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Ex6.xml" ContentType="application/vnd.ms-office.chartex+xml"/>
  <Override PartName="/xl/charts/style13.xml" ContentType="application/vnd.ms-office.chartstyle+xml"/>
  <Override PartName="/xl/charts/colors13.xml" ContentType="application/vnd.ms-office.chartcolorstyle+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harts/chartEx7.xml" ContentType="application/vnd.ms-office.chartex+xml"/>
  <Override PartName="/xl/charts/style16.xml" ContentType="application/vnd.ms-office.chartstyle+xml"/>
  <Override PartName="/xl/charts/colors16.xml" ContentType="application/vnd.ms-office.chartcolorstyle+xml"/>
  <Override PartName="/xl/charts/chartEx8.xml" ContentType="application/vnd.ms-office.chartex+xml"/>
  <Override PartName="/xl/charts/style17.xml" ContentType="application/vnd.ms-office.chartstyle+xml"/>
  <Override PartName="/xl/charts/colors17.xml" ContentType="application/vnd.ms-office.chartcolorstyle+xml"/>
  <Override PartName="/xl/charts/chartEx9.xml" ContentType="application/vnd.ms-office.chartex+xml"/>
  <Override PartName="/xl/charts/style18.xml" ContentType="application/vnd.ms-office.chartstyle+xml"/>
  <Override PartName="/xl/charts/colors18.xml" ContentType="application/vnd.ms-office.chartcolorstyle+xml"/>
  <Override PartName="/xl/charts/chart10.xml" ContentType="application/vnd.openxmlformats-officedocument.drawingml.chart+xml"/>
  <Override PartName="/xl/charts/style19.xml" ContentType="application/vnd.ms-office.chartstyle+xml"/>
  <Override PartName="/xl/charts/colors19.xml" ContentType="application/vnd.ms-office.chartcolorstyle+xml"/>
  <Override PartName="/xl/charts/chart11.xml" ContentType="application/vnd.openxmlformats-officedocument.drawingml.chart+xml"/>
  <Override PartName="/xl/charts/style20.xml" ContentType="application/vnd.ms-office.chartstyle+xml"/>
  <Override PartName="/xl/charts/colors20.xml" ContentType="application/vnd.ms-office.chartcolorstyle+xml"/>
  <Override PartName="/xl/charts/chart12.xml" ContentType="application/vnd.openxmlformats-officedocument.drawingml.chart+xml"/>
  <Override PartName="/xl/charts/style21.xml" ContentType="application/vnd.ms-office.chartstyle+xml"/>
  <Override PartName="/xl/charts/colors21.xml" ContentType="application/vnd.ms-office.chartcolorstyle+xml"/>
  <Override PartName="/xl/charts/chart13.xml" ContentType="application/vnd.openxmlformats-officedocument.drawingml.chart+xml"/>
  <Override PartName="/xl/charts/style22.xml" ContentType="application/vnd.ms-office.chartstyle+xml"/>
  <Override PartName="/xl/charts/colors22.xml" ContentType="application/vnd.ms-office.chartcolorstyle+xml"/>
  <Override PartName="/xl/charts/chart1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drawings/drawing5.xml" ContentType="application/vnd.openxmlformats-officedocument.drawing+xml"/>
  <Override PartName="/xl/tables/table2.xml" ContentType="application/vnd.openxmlformats-officedocument.spreadsheetml.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tables/table4.xml" ContentType="application/vnd.openxmlformats-officedocument.spreadsheetml.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8.xml" ContentType="application/vnd.openxmlformats-officedocument.drawing+xml"/>
  <Override PartName="/xl/tables/table5.xml" ContentType="application/vnd.openxmlformats-officedocument.spreadsheetml.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drawings/drawing9.xml" ContentType="application/vnd.openxmlformats-officedocument.drawing+xml"/>
  <Override PartName="/xl/tables/table6.xml" ContentType="application/vnd.openxmlformats-officedocument.spreadsheetml.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drawings/drawing10.xml" ContentType="application/vnd.openxmlformats-officedocument.drawing+xml"/>
  <Override PartName="/xl/tables/table7.xml" ContentType="application/vnd.openxmlformats-officedocument.spreadsheetml.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drawings/drawing11.xml" ContentType="application/vnd.openxmlformats-officedocument.drawing+xml"/>
  <Override PartName="/xl/tables/table8.xml" ContentType="application/vnd.openxmlformats-officedocument.spreadsheetml.table+xml"/>
  <Override PartName="/xl/comments2.xml" ContentType="application/vnd.openxmlformats-officedocument.spreadsheetml.comments+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drawings/drawing12.xml" ContentType="application/vnd.openxmlformats-officedocument.drawing+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24226"/>
  <mc:AlternateContent xmlns:mc="http://schemas.openxmlformats.org/markup-compatibility/2006">
    <mc:Choice Requires="x15">
      <x15ac:absPath xmlns:x15ac="http://schemas.microsoft.com/office/spreadsheetml/2010/11/ac" url="G:\Mi unidad\2. Trabajo\1. SG-SST\2. Temporales Comfa\1. Tempoactiva Est SAS\3. Gestión de la Salud\3.3.6 Medición del ausentismo por causa médica\"/>
    </mc:Choice>
  </mc:AlternateContent>
  <xr:revisionPtr revIDLastSave="0" documentId="13_ncr:1_{1CF43BF2-9361-4274-85C3-25FADCC2E076}" xr6:coauthVersionLast="47" xr6:coauthVersionMax="47" xr10:uidLastSave="{00000000-0000-0000-0000-000000000000}"/>
  <bookViews>
    <workbookView xWindow="-120" yWindow="-120" windowWidth="20730" windowHeight="11760" tabRatio="878" activeTab="2" xr2:uid="{00000000-000D-0000-FFFF-FFFF00000000}"/>
  </bookViews>
  <sheets>
    <sheet name="Dashboard" sheetId="18" r:id="rId1"/>
    <sheet name="TD 2024" sheetId="25" r:id="rId2"/>
    <sheet name="Tempoactiva 2024" sheetId="24" r:id="rId3"/>
    <sheet name="TD 2023" sheetId="23" state="hidden" r:id="rId4"/>
    <sheet name="2023" sheetId="22" state="hidden" r:id="rId5"/>
    <sheet name="TD 2022" sheetId="17" state="hidden" r:id="rId6"/>
    <sheet name="2022" sheetId="16" state="hidden" r:id="rId7"/>
    <sheet name="TD 2021" sheetId="15" state="hidden" r:id="rId8"/>
    <sheet name="2021" sheetId="12" state="hidden" r:id="rId9"/>
    <sheet name="TD 2020" sheetId="14" state="hidden" r:id="rId10"/>
    <sheet name="2020" sheetId="11" state="hidden" r:id="rId11"/>
    <sheet name="TD 2019" sheetId="13" state="hidden" r:id="rId12"/>
    <sheet name="2019" sheetId="10" state="hidden" r:id="rId13"/>
    <sheet name="TD 2018" sheetId="21" state="hidden" r:id="rId14"/>
    <sheet name="2018" sheetId="7" state="hidden" r:id="rId15"/>
    <sheet name="TD 2017" sheetId="19" state="hidden" r:id="rId16"/>
    <sheet name="2017" sheetId="6" state="hidden" r:id="rId17"/>
    <sheet name="TD 2016" sheetId="20" state="hidden" r:id="rId18"/>
    <sheet name="2016" sheetId="1" state="hidden" r:id="rId19"/>
    <sheet name="CIE-10 PARA RIPS" sheetId="5" r:id="rId20"/>
  </sheets>
  <externalReferences>
    <externalReference r:id="rId21"/>
  </externalReferences>
  <definedNames>
    <definedName name="_xlnm._FilterDatabase" localSheetId="18" hidden="1">'2016'!$A$7:$M$282</definedName>
    <definedName name="_xlnm._FilterDatabase" localSheetId="16" hidden="1">'2017'!$A$7:$M$146</definedName>
    <definedName name="_xlnm._FilterDatabase" localSheetId="14" hidden="1">'2018'!$A$7:$M$146</definedName>
    <definedName name="_xlnm._FilterDatabase" localSheetId="12" hidden="1">'2019'!$A$7:$M$105</definedName>
    <definedName name="_xlnm._FilterDatabase" localSheetId="10" hidden="1">'2020'!$A$7:$M$20</definedName>
    <definedName name="_xlnm._FilterDatabase" localSheetId="8" hidden="1">'2021'!$A$7:$M$7</definedName>
    <definedName name="_xlnm._FilterDatabase" localSheetId="6" hidden="1">'2022'!$A$7:$M$7</definedName>
    <definedName name="_xlnm._FilterDatabase" localSheetId="4" hidden="1">'2023'!$A$7:$M$7</definedName>
    <definedName name="_xlnm._FilterDatabase" localSheetId="19" hidden="1">'CIE-10 PARA RIPS'!$A$5:$W$12434</definedName>
    <definedName name="_xlnm._FilterDatabase" localSheetId="15" hidden="1">'TD 2017'!#REF!</definedName>
    <definedName name="_xlnm._FilterDatabase" localSheetId="2" hidden="1">'Tempoactiva 2024'!$A$7:$S$1205</definedName>
    <definedName name="_xlchart.v1.0" hidden="1">'TD 2024'!$BK$3:$BK$9</definedName>
    <definedName name="_xlchart.v1.1" hidden="1">'TD 2024'!$BL$2</definedName>
    <definedName name="_xlchart.v1.10" hidden="1">'TD 2024'!$AN$3:$AN$46</definedName>
    <definedName name="_xlchart.v1.11" hidden="1">'TD 2024'!$AO$2</definedName>
    <definedName name="_xlchart.v1.12" hidden="1">'TD 2024'!$AO$3:$AO$46</definedName>
    <definedName name="_xlchart.v1.13" hidden="1">'TD 2024'!$E$3:$E$14</definedName>
    <definedName name="_xlchart.v1.14" hidden="1">'TD 2024'!$F$2</definedName>
    <definedName name="_xlchart.v1.15" hidden="1">'TD 2024'!$F$3:$F$14</definedName>
    <definedName name="_xlchart.v1.2" hidden="1">'TD 2024'!$BL$3:$BL$9</definedName>
    <definedName name="_xlchart.v1.21" hidden="1">'TD 2024'!$BQ$3:$BQ$44</definedName>
    <definedName name="_xlchart.v1.22" hidden="1">'TD 2024'!$BR$3:$BR$44</definedName>
    <definedName name="_xlchart.v1.3" hidden="1">'TD 2024'!$BQ$3:$BQ$44</definedName>
    <definedName name="_xlchart.v1.4" hidden="1">'TD 2024'!$BR$3:$BR$44</definedName>
    <definedName name="_xlchart.v1.5" hidden="1">'TD 2024'!$E$3:$E$14</definedName>
    <definedName name="_xlchart.v1.6" hidden="1">'TD 2024'!$F$2</definedName>
    <definedName name="_xlchart.v1.7" hidden="1">'TD 2024'!$F$3:$F$14</definedName>
    <definedName name="_xlchart.v2.16" hidden="1">'TD 2024'!$BK$3:$BK$9</definedName>
    <definedName name="_xlchart.v2.17" hidden="1">'TD 2024'!$BL$2</definedName>
    <definedName name="_xlchart.v2.18" hidden="1">'TD 2024'!$BL$3:$BL$9</definedName>
    <definedName name="_xlchart.v2.19" hidden="1">'TD 2024'!$BE$3:$BE$45</definedName>
    <definedName name="_xlchart.v2.20" hidden="1">'TD 2024'!$BF$3:$BF$45</definedName>
    <definedName name="_xlchart.v2.8" hidden="1">'TD 2024'!$BE$3:$BE$45</definedName>
    <definedName name="_xlchart.v2.9" hidden="1">'TD 2024'!$BF$3:$BF$45</definedName>
    <definedName name="NativeTimeline_F._FIN">#N/A</definedName>
    <definedName name="SegmentaciónDeDatos_AÑO">#N/A</definedName>
    <definedName name="SegmentaciónDeDatos_MES">#N/A</definedName>
  </definedNames>
  <calcPr calcId="191029"/>
  <pivotCaches>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s>
  <extLst>
    <ext xmlns:x14="http://schemas.microsoft.com/office/spreadsheetml/2009/9/main" uri="{BBE1A952-AA13-448e-AADC-164F8A28A991}">
      <x14:slicerCaches>
        <x14:slicerCache r:id="rId31"/>
        <x14:slicerCache r:id="rId3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05" i="24" l="1"/>
  <c r="B1205" i="24"/>
  <c r="C1205" i="24"/>
  <c r="E1205" i="24"/>
  <c r="F1205" i="24"/>
  <c r="G1205" i="24"/>
  <c r="H1205" i="24"/>
  <c r="J1205" i="24"/>
  <c r="N1205" i="24"/>
  <c r="O1205" i="24"/>
  <c r="S1205" i="24"/>
  <c r="T1205" i="24"/>
  <c r="U1205" i="24"/>
  <c r="V1205" i="24"/>
  <c r="W1205" i="24"/>
  <c r="K1204" i="24"/>
  <c r="B1204" i="24"/>
  <c r="C1204" i="24"/>
  <c r="E1204" i="24"/>
  <c r="F1204" i="24" s="1"/>
  <c r="G1204" i="24"/>
  <c r="H1204" i="24"/>
  <c r="J1204" i="24"/>
  <c r="N1204" i="24"/>
  <c r="O1204" i="24"/>
  <c r="S1204" i="24"/>
  <c r="T1204" i="24"/>
  <c r="U1204" i="24"/>
  <c r="V1204" i="24"/>
  <c r="W1204" i="24"/>
  <c r="X1204" i="24" a="1"/>
  <c r="X1204" i="24" s="1"/>
  <c r="Y1204" i="24" a="1"/>
  <c r="Y1204" i="24" s="1"/>
  <c r="K1203" i="24"/>
  <c r="W1203" i="24" s="1"/>
  <c r="B1203" i="24"/>
  <c r="C1203" i="24"/>
  <c r="E1203" i="24"/>
  <c r="F1203" i="24" s="1"/>
  <c r="G1203" i="24"/>
  <c r="H1203" i="24"/>
  <c r="J1203" i="24"/>
  <c r="N1203" i="24"/>
  <c r="O1203" i="24"/>
  <c r="S1203" i="24"/>
  <c r="V1203" i="24"/>
  <c r="K1202" i="24"/>
  <c r="U1202" i="24" s="1"/>
  <c r="B1202" i="24"/>
  <c r="C1202" i="24"/>
  <c r="X1202" i="24" s="1" a="1"/>
  <c r="X1202" i="24" s="1"/>
  <c r="E1202" i="24"/>
  <c r="F1202" i="24" s="1"/>
  <c r="J1202" i="24"/>
  <c r="N1202" i="24"/>
  <c r="O1202" i="24"/>
  <c r="S1202" i="24"/>
  <c r="T1202" i="24"/>
  <c r="V1202" i="24"/>
  <c r="Y1202" i="24" a="1"/>
  <c r="Y1202" i="24" s="1"/>
  <c r="K1201" i="24"/>
  <c r="V1201" i="24" s="1"/>
  <c r="B1201" i="24"/>
  <c r="C1201" i="24"/>
  <c r="E1201" i="24"/>
  <c r="F1201" i="24" s="1"/>
  <c r="J1201" i="24"/>
  <c r="N1201" i="24"/>
  <c r="O1201" i="24"/>
  <c r="S1201" i="24"/>
  <c r="U1201" i="24"/>
  <c r="Y1201" i="24" a="1"/>
  <c r="Y1201" i="24" s="1"/>
  <c r="K1200" i="24"/>
  <c r="B1200" i="24"/>
  <c r="C1200" i="24"/>
  <c r="E1200" i="24"/>
  <c r="F1200" i="24" s="1"/>
  <c r="J1200" i="24"/>
  <c r="N1200" i="24"/>
  <c r="O1200" i="24"/>
  <c r="S1200" i="24"/>
  <c r="K1199" i="24"/>
  <c r="E1199" i="24"/>
  <c r="F1199" i="24" s="1"/>
  <c r="J1199" i="24"/>
  <c r="N1199" i="24"/>
  <c r="O1199" i="24"/>
  <c r="S1199" i="24"/>
  <c r="C1199" i="24"/>
  <c r="B1199" i="24"/>
  <c r="K1198" i="24"/>
  <c r="B1198" i="24"/>
  <c r="C1198" i="24"/>
  <c r="E1198" i="24"/>
  <c r="F1198" i="24" s="1"/>
  <c r="J1198" i="24"/>
  <c r="N1198" i="24"/>
  <c r="O1198" i="24"/>
  <c r="S1198" i="24"/>
  <c r="K1197" i="24"/>
  <c r="B1197" i="24"/>
  <c r="C1197" i="24"/>
  <c r="E1197" i="24"/>
  <c r="F1197" i="24" s="1"/>
  <c r="J1197" i="24"/>
  <c r="N1197" i="24"/>
  <c r="O1197" i="24"/>
  <c r="S1197" i="24"/>
  <c r="C1196" i="24"/>
  <c r="B1196" i="24"/>
  <c r="K1196" i="24"/>
  <c r="E1196" i="24"/>
  <c r="F1196" i="24" s="1"/>
  <c r="J1196" i="24"/>
  <c r="N1196" i="24"/>
  <c r="O1196" i="24"/>
  <c r="S1196" i="24"/>
  <c r="K1193" i="24"/>
  <c r="K1192" i="24"/>
  <c r="K1191" i="24"/>
  <c r="K1190" i="24"/>
  <c r="K1189" i="24"/>
  <c r="K1188" i="24"/>
  <c r="K1187" i="24"/>
  <c r="K1195" i="24"/>
  <c r="K1194" i="24"/>
  <c r="B1195" i="24"/>
  <c r="C1195" i="24"/>
  <c r="E1195" i="24"/>
  <c r="F1195" i="24" s="1"/>
  <c r="J1195" i="24"/>
  <c r="N1195" i="24"/>
  <c r="O1195" i="24"/>
  <c r="S1195" i="24"/>
  <c r="B1194" i="24"/>
  <c r="C1194" i="24"/>
  <c r="E1194" i="24"/>
  <c r="G1194" i="24" s="1"/>
  <c r="J1194" i="24"/>
  <c r="N1194" i="24"/>
  <c r="O1194" i="24"/>
  <c r="S1194" i="24"/>
  <c r="B1193" i="24"/>
  <c r="C1193" i="24"/>
  <c r="E1193" i="24"/>
  <c r="G1193" i="24" s="1"/>
  <c r="J1193" i="24"/>
  <c r="N1193" i="24"/>
  <c r="O1193" i="24"/>
  <c r="S1193" i="24"/>
  <c r="B1192" i="24"/>
  <c r="C1192" i="24"/>
  <c r="E1192" i="24"/>
  <c r="F1192" i="24" s="1"/>
  <c r="J1192" i="24"/>
  <c r="N1192" i="24"/>
  <c r="O1192" i="24"/>
  <c r="S1192" i="24"/>
  <c r="B1191" i="24"/>
  <c r="C1191" i="24"/>
  <c r="E1191" i="24"/>
  <c r="G1191" i="24" s="1"/>
  <c r="J1191" i="24"/>
  <c r="N1191" i="24"/>
  <c r="O1191" i="24"/>
  <c r="S1191" i="24"/>
  <c r="B1190" i="24"/>
  <c r="C1190" i="24"/>
  <c r="E1190" i="24"/>
  <c r="F1190" i="24" s="1"/>
  <c r="J1190" i="24"/>
  <c r="N1190" i="24"/>
  <c r="O1190" i="24"/>
  <c r="S1190" i="24"/>
  <c r="B1189" i="24"/>
  <c r="C1189" i="24"/>
  <c r="E1189" i="24"/>
  <c r="G1189" i="24" s="1"/>
  <c r="J1189" i="24"/>
  <c r="N1189" i="24"/>
  <c r="O1189" i="24"/>
  <c r="S1189" i="24"/>
  <c r="B1188" i="24"/>
  <c r="C1188" i="24"/>
  <c r="E1188" i="24"/>
  <c r="F1188" i="24" s="1"/>
  <c r="J1188" i="24"/>
  <c r="N1188" i="24"/>
  <c r="O1188" i="24"/>
  <c r="S1188" i="24"/>
  <c r="B1187" i="24"/>
  <c r="C1187" i="24"/>
  <c r="E1187" i="24"/>
  <c r="F1187" i="24" s="1"/>
  <c r="J1187" i="24"/>
  <c r="N1187" i="24"/>
  <c r="O1187" i="24"/>
  <c r="S1187" i="24"/>
  <c r="B1186" i="24"/>
  <c r="C1186" i="24"/>
  <c r="E1186" i="24"/>
  <c r="F1186" i="24" s="1"/>
  <c r="J1186" i="24"/>
  <c r="N1186" i="24"/>
  <c r="O1186" i="24"/>
  <c r="S1186" i="24"/>
  <c r="B1185" i="24"/>
  <c r="C1185" i="24"/>
  <c r="E1185" i="24"/>
  <c r="F1185" i="24" s="1"/>
  <c r="J1185" i="24"/>
  <c r="N1185" i="24"/>
  <c r="O1185" i="24"/>
  <c r="S1185" i="24"/>
  <c r="B1184" i="24"/>
  <c r="C1184" i="24"/>
  <c r="E1184" i="24"/>
  <c r="F1184" i="24" s="1"/>
  <c r="J1184" i="24"/>
  <c r="N1184" i="24"/>
  <c r="O1184" i="24"/>
  <c r="S1184" i="24"/>
  <c r="B1183" i="24"/>
  <c r="C1183" i="24"/>
  <c r="E1183" i="24"/>
  <c r="F1183" i="24" s="1"/>
  <c r="J1183" i="24"/>
  <c r="N1183" i="24"/>
  <c r="O1183" i="24"/>
  <c r="S1183" i="24"/>
  <c r="B1182" i="24"/>
  <c r="C1182" i="24"/>
  <c r="E1182" i="24"/>
  <c r="F1182" i="24" s="1"/>
  <c r="J1182" i="24"/>
  <c r="N1182" i="24"/>
  <c r="O1182" i="24"/>
  <c r="S1182" i="24"/>
  <c r="B1181" i="24"/>
  <c r="C1181" i="24"/>
  <c r="E1181" i="24"/>
  <c r="F1181" i="24" s="1"/>
  <c r="J1181" i="24"/>
  <c r="N1181" i="24"/>
  <c r="O1181" i="24"/>
  <c r="S1181" i="24"/>
  <c r="B1180" i="24"/>
  <c r="C1180" i="24"/>
  <c r="T1180" i="24" s="1"/>
  <c r="E1180" i="24"/>
  <c r="G1180" i="24" s="1"/>
  <c r="J1180" i="24"/>
  <c r="N1180" i="24"/>
  <c r="O1180" i="24"/>
  <c r="B1179" i="24"/>
  <c r="C1179" i="24"/>
  <c r="E1179" i="24"/>
  <c r="G1179" i="24" s="1"/>
  <c r="J1179" i="24"/>
  <c r="N1179" i="24"/>
  <c r="O1179" i="24"/>
  <c r="S1179" i="24"/>
  <c r="S1178" i="24"/>
  <c r="O1178" i="24"/>
  <c r="N1178" i="24"/>
  <c r="J1178" i="24"/>
  <c r="E1178" i="24"/>
  <c r="H1178" i="24" s="1"/>
  <c r="C1178" i="24"/>
  <c r="B1178" i="24"/>
  <c r="B1177" i="24"/>
  <c r="C1177" i="24"/>
  <c r="E1177" i="24"/>
  <c r="F1177" i="24" s="1"/>
  <c r="J1177" i="24"/>
  <c r="N1177" i="24"/>
  <c r="O1177" i="24"/>
  <c r="S1177" i="24"/>
  <c r="B1176" i="24"/>
  <c r="C1176" i="24"/>
  <c r="E1176" i="24"/>
  <c r="G1176" i="24" s="1"/>
  <c r="J1176" i="24"/>
  <c r="N1176" i="24"/>
  <c r="O1176" i="24"/>
  <c r="S1176" i="24"/>
  <c r="B1175" i="24"/>
  <c r="C1175" i="24"/>
  <c r="E1175" i="24"/>
  <c r="G1175" i="24" s="1"/>
  <c r="J1175" i="24"/>
  <c r="N1175" i="24"/>
  <c r="O1175" i="24"/>
  <c r="S1175" i="24"/>
  <c r="B1174" i="24"/>
  <c r="C1174" i="24"/>
  <c r="E1174" i="24"/>
  <c r="F1174" i="24" s="1"/>
  <c r="J1174" i="24"/>
  <c r="N1174" i="24"/>
  <c r="O1174" i="24"/>
  <c r="S1174" i="24"/>
  <c r="B1173" i="24"/>
  <c r="C1173" i="24"/>
  <c r="E1173" i="24"/>
  <c r="G1173" i="24" s="1"/>
  <c r="J1173" i="24"/>
  <c r="N1173" i="24"/>
  <c r="O1173" i="24"/>
  <c r="S1173" i="24"/>
  <c r="B1172" i="24"/>
  <c r="C1172" i="24"/>
  <c r="E1172" i="24"/>
  <c r="G1172" i="24" s="1"/>
  <c r="J1172" i="24"/>
  <c r="N1172" i="24"/>
  <c r="O1172" i="24"/>
  <c r="S1172" i="24"/>
  <c r="B1171" i="24"/>
  <c r="C1171" i="24"/>
  <c r="E1171" i="24"/>
  <c r="G1171" i="24" s="1"/>
  <c r="J1171" i="24"/>
  <c r="N1171" i="24"/>
  <c r="O1171" i="24"/>
  <c r="S1171" i="24"/>
  <c r="S1167" i="24"/>
  <c r="S1168" i="24"/>
  <c r="S1169" i="24"/>
  <c r="S1170" i="24"/>
  <c r="O1170" i="24"/>
  <c r="N1170" i="24"/>
  <c r="J1170" i="24"/>
  <c r="E1170" i="24"/>
  <c r="G1170" i="24" s="1"/>
  <c r="C1170" i="24"/>
  <c r="B1170" i="24"/>
  <c r="O1169" i="24"/>
  <c r="N1169" i="24"/>
  <c r="J1169" i="24"/>
  <c r="E1169" i="24"/>
  <c r="H1169" i="24" s="1"/>
  <c r="C1169" i="24"/>
  <c r="B1169" i="24"/>
  <c r="O1168" i="24"/>
  <c r="N1168" i="24"/>
  <c r="J1168" i="24"/>
  <c r="E1168" i="24"/>
  <c r="H1168" i="24" s="1"/>
  <c r="C1168" i="24"/>
  <c r="T1168" i="24" s="1"/>
  <c r="B1168" i="24"/>
  <c r="O1167" i="24"/>
  <c r="N1167" i="24"/>
  <c r="J1167" i="24"/>
  <c r="E1167" i="24"/>
  <c r="H1167" i="24" s="1"/>
  <c r="C1167" i="24"/>
  <c r="T1167" i="24" s="1"/>
  <c r="B1167" i="24"/>
  <c r="B1166" i="24"/>
  <c r="C1166" i="24"/>
  <c r="E1166" i="24"/>
  <c r="G1166" i="24" s="1"/>
  <c r="J1166" i="24"/>
  <c r="N1166" i="24"/>
  <c r="O1166" i="24"/>
  <c r="S1166" i="24"/>
  <c r="B1165" i="24"/>
  <c r="C1165" i="24"/>
  <c r="E1165" i="24"/>
  <c r="G1165" i="24" s="1"/>
  <c r="J1165" i="24"/>
  <c r="N1165" i="24"/>
  <c r="O1165" i="24"/>
  <c r="S1165" i="24"/>
  <c r="B1164" i="24"/>
  <c r="C1164" i="24"/>
  <c r="E1164" i="24"/>
  <c r="G1164" i="24" s="1"/>
  <c r="J1164" i="24"/>
  <c r="N1164" i="24"/>
  <c r="O1164" i="24"/>
  <c r="S1164" i="24"/>
  <c r="B1163" i="24"/>
  <c r="C1163" i="24"/>
  <c r="T1163" i="24" s="1"/>
  <c r="E1163" i="24"/>
  <c r="F1163" i="24" s="1"/>
  <c r="J1163" i="24"/>
  <c r="N1163" i="24"/>
  <c r="O1163" i="24"/>
  <c r="S1163" i="24"/>
  <c r="W1201" i="24" l="1"/>
  <c r="X1201" i="24" a="1"/>
  <c r="X1201" i="24" s="1"/>
  <c r="W1202" i="24"/>
  <c r="Y1203" i="24" a="1"/>
  <c r="Y1203" i="24" s="1"/>
  <c r="U1203" i="24"/>
  <c r="X1203" i="24" a="1"/>
  <c r="X1203" i="24" s="1"/>
  <c r="T1203" i="24"/>
  <c r="H1201" i="24"/>
  <c r="T1201" i="24"/>
  <c r="G1202" i="24"/>
  <c r="H1202" i="24"/>
  <c r="G1201" i="24"/>
  <c r="H1200" i="24"/>
  <c r="G1200" i="24"/>
  <c r="H1199" i="24"/>
  <c r="T1196" i="24"/>
  <c r="G1199" i="24"/>
  <c r="G1195" i="24"/>
  <c r="H1198" i="24"/>
  <c r="H1197" i="24"/>
  <c r="G1198" i="24"/>
  <c r="H1195" i="24"/>
  <c r="G1197" i="24"/>
  <c r="H1192" i="24"/>
  <c r="H1196" i="24"/>
  <c r="G1196" i="24"/>
  <c r="F1194" i="24"/>
  <c r="H1194" i="24"/>
  <c r="F1193" i="24"/>
  <c r="G1192" i="24"/>
  <c r="H1193" i="24"/>
  <c r="F1191" i="24"/>
  <c r="H1188" i="24"/>
  <c r="H1191" i="24"/>
  <c r="H1190" i="24"/>
  <c r="H1189" i="24"/>
  <c r="G1190" i="24"/>
  <c r="F1189" i="24"/>
  <c r="G1188" i="24"/>
  <c r="H1187" i="24"/>
  <c r="G1187" i="24"/>
  <c r="H1186" i="24"/>
  <c r="G1186" i="24"/>
  <c r="H1185" i="24"/>
  <c r="G1185" i="24"/>
  <c r="H1184" i="24"/>
  <c r="G1184" i="24"/>
  <c r="H1183" i="24"/>
  <c r="G1183" i="24"/>
  <c r="H1182" i="24"/>
  <c r="G1182" i="24"/>
  <c r="H1181" i="24"/>
  <c r="G1181" i="24"/>
  <c r="F1180" i="24"/>
  <c r="F1179" i="24"/>
  <c r="H1180" i="24"/>
  <c r="H1179" i="24"/>
  <c r="H1177" i="24"/>
  <c r="G1177" i="24"/>
  <c r="F1178" i="24"/>
  <c r="F1170" i="24"/>
  <c r="H1175" i="24"/>
  <c r="G1178" i="24"/>
  <c r="F1175" i="24"/>
  <c r="F1176" i="24"/>
  <c r="H1176" i="24"/>
  <c r="H1174" i="24"/>
  <c r="G1174" i="24"/>
  <c r="F1172" i="24"/>
  <c r="F1173" i="24"/>
  <c r="H1173" i="24"/>
  <c r="H1166" i="24"/>
  <c r="F1166" i="24"/>
  <c r="G1167" i="24"/>
  <c r="H1170" i="24"/>
  <c r="F1171" i="24"/>
  <c r="H1172" i="24"/>
  <c r="H1171" i="24"/>
  <c r="F1167" i="24"/>
  <c r="F1168" i="24"/>
  <c r="T1166" i="24"/>
  <c r="G1168" i="24"/>
  <c r="F1169" i="24"/>
  <c r="T1169" i="24"/>
  <c r="H1164" i="24"/>
  <c r="G1169" i="24"/>
  <c r="F1164" i="24"/>
  <c r="F1165" i="24"/>
  <c r="H1165" i="24"/>
  <c r="H1163" i="24"/>
  <c r="G1163" i="24"/>
  <c r="B1162" i="24" l="1"/>
  <c r="C1162" i="24"/>
  <c r="E1162" i="24"/>
  <c r="G1162" i="24" s="1"/>
  <c r="J1162" i="24"/>
  <c r="N1162" i="24"/>
  <c r="O1162" i="24"/>
  <c r="S1162" i="24"/>
  <c r="N1161" i="24"/>
  <c r="N1160" i="24"/>
  <c r="N1159" i="24"/>
  <c r="N1158" i="24"/>
  <c r="N1157" i="24"/>
  <c r="N1156" i="24"/>
  <c r="N1155" i="24"/>
  <c r="N1154" i="24"/>
  <c r="N1153" i="24"/>
  <c r="N1152" i="24"/>
  <c r="N1151" i="24"/>
  <c r="N1150" i="24"/>
  <c r="N1149" i="24"/>
  <c r="N1148" i="24"/>
  <c r="N1147" i="24"/>
  <c r="N1146" i="24"/>
  <c r="N1145" i="24"/>
  <c r="N1144" i="24"/>
  <c r="N1143" i="24"/>
  <c r="N1142" i="24"/>
  <c r="N1141" i="24"/>
  <c r="N1140" i="24"/>
  <c r="N1139" i="24"/>
  <c r="N1138" i="24"/>
  <c r="N1137" i="24"/>
  <c r="N1136" i="24"/>
  <c r="N1135" i="24"/>
  <c r="N1134" i="24"/>
  <c r="N1133" i="24"/>
  <c r="N1132" i="24"/>
  <c r="N1131" i="24"/>
  <c r="N1130" i="24"/>
  <c r="N1129" i="24"/>
  <c r="N1128" i="24"/>
  <c r="N1127" i="24"/>
  <c r="N1126" i="24"/>
  <c r="N1125" i="24"/>
  <c r="N1124" i="24"/>
  <c r="N1123" i="24"/>
  <c r="N1122" i="24"/>
  <c r="N1121" i="24"/>
  <c r="N1120" i="24"/>
  <c r="N1119" i="24"/>
  <c r="N1118" i="24"/>
  <c r="N1117" i="24"/>
  <c r="N1116" i="24"/>
  <c r="N1115" i="24"/>
  <c r="N1114" i="24"/>
  <c r="N1113" i="24"/>
  <c r="N1112" i="24"/>
  <c r="N1111" i="24"/>
  <c r="N1110" i="24"/>
  <c r="N1109" i="24"/>
  <c r="N1108" i="24"/>
  <c r="N1107" i="24"/>
  <c r="N1106" i="24"/>
  <c r="N1105" i="24"/>
  <c r="N1104" i="24"/>
  <c r="N1103" i="24"/>
  <c r="N1102" i="24"/>
  <c r="N1101" i="24"/>
  <c r="N1100" i="24"/>
  <c r="N1099" i="24"/>
  <c r="N1098" i="24"/>
  <c r="N1097" i="24"/>
  <c r="N1096" i="24"/>
  <c r="N1095" i="24"/>
  <c r="N1094" i="24"/>
  <c r="N1093" i="24"/>
  <c r="N1092" i="24"/>
  <c r="N1091" i="24"/>
  <c r="N1090" i="24"/>
  <c r="N1089" i="24"/>
  <c r="N1088" i="24"/>
  <c r="N1087" i="24"/>
  <c r="N1086" i="24"/>
  <c r="N1085" i="24"/>
  <c r="N1084" i="24"/>
  <c r="N1083" i="24"/>
  <c r="N1082" i="24"/>
  <c r="N1081" i="24"/>
  <c r="N1080" i="24"/>
  <c r="N1079" i="24"/>
  <c r="N1078" i="24"/>
  <c r="N1077" i="24"/>
  <c r="N1076" i="24"/>
  <c r="N1075" i="24"/>
  <c r="N1074" i="24"/>
  <c r="N1073" i="24"/>
  <c r="N1072" i="24"/>
  <c r="N1071" i="24"/>
  <c r="N1070" i="24"/>
  <c r="N1069" i="24"/>
  <c r="N1068" i="24"/>
  <c r="N1067" i="24"/>
  <c r="N1066" i="24"/>
  <c r="N1065" i="24"/>
  <c r="N1064" i="24"/>
  <c r="N1063" i="24"/>
  <c r="N1062" i="24"/>
  <c r="N1061" i="24"/>
  <c r="N1060" i="24"/>
  <c r="N1059" i="24"/>
  <c r="N1058" i="24"/>
  <c r="N1057" i="24"/>
  <c r="N1056" i="24"/>
  <c r="N1055" i="24"/>
  <c r="N1054" i="24"/>
  <c r="N1053" i="24"/>
  <c r="N1052" i="24"/>
  <c r="N1051" i="24"/>
  <c r="N1050" i="24"/>
  <c r="N1049" i="24"/>
  <c r="N1048" i="24"/>
  <c r="N1047" i="24"/>
  <c r="N1046" i="24"/>
  <c r="N1045" i="24"/>
  <c r="N1044" i="24"/>
  <c r="N1043" i="24"/>
  <c r="N1042" i="24"/>
  <c r="N1041" i="24"/>
  <c r="N1040" i="24"/>
  <c r="N1039" i="24"/>
  <c r="N1038" i="24"/>
  <c r="N1037" i="24"/>
  <c r="N1036" i="24"/>
  <c r="N1035" i="24"/>
  <c r="N1034" i="24"/>
  <c r="N1033" i="24"/>
  <c r="N1032" i="24"/>
  <c r="N1031" i="24"/>
  <c r="N1030" i="24"/>
  <c r="N1029" i="24"/>
  <c r="N1028" i="24"/>
  <c r="N1027" i="24"/>
  <c r="N1026" i="24"/>
  <c r="N1025" i="24"/>
  <c r="N1024" i="24"/>
  <c r="N1023" i="24"/>
  <c r="N1022" i="24"/>
  <c r="N1021" i="24"/>
  <c r="N1020" i="24"/>
  <c r="N1019" i="24"/>
  <c r="N1018" i="24"/>
  <c r="N1017" i="24"/>
  <c r="N1016" i="24"/>
  <c r="N1015" i="24"/>
  <c r="N1014" i="24"/>
  <c r="N1013" i="24"/>
  <c r="N1012" i="24"/>
  <c r="N1011" i="24"/>
  <c r="N1010" i="24"/>
  <c r="N1009" i="24"/>
  <c r="N1008" i="24"/>
  <c r="N1007" i="24"/>
  <c r="N1006" i="24"/>
  <c r="N1005" i="24"/>
  <c r="N1004" i="24"/>
  <c r="N1003" i="24"/>
  <c r="N1002" i="24"/>
  <c r="N1001" i="24"/>
  <c r="N1000" i="24"/>
  <c r="N999" i="24"/>
  <c r="N998" i="24"/>
  <c r="N997" i="24"/>
  <c r="N996" i="24"/>
  <c r="N995" i="24"/>
  <c r="N994" i="24"/>
  <c r="N993" i="24"/>
  <c r="N992" i="24"/>
  <c r="N991" i="24"/>
  <c r="N990" i="24"/>
  <c r="N989" i="24"/>
  <c r="N988" i="24"/>
  <c r="N987" i="24"/>
  <c r="N986" i="24"/>
  <c r="N985" i="24"/>
  <c r="N984" i="24"/>
  <c r="N983" i="24"/>
  <c r="N982" i="24"/>
  <c r="N981" i="24"/>
  <c r="N980" i="24"/>
  <c r="N979" i="24"/>
  <c r="N978" i="24"/>
  <c r="N977" i="24"/>
  <c r="N976" i="24"/>
  <c r="N975" i="24"/>
  <c r="N974" i="24"/>
  <c r="N973" i="24"/>
  <c r="N972" i="24"/>
  <c r="N971" i="24"/>
  <c r="N970" i="24"/>
  <c r="N969" i="24"/>
  <c r="N968" i="24"/>
  <c r="N967" i="24"/>
  <c r="N966" i="24"/>
  <c r="N965" i="24"/>
  <c r="N964" i="24"/>
  <c r="N963" i="24"/>
  <c r="N962" i="24"/>
  <c r="N961" i="24"/>
  <c r="N960" i="24"/>
  <c r="N959" i="24"/>
  <c r="N958" i="24"/>
  <c r="N957" i="24"/>
  <c r="N956" i="24"/>
  <c r="N955" i="24"/>
  <c r="N954" i="24"/>
  <c r="N953" i="24"/>
  <c r="N952" i="24"/>
  <c r="N951" i="24"/>
  <c r="N950" i="24"/>
  <c r="N949" i="24"/>
  <c r="N948" i="24"/>
  <c r="N947" i="24"/>
  <c r="N946" i="24"/>
  <c r="N945" i="24"/>
  <c r="N944" i="24"/>
  <c r="N943" i="24"/>
  <c r="N942" i="24"/>
  <c r="N941" i="24"/>
  <c r="N940" i="24"/>
  <c r="N939" i="24"/>
  <c r="N938" i="24"/>
  <c r="N937" i="24"/>
  <c r="N936" i="24"/>
  <c r="N935" i="24"/>
  <c r="N934" i="24"/>
  <c r="N933" i="24"/>
  <c r="N932" i="24"/>
  <c r="N931" i="24"/>
  <c r="N930" i="24"/>
  <c r="N929" i="24"/>
  <c r="N928" i="24"/>
  <c r="N927" i="24"/>
  <c r="N926" i="24"/>
  <c r="N925" i="24"/>
  <c r="N924" i="24"/>
  <c r="N923" i="24"/>
  <c r="N922" i="24"/>
  <c r="N921" i="24"/>
  <c r="N920" i="24"/>
  <c r="N919" i="24"/>
  <c r="N918" i="24"/>
  <c r="N917" i="24"/>
  <c r="N916" i="24"/>
  <c r="N915" i="24"/>
  <c r="N914" i="24"/>
  <c r="N913" i="24"/>
  <c r="N912" i="24"/>
  <c r="N911" i="24"/>
  <c r="N910" i="24"/>
  <c r="N909" i="24"/>
  <c r="N908" i="24"/>
  <c r="N907" i="24"/>
  <c r="N906" i="24"/>
  <c r="N905" i="24"/>
  <c r="N904" i="24"/>
  <c r="N903" i="24"/>
  <c r="N902" i="24"/>
  <c r="N901" i="24"/>
  <c r="N900" i="24"/>
  <c r="N899" i="24"/>
  <c r="N898" i="24"/>
  <c r="N897" i="24"/>
  <c r="N896" i="24"/>
  <c r="N895" i="24"/>
  <c r="N894" i="24"/>
  <c r="N893" i="24"/>
  <c r="N892" i="24"/>
  <c r="N891" i="24"/>
  <c r="N890" i="24"/>
  <c r="N889" i="24"/>
  <c r="N888" i="24"/>
  <c r="N887" i="24"/>
  <c r="N886" i="24"/>
  <c r="N885" i="24"/>
  <c r="N884" i="24"/>
  <c r="N883" i="24"/>
  <c r="N882" i="24"/>
  <c r="N881" i="24"/>
  <c r="N880" i="24"/>
  <c r="N879" i="24"/>
  <c r="N878" i="24"/>
  <c r="N877" i="24"/>
  <c r="N876" i="24"/>
  <c r="N875" i="24"/>
  <c r="N874" i="24"/>
  <c r="N873" i="24"/>
  <c r="N872" i="24"/>
  <c r="N871" i="24"/>
  <c r="N870" i="24"/>
  <c r="N869" i="24"/>
  <c r="N868" i="24"/>
  <c r="N867" i="24"/>
  <c r="N866" i="24"/>
  <c r="N865" i="24"/>
  <c r="N864" i="24"/>
  <c r="N863" i="24"/>
  <c r="N862" i="24"/>
  <c r="N861" i="24"/>
  <c r="N860" i="24"/>
  <c r="N859" i="24"/>
  <c r="N858" i="24"/>
  <c r="N857" i="24"/>
  <c r="N856" i="24"/>
  <c r="N855" i="24"/>
  <c r="N854" i="24"/>
  <c r="N853" i="24"/>
  <c r="N852" i="24"/>
  <c r="N851" i="24"/>
  <c r="N850" i="24"/>
  <c r="N849" i="24"/>
  <c r="N848" i="24"/>
  <c r="N847" i="24"/>
  <c r="N846" i="24"/>
  <c r="N845" i="24"/>
  <c r="N844" i="24"/>
  <c r="N843" i="24"/>
  <c r="N842" i="24"/>
  <c r="N841" i="24"/>
  <c r="N840" i="24"/>
  <c r="N839" i="24"/>
  <c r="N838" i="24"/>
  <c r="N837" i="24"/>
  <c r="N836" i="24"/>
  <c r="N835" i="24"/>
  <c r="N834" i="24"/>
  <c r="N833" i="24"/>
  <c r="N832" i="24"/>
  <c r="N831" i="24"/>
  <c r="N830" i="24"/>
  <c r="N829" i="24"/>
  <c r="N828" i="24"/>
  <c r="N827" i="24"/>
  <c r="N826" i="24"/>
  <c r="N825" i="24"/>
  <c r="N824" i="24"/>
  <c r="N823" i="24"/>
  <c r="N822" i="24"/>
  <c r="N821" i="24"/>
  <c r="N820" i="24"/>
  <c r="N819" i="24"/>
  <c r="N818" i="24"/>
  <c r="N817" i="24"/>
  <c r="N816" i="24"/>
  <c r="N815" i="24"/>
  <c r="N814" i="24"/>
  <c r="N813" i="24"/>
  <c r="N812" i="24"/>
  <c r="N811" i="24"/>
  <c r="N810" i="24"/>
  <c r="N809" i="24"/>
  <c r="N808" i="24"/>
  <c r="N807" i="24"/>
  <c r="N806" i="24"/>
  <c r="N805" i="24"/>
  <c r="N804" i="24"/>
  <c r="N803" i="24"/>
  <c r="N802" i="24"/>
  <c r="N801" i="24"/>
  <c r="N800" i="24"/>
  <c r="N799" i="24"/>
  <c r="N798" i="24"/>
  <c r="N797" i="24"/>
  <c r="N796" i="24"/>
  <c r="N795" i="24"/>
  <c r="N794" i="24"/>
  <c r="N793" i="24"/>
  <c r="N792" i="24"/>
  <c r="N791" i="24"/>
  <c r="N790" i="24"/>
  <c r="N789" i="24"/>
  <c r="N788" i="24"/>
  <c r="N787" i="24"/>
  <c r="N786" i="24"/>
  <c r="N785" i="24"/>
  <c r="N784" i="24"/>
  <c r="N783" i="24"/>
  <c r="N782" i="24"/>
  <c r="N781" i="24"/>
  <c r="N780" i="24"/>
  <c r="N779" i="24"/>
  <c r="N778" i="24"/>
  <c r="N777" i="24"/>
  <c r="N776" i="24"/>
  <c r="N775" i="24"/>
  <c r="N774" i="24"/>
  <c r="N773" i="24"/>
  <c r="N772" i="24"/>
  <c r="N771" i="24"/>
  <c r="N770" i="24"/>
  <c r="N769" i="24"/>
  <c r="N768" i="24"/>
  <c r="N767" i="24"/>
  <c r="N766" i="24"/>
  <c r="N765" i="24"/>
  <c r="N764" i="24"/>
  <c r="N763" i="24"/>
  <c r="N762" i="24"/>
  <c r="N761" i="24"/>
  <c r="N760" i="24"/>
  <c r="N759" i="24"/>
  <c r="N758" i="24"/>
  <c r="N757" i="24"/>
  <c r="N756" i="24"/>
  <c r="N755" i="24"/>
  <c r="N754" i="24"/>
  <c r="N753" i="24"/>
  <c r="N752" i="24"/>
  <c r="N751" i="24"/>
  <c r="N750" i="24"/>
  <c r="N749" i="24"/>
  <c r="N748" i="24"/>
  <c r="N747" i="24"/>
  <c r="N746" i="24"/>
  <c r="N745" i="24"/>
  <c r="N744" i="24"/>
  <c r="N743" i="24"/>
  <c r="N742" i="24"/>
  <c r="N741" i="24"/>
  <c r="N740" i="24"/>
  <c r="N739" i="24"/>
  <c r="N738" i="24"/>
  <c r="N737" i="24"/>
  <c r="N736" i="24"/>
  <c r="N735" i="24"/>
  <c r="N734" i="24"/>
  <c r="N733" i="24"/>
  <c r="N732" i="24"/>
  <c r="N731" i="24"/>
  <c r="N730" i="24"/>
  <c r="N729" i="24"/>
  <c r="N728" i="24"/>
  <c r="N727" i="24"/>
  <c r="N726" i="24"/>
  <c r="N725" i="24"/>
  <c r="N724" i="24"/>
  <c r="N723" i="24"/>
  <c r="N722" i="24"/>
  <c r="N721" i="24"/>
  <c r="N720" i="24"/>
  <c r="N719" i="24"/>
  <c r="N718" i="24"/>
  <c r="N717" i="24"/>
  <c r="N716" i="24"/>
  <c r="N715" i="24"/>
  <c r="N714" i="24"/>
  <c r="N713" i="24"/>
  <c r="N712" i="24"/>
  <c r="N711" i="24"/>
  <c r="N710" i="24"/>
  <c r="N709" i="24"/>
  <c r="N708" i="24"/>
  <c r="N707" i="24"/>
  <c r="N706" i="24"/>
  <c r="N705" i="24"/>
  <c r="N704" i="24"/>
  <c r="N703" i="24"/>
  <c r="N702" i="24"/>
  <c r="N701" i="24"/>
  <c r="N700" i="24"/>
  <c r="N699" i="24"/>
  <c r="N698" i="24"/>
  <c r="N697" i="24"/>
  <c r="N696" i="24"/>
  <c r="N695" i="24"/>
  <c r="N694" i="24"/>
  <c r="N693" i="24"/>
  <c r="N692" i="24"/>
  <c r="N691" i="24"/>
  <c r="N690" i="24"/>
  <c r="N689" i="24"/>
  <c r="N688" i="24"/>
  <c r="N687" i="24"/>
  <c r="N686" i="24"/>
  <c r="N685" i="24"/>
  <c r="N684" i="24"/>
  <c r="N683" i="24"/>
  <c r="N682" i="24"/>
  <c r="N681" i="24"/>
  <c r="N680" i="24"/>
  <c r="N679" i="24"/>
  <c r="N678" i="24"/>
  <c r="N677" i="24"/>
  <c r="N676" i="24"/>
  <c r="N675" i="24"/>
  <c r="N674" i="24"/>
  <c r="N673" i="24"/>
  <c r="N672" i="24"/>
  <c r="N671" i="24"/>
  <c r="N670" i="24"/>
  <c r="N669" i="24"/>
  <c r="N668" i="24"/>
  <c r="N667" i="24"/>
  <c r="N666" i="24"/>
  <c r="N665" i="24"/>
  <c r="N664" i="24"/>
  <c r="N663" i="24"/>
  <c r="N662" i="24"/>
  <c r="N661" i="24"/>
  <c r="N660" i="24"/>
  <c r="N659" i="24"/>
  <c r="N658" i="24"/>
  <c r="N657" i="24"/>
  <c r="N656" i="24"/>
  <c r="N655" i="24"/>
  <c r="N654" i="24"/>
  <c r="N653" i="24"/>
  <c r="N652" i="24"/>
  <c r="N651" i="24"/>
  <c r="N650" i="24"/>
  <c r="N649" i="24"/>
  <c r="N648" i="24"/>
  <c r="N647" i="24"/>
  <c r="N646" i="24"/>
  <c r="N645" i="24"/>
  <c r="N644" i="24"/>
  <c r="N643" i="24"/>
  <c r="N642" i="24"/>
  <c r="N641" i="24"/>
  <c r="N640" i="24"/>
  <c r="N639" i="24"/>
  <c r="N638" i="24"/>
  <c r="N637" i="24"/>
  <c r="N636" i="24"/>
  <c r="N635" i="24"/>
  <c r="N634" i="24"/>
  <c r="N633" i="24"/>
  <c r="N632" i="24"/>
  <c r="N631" i="24"/>
  <c r="N630" i="24"/>
  <c r="N629" i="24"/>
  <c r="N628" i="24"/>
  <c r="N627" i="24"/>
  <c r="N626" i="24"/>
  <c r="N625" i="24"/>
  <c r="N624" i="24"/>
  <c r="N623" i="24"/>
  <c r="N622" i="24"/>
  <c r="N621" i="24"/>
  <c r="N620" i="24"/>
  <c r="N619" i="24"/>
  <c r="N618" i="24"/>
  <c r="N617" i="24"/>
  <c r="N616" i="24"/>
  <c r="N615" i="24"/>
  <c r="N614" i="24"/>
  <c r="N613" i="24"/>
  <c r="N612" i="24"/>
  <c r="N611" i="24"/>
  <c r="N610" i="24"/>
  <c r="N609" i="24"/>
  <c r="N608" i="24"/>
  <c r="N607" i="24"/>
  <c r="N606" i="24"/>
  <c r="N605" i="24"/>
  <c r="N604" i="24"/>
  <c r="N603" i="24"/>
  <c r="N602" i="24"/>
  <c r="N601" i="24"/>
  <c r="N600" i="24"/>
  <c r="N599" i="24"/>
  <c r="N598" i="24"/>
  <c r="N597" i="24"/>
  <c r="N596" i="24"/>
  <c r="N595" i="24"/>
  <c r="N594" i="24"/>
  <c r="N593" i="24"/>
  <c r="N592" i="24"/>
  <c r="N591" i="24"/>
  <c r="N590" i="24"/>
  <c r="N589" i="24"/>
  <c r="N588" i="24"/>
  <c r="N587" i="24"/>
  <c r="N586" i="24"/>
  <c r="N585" i="24"/>
  <c r="N584" i="24"/>
  <c r="N583" i="24"/>
  <c r="N582" i="24"/>
  <c r="N581" i="24"/>
  <c r="N580" i="24"/>
  <c r="N579" i="24"/>
  <c r="N578" i="24"/>
  <c r="N577" i="24"/>
  <c r="N576" i="24"/>
  <c r="N575" i="24"/>
  <c r="N574" i="24"/>
  <c r="N573" i="24"/>
  <c r="N572" i="24"/>
  <c r="N571" i="24"/>
  <c r="N570" i="24"/>
  <c r="N569" i="24"/>
  <c r="N568" i="24"/>
  <c r="N567" i="24"/>
  <c r="N566" i="24"/>
  <c r="N565" i="24"/>
  <c r="N564" i="24"/>
  <c r="N563" i="24"/>
  <c r="N562" i="24"/>
  <c r="N561" i="24"/>
  <c r="N560" i="24"/>
  <c r="N559" i="24"/>
  <c r="N558" i="24"/>
  <c r="N557" i="24"/>
  <c r="N556" i="24"/>
  <c r="N555" i="24"/>
  <c r="N554" i="24"/>
  <c r="N553" i="24"/>
  <c r="N552" i="24"/>
  <c r="N551" i="24"/>
  <c r="N550" i="24"/>
  <c r="N549" i="24"/>
  <c r="N548" i="24"/>
  <c r="N547" i="24"/>
  <c r="N546" i="24"/>
  <c r="N545" i="24"/>
  <c r="N544" i="24"/>
  <c r="N543" i="24"/>
  <c r="N542" i="24"/>
  <c r="N541" i="24"/>
  <c r="N540" i="24"/>
  <c r="N539" i="24"/>
  <c r="N538" i="24"/>
  <c r="N537" i="24"/>
  <c r="N536" i="24"/>
  <c r="N535" i="24"/>
  <c r="N534" i="24"/>
  <c r="N533" i="24"/>
  <c r="N532" i="24"/>
  <c r="N531" i="24"/>
  <c r="N530" i="24"/>
  <c r="N529" i="24"/>
  <c r="N528" i="24"/>
  <c r="N527" i="24"/>
  <c r="N526" i="24"/>
  <c r="N525" i="24"/>
  <c r="N524" i="24"/>
  <c r="N523" i="24"/>
  <c r="N522" i="24"/>
  <c r="N521" i="24"/>
  <c r="N520" i="24"/>
  <c r="N519" i="24"/>
  <c r="N518" i="24"/>
  <c r="N517" i="24"/>
  <c r="N516" i="24"/>
  <c r="N515" i="24"/>
  <c r="N514" i="24"/>
  <c r="N513" i="24"/>
  <c r="N512" i="24"/>
  <c r="N511" i="24"/>
  <c r="N510" i="24"/>
  <c r="N509" i="24"/>
  <c r="N508" i="24"/>
  <c r="N507" i="24"/>
  <c r="N506" i="24"/>
  <c r="N505" i="24"/>
  <c r="N504" i="24"/>
  <c r="N503" i="24"/>
  <c r="N502" i="24"/>
  <c r="N501" i="24"/>
  <c r="N500" i="24"/>
  <c r="N499" i="24"/>
  <c r="N498" i="24"/>
  <c r="N497" i="24"/>
  <c r="N496" i="24"/>
  <c r="N495" i="24"/>
  <c r="N494" i="24"/>
  <c r="N493" i="24"/>
  <c r="N492" i="24"/>
  <c r="N491" i="24"/>
  <c r="N490" i="24"/>
  <c r="N489" i="24"/>
  <c r="N488" i="24"/>
  <c r="N487" i="24"/>
  <c r="N486" i="24"/>
  <c r="N485" i="24"/>
  <c r="N484" i="24"/>
  <c r="N483" i="24"/>
  <c r="N482" i="24"/>
  <c r="N481" i="24"/>
  <c r="N480" i="24"/>
  <c r="N479" i="24"/>
  <c r="N478" i="24"/>
  <c r="N477" i="24"/>
  <c r="N476" i="24"/>
  <c r="N475" i="24"/>
  <c r="N474" i="24"/>
  <c r="N473" i="24"/>
  <c r="N472" i="24"/>
  <c r="N471" i="24"/>
  <c r="N470" i="24"/>
  <c r="N469" i="24"/>
  <c r="N468" i="24"/>
  <c r="N467" i="24"/>
  <c r="N466" i="24"/>
  <c r="N465" i="24"/>
  <c r="N464" i="24"/>
  <c r="N463" i="24"/>
  <c r="N462" i="24"/>
  <c r="N461" i="24"/>
  <c r="N460" i="24"/>
  <c r="N459" i="24"/>
  <c r="N458" i="24"/>
  <c r="N457" i="24"/>
  <c r="N456" i="24"/>
  <c r="N455" i="24"/>
  <c r="N454" i="24"/>
  <c r="N453" i="24"/>
  <c r="N452" i="24"/>
  <c r="N451" i="24"/>
  <c r="N450" i="24"/>
  <c r="N449" i="24"/>
  <c r="N448" i="24"/>
  <c r="N447" i="24"/>
  <c r="N446" i="24"/>
  <c r="N445" i="24"/>
  <c r="N444" i="24"/>
  <c r="N443" i="24"/>
  <c r="N442" i="24"/>
  <c r="N441" i="24"/>
  <c r="N440" i="24"/>
  <c r="N439" i="24"/>
  <c r="N438" i="24"/>
  <c r="N437" i="24"/>
  <c r="N436" i="24"/>
  <c r="N435" i="24"/>
  <c r="N434" i="24"/>
  <c r="N433" i="24"/>
  <c r="N432" i="24"/>
  <c r="N431" i="24"/>
  <c r="N430" i="24"/>
  <c r="N429" i="24"/>
  <c r="N428" i="24"/>
  <c r="N427" i="24"/>
  <c r="N426" i="24"/>
  <c r="N425" i="24"/>
  <c r="N424" i="24"/>
  <c r="N423" i="24"/>
  <c r="N422" i="24"/>
  <c r="N421" i="24"/>
  <c r="N420" i="24"/>
  <c r="N419" i="24"/>
  <c r="N418" i="24"/>
  <c r="N417" i="24"/>
  <c r="N416" i="24"/>
  <c r="N415" i="24"/>
  <c r="N414" i="24"/>
  <c r="N413" i="24"/>
  <c r="N412" i="24"/>
  <c r="N411" i="24"/>
  <c r="N410" i="24"/>
  <c r="N409" i="24"/>
  <c r="N408" i="24"/>
  <c r="N407" i="24"/>
  <c r="N406" i="24"/>
  <c r="N405" i="24"/>
  <c r="N404" i="24"/>
  <c r="N403" i="24"/>
  <c r="N402" i="24"/>
  <c r="N401" i="24"/>
  <c r="N400" i="24"/>
  <c r="N399" i="24"/>
  <c r="N398" i="24"/>
  <c r="N397" i="24"/>
  <c r="N396" i="24"/>
  <c r="N395" i="24"/>
  <c r="N394" i="24"/>
  <c r="N393" i="24"/>
  <c r="N392" i="24"/>
  <c r="N391" i="24"/>
  <c r="N390" i="24"/>
  <c r="N389" i="24"/>
  <c r="N388" i="24"/>
  <c r="N387" i="24"/>
  <c r="N386" i="24"/>
  <c r="N385" i="24"/>
  <c r="N384" i="24"/>
  <c r="N383" i="24"/>
  <c r="N382" i="24"/>
  <c r="N381" i="24"/>
  <c r="N380" i="24"/>
  <c r="N379" i="24"/>
  <c r="N378" i="24"/>
  <c r="N377" i="24"/>
  <c r="N376" i="24"/>
  <c r="N375" i="24"/>
  <c r="N374" i="24"/>
  <c r="N373" i="24"/>
  <c r="N372" i="24"/>
  <c r="N371" i="24"/>
  <c r="N370" i="24"/>
  <c r="N369" i="24"/>
  <c r="N368" i="24"/>
  <c r="N367" i="24"/>
  <c r="N366" i="24"/>
  <c r="N365" i="24"/>
  <c r="N364" i="24"/>
  <c r="N363" i="24"/>
  <c r="N362" i="24"/>
  <c r="N361" i="24"/>
  <c r="N360" i="24"/>
  <c r="N359" i="24"/>
  <c r="N358"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3" i="24"/>
  <c r="N322" i="24"/>
  <c r="N321" i="24"/>
  <c r="N320" i="24"/>
  <c r="N319" i="24"/>
  <c r="N318" i="24"/>
  <c r="N317" i="24"/>
  <c r="N316" i="24"/>
  <c r="N315" i="24"/>
  <c r="N314" i="24"/>
  <c r="N313" i="24"/>
  <c r="N312" i="24"/>
  <c r="N311" i="24"/>
  <c r="N310" i="24"/>
  <c r="N309" i="24"/>
  <c r="N308" i="24"/>
  <c r="N307" i="24"/>
  <c r="N306" i="24"/>
  <c r="N305" i="24"/>
  <c r="N304" i="24"/>
  <c r="N303" i="24"/>
  <c r="N302" i="24"/>
  <c r="N301" i="24"/>
  <c r="N300" i="24"/>
  <c r="N299" i="24"/>
  <c r="N298"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4" i="24"/>
  <c r="N263" i="24"/>
  <c r="N262" i="24"/>
  <c r="N261" i="24"/>
  <c r="N260" i="24"/>
  <c r="N259" i="24"/>
  <c r="N258" i="24"/>
  <c r="N257" i="24"/>
  <c r="N256" i="24"/>
  <c r="N255" i="24"/>
  <c r="N254" i="24"/>
  <c r="N253" i="24"/>
  <c r="N252" i="24"/>
  <c r="N251" i="24"/>
  <c r="N250" i="24"/>
  <c r="N249" i="24"/>
  <c r="N248" i="24"/>
  <c r="N247" i="24"/>
  <c r="N246" i="24"/>
  <c r="N245" i="24"/>
  <c r="N244" i="24"/>
  <c r="N243" i="24"/>
  <c r="N242" i="24"/>
  <c r="N241" i="24"/>
  <c r="N240" i="24"/>
  <c r="N239" i="24"/>
  <c r="N238" i="24"/>
  <c r="N237" i="24"/>
  <c r="N236" i="24"/>
  <c r="N235" i="24"/>
  <c r="N234" i="24"/>
  <c r="N233" i="24"/>
  <c r="N232" i="24"/>
  <c r="N231" i="24"/>
  <c r="N230" i="24"/>
  <c r="N229" i="24"/>
  <c r="N228" i="24"/>
  <c r="N227" i="24"/>
  <c r="N226" i="24"/>
  <c r="N225" i="24"/>
  <c r="N224" i="24"/>
  <c r="N223" i="24"/>
  <c r="N222" i="24"/>
  <c r="N221" i="24"/>
  <c r="N220" i="24"/>
  <c r="N219" i="24"/>
  <c r="N218" i="24"/>
  <c r="N217" i="24"/>
  <c r="N216" i="24"/>
  <c r="N215" i="24"/>
  <c r="N214" i="24"/>
  <c r="N213" i="24"/>
  <c r="N212" i="24"/>
  <c r="N211" i="24"/>
  <c r="N210" i="24"/>
  <c r="N209" i="24"/>
  <c r="N208" i="24"/>
  <c r="N207" i="24"/>
  <c r="N206" i="24"/>
  <c r="N205" i="24"/>
  <c r="N204" i="24"/>
  <c r="N203" i="24"/>
  <c r="N202" i="24"/>
  <c r="N201" i="24"/>
  <c r="N200" i="24"/>
  <c r="N199" i="24"/>
  <c r="N198" i="24"/>
  <c r="N197" i="24"/>
  <c r="N196" i="24"/>
  <c r="N195" i="24"/>
  <c r="N194" i="24"/>
  <c r="N193" i="24"/>
  <c r="N192" i="24"/>
  <c r="N191" i="24"/>
  <c r="N190" i="24"/>
  <c r="N189" i="24"/>
  <c r="N188" i="24"/>
  <c r="N187" i="24"/>
  <c r="N186" i="24"/>
  <c r="N185" i="24"/>
  <c r="N184" i="24"/>
  <c r="N183" i="24"/>
  <c r="N182" i="24"/>
  <c r="N181" i="24"/>
  <c r="N180" i="24"/>
  <c r="N179" i="24"/>
  <c r="N178" i="24"/>
  <c r="N177" i="24"/>
  <c r="N176" i="24"/>
  <c r="N175" i="24"/>
  <c r="N174" i="24"/>
  <c r="N173" i="24"/>
  <c r="N172" i="24"/>
  <c r="N171" i="24"/>
  <c r="N170" i="24"/>
  <c r="N169" i="24"/>
  <c r="N168" i="24"/>
  <c r="N167" i="24"/>
  <c r="N166" i="24"/>
  <c r="N165" i="24"/>
  <c r="N164" i="24"/>
  <c r="N163" i="24"/>
  <c r="N162" i="24"/>
  <c r="N161" i="24"/>
  <c r="N160" i="24"/>
  <c r="N159" i="24"/>
  <c r="N158" i="24"/>
  <c r="N157" i="24"/>
  <c r="N156" i="24"/>
  <c r="N155" i="24"/>
  <c r="N154" i="24"/>
  <c r="N153" i="24"/>
  <c r="N152" i="24"/>
  <c r="N151" i="24"/>
  <c r="N150" i="24"/>
  <c r="N149" i="24"/>
  <c r="N148" i="24"/>
  <c r="N147" i="24"/>
  <c r="N146" i="24"/>
  <c r="N145" i="24"/>
  <c r="N144" i="24"/>
  <c r="N143" i="24"/>
  <c r="N142" i="24"/>
  <c r="N141" i="24"/>
  <c r="N140" i="24"/>
  <c r="N139" i="24"/>
  <c r="N138" i="24"/>
  <c r="N137" i="24"/>
  <c r="N136" i="24"/>
  <c r="N135" i="24"/>
  <c r="N134" i="24"/>
  <c r="N133" i="24"/>
  <c r="N132" i="24"/>
  <c r="N131" i="24"/>
  <c r="N130" i="24"/>
  <c r="N129" i="24"/>
  <c r="N128" i="24"/>
  <c r="N127" i="24"/>
  <c r="N126" i="24"/>
  <c r="N125" i="24"/>
  <c r="N124" i="24"/>
  <c r="N123" i="24"/>
  <c r="N122" i="24"/>
  <c r="N121" i="24"/>
  <c r="N120" i="24"/>
  <c r="N119" i="24"/>
  <c r="N118" i="24"/>
  <c r="N117" i="24"/>
  <c r="N116" i="24"/>
  <c r="N115" i="24"/>
  <c r="N114" i="24"/>
  <c r="N113" i="24"/>
  <c r="N112" i="24"/>
  <c r="N111" i="24"/>
  <c r="N110" i="24"/>
  <c r="N109" i="24"/>
  <c r="N108" i="24"/>
  <c r="N107" i="24"/>
  <c r="N106" i="24"/>
  <c r="N105" i="24"/>
  <c r="N104" i="24"/>
  <c r="N103" i="24"/>
  <c r="N102" i="24"/>
  <c r="N101" i="24"/>
  <c r="N100" i="24"/>
  <c r="N99" i="24"/>
  <c r="N98" i="24"/>
  <c r="N97" i="24"/>
  <c r="N96" i="24"/>
  <c r="N95" i="24"/>
  <c r="N94" i="24"/>
  <c r="N93" i="24"/>
  <c r="N92" i="24"/>
  <c r="N91" i="24"/>
  <c r="N90" i="24"/>
  <c r="N89" i="24"/>
  <c r="N88" i="24"/>
  <c r="N87" i="24"/>
  <c r="N86" i="24"/>
  <c r="N85" i="24"/>
  <c r="N84" i="24"/>
  <c r="N83" i="24"/>
  <c r="N82" i="24"/>
  <c r="N81" i="24"/>
  <c r="N80" i="24"/>
  <c r="N79" i="24"/>
  <c r="N78" i="24"/>
  <c r="N77" i="24"/>
  <c r="N76" i="24"/>
  <c r="N75" i="24"/>
  <c r="N74" i="24"/>
  <c r="N73" i="24"/>
  <c r="N72" i="24"/>
  <c r="N71" i="24"/>
  <c r="N70"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C1161" i="24"/>
  <c r="B1161" i="24"/>
  <c r="C1160" i="24"/>
  <c r="B1160" i="24"/>
  <c r="C1159" i="24"/>
  <c r="B1159" i="24"/>
  <c r="C1158" i="24"/>
  <c r="B1158" i="24"/>
  <c r="C1157" i="24"/>
  <c r="B1157" i="24"/>
  <c r="C1156" i="24"/>
  <c r="B1156" i="24"/>
  <c r="C1155" i="24"/>
  <c r="B1155" i="24"/>
  <c r="C1154" i="24"/>
  <c r="B1154" i="24"/>
  <c r="C1153" i="24"/>
  <c r="B1153" i="24"/>
  <c r="C1152" i="24"/>
  <c r="B1152" i="24"/>
  <c r="C1151" i="24"/>
  <c r="B1151" i="24"/>
  <c r="C1150" i="24"/>
  <c r="B1150" i="24"/>
  <c r="C1149" i="24"/>
  <c r="B1149" i="24"/>
  <c r="C1148" i="24"/>
  <c r="C1147" i="24"/>
  <c r="C1146" i="24"/>
  <c r="C1145" i="24"/>
  <c r="C1144" i="24"/>
  <c r="C1143" i="24"/>
  <c r="C1142" i="24"/>
  <c r="C1141" i="24"/>
  <c r="C1140" i="24"/>
  <c r="C1139" i="24"/>
  <c r="C1138" i="24"/>
  <c r="C1137" i="24"/>
  <c r="C1136" i="24"/>
  <c r="C1135" i="24"/>
  <c r="C1134" i="24"/>
  <c r="C1133" i="24"/>
  <c r="C1132" i="24"/>
  <c r="C1131" i="24"/>
  <c r="C1130" i="24"/>
  <c r="C1129" i="24"/>
  <c r="C1128" i="24"/>
  <c r="C1127" i="24"/>
  <c r="C1126" i="24"/>
  <c r="C1125" i="24"/>
  <c r="C1124" i="24"/>
  <c r="C1123" i="24"/>
  <c r="C1122" i="24"/>
  <c r="C1121" i="24"/>
  <c r="C1120" i="24"/>
  <c r="C1119" i="24"/>
  <c r="C1118" i="24"/>
  <c r="C1117" i="24"/>
  <c r="C1116" i="24"/>
  <c r="C1115" i="24"/>
  <c r="C1114" i="24"/>
  <c r="C1113" i="24"/>
  <c r="C1112" i="24"/>
  <c r="C1111" i="24"/>
  <c r="C1110" i="24"/>
  <c r="C1109" i="24"/>
  <c r="C1108" i="24"/>
  <c r="C1107" i="24"/>
  <c r="C1106" i="24"/>
  <c r="C1105" i="24"/>
  <c r="C1104" i="24"/>
  <c r="C1103" i="24"/>
  <c r="C1102" i="24"/>
  <c r="C1101" i="24"/>
  <c r="C1100" i="24"/>
  <c r="C1099" i="24"/>
  <c r="C1098" i="24"/>
  <c r="C1097" i="24"/>
  <c r="C1096" i="24"/>
  <c r="C1095" i="24"/>
  <c r="C1094" i="24"/>
  <c r="C1093" i="24"/>
  <c r="C1092" i="24"/>
  <c r="C1091" i="24"/>
  <c r="C1090" i="24"/>
  <c r="C1089" i="24"/>
  <c r="C1088" i="24"/>
  <c r="C1087" i="24"/>
  <c r="C1086" i="24"/>
  <c r="C1085" i="24"/>
  <c r="C1084" i="24"/>
  <c r="C1083" i="24"/>
  <c r="C1082" i="24"/>
  <c r="C1081" i="24"/>
  <c r="C1080" i="24"/>
  <c r="C1079" i="24"/>
  <c r="C1078" i="24"/>
  <c r="C1077" i="24"/>
  <c r="C1076" i="24"/>
  <c r="C1075" i="24"/>
  <c r="C1074" i="24"/>
  <c r="C1073" i="24"/>
  <c r="C1072" i="24"/>
  <c r="C1071" i="24"/>
  <c r="C1070" i="24"/>
  <c r="C1069" i="24"/>
  <c r="C1068" i="24"/>
  <c r="C1067" i="24"/>
  <c r="C1066" i="24"/>
  <c r="C1065" i="24"/>
  <c r="C1064" i="24"/>
  <c r="C1063" i="24"/>
  <c r="C1062" i="24"/>
  <c r="C1061" i="24"/>
  <c r="C1060" i="24"/>
  <c r="C1059" i="24"/>
  <c r="C1058" i="24"/>
  <c r="C1057" i="24"/>
  <c r="C1056" i="24"/>
  <c r="C1055" i="24"/>
  <c r="C1054" i="24"/>
  <c r="C1053" i="24"/>
  <c r="C1052" i="24"/>
  <c r="C1051" i="24"/>
  <c r="C1050" i="24"/>
  <c r="C1049" i="24"/>
  <c r="C1048" i="24"/>
  <c r="C1047" i="24"/>
  <c r="C1046" i="24"/>
  <c r="C1045" i="24"/>
  <c r="C1044" i="24"/>
  <c r="C1043" i="24"/>
  <c r="C1042" i="24"/>
  <c r="C1041" i="24"/>
  <c r="C1040" i="24"/>
  <c r="C1039" i="24"/>
  <c r="C1038" i="24"/>
  <c r="C1037" i="24"/>
  <c r="C1036" i="24"/>
  <c r="C1035" i="24"/>
  <c r="C1034" i="24"/>
  <c r="C1033" i="24"/>
  <c r="C1032" i="24"/>
  <c r="C1031" i="24"/>
  <c r="C1030" i="24"/>
  <c r="C1029" i="24"/>
  <c r="C1028" i="24"/>
  <c r="C1027" i="24"/>
  <c r="C1026" i="24"/>
  <c r="C1025" i="24"/>
  <c r="C1024" i="24"/>
  <c r="C1023" i="24"/>
  <c r="C1022" i="24"/>
  <c r="C1021" i="24"/>
  <c r="C1020" i="24"/>
  <c r="C1019" i="24"/>
  <c r="C1018" i="24"/>
  <c r="C1017" i="24"/>
  <c r="C1016" i="24"/>
  <c r="C1015" i="24"/>
  <c r="C1014" i="24"/>
  <c r="C1013" i="24"/>
  <c r="C1012" i="24"/>
  <c r="C1011" i="24"/>
  <c r="C1010" i="24"/>
  <c r="C1009" i="24"/>
  <c r="C1008" i="24"/>
  <c r="C1007" i="24"/>
  <c r="C1006" i="24"/>
  <c r="C1005" i="24"/>
  <c r="C1004" i="24"/>
  <c r="C1003" i="24"/>
  <c r="C1002" i="24"/>
  <c r="C1001" i="24"/>
  <c r="C1000" i="24"/>
  <c r="C999" i="24"/>
  <c r="C998" i="24"/>
  <c r="C997" i="24"/>
  <c r="C996" i="24"/>
  <c r="C995" i="24"/>
  <c r="C994" i="24"/>
  <c r="C993" i="24"/>
  <c r="C992" i="24"/>
  <c r="C991" i="24"/>
  <c r="C990" i="24"/>
  <c r="C989" i="24"/>
  <c r="C988" i="24"/>
  <c r="C987" i="24"/>
  <c r="C986" i="24"/>
  <c r="C985" i="24"/>
  <c r="C984" i="24"/>
  <c r="C983" i="24"/>
  <c r="C982" i="24"/>
  <c r="C981" i="24"/>
  <c r="C980" i="24"/>
  <c r="C979" i="24"/>
  <c r="C978" i="24"/>
  <c r="C977" i="24"/>
  <c r="C976" i="24"/>
  <c r="C975" i="24"/>
  <c r="C974" i="24"/>
  <c r="C973" i="24"/>
  <c r="C972" i="24"/>
  <c r="C971" i="24"/>
  <c r="C970" i="24"/>
  <c r="C969" i="24"/>
  <c r="C968" i="24"/>
  <c r="C967" i="24"/>
  <c r="C966" i="24"/>
  <c r="C965" i="24"/>
  <c r="C964" i="24"/>
  <c r="C963" i="24"/>
  <c r="C962" i="24"/>
  <c r="C961" i="24"/>
  <c r="C960" i="24"/>
  <c r="C959" i="24"/>
  <c r="C958" i="24"/>
  <c r="C957" i="24"/>
  <c r="C956" i="24"/>
  <c r="C955" i="24"/>
  <c r="C954" i="24"/>
  <c r="C953" i="24"/>
  <c r="C952" i="24"/>
  <c r="C951" i="24"/>
  <c r="C950" i="24"/>
  <c r="C949" i="24"/>
  <c r="C948" i="24"/>
  <c r="C947" i="24"/>
  <c r="C946" i="24"/>
  <c r="C945" i="24"/>
  <c r="C944" i="24"/>
  <c r="C943" i="24"/>
  <c r="C942" i="24"/>
  <c r="C941" i="24"/>
  <c r="C940" i="24"/>
  <c r="C939" i="24"/>
  <c r="C938" i="24"/>
  <c r="C937" i="24"/>
  <c r="C936" i="24"/>
  <c r="C935" i="24"/>
  <c r="C934" i="24"/>
  <c r="C933" i="24"/>
  <c r="C932" i="24"/>
  <c r="C931" i="24"/>
  <c r="C930" i="24"/>
  <c r="C929" i="24"/>
  <c r="C928" i="24"/>
  <c r="C927" i="24"/>
  <c r="C926" i="24"/>
  <c r="C925" i="24"/>
  <c r="C924" i="24"/>
  <c r="C923" i="24"/>
  <c r="C922" i="24"/>
  <c r="C921" i="24"/>
  <c r="C920" i="24"/>
  <c r="C919" i="24"/>
  <c r="C918" i="24"/>
  <c r="C917" i="24"/>
  <c r="C916" i="24"/>
  <c r="C915" i="24"/>
  <c r="C914" i="24"/>
  <c r="C913" i="24"/>
  <c r="C912" i="24"/>
  <c r="C911" i="24"/>
  <c r="C910" i="24"/>
  <c r="C909" i="24"/>
  <c r="C908" i="24"/>
  <c r="C907" i="24"/>
  <c r="C906" i="24"/>
  <c r="C905" i="24"/>
  <c r="C904" i="24"/>
  <c r="C903" i="24"/>
  <c r="C902" i="24"/>
  <c r="C901" i="24"/>
  <c r="C900" i="24"/>
  <c r="C899" i="24"/>
  <c r="C898" i="24"/>
  <c r="C897" i="24"/>
  <c r="C896" i="24"/>
  <c r="C895" i="24"/>
  <c r="C894" i="24"/>
  <c r="C893" i="24"/>
  <c r="C892" i="24"/>
  <c r="C891" i="24"/>
  <c r="C890" i="24"/>
  <c r="C889" i="24"/>
  <c r="C888" i="24"/>
  <c r="C887" i="24"/>
  <c r="C886" i="24"/>
  <c r="C885" i="24"/>
  <c r="C884" i="24"/>
  <c r="C883" i="24"/>
  <c r="C882" i="24"/>
  <c r="C881" i="24"/>
  <c r="C880" i="24"/>
  <c r="C879" i="24"/>
  <c r="C878" i="24"/>
  <c r="C877" i="24"/>
  <c r="C876" i="24"/>
  <c r="C875" i="24"/>
  <c r="C874" i="24"/>
  <c r="C873" i="24"/>
  <c r="C872" i="24"/>
  <c r="C871" i="24"/>
  <c r="C870" i="24"/>
  <c r="C869" i="24"/>
  <c r="C868" i="24"/>
  <c r="C867" i="24"/>
  <c r="C866" i="24"/>
  <c r="C865" i="24"/>
  <c r="C864" i="24"/>
  <c r="C863" i="24"/>
  <c r="C862" i="24"/>
  <c r="C861" i="24"/>
  <c r="C860" i="24"/>
  <c r="C859" i="24"/>
  <c r="C858" i="24"/>
  <c r="C857" i="24"/>
  <c r="C856" i="24"/>
  <c r="C855" i="24"/>
  <c r="C854" i="24"/>
  <c r="C853" i="24"/>
  <c r="C852" i="24"/>
  <c r="C851" i="24"/>
  <c r="C850" i="24"/>
  <c r="C849" i="24"/>
  <c r="C848" i="24"/>
  <c r="C847" i="24"/>
  <c r="C846" i="24"/>
  <c r="C845" i="24"/>
  <c r="C844" i="24"/>
  <c r="C843" i="24"/>
  <c r="C842" i="24"/>
  <c r="C841" i="24"/>
  <c r="C840" i="24"/>
  <c r="C839" i="24"/>
  <c r="C838" i="24"/>
  <c r="C837" i="24"/>
  <c r="C836" i="24"/>
  <c r="C835" i="24"/>
  <c r="C834" i="24"/>
  <c r="C833" i="24"/>
  <c r="C832" i="24"/>
  <c r="C831" i="24"/>
  <c r="C830" i="24"/>
  <c r="C829" i="24"/>
  <c r="C828" i="24"/>
  <c r="C827" i="24"/>
  <c r="C826" i="24"/>
  <c r="C825" i="24"/>
  <c r="C824" i="24"/>
  <c r="C823" i="24"/>
  <c r="C822" i="24"/>
  <c r="C821" i="24"/>
  <c r="C820" i="24"/>
  <c r="C819" i="24"/>
  <c r="C818" i="24"/>
  <c r="C817" i="24"/>
  <c r="C816" i="24"/>
  <c r="C815" i="24"/>
  <c r="C814" i="24"/>
  <c r="C813" i="24"/>
  <c r="C812" i="24"/>
  <c r="C811" i="24"/>
  <c r="C810" i="24"/>
  <c r="C809" i="24"/>
  <c r="C808" i="24"/>
  <c r="C807" i="24"/>
  <c r="C806" i="24"/>
  <c r="C805" i="24"/>
  <c r="C804" i="24"/>
  <c r="C803" i="24"/>
  <c r="C802" i="24"/>
  <c r="C801" i="24"/>
  <c r="C800" i="24"/>
  <c r="C799" i="24"/>
  <c r="C798" i="24"/>
  <c r="C797" i="24"/>
  <c r="C796" i="24"/>
  <c r="C795" i="24"/>
  <c r="C794" i="24"/>
  <c r="C793" i="24"/>
  <c r="C792" i="24"/>
  <c r="C791" i="24"/>
  <c r="C790" i="24"/>
  <c r="C789" i="24"/>
  <c r="C788" i="24"/>
  <c r="C787" i="24"/>
  <c r="C786" i="24"/>
  <c r="C785" i="24"/>
  <c r="C784" i="24"/>
  <c r="C783" i="24"/>
  <c r="C782" i="24"/>
  <c r="C781" i="24"/>
  <c r="C780" i="24"/>
  <c r="C779" i="24"/>
  <c r="C778" i="24"/>
  <c r="C777" i="24"/>
  <c r="C776" i="24"/>
  <c r="C775" i="24"/>
  <c r="C774" i="24"/>
  <c r="C773" i="24"/>
  <c r="C772" i="24"/>
  <c r="C771" i="24"/>
  <c r="C770" i="24"/>
  <c r="C769" i="24"/>
  <c r="C768" i="24"/>
  <c r="C767" i="24"/>
  <c r="C766" i="24"/>
  <c r="C765" i="24"/>
  <c r="C764" i="24"/>
  <c r="C763" i="24"/>
  <c r="C762" i="24"/>
  <c r="C761" i="24"/>
  <c r="C760" i="24"/>
  <c r="C759" i="24"/>
  <c r="C758" i="24"/>
  <c r="C757" i="24"/>
  <c r="C756" i="24"/>
  <c r="C755" i="24"/>
  <c r="C754" i="24"/>
  <c r="C753" i="24"/>
  <c r="C752" i="24"/>
  <c r="C751" i="24"/>
  <c r="C750" i="24"/>
  <c r="C749" i="24"/>
  <c r="C748" i="24"/>
  <c r="C747" i="24"/>
  <c r="C746" i="24"/>
  <c r="C745" i="24"/>
  <c r="C744" i="24"/>
  <c r="C743" i="24"/>
  <c r="C742" i="24"/>
  <c r="C741" i="24"/>
  <c r="C740" i="24"/>
  <c r="C739" i="24"/>
  <c r="C738" i="24"/>
  <c r="C737" i="24"/>
  <c r="C736" i="24"/>
  <c r="C735" i="24"/>
  <c r="C734" i="24"/>
  <c r="C733" i="24"/>
  <c r="C732" i="24"/>
  <c r="C731" i="24"/>
  <c r="C730" i="24"/>
  <c r="C729" i="24"/>
  <c r="C728" i="24"/>
  <c r="C727" i="24"/>
  <c r="C726" i="24"/>
  <c r="C725" i="24"/>
  <c r="C724" i="24"/>
  <c r="C723" i="24"/>
  <c r="C722" i="24"/>
  <c r="C721" i="24"/>
  <c r="C720" i="24"/>
  <c r="C719" i="24"/>
  <c r="C718" i="24"/>
  <c r="C717" i="24"/>
  <c r="C716" i="24"/>
  <c r="C715" i="24"/>
  <c r="C714" i="24"/>
  <c r="C713" i="24"/>
  <c r="C712" i="24"/>
  <c r="C711" i="24"/>
  <c r="C710" i="24"/>
  <c r="C709" i="24"/>
  <c r="C708" i="24"/>
  <c r="C707" i="24"/>
  <c r="C706" i="24"/>
  <c r="C705" i="24"/>
  <c r="C704" i="24"/>
  <c r="C703" i="24"/>
  <c r="C702" i="24"/>
  <c r="C701" i="24"/>
  <c r="C700" i="24"/>
  <c r="C699" i="24"/>
  <c r="C698" i="24"/>
  <c r="C697" i="24"/>
  <c r="C696" i="24"/>
  <c r="C695" i="24"/>
  <c r="C694" i="24"/>
  <c r="C693" i="24"/>
  <c r="C692" i="24"/>
  <c r="C691" i="24"/>
  <c r="C690" i="24"/>
  <c r="C689" i="24"/>
  <c r="C688" i="24"/>
  <c r="C687" i="24"/>
  <c r="C686" i="24"/>
  <c r="C685" i="24"/>
  <c r="C684" i="24"/>
  <c r="C683" i="24"/>
  <c r="C682" i="24"/>
  <c r="C681" i="24"/>
  <c r="C680" i="24"/>
  <c r="C679" i="24"/>
  <c r="C678" i="24"/>
  <c r="C677" i="24"/>
  <c r="C676" i="24"/>
  <c r="C675" i="24"/>
  <c r="C674" i="24"/>
  <c r="C673" i="24"/>
  <c r="C672" i="24"/>
  <c r="C671" i="24"/>
  <c r="C670" i="24"/>
  <c r="C669" i="24"/>
  <c r="C668" i="24"/>
  <c r="C667" i="24"/>
  <c r="C666" i="24"/>
  <c r="C665" i="24"/>
  <c r="C664" i="24"/>
  <c r="C663" i="24"/>
  <c r="C662" i="24"/>
  <c r="C661" i="24"/>
  <c r="C660" i="24"/>
  <c r="C659" i="24"/>
  <c r="C658" i="24"/>
  <c r="C657" i="24"/>
  <c r="C656" i="24"/>
  <c r="C655" i="24"/>
  <c r="C654" i="24"/>
  <c r="C653" i="24"/>
  <c r="C652" i="24"/>
  <c r="C651" i="24"/>
  <c r="C650" i="24"/>
  <c r="C649" i="24"/>
  <c r="C648" i="24"/>
  <c r="C647" i="24"/>
  <c r="C646" i="24"/>
  <c r="C645" i="24"/>
  <c r="C644" i="24"/>
  <c r="C643" i="24"/>
  <c r="C642" i="24"/>
  <c r="C641" i="24"/>
  <c r="C640" i="24"/>
  <c r="C639" i="24"/>
  <c r="C638" i="24"/>
  <c r="C637" i="24"/>
  <c r="C636" i="24"/>
  <c r="C635" i="24"/>
  <c r="C634" i="24"/>
  <c r="C633" i="24"/>
  <c r="C632" i="24"/>
  <c r="C631" i="24"/>
  <c r="C630" i="24"/>
  <c r="C629" i="24"/>
  <c r="C628" i="24"/>
  <c r="C627" i="24"/>
  <c r="C626" i="24"/>
  <c r="C625" i="24"/>
  <c r="C624" i="24"/>
  <c r="C623" i="24"/>
  <c r="C622" i="24"/>
  <c r="C621" i="24"/>
  <c r="C620" i="24"/>
  <c r="C619" i="24"/>
  <c r="C618" i="24"/>
  <c r="C617" i="24"/>
  <c r="C616" i="24"/>
  <c r="C615" i="24"/>
  <c r="C614" i="24"/>
  <c r="C613" i="24"/>
  <c r="C612" i="24"/>
  <c r="C611" i="24"/>
  <c r="C610" i="24"/>
  <c r="C609" i="24"/>
  <c r="C608" i="24"/>
  <c r="C607" i="24"/>
  <c r="C606" i="24"/>
  <c r="C605" i="24"/>
  <c r="C604" i="24"/>
  <c r="C603" i="24"/>
  <c r="C602" i="24"/>
  <c r="C601" i="24"/>
  <c r="C600" i="24"/>
  <c r="C599" i="24"/>
  <c r="C598" i="24"/>
  <c r="C597" i="24"/>
  <c r="C596" i="24"/>
  <c r="C595" i="24"/>
  <c r="C594" i="24"/>
  <c r="C593" i="24"/>
  <c r="C592" i="24"/>
  <c r="C591" i="24"/>
  <c r="C590" i="24"/>
  <c r="C589" i="24"/>
  <c r="C588" i="24"/>
  <c r="C587" i="24"/>
  <c r="C586" i="24"/>
  <c r="C585" i="24"/>
  <c r="C584" i="24"/>
  <c r="C583" i="24"/>
  <c r="C582" i="24"/>
  <c r="C581" i="24"/>
  <c r="C580" i="24"/>
  <c r="C579" i="24"/>
  <c r="C578" i="24"/>
  <c r="C577" i="24"/>
  <c r="C576" i="24"/>
  <c r="C575" i="24"/>
  <c r="C574" i="24"/>
  <c r="C573" i="24"/>
  <c r="C572" i="24"/>
  <c r="C571" i="24"/>
  <c r="C570" i="24"/>
  <c r="C569" i="24"/>
  <c r="C568" i="24"/>
  <c r="C567" i="24"/>
  <c r="C566" i="24"/>
  <c r="C565" i="24"/>
  <c r="C564" i="24"/>
  <c r="C563" i="24"/>
  <c r="C562" i="24"/>
  <c r="C561" i="24"/>
  <c r="C560" i="24"/>
  <c r="C559" i="24"/>
  <c r="C558" i="24"/>
  <c r="C557" i="24"/>
  <c r="C556" i="24"/>
  <c r="C555" i="24"/>
  <c r="C554" i="24"/>
  <c r="C553" i="24"/>
  <c r="C552" i="24"/>
  <c r="C551" i="24"/>
  <c r="C550" i="24"/>
  <c r="C549" i="24"/>
  <c r="C548" i="24"/>
  <c r="C547" i="24"/>
  <c r="C546" i="24"/>
  <c r="C545" i="24"/>
  <c r="C544" i="24"/>
  <c r="C543" i="24"/>
  <c r="C542" i="24"/>
  <c r="C541" i="24"/>
  <c r="C540" i="24"/>
  <c r="C539" i="24"/>
  <c r="C538" i="24"/>
  <c r="C537" i="24"/>
  <c r="C536" i="24"/>
  <c r="C535" i="24"/>
  <c r="C534" i="24"/>
  <c r="C533" i="24"/>
  <c r="C532" i="24"/>
  <c r="C531" i="24"/>
  <c r="C530" i="24"/>
  <c r="C529" i="24"/>
  <c r="C528" i="24"/>
  <c r="C527" i="24"/>
  <c r="C526" i="24"/>
  <c r="C525" i="24"/>
  <c r="C524" i="24"/>
  <c r="C523" i="24"/>
  <c r="C522" i="24"/>
  <c r="C521" i="24"/>
  <c r="C520" i="24"/>
  <c r="C519" i="24"/>
  <c r="C518" i="24"/>
  <c r="C517" i="24"/>
  <c r="C516" i="24"/>
  <c r="C515" i="24"/>
  <c r="C514" i="24"/>
  <c r="C513" i="24"/>
  <c r="C512" i="24"/>
  <c r="C511" i="24"/>
  <c r="C510" i="24"/>
  <c r="C509" i="24"/>
  <c r="C508" i="24"/>
  <c r="C507" i="24"/>
  <c r="C506" i="24"/>
  <c r="C505" i="24"/>
  <c r="C504" i="24"/>
  <c r="C503" i="24"/>
  <c r="C502" i="24"/>
  <c r="C501" i="24"/>
  <c r="C500" i="24"/>
  <c r="C499" i="24"/>
  <c r="C498" i="24"/>
  <c r="C497" i="24"/>
  <c r="C496" i="24"/>
  <c r="C495" i="24"/>
  <c r="C494" i="24"/>
  <c r="C493" i="24"/>
  <c r="C492" i="24"/>
  <c r="C491" i="24"/>
  <c r="C490" i="24"/>
  <c r="C489" i="24"/>
  <c r="C488" i="24"/>
  <c r="C487" i="24"/>
  <c r="C486" i="24"/>
  <c r="C485" i="24"/>
  <c r="C484" i="24"/>
  <c r="C483" i="24"/>
  <c r="C482" i="24"/>
  <c r="C481" i="24"/>
  <c r="C480" i="24"/>
  <c r="C479" i="24"/>
  <c r="C478" i="24"/>
  <c r="C477" i="24"/>
  <c r="C476" i="24"/>
  <c r="C475" i="24"/>
  <c r="C474" i="24"/>
  <c r="C473" i="24"/>
  <c r="C472" i="24"/>
  <c r="C471" i="24"/>
  <c r="C470" i="24"/>
  <c r="C469" i="24"/>
  <c r="C468" i="24"/>
  <c r="C467" i="24"/>
  <c r="C466" i="24"/>
  <c r="C465" i="24"/>
  <c r="C464" i="24"/>
  <c r="C463" i="24"/>
  <c r="C462" i="24"/>
  <c r="C461" i="24"/>
  <c r="C460" i="24"/>
  <c r="C459" i="24"/>
  <c r="C458" i="24"/>
  <c r="C457" i="24"/>
  <c r="C456" i="24"/>
  <c r="C455" i="24"/>
  <c r="C454" i="24"/>
  <c r="C453" i="24"/>
  <c r="C452" i="24"/>
  <c r="C451" i="24"/>
  <c r="C450" i="24"/>
  <c r="C449" i="24"/>
  <c r="C448" i="24"/>
  <c r="C447" i="24"/>
  <c r="C446" i="24"/>
  <c r="C445" i="24"/>
  <c r="C444" i="24"/>
  <c r="C443" i="24"/>
  <c r="C442" i="24"/>
  <c r="C441" i="24"/>
  <c r="C440" i="24"/>
  <c r="C439" i="24"/>
  <c r="C438" i="24"/>
  <c r="C437" i="24"/>
  <c r="C436" i="24"/>
  <c r="C435" i="24"/>
  <c r="C434" i="24"/>
  <c r="C433" i="24"/>
  <c r="C432" i="24"/>
  <c r="C431" i="24"/>
  <c r="C430" i="24"/>
  <c r="C429" i="24"/>
  <c r="C428" i="24"/>
  <c r="C427" i="24"/>
  <c r="C426" i="24"/>
  <c r="C425" i="24"/>
  <c r="C424" i="24"/>
  <c r="C423" i="24"/>
  <c r="C422" i="24"/>
  <c r="C421" i="24"/>
  <c r="C420" i="24"/>
  <c r="C419" i="24"/>
  <c r="C418" i="24"/>
  <c r="C417" i="24"/>
  <c r="C416" i="24"/>
  <c r="C415" i="24"/>
  <c r="C414" i="24"/>
  <c r="C413" i="24"/>
  <c r="C412" i="24"/>
  <c r="C411" i="24"/>
  <c r="C410" i="24"/>
  <c r="C409" i="24"/>
  <c r="C408" i="24"/>
  <c r="C407" i="24"/>
  <c r="C406" i="24"/>
  <c r="C405" i="24"/>
  <c r="C404" i="24"/>
  <c r="C403" i="24"/>
  <c r="C402" i="24"/>
  <c r="C401" i="24"/>
  <c r="C400" i="24"/>
  <c r="C399" i="24"/>
  <c r="C398" i="24"/>
  <c r="C397" i="24"/>
  <c r="C396" i="24"/>
  <c r="C395" i="24"/>
  <c r="C394" i="24"/>
  <c r="C393" i="24"/>
  <c r="C392" i="24"/>
  <c r="C391" i="24"/>
  <c r="C390" i="24"/>
  <c r="C389" i="24"/>
  <c r="C388" i="24"/>
  <c r="C387" i="24"/>
  <c r="C386" i="24"/>
  <c r="C385" i="24"/>
  <c r="C384" i="24"/>
  <c r="C383" i="24"/>
  <c r="C382" i="24"/>
  <c r="C381" i="24"/>
  <c r="C380" i="24"/>
  <c r="C379" i="24"/>
  <c r="C378" i="24"/>
  <c r="C377" i="24"/>
  <c r="C376" i="24"/>
  <c r="C375" i="24"/>
  <c r="C374" i="24"/>
  <c r="C373" i="24"/>
  <c r="C372" i="24"/>
  <c r="C371" i="24"/>
  <c r="C370" i="24"/>
  <c r="C369" i="24"/>
  <c r="C368" i="24"/>
  <c r="C367" i="24"/>
  <c r="C366" i="24"/>
  <c r="C365" i="24"/>
  <c r="C364" i="24"/>
  <c r="C363" i="24"/>
  <c r="C362" i="24"/>
  <c r="C361" i="24"/>
  <c r="C360" i="24"/>
  <c r="C359" i="24"/>
  <c r="C358" i="24"/>
  <c r="C357" i="24"/>
  <c r="C356" i="24"/>
  <c r="C355" i="24"/>
  <c r="C354" i="24"/>
  <c r="C353" i="24"/>
  <c r="C352" i="24"/>
  <c r="C351" i="24"/>
  <c r="C350" i="24"/>
  <c r="C349" i="24"/>
  <c r="C348" i="24"/>
  <c r="C347" i="24"/>
  <c r="C346" i="24"/>
  <c r="C345" i="24"/>
  <c r="C344" i="24"/>
  <c r="C343" i="24"/>
  <c r="C342" i="24"/>
  <c r="C341" i="24"/>
  <c r="C340" i="24"/>
  <c r="C339" i="24"/>
  <c r="C338" i="24"/>
  <c r="C337" i="24"/>
  <c r="C336" i="24"/>
  <c r="C335" i="24"/>
  <c r="C334" i="24"/>
  <c r="C333" i="24"/>
  <c r="C332" i="24"/>
  <c r="C331" i="24"/>
  <c r="C330" i="24"/>
  <c r="C329" i="24"/>
  <c r="C328" i="24"/>
  <c r="C327" i="24"/>
  <c r="C326" i="24"/>
  <c r="C325" i="24"/>
  <c r="C324" i="24"/>
  <c r="C323" i="24"/>
  <c r="C322" i="24"/>
  <c r="C321" i="24"/>
  <c r="C320" i="24"/>
  <c r="C319" i="24"/>
  <c r="C318" i="24"/>
  <c r="C317" i="24"/>
  <c r="C316" i="24"/>
  <c r="C315" i="24"/>
  <c r="C314" i="24"/>
  <c r="C313" i="24"/>
  <c r="C312" i="24"/>
  <c r="C311" i="24"/>
  <c r="C310" i="24"/>
  <c r="C309" i="24"/>
  <c r="C308" i="24"/>
  <c r="C307" i="24"/>
  <c r="C306" i="24"/>
  <c r="C305" i="24"/>
  <c r="C304" i="24"/>
  <c r="C303" i="24"/>
  <c r="C302" i="24"/>
  <c r="C301" i="24"/>
  <c r="C300" i="24"/>
  <c r="C299" i="24"/>
  <c r="C298" i="24"/>
  <c r="C297" i="24"/>
  <c r="C296" i="24"/>
  <c r="C295" i="24"/>
  <c r="C294" i="24"/>
  <c r="C293" i="24"/>
  <c r="C292" i="24"/>
  <c r="C291" i="24"/>
  <c r="C290" i="24"/>
  <c r="C289" i="24"/>
  <c r="C288" i="24"/>
  <c r="C287" i="24"/>
  <c r="C286" i="24"/>
  <c r="C285" i="24"/>
  <c r="C284" i="24"/>
  <c r="C283" i="24"/>
  <c r="C282" i="24"/>
  <c r="C281" i="24"/>
  <c r="C280" i="24"/>
  <c r="C279" i="24"/>
  <c r="C278" i="24"/>
  <c r="C277" i="24"/>
  <c r="C276" i="24"/>
  <c r="C275" i="24"/>
  <c r="C274" i="24"/>
  <c r="C273" i="24"/>
  <c r="C272" i="24"/>
  <c r="C271" i="24"/>
  <c r="C270" i="24"/>
  <c r="C269" i="24"/>
  <c r="C268" i="24"/>
  <c r="C267" i="24"/>
  <c r="C266" i="24"/>
  <c r="C265" i="24"/>
  <c r="C264" i="24"/>
  <c r="C263" i="24"/>
  <c r="C262" i="24"/>
  <c r="C261" i="24"/>
  <c r="C260" i="24"/>
  <c r="C259" i="24"/>
  <c r="C258" i="24"/>
  <c r="C257" i="24"/>
  <c r="C256" i="24"/>
  <c r="C255" i="24"/>
  <c r="C254" i="24"/>
  <c r="C253" i="24"/>
  <c r="C252" i="24"/>
  <c r="C251" i="24"/>
  <c r="C250" i="24"/>
  <c r="C249" i="24"/>
  <c r="C248" i="24"/>
  <c r="C247" i="24"/>
  <c r="C246" i="24"/>
  <c r="C245" i="24"/>
  <c r="C244" i="24"/>
  <c r="C243" i="24"/>
  <c r="C242" i="24"/>
  <c r="C241" i="24"/>
  <c r="C240" i="24"/>
  <c r="C239" i="24"/>
  <c r="C238" i="24"/>
  <c r="C237" i="24"/>
  <c r="C236" i="24"/>
  <c r="C235" i="24"/>
  <c r="C234" i="24"/>
  <c r="C233" i="24"/>
  <c r="C232" i="24"/>
  <c r="C231" i="24"/>
  <c r="C230" i="24"/>
  <c r="C229" i="24"/>
  <c r="C228" i="24"/>
  <c r="C227" i="24"/>
  <c r="C226" i="24"/>
  <c r="C225" i="24"/>
  <c r="C224" i="24"/>
  <c r="C223" i="24"/>
  <c r="C222" i="24"/>
  <c r="C221" i="24"/>
  <c r="C220" i="24"/>
  <c r="C219" i="24"/>
  <c r="C218" i="24"/>
  <c r="C217" i="24"/>
  <c r="C216" i="24"/>
  <c r="C215" i="24"/>
  <c r="C214" i="24"/>
  <c r="C213" i="24"/>
  <c r="C212" i="24"/>
  <c r="C211" i="24"/>
  <c r="C210" i="24"/>
  <c r="C209" i="24"/>
  <c r="C208" i="24"/>
  <c r="C207" i="24"/>
  <c r="C206" i="24"/>
  <c r="C205" i="24"/>
  <c r="C204" i="24"/>
  <c r="C203" i="24"/>
  <c r="C202" i="24"/>
  <c r="C201" i="24"/>
  <c r="C200" i="24"/>
  <c r="C199" i="24"/>
  <c r="C198" i="24"/>
  <c r="C197" i="24"/>
  <c r="C196" i="24"/>
  <c r="C195" i="24"/>
  <c r="C194" i="24"/>
  <c r="C193" i="24"/>
  <c r="C192" i="24"/>
  <c r="C191" i="24"/>
  <c r="C190" i="24"/>
  <c r="C189" i="24"/>
  <c r="C188" i="24"/>
  <c r="C187" i="24"/>
  <c r="C186" i="24"/>
  <c r="C185" i="24"/>
  <c r="C184" i="24"/>
  <c r="C183" i="24"/>
  <c r="C182" i="24"/>
  <c r="C181" i="24"/>
  <c r="C180" i="24"/>
  <c r="C179" i="24"/>
  <c r="C178" i="24"/>
  <c r="C177" i="24"/>
  <c r="C176" i="24"/>
  <c r="C175" i="24"/>
  <c r="C174" i="24"/>
  <c r="C173" i="24"/>
  <c r="C172" i="24"/>
  <c r="C171" i="24"/>
  <c r="C170" i="24"/>
  <c r="C169" i="24"/>
  <c r="C168" i="24"/>
  <c r="C167" i="24"/>
  <c r="C166" i="24"/>
  <c r="C165" i="24"/>
  <c r="C164" i="24"/>
  <c r="C163" i="24"/>
  <c r="C162" i="24"/>
  <c r="C161" i="24"/>
  <c r="C160" i="24"/>
  <c r="C159" i="24"/>
  <c r="C158" i="24"/>
  <c r="C157" i="24"/>
  <c r="C156" i="24"/>
  <c r="C155" i="24"/>
  <c r="C154" i="24"/>
  <c r="C153" i="24"/>
  <c r="C152" i="24"/>
  <c r="C151" i="24"/>
  <c r="C150" i="24"/>
  <c r="C149" i="24"/>
  <c r="C148" i="24"/>
  <c r="C147" i="24"/>
  <c r="C146" i="24"/>
  <c r="C145" i="24"/>
  <c r="C144" i="24"/>
  <c r="C143" i="24"/>
  <c r="C142" i="24"/>
  <c r="C141" i="24"/>
  <c r="C140" i="24"/>
  <c r="C139" i="24"/>
  <c r="C138" i="24"/>
  <c r="C137" i="24"/>
  <c r="C136" i="24"/>
  <c r="C135" i="24"/>
  <c r="C134" i="24"/>
  <c r="C133" i="24"/>
  <c r="C132" i="24"/>
  <c r="C131" i="24"/>
  <c r="C130" i="24"/>
  <c r="C129" i="24"/>
  <c r="C128" i="24"/>
  <c r="C127" i="24"/>
  <c r="C126" i="24"/>
  <c r="C125" i="24"/>
  <c r="C124" i="24"/>
  <c r="C123" i="24"/>
  <c r="C122" i="24"/>
  <c r="C121" i="24"/>
  <c r="C120"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K1161" i="24"/>
  <c r="E1161" i="24"/>
  <c r="H1161" i="24" s="1"/>
  <c r="J1161" i="24"/>
  <c r="O1161" i="24"/>
  <c r="S1161" i="24"/>
  <c r="K1160" i="24"/>
  <c r="E1160" i="24"/>
  <c r="J1160" i="24"/>
  <c r="O1160" i="24"/>
  <c r="S1160" i="24"/>
  <c r="K1159" i="24"/>
  <c r="E1159" i="24"/>
  <c r="J1159" i="24"/>
  <c r="O1159" i="24"/>
  <c r="S1159" i="24"/>
  <c r="K1158" i="24"/>
  <c r="E1158" i="24"/>
  <c r="J1158" i="24"/>
  <c r="O1158" i="24"/>
  <c r="S1158" i="24"/>
  <c r="K1157" i="24"/>
  <c r="E1157" i="24"/>
  <c r="J1157" i="24"/>
  <c r="O1157" i="24"/>
  <c r="S1157" i="24"/>
  <c r="K1156" i="24"/>
  <c r="E1156" i="24"/>
  <c r="J1156" i="24"/>
  <c r="O1156" i="24"/>
  <c r="S1156" i="24"/>
  <c r="K1155" i="24"/>
  <c r="E1155" i="24"/>
  <c r="J1155" i="24"/>
  <c r="O1155" i="24"/>
  <c r="S1155" i="24"/>
  <c r="K1154" i="24"/>
  <c r="E1154" i="24"/>
  <c r="J1154" i="24"/>
  <c r="O1154" i="24"/>
  <c r="S1154" i="24"/>
  <c r="K1153" i="24"/>
  <c r="E1153" i="24"/>
  <c r="J1153" i="24"/>
  <c r="O1153" i="24"/>
  <c r="S1153" i="24"/>
  <c r="K1152" i="24"/>
  <c r="E1152" i="24"/>
  <c r="J1152" i="24"/>
  <c r="O1152" i="24"/>
  <c r="S1152" i="24"/>
  <c r="K1151" i="24"/>
  <c r="E1151" i="24"/>
  <c r="J1151" i="24"/>
  <c r="O1151" i="24"/>
  <c r="S1151" i="24"/>
  <c r="K1150" i="24"/>
  <c r="E1150" i="24"/>
  <c r="J1150" i="24"/>
  <c r="O1150" i="24"/>
  <c r="S1150" i="24"/>
  <c r="K1149" i="24"/>
  <c r="K1148" i="24"/>
  <c r="E1149" i="24"/>
  <c r="J1149" i="24"/>
  <c r="O1149" i="24"/>
  <c r="S1149" i="24"/>
  <c r="U1200" i="24" l="1"/>
  <c r="V1200" i="24"/>
  <c r="X1200" i="24" a="1"/>
  <c r="X1200" i="24" s="1"/>
  <c r="Y1200" i="24" a="1"/>
  <c r="Y1200" i="24" s="1"/>
  <c r="T1200" i="24"/>
  <c r="W1200" i="24"/>
  <c r="T1199" i="24"/>
  <c r="Y1199" i="24" a="1"/>
  <c r="Y1199" i="24" s="1"/>
  <c r="U1185" i="24"/>
  <c r="V1187" i="24"/>
  <c r="Y1191" i="24" a="1"/>
  <c r="Y1191" i="24" s="1"/>
  <c r="V1199" i="24"/>
  <c r="U1187" i="24"/>
  <c r="T1184" i="24"/>
  <c r="V1189" i="24"/>
  <c r="T1191" i="24"/>
  <c r="V1185" i="24"/>
  <c r="X1189" i="24" a="1"/>
  <c r="X1189" i="24" s="1"/>
  <c r="W1199" i="24"/>
  <c r="U1199" i="24"/>
  <c r="Y1187" i="24" a="1"/>
  <c r="Y1187" i="24" s="1"/>
  <c r="X1190" i="24" a="1"/>
  <c r="X1190" i="24" s="1"/>
  <c r="X1186" i="24" a="1"/>
  <c r="X1186" i="24" s="1"/>
  <c r="X1183" i="24" a="1"/>
  <c r="X1183" i="24" s="1"/>
  <c r="X1199" i="24" a="1"/>
  <c r="X1199" i="24" s="1"/>
  <c r="X1181" i="24" a="1"/>
  <c r="X1181" i="24" s="1"/>
  <c r="W1197" i="24"/>
  <c r="T1188" i="24"/>
  <c r="T1190" i="24"/>
  <c r="T1185" i="24"/>
  <c r="T1187" i="24"/>
  <c r="X1198" i="24" a="1"/>
  <c r="X1198" i="24" s="1"/>
  <c r="V1197" i="24"/>
  <c r="W1192" i="24"/>
  <c r="W1186" i="24"/>
  <c r="U1186" i="24"/>
  <c r="W1191" i="24"/>
  <c r="Y1186" i="24" a="1"/>
  <c r="Y1186" i="24" s="1"/>
  <c r="Y1188" i="24" a="1"/>
  <c r="Y1188" i="24" s="1"/>
  <c r="X1188" i="24" a="1"/>
  <c r="X1188" i="24" s="1"/>
  <c r="X1185" i="24" a="1"/>
  <c r="X1185" i="24" s="1"/>
  <c r="X1187" i="24" a="1"/>
  <c r="X1187" i="24" s="1"/>
  <c r="W1190" i="24"/>
  <c r="V1191" i="24"/>
  <c r="Y1189" i="24" a="1"/>
  <c r="Y1189" i="24" s="1"/>
  <c r="Y1184" i="24" a="1"/>
  <c r="Y1184" i="24" s="1"/>
  <c r="U1197" i="24"/>
  <c r="W1185" i="24"/>
  <c r="W1187" i="24"/>
  <c r="U1192" i="24"/>
  <c r="U1188" i="24"/>
  <c r="W1182" i="24"/>
  <c r="T1186" i="24"/>
  <c r="W1183" i="24"/>
  <c r="W1188" i="24"/>
  <c r="X1191" i="24" a="1"/>
  <c r="X1191" i="24" s="1"/>
  <c r="V1186" i="24"/>
  <c r="V1188" i="24"/>
  <c r="X1184" i="24" a="1"/>
  <c r="X1184" i="24" s="1"/>
  <c r="Y1198" i="24" a="1"/>
  <c r="Y1198" i="24" s="1"/>
  <c r="V1194" i="24"/>
  <c r="X1192" i="24" a="1"/>
  <c r="X1192" i="24" s="1"/>
  <c r="V1192" i="24"/>
  <c r="U1189" i="24"/>
  <c r="Y1185" i="24" a="1"/>
  <c r="Y1185" i="24" s="1"/>
  <c r="U1198" i="24"/>
  <c r="V1198" i="24"/>
  <c r="W1198" i="24"/>
  <c r="T1197" i="24"/>
  <c r="Y1197" i="24" a="1"/>
  <c r="Y1197" i="24" s="1"/>
  <c r="T1198" i="24"/>
  <c r="X1197" i="24" a="1"/>
  <c r="X1197" i="24" s="1"/>
  <c r="T1150" i="24"/>
  <c r="U1196" i="24"/>
  <c r="V1196" i="24"/>
  <c r="Y1196" i="24" a="1"/>
  <c r="Y1196" i="24" s="1"/>
  <c r="W1196" i="24"/>
  <c r="X1196" i="24" a="1"/>
  <c r="X1196" i="24" s="1"/>
  <c r="T1195" i="24"/>
  <c r="W1195" i="24"/>
  <c r="Y1195" i="24" a="1"/>
  <c r="Y1195" i="24" s="1"/>
  <c r="X1195" i="24" a="1"/>
  <c r="X1195" i="24" s="1"/>
  <c r="U1195" i="24"/>
  <c r="V1195" i="24"/>
  <c r="W1194" i="24"/>
  <c r="T1194" i="24"/>
  <c r="X1194" i="24" a="1"/>
  <c r="X1194" i="24" s="1"/>
  <c r="U1194" i="24"/>
  <c r="Y1194" i="24" a="1"/>
  <c r="Y1194" i="24" s="1"/>
  <c r="T1193" i="24"/>
  <c r="X1193" i="24" a="1"/>
  <c r="X1193" i="24" s="1"/>
  <c r="U1193" i="24"/>
  <c r="Y1193" i="24" a="1"/>
  <c r="Y1193" i="24" s="1"/>
  <c r="W1193" i="24"/>
  <c r="V1193" i="24"/>
  <c r="T1192" i="24"/>
  <c r="Y1192" i="24" a="1"/>
  <c r="Y1192" i="24" s="1"/>
  <c r="U1190" i="24"/>
  <c r="V1190" i="24"/>
  <c r="W1189" i="24"/>
  <c r="U1191" i="24"/>
  <c r="Y1190" i="24" a="1"/>
  <c r="Y1190" i="24" s="1"/>
  <c r="T1189" i="24"/>
  <c r="W1162" i="24"/>
  <c r="V1184" i="24"/>
  <c r="U1183" i="24"/>
  <c r="U1182" i="24"/>
  <c r="Y1182" i="24" a="1"/>
  <c r="Y1182" i="24" s="1"/>
  <c r="W1184" i="24"/>
  <c r="V1183" i="24"/>
  <c r="V1182" i="24"/>
  <c r="U1181" i="24"/>
  <c r="U1184" i="24"/>
  <c r="T1183" i="24"/>
  <c r="Y1183" i="24" a="1"/>
  <c r="Y1183" i="24" s="1"/>
  <c r="T1182" i="24"/>
  <c r="X1182" i="24" a="1"/>
  <c r="X1182" i="24" s="1"/>
  <c r="W1181" i="24"/>
  <c r="T1181" i="24"/>
  <c r="Y1181" i="24" a="1"/>
  <c r="Y1181" i="24" s="1"/>
  <c r="V1181" i="24"/>
  <c r="T1162" i="24"/>
  <c r="T1153" i="24"/>
  <c r="Y1162" i="24" a="1"/>
  <c r="Y1162" i="24" s="1"/>
  <c r="U1162" i="24"/>
  <c r="V1162" i="24"/>
  <c r="U1166" i="24"/>
  <c r="V1174" i="24"/>
  <c r="W1172" i="24"/>
  <c r="V1166" i="24"/>
  <c r="U1175" i="24"/>
  <c r="T1171" i="24"/>
  <c r="Y1174" i="24" a="1"/>
  <c r="Y1174" i="24" s="1"/>
  <c r="W1178" i="24"/>
  <c r="W1171" i="24"/>
  <c r="W1179" i="24"/>
  <c r="T1165" i="24"/>
  <c r="X1170" i="24" a="1"/>
  <c r="X1170" i="24" s="1"/>
  <c r="U1171" i="24"/>
  <c r="U1179" i="24"/>
  <c r="Y1172" i="24" a="1"/>
  <c r="Y1172" i="24" s="1"/>
  <c r="T1174" i="24"/>
  <c r="X1179" i="24" a="1"/>
  <c r="X1179" i="24" s="1"/>
  <c r="X1172" i="24" a="1"/>
  <c r="X1172" i="24" s="1"/>
  <c r="U1178" i="24"/>
  <c r="X1178" i="24" a="1"/>
  <c r="X1178" i="24" s="1"/>
  <c r="Y1173" i="24" a="1"/>
  <c r="Y1173" i="24" s="1"/>
  <c r="W1170" i="24"/>
  <c r="U1169" i="24"/>
  <c r="W1168" i="24"/>
  <c r="V1165" i="24"/>
  <c r="Y1179" i="24" a="1"/>
  <c r="Y1179" i="24" s="1"/>
  <c r="W1173" i="24"/>
  <c r="V1171" i="24"/>
  <c r="V1179" i="24"/>
  <c r="V1172" i="24"/>
  <c r="X1174" i="24" a="1"/>
  <c r="X1174" i="24" s="1"/>
  <c r="U1172" i="24"/>
  <c r="Y1175" i="24" a="1"/>
  <c r="Y1175" i="24" s="1"/>
  <c r="X1173" i="24" a="1"/>
  <c r="X1173" i="24" s="1"/>
  <c r="X1175" i="24" a="1"/>
  <c r="X1175" i="24" s="1"/>
  <c r="T1178" i="24"/>
  <c r="V1170" i="24"/>
  <c r="W1175" i="24"/>
  <c r="V1173" i="24"/>
  <c r="X1171" i="24" a="1"/>
  <c r="X1171" i="24" s="1"/>
  <c r="W1166" i="24"/>
  <c r="U1173" i="24"/>
  <c r="Y1171" i="24" a="1"/>
  <c r="Y1171" i="24" s="1"/>
  <c r="T1173" i="24"/>
  <c r="T1175" i="24"/>
  <c r="Y1178" i="24" a="1"/>
  <c r="Y1178" i="24" s="1"/>
  <c r="T1170" i="24"/>
  <c r="W1167" i="24"/>
  <c r="T1172" i="24"/>
  <c r="U1174" i="24"/>
  <c r="V1175" i="24"/>
  <c r="V1178" i="24"/>
  <c r="U1180" i="24"/>
  <c r="W1176" i="24"/>
  <c r="X1177" i="24" a="1"/>
  <c r="X1177" i="24" s="1"/>
  <c r="Y1169" i="24" a="1"/>
  <c r="Y1169" i="24" s="1"/>
  <c r="V1167" i="24"/>
  <c r="W1174" i="24"/>
  <c r="U1170" i="24"/>
  <c r="V1169" i="24"/>
  <c r="X1166" i="24" a="1"/>
  <c r="X1166" i="24" s="1"/>
  <c r="X1167" i="24" a="1"/>
  <c r="X1167" i="24" s="1"/>
  <c r="Y1165" i="24" a="1"/>
  <c r="Y1165" i="24" s="1"/>
  <c r="U1176" i="24"/>
  <c r="T1176" i="24"/>
  <c r="X1168" i="24" a="1"/>
  <c r="X1168" i="24" s="1"/>
  <c r="V1176" i="24"/>
  <c r="U1177" i="24"/>
  <c r="Y1176" i="24" a="1"/>
  <c r="Y1176" i="24" s="1"/>
  <c r="Y1166" i="24" a="1"/>
  <c r="Y1166" i="24" s="1"/>
  <c r="Y1170" i="24" a="1"/>
  <c r="Y1170" i="24" s="1"/>
  <c r="W1169" i="24"/>
  <c r="V1168" i="24"/>
  <c r="Y1167" i="24" a="1"/>
  <c r="Y1167" i="24" s="1"/>
  <c r="U1167" i="24"/>
  <c r="X1169" i="24" a="1"/>
  <c r="X1169" i="24" s="1"/>
  <c r="V1177" i="24"/>
  <c r="Y1168" i="24" a="1"/>
  <c r="Y1168" i="24" s="1"/>
  <c r="U1168" i="24"/>
  <c r="V1180" i="24"/>
  <c r="Y1177" i="24" a="1"/>
  <c r="Y1177" i="24" s="1"/>
  <c r="W1180" i="24"/>
  <c r="T1179" i="24"/>
  <c r="X1176" i="24" a="1"/>
  <c r="X1176" i="24" s="1"/>
  <c r="T1177" i="24"/>
  <c r="W1177" i="24"/>
  <c r="X1162" i="24" a="1"/>
  <c r="X1162" i="24" s="1"/>
  <c r="U1164" i="24"/>
  <c r="Y1164" i="24" a="1"/>
  <c r="Y1164" i="24" s="1"/>
  <c r="V1164" i="24"/>
  <c r="U1165" i="24"/>
  <c r="W1164" i="24"/>
  <c r="W1165" i="24"/>
  <c r="X1165" i="24" a="1"/>
  <c r="X1165" i="24" s="1"/>
  <c r="T1164" i="24"/>
  <c r="X1164" i="24" a="1"/>
  <c r="X1164" i="24" s="1"/>
  <c r="F1162" i="24"/>
  <c r="Y1163" i="24" a="1"/>
  <c r="Y1163" i="24" s="1"/>
  <c r="U1163" i="24"/>
  <c r="V1163" i="24"/>
  <c r="W1163" i="24"/>
  <c r="X1163" i="24" a="1"/>
  <c r="X1163" i="24" s="1"/>
  <c r="H1162" i="24"/>
  <c r="H1150" i="24"/>
  <c r="G1150" i="24"/>
  <c r="F1150" i="24"/>
  <c r="F1153" i="24"/>
  <c r="H1153" i="24"/>
  <c r="G1153" i="24"/>
  <c r="G1156" i="24"/>
  <c r="H1156" i="24"/>
  <c r="F1156" i="24"/>
  <c r="G1160" i="24"/>
  <c r="F1160" i="24"/>
  <c r="H1160" i="24"/>
  <c r="F1149" i="24"/>
  <c r="H1149" i="24"/>
  <c r="G1149" i="24"/>
  <c r="H1151" i="24"/>
  <c r="G1151" i="24"/>
  <c r="F1151" i="24"/>
  <c r="H1154" i="24"/>
  <c r="G1154" i="24"/>
  <c r="F1154" i="24"/>
  <c r="G1158" i="24"/>
  <c r="F1158" i="24"/>
  <c r="H1158" i="24"/>
  <c r="G1152" i="24"/>
  <c r="H1152" i="24"/>
  <c r="F1152" i="24"/>
  <c r="H1155" i="24"/>
  <c r="G1155" i="24"/>
  <c r="F1155" i="24"/>
  <c r="F1157" i="24"/>
  <c r="H1157" i="24"/>
  <c r="G1157" i="24"/>
  <c r="F1161" i="24"/>
  <c r="G1161" i="24"/>
  <c r="H1159" i="24"/>
  <c r="F1159" i="24"/>
  <c r="G1159" i="24"/>
  <c r="U1160" i="24"/>
  <c r="W1160" i="24"/>
  <c r="V1160" i="24"/>
  <c r="X1159" i="24" a="1"/>
  <c r="X1159" i="24" s="1"/>
  <c r="T1155" i="24"/>
  <c r="T1157" i="24"/>
  <c r="U1157" i="24"/>
  <c r="W1158" i="24"/>
  <c r="X1160" i="24" a="1"/>
  <c r="X1160" i="24" s="1"/>
  <c r="X1161" i="24" a="1"/>
  <c r="X1161" i="24" s="1"/>
  <c r="U1159" i="24"/>
  <c r="U1150" i="24"/>
  <c r="Y1157" i="24" a="1"/>
  <c r="Y1157" i="24" s="1"/>
  <c r="T1159" i="24"/>
  <c r="Y1159" i="24" a="1"/>
  <c r="Y1159" i="24" s="1"/>
  <c r="W1157" i="24"/>
  <c r="V1157" i="24"/>
  <c r="W1159" i="24"/>
  <c r="V1159" i="24"/>
  <c r="Y1158" i="24" a="1"/>
  <c r="Y1158" i="24" s="1"/>
  <c r="T1158" i="24"/>
  <c r="X1158" i="24" a="1"/>
  <c r="X1158" i="24" s="1"/>
  <c r="X1157" i="24" a="1"/>
  <c r="X1157" i="24" s="1"/>
  <c r="U1155" i="24"/>
  <c r="V1150" i="24"/>
  <c r="T1151" i="24"/>
  <c r="W1149"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62" i="24"/>
  <c r="J63" i="24"/>
  <c r="J64" i="24"/>
  <c r="J65" i="24"/>
  <c r="J66" i="24"/>
  <c r="J67" i="24"/>
  <c r="J68" i="24"/>
  <c r="J69" i="24"/>
  <c r="J70" i="24"/>
  <c r="J71" i="24"/>
  <c r="J72" i="24"/>
  <c r="J73" i="24"/>
  <c r="J74" i="24"/>
  <c r="J75" i="24"/>
  <c r="J76" i="24"/>
  <c r="J77" i="24"/>
  <c r="J78" i="24"/>
  <c r="J79" i="24"/>
  <c r="J80" i="24"/>
  <c r="J81" i="24"/>
  <c r="J82" i="24"/>
  <c r="J83" i="24"/>
  <c r="J84" i="24"/>
  <c r="J85" i="24"/>
  <c r="J86" i="24"/>
  <c r="J87" i="24"/>
  <c r="J88" i="24"/>
  <c r="J89" i="24"/>
  <c r="J90" i="24"/>
  <c r="J91" i="24"/>
  <c r="J92" i="24"/>
  <c r="J93" i="24"/>
  <c r="J94" i="24"/>
  <c r="J95" i="24"/>
  <c r="J96" i="24"/>
  <c r="J97" i="24"/>
  <c r="J98" i="24"/>
  <c r="J99" i="24"/>
  <c r="J100" i="24"/>
  <c r="J101" i="24"/>
  <c r="J102" i="24"/>
  <c r="J103" i="24"/>
  <c r="J104" i="24"/>
  <c r="J105" i="24"/>
  <c r="J106" i="24"/>
  <c r="J107" i="24"/>
  <c r="J108" i="24"/>
  <c r="J109" i="24"/>
  <c r="J110" i="24"/>
  <c r="J111" i="24"/>
  <c r="J112" i="24"/>
  <c r="J113" i="24"/>
  <c r="J114" i="24"/>
  <c r="J115" i="24"/>
  <c r="J116" i="24"/>
  <c r="J117" i="24"/>
  <c r="J118" i="24"/>
  <c r="J119" i="24"/>
  <c r="J120" i="24"/>
  <c r="J121" i="24"/>
  <c r="J122" i="24"/>
  <c r="J123" i="24"/>
  <c r="J124" i="24"/>
  <c r="J125" i="24"/>
  <c r="J126" i="24"/>
  <c r="J127" i="24"/>
  <c r="J128" i="24"/>
  <c r="J129" i="24"/>
  <c r="J130" i="24"/>
  <c r="J131" i="24"/>
  <c r="J132" i="24"/>
  <c r="J133" i="24"/>
  <c r="J134" i="24"/>
  <c r="J135" i="24"/>
  <c r="J136" i="24"/>
  <c r="J137" i="24"/>
  <c r="J138" i="24"/>
  <c r="J139" i="24"/>
  <c r="J140" i="24"/>
  <c r="J141" i="24"/>
  <c r="J142" i="24"/>
  <c r="J143" i="24"/>
  <c r="J144" i="24"/>
  <c r="J145" i="24"/>
  <c r="J146" i="24"/>
  <c r="J147" i="24"/>
  <c r="J148" i="24"/>
  <c r="J149" i="24"/>
  <c r="J150" i="24"/>
  <c r="J151" i="24"/>
  <c r="J152" i="24"/>
  <c r="J153" i="24"/>
  <c r="J154" i="24"/>
  <c r="J155" i="24"/>
  <c r="J156" i="24"/>
  <c r="J157" i="24"/>
  <c r="J158" i="24"/>
  <c r="J159" i="24"/>
  <c r="J160" i="24"/>
  <c r="J161" i="24"/>
  <c r="J162" i="24"/>
  <c r="J163" i="24"/>
  <c r="J164" i="24"/>
  <c r="J165" i="24"/>
  <c r="J166" i="24"/>
  <c r="J167" i="24"/>
  <c r="J168" i="24"/>
  <c r="J169" i="24"/>
  <c r="J170" i="24"/>
  <c r="J171" i="24"/>
  <c r="J172" i="24"/>
  <c r="J173" i="24"/>
  <c r="J174" i="24"/>
  <c r="J175" i="24"/>
  <c r="J176" i="24"/>
  <c r="J177" i="24"/>
  <c r="J178" i="24"/>
  <c r="J179" i="24"/>
  <c r="J180" i="24"/>
  <c r="J181" i="24"/>
  <c r="J182" i="24"/>
  <c r="J183" i="24"/>
  <c r="J184" i="24"/>
  <c r="J185" i="24"/>
  <c r="J186" i="24"/>
  <c r="J187" i="24"/>
  <c r="J188" i="24"/>
  <c r="J189" i="24"/>
  <c r="J190" i="24"/>
  <c r="J191" i="24"/>
  <c r="J192" i="24"/>
  <c r="J193" i="24"/>
  <c r="J194" i="24"/>
  <c r="J195" i="24"/>
  <c r="J196" i="24"/>
  <c r="J197" i="24"/>
  <c r="J198" i="24"/>
  <c r="J199" i="24"/>
  <c r="J200" i="24"/>
  <c r="J201" i="24"/>
  <c r="J202" i="24"/>
  <c r="J203" i="24"/>
  <c r="J204" i="24"/>
  <c r="J205" i="24"/>
  <c r="J206" i="24"/>
  <c r="J207" i="24"/>
  <c r="J208" i="24"/>
  <c r="J209" i="24"/>
  <c r="J210" i="24"/>
  <c r="J211" i="24"/>
  <c r="J212" i="24"/>
  <c r="J213" i="24"/>
  <c r="J214" i="24"/>
  <c r="J215" i="24"/>
  <c r="J216" i="24"/>
  <c r="J217" i="24"/>
  <c r="J218" i="24"/>
  <c r="J219" i="24"/>
  <c r="J220" i="24"/>
  <c r="J221" i="24"/>
  <c r="J222" i="24"/>
  <c r="J223" i="24"/>
  <c r="J224" i="24"/>
  <c r="J225" i="24"/>
  <c r="J226" i="24"/>
  <c r="J227" i="24"/>
  <c r="J228" i="24"/>
  <c r="J229" i="24"/>
  <c r="J230" i="24"/>
  <c r="J231" i="24"/>
  <c r="J232" i="24"/>
  <c r="J233" i="24"/>
  <c r="J234" i="24"/>
  <c r="J235" i="24"/>
  <c r="J236" i="24"/>
  <c r="J237" i="24"/>
  <c r="J238" i="24"/>
  <c r="J239" i="24"/>
  <c r="J240" i="24"/>
  <c r="J241" i="24"/>
  <c r="J242" i="24"/>
  <c r="J243" i="24"/>
  <c r="J244" i="24"/>
  <c r="J245" i="24"/>
  <c r="J246" i="24"/>
  <c r="J247" i="24"/>
  <c r="J248" i="24"/>
  <c r="J249" i="24"/>
  <c r="J250" i="24"/>
  <c r="J251" i="24"/>
  <c r="J252" i="24"/>
  <c r="J253" i="24"/>
  <c r="J254" i="24"/>
  <c r="J255" i="24"/>
  <c r="J256" i="24"/>
  <c r="J257" i="24"/>
  <c r="J258" i="24"/>
  <c r="J259" i="24"/>
  <c r="J260" i="24"/>
  <c r="J261" i="24"/>
  <c r="J262" i="24"/>
  <c r="J263" i="24"/>
  <c r="J264" i="24"/>
  <c r="J265" i="24"/>
  <c r="J266" i="24"/>
  <c r="J267" i="24"/>
  <c r="J268" i="24"/>
  <c r="J269" i="24"/>
  <c r="J270" i="24"/>
  <c r="J271" i="24"/>
  <c r="J272" i="24"/>
  <c r="J273" i="24"/>
  <c r="J274" i="24"/>
  <c r="J275" i="24"/>
  <c r="J276" i="24"/>
  <c r="J277" i="24"/>
  <c r="J278" i="24"/>
  <c r="J279" i="24"/>
  <c r="J280" i="24"/>
  <c r="J281" i="24"/>
  <c r="J282" i="24"/>
  <c r="J283" i="24"/>
  <c r="J284" i="24"/>
  <c r="J285" i="24"/>
  <c r="J286" i="24"/>
  <c r="J287" i="24"/>
  <c r="J288" i="24"/>
  <c r="J289" i="24"/>
  <c r="J290" i="24"/>
  <c r="J291" i="24"/>
  <c r="J292" i="24"/>
  <c r="J293" i="24"/>
  <c r="J294" i="24"/>
  <c r="J295" i="24"/>
  <c r="J296" i="24"/>
  <c r="J297" i="24"/>
  <c r="J298" i="24"/>
  <c r="J299" i="24"/>
  <c r="J300" i="24"/>
  <c r="J301" i="24"/>
  <c r="J302" i="24"/>
  <c r="J303" i="24"/>
  <c r="J304" i="24"/>
  <c r="J305" i="24"/>
  <c r="J306" i="24"/>
  <c r="J307" i="24"/>
  <c r="J308" i="24"/>
  <c r="J309" i="24"/>
  <c r="J310" i="24"/>
  <c r="J311" i="24"/>
  <c r="J312" i="24"/>
  <c r="J313" i="24"/>
  <c r="J314" i="24"/>
  <c r="J315" i="24"/>
  <c r="J316" i="24"/>
  <c r="J317" i="24"/>
  <c r="J318" i="24"/>
  <c r="J319" i="24"/>
  <c r="J320" i="24"/>
  <c r="J321" i="24"/>
  <c r="J322" i="24"/>
  <c r="J323" i="24"/>
  <c r="J324" i="24"/>
  <c r="J325" i="24"/>
  <c r="J326" i="24"/>
  <c r="J327" i="24"/>
  <c r="J328" i="24"/>
  <c r="J329" i="24"/>
  <c r="J330" i="24"/>
  <c r="J331" i="24"/>
  <c r="J332" i="24"/>
  <c r="J333" i="24"/>
  <c r="J334" i="24"/>
  <c r="J335" i="24"/>
  <c r="J336" i="24"/>
  <c r="J337" i="24"/>
  <c r="J338" i="24"/>
  <c r="J339" i="24"/>
  <c r="J340" i="24"/>
  <c r="J341" i="24"/>
  <c r="J342" i="24"/>
  <c r="J343" i="24"/>
  <c r="J344" i="24"/>
  <c r="J345" i="24"/>
  <c r="J346" i="24"/>
  <c r="J347" i="24"/>
  <c r="J348" i="24"/>
  <c r="J349" i="24"/>
  <c r="J350" i="24"/>
  <c r="J351" i="24"/>
  <c r="J352" i="24"/>
  <c r="J353" i="24"/>
  <c r="J354" i="24"/>
  <c r="J355" i="24"/>
  <c r="J356" i="24"/>
  <c r="J357" i="24"/>
  <c r="J358" i="24"/>
  <c r="J359" i="24"/>
  <c r="J360" i="24"/>
  <c r="J361" i="24"/>
  <c r="J362" i="24"/>
  <c r="J363" i="24"/>
  <c r="J364" i="24"/>
  <c r="J365" i="24"/>
  <c r="J366" i="24"/>
  <c r="J367" i="24"/>
  <c r="J368" i="24"/>
  <c r="J369" i="24"/>
  <c r="J370" i="24"/>
  <c r="J371" i="24"/>
  <c r="J372" i="24"/>
  <c r="J373" i="24"/>
  <c r="J374" i="24"/>
  <c r="J375" i="24"/>
  <c r="J376" i="24"/>
  <c r="J377" i="24"/>
  <c r="J378" i="24"/>
  <c r="J379" i="24"/>
  <c r="J380" i="24"/>
  <c r="J381" i="24"/>
  <c r="J382" i="24"/>
  <c r="J383" i="24"/>
  <c r="J384" i="24"/>
  <c r="J385" i="24"/>
  <c r="J386" i="24"/>
  <c r="J387" i="24"/>
  <c r="J388" i="24"/>
  <c r="J389" i="24"/>
  <c r="J390" i="24"/>
  <c r="J391" i="24"/>
  <c r="J392" i="24"/>
  <c r="J393" i="24"/>
  <c r="J394" i="24"/>
  <c r="J395" i="24"/>
  <c r="J396" i="24"/>
  <c r="J397" i="24"/>
  <c r="J398" i="24"/>
  <c r="J399" i="24"/>
  <c r="J400" i="24"/>
  <c r="J401" i="24"/>
  <c r="J402" i="24"/>
  <c r="J403" i="24"/>
  <c r="J404" i="24"/>
  <c r="J405" i="24"/>
  <c r="J406" i="24"/>
  <c r="J407" i="24"/>
  <c r="J408" i="24"/>
  <c r="J409" i="24"/>
  <c r="J410" i="24"/>
  <c r="J411" i="24"/>
  <c r="J412" i="24"/>
  <c r="J413" i="24"/>
  <c r="J414" i="24"/>
  <c r="J415" i="24"/>
  <c r="J416" i="24"/>
  <c r="J417" i="24"/>
  <c r="J418" i="24"/>
  <c r="J419" i="24"/>
  <c r="J420" i="24"/>
  <c r="J421" i="24"/>
  <c r="J422" i="24"/>
  <c r="J423" i="24"/>
  <c r="J424" i="24"/>
  <c r="J425" i="24"/>
  <c r="J426" i="24"/>
  <c r="J427" i="24"/>
  <c r="J428" i="24"/>
  <c r="J429" i="24"/>
  <c r="J430" i="24"/>
  <c r="J431" i="24"/>
  <c r="J432" i="24"/>
  <c r="J433" i="24"/>
  <c r="J434" i="24"/>
  <c r="J435" i="24"/>
  <c r="J436" i="24"/>
  <c r="J437" i="24"/>
  <c r="J438" i="24"/>
  <c r="J439" i="24"/>
  <c r="J440" i="24"/>
  <c r="J441" i="24"/>
  <c r="J442" i="24"/>
  <c r="J443" i="24"/>
  <c r="J444" i="24"/>
  <c r="J445" i="24"/>
  <c r="J446" i="24"/>
  <c r="J447" i="24"/>
  <c r="J448" i="24"/>
  <c r="J449" i="24"/>
  <c r="J450" i="24"/>
  <c r="J451" i="24"/>
  <c r="J452" i="24"/>
  <c r="J453" i="24"/>
  <c r="J454" i="24"/>
  <c r="J455" i="24"/>
  <c r="J456" i="24"/>
  <c r="J457" i="24"/>
  <c r="J458" i="24"/>
  <c r="J459" i="24"/>
  <c r="J460" i="24"/>
  <c r="J461" i="24"/>
  <c r="J462" i="24"/>
  <c r="J463" i="24"/>
  <c r="J464" i="24"/>
  <c r="J465" i="24"/>
  <c r="J466" i="24"/>
  <c r="J467" i="24"/>
  <c r="J468" i="24"/>
  <c r="J469" i="24"/>
  <c r="J470" i="24"/>
  <c r="J471" i="24"/>
  <c r="J472" i="24"/>
  <c r="J473" i="24"/>
  <c r="J474" i="24"/>
  <c r="J475" i="24"/>
  <c r="J476" i="24"/>
  <c r="J477" i="24"/>
  <c r="J478" i="24"/>
  <c r="J479" i="24"/>
  <c r="J480" i="24"/>
  <c r="J481" i="24"/>
  <c r="J482" i="24"/>
  <c r="J483" i="24"/>
  <c r="J484" i="24"/>
  <c r="J485" i="24"/>
  <c r="J486" i="24"/>
  <c r="J487" i="24"/>
  <c r="J488" i="24"/>
  <c r="J489" i="24"/>
  <c r="J490" i="24"/>
  <c r="J491" i="24"/>
  <c r="J492" i="24"/>
  <c r="J493" i="24"/>
  <c r="J494" i="24"/>
  <c r="J495" i="24"/>
  <c r="J496" i="24"/>
  <c r="J497" i="24"/>
  <c r="J498" i="24"/>
  <c r="J499" i="24"/>
  <c r="J500" i="24"/>
  <c r="J501" i="24"/>
  <c r="J502" i="24"/>
  <c r="J503" i="24"/>
  <c r="J504" i="24"/>
  <c r="J505" i="24"/>
  <c r="J506" i="24"/>
  <c r="J507" i="24"/>
  <c r="J508" i="24"/>
  <c r="J509" i="24"/>
  <c r="J510" i="24"/>
  <c r="J511" i="24"/>
  <c r="J512" i="24"/>
  <c r="J513" i="24"/>
  <c r="J514" i="24"/>
  <c r="J515" i="24"/>
  <c r="J516" i="24"/>
  <c r="J517" i="24"/>
  <c r="J518" i="24"/>
  <c r="J519" i="24"/>
  <c r="J520" i="24"/>
  <c r="J521" i="24"/>
  <c r="J522" i="24"/>
  <c r="J523" i="24"/>
  <c r="J524" i="24"/>
  <c r="J525" i="24"/>
  <c r="J526" i="24"/>
  <c r="J527" i="24"/>
  <c r="J528" i="24"/>
  <c r="J529" i="24"/>
  <c r="J530" i="24"/>
  <c r="J531" i="24"/>
  <c r="J532" i="24"/>
  <c r="J533" i="24"/>
  <c r="J534" i="24"/>
  <c r="J535" i="24"/>
  <c r="J536" i="24"/>
  <c r="J537" i="24"/>
  <c r="J538" i="24"/>
  <c r="J539" i="24"/>
  <c r="J540" i="24"/>
  <c r="J541" i="24"/>
  <c r="J542" i="24"/>
  <c r="J543" i="24"/>
  <c r="J544" i="24"/>
  <c r="J545" i="24"/>
  <c r="J546" i="24"/>
  <c r="J547" i="24"/>
  <c r="J548" i="24"/>
  <c r="J549" i="24"/>
  <c r="J550" i="24"/>
  <c r="J551" i="24"/>
  <c r="J552" i="24"/>
  <c r="J553" i="24"/>
  <c r="J554" i="24"/>
  <c r="J555" i="24"/>
  <c r="J556" i="24"/>
  <c r="J557" i="24"/>
  <c r="J558" i="24"/>
  <c r="J559" i="24"/>
  <c r="J560" i="24"/>
  <c r="J561" i="24"/>
  <c r="J562" i="24"/>
  <c r="J563" i="24"/>
  <c r="J564" i="24"/>
  <c r="J565" i="24"/>
  <c r="J566" i="24"/>
  <c r="J567" i="24"/>
  <c r="J568" i="24"/>
  <c r="J569" i="24"/>
  <c r="J570" i="24"/>
  <c r="J571" i="24"/>
  <c r="J572" i="24"/>
  <c r="J573" i="24"/>
  <c r="J574" i="24"/>
  <c r="J575" i="24"/>
  <c r="J576" i="24"/>
  <c r="J577" i="24"/>
  <c r="J578" i="24"/>
  <c r="J579" i="24"/>
  <c r="J580" i="24"/>
  <c r="J581" i="24"/>
  <c r="J582" i="24"/>
  <c r="J583" i="24"/>
  <c r="J584" i="24"/>
  <c r="J585" i="24"/>
  <c r="J586" i="24"/>
  <c r="J587" i="24"/>
  <c r="J588" i="24"/>
  <c r="J589" i="24"/>
  <c r="J590" i="24"/>
  <c r="J591" i="24"/>
  <c r="J592" i="24"/>
  <c r="J593" i="24"/>
  <c r="J594" i="24"/>
  <c r="J595" i="24"/>
  <c r="J596" i="24"/>
  <c r="J597" i="24"/>
  <c r="J598" i="24"/>
  <c r="J599" i="24"/>
  <c r="J600" i="24"/>
  <c r="J601" i="24"/>
  <c r="J602" i="24"/>
  <c r="J603" i="24"/>
  <c r="J604" i="24"/>
  <c r="J605" i="24"/>
  <c r="J606" i="24"/>
  <c r="J607" i="24"/>
  <c r="J608" i="24"/>
  <c r="J609" i="24"/>
  <c r="J610" i="24"/>
  <c r="J611" i="24"/>
  <c r="J612" i="24"/>
  <c r="J613" i="24"/>
  <c r="J614" i="24"/>
  <c r="J615" i="24"/>
  <c r="J616" i="24"/>
  <c r="J617" i="24"/>
  <c r="J618" i="24"/>
  <c r="J619" i="24"/>
  <c r="J620" i="24"/>
  <c r="J621" i="24"/>
  <c r="J622" i="24"/>
  <c r="J623" i="24"/>
  <c r="J624" i="24"/>
  <c r="J625" i="24"/>
  <c r="J626" i="24"/>
  <c r="J627" i="24"/>
  <c r="J628" i="24"/>
  <c r="J629" i="24"/>
  <c r="J630" i="24"/>
  <c r="J631" i="24"/>
  <c r="J632" i="24"/>
  <c r="J633" i="24"/>
  <c r="J634" i="24"/>
  <c r="J635" i="24"/>
  <c r="J636" i="24"/>
  <c r="J637" i="24"/>
  <c r="J638" i="24"/>
  <c r="J639" i="24"/>
  <c r="J640" i="24"/>
  <c r="J641" i="24"/>
  <c r="J642" i="24"/>
  <c r="J643" i="24"/>
  <c r="J644" i="24"/>
  <c r="J645" i="24"/>
  <c r="J646" i="24"/>
  <c r="J647" i="24"/>
  <c r="J648" i="24"/>
  <c r="J649" i="24"/>
  <c r="J650" i="24"/>
  <c r="J651" i="24"/>
  <c r="J652" i="24"/>
  <c r="J653" i="24"/>
  <c r="J654" i="24"/>
  <c r="J655" i="24"/>
  <c r="J656" i="24"/>
  <c r="J657" i="24"/>
  <c r="J658" i="24"/>
  <c r="J659" i="24"/>
  <c r="J660" i="24"/>
  <c r="J661" i="24"/>
  <c r="J662" i="24"/>
  <c r="J663" i="24"/>
  <c r="J664" i="24"/>
  <c r="J665" i="24"/>
  <c r="J666" i="24"/>
  <c r="J667" i="24"/>
  <c r="J668" i="24"/>
  <c r="J669" i="24"/>
  <c r="J670" i="24"/>
  <c r="J671" i="24"/>
  <c r="J672" i="24"/>
  <c r="J673" i="24"/>
  <c r="J674" i="24"/>
  <c r="J675" i="24"/>
  <c r="J676" i="24"/>
  <c r="J677" i="24"/>
  <c r="J678" i="24"/>
  <c r="J679" i="24"/>
  <c r="J680" i="24"/>
  <c r="J681" i="24"/>
  <c r="J682" i="24"/>
  <c r="J683" i="24"/>
  <c r="J684" i="24"/>
  <c r="J685" i="24"/>
  <c r="J686" i="24"/>
  <c r="J687" i="24"/>
  <c r="J688" i="24"/>
  <c r="J689" i="24"/>
  <c r="J690" i="24"/>
  <c r="J691" i="24"/>
  <c r="J692" i="24"/>
  <c r="J693" i="24"/>
  <c r="J694" i="24"/>
  <c r="J695" i="24"/>
  <c r="J696" i="24"/>
  <c r="J697" i="24"/>
  <c r="J698" i="24"/>
  <c r="J699" i="24"/>
  <c r="J700" i="24"/>
  <c r="J701" i="24"/>
  <c r="J702" i="24"/>
  <c r="J703" i="24"/>
  <c r="J704" i="24"/>
  <c r="J705" i="24"/>
  <c r="J706" i="24"/>
  <c r="J707" i="24"/>
  <c r="J708" i="24"/>
  <c r="J709" i="24"/>
  <c r="J710" i="24"/>
  <c r="J711" i="24"/>
  <c r="J712" i="24"/>
  <c r="J713" i="24"/>
  <c r="J714" i="24"/>
  <c r="J715" i="24"/>
  <c r="J716" i="24"/>
  <c r="J717" i="24"/>
  <c r="J718" i="24"/>
  <c r="J719" i="24"/>
  <c r="J720" i="24"/>
  <c r="J721" i="24"/>
  <c r="J722" i="24"/>
  <c r="J723" i="24"/>
  <c r="J724" i="24"/>
  <c r="J725" i="24"/>
  <c r="J726" i="24"/>
  <c r="J727" i="24"/>
  <c r="J728" i="24"/>
  <c r="J729" i="24"/>
  <c r="J730" i="24"/>
  <c r="J731" i="24"/>
  <c r="J732" i="24"/>
  <c r="J733" i="24"/>
  <c r="J734" i="24"/>
  <c r="J735" i="24"/>
  <c r="J736" i="24"/>
  <c r="J737" i="24"/>
  <c r="J738" i="24"/>
  <c r="J739" i="24"/>
  <c r="J740" i="24"/>
  <c r="J741" i="24"/>
  <c r="J742" i="24"/>
  <c r="J743" i="24"/>
  <c r="J744" i="24"/>
  <c r="J745" i="24"/>
  <c r="J746" i="24"/>
  <c r="J747" i="24"/>
  <c r="J748" i="24"/>
  <c r="J749" i="24"/>
  <c r="J750" i="24"/>
  <c r="J751" i="24"/>
  <c r="J752" i="24"/>
  <c r="J753" i="24"/>
  <c r="J754" i="24"/>
  <c r="J755" i="24"/>
  <c r="J756" i="24"/>
  <c r="J757" i="24"/>
  <c r="J758" i="24"/>
  <c r="J759" i="24"/>
  <c r="J760" i="24"/>
  <c r="J761" i="24"/>
  <c r="J762" i="24"/>
  <c r="J763" i="24"/>
  <c r="J764" i="24"/>
  <c r="J765" i="24"/>
  <c r="J766" i="24"/>
  <c r="J767" i="24"/>
  <c r="J768" i="24"/>
  <c r="J769" i="24"/>
  <c r="J770" i="24"/>
  <c r="J771" i="24"/>
  <c r="J772" i="24"/>
  <c r="J773" i="24"/>
  <c r="J774" i="24"/>
  <c r="J775" i="24"/>
  <c r="J776" i="24"/>
  <c r="J777" i="24"/>
  <c r="J778" i="24"/>
  <c r="J779" i="24"/>
  <c r="J780" i="24"/>
  <c r="J781" i="24"/>
  <c r="J782" i="24"/>
  <c r="J783" i="24"/>
  <c r="J784" i="24"/>
  <c r="J785" i="24"/>
  <c r="J786" i="24"/>
  <c r="J787" i="24"/>
  <c r="J788" i="24"/>
  <c r="J789" i="24"/>
  <c r="J790" i="24"/>
  <c r="J791" i="24"/>
  <c r="J792" i="24"/>
  <c r="J793" i="24"/>
  <c r="J794" i="24"/>
  <c r="J795" i="24"/>
  <c r="J796" i="24"/>
  <c r="J797" i="24"/>
  <c r="J798" i="24"/>
  <c r="J799" i="24"/>
  <c r="J800" i="24"/>
  <c r="J801" i="24"/>
  <c r="J802" i="24"/>
  <c r="J803" i="24"/>
  <c r="J804" i="24"/>
  <c r="J805" i="24"/>
  <c r="J806" i="24"/>
  <c r="J807" i="24"/>
  <c r="J808" i="24"/>
  <c r="J809" i="24"/>
  <c r="J810" i="24"/>
  <c r="J811" i="24"/>
  <c r="J812" i="24"/>
  <c r="J813" i="24"/>
  <c r="J814" i="24"/>
  <c r="J815" i="24"/>
  <c r="J816" i="24"/>
  <c r="J817" i="24"/>
  <c r="J818" i="24"/>
  <c r="J819" i="24"/>
  <c r="J820" i="24"/>
  <c r="J821" i="24"/>
  <c r="J822" i="24"/>
  <c r="J823" i="24"/>
  <c r="J824" i="24"/>
  <c r="J825" i="24"/>
  <c r="J826" i="24"/>
  <c r="J827" i="24"/>
  <c r="J828" i="24"/>
  <c r="J829" i="24"/>
  <c r="J830" i="24"/>
  <c r="J831" i="24"/>
  <c r="J832" i="24"/>
  <c r="J833" i="24"/>
  <c r="J834" i="24"/>
  <c r="J835" i="24"/>
  <c r="J836" i="24"/>
  <c r="J837" i="24"/>
  <c r="J838" i="24"/>
  <c r="J839" i="24"/>
  <c r="J840" i="24"/>
  <c r="J841" i="24"/>
  <c r="J842" i="24"/>
  <c r="J843" i="24"/>
  <c r="J844" i="24"/>
  <c r="J845" i="24"/>
  <c r="J846" i="24"/>
  <c r="J847" i="24"/>
  <c r="J848" i="24"/>
  <c r="J849" i="24"/>
  <c r="J850" i="24"/>
  <c r="J851" i="24"/>
  <c r="J852" i="24"/>
  <c r="J853" i="24"/>
  <c r="J854" i="24"/>
  <c r="J855" i="24"/>
  <c r="J856" i="24"/>
  <c r="J857" i="24"/>
  <c r="J858" i="24"/>
  <c r="J859" i="24"/>
  <c r="J860" i="24"/>
  <c r="J861" i="24"/>
  <c r="J862" i="24"/>
  <c r="J863" i="24"/>
  <c r="J864" i="24"/>
  <c r="J865" i="24"/>
  <c r="J866" i="24"/>
  <c r="J867" i="24"/>
  <c r="J868" i="24"/>
  <c r="J869" i="24"/>
  <c r="J870" i="24"/>
  <c r="J871" i="24"/>
  <c r="J872" i="24"/>
  <c r="J873" i="24"/>
  <c r="J874" i="24"/>
  <c r="J875" i="24"/>
  <c r="J876" i="24"/>
  <c r="J877" i="24"/>
  <c r="J878" i="24"/>
  <c r="J879" i="24"/>
  <c r="J880" i="24"/>
  <c r="J881" i="24"/>
  <c r="J882" i="24"/>
  <c r="J883" i="24"/>
  <c r="J884" i="24"/>
  <c r="J885" i="24"/>
  <c r="J886" i="24"/>
  <c r="J887" i="24"/>
  <c r="J888" i="24"/>
  <c r="J889" i="24"/>
  <c r="J890" i="24"/>
  <c r="J891" i="24"/>
  <c r="J892" i="24"/>
  <c r="J893" i="24"/>
  <c r="J894" i="24"/>
  <c r="J895" i="24"/>
  <c r="J896" i="24"/>
  <c r="J897" i="24"/>
  <c r="J898" i="24"/>
  <c r="J899" i="24"/>
  <c r="J900" i="24"/>
  <c r="J901" i="24"/>
  <c r="J902" i="24"/>
  <c r="J903" i="24"/>
  <c r="J904" i="24"/>
  <c r="J905" i="24"/>
  <c r="J906" i="24"/>
  <c r="J907" i="24"/>
  <c r="J908" i="24"/>
  <c r="J909" i="24"/>
  <c r="J910" i="24"/>
  <c r="J911" i="24"/>
  <c r="J912" i="24"/>
  <c r="J913" i="24"/>
  <c r="J914" i="24"/>
  <c r="J915" i="24"/>
  <c r="J916" i="24"/>
  <c r="J917" i="24"/>
  <c r="J918" i="24"/>
  <c r="J919" i="24"/>
  <c r="J920" i="24"/>
  <c r="J921" i="24"/>
  <c r="J922" i="24"/>
  <c r="J923" i="24"/>
  <c r="J924" i="24"/>
  <c r="J925" i="24"/>
  <c r="J926" i="24"/>
  <c r="J927" i="24"/>
  <c r="J928" i="24"/>
  <c r="J929" i="24"/>
  <c r="J930" i="24"/>
  <c r="J931" i="24"/>
  <c r="J932" i="24"/>
  <c r="J933" i="24"/>
  <c r="J934" i="24"/>
  <c r="J935" i="24"/>
  <c r="J936" i="24"/>
  <c r="J937" i="24"/>
  <c r="J938" i="24"/>
  <c r="J939" i="24"/>
  <c r="J940" i="24"/>
  <c r="J941" i="24"/>
  <c r="J942" i="24"/>
  <c r="J943" i="24"/>
  <c r="J944" i="24"/>
  <c r="J945" i="24"/>
  <c r="J946" i="24"/>
  <c r="J947" i="24"/>
  <c r="J948" i="24"/>
  <c r="J949" i="24"/>
  <c r="J950" i="24"/>
  <c r="J951" i="24"/>
  <c r="J952" i="24"/>
  <c r="J953" i="24"/>
  <c r="J954" i="24"/>
  <c r="J955" i="24"/>
  <c r="J956" i="24"/>
  <c r="J957" i="24"/>
  <c r="J958" i="24"/>
  <c r="J959" i="24"/>
  <c r="J960" i="24"/>
  <c r="J961" i="24"/>
  <c r="J962" i="24"/>
  <c r="J963" i="24"/>
  <c r="J964" i="24"/>
  <c r="J965" i="24"/>
  <c r="J966" i="24"/>
  <c r="J967" i="24"/>
  <c r="J968" i="24"/>
  <c r="J969" i="24"/>
  <c r="J970" i="24"/>
  <c r="J971" i="24"/>
  <c r="J972" i="24"/>
  <c r="J973" i="24"/>
  <c r="J974" i="24"/>
  <c r="J975" i="24"/>
  <c r="J976" i="24"/>
  <c r="J977" i="24"/>
  <c r="J978" i="24"/>
  <c r="J979" i="24"/>
  <c r="J980" i="24"/>
  <c r="J981" i="24"/>
  <c r="J982" i="24"/>
  <c r="J983" i="24"/>
  <c r="J984" i="24"/>
  <c r="J985" i="24"/>
  <c r="J986" i="24"/>
  <c r="J987" i="24"/>
  <c r="J988" i="24"/>
  <c r="J989" i="24"/>
  <c r="J990" i="24"/>
  <c r="J991" i="24"/>
  <c r="J992" i="24"/>
  <c r="J993" i="24"/>
  <c r="J994" i="24"/>
  <c r="J995" i="24"/>
  <c r="J996" i="24"/>
  <c r="J997" i="24"/>
  <c r="J998" i="24"/>
  <c r="J999" i="24"/>
  <c r="J1000" i="24"/>
  <c r="J1001" i="24"/>
  <c r="J1002" i="24"/>
  <c r="J1003" i="24"/>
  <c r="J1004" i="24"/>
  <c r="J1005" i="24"/>
  <c r="J1006" i="24"/>
  <c r="J1007" i="24"/>
  <c r="J1008" i="24"/>
  <c r="J1009" i="24"/>
  <c r="J1010" i="24"/>
  <c r="J1011" i="24"/>
  <c r="J1012" i="24"/>
  <c r="J1013" i="24"/>
  <c r="J1014" i="24"/>
  <c r="J1015" i="24"/>
  <c r="J1016" i="24"/>
  <c r="J1017" i="24"/>
  <c r="J1018" i="24"/>
  <c r="J1019" i="24"/>
  <c r="J1020" i="24"/>
  <c r="J1021" i="24"/>
  <c r="J1022" i="24"/>
  <c r="J1023" i="24"/>
  <c r="J1024" i="24"/>
  <c r="J1025" i="24"/>
  <c r="J1026" i="24"/>
  <c r="J1027" i="24"/>
  <c r="J1028" i="24"/>
  <c r="J1029" i="24"/>
  <c r="J1030" i="24"/>
  <c r="J1031" i="24"/>
  <c r="J1032" i="24"/>
  <c r="J1033" i="24"/>
  <c r="J1034" i="24"/>
  <c r="J1035" i="24"/>
  <c r="J1036" i="24"/>
  <c r="J1037" i="24"/>
  <c r="J1038" i="24"/>
  <c r="J1039" i="24"/>
  <c r="J1040" i="24"/>
  <c r="J1041" i="24"/>
  <c r="J1042" i="24"/>
  <c r="J1043" i="24"/>
  <c r="J1044" i="24"/>
  <c r="J1045" i="24"/>
  <c r="J1046" i="24"/>
  <c r="J1047" i="24"/>
  <c r="J1048" i="24"/>
  <c r="J1049" i="24"/>
  <c r="J1050" i="24"/>
  <c r="J1051" i="24"/>
  <c r="J1052" i="24"/>
  <c r="J1053" i="24"/>
  <c r="J1054" i="24"/>
  <c r="J1055" i="24"/>
  <c r="J1056" i="24"/>
  <c r="J1057" i="24"/>
  <c r="J1058" i="24"/>
  <c r="J1059" i="24"/>
  <c r="J1060" i="24"/>
  <c r="J1061" i="24"/>
  <c r="J1062" i="24"/>
  <c r="J1063" i="24"/>
  <c r="J1064" i="24"/>
  <c r="J1065" i="24"/>
  <c r="J1066" i="24"/>
  <c r="J1067" i="24"/>
  <c r="J1068" i="24"/>
  <c r="J1069" i="24"/>
  <c r="J1070" i="24"/>
  <c r="J1071" i="24"/>
  <c r="J1072" i="24"/>
  <c r="J1073" i="24"/>
  <c r="J1074" i="24"/>
  <c r="J1075" i="24"/>
  <c r="J1076" i="24"/>
  <c r="J1077" i="24"/>
  <c r="J1078" i="24"/>
  <c r="J1079" i="24"/>
  <c r="J1080" i="24"/>
  <c r="J1081" i="24"/>
  <c r="J1082" i="24"/>
  <c r="J1083" i="24"/>
  <c r="J1084" i="24"/>
  <c r="J1085" i="24"/>
  <c r="J1086" i="24"/>
  <c r="J1087" i="24"/>
  <c r="J1088" i="24"/>
  <c r="J1089" i="24"/>
  <c r="J1090" i="24"/>
  <c r="J1091" i="24"/>
  <c r="J1092" i="24"/>
  <c r="J1093" i="24"/>
  <c r="J1094" i="24"/>
  <c r="J1095" i="24"/>
  <c r="J1096" i="24"/>
  <c r="J1097" i="24"/>
  <c r="J1098" i="24"/>
  <c r="J1099" i="24"/>
  <c r="J1100" i="24"/>
  <c r="J1101" i="24"/>
  <c r="J1102" i="24"/>
  <c r="J1103" i="24"/>
  <c r="J1104" i="24"/>
  <c r="J1105" i="24"/>
  <c r="J1106" i="24"/>
  <c r="J1107" i="24"/>
  <c r="J1108" i="24"/>
  <c r="J1109" i="24"/>
  <c r="J1110" i="24"/>
  <c r="J1111" i="24"/>
  <c r="J1112" i="24"/>
  <c r="J1113" i="24"/>
  <c r="J1114" i="24"/>
  <c r="J1115" i="24"/>
  <c r="J1116" i="24"/>
  <c r="J1117" i="24"/>
  <c r="J1118" i="24"/>
  <c r="J1119" i="24"/>
  <c r="J1120" i="24"/>
  <c r="J1121" i="24"/>
  <c r="J1122" i="24"/>
  <c r="J1123" i="24"/>
  <c r="J1124" i="24"/>
  <c r="J1125" i="24"/>
  <c r="J1126" i="24"/>
  <c r="J1127" i="24"/>
  <c r="J1128" i="24"/>
  <c r="J1129" i="24"/>
  <c r="J1130" i="24"/>
  <c r="J1131" i="24"/>
  <c r="J1132" i="24"/>
  <c r="J1133" i="24"/>
  <c r="J1134" i="24"/>
  <c r="J1135" i="24"/>
  <c r="J1136" i="24"/>
  <c r="J1137" i="24"/>
  <c r="J1138" i="24"/>
  <c r="J1139" i="24"/>
  <c r="J1140" i="24"/>
  <c r="J1141" i="24"/>
  <c r="J1142" i="24"/>
  <c r="J1143" i="24"/>
  <c r="J1144" i="24"/>
  <c r="J1145" i="24"/>
  <c r="J1146" i="24"/>
  <c r="J1147" i="24"/>
  <c r="J1148" i="24"/>
  <c r="J8" i="24"/>
  <c r="E1148" i="24"/>
  <c r="O1148" i="24"/>
  <c r="S1148" i="24"/>
  <c r="Y1152" i="24" a="1"/>
  <c r="Y1152" i="24" s="1"/>
  <c r="X1153" i="24" a="1"/>
  <c r="X1153" i="24" s="1"/>
  <c r="Y1160" i="24" a="1"/>
  <c r="Y1160" i="24" s="1"/>
  <c r="G1148" i="24" l="1"/>
  <c r="H1148" i="24"/>
  <c r="F1148" i="24"/>
  <c r="X1155" i="24" a="1"/>
  <c r="X1155" i="24" s="1"/>
  <c r="V1154" i="24"/>
  <c r="W1155" i="24"/>
  <c r="V1158" i="24"/>
  <c r="U1158" i="24"/>
  <c r="T1160" i="24"/>
  <c r="T1149" i="24"/>
  <c r="U1154" i="24"/>
  <c r="V1156" i="24"/>
  <c r="T1152" i="24"/>
  <c r="U1149" i="24"/>
  <c r="V1152" i="24"/>
  <c r="X1151" i="24" a="1"/>
  <c r="X1151" i="24" s="1"/>
  <c r="Y1149" i="24" a="1"/>
  <c r="Y1149" i="24" s="1"/>
  <c r="Y1154" i="24" a="1"/>
  <c r="Y1154" i="24" s="1"/>
  <c r="W1154" i="24"/>
  <c r="X1154" i="24" a="1"/>
  <c r="X1154" i="24" s="1"/>
  <c r="U1151" i="24"/>
  <c r="U1156" i="24"/>
  <c r="Y1150" i="24" a="1"/>
  <c r="Y1150" i="24" s="1"/>
  <c r="V1149" i="24"/>
  <c r="X1152" i="24" a="1"/>
  <c r="X1152" i="24" s="1"/>
  <c r="V1151" i="24"/>
  <c r="W1152" i="24"/>
  <c r="X1150" i="24" a="1"/>
  <c r="X1150" i="24" s="1"/>
  <c r="Y1155" i="24" a="1"/>
  <c r="Y1155" i="24" s="1"/>
  <c r="Y1153" i="24" a="1"/>
  <c r="Y1153" i="24" s="1"/>
  <c r="V1153" i="24"/>
  <c r="W1153" i="24"/>
  <c r="W1156" i="24"/>
  <c r="T1156" i="24"/>
  <c r="W1161" i="24"/>
  <c r="T1161" i="24"/>
  <c r="Y1161" i="24" a="1"/>
  <c r="Y1161" i="24" s="1"/>
  <c r="U1161" i="24"/>
  <c r="V1161" i="24"/>
  <c r="Y1151" i="24" a="1"/>
  <c r="Y1151" i="24" s="1"/>
  <c r="X1156" i="24" a="1"/>
  <c r="X1156" i="24" s="1"/>
  <c r="X1149" i="24" a="1"/>
  <c r="X1149" i="24" s="1"/>
  <c r="U1152" i="24"/>
  <c r="W1151" i="24"/>
  <c r="Y1156" i="24" a="1"/>
  <c r="Y1156" i="24" s="1"/>
  <c r="V1155" i="24"/>
  <c r="W1150" i="24"/>
  <c r="U1153" i="24"/>
  <c r="T1154" i="24"/>
  <c r="V1148" i="24"/>
  <c r="T1148" i="24"/>
  <c r="Y1148" i="24" a="1"/>
  <c r="Y1148" i="24" s="1"/>
  <c r="W1148" i="24"/>
  <c r="U1148" i="24"/>
  <c r="X1148" i="24" a="1"/>
  <c r="X1148" i="24" s="1"/>
  <c r="Y1032" i="24" a="1"/>
  <c r="Y1032" i="24" s="1"/>
  <c r="X1032" i="24" a="1"/>
  <c r="X1032" i="24" s="1"/>
  <c r="Y1000" i="24" a="1"/>
  <c r="Y1000" i="24" s="1"/>
  <c r="X1000" i="24" a="1"/>
  <c r="X1000" i="24" s="1"/>
  <c r="Y924" i="24" a="1"/>
  <c r="Y924" i="24" s="1"/>
  <c r="X924" i="24" a="1"/>
  <c r="X924" i="24" s="1"/>
  <c r="Y704" i="24" a="1"/>
  <c r="Y704" i="24" s="1"/>
  <c r="X704" i="24" a="1"/>
  <c r="X704" i="24" s="1"/>
  <c r="X563" i="24" a="1"/>
  <c r="X563" i="24" s="1"/>
  <c r="Y531" i="24" a="1"/>
  <c r="Y531" i="24" s="1"/>
  <c r="X531" i="24" a="1"/>
  <c r="X531" i="24" s="1"/>
  <c r="Y39" i="24" a="1"/>
  <c r="Y39" i="24" s="1"/>
  <c r="X39" i="24" a="1"/>
  <c r="X39" i="24" s="1"/>
  <c r="X35" i="24" a="1"/>
  <c r="X35" i="24" s="1"/>
  <c r="X27" i="24" a="1"/>
  <c r="X27" i="24" s="1"/>
  <c r="Y23" i="24" a="1"/>
  <c r="Y23" i="24" s="1"/>
  <c r="X23" i="24" a="1"/>
  <c r="X23" i="24" s="1"/>
  <c r="Y19" i="24" a="1"/>
  <c r="Y19" i="24" s="1"/>
  <c r="X19" i="24" a="1"/>
  <c r="X19" i="24" s="1"/>
  <c r="Y15" i="24" a="1"/>
  <c r="Y15" i="24" s="1"/>
  <c r="X15" i="24" a="1"/>
  <c r="X15" i="24" s="1"/>
  <c r="X11" i="24" a="1"/>
  <c r="X11" i="24" s="1"/>
  <c r="X1144" i="24" a="1"/>
  <c r="X1144" i="24" s="1"/>
  <c r="Y1140" i="24" a="1"/>
  <c r="Y1140" i="24" s="1"/>
  <c r="X1140" i="24" a="1"/>
  <c r="X1140" i="24" s="1"/>
  <c r="Y1136" i="24" a="1"/>
  <c r="Y1136" i="24" s="1"/>
  <c r="X1136" i="24" a="1"/>
  <c r="X1136" i="24" s="1"/>
  <c r="Y1128" i="24" a="1"/>
  <c r="Y1128" i="24" s="1"/>
  <c r="X1128" i="24" a="1"/>
  <c r="X1128" i="24" s="1"/>
  <c r="Y1120" i="24" a="1"/>
  <c r="Y1120" i="24" s="1"/>
  <c r="X1120" i="24" a="1"/>
  <c r="X1120" i="24" s="1"/>
  <c r="Y1112" i="24" a="1"/>
  <c r="Y1112" i="24" s="1"/>
  <c r="X1112" i="24" a="1"/>
  <c r="X1112" i="24" s="1"/>
  <c r="Y1104" i="24" a="1"/>
  <c r="Y1104" i="24" s="1"/>
  <c r="X1104" i="24" a="1"/>
  <c r="X1104" i="24" s="1"/>
  <c r="Y1096" i="24" a="1"/>
  <c r="Y1096" i="24" s="1"/>
  <c r="X1096" i="24" a="1"/>
  <c r="X1096" i="24" s="1"/>
  <c r="Y1088" i="24" a="1"/>
  <c r="Y1088" i="24" s="1"/>
  <c r="X1088" i="24" a="1"/>
  <c r="X1088" i="24" s="1"/>
  <c r="Y1076" i="24" a="1"/>
  <c r="Y1076" i="24" s="1"/>
  <c r="X1076" i="24" a="1"/>
  <c r="X1076" i="24" s="1"/>
  <c r="Y1068" i="24" a="1"/>
  <c r="Y1068" i="24" s="1"/>
  <c r="X1068" i="24" a="1"/>
  <c r="X1068" i="24" s="1"/>
  <c r="Y1060" i="24" a="1"/>
  <c r="Y1060" i="24" s="1"/>
  <c r="X1060" i="24" a="1"/>
  <c r="X1060" i="24" s="1"/>
  <c r="Y1052" i="24" a="1"/>
  <c r="Y1052" i="24" s="1"/>
  <c r="X1052" i="24" a="1"/>
  <c r="X1052" i="24" s="1"/>
  <c r="Y1044" i="24" a="1"/>
  <c r="Y1044" i="24" s="1"/>
  <c r="X1044" i="24" a="1"/>
  <c r="X1044" i="24" s="1"/>
  <c r="Y1036" i="24" a="1"/>
  <c r="Y1036" i="24" s="1"/>
  <c r="X1036" i="24" a="1"/>
  <c r="X1036" i="24" s="1"/>
  <c r="X1024" i="24" a="1"/>
  <c r="X1024" i="24" s="1"/>
  <c r="Y1024" i="24" a="1"/>
  <c r="Y1024" i="24" s="1"/>
  <c r="Y1016" i="24" a="1"/>
  <c r="Y1016" i="24" s="1"/>
  <c r="X1016" i="24" a="1"/>
  <c r="X1016" i="24" s="1"/>
  <c r="Y1008" i="24" a="1"/>
  <c r="Y1008" i="24" s="1"/>
  <c r="X1008" i="24" a="1"/>
  <c r="X1008" i="24" s="1"/>
  <c r="Y992" i="24" a="1"/>
  <c r="Y992" i="24" s="1"/>
  <c r="X992" i="24" a="1"/>
  <c r="X992" i="24" s="1"/>
  <c r="Y988" i="24" a="1"/>
  <c r="Y988" i="24" s="1"/>
  <c r="X988" i="24" a="1"/>
  <c r="X988" i="24" s="1"/>
  <c r="Y980" i="24" a="1"/>
  <c r="Y980" i="24" s="1"/>
  <c r="X980" i="24" a="1"/>
  <c r="X980" i="24" s="1"/>
  <c r="Y972" i="24" a="1"/>
  <c r="Y972" i="24" s="1"/>
  <c r="X972" i="24" a="1"/>
  <c r="X972" i="24" s="1"/>
  <c r="Y964" i="24" a="1"/>
  <c r="Y964" i="24" s="1"/>
  <c r="X964" i="24" a="1"/>
  <c r="X964" i="24" s="1"/>
  <c r="X952" i="24" a="1"/>
  <c r="X952" i="24" s="1"/>
  <c r="X944" i="24" a="1"/>
  <c r="X944" i="24" s="1"/>
  <c r="X936" i="24" a="1"/>
  <c r="X936" i="24" s="1"/>
  <c r="Y916" i="24" a="1"/>
  <c r="Y916" i="24" s="1"/>
  <c r="X916" i="24" a="1"/>
  <c r="X916" i="24" s="1"/>
  <c r="X908" i="24" a="1"/>
  <c r="X908" i="24" s="1"/>
  <c r="X900" i="24" a="1"/>
  <c r="X900" i="24" s="1"/>
  <c r="X892" i="24" a="1"/>
  <c r="X892" i="24" s="1"/>
  <c r="X884" i="24" a="1"/>
  <c r="X884" i="24" s="1"/>
  <c r="X876" i="24" a="1"/>
  <c r="X876" i="24" s="1"/>
  <c r="Y868" i="24" a="1"/>
  <c r="Y868" i="24" s="1"/>
  <c r="X868" i="24" a="1"/>
  <c r="X868" i="24" s="1"/>
  <c r="Y860" i="24" a="1"/>
  <c r="Y860" i="24" s="1"/>
  <c r="X860" i="24" a="1"/>
  <c r="X860" i="24" s="1"/>
  <c r="X852" i="24" a="1"/>
  <c r="X852" i="24" s="1"/>
  <c r="X844" i="24" a="1"/>
  <c r="X844" i="24" s="1"/>
  <c r="Y836" i="24" a="1"/>
  <c r="Y836" i="24" s="1"/>
  <c r="X836" i="24" a="1"/>
  <c r="X836" i="24" s="1"/>
  <c r="X832" i="24" a="1"/>
  <c r="X832" i="24" s="1"/>
  <c r="Y832" i="24" a="1"/>
  <c r="Y832" i="24" s="1"/>
  <c r="Y824" i="24" a="1"/>
  <c r="Y824" i="24" s="1"/>
  <c r="X824" i="24" a="1"/>
  <c r="X824" i="24" s="1"/>
  <c r="Y816" i="24" a="1"/>
  <c r="Y816" i="24" s="1"/>
  <c r="X816" i="24" a="1"/>
  <c r="X816" i="24" s="1"/>
  <c r="Y808" i="24" a="1"/>
  <c r="Y808" i="24" s="1"/>
  <c r="X808" i="24" a="1"/>
  <c r="X808" i="24" s="1"/>
  <c r="Y800" i="24" a="1"/>
  <c r="Y800" i="24" s="1"/>
  <c r="X800" i="24" a="1"/>
  <c r="X800" i="24" s="1"/>
  <c r="Y792" i="24" a="1"/>
  <c r="Y792" i="24" s="1"/>
  <c r="X792" i="24" a="1"/>
  <c r="X792" i="24" s="1"/>
  <c r="Y784" i="24" a="1"/>
  <c r="Y784" i="24" s="1"/>
  <c r="X784" i="24" a="1"/>
  <c r="X784" i="24" s="1"/>
  <c r="Y764" i="24" a="1"/>
  <c r="Y764" i="24" s="1"/>
  <c r="X764" i="24" a="1"/>
  <c r="X764" i="24" s="1"/>
  <c r="Y756" i="24" a="1"/>
  <c r="Y756" i="24" s="1"/>
  <c r="X756" i="24" a="1"/>
  <c r="X756" i="24" s="1"/>
  <c r="Y752" i="24" a="1"/>
  <c r="Y752" i="24" s="1"/>
  <c r="X752" i="24" a="1"/>
  <c r="X752" i="24" s="1"/>
  <c r="X744" i="24" a="1"/>
  <c r="X744" i="24" s="1"/>
  <c r="Y736" i="24" a="1"/>
  <c r="Y736" i="24" s="1"/>
  <c r="X736" i="24" a="1"/>
  <c r="X736" i="24" s="1"/>
  <c r="X728" i="24" a="1"/>
  <c r="X728" i="24" s="1"/>
  <c r="X720" i="24" a="1"/>
  <c r="X720" i="24" s="1"/>
  <c r="Y708" i="24" a="1"/>
  <c r="Y708" i="24" s="1"/>
  <c r="X708" i="24" a="1"/>
  <c r="X708" i="24" s="1"/>
  <c r="Y688" i="24" a="1"/>
  <c r="Y688" i="24" s="1"/>
  <c r="X688" i="24" a="1"/>
  <c r="X688" i="24" s="1"/>
  <c r="Y680" i="24" a="1"/>
  <c r="Y680" i="24" s="1"/>
  <c r="X680" i="24" a="1"/>
  <c r="X680" i="24" s="1"/>
  <c r="Y672" i="24" a="1"/>
  <c r="Y672" i="24" s="1"/>
  <c r="X672" i="24" a="1"/>
  <c r="X672" i="24" s="1"/>
  <c r="Y664" i="24" a="1"/>
  <c r="Y664" i="24" s="1"/>
  <c r="X664" i="24" a="1"/>
  <c r="X664" i="24" s="1"/>
  <c r="Y656" i="24" a="1"/>
  <c r="Y656" i="24" s="1"/>
  <c r="X656" i="24" a="1"/>
  <c r="X656" i="24" s="1"/>
  <c r="X648" i="24" a="1"/>
  <c r="X648" i="24" s="1"/>
  <c r="Y648" i="24" a="1"/>
  <c r="Y648" i="24" s="1"/>
  <c r="Y640" i="24" a="1"/>
  <c r="Y640" i="24" s="1"/>
  <c r="X640" i="24" a="1"/>
  <c r="X640" i="24" s="1"/>
  <c r="Y632" i="24" a="1"/>
  <c r="Y632" i="24" s="1"/>
  <c r="X632" i="24" a="1"/>
  <c r="X632" i="24" s="1"/>
  <c r="X620" i="24" a="1"/>
  <c r="X620" i="24" s="1"/>
  <c r="Y612" i="24" a="1"/>
  <c r="Y612" i="24" s="1"/>
  <c r="X612" i="24" a="1"/>
  <c r="X612" i="24" s="1"/>
  <c r="Y604" i="24" a="1"/>
  <c r="Y604" i="24" s="1"/>
  <c r="X604" i="24" a="1"/>
  <c r="X604" i="24" s="1"/>
  <c r="Y596" i="24" a="1"/>
  <c r="Y596" i="24" s="1"/>
  <c r="X596" i="24" a="1"/>
  <c r="X596" i="24" s="1"/>
  <c r="Y588" i="24" a="1"/>
  <c r="Y588" i="24" s="1"/>
  <c r="X588" i="24" a="1"/>
  <c r="X588" i="24" s="1"/>
  <c r="X580" i="24" a="1"/>
  <c r="X580" i="24" s="1"/>
  <c r="X572" i="24" a="1"/>
  <c r="X572" i="24" s="1"/>
  <c r="Y560" i="24" a="1"/>
  <c r="Y560" i="24" s="1"/>
  <c r="X560" i="24" a="1"/>
  <c r="X560" i="24" s="1"/>
  <c r="X532" i="24" a="1"/>
  <c r="X532" i="24" s="1"/>
  <c r="Y524" i="24" a="1"/>
  <c r="Y524" i="24" s="1"/>
  <c r="X524" i="24" a="1"/>
  <c r="X524" i="24" s="1"/>
  <c r="X516" i="24" a="1"/>
  <c r="X516" i="24" s="1"/>
  <c r="Y508" i="24" a="1"/>
  <c r="Y508" i="24" s="1"/>
  <c r="X508" i="24" a="1"/>
  <c r="X508" i="24" s="1"/>
  <c r="Y484" i="24" a="1"/>
  <c r="Y484" i="24" s="1"/>
  <c r="X484" i="24" a="1"/>
  <c r="X484" i="24" s="1"/>
  <c r="Y472" i="24" a="1"/>
  <c r="Y472" i="24" s="1"/>
  <c r="X472" i="24" a="1"/>
  <c r="X472" i="24" s="1"/>
  <c r="X464" i="24" a="1"/>
  <c r="X464" i="24" s="1"/>
  <c r="X256" i="24" a="1"/>
  <c r="X256" i="24" s="1"/>
  <c r="Y256" i="24" a="1"/>
  <c r="Y256" i="24" s="1"/>
  <c r="Y248" i="24" a="1"/>
  <c r="Y248" i="24" s="1"/>
  <c r="X248" i="24" a="1"/>
  <c r="X248" i="24" s="1"/>
  <c r="Y236" i="24" a="1"/>
  <c r="Y236" i="24" s="1"/>
  <c r="X236" i="24" a="1"/>
  <c r="X236" i="24" s="1"/>
  <c r="Y228" i="24" a="1"/>
  <c r="Y228" i="24" s="1"/>
  <c r="X228" i="24" a="1"/>
  <c r="X228" i="24" s="1"/>
  <c r="Y220" i="24" a="1"/>
  <c r="Y220" i="24" s="1"/>
  <c r="X220" i="24" a="1"/>
  <c r="X220" i="24" s="1"/>
  <c r="Y192" i="24" a="1"/>
  <c r="Y192" i="24" s="1"/>
  <c r="X192" i="24" a="1"/>
  <c r="X192" i="24" s="1"/>
  <c r="X863" i="24" a="1"/>
  <c r="X863" i="24" s="1"/>
  <c r="Y851" i="24" a="1"/>
  <c r="Y851" i="24" s="1"/>
  <c r="X851" i="24" a="1"/>
  <c r="X851" i="24" s="1"/>
  <c r="X843" i="24" a="1"/>
  <c r="X843" i="24" s="1"/>
  <c r="Y835" i="24" a="1"/>
  <c r="Y835" i="24" s="1"/>
  <c r="X835" i="24" a="1"/>
  <c r="X835" i="24" s="1"/>
  <c r="Y831" i="24" a="1"/>
  <c r="Y831" i="24" s="1"/>
  <c r="X831" i="24" a="1"/>
  <c r="X831" i="24" s="1"/>
  <c r="Y823" i="24" a="1"/>
  <c r="Y823" i="24" s="1"/>
  <c r="X823" i="24" a="1"/>
  <c r="X823" i="24" s="1"/>
  <c r="Y815" i="24" a="1"/>
  <c r="Y815" i="24" s="1"/>
  <c r="X815" i="24" a="1"/>
  <c r="X815" i="24" s="1"/>
  <c r="Y807" i="24" a="1"/>
  <c r="Y807" i="24" s="1"/>
  <c r="X807" i="24" a="1"/>
  <c r="X807" i="24" s="1"/>
  <c r="X795" i="24" a="1"/>
  <c r="X795" i="24" s="1"/>
  <c r="Y787" i="24" a="1"/>
  <c r="Y787" i="24" s="1"/>
  <c r="X787" i="24" a="1"/>
  <c r="X787" i="24" s="1"/>
  <c r="Y779" i="24" a="1"/>
  <c r="Y779" i="24" s="1"/>
  <c r="X779" i="24" a="1"/>
  <c r="X779" i="24" s="1"/>
  <c r="X771" i="24" a="1"/>
  <c r="X771" i="24" s="1"/>
  <c r="Y763" i="24" a="1"/>
  <c r="Y763" i="24" s="1"/>
  <c r="X763" i="24" a="1"/>
  <c r="X763" i="24" s="1"/>
  <c r="X755" i="24" a="1"/>
  <c r="X755" i="24" s="1"/>
  <c r="Y755" i="24" a="1"/>
  <c r="Y755" i="24" s="1"/>
  <c r="X747" i="24" a="1"/>
  <c r="X747" i="24" s="1"/>
  <c r="Y739" i="24" a="1"/>
  <c r="Y739" i="24" s="1"/>
  <c r="X739" i="24" a="1"/>
  <c r="X739" i="24" s="1"/>
  <c r="Y731" i="24" a="1"/>
  <c r="Y731" i="24" s="1"/>
  <c r="X731" i="24" a="1"/>
  <c r="X731" i="24" s="1"/>
  <c r="X727" i="24" a="1"/>
  <c r="X727" i="24" s="1"/>
  <c r="Y715" i="24" a="1"/>
  <c r="Y715" i="24" s="1"/>
  <c r="X715" i="24" a="1"/>
  <c r="X715" i="24" s="1"/>
  <c r="Y711" i="24" a="1"/>
  <c r="Y711" i="24" s="1"/>
  <c r="X711" i="24" a="1"/>
  <c r="X711" i="24" s="1"/>
  <c r="Y707" i="24" a="1"/>
  <c r="Y707" i="24" s="1"/>
  <c r="X707" i="24" a="1"/>
  <c r="X707" i="24" s="1"/>
  <c r="Y703" i="24" a="1"/>
  <c r="Y703" i="24" s="1"/>
  <c r="X703" i="24" a="1"/>
  <c r="X703" i="24" s="1"/>
  <c r="Y695" i="24" a="1"/>
  <c r="Y695" i="24" s="1"/>
  <c r="X695" i="24" a="1"/>
  <c r="X695" i="24" s="1"/>
  <c r="Y683" i="24" a="1"/>
  <c r="Y683" i="24" s="1"/>
  <c r="X683" i="24" a="1"/>
  <c r="X683" i="24" s="1"/>
  <c r="X675" i="24" a="1"/>
  <c r="X675" i="24" s="1"/>
  <c r="Y675" i="24" a="1"/>
  <c r="Y675" i="24" s="1"/>
  <c r="X667" i="24" a="1"/>
  <c r="X667" i="24" s="1"/>
  <c r="Y667" i="24" a="1"/>
  <c r="Y667" i="24" s="1"/>
  <c r="X659" i="24" a="1"/>
  <c r="X659" i="24" s="1"/>
  <c r="Y647" i="24" a="1"/>
  <c r="Y647" i="24" s="1"/>
  <c r="X647" i="24" a="1"/>
  <c r="X647" i="24" s="1"/>
  <c r="Y639" i="24" a="1"/>
  <c r="Y639" i="24" s="1"/>
  <c r="X639" i="24" a="1"/>
  <c r="X639" i="24" s="1"/>
  <c r="Y631" i="24" a="1"/>
  <c r="Y631" i="24" s="1"/>
  <c r="X631" i="24" a="1"/>
  <c r="X631" i="24" s="1"/>
  <c r="Y623" i="24" a="1"/>
  <c r="Y623" i="24" s="1"/>
  <c r="X623" i="24" a="1"/>
  <c r="X623" i="24" s="1"/>
  <c r="Y615" i="24" a="1"/>
  <c r="Y615" i="24" s="1"/>
  <c r="X615" i="24" a="1"/>
  <c r="X615" i="24" s="1"/>
  <c r="Y607" i="24" a="1"/>
  <c r="Y607" i="24" s="1"/>
  <c r="X607" i="24" a="1"/>
  <c r="X607" i="24" s="1"/>
  <c r="Y599" i="24" a="1"/>
  <c r="Y599" i="24" s="1"/>
  <c r="X599" i="24" a="1"/>
  <c r="X599" i="24" s="1"/>
  <c r="Y591" i="24" a="1"/>
  <c r="Y591" i="24" s="1"/>
  <c r="X591" i="24" a="1"/>
  <c r="X591" i="24" s="1"/>
  <c r="Y583" i="24" a="1"/>
  <c r="Y583" i="24" s="1"/>
  <c r="X583" i="24" a="1"/>
  <c r="X583" i="24" s="1"/>
  <c r="Y579" i="24" a="1"/>
  <c r="Y579" i="24" s="1"/>
  <c r="X579" i="24" a="1"/>
  <c r="X579" i="24" s="1"/>
  <c r="X567" i="24" a="1"/>
  <c r="X567" i="24" s="1"/>
  <c r="Y567" i="24" a="1"/>
  <c r="Y567" i="24" s="1"/>
  <c r="Y555" i="24" a="1"/>
  <c r="Y555" i="24" s="1"/>
  <c r="X555" i="24" a="1"/>
  <c r="X555" i="24" s="1"/>
  <c r="Y547" i="24" a="1"/>
  <c r="Y547" i="24" s="1"/>
  <c r="X547" i="24" a="1"/>
  <c r="X547" i="24" s="1"/>
  <c r="Y543" i="24" a="1"/>
  <c r="Y543" i="24" s="1"/>
  <c r="X543" i="24" a="1"/>
  <c r="X543" i="24" s="1"/>
  <c r="X539" i="24" a="1"/>
  <c r="X539" i="24" s="1"/>
  <c r="Y535" i="24" a="1"/>
  <c r="Y535" i="24" s="1"/>
  <c r="X535" i="24" a="1"/>
  <c r="X535" i="24" s="1"/>
  <c r="Y527" i="24" a="1"/>
  <c r="Y527" i="24" s="1"/>
  <c r="X527" i="24" a="1"/>
  <c r="X527" i="24" s="1"/>
  <c r="X523" i="24" a="1"/>
  <c r="X523" i="24" s="1"/>
  <c r="X515" i="24" a="1"/>
  <c r="X515" i="24" s="1"/>
  <c r="X507" i="24" a="1"/>
  <c r="X507" i="24" s="1"/>
  <c r="Y507" i="24" a="1"/>
  <c r="Y507" i="24" s="1"/>
  <c r="X503" i="24" a="1"/>
  <c r="X503" i="24" s="1"/>
  <c r="Y491" i="24" a="1"/>
  <c r="Y491" i="24" s="1"/>
  <c r="X491" i="24" a="1"/>
  <c r="X491" i="24" s="1"/>
  <c r="Y483" i="24" a="1"/>
  <c r="Y483" i="24" s="1"/>
  <c r="X483" i="24" a="1"/>
  <c r="X483" i="24" s="1"/>
  <c r="Y475" i="24" a="1"/>
  <c r="Y475" i="24" s="1"/>
  <c r="X475" i="24" a="1"/>
  <c r="X475" i="24" s="1"/>
  <c r="X467" i="24" a="1"/>
  <c r="X467" i="24" s="1"/>
  <c r="X459" i="24" a="1"/>
  <c r="X459" i="24" s="1"/>
  <c r="Y451" i="24" a="1"/>
  <c r="Y451" i="24" s="1"/>
  <c r="X451" i="24" a="1"/>
  <c r="X451" i="24" s="1"/>
  <c r="X443" i="24" a="1"/>
  <c r="X443" i="24" s="1"/>
  <c r="Y435" i="24" a="1"/>
  <c r="Y435" i="24" s="1"/>
  <c r="X435" i="24" a="1"/>
  <c r="X435" i="24" s="1"/>
  <c r="Y423" i="24" a="1"/>
  <c r="Y423" i="24" s="1"/>
  <c r="X423" i="24" a="1"/>
  <c r="X423" i="24" s="1"/>
  <c r="X415" i="24" a="1"/>
  <c r="X415" i="24" s="1"/>
  <c r="Y415" i="24" a="1"/>
  <c r="Y415" i="24" s="1"/>
  <c r="Y403" i="24" a="1"/>
  <c r="Y403" i="24" s="1"/>
  <c r="X403" i="24" a="1"/>
  <c r="X403" i="24" s="1"/>
  <c r="Y395" i="24" a="1"/>
  <c r="Y395" i="24" s="1"/>
  <c r="X395" i="24" a="1"/>
  <c r="X395" i="24" s="1"/>
  <c r="X387" i="24" a="1"/>
  <c r="X387" i="24" s="1"/>
  <c r="Y379" i="24" a="1"/>
  <c r="Y379" i="24" s="1"/>
  <c r="X379" i="24" a="1"/>
  <c r="X379" i="24" s="1"/>
  <c r="Y371" i="24" a="1"/>
  <c r="Y371" i="24" s="1"/>
  <c r="X371" i="24" a="1"/>
  <c r="X371" i="24" s="1"/>
  <c r="Y363" i="24" a="1"/>
  <c r="Y363" i="24" s="1"/>
  <c r="X363" i="24" a="1"/>
  <c r="X363" i="24" s="1"/>
  <c r="X359" i="24" a="1"/>
  <c r="X359" i="24" s="1"/>
  <c r="Y359" i="24" a="1"/>
  <c r="Y359" i="24" s="1"/>
  <c r="Y351" i="24" a="1"/>
  <c r="Y351" i="24" s="1"/>
  <c r="X351" i="24" a="1"/>
  <c r="X351" i="24" s="1"/>
  <c r="Y343" i="24" a="1"/>
  <c r="Y343" i="24" s="1"/>
  <c r="X343" i="24" a="1"/>
  <c r="X343" i="24" s="1"/>
  <c r="Y335" i="24" a="1"/>
  <c r="Y335" i="24" s="1"/>
  <c r="X335" i="24" a="1"/>
  <c r="X335" i="24" s="1"/>
  <c r="X327" i="24" a="1"/>
  <c r="X327" i="24" s="1"/>
  <c r="Y319" i="24" a="1"/>
  <c r="Y319" i="24" s="1"/>
  <c r="X319" i="24" a="1"/>
  <c r="X319" i="24" s="1"/>
  <c r="X307" i="24" a="1"/>
  <c r="X307" i="24" s="1"/>
  <c r="Y299" i="24" a="1"/>
  <c r="Y299" i="24" s="1"/>
  <c r="X299" i="24" a="1"/>
  <c r="X299" i="24" s="1"/>
  <c r="Y295" i="24" a="1"/>
  <c r="Y295" i="24" s="1"/>
  <c r="X295" i="24" a="1"/>
  <c r="X295" i="24" s="1"/>
  <c r="Y287" i="24" a="1"/>
  <c r="Y287" i="24" s="1"/>
  <c r="X287" i="24" a="1"/>
  <c r="X287" i="24" s="1"/>
  <c r="X279" i="24" a="1"/>
  <c r="X279" i="24" s="1"/>
  <c r="Y279" i="24" a="1"/>
  <c r="Y279" i="24" s="1"/>
  <c r="Y271" i="24" a="1"/>
  <c r="Y271" i="24" s="1"/>
  <c r="X271" i="24" a="1"/>
  <c r="X271" i="24" s="1"/>
  <c r="Y259" i="24" a="1"/>
  <c r="Y259" i="24" s="1"/>
  <c r="X259" i="24" a="1"/>
  <c r="X259" i="24" s="1"/>
  <c r="Y251" i="24" a="1"/>
  <c r="Y251" i="24" s="1"/>
  <c r="X251" i="24" a="1"/>
  <c r="X251" i="24" s="1"/>
  <c r="Y243" i="24" a="1"/>
  <c r="Y243" i="24" s="1"/>
  <c r="X243" i="24" a="1"/>
  <c r="X243" i="24" s="1"/>
  <c r="Y235" i="24" a="1"/>
  <c r="Y235" i="24" s="1"/>
  <c r="X235" i="24" a="1"/>
  <c r="X235" i="24" s="1"/>
  <c r="Y227" i="24" a="1"/>
  <c r="Y227" i="24" s="1"/>
  <c r="X227" i="24" a="1"/>
  <c r="X227" i="24" s="1"/>
  <c r="Y219" i="24" a="1"/>
  <c r="Y219" i="24" s="1"/>
  <c r="X219" i="24" a="1"/>
  <c r="X219" i="24" s="1"/>
  <c r="X211" i="24" a="1"/>
  <c r="X211" i="24" s="1"/>
  <c r="Y203" i="24" a="1"/>
  <c r="Y203" i="24" s="1"/>
  <c r="X203" i="24" a="1"/>
  <c r="X203" i="24" s="1"/>
  <c r="Y195" i="24" a="1"/>
  <c r="Y195" i="24" s="1"/>
  <c r="X195" i="24" a="1"/>
  <c r="X195" i="24" s="1"/>
  <c r="X187" i="24" a="1"/>
  <c r="X187" i="24" s="1"/>
  <c r="Y187" i="24" a="1"/>
  <c r="Y187" i="24" s="1"/>
  <c r="X179" i="24" a="1"/>
  <c r="X179" i="24" s="1"/>
  <c r="X171" i="24" a="1"/>
  <c r="X171" i="24" s="1"/>
  <c r="Y163" i="24" a="1"/>
  <c r="Y163" i="24" s="1"/>
  <c r="X163" i="24" a="1"/>
  <c r="X163" i="24" s="1"/>
  <c r="X155" i="24" a="1"/>
  <c r="X155" i="24" s="1"/>
  <c r="Y147" i="24" a="1"/>
  <c r="Y147" i="24" s="1"/>
  <c r="X147" i="24" a="1"/>
  <c r="X147" i="24" s="1"/>
  <c r="Y139" i="24" a="1"/>
  <c r="Y139" i="24" s="1"/>
  <c r="X139" i="24" a="1"/>
  <c r="X139" i="24" s="1"/>
  <c r="Y131" i="24" a="1"/>
  <c r="Y131" i="24" s="1"/>
  <c r="X131" i="24" a="1"/>
  <c r="X131" i="24" s="1"/>
  <c r="Y123" i="24" a="1"/>
  <c r="Y123" i="24" s="1"/>
  <c r="X123" i="24" a="1"/>
  <c r="X123" i="24" s="1"/>
  <c r="Y115" i="24" a="1"/>
  <c r="Y115" i="24" s="1"/>
  <c r="X115" i="24" a="1"/>
  <c r="X115" i="24" s="1"/>
  <c r="Y107" i="24" a="1"/>
  <c r="Y107" i="24" s="1"/>
  <c r="X107" i="24" a="1"/>
  <c r="X107" i="24" s="1"/>
  <c r="Y99" i="24" a="1"/>
  <c r="Y99" i="24" s="1"/>
  <c r="X99" i="24" a="1"/>
  <c r="X99" i="24" s="1"/>
  <c r="Y91" i="24" a="1"/>
  <c r="Y91" i="24" s="1"/>
  <c r="X91" i="24" a="1"/>
  <c r="X91" i="24" s="1"/>
  <c r="X83" i="24" a="1"/>
  <c r="X83" i="24" s="1"/>
  <c r="Y67" i="24" a="1"/>
  <c r="Y67" i="24" s="1"/>
  <c r="X67" i="24" a="1"/>
  <c r="X67" i="24" s="1"/>
  <c r="Y63" i="24" a="1"/>
  <c r="Y63" i="24" s="1"/>
  <c r="X63" i="24" a="1"/>
  <c r="X63" i="24" s="1"/>
  <c r="Y55" i="24" a="1"/>
  <c r="Y55" i="24" s="1"/>
  <c r="X55" i="24" a="1"/>
  <c r="X55" i="24" s="1"/>
  <c r="Y43" i="24" a="1"/>
  <c r="Y43" i="24" s="1"/>
  <c r="X43" i="24" a="1"/>
  <c r="X43" i="24" s="1"/>
  <c r="Y242" i="24" a="1"/>
  <c r="Y242" i="24" s="1"/>
  <c r="X242" i="24" a="1"/>
  <c r="X242" i="24" s="1"/>
  <c r="Y238" i="24" a="1"/>
  <c r="Y238" i="24" s="1"/>
  <c r="X238" i="24" a="1"/>
  <c r="X238" i="24" s="1"/>
  <c r="Y234" i="24" a="1"/>
  <c r="Y234" i="24" s="1"/>
  <c r="X234" i="24" a="1"/>
  <c r="X234" i="24" s="1"/>
  <c r="Y230" i="24" a="1"/>
  <c r="Y230" i="24" s="1"/>
  <c r="X230" i="24" a="1"/>
  <c r="X230" i="24" s="1"/>
  <c r="Y226" i="24" a="1"/>
  <c r="Y226" i="24" s="1"/>
  <c r="X226" i="24" a="1"/>
  <c r="X226" i="24" s="1"/>
  <c r="Y222" i="24" a="1"/>
  <c r="Y222" i="24" s="1"/>
  <c r="X222" i="24" a="1"/>
  <c r="X222" i="24" s="1"/>
  <c r="Y218" i="24" a="1"/>
  <c r="Y218" i="24" s="1"/>
  <c r="X218" i="24" a="1"/>
  <c r="X218" i="24" s="1"/>
  <c r="X214" i="24" a="1"/>
  <c r="X214" i="24" s="1"/>
  <c r="Y210" i="24" a="1"/>
  <c r="Y210" i="24" s="1"/>
  <c r="X210" i="24" a="1"/>
  <c r="X210" i="24" s="1"/>
  <c r="Y206" i="24" a="1"/>
  <c r="Y206" i="24" s="1"/>
  <c r="X206" i="24" a="1"/>
  <c r="X206" i="24" s="1"/>
  <c r="Y202" i="24" a="1"/>
  <c r="Y202" i="24" s="1"/>
  <c r="X202" i="24" a="1"/>
  <c r="X202" i="24" s="1"/>
  <c r="Y198" i="24" a="1"/>
  <c r="Y198" i="24" s="1"/>
  <c r="X198" i="24" a="1"/>
  <c r="X198" i="24" s="1"/>
  <c r="Y194" i="24" a="1"/>
  <c r="Y194" i="24" s="1"/>
  <c r="X194" i="24" a="1"/>
  <c r="X194" i="24" s="1"/>
  <c r="X190" i="24" a="1"/>
  <c r="X190" i="24" s="1"/>
  <c r="X186" i="24" a="1"/>
  <c r="X186" i="24" s="1"/>
  <c r="Y182" i="24" a="1"/>
  <c r="Y182" i="24" s="1"/>
  <c r="X182" i="24" a="1"/>
  <c r="X182" i="24" s="1"/>
  <c r="Y178" i="24" a="1"/>
  <c r="Y178" i="24" s="1"/>
  <c r="X178" i="24" a="1"/>
  <c r="X178" i="24" s="1"/>
  <c r="Y174" i="24" a="1"/>
  <c r="Y174" i="24" s="1"/>
  <c r="X174" i="24" a="1"/>
  <c r="X174" i="24" s="1"/>
  <c r="Y170" i="24" a="1"/>
  <c r="Y170" i="24" s="1"/>
  <c r="X170" i="24" a="1"/>
  <c r="X170" i="24" s="1"/>
  <c r="Y166" i="24" a="1"/>
  <c r="Y166" i="24" s="1"/>
  <c r="X166" i="24" a="1"/>
  <c r="X166" i="24" s="1"/>
  <c r="Y162" i="24" a="1"/>
  <c r="Y162" i="24" s="1"/>
  <c r="X162" i="24" a="1"/>
  <c r="X162" i="24" s="1"/>
  <c r="Y158" i="24" a="1"/>
  <c r="Y158" i="24" s="1"/>
  <c r="X158" i="24" a="1"/>
  <c r="X158" i="24" s="1"/>
  <c r="X154" i="24" a="1"/>
  <c r="X154" i="24" s="1"/>
  <c r="Y150" i="24" a="1"/>
  <c r="Y150" i="24" s="1"/>
  <c r="X150" i="24" a="1"/>
  <c r="X150" i="24" s="1"/>
  <c r="X146" i="24" a="1"/>
  <c r="X146" i="24" s="1"/>
  <c r="Y146" i="24" a="1"/>
  <c r="Y146" i="24" s="1"/>
  <c r="Y142" i="24" a="1"/>
  <c r="Y142" i="24" s="1"/>
  <c r="X142" i="24" a="1"/>
  <c r="X142" i="24" s="1"/>
  <c r="Y138" i="24" a="1"/>
  <c r="Y138" i="24" s="1"/>
  <c r="X138" i="24" a="1"/>
  <c r="X138" i="24" s="1"/>
  <c r="Y134" i="24" a="1"/>
  <c r="Y134" i="24" s="1"/>
  <c r="X134" i="24" a="1"/>
  <c r="X134" i="24" s="1"/>
  <c r="Y130" i="24" a="1"/>
  <c r="Y130" i="24" s="1"/>
  <c r="X130" i="24" a="1"/>
  <c r="X130" i="24" s="1"/>
  <c r="Y126" i="24" a="1"/>
  <c r="Y126" i="24" s="1"/>
  <c r="X126" i="24" a="1"/>
  <c r="X126" i="24" s="1"/>
  <c r="Y122" i="24" a="1"/>
  <c r="Y122" i="24" s="1"/>
  <c r="X122" i="24" a="1"/>
  <c r="X122" i="24" s="1"/>
  <c r="X118" i="24" a="1"/>
  <c r="X118" i="24" s="1"/>
  <c r="X114" i="24" a="1"/>
  <c r="X114" i="24" s="1"/>
  <c r="Y110" i="24" a="1"/>
  <c r="Y110" i="24" s="1"/>
  <c r="X110" i="24" a="1"/>
  <c r="X110" i="24" s="1"/>
  <c r="Y106" i="24" a="1"/>
  <c r="Y106" i="24" s="1"/>
  <c r="X106" i="24" a="1"/>
  <c r="X106" i="24" s="1"/>
  <c r="Y102" i="24" a="1"/>
  <c r="Y102" i="24" s="1"/>
  <c r="X102" i="24" a="1"/>
  <c r="X102" i="24" s="1"/>
  <c r="X98" i="24" a="1"/>
  <c r="X98" i="24" s="1"/>
  <c r="Y98" i="24" a="1"/>
  <c r="Y98" i="24" s="1"/>
  <c r="Y94" i="24" a="1"/>
  <c r="Y94" i="24" s="1"/>
  <c r="X94" i="24" a="1"/>
  <c r="X94" i="24" s="1"/>
  <c r="Y90" i="24" a="1"/>
  <c r="Y90" i="24" s="1"/>
  <c r="X90" i="24" a="1"/>
  <c r="X90" i="24" s="1"/>
  <c r="Y86" i="24" a="1"/>
  <c r="Y86" i="24" s="1"/>
  <c r="X86" i="24" a="1"/>
  <c r="X86" i="24" s="1"/>
  <c r="Y82" i="24" a="1"/>
  <c r="Y82" i="24" s="1"/>
  <c r="X82" i="24" a="1"/>
  <c r="X82" i="24" s="1"/>
  <c r="Y78" i="24" a="1"/>
  <c r="Y78" i="24" s="1"/>
  <c r="X78" i="24" a="1"/>
  <c r="X78" i="24" s="1"/>
  <c r="Y74" i="24" a="1"/>
  <c r="Y74" i="24" s="1"/>
  <c r="X74" i="24" a="1"/>
  <c r="X74" i="24" s="1"/>
  <c r="Y70" i="24" a="1"/>
  <c r="Y70" i="24" s="1"/>
  <c r="X70" i="24" a="1"/>
  <c r="X70" i="24" s="1"/>
  <c r="X66" i="24" a="1"/>
  <c r="X66" i="24" s="1"/>
  <c r="Y66" i="24" a="1"/>
  <c r="Y66" i="24" s="1"/>
  <c r="Y62" i="24" a="1"/>
  <c r="Y62" i="24" s="1"/>
  <c r="X62" i="24" a="1"/>
  <c r="X62" i="24" s="1"/>
  <c r="X58" i="24" a="1"/>
  <c r="X58" i="24" s="1"/>
  <c r="Y54" i="24" a="1"/>
  <c r="Y54" i="24" s="1"/>
  <c r="X54" i="24" a="1"/>
  <c r="X54" i="24" s="1"/>
  <c r="Y50" i="24" a="1"/>
  <c r="Y50" i="24" s="1"/>
  <c r="X50" i="24" a="1"/>
  <c r="X50" i="24" s="1"/>
  <c r="Y46" i="24" a="1"/>
  <c r="Y46" i="24" s="1"/>
  <c r="X46" i="24" a="1"/>
  <c r="X46" i="24" s="1"/>
  <c r="Y42" i="24" a="1"/>
  <c r="Y42" i="24" s="1"/>
  <c r="X42" i="24" a="1"/>
  <c r="X42" i="24" s="1"/>
  <c r="Y38" i="24" a="1"/>
  <c r="Y38" i="24" s="1"/>
  <c r="X38" i="24" a="1"/>
  <c r="X38" i="24" s="1"/>
  <c r="Y34" i="24" a="1"/>
  <c r="Y34" i="24" s="1"/>
  <c r="X34" i="24" a="1"/>
  <c r="X34" i="24" s="1"/>
  <c r="Y30" i="24" a="1"/>
  <c r="Y30" i="24" s="1"/>
  <c r="X30" i="24" a="1"/>
  <c r="X30" i="24" s="1"/>
  <c r="Y26" i="24" a="1"/>
  <c r="Y26" i="24" s="1"/>
  <c r="X26" i="24" a="1"/>
  <c r="X26" i="24" s="1"/>
  <c r="Y22" i="24" a="1"/>
  <c r="Y22" i="24" s="1"/>
  <c r="X22" i="24" a="1"/>
  <c r="X22" i="24" s="1"/>
  <c r="Y18" i="24" a="1"/>
  <c r="Y18" i="24" s="1"/>
  <c r="X18" i="24" a="1"/>
  <c r="X18" i="24" s="1"/>
  <c r="Y14" i="24" a="1"/>
  <c r="Y14" i="24" s="1"/>
  <c r="X14" i="24" a="1"/>
  <c r="X14" i="24" s="1"/>
  <c r="X10" i="24" a="1"/>
  <c r="X10" i="24" s="1"/>
  <c r="Y8" i="24" a="1"/>
  <c r="Y8" i="24" s="1"/>
  <c r="X8" i="24" a="1"/>
  <c r="X8" i="24" s="1"/>
  <c r="Y1132" i="24" a="1"/>
  <c r="Y1132" i="24" s="1"/>
  <c r="X1132" i="24" a="1"/>
  <c r="X1132" i="24" s="1"/>
  <c r="Y1116" i="24" a="1"/>
  <c r="Y1116" i="24" s="1"/>
  <c r="X1116" i="24" a="1"/>
  <c r="X1116" i="24" s="1"/>
  <c r="Y1108" i="24" a="1"/>
  <c r="Y1108" i="24" s="1"/>
  <c r="X1108" i="24" a="1"/>
  <c r="X1108" i="24" s="1"/>
  <c r="Y1100" i="24" a="1"/>
  <c r="Y1100" i="24" s="1"/>
  <c r="X1100" i="24" a="1"/>
  <c r="X1100" i="24" s="1"/>
  <c r="Y1092" i="24" a="1"/>
  <c r="Y1092" i="24" s="1"/>
  <c r="X1092" i="24" a="1"/>
  <c r="X1092" i="24" s="1"/>
  <c r="Y1084" i="24" a="1"/>
  <c r="Y1084" i="24" s="1"/>
  <c r="X1084" i="24" a="1"/>
  <c r="X1084" i="24" s="1"/>
  <c r="Y1080" i="24" a="1"/>
  <c r="Y1080" i="24" s="1"/>
  <c r="X1080" i="24" a="1"/>
  <c r="X1080" i="24" s="1"/>
  <c r="Y1072" i="24" a="1"/>
  <c r="Y1072" i="24" s="1"/>
  <c r="X1072" i="24" a="1"/>
  <c r="X1072" i="24" s="1"/>
  <c r="Y1064" i="24" a="1"/>
  <c r="Y1064" i="24" s="1"/>
  <c r="X1064" i="24" a="1"/>
  <c r="X1064" i="24" s="1"/>
  <c r="X1056" i="24" a="1"/>
  <c r="X1056" i="24" s="1"/>
  <c r="Y1048" i="24" a="1"/>
  <c r="Y1048" i="24" s="1"/>
  <c r="X1048" i="24" a="1"/>
  <c r="X1048" i="24" s="1"/>
  <c r="Y1040" i="24" a="1"/>
  <c r="Y1040" i="24" s="1"/>
  <c r="X1040" i="24" a="1"/>
  <c r="X1040" i="24" s="1"/>
  <c r="Y1028" i="24" a="1"/>
  <c r="Y1028" i="24" s="1"/>
  <c r="X1028" i="24" a="1"/>
  <c r="X1028" i="24" s="1"/>
  <c r="Y1020" i="24" a="1"/>
  <c r="Y1020" i="24" s="1"/>
  <c r="X1020" i="24" a="1"/>
  <c r="X1020" i="24" s="1"/>
  <c r="Y1012" i="24" a="1"/>
  <c r="Y1012" i="24" s="1"/>
  <c r="X1012" i="24" a="1"/>
  <c r="X1012" i="24" s="1"/>
  <c r="Y1004" i="24" a="1"/>
  <c r="Y1004" i="24" s="1"/>
  <c r="X1004" i="24" a="1"/>
  <c r="X1004" i="24" s="1"/>
  <c r="Y996" i="24" a="1"/>
  <c r="Y996" i="24" s="1"/>
  <c r="X996" i="24" a="1"/>
  <c r="X996" i="24" s="1"/>
  <c r="Y984" i="24" a="1"/>
  <c r="Y984" i="24" s="1"/>
  <c r="X984" i="24" a="1"/>
  <c r="X984" i="24" s="1"/>
  <c r="Y976" i="24" a="1"/>
  <c r="Y976" i="24" s="1"/>
  <c r="X976" i="24" a="1"/>
  <c r="X976" i="24" s="1"/>
  <c r="X968" i="24" a="1"/>
  <c r="X968" i="24" s="1"/>
  <c r="X960" i="24" a="1"/>
  <c r="X960" i="24" s="1"/>
  <c r="X956" i="24" a="1"/>
  <c r="X956" i="24" s="1"/>
  <c r="X948" i="24" a="1"/>
  <c r="X948" i="24" s="1"/>
  <c r="X940" i="24" a="1"/>
  <c r="X940" i="24" s="1"/>
  <c r="Y932" i="24" a="1"/>
  <c r="Y932" i="24" s="1"/>
  <c r="X932" i="24" a="1"/>
  <c r="X932" i="24" s="1"/>
  <c r="Y928" i="24" a="1"/>
  <c r="Y928" i="24" s="1"/>
  <c r="X928" i="24" a="1"/>
  <c r="X928" i="24" s="1"/>
  <c r="X920" i="24" a="1"/>
  <c r="X920" i="24" s="1"/>
  <c r="Y920" i="24" a="1"/>
  <c r="Y920" i="24" s="1"/>
  <c r="X912" i="24" a="1"/>
  <c r="X912" i="24" s="1"/>
  <c r="X904" i="24" a="1"/>
  <c r="X904" i="24" s="1"/>
  <c r="X896" i="24" a="1"/>
  <c r="X896" i="24" s="1"/>
  <c r="Y888" i="24" a="1"/>
  <c r="Y888" i="24" s="1"/>
  <c r="X888" i="24" a="1"/>
  <c r="X888" i="24" s="1"/>
  <c r="Y880" i="24" a="1"/>
  <c r="Y880" i="24" s="1"/>
  <c r="X880" i="24" a="1"/>
  <c r="X880" i="24" s="1"/>
  <c r="X872" i="24" a="1"/>
  <c r="X872" i="24" s="1"/>
  <c r="Y864" i="24" a="1"/>
  <c r="Y864" i="24" s="1"/>
  <c r="X864" i="24" a="1"/>
  <c r="X864" i="24" s="1"/>
  <c r="X856" i="24" a="1"/>
  <c r="X856" i="24" s="1"/>
  <c r="X848" i="24" a="1"/>
  <c r="X848" i="24" s="1"/>
  <c r="Y848" i="24" a="1"/>
  <c r="Y848" i="24" s="1"/>
  <c r="Y840" i="24" a="1"/>
  <c r="Y840" i="24" s="1"/>
  <c r="X840" i="24" a="1"/>
  <c r="X840" i="24" s="1"/>
  <c r="Y828" i="24" a="1"/>
  <c r="Y828" i="24" s="1"/>
  <c r="X828" i="24" a="1"/>
  <c r="X828" i="24" s="1"/>
  <c r="Y820" i="24" a="1"/>
  <c r="Y820" i="24" s="1"/>
  <c r="X820" i="24" a="1"/>
  <c r="X820" i="24" s="1"/>
  <c r="Y812" i="24" a="1"/>
  <c r="Y812" i="24" s="1"/>
  <c r="X812" i="24" a="1"/>
  <c r="X812" i="24" s="1"/>
  <c r="X804" i="24" a="1"/>
  <c r="X804" i="24" s="1"/>
  <c r="Y804" i="24" a="1"/>
  <c r="Y804" i="24" s="1"/>
  <c r="X796" i="24" a="1"/>
  <c r="X796" i="24" s="1"/>
  <c r="Y788" i="24" a="1"/>
  <c r="Y788" i="24" s="1"/>
  <c r="X788" i="24" a="1"/>
  <c r="X788" i="24" s="1"/>
  <c r="X780" i="24" a="1"/>
  <c r="X780" i="24" s="1"/>
  <c r="Y776" i="24" a="1"/>
  <c r="Y776" i="24" s="1"/>
  <c r="X776" i="24" a="1"/>
  <c r="X776" i="24" s="1"/>
  <c r="Y772" i="24" a="1"/>
  <c r="Y772" i="24" s="1"/>
  <c r="X772" i="24" a="1"/>
  <c r="X772" i="24" s="1"/>
  <c r="X768" i="24" a="1"/>
  <c r="X768" i="24" s="1"/>
  <c r="Y760" i="24" a="1"/>
  <c r="Y760" i="24" s="1"/>
  <c r="X760" i="24" a="1"/>
  <c r="X760" i="24" s="1"/>
  <c r="Y748" i="24" a="1"/>
  <c r="Y748" i="24" s="1"/>
  <c r="X748" i="24" a="1"/>
  <c r="X748" i="24" s="1"/>
  <c r="Y740" i="24" a="1"/>
  <c r="Y740" i="24" s="1"/>
  <c r="X740" i="24" a="1"/>
  <c r="X740" i="24" s="1"/>
  <c r="X732" i="24" a="1"/>
  <c r="X732" i="24" s="1"/>
  <c r="Y732" i="24" a="1"/>
  <c r="Y732" i="24" s="1"/>
  <c r="Y724" i="24" a="1"/>
  <c r="Y724" i="24" s="1"/>
  <c r="X724" i="24" a="1"/>
  <c r="X724" i="24" s="1"/>
  <c r="Y716" i="24" a="1"/>
  <c r="Y716" i="24" s="1"/>
  <c r="X716" i="24" a="1"/>
  <c r="X716" i="24" s="1"/>
  <c r="Y712" i="24" a="1"/>
  <c r="Y712" i="24" s="1"/>
  <c r="X712" i="24" a="1"/>
  <c r="X712" i="24" s="1"/>
  <c r="Y696" i="24" a="1"/>
  <c r="Y696" i="24" s="1"/>
  <c r="X696" i="24" a="1"/>
  <c r="X696" i="24" s="1"/>
  <c r="Y692" i="24" a="1"/>
  <c r="Y692" i="24" s="1"/>
  <c r="X692" i="24" a="1"/>
  <c r="X692" i="24" s="1"/>
  <c r="Y684" i="24" a="1"/>
  <c r="Y684" i="24" s="1"/>
  <c r="X684" i="24" a="1"/>
  <c r="X684" i="24" s="1"/>
  <c r="Y676" i="24" a="1"/>
  <c r="Y676" i="24" s="1"/>
  <c r="X676" i="24" a="1"/>
  <c r="X676" i="24" s="1"/>
  <c r="Y668" i="24" a="1"/>
  <c r="Y668" i="24" s="1"/>
  <c r="X668" i="24" a="1"/>
  <c r="X668" i="24" s="1"/>
  <c r="X660" i="24" a="1"/>
  <c r="X660" i="24" s="1"/>
  <c r="Y652" i="24" a="1"/>
  <c r="Y652" i="24" s="1"/>
  <c r="X652" i="24" a="1"/>
  <c r="X652" i="24" s="1"/>
  <c r="X644" i="24" a="1"/>
  <c r="X644" i="24" s="1"/>
  <c r="Y636" i="24" a="1"/>
  <c r="Y636" i="24" s="1"/>
  <c r="X636" i="24" a="1"/>
  <c r="X636" i="24" s="1"/>
  <c r="Y628" i="24" a="1"/>
  <c r="Y628" i="24" s="1"/>
  <c r="X628" i="24" a="1"/>
  <c r="X628" i="24" s="1"/>
  <c r="Y624" i="24" a="1"/>
  <c r="Y624" i="24" s="1"/>
  <c r="X624" i="24" a="1"/>
  <c r="X624" i="24" s="1"/>
  <c r="Y616" i="24" a="1"/>
  <c r="Y616" i="24" s="1"/>
  <c r="X616" i="24" a="1"/>
  <c r="X616" i="24" s="1"/>
  <c r="Y608" i="24" a="1"/>
  <c r="Y608" i="24" s="1"/>
  <c r="X608" i="24" a="1"/>
  <c r="X608" i="24" s="1"/>
  <c r="X600" i="24" a="1"/>
  <c r="X600" i="24" s="1"/>
  <c r="Y600" i="24" a="1"/>
  <c r="Y600" i="24" s="1"/>
  <c r="X592" i="24" a="1"/>
  <c r="X592" i="24" s="1"/>
  <c r="X584" i="24" a="1"/>
  <c r="X584" i="24" s="1"/>
  <c r="Y584" i="24" a="1"/>
  <c r="Y584" i="24" s="1"/>
  <c r="Y576" i="24" a="1"/>
  <c r="Y576" i="24" s="1"/>
  <c r="X576" i="24" a="1"/>
  <c r="X576" i="24" s="1"/>
  <c r="Y568" i="24" a="1"/>
  <c r="Y568" i="24" s="1"/>
  <c r="X568" i="24" a="1"/>
  <c r="X568" i="24" s="1"/>
  <c r="X564" i="24" a="1"/>
  <c r="X564" i="24" s="1"/>
  <c r="Y556" i="24" a="1"/>
  <c r="Y556" i="24" s="1"/>
  <c r="X556" i="24" a="1"/>
  <c r="X556" i="24" s="1"/>
  <c r="Y552" i="24" a="1"/>
  <c r="Y552" i="24" s="1"/>
  <c r="X552" i="24" a="1"/>
  <c r="X552" i="24" s="1"/>
  <c r="X548" i="24" a="1"/>
  <c r="X548" i="24" s="1"/>
  <c r="Y544" i="24" a="1"/>
  <c r="Y544" i="24" s="1"/>
  <c r="X544" i="24" a="1"/>
  <c r="X544" i="24" s="1"/>
  <c r="X540" i="24" a="1"/>
  <c r="X540" i="24" s="1"/>
  <c r="Y536" i="24" a="1"/>
  <c r="Y536" i="24" s="1"/>
  <c r="X536" i="24" a="1"/>
  <c r="X536" i="24" s="1"/>
  <c r="X528" i="24" a="1"/>
  <c r="X528" i="24" s="1"/>
  <c r="Y520" i="24" a="1"/>
  <c r="Y520" i="24" s="1"/>
  <c r="X520" i="24" a="1"/>
  <c r="X520" i="24" s="1"/>
  <c r="X512" i="24" a="1"/>
  <c r="X512" i="24" s="1"/>
  <c r="X504" i="24" a="1"/>
  <c r="X504" i="24" s="1"/>
  <c r="Y500" i="24" a="1"/>
  <c r="Y500" i="24" s="1"/>
  <c r="X500" i="24" a="1"/>
  <c r="X500" i="24" s="1"/>
  <c r="Y496" i="24" a="1"/>
  <c r="Y496" i="24" s="1"/>
  <c r="X496" i="24" a="1"/>
  <c r="X496" i="24" s="1"/>
  <c r="Y492" i="24" a="1"/>
  <c r="Y492" i="24" s="1"/>
  <c r="X492" i="24" a="1"/>
  <c r="X492" i="24" s="1"/>
  <c r="X488" i="24" a="1"/>
  <c r="X488" i="24" s="1"/>
  <c r="X480" i="24" a="1"/>
  <c r="X480" i="24" s="1"/>
  <c r="X476" i="24" a="1"/>
  <c r="X476" i="24" s="1"/>
  <c r="X468" i="24" a="1"/>
  <c r="X468" i="24" s="1"/>
  <c r="Y460" i="24" a="1"/>
  <c r="Y460" i="24" s="1"/>
  <c r="X460" i="24" a="1"/>
  <c r="X460" i="24" s="1"/>
  <c r="Y456" i="24" a="1"/>
  <c r="Y456" i="24" s="1"/>
  <c r="X456" i="24" a="1"/>
  <c r="X456" i="24" s="1"/>
  <c r="Y452" i="24" a="1"/>
  <c r="Y452" i="24" s="1"/>
  <c r="X452" i="24" a="1"/>
  <c r="X452" i="24" s="1"/>
  <c r="Y448" i="24" a="1"/>
  <c r="Y448" i="24" s="1"/>
  <c r="X448" i="24" a="1"/>
  <c r="X448" i="24" s="1"/>
  <c r="Y444" i="24" a="1"/>
  <c r="Y444" i="24" s="1"/>
  <c r="X444" i="24" a="1"/>
  <c r="X444" i="24" s="1"/>
  <c r="Y440" i="24" a="1"/>
  <c r="Y440" i="24" s="1"/>
  <c r="X440" i="24" a="1"/>
  <c r="X440" i="24" s="1"/>
  <c r="Y436" i="24" a="1"/>
  <c r="Y436" i="24" s="1"/>
  <c r="X436" i="24" a="1"/>
  <c r="X436" i="24" s="1"/>
  <c r="Y432" i="24" a="1"/>
  <c r="Y432" i="24" s="1"/>
  <c r="X432" i="24" a="1"/>
  <c r="X432" i="24" s="1"/>
  <c r="Y428" i="24" a="1"/>
  <c r="Y428" i="24" s="1"/>
  <c r="X428" i="24" a="1"/>
  <c r="X428" i="24" s="1"/>
  <c r="Y424" i="24" a="1"/>
  <c r="Y424" i="24" s="1"/>
  <c r="X424" i="24" a="1"/>
  <c r="X424" i="24" s="1"/>
  <c r="Y420" i="24" a="1"/>
  <c r="Y420" i="24" s="1"/>
  <c r="X420" i="24" a="1"/>
  <c r="X420" i="24" s="1"/>
  <c r="Y416" i="24" a="1"/>
  <c r="Y416" i="24" s="1"/>
  <c r="X416" i="24" a="1"/>
  <c r="X416" i="24" s="1"/>
  <c r="Y412" i="24" a="1"/>
  <c r="Y412" i="24" s="1"/>
  <c r="X412" i="24" a="1"/>
  <c r="X412" i="24" s="1"/>
  <c r="Y408" i="24" a="1"/>
  <c r="Y408" i="24" s="1"/>
  <c r="X408" i="24" a="1"/>
  <c r="X408" i="24" s="1"/>
  <c r="Y404" i="24" a="1"/>
  <c r="Y404" i="24" s="1"/>
  <c r="X404" i="24" a="1"/>
  <c r="X404" i="24" s="1"/>
  <c r="Y400" i="24" a="1"/>
  <c r="Y400" i="24" s="1"/>
  <c r="X400" i="24" a="1"/>
  <c r="X400" i="24" s="1"/>
  <c r="Y396" i="24" a="1"/>
  <c r="Y396" i="24" s="1"/>
  <c r="X396" i="24" a="1"/>
  <c r="X396" i="24" s="1"/>
  <c r="Y392" i="24" a="1"/>
  <c r="Y392" i="24" s="1"/>
  <c r="X392" i="24" a="1"/>
  <c r="X392" i="24" s="1"/>
  <c r="X388" i="24" a="1"/>
  <c r="X388" i="24" s="1"/>
  <c r="X384" i="24" a="1"/>
  <c r="X384" i="24" s="1"/>
  <c r="Y380" i="24" a="1"/>
  <c r="Y380" i="24" s="1"/>
  <c r="X380" i="24" a="1"/>
  <c r="X380" i="24" s="1"/>
  <c r="X376" i="24" a="1"/>
  <c r="X376" i="24" s="1"/>
  <c r="Y372" i="24" a="1"/>
  <c r="Y372" i="24" s="1"/>
  <c r="X372" i="24" a="1"/>
  <c r="X372" i="24" s="1"/>
  <c r="Y368" i="24" a="1"/>
  <c r="Y368" i="24" s="1"/>
  <c r="X368" i="24" a="1"/>
  <c r="X368" i="24" s="1"/>
  <c r="Y364" i="24" a="1"/>
  <c r="Y364" i="24" s="1"/>
  <c r="X364" i="24" a="1"/>
  <c r="X364" i="24" s="1"/>
  <c r="Y360" i="24" a="1"/>
  <c r="Y360" i="24" s="1"/>
  <c r="X360" i="24" a="1"/>
  <c r="X360" i="24" s="1"/>
  <c r="X356" i="24" a="1"/>
  <c r="X356" i="24" s="1"/>
  <c r="Y352" i="24" a="1"/>
  <c r="Y352" i="24" s="1"/>
  <c r="X352" i="24" a="1"/>
  <c r="X352" i="24" s="1"/>
  <c r="Y348" i="24" a="1"/>
  <c r="Y348" i="24" s="1"/>
  <c r="X348" i="24" a="1"/>
  <c r="X348" i="24" s="1"/>
  <c r="Y344" i="24" a="1"/>
  <c r="Y344" i="24" s="1"/>
  <c r="X344" i="24" a="1"/>
  <c r="X344" i="24" s="1"/>
  <c r="X340" i="24" a="1"/>
  <c r="X340" i="24" s="1"/>
  <c r="Y336" i="24" a="1"/>
  <c r="Y336" i="24" s="1"/>
  <c r="X336" i="24" a="1"/>
  <c r="X336" i="24" s="1"/>
  <c r="Y332" i="24" a="1"/>
  <c r="Y332" i="24" s="1"/>
  <c r="X332" i="24" a="1"/>
  <c r="X332" i="24" s="1"/>
  <c r="X328" i="24" a="1"/>
  <c r="X328" i="24" s="1"/>
  <c r="Y328" i="24" a="1"/>
  <c r="Y328" i="24" s="1"/>
  <c r="X324" i="24" a="1"/>
  <c r="X324" i="24" s="1"/>
  <c r="Y320" i="24" a="1"/>
  <c r="Y320" i="24" s="1"/>
  <c r="X320" i="24" a="1"/>
  <c r="X320" i="24" s="1"/>
  <c r="Y316" i="24" a="1"/>
  <c r="Y316" i="24" s="1"/>
  <c r="X316" i="24" a="1"/>
  <c r="X316" i="24" s="1"/>
  <c r="X312" i="24" a="1"/>
  <c r="X312" i="24" s="1"/>
  <c r="Y312" i="24" a="1"/>
  <c r="Y312" i="24" s="1"/>
  <c r="Y308" i="24" a="1"/>
  <c r="Y308" i="24" s="1"/>
  <c r="X308" i="24" a="1"/>
  <c r="X308" i="24" s="1"/>
  <c r="Y304" i="24" a="1"/>
  <c r="Y304" i="24" s="1"/>
  <c r="X304" i="24" a="1"/>
  <c r="X304" i="24" s="1"/>
  <c r="X300" i="24" a="1"/>
  <c r="X300" i="24" s="1"/>
  <c r="Y300" i="24" a="1"/>
  <c r="Y300" i="24" s="1"/>
  <c r="Y296" i="24" a="1"/>
  <c r="Y296" i="24" s="1"/>
  <c r="X296" i="24" a="1"/>
  <c r="X296" i="24" s="1"/>
  <c r="X292" i="24" a="1"/>
  <c r="X292" i="24" s="1"/>
  <c r="Y288" i="24" a="1"/>
  <c r="Y288" i="24" s="1"/>
  <c r="X288" i="24" a="1"/>
  <c r="X288" i="24" s="1"/>
  <c r="X284" i="24" a="1"/>
  <c r="X284" i="24" s="1"/>
  <c r="Y280" i="24" a="1"/>
  <c r="Y280" i="24" s="1"/>
  <c r="X280" i="24" a="1"/>
  <c r="X280" i="24" s="1"/>
  <c r="Y276" i="24" a="1"/>
  <c r="Y276" i="24" s="1"/>
  <c r="X276" i="24" a="1"/>
  <c r="X276" i="24" s="1"/>
  <c r="Y272" i="24" a="1"/>
  <c r="Y272" i="24" s="1"/>
  <c r="X272" i="24" a="1"/>
  <c r="X272" i="24" s="1"/>
  <c r="Y268" i="24" a="1"/>
  <c r="Y268" i="24" s="1"/>
  <c r="X268" i="24" a="1"/>
  <c r="X268" i="24" s="1"/>
  <c r="Y264" i="24" a="1"/>
  <c r="Y264" i="24" s="1"/>
  <c r="X264" i="24" a="1"/>
  <c r="X264" i="24" s="1"/>
  <c r="X260" i="24" a="1"/>
  <c r="X260" i="24" s="1"/>
  <c r="Y260" i="24" a="1"/>
  <c r="Y260" i="24" s="1"/>
  <c r="Y252" i="24" a="1"/>
  <c r="Y252" i="24" s="1"/>
  <c r="X252" i="24" a="1"/>
  <c r="X252" i="24" s="1"/>
  <c r="Y244" i="24" a="1"/>
  <c r="Y244" i="24" s="1"/>
  <c r="X244" i="24" a="1"/>
  <c r="X244" i="24" s="1"/>
  <c r="Y240" i="24" a="1"/>
  <c r="Y240" i="24" s="1"/>
  <c r="X240" i="24" a="1"/>
  <c r="X240" i="24" s="1"/>
  <c r="Y232" i="24" a="1"/>
  <c r="Y232" i="24" s="1"/>
  <c r="X232" i="24" a="1"/>
  <c r="X232" i="24" s="1"/>
  <c r="Y224" i="24" a="1"/>
  <c r="Y224" i="24" s="1"/>
  <c r="X224" i="24" a="1"/>
  <c r="X224" i="24" s="1"/>
  <c r="Y216" i="24" a="1"/>
  <c r="Y216" i="24" s="1"/>
  <c r="X216" i="24" a="1"/>
  <c r="X216" i="24" s="1"/>
  <c r="X212" i="24" a="1"/>
  <c r="X212" i="24" s="1"/>
  <c r="Y212" i="24" a="1"/>
  <c r="Y212" i="24" s="1"/>
  <c r="Y208" i="24" a="1"/>
  <c r="Y208" i="24" s="1"/>
  <c r="X208" i="24" a="1"/>
  <c r="X208" i="24" s="1"/>
  <c r="Y204" i="24" a="1"/>
  <c r="Y204" i="24" s="1"/>
  <c r="X204" i="24" a="1"/>
  <c r="X204" i="24" s="1"/>
  <c r="X200" i="24" a="1"/>
  <c r="X200" i="24" s="1"/>
  <c r="X196" i="24" a="1"/>
  <c r="X196" i="24" s="1"/>
  <c r="Y188" i="24" a="1"/>
  <c r="Y188" i="24" s="1"/>
  <c r="X188" i="24" a="1"/>
  <c r="X188" i="24" s="1"/>
  <c r="X184" i="24" a="1"/>
  <c r="X184" i="24" s="1"/>
  <c r="Y180" i="24" a="1"/>
  <c r="Y180" i="24" s="1"/>
  <c r="X180" i="24" a="1"/>
  <c r="X180" i="24" s="1"/>
  <c r="Y176" i="24" a="1"/>
  <c r="Y176" i="24" s="1"/>
  <c r="X176" i="24" a="1"/>
  <c r="X176" i="24" s="1"/>
  <c r="Y172" i="24" a="1"/>
  <c r="Y172" i="24" s="1"/>
  <c r="X172" i="24" a="1"/>
  <c r="X172" i="24" s="1"/>
  <c r="Y168" i="24" a="1"/>
  <c r="Y168" i="24" s="1"/>
  <c r="X168" i="24" a="1"/>
  <c r="X168" i="24" s="1"/>
  <c r="Y164" i="24" a="1"/>
  <c r="Y164" i="24" s="1"/>
  <c r="X164" i="24" a="1"/>
  <c r="X164" i="24" s="1"/>
  <c r="Y160" i="24" a="1"/>
  <c r="Y160" i="24" s="1"/>
  <c r="X160" i="24" a="1"/>
  <c r="X160" i="24" s="1"/>
  <c r="Y156" i="24" a="1"/>
  <c r="Y156" i="24" s="1"/>
  <c r="X156" i="24" a="1"/>
  <c r="X156" i="24" s="1"/>
  <c r="X152" i="24" a="1"/>
  <c r="X152" i="24" s="1"/>
  <c r="Y148" i="24" a="1"/>
  <c r="Y148" i="24" s="1"/>
  <c r="X148" i="24" a="1"/>
  <c r="X148" i="24" s="1"/>
  <c r="Y1147" i="24" a="1"/>
  <c r="Y1147" i="24" s="1"/>
  <c r="X1147" i="24" a="1"/>
  <c r="X1147" i="24" s="1"/>
  <c r="X1143" i="24" a="1"/>
  <c r="X1143" i="24" s="1"/>
  <c r="X1139" i="24" a="1"/>
  <c r="X1139" i="24" s="1"/>
  <c r="Y1135" i="24" a="1"/>
  <c r="Y1135" i="24" s="1"/>
  <c r="X1135" i="24" a="1"/>
  <c r="X1135" i="24" s="1"/>
  <c r="X1131" i="24" a="1"/>
  <c r="X1131" i="24" s="1"/>
  <c r="Y1127" i="24" a="1"/>
  <c r="Y1127" i="24" s="1"/>
  <c r="X1127" i="24" a="1"/>
  <c r="X1127" i="24" s="1"/>
  <c r="Y1123" i="24" a="1"/>
  <c r="Y1123" i="24" s="1"/>
  <c r="X1123" i="24" a="1"/>
  <c r="X1123" i="24" s="1"/>
  <c r="X1119" i="24" a="1"/>
  <c r="X1119" i="24" s="1"/>
  <c r="Y1115" i="24" a="1"/>
  <c r="Y1115" i="24" s="1"/>
  <c r="X1115" i="24" a="1"/>
  <c r="X1115" i="24" s="1"/>
  <c r="Y1111" i="24" a="1"/>
  <c r="Y1111" i="24" s="1"/>
  <c r="X1111" i="24" a="1"/>
  <c r="X1111" i="24" s="1"/>
  <c r="Y1107" i="24" a="1"/>
  <c r="Y1107" i="24" s="1"/>
  <c r="X1107" i="24" a="1"/>
  <c r="X1107" i="24" s="1"/>
  <c r="Y1103" i="24" a="1"/>
  <c r="Y1103" i="24" s="1"/>
  <c r="X1103" i="24" a="1"/>
  <c r="X1103" i="24" s="1"/>
  <c r="Y1099" i="24" a="1"/>
  <c r="Y1099" i="24" s="1"/>
  <c r="X1099" i="24" a="1"/>
  <c r="X1099" i="24" s="1"/>
  <c r="Y1095" i="24" a="1"/>
  <c r="Y1095" i="24" s="1"/>
  <c r="X1095" i="24" a="1"/>
  <c r="X1095" i="24" s="1"/>
  <c r="Y1091" i="24" a="1"/>
  <c r="Y1091" i="24" s="1"/>
  <c r="X1091" i="24" a="1"/>
  <c r="X1091" i="24" s="1"/>
  <c r="Y1087" i="24" a="1"/>
  <c r="Y1087" i="24" s="1"/>
  <c r="X1087" i="24" a="1"/>
  <c r="X1087" i="24" s="1"/>
  <c r="Y1083" i="24" a="1"/>
  <c r="Y1083" i="24" s="1"/>
  <c r="X1083" i="24" a="1"/>
  <c r="X1083" i="24" s="1"/>
  <c r="Y1079" i="24" a="1"/>
  <c r="Y1079" i="24" s="1"/>
  <c r="X1079" i="24" a="1"/>
  <c r="X1079" i="24" s="1"/>
  <c r="Y1075" i="24" a="1"/>
  <c r="Y1075" i="24" s="1"/>
  <c r="X1075" i="24" a="1"/>
  <c r="X1075" i="24" s="1"/>
  <c r="Y1071" i="24" a="1"/>
  <c r="Y1071" i="24" s="1"/>
  <c r="X1071" i="24" a="1"/>
  <c r="X1071" i="24" s="1"/>
  <c r="Y1067" i="24" a="1"/>
  <c r="Y1067" i="24" s="1"/>
  <c r="X1067" i="24" a="1"/>
  <c r="X1067" i="24" s="1"/>
  <c r="Y1063" i="24" a="1"/>
  <c r="Y1063" i="24" s="1"/>
  <c r="X1063" i="24" a="1"/>
  <c r="X1063" i="24" s="1"/>
  <c r="Y1059" i="24" a="1"/>
  <c r="Y1059" i="24" s="1"/>
  <c r="X1059" i="24" a="1"/>
  <c r="X1059" i="24" s="1"/>
  <c r="Y1055" i="24" a="1"/>
  <c r="Y1055" i="24" s="1"/>
  <c r="X1055" i="24" a="1"/>
  <c r="X1055" i="24" s="1"/>
  <c r="Y1051" i="24" a="1"/>
  <c r="Y1051" i="24" s="1"/>
  <c r="X1051" i="24" a="1"/>
  <c r="X1051" i="24" s="1"/>
  <c r="Y1047" i="24" a="1"/>
  <c r="Y1047" i="24" s="1"/>
  <c r="X1047" i="24" a="1"/>
  <c r="X1047" i="24" s="1"/>
  <c r="X1043" i="24" a="1"/>
  <c r="X1043" i="24" s="1"/>
  <c r="Y1043" i="24" a="1"/>
  <c r="Y1043" i="24" s="1"/>
  <c r="Y1039" i="24" a="1"/>
  <c r="Y1039" i="24" s="1"/>
  <c r="X1039" i="24" a="1"/>
  <c r="X1039" i="24" s="1"/>
  <c r="Y1035" i="24" a="1"/>
  <c r="Y1035" i="24" s="1"/>
  <c r="X1035" i="24" a="1"/>
  <c r="X1035" i="24" s="1"/>
  <c r="Y1031" i="24" a="1"/>
  <c r="Y1031" i="24" s="1"/>
  <c r="X1031" i="24" a="1"/>
  <c r="X1031" i="24" s="1"/>
  <c r="X1027" i="24" a="1"/>
  <c r="X1027" i="24" s="1"/>
  <c r="Y1027" i="24" a="1"/>
  <c r="Y1027" i="24" s="1"/>
  <c r="X1023" i="24" a="1"/>
  <c r="X1023" i="24" s="1"/>
  <c r="Y1023" i="24" a="1"/>
  <c r="Y1023" i="24" s="1"/>
  <c r="Y1019" i="24" a="1"/>
  <c r="Y1019" i="24" s="1"/>
  <c r="X1019" i="24" a="1"/>
  <c r="X1019" i="24" s="1"/>
  <c r="Y1015" i="24" a="1"/>
  <c r="Y1015" i="24" s="1"/>
  <c r="X1015" i="24" a="1"/>
  <c r="X1015" i="24" s="1"/>
  <c r="X1011" i="24" a="1"/>
  <c r="X1011" i="24" s="1"/>
  <c r="Y1011" i="24" a="1"/>
  <c r="Y1011" i="24" s="1"/>
  <c r="Y1007" i="24" a="1"/>
  <c r="Y1007" i="24" s="1"/>
  <c r="X1007" i="24" a="1"/>
  <c r="X1007" i="24" s="1"/>
  <c r="Y1003" i="24" a="1"/>
  <c r="Y1003" i="24" s="1"/>
  <c r="X1003" i="24" a="1"/>
  <c r="X1003" i="24" s="1"/>
  <c r="Y999" i="24" a="1"/>
  <c r="Y999" i="24" s="1"/>
  <c r="X999" i="24" a="1"/>
  <c r="X999" i="24" s="1"/>
  <c r="X995" i="24" a="1"/>
  <c r="X995" i="24" s="1"/>
  <c r="Y995" i="24" a="1"/>
  <c r="Y995" i="24" s="1"/>
  <c r="X991" i="24" a="1"/>
  <c r="X991" i="24" s="1"/>
  <c r="Y991" i="24" a="1"/>
  <c r="Y991" i="24" s="1"/>
  <c r="Y987" i="24" a="1"/>
  <c r="Y987" i="24" s="1"/>
  <c r="X987" i="24" a="1"/>
  <c r="X987" i="24" s="1"/>
  <c r="Y983" i="24" a="1"/>
  <c r="Y983" i="24" s="1"/>
  <c r="X983" i="24" a="1"/>
  <c r="X983" i="24" s="1"/>
  <c r="X979" i="24" a="1"/>
  <c r="X979" i="24" s="1"/>
  <c r="Y979" i="24" a="1"/>
  <c r="Y979" i="24" s="1"/>
  <c r="Y975" i="24" a="1"/>
  <c r="Y975" i="24" s="1"/>
  <c r="X975" i="24" a="1"/>
  <c r="X975" i="24" s="1"/>
  <c r="X971" i="24" a="1"/>
  <c r="X971" i="24" s="1"/>
  <c r="X967" i="24" a="1"/>
  <c r="X967" i="24" s="1"/>
  <c r="X963" i="24" a="1"/>
  <c r="X963" i="24" s="1"/>
  <c r="Y963" i="24" a="1"/>
  <c r="Y963" i="24" s="1"/>
  <c r="X959" i="24" a="1"/>
  <c r="X959" i="24" s="1"/>
  <c r="Y959" i="24" a="1"/>
  <c r="Y959" i="24" s="1"/>
  <c r="Y955" i="24" a="1"/>
  <c r="Y955" i="24" s="1"/>
  <c r="X955" i="24" a="1"/>
  <c r="X955" i="24" s="1"/>
  <c r="X951" i="24" a="1"/>
  <c r="X951" i="24" s="1"/>
  <c r="Y947" i="24" a="1"/>
  <c r="Y947" i="24" s="1"/>
  <c r="X947" i="24" a="1"/>
  <c r="X947" i="24" s="1"/>
  <c r="X943" i="24" a="1"/>
  <c r="X943" i="24" s="1"/>
  <c r="X939" i="24" a="1"/>
  <c r="X939" i="24" s="1"/>
  <c r="X935" i="24" a="1"/>
  <c r="X935" i="24" s="1"/>
  <c r="Y931" i="24" a="1"/>
  <c r="Y931" i="24" s="1"/>
  <c r="X931" i="24" a="1"/>
  <c r="X931" i="24" s="1"/>
  <c r="X927" i="24" a="1"/>
  <c r="X927" i="24" s="1"/>
  <c r="Y927" i="24" a="1"/>
  <c r="Y927" i="24" s="1"/>
  <c r="Y923" i="24" a="1"/>
  <c r="Y923" i="24" s="1"/>
  <c r="X923" i="24" a="1"/>
  <c r="X923" i="24" s="1"/>
  <c r="Y919" i="24" a="1"/>
  <c r="Y919" i="24" s="1"/>
  <c r="X919" i="24" a="1"/>
  <c r="X919" i="24" s="1"/>
  <c r="X915" i="24" a="1"/>
  <c r="X915" i="24" s="1"/>
  <c r="X911" i="24" a="1"/>
  <c r="X911" i="24" s="1"/>
  <c r="Y911" i="24" a="1"/>
  <c r="Y911" i="24" s="1"/>
  <c r="X907" i="24" a="1"/>
  <c r="X907" i="24" s="1"/>
  <c r="X903" i="24" a="1"/>
  <c r="X903" i="24" s="1"/>
  <c r="X899" i="24" a="1"/>
  <c r="X899" i="24" s="1"/>
  <c r="X895" i="24" a="1"/>
  <c r="X895" i="24" s="1"/>
  <c r="X891" i="24" a="1"/>
  <c r="X891" i="24" s="1"/>
  <c r="Y887" i="24" a="1"/>
  <c r="Y887" i="24" s="1"/>
  <c r="X887" i="24" a="1"/>
  <c r="X887" i="24" s="1"/>
  <c r="X883" i="24" a="1"/>
  <c r="X883" i="24" s="1"/>
  <c r="Y879" i="24" a="1"/>
  <c r="Y879" i="24" s="1"/>
  <c r="X879" i="24" a="1"/>
  <c r="X879" i="24" s="1"/>
  <c r="X875" i="24" a="1"/>
  <c r="X875" i="24" s="1"/>
  <c r="Y871" i="24" a="1"/>
  <c r="Y871" i="24" s="1"/>
  <c r="X871" i="24" a="1"/>
  <c r="X871" i="24" s="1"/>
  <c r="Y867" i="24" a="1"/>
  <c r="Y867" i="24" s="1"/>
  <c r="X867" i="24" a="1"/>
  <c r="X867" i="24" s="1"/>
  <c r="Y859" i="24" a="1"/>
  <c r="Y859" i="24" s="1"/>
  <c r="X859" i="24" a="1"/>
  <c r="X859" i="24" s="1"/>
  <c r="X855" i="24" a="1"/>
  <c r="X855" i="24" s="1"/>
  <c r="X847" i="24" a="1"/>
  <c r="X847" i="24" s="1"/>
  <c r="X839" i="24" a="1"/>
  <c r="X839" i="24" s="1"/>
  <c r="Y827" i="24" a="1"/>
  <c r="Y827" i="24" s="1"/>
  <c r="X827" i="24" a="1"/>
  <c r="X827" i="24" s="1"/>
  <c r="Y819" i="24" a="1"/>
  <c r="Y819" i="24" s="1"/>
  <c r="X819" i="24" a="1"/>
  <c r="X819" i="24" s="1"/>
  <c r="Y811" i="24" a="1"/>
  <c r="Y811" i="24" s="1"/>
  <c r="X811" i="24" a="1"/>
  <c r="X811" i="24" s="1"/>
  <c r="X803" i="24" a="1"/>
  <c r="X803" i="24" s="1"/>
  <c r="Y803" i="24" a="1"/>
  <c r="Y803" i="24" s="1"/>
  <c r="Y799" i="24" a="1"/>
  <c r="Y799" i="24" s="1"/>
  <c r="X799" i="24" a="1"/>
  <c r="X799" i="24" s="1"/>
  <c r="Y791" i="24" a="1"/>
  <c r="Y791" i="24" s="1"/>
  <c r="X791" i="24" a="1"/>
  <c r="X791" i="24" s="1"/>
  <c r="X783" i="24" a="1"/>
  <c r="X783" i="24" s="1"/>
  <c r="Y775" i="24" a="1"/>
  <c r="Y775" i="24" s="1"/>
  <c r="X775" i="24" a="1"/>
  <c r="X775" i="24" s="1"/>
  <c r="Y767" i="24" a="1"/>
  <c r="Y767" i="24" s="1"/>
  <c r="X767" i="24" a="1"/>
  <c r="X767" i="24" s="1"/>
  <c r="Y759" i="24" a="1"/>
  <c r="Y759" i="24" s="1"/>
  <c r="X759" i="24" a="1"/>
  <c r="X759" i="24" s="1"/>
  <c r="Y751" i="24" a="1"/>
  <c r="Y751" i="24" s="1"/>
  <c r="X751" i="24" a="1"/>
  <c r="X751" i="24" s="1"/>
  <c r="X743" i="24" a="1"/>
  <c r="X743" i="24" s="1"/>
  <c r="X735" i="24" a="1"/>
  <c r="X735" i="24" s="1"/>
  <c r="Y723" i="24" a="1"/>
  <c r="Y723" i="24" s="1"/>
  <c r="X723" i="24" a="1"/>
  <c r="X723" i="24" s="1"/>
  <c r="X719" i="24" a="1"/>
  <c r="X719" i="24" s="1"/>
  <c r="Y699" i="24" a="1"/>
  <c r="Y699" i="24" s="1"/>
  <c r="X699" i="24" a="1"/>
  <c r="X699" i="24" s="1"/>
  <c r="Y691" i="24" a="1"/>
  <c r="Y691" i="24" s="1"/>
  <c r="X691" i="24" a="1"/>
  <c r="X691" i="24" s="1"/>
  <c r="Y687" i="24" a="1"/>
  <c r="Y687" i="24" s="1"/>
  <c r="X687" i="24" a="1"/>
  <c r="X687" i="24" s="1"/>
  <c r="Y679" i="24" a="1"/>
  <c r="Y679" i="24" s="1"/>
  <c r="X679" i="24" a="1"/>
  <c r="X679" i="24" s="1"/>
  <c r="Y671" i="24" a="1"/>
  <c r="Y671" i="24" s="1"/>
  <c r="X671" i="24" a="1"/>
  <c r="X671" i="24" s="1"/>
  <c r="Y663" i="24" a="1"/>
  <c r="Y663" i="24" s="1"/>
  <c r="X663" i="24" a="1"/>
  <c r="X663" i="24" s="1"/>
  <c r="X655" i="24" a="1"/>
  <c r="X655" i="24" s="1"/>
  <c r="Y651" i="24" a="1"/>
  <c r="Y651" i="24" s="1"/>
  <c r="X651" i="24" a="1"/>
  <c r="X651" i="24" s="1"/>
  <c r="X643" i="24" a="1"/>
  <c r="X643" i="24" s="1"/>
  <c r="Y635" i="24" a="1"/>
  <c r="Y635" i="24" s="1"/>
  <c r="X635" i="24" a="1"/>
  <c r="X635" i="24" s="1"/>
  <c r="Y627" i="24" a="1"/>
  <c r="Y627" i="24" s="1"/>
  <c r="X627" i="24" a="1"/>
  <c r="X627" i="24" s="1"/>
  <c r="Y619" i="24" a="1"/>
  <c r="Y619" i="24" s="1"/>
  <c r="X619" i="24" a="1"/>
  <c r="X619" i="24" s="1"/>
  <c r="Y611" i="24" a="1"/>
  <c r="Y611" i="24" s="1"/>
  <c r="X611" i="24" a="1"/>
  <c r="X611" i="24" s="1"/>
  <c r="Y603" i="24" a="1"/>
  <c r="Y603" i="24" s="1"/>
  <c r="X603" i="24" a="1"/>
  <c r="X603" i="24" s="1"/>
  <c r="Y595" i="24" a="1"/>
  <c r="Y595" i="24" s="1"/>
  <c r="X595" i="24" a="1"/>
  <c r="X595" i="24" s="1"/>
  <c r="Y587" i="24" a="1"/>
  <c r="Y587" i="24" s="1"/>
  <c r="X587" i="24" a="1"/>
  <c r="X587" i="24" s="1"/>
  <c r="Y575" i="24" a="1"/>
  <c r="Y575" i="24" s="1"/>
  <c r="X575" i="24" a="1"/>
  <c r="X575" i="24" s="1"/>
  <c r="Y571" i="24" a="1"/>
  <c r="Y571" i="24" s="1"/>
  <c r="X571" i="24" a="1"/>
  <c r="X571" i="24" s="1"/>
  <c r="Y559" i="24" a="1"/>
  <c r="Y559" i="24" s="1"/>
  <c r="X559" i="24" a="1"/>
  <c r="X559" i="24" s="1"/>
  <c r="Y551" i="24" a="1"/>
  <c r="Y551" i="24" s="1"/>
  <c r="X551" i="24" a="1"/>
  <c r="X551" i="24" s="1"/>
  <c r="Y519" i="24" a="1"/>
  <c r="Y519" i="24" s="1"/>
  <c r="X519" i="24" a="1"/>
  <c r="X519" i="24" s="1"/>
  <c r="X511" i="24" a="1"/>
  <c r="X511" i="24" s="1"/>
  <c r="X499" i="24" a="1"/>
  <c r="X499" i="24" s="1"/>
  <c r="X495" i="24" a="1"/>
  <c r="X495" i="24" s="1"/>
  <c r="Y487" i="24" a="1"/>
  <c r="Y487" i="24" s="1"/>
  <c r="X487" i="24" a="1"/>
  <c r="X487" i="24" s="1"/>
  <c r="X479" i="24" a="1"/>
  <c r="X479" i="24" s="1"/>
  <c r="Y471" i="24" a="1"/>
  <c r="Y471" i="24" s="1"/>
  <c r="X471" i="24" a="1"/>
  <c r="X471" i="24" s="1"/>
  <c r="Y463" i="24" a="1"/>
  <c r="Y463" i="24" s="1"/>
  <c r="X463" i="24" a="1"/>
  <c r="X463" i="24" s="1"/>
  <c r="X455" i="24" a="1"/>
  <c r="X455" i="24" s="1"/>
  <c r="Y447" i="24" a="1"/>
  <c r="Y447" i="24" s="1"/>
  <c r="X447" i="24" a="1"/>
  <c r="X447" i="24" s="1"/>
  <c r="Y439" i="24" a="1"/>
  <c r="Y439" i="24" s="1"/>
  <c r="X439" i="24" a="1"/>
  <c r="X439" i="24" s="1"/>
  <c r="Y431" i="24" a="1"/>
  <c r="Y431" i="24" s="1"/>
  <c r="X431" i="24" a="1"/>
  <c r="X431" i="24" s="1"/>
  <c r="Y427" i="24" a="1"/>
  <c r="Y427" i="24" s="1"/>
  <c r="X427" i="24" a="1"/>
  <c r="X427" i="24" s="1"/>
  <c r="Y419" i="24" a="1"/>
  <c r="Y419" i="24" s="1"/>
  <c r="X419" i="24" a="1"/>
  <c r="X419" i="24" s="1"/>
  <c r="Y411" i="24" a="1"/>
  <c r="Y411" i="24" s="1"/>
  <c r="X411" i="24" a="1"/>
  <c r="X411" i="24" s="1"/>
  <c r="Y407" i="24" a="1"/>
  <c r="Y407" i="24" s="1"/>
  <c r="X407" i="24" a="1"/>
  <c r="X407" i="24" s="1"/>
  <c r="X399" i="24" a="1"/>
  <c r="X399" i="24" s="1"/>
  <c r="Y399" i="24" a="1"/>
  <c r="Y399" i="24" s="1"/>
  <c r="Y391" i="24" a="1"/>
  <c r="Y391" i="24" s="1"/>
  <c r="X391" i="24" a="1"/>
  <c r="X391" i="24" s="1"/>
  <c r="Y383" i="24" a="1"/>
  <c r="Y383" i="24" s="1"/>
  <c r="X383" i="24" a="1"/>
  <c r="X383" i="24" s="1"/>
  <c r="Y375" i="24" a="1"/>
  <c r="Y375" i="24" s="1"/>
  <c r="X375" i="24" a="1"/>
  <c r="X375" i="24" s="1"/>
  <c r="Y367" i="24" a="1"/>
  <c r="Y367" i="24" s="1"/>
  <c r="X367" i="24" a="1"/>
  <c r="X367" i="24" s="1"/>
  <c r="Y355" i="24" a="1"/>
  <c r="Y355" i="24" s="1"/>
  <c r="X355" i="24" a="1"/>
  <c r="X355" i="24" s="1"/>
  <c r="Y347" i="24" a="1"/>
  <c r="Y347" i="24" s="1"/>
  <c r="X347" i="24" a="1"/>
  <c r="X347" i="24" s="1"/>
  <c r="Y339" i="24" a="1"/>
  <c r="Y339" i="24" s="1"/>
  <c r="X339" i="24" a="1"/>
  <c r="X339" i="24" s="1"/>
  <c r="X331" i="24" a="1"/>
  <c r="X331" i="24" s="1"/>
  <c r="Y331" i="24" a="1"/>
  <c r="Y331" i="24" s="1"/>
  <c r="Y323" i="24" a="1"/>
  <c r="Y323" i="24" s="1"/>
  <c r="X323" i="24" a="1"/>
  <c r="X323" i="24" s="1"/>
  <c r="Y315" i="24" a="1"/>
  <c r="Y315" i="24" s="1"/>
  <c r="X315" i="24" a="1"/>
  <c r="X315" i="24" s="1"/>
  <c r="X311" i="24" a="1"/>
  <c r="X311" i="24" s="1"/>
  <c r="Y303" i="24" a="1"/>
  <c r="Y303" i="24" s="1"/>
  <c r="X303" i="24" a="1"/>
  <c r="X303" i="24" s="1"/>
  <c r="X291" i="24" a="1"/>
  <c r="X291" i="24" s="1"/>
  <c r="X283" i="24" a="1"/>
  <c r="X283" i="24" s="1"/>
  <c r="X275" i="24" a="1"/>
  <c r="X275" i="24" s="1"/>
  <c r="Y267" i="24" a="1"/>
  <c r="Y267" i="24" s="1"/>
  <c r="X267" i="24" a="1"/>
  <c r="X267" i="24" s="1"/>
  <c r="Y263" i="24" a="1"/>
  <c r="Y263" i="24" s="1"/>
  <c r="X263" i="24" a="1"/>
  <c r="X263" i="24" s="1"/>
  <c r="Y255" i="24" a="1"/>
  <c r="Y255" i="24" s="1"/>
  <c r="X255" i="24" a="1"/>
  <c r="X255" i="24" s="1"/>
  <c r="Y247" i="24" a="1"/>
  <c r="Y247" i="24" s="1"/>
  <c r="X247" i="24" a="1"/>
  <c r="X247" i="24" s="1"/>
  <c r="Y239" i="24" a="1"/>
  <c r="Y239" i="24" s="1"/>
  <c r="X239" i="24" a="1"/>
  <c r="X239" i="24" s="1"/>
  <c r="X231" i="24" a="1"/>
  <c r="X231" i="24" s="1"/>
  <c r="Y223" i="24" a="1"/>
  <c r="Y223" i="24" s="1"/>
  <c r="X223" i="24" a="1"/>
  <c r="X223" i="24" s="1"/>
  <c r="Y215" i="24" a="1"/>
  <c r="Y215" i="24" s="1"/>
  <c r="X215" i="24" a="1"/>
  <c r="X215" i="24" s="1"/>
  <c r="Y207" i="24" a="1"/>
  <c r="Y207" i="24" s="1"/>
  <c r="X207" i="24" a="1"/>
  <c r="X207" i="24" s="1"/>
  <c r="Y199" i="24" a="1"/>
  <c r="Y199" i="24" s="1"/>
  <c r="X199" i="24" a="1"/>
  <c r="X199" i="24" s="1"/>
  <c r="Y191" i="24" a="1"/>
  <c r="Y191" i="24" s="1"/>
  <c r="X191" i="24" a="1"/>
  <c r="X191" i="24" s="1"/>
  <c r="Y183" i="24" a="1"/>
  <c r="Y183" i="24" s="1"/>
  <c r="X183" i="24" a="1"/>
  <c r="X183" i="24" s="1"/>
  <c r="Y175" i="24" a="1"/>
  <c r="Y175" i="24" s="1"/>
  <c r="X175" i="24" a="1"/>
  <c r="X175" i="24" s="1"/>
  <c r="Y167" i="24" a="1"/>
  <c r="Y167" i="24" s="1"/>
  <c r="X167" i="24" a="1"/>
  <c r="X167" i="24" s="1"/>
  <c r="Y159" i="24" a="1"/>
  <c r="Y159" i="24" s="1"/>
  <c r="X159" i="24" a="1"/>
  <c r="X159" i="24" s="1"/>
  <c r="Y151" i="24" a="1"/>
  <c r="Y151" i="24" s="1"/>
  <c r="X151" i="24" a="1"/>
  <c r="X151" i="24" s="1"/>
  <c r="X143" i="24" a="1"/>
  <c r="X143" i="24" s="1"/>
  <c r="Y143" i="24" a="1"/>
  <c r="Y143" i="24" s="1"/>
  <c r="Y135" i="24" a="1"/>
  <c r="Y135" i="24" s="1"/>
  <c r="X135" i="24" a="1"/>
  <c r="X135" i="24" s="1"/>
  <c r="Y127" i="24" a="1"/>
  <c r="Y127" i="24" s="1"/>
  <c r="X127" i="24" a="1"/>
  <c r="X127" i="24" s="1"/>
  <c r="Y119" i="24" a="1"/>
  <c r="Y119" i="24" s="1"/>
  <c r="X119" i="24" a="1"/>
  <c r="X119" i="24" s="1"/>
  <c r="X111" i="24" a="1"/>
  <c r="X111" i="24" s="1"/>
  <c r="Y111" i="24" a="1"/>
  <c r="Y111" i="24" s="1"/>
  <c r="Y103" i="24" a="1"/>
  <c r="Y103" i="24" s="1"/>
  <c r="X103" i="24" a="1"/>
  <c r="X103" i="24" s="1"/>
  <c r="Y95" i="24" a="1"/>
  <c r="Y95" i="24" s="1"/>
  <c r="X95" i="24" a="1"/>
  <c r="X95" i="24" s="1"/>
  <c r="Y87" i="24" a="1"/>
  <c r="Y87" i="24" s="1"/>
  <c r="X87" i="24" a="1"/>
  <c r="X87" i="24" s="1"/>
  <c r="Y79" i="24" a="1"/>
  <c r="Y79" i="24" s="1"/>
  <c r="X79" i="24" a="1"/>
  <c r="X79" i="24" s="1"/>
  <c r="Y71" i="24" a="1"/>
  <c r="Y71" i="24" s="1"/>
  <c r="X71" i="24" a="1"/>
  <c r="X71" i="24" s="1"/>
  <c r="X59" i="24" a="1"/>
  <c r="X59" i="24" s="1"/>
  <c r="Y51" i="24" a="1"/>
  <c r="Y51" i="24" s="1"/>
  <c r="X51" i="24" a="1"/>
  <c r="X51" i="24" s="1"/>
  <c r="Y47" i="24" a="1"/>
  <c r="Y47" i="24" s="1"/>
  <c r="X47" i="24" a="1"/>
  <c r="X47" i="24" s="1"/>
  <c r="X31" i="24" a="1"/>
  <c r="X31" i="24" s="1"/>
  <c r="Y31" i="24" a="1"/>
  <c r="Y31" i="24" s="1"/>
  <c r="X1146" i="24" a="1"/>
  <c r="X1146" i="24" s="1"/>
  <c r="Y1146" i="24" a="1"/>
  <c r="Y1146" i="24" s="1"/>
  <c r="Y1142" i="24" a="1"/>
  <c r="Y1142" i="24" s="1"/>
  <c r="X1142" i="24" a="1"/>
  <c r="X1142" i="24" s="1"/>
  <c r="X1138" i="24" a="1"/>
  <c r="X1138" i="24" s="1"/>
  <c r="Y1134" i="24" a="1"/>
  <c r="Y1134" i="24" s="1"/>
  <c r="X1134" i="24" a="1"/>
  <c r="X1134" i="24" s="1"/>
  <c r="Y1130" i="24" a="1"/>
  <c r="Y1130" i="24" s="1"/>
  <c r="X1130" i="24" a="1"/>
  <c r="X1130" i="24" s="1"/>
  <c r="Y1126" i="24" a="1"/>
  <c r="Y1126" i="24" s="1"/>
  <c r="X1126" i="24" a="1"/>
  <c r="X1126" i="24" s="1"/>
  <c r="Y1122" i="24" a="1"/>
  <c r="Y1122" i="24" s="1"/>
  <c r="X1122" i="24" a="1"/>
  <c r="X1122" i="24" s="1"/>
  <c r="Y1118" i="24" a="1"/>
  <c r="Y1118" i="24" s="1"/>
  <c r="X1118" i="24" a="1"/>
  <c r="X1118" i="24" s="1"/>
  <c r="Y1114" i="24" a="1"/>
  <c r="Y1114" i="24" s="1"/>
  <c r="X1114" i="24" a="1"/>
  <c r="X1114" i="24" s="1"/>
  <c r="Y1110" i="24" a="1"/>
  <c r="Y1110" i="24" s="1"/>
  <c r="X1110" i="24" a="1"/>
  <c r="X1110" i="24" s="1"/>
  <c r="Y1106" i="24" a="1"/>
  <c r="Y1106" i="24" s="1"/>
  <c r="X1106" i="24" a="1"/>
  <c r="X1106" i="24" s="1"/>
  <c r="Y1102" i="24" a="1"/>
  <c r="Y1102" i="24" s="1"/>
  <c r="X1102" i="24" a="1"/>
  <c r="X1102" i="24" s="1"/>
  <c r="Y1098" i="24" a="1"/>
  <c r="Y1098" i="24" s="1"/>
  <c r="X1098" i="24" a="1"/>
  <c r="X1098" i="24" s="1"/>
  <c r="Y1094" i="24" a="1"/>
  <c r="Y1094" i="24" s="1"/>
  <c r="X1094" i="24" a="1"/>
  <c r="X1094" i="24" s="1"/>
  <c r="Y1090" i="24" a="1"/>
  <c r="Y1090" i="24" s="1"/>
  <c r="X1090" i="24" a="1"/>
  <c r="X1090" i="24" s="1"/>
  <c r="Y1086" i="24" a="1"/>
  <c r="Y1086" i="24" s="1"/>
  <c r="X1086" i="24" a="1"/>
  <c r="X1086" i="24" s="1"/>
  <c r="Y1082" i="24" a="1"/>
  <c r="Y1082" i="24" s="1"/>
  <c r="X1082" i="24" a="1"/>
  <c r="X1082" i="24" s="1"/>
  <c r="Y1078" i="24" a="1"/>
  <c r="Y1078" i="24" s="1"/>
  <c r="X1078" i="24" a="1"/>
  <c r="X1078" i="24" s="1"/>
  <c r="Y1074" i="24" a="1"/>
  <c r="Y1074" i="24" s="1"/>
  <c r="X1074" i="24" a="1"/>
  <c r="X1074" i="24" s="1"/>
  <c r="Y1070" i="24" a="1"/>
  <c r="Y1070" i="24" s="1"/>
  <c r="X1070" i="24" a="1"/>
  <c r="X1070" i="24" s="1"/>
  <c r="Y1066" i="24" a="1"/>
  <c r="Y1066" i="24" s="1"/>
  <c r="X1066" i="24" a="1"/>
  <c r="X1066" i="24" s="1"/>
  <c r="X1062" i="24" a="1"/>
  <c r="X1062" i="24" s="1"/>
  <c r="Y1062" i="24" a="1"/>
  <c r="Y1062" i="24" s="1"/>
  <c r="Y1058" i="24" a="1"/>
  <c r="Y1058" i="24" s="1"/>
  <c r="X1058" i="24" a="1"/>
  <c r="X1058" i="24" s="1"/>
  <c r="Y1054" i="24" a="1"/>
  <c r="Y1054" i="24" s="1"/>
  <c r="X1054" i="24" a="1"/>
  <c r="X1054" i="24" s="1"/>
  <c r="Y1050" i="24" a="1"/>
  <c r="Y1050" i="24" s="1"/>
  <c r="X1050" i="24" a="1"/>
  <c r="X1050" i="24" s="1"/>
  <c r="Y1046" i="24" a="1"/>
  <c r="Y1046" i="24" s="1"/>
  <c r="X1046" i="24" a="1"/>
  <c r="X1046" i="24" s="1"/>
  <c r="Y1042" i="24" a="1"/>
  <c r="Y1042" i="24" s="1"/>
  <c r="X1042" i="24" a="1"/>
  <c r="X1042" i="24" s="1"/>
  <c r="Y1038" i="24" a="1"/>
  <c r="Y1038" i="24" s="1"/>
  <c r="X1038" i="24" a="1"/>
  <c r="X1038" i="24" s="1"/>
  <c r="Y1034" i="24" a="1"/>
  <c r="Y1034" i="24" s="1"/>
  <c r="X1034" i="24" a="1"/>
  <c r="X1034" i="24" s="1"/>
  <c r="Y1030" i="24" a="1"/>
  <c r="Y1030" i="24" s="1"/>
  <c r="X1030" i="24" a="1"/>
  <c r="X1030" i="24" s="1"/>
  <c r="Y1026" i="24" a="1"/>
  <c r="Y1026" i="24" s="1"/>
  <c r="X1026" i="24" a="1"/>
  <c r="X1026" i="24" s="1"/>
  <c r="Y1022" i="24" a="1"/>
  <c r="Y1022" i="24" s="1"/>
  <c r="X1022" i="24" a="1"/>
  <c r="X1022" i="24" s="1"/>
  <c r="Y1018" i="24" a="1"/>
  <c r="Y1018" i="24" s="1"/>
  <c r="X1018" i="24" a="1"/>
  <c r="X1018" i="24" s="1"/>
  <c r="Y1014" i="24" a="1"/>
  <c r="Y1014" i="24" s="1"/>
  <c r="X1014" i="24" a="1"/>
  <c r="X1014" i="24" s="1"/>
  <c r="Y1010" i="24" a="1"/>
  <c r="Y1010" i="24" s="1"/>
  <c r="X1010" i="24" a="1"/>
  <c r="X1010" i="24" s="1"/>
  <c r="Y1006" i="24" a="1"/>
  <c r="Y1006" i="24" s="1"/>
  <c r="X1006" i="24" a="1"/>
  <c r="X1006" i="24" s="1"/>
  <c r="Y1002" i="24" a="1"/>
  <c r="Y1002" i="24" s="1"/>
  <c r="X1002" i="24" a="1"/>
  <c r="X1002" i="24" s="1"/>
  <c r="Y998" i="24" a="1"/>
  <c r="Y998" i="24" s="1"/>
  <c r="X998" i="24" a="1"/>
  <c r="X998" i="24" s="1"/>
  <c r="Y994" i="24" a="1"/>
  <c r="Y994" i="24" s="1"/>
  <c r="X994" i="24" a="1"/>
  <c r="X994" i="24" s="1"/>
  <c r="Y990" i="24" a="1"/>
  <c r="Y990" i="24" s="1"/>
  <c r="X990" i="24" a="1"/>
  <c r="X990" i="24" s="1"/>
  <c r="Y986" i="24" a="1"/>
  <c r="Y986" i="24" s="1"/>
  <c r="X986" i="24" a="1"/>
  <c r="X986" i="24" s="1"/>
  <c r="Y982" i="24" a="1"/>
  <c r="Y982" i="24" s="1"/>
  <c r="X982" i="24" a="1"/>
  <c r="X982" i="24" s="1"/>
  <c r="Y978" i="24" a="1"/>
  <c r="Y978" i="24" s="1"/>
  <c r="X978" i="24" a="1"/>
  <c r="X978" i="24" s="1"/>
  <c r="Y974" i="24" a="1"/>
  <c r="Y974" i="24" s="1"/>
  <c r="X974" i="24" a="1"/>
  <c r="X974" i="24" s="1"/>
  <c r="Y970" i="24" a="1"/>
  <c r="Y970" i="24" s="1"/>
  <c r="X970" i="24" a="1"/>
  <c r="X970" i="24" s="1"/>
  <c r="Y966" i="24" a="1"/>
  <c r="Y966" i="24" s="1"/>
  <c r="X966" i="24" a="1"/>
  <c r="X966" i="24" s="1"/>
  <c r="Y962" i="24" a="1"/>
  <c r="Y962" i="24" s="1"/>
  <c r="X962" i="24" a="1"/>
  <c r="X962" i="24" s="1"/>
  <c r="X958" i="24" a="1"/>
  <c r="X958" i="24" s="1"/>
  <c r="X954" i="24" a="1"/>
  <c r="X954" i="24" s="1"/>
  <c r="Y950" i="24" a="1"/>
  <c r="Y950" i="24" s="1"/>
  <c r="X950" i="24" a="1"/>
  <c r="X950" i="24" s="1"/>
  <c r="Y946" i="24" a="1"/>
  <c r="Y946" i="24" s="1"/>
  <c r="X946" i="24" a="1"/>
  <c r="X946" i="24" s="1"/>
  <c r="Y942" i="24" a="1"/>
  <c r="Y942" i="24" s="1"/>
  <c r="X942" i="24" a="1"/>
  <c r="X942" i="24" s="1"/>
  <c r="X938" i="24" a="1"/>
  <c r="X938" i="24" s="1"/>
  <c r="X934" i="24" a="1"/>
  <c r="X934" i="24" s="1"/>
  <c r="Y934" i="24" a="1"/>
  <c r="Y934" i="24" s="1"/>
  <c r="Y930" i="24" a="1"/>
  <c r="Y930" i="24" s="1"/>
  <c r="X930" i="24" a="1"/>
  <c r="X930" i="24" s="1"/>
  <c r="Y926" i="24" a="1"/>
  <c r="Y926" i="24" s="1"/>
  <c r="X926" i="24" a="1"/>
  <c r="X926" i="24" s="1"/>
  <c r="Y922" i="24" a="1"/>
  <c r="Y922" i="24" s="1"/>
  <c r="X922" i="24" a="1"/>
  <c r="X922" i="24" s="1"/>
  <c r="X918" i="24" a="1"/>
  <c r="X918" i="24" s="1"/>
  <c r="X914" i="24" a="1"/>
  <c r="X914" i="24" s="1"/>
  <c r="Y914" i="24" a="1"/>
  <c r="Y914" i="24" s="1"/>
  <c r="X910" i="24" a="1"/>
  <c r="X910" i="24" s="1"/>
  <c r="Y906" i="24" a="1"/>
  <c r="Y906" i="24" s="1"/>
  <c r="X906" i="24" a="1"/>
  <c r="X906" i="24" s="1"/>
  <c r="X902" i="24" a="1"/>
  <c r="X902" i="24" s="1"/>
  <c r="X898" i="24" a="1"/>
  <c r="X898" i="24" s="1"/>
  <c r="X894" i="24" a="1"/>
  <c r="X894" i="24" s="1"/>
  <c r="Y890" i="24" a="1"/>
  <c r="Y890" i="24" s="1"/>
  <c r="X890" i="24" a="1"/>
  <c r="X890" i="24" s="1"/>
  <c r="X886" i="24" a="1"/>
  <c r="X886" i="24" s="1"/>
  <c r="Y882" i="24" a="1"/>
  <c r="Y882" i="24" s="1"/>
  <c r="X882" i="24" a="1"/>
  <c r="X882" i="24" s="1"/>
  <c r="Y878" i="24" a="1"/>
  <c r="Y878" i="24" s="1"/>
  <c r="X878" i="24" a="1"/>
  <c r="X878" i="24" s="1"/>
  <c r="X874" i="24" a="1"/>
  <c r="X874" i="24" s="1"/>
  <c r="X870" i="24" a="1"/>
  <c r="X870" i="24" s="1"/>
  <c r="Y866" i="24" a="1"/>
  <c r="Y866" i="24" s="1"/>
  <c r="X866" i="24" a="1"/>
  <c r="X866" i="24" s="1"/>
  <c r="X862" i="24" a="1"/>
  <c r="X862" i="24" s="1"/>
  <c r="X858" i="24" a="1"/>
  <c r="X858" i="24" s="1"/>
  <c r="X854" i="24" a="1"/>
  <c r="X854" i="24" s="1"/>
  <c r="Y850" i="24" a="1"/>
  <c r="Y850" i="24" s="1"/>
  <c r="X850" i="24" a="1"/>
  <c r="X850" i="24" s="1"/>
  <c r="X846" i="24" a="1"/>
  <c r="X846" i="24" s="1"/>
  <c r="X842" i="24" a="1"/>
  <c r="X842" i="24" s="1"/>
  <c r="Y838" i="24" a="1"/>
  <c r="Y838" i="24" s="1"/>
  <c r="X838" i="24" a="1"/>
  <c r="X838" i="24" s="1"/>
  <c r="Y834" i="24" a="1"/>
  <c r="Y834" i="24" s="1"/>
  <c r="X834" i="24" a="1"/>
  <c r="X834" i="24" s="1"/>
  <c r="Y830" i="24" a="1"/>
  <c r="Y830" i="24" s="1"/>
  <c r="X830" i="24" a="1"/>
  <c r="X830" i="24" s="1"/>
  <c r="Y826" i="24" a="1"/>
  <c r="Y826" i="24" s="1"/>
  <c r="X826" i="24" a="1"/>
  <c r="X826" i="24" s="1"/>
  <c r="Y822" i="24" a="1"/>
  <c r="Y822" i="24" s="1"/>
  <c r="X822" i="24" a="1"/>
  <c r="X822" i="24" s="1"/>
  <c r="X818" i="24" a="1"/>
  <c r="X818" i="24" s="1"/>
  <c r="Y818" i="24" a="1"/>
  <c r="Y818" i="24" s="1"/>
  <c r="Y814" i="24" a="1"/>
  <c r="Y814" i="24" s="1"/>
  <c r="X814" i="24" a="1"/>
  <c r="X814" i="24" s="1"/>
  <c r="X810" i="24" a="1"/>
  <c r="X810" i="24" s="1"/>
  <c r="Y806" i="24" a="1"/>
  <c r="Y806" i="24" s="1"/>
  <c r="X806" i="24" a="1"/>
  <c r="X806" i="24" s="1"/>
  <c r="Y802" i="24" a="1"/>
  <c r="Y802" i="24" s="1"/>
  <c r="X802" i="24" a="1"/>
  <c r="X802" i="24" s="1"/>
  <c r="Y798" i="24" a="1"/>
  <c r="Y798" i="24" s="1"/>
  <c r="X798" i="24" a="1"/>
  <c r="X798" i="24" s="1"/>
  <c r="Y794" i="24" a="1"/>
  <c r="Y794" i="24" s="1"/>
  <c r="X794" i="24" a="1"/>
  <c r="X794" i="24" s="1"/>
  <c r="X790" i="24" a="1"/>
  <c r="X790" i="24" s="1"/>
  <c r="Y790" i="24" a="1"/>
  <c r="Y790" i="24" s="1"/>
  <c r="Y786" i="24" a="1"/>
  <c r="Y786" i="24" s="1"/>
  <c r="X786" i="24" a="1"/>
  <c r="X786" i="24" s="1"/>
  <c r="Y782" i="24" a="1"/>
  <c r="Y782" i="24" s="1"/>
  <c r="X782" i="24" a="1"/>
  <c r="X782" i="24" s="1"/>
  <c r="Y778" i="24" a="1"/>
  <c r="Y778" i="24" s="1"/>
  <c r="X778" i="24" a="1"/>
  <c r="X778" i="24" s="1"/>
  <c r="Y774" i="24" a="1"/>
  <c r="Y774" i="24" s="1"/>
  <c r="X774" i="24" a="1"/>
  <c r="X774" i="24" s="1"/>
  <c r="Y770" i="24" a="1"/>
  <c r="Y770" i="24" s="1"/>
  <c r="X770" i="24" a="1"/>
  <c r="X770" i="24" s="1"/>
  <c r="X766" i="24" a="1"/>
  <c r="X766" i="24" s="1"/>
  <c r="Y766" i="24" a="1"/>
  <c r="Y766" i="24" s="1"/>
  <c r="Y762" i="24" a="1"/>
  <c r="Y762" i="24" s="1"/>
  <c r="X762" i="24" a="1"/>
  <c r="X762" i="24" s="1"/>
  <c r="Y758" i="24" a="1"/>
  <c r="Y758" i="24" s="1"/>
  <c r="X758" i="24" a="1"/>
  <c r="X758" i="24" s="1"/>
  <c r="X754" i="24" a="1"/>
  <c r="X754" i="24" s="1"/>
  <c r="Y750" i="24" a="1"/>
  <c r="Y750" i="24" s="1"/>
  <c r="X750" i="24" a="1"/>
  <c r="X750" i="24" s="1"/>
  <c r="Y746" i="24" a="1"/>
  <c r="Y746" i="24" s="1"/>
  <c r="X746" i="24" a="1"/>
  <c r="X746" i="24" s="1"/>
  <c r="X742" i="24" a="1"/>
  <c r="X742" i="24" s="1"/>
  <c r="Y738" i="24" a="1"/>
  <c r="Y738" i="24" s="1"/>
  <c r="X738" i="24" a="1"/>
  <c r="X738" i="24" s="1"/>
  <c r="Y734" i="24" a="1"/>
  <c r="Y734" i="24" s="1"/>
  <c r="X734" i="24" a="1"/>
  <c r="X734" i="24" s="1"/>
  <c r="X730" i="24" a="1"/>
  <c r="X730" i="24" s="1"/>
  <c r="X726" i="24" a="1"/>
  <c r="X726" i="24" s="1"/>
  <c r="Y722" i="24" a="1"/>
  <c r="Y722" i="24" s="1"/>
  <c r="X722" i="24" a="1"/>
  <c r="X722" i="24" s="1"/>
  <c r="Y718" i="24" a="1"/>
  <c r="Y718" i="24" s="1"/>
  <c r="X718" i="24" a="1"/>
  <c r="X718" i="24" s="1"/>
  <c r="X714" i="24" a="1"/>
  <c r="X714" i="24" s="1"/>
  <c r="Y714" i="24" a="1"/>
  <c r="Y714" i="24" s="1"/>
  <c r="Y710" i="24" a="1"/>
  <c r="Y710" i="24" s="1"/>
  <c r="X710" i="24" a="1"/>
  <c r="X710" i="24" s="1"/>
  <c r="Y706" i="24" a="1"/>
  <c r="Y706" i="24" s="1"/>
  <c r="X706" i="24" a="1"/>
  <c r="X706" i="24" s="1"/>
  <c r="Y702" i="24" a="1"/>
  <c r="Y702" i="24" s="1"/>
  <c r="X702" i="24" a="1"/>
  <c r="X702" i="24" s="1"/>
  <c r="X698" i="24" a="1"/>
  <c r="X698" i="24" s="1"/>
  <c r="Y694" i="24" a="1"/>
  <c r="Y694" i="24" s="1"/>
  <c r="X694" i="24" a="1"/>
  <c r="X694" i="24" s="1"/>
  <c r="Y690" i="24" a="1"/>
  <c r="Y690" i="24" s="1"/>
  <c r="X690" i="24" a="1"/>
  <c r="X690" i="24" s="1"/>
  <c r="Y686" i="24" a="1"/>
  <c r="Y686" i="24" s="1"/>
  <c r="X686" i="24" a="1"/>
  <c r="X686" i="24" s="1"/>
  <c r="Y682" i="24" a="1"/>
  <c r="Y682" i="24" s="1"/>
  <c r="X682" i="24" a="1"/>
  <c r="X682" i="24" s="1"/>
  <c r="Y678" i="24" a="1"/>
  <c r="Y678" i="24" s="1"/>
  <c r="X678" i="24" a="1"/>
  <c r="X678" i="24" s="1"/>
  <c r="X674" i="24" a="1"/>
  <c r="X674" i="24" s="1"/>
  <c r="Y670" i="24" a="1"/>
  <c r="Y670" i="24" s="1"/>
  <c r="X670" i="24" a="1"/>
  <c r="X670" i="24" s="1"/>
  <c r="X666" i="24" a="1"/>
  <c r="X666" i="24" s="1"/>
  <c r="Y662" i="24" a="1"/>
  <c r="Y662" i="24" s="1"/>
  <c r="X662" i="24" a="1"/>
  <c r="X662" i="24" s="1"/>
  <c r="X658" i="24" a="1"/>
  <c r="X658" i="24" s="1"/>
  <c r="X654" i="24" a="1"/>
  <c r="X654" i="24" s="1"/>
  <c r="Y650" i="24" a="1"/>
  <c r="Y650" i="24" s="1"/>
  <c r="X650" i="24" a="1"/>
  <c r="X650" i="24" s="1"/>
  <c r="Y646" i="24" a="1"/>
  <c r="Y646" i="24" s="1"/>
  <c r="X646" i="24" a="1"/>
  <c r="X646" i="24" s="1"/>
  <c r="Y642" i="24" a="1"/>
  <c r="Y642" i="24" s="1"/>
  <c r="X642" i="24" a="1"/>
  <c r="X642" i="24" s="1"/>
  <c r="X638" i="24" a="1"/>
  <c r="X638" i="24" s="1"/>
  <c r="Y638" i="24" a="1"/>
  <c r="Y638" i="24" s="1"/>
  <c r="Y634" i="24" a="1"/>
  <c r="Y634" i="24" s="1"/>
  <c r="X634" i="24" a="1"/>
  <c r="X634" i="24" s="1"/>
  <c r="Y630" i="24" a="1"/>
  <c r="Y630" i="24" s="1"/>
  <c r="X630" i="24" a="1"/>
  <c r="X630" i="24" s="1"/>
  <c r="Y626" i="24" a="1"/>
  <c r="Y626" i="24" s="1"/>
  <c r="X626" i="24" a="1"/>
  <c r="X626" i="24" s="1"/>
  <c r="Y622" i="24" a="1"/>
  <c r="Y622" i="24" s="1"/>
  <c r="X622" i="24" a="1"/>
  <c r="X622" i="24" s="1"/>
  <c r="Y618" i="24" a="1"/>
  <c r="Y618" i="24" s="1"/>
  <c r="X618" i="24" a="1"/>
  <c r="X618" i="24" s="1"/>
  <c r="Y614" i="24" a="1"/>
  <c r="Y614" i="24" s="1"/>
  <c r="X614" i="24" a="1"/>
  <c r="X614" i="24" s="1"/>
  <c r="X610" i="24" a="1"/>
  <c r="X610" i="24" s="1"/>
  <c r="Y606" i="24" a="1"/>
  <c r="Y606" i="24" s="1"/>
  <c r="X606" i="24" a="1"/>
  <c r="X606" i="24" s="1"/>
  <c r="Y602" i="24" a="1"/>
  <c r="Y602" i="24" s="1"/>
  <c r="X602" i="24" a="1"/>
  <c r="X602" i="24" s="1"/>
  <c r="Y598" i="24" a="1"/>
  <c r="Y598" i="24" s="1"/>
  <c r="X598" i="24" a="1"/>
  <c r="X598" i="24" s="1"/>
  <c r="X594" i="24" a="1"/>
  <c r="X594" i="24" s="1"/>
  <c r="Y590" i="24" a="1"/>
  <c r="Y590" i="24" s="1"/>
  <c r="X590" i="24" a="1"/>
  <c r="X590" i="24" s="1"/>
  <c r="Y586" i="24" a="1"/>
  <c r="Y586" i="24" s="1"/>
  <c r="X586" i="24" a="1"/>
  <c r="X586" i="24" s="1"/>
  <c r="Y582" i="24" a="1"/>
  <c r="Y582" i="24" s="1"/>
  <c r="X582" i="24" a="1"/>
  <c r="X582" i="24" s="1"/>
  <c r="Y578" i="24" a="1"/>
  <c r="Y578" i="24" s="1"/>
  <c r="X578" i="24" a="1"/>
  <c r="X578" i="24" s="1"/>
  <c r="Y574" i="24" a="1"/>
  <c r="Y574" i="24" s="1"/>
  <c r="X574" i="24" a="1"/>
  <c r="X574" i="24" s="1"/>
  <c r="Y570" i="24" a="1"/>
  <c r="Y570" i="24" s="1"/>
  <c r="X570" i="24" a="1"/>
  <c r="X570" i="24" s="1"/>
  <c r="X566" i="24" a="1"/>
  <c r="X566" i="24" s="1"/>
  <c r="Y566" i="24" a="1"/>
  <c r="Y566" i="24" s="1"/>
  <c r="Y562" i="24" a="1"/>
  <c r="Y562" i="24" s="1"/>
  <c r="X562" i="24" a="1"/>
  <c r="X562" i="24" s="1"/>
  <c r="Y558" i="24" a="1"/>
  <c r="Y558" i="24" s="1"/>
  <c r="X558" i="24" a="1"/>
  <c r="X558" i="24" s="1"/>
  <c r="Y554" i="24" a="1"/>
  <c r="Y554" i="24" s="1"/>
  <c r="X554" i="24" a="1"/>
  <c r="X554" i="24" s="1"/>
  <c r="X550" i="24" a="1"/>
  <c r="X550" i="24" s="1"/>
  <c r="Y550" i="24" a="1"/>
  <c r="Y550" i="24" s="1"/>
  <c r="X546" i="24" a="1"/>
  <c r="X546" i="24" s="1"/>
  <c r="X542" i="24" a="1"/>
  <c r="X542" i="24" s="1"/>
  <c r="Y542" i="24" a="1"/>
  <c r="Y542" i="24" s="1"/>
  <c r="Y538" i="24" a="1"/>
  <c r="Y538" i="24" s="1"/>
  <c r="X538" i="24" a="1"/>
  <c r="X538" i="24" s="1"/>
  <c r="Y534" i="24" a="1"/>
  <c r="Y534" i="24" s="1"/>
  <c r="X534" i="24" a="1"/>
  <c r="X534" i="24" s="1"/>
  <c r="X530" i="24" a="1"/>
  <c r="X530" i="24" s="1"/>
  <c r="Y526" i="24" a="1"/>
  <c r="Y526" i="24" s="1"/>
  <c r="X526" i="24" a="1"/>
  <c r="X526" i="24" s="1"/>
  <c r="X522" i="24" a="1"/>
  <c r="X522" i="24" s="1"/>
  <c r="Y518" i="24" a="1"/>
  <c r="Y518" i="24" s="1"/>
  <c r="X518" i="24" a="1"/>
  <c r="X518" i="24" s="1"/>
  <c r="X514" i="24" a="1"/>
  <c r="X514" i="24" s="1"/>
  <c r="X510" i="24" a="1"/>
  <c r="X510" i="24" s="1"/>
  <c r="Y506" i="24" a="1"/>
  <c r="Y506" i="24" s="1"/>
  <c r="X506" i="24" a="1"/>
  <c r="X506" i="24" s="1"/>
  <c r="X502" i="24" a="1"/>
  <c r="X502" i="24" s="1"/>
  <c r="X498" i="24" a="1"/>
  <c r="X498" i="24" s="1"/>
  <c r="Y498" i="24" a="1"/>
  <c r="Y498" i="24" s="1"/>
  <c r="Y494" i="24" a="1"/>
  <c r="Y494" i="24" s="1"/>
  <c r="X494" i="24" a="1"/>
  <c r="X494" i="24" s="1"/>
  <c r="Y490" i="24" a="1"/>
  <c r="Y490" i="24" s="1"/>
  <c r="X490" i="24" a="1"/>
  <c r="X490" i="24" s="1"/>
  <c r="X486" i="24" a="1"/>
  <c r="X486" i="24" s="1"/>
  <c r="Y482" i="24" a="1"/>
  <c r="Y482" i="24" s="1"/>
  <c r="X482" i="24" a="1"/>
  <c r="X482" i="24" s="1"/>
  <c r="Y478" i="24" a="1"/>
  <c r="Y478" i="24" s="1"/>
  <c r="X478" i="24" a="1"/>
  <c r="X478" i="24" s="1"/>
  <c r="X474" i="24" a="1"/>
  <c r="X474" i="24" s="1"/>
  <c r="X470" i="24" a="1"/>
  <c r="X470" i="24" s="1"/>
  <c r="X466" i="24" a="1"/>
  <c r="X466" i="24" s="1"/>
  <c r="Y466" i="24" a="1"/>
  <c r="Y466" i="24" s="1"/>
  <c r="X462" i="24" a="1"/>
  <c r="X462" i="24" s="1"/>
  <c r="Y458" i="24" a="1"/>
  <c r="Y458" i="24" s="1"/>
  <c r="X458" i="24" a="1"/>
  <c r="X458" i="24" s="1"/>
  <c r="Y454" i="24" a="1"/>
  <c r="Y454" i="24" s="1"/>
  <c r="X454" i="24" a="1"/>
  <c r="X454" i="24" s="1"/>
  <c r="X450" i="24" a="1"/>
  <c r="X450" i="24" s="1"/>
  <c r="Y450" i="24" a="1"/>
  <c r="Y450" i="24" s="1"/>
  <c r="Y446" i="24" a="1"/>
  <c r="Y446" i="24" s="1"/>
  <c r="X446" i="24" a="1"/>
  <c r="X446" i="24" s="1"/>
  <c r="X442" i="24" a="1"/>
  <c r="X442" i="24" s="1"/>
  <c r="Y438" i="24" a="1"/>
  <c r="Y438" i="24" s="1"/>
  <c r="X438" i="24" a="1"/>
  <c r="X438" i="24" s="1"/>
  <c r="X434" i="24" a="1"/>
  <c r="X434" i="24" s="1"/>
  <c r="Y434" i="24" a="1"/>
  <c r="Y434" i="24" s="1"/>
  <c r="Y430" i="24" a="1"/>
  <c r="Y430" i="24" s="1"/>
  <c r="X430" i="24" a="1"/>
  <c r="X430" i="24" s="1"/>
  <c r="Y426" i="24" a="1"/>
  <c r="Y426" i="24" s="1"/>
  <c r="X426" i="24" a="1"/>
  <c r="X426" i="24" s="1"/>
  <c r="X422" i="24" a="1"/>
  <c r="X422" i="24" s="1"/>
  <c r="Y418" i="24" a="1"/>
  <c r="Y418" i="24" s="1"/>
  <c r="X418" i="24" a="1"/>
  <c r="X418" i="24" s="1"/>
  <c r="Y414" i="24" a="1"/>
  <c r="Y414" i="24" s="1"/>
  <c r="X414" i="24" a="1"/>
  <c r="X414" i="24" s="1"/>
  <c r="X410" i="24" a="1"/>
  <c r="X410" i="24" s="1"/>
  <c r="Y406" i="24" a="1"/>
  <c r="Y406" i="24" s="1"/>
  <c r="X406" i="24" a="1"/>
  <c r="X406" i="24" s="1"/>
  <c r="Y402" i="24" a="1"/>
  <c r="Y402" i="24" s="1"/>
  <c r="X402" i="24" a="1"/>
  <c r="X402" i="24" s="1"/>
  <c r="Y398" i="24" a="1"/>
  <c r="Y398" i="24" s="1"/>
  <c r="X398" i="24" a="1"/>
  <c r="X398" i="24" s="1"/>
  <c r="Y394" i="24" a="1"/>
  <c r="Y394" i="24" s="1"/>
  <c r="X394" i="24" a="1"/>
  <c r="X394" i="24" s="1"/>
  <c r="Y390" i="24" a="1"/>
  <c r="Y390" i="24" s="1"/>
  <c r="X390" i="24" a="1"/>
  <c r="X390" i="24" s="1"/>
  <c r="X386" i="24" a="1"/>
  <c r="X386" i="24" s="1"/>
  <c r="X382" i="24" a="1"/>
  <c r="X382" i="24" s="1"/>
  <c r="Y378" i="24" a="1"/>
  <c r="Y378" i="24" s="1"/>
  <c r="X378" i="24" a="1"/>
  <c r="X378" i="24" s="1"/>
  <c r="X374" i="24" a="1"/>
  <c r="X374" i="24" s="1"/>
  <c r="Y370" i="24" a="1"/>
  <c r="Y370" i="24" s="1"/>
  <c r="X370" i="24" a="1"/>
  <c r="X370" i="24" s="1"/>
  <c r="X366" i="24" a="1"/>
  <c r="X366" i="24" s="1"/>
  <c r="X362" i="24" a="1"/>
  <c r="X362" i="24" s="1"/>
  <c r="X358" i="24" a="1"/>
  <c r="X358" i="24" s="1"/>
  <c r="Y354" i="24" a="1"/>
  <c r="Y354" i="24" s="1"/>
  <c r="X354" i="24" a="1"/>
  <c r="X354" i="24" s="1"/>
  <c r="X350" i="24" a="1"/>
  <c r="X350" i="24" s="1"/>
  <c r="Y350" i="24" a="1"/>
  <c r="Y350" i="24" s="1"/>
  <c r="Y346" i="24" a="1"/>
  <c r="Y346" i="24" s="1"/>
  <c r="X346" i="24" a="1"/>
  <c r="X346" i="24" s="1"/>
  <c r="X342" i="24" a="1"/>
  <c r="X342" i="24" s="1"/>
  <c r="Y338" i="24" a="1"/>
  <c r="Y338" i="24" s="1"/>
  <c r="X338" i="24" a="1"/>
  <c r="X338" i="24" s="1"/>
  <c r="X334" i="24" a="1"/>
  <c r="X334" i="24" s="1"/>
  <c r="Y334" i="24" a="1"/>
  <c r="Y334" i="24" s="1"/>
  <c r="Y330" i="24" a="1"/>
  <c r="Y330" i="24" s="1"/>
  <c r="X330" i="24" a="1"/>
  <c r="X330" i="24" s="1"/>
  <c r="X326" i="24" a="1"/>
  <c r="X326" i="24" s="1"/>
  <c r="X322" i="24" a="1"/>
  <c r="X322" i="24" s="1"/>
  <c r="Y318" i="24" a="1"/>
  <c r="Y318" i="24" s="1"/>
  <c r="X318" i="24" a="1"/>
  <c r="X318" i="24" s="1"/>
  <c r="Y314" i="24" a="1"/>
  <c r="Y314" i="24" s="1"/>
  <c r="X314" i="24" a="1"/>
  <c r="X314" i="24" s="1"/>
  <c r="Y310" i="24" a="1"/>
  <c r="Y310" i="24" s="1"/>
  <c r="X310" i="24" a="1"/>
  <c r="X310" i="24" s="1"/>
  <c r="Y306" i="24" a="1"/>
  <c r="Y306" i="24" s="1"/>
  <c r="X306" i="24" a="1"/>
  <c r="X306" i="24" s="1"/>
  <c r="X302" i="24" a="1"/>
  <c r="X302" i="24" s="1"/>
  <c r="Y298" i="24" a="1"/>
  <c r="Y298" i="24" s="1"/>
  <c r="X298" i="24" a="1"/>
  <c r="X298" i="24" s="1"/>
  <c r="X294" i="24" a="1"/>
  <c r="X294" i="24" s="1"/>
  <c r="Y290" i="24" a="1"/>
  <c r="Y290" i="24" s="1"/>
  <c r="X290" i="24" a="1"/>
  <c r="X290" i="24" s="1"/>
  <c r="X286" i="24" a="1"/>
  <c r="X286" i="24" s="1"/>
  <c r="X282" i="24" a="1"/>
  <c r="X282" i="24" s="1"/>
  <c r="Y278" i="24" a="1"/>
  <c r="Y278" i="24" s="1"/>
  <c r="X278" i="24" a="1"/>
  <c r="X278" i="24" s="1"/>
  <c r="Y274" i="24" a="1"/>
  <c r="Y274" i="24" s="1"/>
  <c r="X274" i="24" a="1"/>
  <c r="X274" i="24" s="1"/>
  <c r="Y270" i="24" a="1"/>
  <c r="Y270" i="24" s="1"/>
  <c r="X270" i="24" a="1"/>
  <c r="X270" i="24" s="1"/>
  <c r="Y266" i="24" a="1"/>
  <c r="Y266" i="24" s="1"/>
  <c r="X266" i="24" a="1"/>
  <c r="X266" i="24" s="1"/>
  <c r="Y262" i="24" a="1"/>
  <c r="Y262" i="24" s="1"/>
  <c r="X262" i="24" a="1"/>
  <c r="X262" i="24" s="1"/>
  <c r="Y258" i="24" a="1"/>
  <c r="Y258" i="24" s="1"/>
  <c r="X258" i="24" a="1"/>
  <c r="X258" i="24" s="1"/>
  <c r="Y254" i="24" a="1"/>
  <c r="Y254" i="24" s="1"/>
  <c r="X254" i="24" a="1"/>
  <c r="X254" i="24" s="1"/>
  <c r="Y250" i="24" a="1"/>
  <c r="Y250" i="24" s="1"/>
  <c r="X250" i="24" a="1"/>
  <c r="X250" i="24" s="1"/>
  <c r="Y246" i="24" a="1"/>
  <c r="Y246" i="24" s="1"/>
  <c r="X246" i="24" a="1"/>
  <c r="X246" i="24" s="1"/>
  <c r="X1145" i="24" a="1"/>
  <c r="X1145" i="24" s="1"/>
  <c r="Y1145" i="24" a="1"/>
  <c r="Y1145" i="24" s="1"/>
  <c r="Y1141" i="24" a="1"/>
  <c r="Y1141" i="24" s="1"/>
  <c r="X1141" i="24" a="1"/>
  <c r="X1141" i="24" s="1"/>
  <c r="Y1137" i="24" a="1"/>
  <c r="Y1137" i="24" s="1"/>
  <c r="X1137" i="24" a="1"/>
  <c r="X1137" i="24" s="1"/>
  <c r="Y1133" i="24" a="1"/>
  <c r="Y1133" i="24" s="1"/>
  <c r="X1133" i="24" a="1"/>
  <c r="X1133" i="24" s="1"/>
  <c r="Y1129" i="24" a="1"/>
  <c r="Y1129" i="24" s="1"/>
  <c r="X1129" i="24" a="1"/>
  <c r="X1129" i="24" s="1"/>
  <c r="Y1125" i="24" a="1"/>
  <c r="Y1125" i="24" s="1"/>
  <c r="X1125" i="24" a="1"/>
  <c r="X1125" i="24" s="1"/>
  <c r="Y1121" i="24" a="1"/>
  <c r="Y1121" i="24" s="1"/>
  <c r="X1121" i="24" a="1"/>
  <c r="X1121" i="24" s="1"/>
  <c r="Y1117" i="24" a="1"/>
  <c r="Y1117" i="24" s="1"/>
  <c r="X1117" i="24" a="1"/>
  <c r="X1117" i="24" s="1"/>
  <c r="Y1113" i="24" a="1"/>
  <c r="Y1113" i="24" s="1"/>
  <c r="X1113" i="24" a="1"/>
  <c r="X1113" i="24" s="1"/>
  <c r="Y1109" i="24" a="1"/>
  <c r="Y1109" i="24" s="1"/>
  <c r="X1109" i="24" a="1"/>
  <c r="X1109" i="24" s="1"/>
  <c r="Y1105" i="24" a="1"/>
  <c r="Y1105" i="24" s="1"/>
  <c r="X1105" i="24" a="1"/>
  <c r="X1105" i="24" s="1"/>
  <c r="Y1101" i="24" a="1"/>
  <c r="Y1101" i="24" s="1"/>
  <c r="X1101" i="24" a="1"/>
  <c r="X1101" i="24" s="1"/>
  <c r="Y1097" i="24" a="1"/>
  <c r="Y1097" i="24" s="1"/>
  <c r="X1097" i="24" a="1"/>
  <c r="X1097" i="24" s="1"/>
  <c r="Y1093" i="24" a="1"/>
  <c r="Y1093" i="24" s="1"/>
  <c r="X1093" i="24" a="1"/>
  <c r="X1093" i="24" s="1"/>
  <c r="Y1089" i="24" a="1"/>
  <c r="Y1089" i="24" s="1"/>
  <c r="X1089" i="24" a="1"/>
  <c r="X1089" i="24" s="1"/>
  <c r="Y1085" i="24" a="1"/>
  <c r="Y1085" i="24" s="1"/>
  <c r="X1085" i="24" a="1"/>
  <c r="X1085" i="24" s="1"/>
  <c r="Y1081" i="24" a="1"/>
  <c r="Y1081" i="24" s="1"/>
  <c r="X1081" i="24" a="1"/>
  <c r="X1081" i="24" s="1"/>
  <c r="Y1077" i="24" a="1"/>
  <c r="Y1077" i="24" s="1"/>
  <c r="X1077" i="24" a="1"/>
  <c r="X1077" i="24" s="1"/>
  <c r="Y1073" i="24" a="1"/>
  <c r="Y1073" i="24" s="1"/>
  <c r="X1073" i="24" a="1"/>
  <c r="X1073" i="24" s="1"/>
  <c r="Y1069" i="24" a="1"/>
  <c r="Y1069" i="24" s="1"/>
  <c r="X1069" i="24" a="1"/>
  <c r="X1069" i="24" s="1"/>
  <c r="Y1065" i="24" a="1"/>
  <c r="Y1065" i="24" s="1"/>
  <c r="X1065" i="24" a="1"/>
  <c r="X1065" i="24" s="1"/>
  <c r="X1061" i="24" a="1"/>
  <c r="X1061" i="24" s="1"/>
  <c r="Y1057" i="24" a="1"/>
  <c r="Y1057" i="24" s="1"/>
  <c r="X1057" i="24" a="1"/>
  <c r="X1057" i="24" s="1"/>
  <c r="Y1053" i="24" a="1"/>
  <c r="Y1053" i="24" s="1"/>
  <c r="X1053" i="24" a="1"/>
  <c r="X1053" i="24" s="1"/>
  <c r="X1049" i="24" a="1"/>
  <c r="X1049" i="24" s="1"/>
  <c r="Y1049" i="24" a="1"/>
  <c r="Y1049" i="24" s="1"/>
  <c r="Y1045" i="24" a="1"/>
  <c r="Y1045" i="24" s="1"/>
  <c r="X1045" i="24" a="1"/>
  <c r="X1045" i="24" s="1"/>
  <c r="Y1041" i="24" a="1"/>
  <c r="Y1041" i="24" s="1"/>
  <c r="X1041" i="24" a="1"/>
  <c r="X1041" i="24" s="1"/>
  <c r="Y1037" i="24" a="1"/>
  <c r="Y1037" i="24" s="1"/>
  <c r="X1037" i="24" a="1"/>
  <c r="X1037" i="24" s="1"/>
  <c r="Y1033" i="24" a="1"/>
  <c r="Y1033" i="24" s="1"/>
  <c r="X1033" i="24" a="1"/>
  <c r="X1033" i="24" s="1"/>
  <c r="Y1029" i="24" a="1"/>
  <c r="Y1029" i="24" s="1"/>
  <c r="X1029" i="24" a="1"/>
  <c r="X1029" i="24" s="1"/>
  <c r="Y1025" i="24" a="1"/>
  <c r="Y1025" i="24" s="1"/>
  <c r="X1025" i="24" a="1"/>
  <c r="X1025" i="24" s="1"/>
  <c r="Y1021" i="24" a="1"/>
  <c r="Y1021" i="24" s="1"/>
  <c r="X1021" i="24" a="1"/>
  <c r="X1021" i="24" s="1"/>
  <c r="Y1017" i="24" a="1"/>
  <c r="Y1017" i="24" s="1"/>
  <c r="X1017" i="24" a="1"/>
  <c r="X1017" i="24" s="1"/>
  <c r="Y1013" i="24" a="1"/>
  <c r="Y1013" i="24" s="1"/>
  <c r="X1013" i="24" a="1"/>
  <c r="X1013" i="24" s="1"/>
  <c r="Y1009" i="24" a="1"/>
  <c r="Y1009" i="24" s="1"/>
  <c r="X1009" i="24" a="1"/>
  <c r="X1009" i="24" s="1"/>
  <c r="Y1005" i="24" a="1"/>
  <c r="Y1005" i="24" s="1"/>
  <c r="X1005" i="24" a="1"/>
  <c r="X1005" i="24" s="1"/>
  <c r="Y1001" i="24" a="1"/>
  <c r="Y1001" i="24" s="1"/>
  <c r="X1001" i="24" a="1"/>
  <c r="X1001" i="24" s="1"/>
  <c r="Y997" i="24" a="1"/>
  <c r="Y997" i="24" s="1"/>
  <c r="X997" i="24" a="1"/>
  <c r="X997" i="24" s="1"/>
  <c r="Y993" i="24" a="1"/>
  <c r="Y993" i="24" s="1"/>
  <c r="X993" i="24" a="1"/>
  <c r="X993" i="24" s="1"/>
  <c r="Y989" i="24" a="1"/>
  <c r="Y989" i="24" s="1"/>
  <c r="X989" i="24" a="1"/>
  <c r="X989" i="24" s="1"/>
  <c r="X985" i="24" a="1"/>
  <c r="X985" i="24" s="1"/>
  <c r="Y985" i="24" a="1"/>
  <c r="Y985" i="24" s="1"/>
  <c r="Y981" i="24" a="1"/>
  <c r="Y981" i="24" s="1"/>
  <c r="X981" i="24" a="1"/>
  <c r="X981" i="24" s="1"/>
  <c r="Y977" i="24" a="1"/>
  <c r="Y977" i="24" s="1"/>
  <c r="X977" i="24" a="1"/>
  <c r="X977" i="24" s="1"/>
  <c r="X973" i="24" a="1"/>
  <c r="X973" i="24" s="1"/>
  <c r="Y973" i="24" a="1"/>
  <c r="Y973" i="24" s="1"/>
  <c r="Y969" i="24" a="1"/>
  <c r="Y969" i="24" s="1"/>
  <c r="X969" i="24" a="1"/>
  <c r="X969" i="24" s="1"/>
  <c r="Y965" i="24" a="1"/>
  <c r="Y965" i="24" s="1"/>
  <c r="X965" i="24" a="1"/>
  <c r="X965" i="24" s="1"/>
  <c r="X961" i="24" a="1"/>
  <c r="X961" i="24" s="1"/>
  <c r="Y957" i="24" a="1"/>
  <c r="Y957" i="24" s="1"/>
  <c r="X957" i="24" a="1"/>
  <c r="X957" i="24" s="1"/>
  <c r="X953" i="24" a="1"/>
  <c r="X953" i="24" s="1"/>
  <c r="X949" i="24" a="1"/>
  <c r="X949" i="24" s="1"/>
  <c r="Y945" i="24" a="1"/>
  <c r="Y945" i="24" s="1"/>
  <c r="X945" i="24" a="1"/>
  <c r="X945" i="24" s="1"/>
  <c r="X941" i="24" a="1"/>
  <c r="X941" i="24" s="1"/>
  <c r="X937" i="24" a="1"/>
  <c r="X937" i="24" s="1"/>
  <c r="X933" i="24" a="1"/>
  <c r="X933" i="24" s="1"/>
  <c r="Y933" i="24" a="1"/>
  <c r="Y933" i="24" s="1"/>
  <c r="Y929" i="24" a="1"/>
  <c r="Y929" i="24" s="1"/>
  <c r="X929" i="24" a="1"/>
  <c r="X929" i="24" s="1"/>
  <c r="X925" i="24" a="1"/>
  <c r="X925" i="24" s="1"/>
  <c r="Y921" i="24" a="1"/>
  <c r="Y921" i="24" s="1"/>
  <c r="X921" i="24" a="1"/>
  <c r="X921" i="24" s="1"/>
  <c r="Y917" i="24" a="1"/>
  <c r="Y917" i="24" s="1"/>
  <c r="X917" i="24" a="1"/>
  <c r="X917" i="24" s="1"/>
  <c r="Y913" i="24" a="1"/>
  <c r="Y913" i="24" s="1"/>
  <c r="X913" i="24" a="1"/>
  <c r="X913" i="24" s="1"/>
  <c r="X909" i="24" a="1"/>
  <c r="X909" i="24" s="1"/>
  <c r="X905" i="24" a="1"/>
  <c r="X905" i="24" s="1"/>
  <c r="X901" i="24" a="1"/>
  <c r="X901" i="24" s="1"/>
  <c r="X897" i="24" a="1"/>
  <c r="X897" i="24" s="1"/>
  <c r="X893" i="24" a="1"/>
  <c r="X893" i="24" s="1"/>
  <c r="Y889" i="24" a="1"/>
  <c r="Y889" i="24" s="1"/>
  <c r="X889" i="24" a="1"/>
  <c r="X889" i="24" s="1"/>
  <c r="X885" i="24" a="1"/>
  <c r="X885" i="24" s="1"/>
  <c r="Y881" i="24" a="1"/>
  <c r="Y881" i="24" s="1"/>
  <c r="X881" i="24" a="1"/>
  <c r="X881" i="24" s="1"/>
  <c r="X877" i="24" a="1"/>
  <c r="X877" i="24" s="1"/>
  <c r="Y877" i="24" a="1"/>
  <c r="Y877" i="24" s="1"/>
  <c r="X873" i="24" a="1"/>
  <c r="X873" i="24" s="1"/>
  <c r="X869" i="24" a="1"/>
  <c r="X869" i="24" s="1"/>
  <c r="Y865" i="24" a="1"/>
  <c r="Y865" i="24" s="1"/>
  <c r="X865" i="24" a="1"/>
  <c r="X865" i="24" s="1"/>
  <c r="Y861" i="24" a="1"/>
  <c r="Y861" i="24" s="1"/>
  <c r="X861" i="24" a="1"/>
  <c r="X861" i="24" s="1"/>
  <c r="X857" i="24" a="1"/>
  <c r="X857" i="24" s="1"/>
  <c r="X853" i="24" a="1"/>
  <c r="X853" i="24" s="1"/>
  <c r="Y849" i="24" a="1"/>
  <c r="Y849" i="24" s="1"/>
  <c r="X849" i="24" a="1"/>
  <c r="X849" i="24" s="1"/>
  <c r="X845" i="24" a="1"/>
  <c r="X845" i="24" s="1"/>
  <c r="X841" i="24" a="1"/>
  <c r="X841" i="24" s="1"/>
  <c r="Y837" i="24" a="1"/>
  <c r="Y837" i="24" s="1"/>
  <c r="X837" i="24" a="1"/>
  <c r="X837" i="24" s="1"/>
  <c r="Y833" i="24" a="1"/>
  <c r="Y833" i="24" s="1"/>
  <c r="X833" i="24" a="1"/>
  <c r="X833" i="24" s="1"/>
  <c r="Y829" i="24" a="1"/>
  <c r="Y829" i="24" s="1"/>
  <c r="X829" i="24" a="1"/>
  <c r="X829" i="24" s="1"/>
  <c r="Y825" i="24" a="1"/>
  <c r="Y825" i="24" s="1"/>
  <c r="X825" i="24" a="1"/>
  <c r="X825" i="24" s="1"/>
  <c r="Y821" i="24" a="1"/>
  <c r="Y821" i="24" s="1"/>
  <c r="X821" i="24" a="1"/>
  <c r="X821" i="24" s="1"/>
  <c r="X817" i="24" a="1"/>
  <c r="X817" i="24" s="1"/>
  <c r="Y813" i="24" a="1"/>
  <c r="Y813" i="24" s="1"/>
  <c r="X813" i="24" a="1"/>
  <c r="X813" i="24" s="1"/>
  <c r="X809" i="24" a="1"/>
  <c r="X809" i="24" s="1"/>
  <c r="Y805" i="24" a="1"/>
  <c r="Y805" i="24" s="1"/>
  <c r="X805" i="24" a="1"/>
  <c r="X805" i="24" s="1"/>
  <c r="Y801" i="24" a="1"/>
  <c r="Y801" i="24" s="1"/>
  <c r="X801" i="24" a="1"/>
  <c r="X801" i="24" s="1"/>
  <c r="Y797" i="24" a="1"/>
  <c r="Y797" i="24" s="1"/>
  <c r="X797" i="24" a="1"/>
  <c r="X797" i="24" s="1"/>
  <c r="Y793" i="24" a="1"/>
  <c r="Y793" i="24" s="1"/>
  <c r="X793" i="24" a="1"/>
  <c r="X793" i="24" s="1"/>
  <c r="Y789" i="24" a="1"/>
  <c r="Y789" i="24" s="1"/>
  <c r="X789" i="24" a="1"/>
  <c r="X789" i="24" s="1"/>
  <c r="Y785" i="24" a="1"/>
  <c r="Y785" i="24" s="1"/>
  <c r="X785" i="24" a="1"/>
  <c r="X785" i="24" s="1"/>
  <c r="X781" i="24" a="1"/>
  <c r="X781" i="24" s="1"/>
  <c r="X777" i="24" a="1"/>
  <c r="X777" i="24" s="1"/>
  <c r="Y777" i="24" a="1"/>
  <c r="Y777" i="24" s="1"/>
  <c r="Y773" i="24" a="1"/>
  <c r="Y773" i="24" s="1"/>
  <c r="X773" i="24" a="1"/>
  <c r="X773" i="24" s="1"/>
  <c r="Y769" i="24" a="1"/>
  <c r="Y769" i="24" s="1"/>
  <c r="X769" i="24" a="1"/>
  <c r="X769" i="24" s="1"/>
  <c r="Y765" i="24" a="1"/>
  <c r="Y765" i="24" s="1"/>
  <c r="X765" i="24" a="1"/>
  <c r="X765" i="24" s="1"/>
  <c r="X761" i="24" a="1"/>
  <c r="X761" i="24" s="1"/>
  <c r="Y761" i="24" a="1"/>
  <c r="Y761" i="24" s="1"/>
  <c r="X757" i="24" a="1"/>
  <c r="X757" i="24" s="1"/>
  <c r="X753" i="24" a="1"/>
  <c r="X753" i="24" s="1"/>
  <c r="Y749" i="24" a="1"/>
  <c r="Y749" i="24" s="1"/>
  <c r="X749" i="24" a="1"/>
  <c r="X749" i="24" s="1"/>
  <c r="X745" i="24" a="1"/>
  <c r="X745" i="24" s="1"/>
  <c r="X741" i="24" a="1"/>
  <c r="X741" i="24" s="1"/>
  <c r="Y737" i="24" a="1"/>
  <c r="Y737" i="24" s="1"/>
  <c r="X737" i="24" a="1"/>
  <c r="X737" i="24" s="1"/>
  <c r="Y733" i="24" a="1"/>
  <c r="Y733" i="24" s="1"/>
  <c r="X733" i="24" a="1"/>
  <c r="X733" i="24" s="1"/>
  <c r="X729" i="24" a="1"/>
  <c r="X729" i="24" s="1"/>
  <c r="X725" i="24" a="1"/>
  <c r="X725" i="24" s="1"/>
  <c r="Y721" i="24" a="1"/>
  <c r="Y721" i="24" s="1"/>
  <c r="X721" i="24" a="1"/>
  <c r="X721" i="24" s="1"/>
  <c r="Y717" i="24" a="1"/>
  <c r="Y717" i="24" s="1"/>
  <c r="X717" i="24" a="1"/>
  <c r="X717" i="24" s="1"/>
  <c r="X713" i="24" a="1"/>
  <c r="X713" i="24" s="1"/>
  <c r="Y713" i="24" a="1"/>
  <c r="Y713" i="24" s="1"/>
  <c r="Y709" i="24" a="1"/>
  <c r="Y709" i="24" s="1"/>
  <c r="X709" i="24" a="1"/>
  <c r="X709" i="24" s="1"/>
  <c r="Y705" i="24" a="1"/>
  <c r="Y705" i="24" s="1"/>
  <c r="X705" i="24" a="1"/>
  <c r="X705" i="24" s="1"/>
  <c r="X701" i="24" a="1"/>
  <c r="X701" i="24" s="1"/>
  <c r="X697" i="24" a="1"/>
  <c r="X697" i="24" s="1"/>
  <c r="Y693" i="24" a="1"/>
  <c r="Y693" i="24" s="1"/>
  <c r="X693" i="24" a="1"/>
  <c r="X693" i="24" s="1"/>
  <c r="Y689" i="24" a="1"/>
  <c r="Y689" i="24" s="1"/>
  <c r="X689" i="24" a="1"/>
  <c r="X689" i="24" s="1"/>
  <c r="Y685" i="24" a="1"/>
  <c r="Y685" i="24" s="1"/>
  <c r="X685" i="24" a="1"/>
  <c r="X685" i="24" s="1"/>
  <c r="X677" i="24" a="1"/>
  <c r="X677" i="24" s="1"/>
  <c r="Y677" i="24" a="1"/>
  <c r="Y677" i="24" s="1"/>
  <c r="Y673" i="24" a="1"/>
  <c r="Y673" i="24" s="1"/>
  <c r="X673" i="24" a="1"/>
  <c r="X673" i="24" s="1"/>
  <c r="Y669" i="24" a="1"/>
  <c r="Y669" i="24" s="1"/>
  <c r="X669" i="24" a="1"/>
  <c r="X669" i="24" s="1"/>
  <c r="Y665" i="24" a="1"/>
  <c r="Y665" i="24" s="1"/>
  <c r="X665" i="24" a="1"/>
  <c r="X665" i="24" s="1"/>
  <c r="Y661" i="24" a="1"/>
  <c r="Y661" i="24" s="1"/>
  <c r="X661" i="24" a="1"/>
  <c r="X661" i="24" s="1"/>
  <c r="Y657" i="24" a="1"/>
  <c r="Y657" i="24" s="1"/>
  <c r="X657" i="24" a="1"/>
  <c r="X657" i="24" s="1"/>
  <c r="Y653" i="24" a="1"/>
  <c r="Y653" i="24" s="1"/>
  <c r="X653" i="24" a="1"/>
  <c r="X653" i="24" s="1"/>
  <c r="Y649" i="24" a="1"/>
  <c r="Y649" i="24" s="1"/>
  <c r="X649" i="24" a="1"/>
  <c r="X649" i="24" s="1"/>
  <c r="Y645" i="24" a="1"/>
  <c r="Y645" i="24" s="1"/>
  <c r="X645" i="24" a="1"/>
  <c r="X645" i="24" s="1"/>
  <c r="X641" i="24" a="1"/>
  <c r="X641" i="24" s="1"/>
  <c r="Y637" i="24" a="1"/>
  <c r="Y637" i="24" s="1"/>
  <c r="X637" i="24" a="1"/>
  <c r="X637" i="24" s="1"/>
  <c r="Y633" i="24" a="1"/>
  <c r="Y633" i="24" s="1"/>
  <c r="X633" i="24" a="1"/>
  <c r="X633" i="24" s="1"/>
  <c r="X629" i="24" a="1"/>
  <c r="X629" i="24" s="1"/>
  <c r="Y629" i="24" a="1"/>
  <c r="Y629" i="24" s="1"/>
  <c r="Y625" i="24" a="1"/>
  <c r="Y625" i="24" s="1"/>
  <c r="X625" i="24" a="1"/>
  <c r="X625" i="24" s="1"/>
  <c r="X621" i="24" a="1"/>
  <c r="X621" i="24" s="1"/>
  <c r="Y617" i="24" a="1"/>
  <c r="Y617" i="24" s="1"/>
  <c r="X617" i="24" a="1"/>
  <c r="X617" i="24" s="1"/>
  <c r="X613" i="24" a="1"/>
  <c r="X613" i="24" s="1"/>
  <c r="X609" i="24" a="1"/>
  <c r="X609" i="24" s="1"/>
  <c r="Y605" i="24" a="1"/>
  <c r="Y605" i="24" s="1"/>
  <c r="X605" i="24" a="1"/>
  <c r="X605" i="24" s="1"/>
  <c r="X601" i="24" a="1"/>
  <c r="X601" i="24" s="1"/>
  <c r="Y601" i="24" a="1"/>
  <c r="Y601" i="24" s="1"/>
  <c r="X597" i="24" a="1"/>
  <c r="X597" i="24" s="1"/>
  <c r="Y593" i="24" a="1"/>
  <c r="Y593" i="24" s="1"/>
  <c r="X593" i="24" a="1"/>
  <c r="X593" i="24" s="1"/>
  <c r="Y589" i="24" a="1"/>
  <c r="Y589" i="24" s="1"/>
  <c r="X589" i="24" a="1"/>
  <c r="X589" i="24" s="1"/>
  <c r="Y585" i="24" a="1"/>
  <c r="Y585" i="24" s="1"/>
  <c r="X585" i="24" a="1"/>
  <c r="X585" i="24" s="1"/>
  <c r="X581" i="24" a="1"/>
  <c r="X581" i="24" s="1"/>
  <c r="Y577" i="24" a="1"/>
  <c r="Y577" i="24" s="1"/>
  <c r="X577" i="24" a="1"/>
  <c r="X577" i="24" s="1"/>
  <c r="X573" i="24" a="1"/>
  <c r="X573" i="24" s="1"/>
  <c r="Y569" i="24" a="1"/>
  <c r="Y569" i="24" s="1"/>
  <c r="X569" i="24" a="1"/>
  <c r="X569" i="24" s="1"/>
  <c r="Y565" i="24" a="1"/>
  <c r="Y565" i="24" s="1"/>
  <c r="X565" i="24" a="1"/>
  <c r="X565" i="24" s="1"/>
  <c r="Y561" i="24" a="1"/>
  <c r="Y561" i="24" s="1"/>
  <c r="X561" i="24" a="1"/>
  <c r="X561" i="24" s="1"/>
  <c r="Y557" i="24" a="1"/>
  <c r="Y557" i="24" s="1"/>
  <c r="X557" i="24" a="1"/>
  <c r="X557" i="24" s="1"/>
  <c r="Y553" i="24" a="1"/>
  <c r="Y553" i="24" s="1"/>
  <c r="X553" i="24" a="1"/>
  <c r="X553" i="24" s="1"/>
  <c r="X549" i="24" a="1"/>
  <c r="X549" i="24" s="1"/>
  <c r="X545" i="24" a="1"/>
  <c r="X545" i="24" s="1"/>
  <c r="X541" i="24" a="1"/>
  <c r="X541" i="24" s="1"/>
  <c r="X537" i="24" a="1"/>
  <c r="X537" i="24" s="1"/>
  <c r="X533" i="24" a="1"/>
  <c r="X533" i="24" s="1"/>
  <c r="Y529" i="24" a="1"/>
  <c r="Y529" i="24" s="1"/>
  <c r="X529" i="24" a="1"/>
  <c r="X529" i="24" s="1"/>
  <c r="Y525" i="24" a="1"/>
  <c r="Y525" i="24" s="1"/>
  <c r="X525" i="24" a="1"/>
  <c r="X525" i="24" s="1"/>
  <c r="Y521" i="24" a="1"/>
  <c r="Y521" i="24" s="1"/>
  <c r="X521" i="24" a="1"/>
  <c r="X521" i="24" s="1"/>
  <c r="Y517" i="24" a="1"/>
  <c r="Y517" i="24" s="1"/>
  <c r="X517" i="24" a="1"/>
  <c r="X517" i="24" s="1"/>
  <c r="X513" i="24" a="1"/>
  <c r="X513" i="24" s="1"/>
  <c r="Y509" i="24" a="1"/>
  <c r="Y509" i="24" s="1"/>
  <c r="X509" i="24" a="1"/>
  <c r="X509" i="24" s="1"/>
  <c r="Y505" i="24" a="1"/>
  <c r="Y505" i="24" s="1"/>
  <c r="X505" i="24" a="1"/>
  <c r="X505" i="24" s="1"/>
  <c r="X501" i="24" a="1"/>
  <c r="X501" i="24" s="1"/>
  <c r="X497" i="24" a="1"/>
  <c r="X497" i="24" s="1"/>
  <c r="Y497" i="24" a="1"/>
  <c r="Y497" i="24" s="1"/>
  <c r="Y493" i="24" a="1"/>
  <c r="Y493" i="24" s="1"/>
  <c r="X493" i="24" a="1"/>
  <c r="X493" i="24" s="1"/>
  <c r="X489" i="24" a="1"/>
  <c r="X489" i="24" s="1"/>
  <c r="X485" i="24" a="1"/>
  <c r="X485" i="24" s="1"/>
  <c r="X481" i="24" a="1"/>
  <c r="X481" i="24" s="1"/>
  <c r="Y481" i="24" a="1"/>
  <c r="Y481" i="24" s="1"/>
  <c r="X477" i="24" a="1"/>
  <c r="X477" i="24" s="1"/>
  <c r="X473" i="24" a="1"/>
  <c r="X473" i="24" s="1"/>
  <c r="X469" i="24" a="1"/>
  <c r="X469" i="24" s="1"/>
  <c r="X465" i="24" a="1"/>
  <c r="X465" i="24" s="1"/>
  <c r="Y461" i="24" a="1"/>
  <c r="Y461" i="24" s="1"/>
  <c r="X461" i="24" a="1"/>
  <c r="X461" i="24" s="1"/>
  <c r="Y457" i="24" a="1"/>
  <c r="Y457" i="24" s="1"/>
  <c r="X457" i="24" a="1"/>
  <c r="X457" i="24" s="1"/>
  <c r="Y453" i="24" a="1"/>
  <c r="Y453" i="24" s="1"/>
  <c r="X453" i="24" a="1"/>
  <c r="X453" i="24" s="1"/>
  <c r="X449" i="24" a="1"/>
  <c r="X449" i="24" s="1"/>
  <c r="Y449" i="24" a="1"/>
  <c r="Y449" i="24" s="1"/>
  <c r="Y445" i="24" a="1"/>
  <c r="Y445" i="24" s="1"/>
  <c r="X445" i="24" a="1"/>
  <c r="X445" i="24" s="1"/>
  <c r="Y441" i="24" a="1"/>
  <c r="Y441" i="24" s="1"/>
  <c r="X441" i="24" a="1"/>
  <c r="X441" i="24" s="1"/>
  <c r="Y437" i="24" a="1"/>
  <c r="Y437" i="24" s="1"/>
  <c r="X437" i="24" a="1"/>
  <c r="X437" i="24" s="1"/>
  <c r="X433" i="24" a="1"/>
  <c r="X433" i="24" s="1"/>
  <c r="Y429" i="24" a="1"/>
  <c r="Y429" i="24" s="1"/>
  <c r="X429" i="24" a="1"/>
  <c r="X429" i="24" s="1"/>
  <c r="X425" i="24" a="1"/>
  <c r="X425" i="24" s="1"/>
  <c r="Y425" i="24" a="1"/>
  <c r="Y425" i="24" s="1"/>
  <c r="X421" i="24" a="1"/>
  <c r="X421" i="24" s="1"/>
  <c r="Y421" i="24" a="1"/>
  <c r="Y421" i="24" s="1"/>
  <c r="X417" i="24" a="1"/>
  <c r="X417" i="24" s="1"/>
  <c r="Y417" i="24" a="1"/>
  <c r="Y417" i="24" s="1"/>
  <c r="Y413" i="24" a="1"/>
  <c r="Y413" i="24" s="1"/>
  <c r="X413" i="24" a="1"/>
  <c r="X413" i="24" s="1"/>
  <c r="X409" i="24" a="1"/>
  <c r="X409" i="24" s="1"/>
  <c r="Y405" i="24" a="1"/>
  <c r="Y405" i="24" s="1"/>
  <c r="X405" i="24" a="1"/>
  <c r="X405" i="24" s="1"/>
  <c r="Y401" i="24" a="1"/>
  <c r="Y401" i="24" s="1"/>
  <c r="X401" i="24" a="1"/>
  <c r="X401" i="24" s="1"/>
  <c r="Y397" i="24" a="1"/>
  <c r="Y397" i="24" s="1"/>
  <c r="X397" i="24" a="1"/>
  <c r="X397" i="24" s="1"/>
  <c r="X393" i="24" a="1"/>
  <c r="X393" i="24" s="1"/>
  <c r="X389" i="24" a="1"/>
  <c r="X389" i="24" s="1"/>
  <c r="X385" i="24" a="1"/>
  <c r="X385" i="24" s="1"/>
  <c r="Y381" i="24" a="1"/>
  <c r="Y381" i="24" s="1"/>
  <c r="X381" i="24" a="1"/>
  <c r="X381" i="24" s="1"/>
  <c r="X377" i="24" a="1"/>
  <c r="X377" i="24" s="1"/>
  <c r="Y373" i="24" a="1"/>
  <c r="Y373" i="24" s="1"/>
  <c r="X373" i="24" a="1"/>
  <c r="X373" i="24" s="1"/>
  <c r="X369" i="24" a="1"/>
  <c r="X369" i="24" s="1"/>
  <c r="X365" i="24" a="1"/>
  <c r="X365" i="24" s="1"/>
  <c r="Y365" i="24" a="1"/>
  <c r="Y365" i="24" s="1"/>
  <c r="X361" i="24" a="1"/>
  <c r="X361" i="24" s="1"/>
  <c r="Y361" i="24" a="1"/>
  <c r="Y361" i="24" s="1"/>
  <c r="Y357" i="24" a="1"/>
  <c r="Y357" i="24" s="1"/>
  <c r="X357" i="24" a="1"/>
  <c r="X357" i="24" s="1"/>
  <c r="Y353" i="24" a="1"/>
  <c r="Y353" i="24" s="1"/>
  <c r="X353" i="24" a="1"/>
  <c r="X353" i="24" s="1"/>
  <c r="Y349" i="24" a="1"/>
  <c r="Y349" i="24" s="1"/>
  <c r="X349" i="24" a="1"/>
  <c r="X349" i="24" s="1"/>
  <c r="Y345" i="24" a="1"/>
  <c r="Y345" i="24" s="1"/>
  <c r="X345" i="24" a="1"/>
  <c r="X345" i="24" s="1"/>
  <c r="X341" i="24" a="1"/>
  <c r="X341" i="24" s="1"/>
  <c r="Y341" i="24" a="1"/>
  <c r="Y341" i="24" s="1"/>
  <c r="Y337" i="24" a="1"/>
  <c r="Y337" i="24" s="1"/>
  <c r="X337" i="24" a="1"/>
  <c r="X337" i="24" s="1"/>
  <c r="Y333" i="24" a="1"/>
  <c r="Y333" i="24" s="1"/>
  <c r="X333" i="24" a="1"/>
  <c r="X333" i="24" s="1"/>
  <c r="Y329" i="24" a="1"/>
  <c r="Y329" i="24" s="1"/>
  <c r="X329" i="24" a="1"/>
  <c r="X329" i="24" s="1"/>
  <c r="X325" i="24" a="1"/>
  <c r="X325" i="24" s="1"/>
  <c r="Y321" i="24" a="1"/>
  <c r="Y321" i="24" s="1"/>
  <c r="X321" i="24" a="1"/>
  <c r="X321" i="24" s="1"/>
  <c r="Y317" i="24" a="1"/>
  <c r="Y317" i="24" s="1"/>
  <c r="X317" i="24" a="1"/>
  <c r="X317" i="24" s="1"/>
  <c r="Y313" i="24" a="1"/>
  <c r="Y313" i="24" s="1"/>
  <c r="X313" i="24" a="1"/>
  <c r="X313" i="24" s="1"/>
  <c r="Y309" i="24" a="1"/>
  <c r="Y309" i="24" s="1"/>
  <c r="X309" i="24" a="1"/>
  <c r="X309" i="24" s="1"/>
  <c r="Y305" i="24" a="1"/>
  <c r="Y305" i="24" s="1"/>
  <c r="X305" i="24" a="1"/>
  <c r="X305" i="24" s="1"/>
  <c r="Y301" i="24" a="1"/>
  <c r="Y301" i="24" s="1"/>
  <c r="X301" i="24" a="1"/>
  <c r="X301" i="24" s="1"/>
  <c r="X297" i="24" a="1"/>
  <c r="X297" i="24" s="1"/>
  <c r="X293" i="24" a="1"/>
  <c r="X293" i="24" s="1"/>
  <c r="X289" i="24" a="1"/>
  <c r="X289" i="24" s="1"/>
  <c r="X285" i="24" a="1"/>
  <c r="X285" i="24" s="1"/>
  <c r="Y281" i="24" a="1"/>
  <c r="Y281" i="24" s="1"/>
  <c r="X281" i="24" a="1"/>
  <c r="X281" i="24" s="1"/>
  <c r="X277" i="24" a="1"/>
  <c r="X277" i="24" s="1"/>
  <c r="Y273" i="24" a="1"/>
  <c r="Y273" i="24" s="1"/>
  <c r="X273" i="24" a="1"/>
  <c r="X273" i="24" s="1"/>
  <c r="Y269" i="24" a="1"/>
  <c r="Y269" i="24" s="1"/>
  <c r="X269" i="24" a="1"/>
  <c r="X269" i="24" s="1"/>
  <c r="Y265" i="24" a="1"/>
  <c r="Y265" i="24" s="1"/>
  <c r="X265" i="24" a="1"/>
  <c r="X265" i="24" s="1"/>
  <c r="Y261" i="24" a="1"/>
  <c r="Y261" i="24" s="1"/>
  <c r="X261" i="24" a="1"/>
  <c r="X261" i="24" s="1"/>
  <c r="Y257" i="24" a="1"/>
  <c r="Y257" i="24" s="1"/>
  <c r="X257" i="24" a="1"/>
  <c r="X257" i="24" s="1"/>
  <c r="Y253" i="24" a="1"/>
  <c r="Y253" i="24" s="1"/>
  <c r="X253" i="24" a="1"/>
  <c r="X253" i="24" s="1"/>
  <c r="Y249" i="24" a="1"/>
  <c r="Y249" i="24" s="1"/>
  <c r="X249" i="24" a="1"/>
  <c r="X249" i="24" s="1"/>
  <c r="Y245" i="24" a="1"/>
  <c r="Y245" i="24" s="1"/>
  <c r="X245" i="24" a="1"/>
  <c r="X245" i="24" s="1"/>
  <c r="Y241" i="24" a="1"/>
  <c r="Y241" i="24" s="1"/>
  <c r="X241" i="24" a="1"/>
  <c r="X241" i="24" s="1"/>
  <c r="X237" i="24" a="1"/>
  <c r="X237" i="24" s="1"/>
  <c r="Y237" i="24" a="1"/>
  <c r="Y237" i="24" s="1"/>
  <c r="Y233" i="24" a="1"/>
  <c r="Y233" i="24" s="1"/>
  <c r="X233" i="24" a="1"/>
  <c r="X233" i="24" s="1"/>
  <c r="Y229" i="24" a="1"/>
  <c r="Y229" i="24" s="1"/>
  <c r="X229" i="24" a="1"/>
  <c r="X229" i="24" s="1"/>
  <c r="X225" i="24" a="1"/>
  <c r="X225" i="24" s="1"/>
  <c r="Y221" i="24" a="1"/>
  <c r="Y221" i="24" s="1"/>
  <c r="X221" i="24" a="1"/>
  <c r="X221" i="24" s="1"/>
  <c r="Y217" i="24" a="1"/>
  <c r="Y217" i="24" s="1"/>
  <c r="X217" i="24" a="1"/>
  <c r="X217" i="24" s="1"/>
  <c r="X213" i="24" a="1"/>
  <c r="X213" i="24" s="1"/>
  <c r="Y209" i="24" a="1"/>
  <c r="Y209" i="24" s="1"/>
  <c r="X209" i="24" a="1"/>
  <c r="X209" i="24" s="1"/>
  <c r="Y205" i="24" a="1"/>
  <c r="Y205" i="24" s="1"/>
  <c r="X205" i="24" a="1"/>
  <c r="X205" i="24" s="1"/>
  <c r="X201" i="24" a="1"/>
  <c r="X201" i="24" s="1"/>
  <c r="X197" i="24" a="1"/>
  <c r="X197" i="24" s="1"/>
  <c r="Y193" i="24" a="1"/>
  <c r="Y193" i="24" s="1"/>
  <c r="X193" i="24" a="1"/>
  <c r="X193" i="24" s="1"/>
  <c r="Y189" i="24" a="1"/>
  <c r="Y189" i="24" s="1"/>
  <c r="X189" i="24" a="1"/>
  <c r="X189" i="24" s="1"/>
  <c r="X185" i="24" a="1"/>
  <c r="X185" i="24" s="1"/>
  <c r="X181" i="24" a="1"/>
  <c r="X181" i="24" s="1"/>
  <c r="Y177" i="24" a="1"/>
  <c r="Y177" i="24" s="1"/>
  <c r="X177" i="24" a="1"/>
  <c r="X177" i="24" s="1"/>
  <c r="Y173" i="24" a="1"/>
  <c r="Y173" i="24" s="1"/>
  <c r="X173" i="24" a="1"/>
  <c r="X173" i="24" s="1"/>
  <c r="X169" i="24" a="1"/>
  <c r="X169" i="24" s="1"/>
  <c r="Y169" i="24" a="1"/>
  <c r="Y169" i="24" s="1"/>
  <c r="Y165" i="24" a="1"/>
  <c r="Y165" i="24" s="1"/>
  <c r="X165" i="24" a="1"/>
  <c r="X165" i="24" s="1"/>
  <c r="Y161" i="24" a="1"/>
  <c r="Y161" i="24" s="1"/>
  <c r="X161" i="24" a="1"/>
  <c r="X161" i="24" s="1"/>
  <c r="Y157" i="24" a="1"/>
  <c r="Y157" i="24" s="1"/>
  <c r="X157" i="24" a="1"/>
  <c r="X157" i="24" s="1"/>
  <c r="X153" i="24" a="1"/>
  <c r="X153" i="24" s="1"/>
  <c r="Y149" i="24" a="1"/>
  <c r="Y149" i="24" s="1"/>
  <c r="X149" i="24" a="1"/>
  <c r="X149" i="24" s="1"/>
  <c r="X145" i="24" a="1"/>
  <c r="X145" i="24" s="1"/>
  <c r="Y141" i="24" a="1"/>
  <c r="Y141" i="24" s="1"/>
  <c r="X141" i="24" a="1"/>
  <c r="X141" i="24" s="1"/>
  <c r="X137" i="24" a="1"/>
  <c r="X137" i="24" s="1"/>
  <c r="Y133" i="24" a="1"/>
  <c r="Y133" i="24" s="1"/>
  <c r="X133" i="24" a="1"/>
  <c r="X133" i="24" s="1"/>
  <c r="Y129" i="24" a="1"/>
  <c r="Y129" i="24" s="1"/>
  <c r="X129" i="24" a="1"/>
  <c r="X129" i="24" s="1"/>
  <c r="Y125" i="24" a="1"/>
  <c r="Y125" i="24" s="1"/>
  <c r="X125" i="24" a="1"/>
  <c r="X125" i="24" s="1"/>
  <c r="X121" i="24" a="1"/>
  <c r="X121" i="24" s="1"/>
  <c r="Y121" i="24" a="1"/>
  <c r="Y121" i="24" s="1"/>
  <c r="Y117" i="24" a="1"/>
  <c r="Y117" i="24" s="1"/>
  <c r="X117" i="24" a="1"/>
  <c r="X117" i="24" s="1"/>
  <c r="Y113" i="24" a="1"/>
  <c r="Y113" i="24" s="1"/>
  <c r="X113" i="24" a="1"/>
  <c r="X113" i="24" s="1"/>
  <c r="X109" i="24" a="1"/>
  <c r="X109" i="24" s="1"/>
  <c r="Y105" i="24" a="1"/>
  <c r="Y105" i="24" s="1"/>
  <c r="X105" i="24" a="1"/>
  <c r="X105" i="24" s="1"/>
  <c r="Y101" i="24" a="1"/>
  <c r="Y101" i="24" s="1"/>
  <c r="X101" i="24" a="1"/>
  <c r="X101" i="24" s="1"/>
  <c r="Y97" i="24" a="1"/>
  <c r="Y97" i="24" s="1"/>
  <c r="X97" i="24" a="1"/>
  <c r="X97" i="24" s="1"/>
  <c r="Y93" i="24" a="1"/>
  <c r="Y93" i="24" s="1"/>
  <c r="X93" i="24" a="1"/>
  <c r="X93" i="24" s="1"/>
  <c r="Y89" i="24" a="1"/>
  <c r="Y89" i="24" s="1"/>
  <c r="X89" i="24" a="1"/>
  <c r="X89" i="24" s="1"/>
  <c r="Y85" i="24" a="1"/>
  <c r="Y85" i="24" s="1"/>
  <c r="X85" i="24" a="1"/>
  <c r="X85" i="24" s="1"/>
  <c r="Y81" i="24" a="1"/>
  <c r="Y81" i="24" s="1"/>
  <c r="X81" i="24" a="1"/>
  <c r="X81" i="24" s="1"/>
  <c r="Y77" i="24" a="1"/>
  <c r="Y77" i="24" s="1"/>
  <c r="X77" i="24" a="1"/>
  <c r="X77" i="24" s="1"/>
  <c r="Y73" i="24" a="1"/>
  <c r="Y73" i="24" s="1"/>
  <c r="X73" i="24" a="1"/>
  <c r="X73" i="24" s="1"/>
  <c r="Y69" i="24" a="1"/>
  <c r="Y69" i="24" s="1"/>
  <c r="X69" i="24" a="1"/>
  <c r="X69" i="24" s="1"/>
  <c r="Y65" i="24" a="1"/>
  <c r="Y65" i="24" s="1"/>
  <c r="X65" i="24" a="1"/>
  <c r="X65" i="24" s="1"/>
  <c r="Y61" i="24" a="1"/>
  <c r="Y61" i="24" s="1"/>
  <c r="X61" i="24" a="1"/>
  <c r="X61" i="24" s="1"/>
  <c r="X57" i="24" a="1"/>
  <c r="X57" i="24" s="1"/>
  <c r="X53" i="24" a="1"/>
  <c r="X53" i="24" s="1"/>
  <c r="Y53" i="24" a="1"/>
  <c r="Y53" i="24" s="1"/>
  <c r="Y49" i="24" a="1"/>
  <c r="Y49" i="24" s="1"/>
  <c r="X49" i="24" a="1"/>
  <c r="X49" i="24" s="1"/>
  <c r="Y45" i="24" a="1"/>
  <c r="Y45" i="24" s="1"/>
  <c r="X45" i="24" a="1"/>
  <c r="X45" i="24" s="1"/>
  <c r="Y41" i="24" a="1"/>
  <c r="Y41" i="24" s="1"/>
  <c r="X41" i="24" a="1"/>
  <c r="X41" i="24" s="1"/>
  <c r="Y37" i="24" a="1"/>
  <c r="Y37" i="24" s="1"/>
  <c r="X37" i="24" a="1"/>
  <c r="X37" i="24" s="1"/>
  <c r="Y33" i="24" a="1"/>
  <c r="Y33" i="24" s="1"/>
  <c r="X33" i="24" a="1"/>
  <c r="X33" i="24" s="1"/>
  <c r="Y29" i="24" a="1"/>
  <c r="Y29" i="24" s="1"/>
  <c r="X29" i="24" a="1"/>
  <c r="X29" i="24" s="1"/>
  <c r="Y25" i="24" a="1"/>
  <c r="Y25" i="24" s="1"/>
  <c r="X25" i="24" a="1"/>
  <c r="X25" i="24" s="1"/>
  <c r="Y21" i="24" a="1"/>
  <c r="Y21" i="24" s="1"/>
  <c r="X21" i="24" a="1"/>
  <c r="X21" i="24" s="1"/>
  <c r="Y17" i="24" a="1"/>
  <c r="Y17" i="24" s="1"/>
  <c r="X17" i="24" a="1"/>
  <c r="X17" i="24" s="1"/>
  <c r="X13" i="24" a="1"/>
  <c r="X13" i="24" s="1"/>
  <c r="X9" i="24" a="1"/>
  <c r="X9" i="24" s="1"/>
  <c r="Y144" i="24" a="1"/>
  <c r="Y144" i="24" s="1"/>
  <c r="X144" i="24" a="1"/>
  <c r="X144" i="24" s="1"/>
  <c r="Y140" i="24" a="1"/>
  <c r="Y140" i="24" s="1"/>
  <c r="X140" i="24" a="1"/>
  <c r="X140" i="24" s="1"/>
  <c r="Y136" i="24" a="1"/>
  <c r="Y136" i="24" s="1"/>
  <c r="X136" i="24" a="1"/>
  <c r="X136" i="24" s="1"/>
  <c r="Y132" i="24" a="1"/>
  <c r="Y132" i="24" s="1"/>
  <c r="X132" i="24" a="1"/>
  <c r="X132" i="24" s="1"/>
  <c r="Y128" i="24" a="1"/>
  <c r="Y128" i="24" s="1"/>
  <c r="X128" i="24" a="1"/>
  <c r="X128" i="24" s="1"/>
  <c r="X124" i="24" a="1"/>
  <c r="X124" i="24" s="1"/>
  <c r="Y124" i="24" a="1"/>
  <c r="Y124" i="24" s="1"/>
  <c r="Y120" i="24" a="1"/>
  <c r="Y120" i="24" s="1"/>
  <c r="X120" i="24" a="1"/>
  <c r="X120" i="24" s="1"/>
  <c r="X116" i="24" a="1"/>
  <c r="X116" i="24" s="1"/>
  <c r="Y112" i="24" a="1"/>
  <c r="Y112" i="24" s="1"/>
  <c r="X112" i="24" a="1"/>
  <c r="X112" i="24" s="1"/>
  <c r="Y108" i="24" a="1"/>
  <c r="Y108" i="24" s="1"/>
  <c r="X108" i="24" a="1"/>
  <c r="X108" i="24" s="1"/>
  <c r="Y104" i="24" a="1"/>
  <c r="Y104" i="24" s="1"/>
  <c r="X104" i="24" a="1"/>
  <c r="X104" i="24" s="1"/>
  <c r="Y100" i="24" a="1"/>
  <c r="Y100" i="24" s="1"/>
  <c r="X100" i="24" a="1"/>
  <c r="X100" i="24" s="1"/>
  <c r="X96" i="24" a="1"/>
  <c r="X96" i="24" s="1"/>
  <c r="Y92" i="24" a="1"/>
  <c r="Y92" i="24" s="1"/>
  <c r="X92" i="24" a="1"/>
  <c r="X92" i="24" s="1"/>
  <c r="Y88" i="24" a="1"/>
  <c r="Y88" i="24" s="1"/>
  <c r="X88" i="24" a="1"/>
  <c r="X88" i="24" s="1"/>
  <c r="Y84" i="24" a="1"/>
  <c r="Y84" i="24" s="1"/>
  <c r="X84" i="24" a="1"/>
  <c r="X84" i="24" s="1"/>
  <c r="X80" i="24" a="1"/>
  <c r="X80" i="24" s="1"/>
  <c r="X76" i="24" a="1"/>
  <c r="X76" i="24" s="1"/>
  <c r="Y72" i="24" a="1"/>
  <c r="Y72" i="24" s="1"/>
  <c r="X72" i="24" a="1"/>
  <c r="X72" i="24" s="1"/>
  <c r="Y68" i="24" a="1"/>
  <c r="Y68" i="24" s="1"/>
  <c r="X68" i="24" a="1"/>
  <c r="X68" i="24" s="1"/>
  <c r="Y64" i="24" a="1"/>
  <c r="Y64" i="24" s="1"/>
  <c r="X64" i="24" a="1"/>
  <c r="X64" i="24" s="1"/>
  <c r="X60" i="24" a="1"/>
  <c r="X60" i="24" s="1"/>
  <c r="Y56" i="24" a="1"/>
  <c r="Y56" i="24" s="1"/>
  <c r="X56" i="24" a="1"/>
  <c r="X56" i="24" s="1"/>
  <c r="Y52" i="24" a="1"/>
  <c r="Y52" i="24" s="1"/>
  <c r="X52" i="24" a="1"/>
  <c r="X52" i="24" s="1"/>
  <c r="X48" i="24" a="1"/>
  <c r="X48" i="24" s="1"/>
  <c r="X44" i="24" a="1"/>
  <c r="X44" i="24" s="1"/>
  <c r="Y44" i="24" a="1"/>
  <c r="Y44" i="24" s="1"/>
  <c r="Y40" i="24" a="1"/>
  <c r="Y40" i="24" s="1"/>
  <c r="X40" i="24" a="1"/>
  <c r="X40" i="24" s="1"/>
  <c r="X36" i="24" a="1"/>
  <c r="X36" i="24" s="1"/>
  <c r="Y32" i="24" a="1"/>
  <c r="Y32" i="24" s="1"/>
  <c r="X32" i="24" a="1"/>
  <c r="X32" i="24" s="1"/>
  <c r="X28" i="24" a="1"/>
  <c r="X28" i="24" s="1"/>
  <c r="Y24" i="24" a="1"/>
  <c r="Y24" i="24" s="1"/>
  <c r="X24" i="24" a="1"/>
  <c r="X24" i="24" s="1"/>
  <c r="Y20" i="24" a="1"/>
  <c r="Y20" i="24" s="1"/>
  <c r="X20" i="24" a="1"/>
  <c r="X20" i="24" s="1"/>
  <c r="Y16" i="24" a="1"/>
  <c r="Y16" i="24" s="1"/>
  <c r="X16" i="24" a="1"/>
  <c r="X16" i="24" s="1"/>
  <c r="X12" i="24" a="1"/>
  <c r="X12" i="24" s="1"/>
  <c r="V1131" i="24"/>
  <c r="W8" i="24"/>
  <c r="W139" i="24"/>
  <c r="W1131" i="24"/>
  <c r="W1138" i="24"/>
  <c r="W538" i="24"/>
  <c r="W332" i="24"/>
  <c r="W1069" i="24"/>
  <c r="W421" i="24"/>
  <c r="W401" i="24"/>
  <c r="W1123" i="24"/>
  <c r="W1115" i="24"/>
  <c r="W1091" i="24"/>
  <c r="W1067" i="24"/>
  <c r="W1035" i="24"/>
  <c r="W1007" i="24"/>
  <c r="W999" i="24"/>
  <c r="W839" i="24"/>
  <c r="W823" i="24"/>
  <c r="W323" i="24"/>
  <c r="W303" i="24"/>
  <c r="W299" i="24"/>
  <c r="W195" i="24"/>
  <c r="W159" i="24"/>
  <c r="W143" i="24"/>
  <c r="W135" i="24"/>
  <c r="W127" i="24"/>
  <c r="W119" i="24"/>
  <c r="W111" i="24"/>
  <c r="W107" i="24"/>
  <c r="W99" i="24"/>
  <c r="W91" i="24"/>
  <c r="W83" i="24"/>
  <c r="W71" i="24"/>
  <c r="W1147" i="24"/>
  <c r="W1127" i="24"/>
  <c r="W1103" i="24"/>
  <c r="W1075" i="24"/>
  <c r="W1059" i="24"/>
  <c r="W1015" i="24"/>
  <c r="W991" i="24"/>
  <c r="W835" i="24"/>
  <c r="W819" i="24"/>
  <c r="W779" i="24"/>
  <c r="W759" i="24"/>
  <c r="W751" i="24"/>
  <c r="W715" i="24"/>
  <c r="W703" i="24"/>
  <c r="W695" i="24"/>
  <c r="W623" i="24"/>
  <c r="W599" i="24"/>
  <c r="W595" i="24"/>
  <c r="W587" i="24"/>
  <c r="W559" i="24"/>
  <c r="W535" i="24"/>
  <c r="W419" i="24"/>
  <c r="W930" i="24"/>
  <c r="W474" i="24"/>
  <c r="W356" i="24"/>
  <c r="W1111" i="24"/>
  <c r="W1099" i="24"/>
  <c r="W1063" i="24"/>
  <c r="W1051" i="24"/>
  <c r="W1019" i="24"/>
  <c r="W995" i="24"/>
  <c r="W831" i="24"/>
  <c r="W811" i="24"/>
  <c r="W771" i="24"/>
  <c r="W767" i="24"/>
  <c r="W755" i="24"/>
  <c r="W719" i="24"/>
  <c r="W711" i="24"/>
  <c r="W707" i="24"/>
  <c r="W699" i="24"/>
  <c r="W651" i="24"/>
  <c r="W1137" i="24"/>
  <c r="V1119" i="24"/>
  <c r="W1119" i="24"/>
  <c r="V1107" i="24"/>
  <c r="W1107" i="24"/>
  <c r="V1095" i="24"/>
  <c r="W1095" i="24"/>
  <c r="W1083" i="24"/>
  <c r="W1071" i="24"/>
  <c r="W1055" i="24"/>
  <c r="W1043" i="24"/>
  <c r="W1031" i="24"/>
  <c r="W1023" i="24"/>
  <c r="W979" i="24"/>
  <c r="W967" i="24"/>
  <c r="W959" i="24"/>
  <c r="W947" i="24"/>
  <c r="W931" i="24"/>
  <c r="W923" i="24"/>
  <c r="W907" i="24"/>
  <c r="W899" i="24"/>
  <c r="W891" i="24"/>
  <c r="W879" i="24"/>
  <c r="W871" i="24"/>
  <c r="W855" i="24"/>
  <c r="W847" i="24"/>
  <c r="V815" i="24"/>
  <c r="W815" i="24"/>
  <c r="W803" i="24"/>
  <c r="W795" i="24"/>
  <c r="V775" i="24"/>
  <c r="W775" i="24"/>
  <c r="W763" i="24"/>
  <c r="W735" i="24"/>
  <c r="V415" i="24"/>
  <c r="W415" i="24"/>
  <c r="V291" i="24"/>
  <c r="W291" i="24"/>
  <c r="W275" i="24"/>
  <c r="V263" i="24"/>
  <c r="W263" i="24"/>
  <c r="W259" i="24"/>
  <c r="V251" i="24"/>
  <c r="W251" i="24"/>
  <c r="W243" i="24"/>
  <c r="V235" i="24"/>
  <c r="W235" i="24"/>
  <c r="V191" i="24"/>
  <c r="W191" i="24"/>
  <c r="V183" i="24"/>
  <c r="W183" i="24"/>
  <c r="V175" i="24"/>
  <c r="W175" i="24"/>
  <c r="W167" i="24"/>
  <c r="V123" i="24"/>
  <c r="W123" i="24"/>
  <c r="V103" i="24"/>
  <c r="W103" i="24"/>
  <c r="W1146" i="24"/>
  <c r="W1130" i="24"/>
  <c r="W1122" i="24"/>
  <c r="W1114" i="24"/>
  <c r="W1106" i="24"/>
  <c r="W1098" i="24"/>
  <c r="W1086" i="24"/>
  <c r="W1078" i="24"/>
  <c r="W1070" i="24"/>
  <c r="W1062" i="24"/>
  <c r="W1054" i="24"/>
  <c r="W1046" i="24"/>
  <c r="W1038" i="24"/>
  <c r="W1030" i="24"/>
  <c r="W1022" i="24"/>
  <c r="W1014" i="24"/>
  <c r="W1006" i="24"/>
  <c r="W998" i="24"/>
  <c r="W990" i="24"/>
  <c r="W986" i="24"/>
  <c r="W974" i="24"/>
  <c r="W886" i="24"/>
  <c r="W878" i="24"/>
  <c r="W862" i="24"/>
  <c r="W858" i="24"/>
  <c r="W846" i="24"/>
  <c r="W838" i="24"/>
  <c r="W834" i="24"/>
  <c r="W826" i="24"/>
  <c r="W818" i="24"/>
  <c r="W810" i="24"/>
  <c r="W802" i="24"/>
  <c r="W798" i="24"/>
  <c r="W794" i="24"/>
  <c r="W790" i="24"/>
  <c r="W786" i="24"/>
  <c r="W782" i="24"/>
  <c r="W778" i="24"/>
  <c r="W774" i="24"/>
  <c r="W770" i="24"/>
  <c r="W766" i="24"/>
  <c r="W762" i="24"/>
  <c r="W758" i="24"/>
  <c r="W754" i="24"/>
  <c r="W750" i="24"/>
  <c r="W746" i="24"/>
  <c r="W742" i="24"/>
  <c r="W738" i="24"/>
  <c r="W734" i="24"/>
  <c r="W730" i="24"/>
  <c r="W726" i="24"/>
  <c r="W722" i="24"/>
  <c r="W718" i="24"/>
  <c r="W714" i="24"/>
  <c r="W710" i="24"/>
  <c r="W706" i="24"/>
  <c r="W702" i="24"/>
  <c r="W1003" i="24"/>
  <c r="W987" i="24"/>
  <c r="V983" i="24"/>
  <c r="W983" i="24"/>
  <c r="W971" i="24"/>
  <c r="W955" i="24"/>
  <c r="W939" i="24"/>
  <c r="W927" i="24"/>
  <c r="W915" i="24"/>
  <c r="W903" i="24"/>
  <c r="W887" i="24"/>
  <c r="W875" i="24"/>
  <c r="W863" i="24"/>
  <c r="W851" i="24"/>
  <c r="V827" i="24"/>
  <c r="W827" i="24"/>
  <c r="W799" i="24"/>
  <c r="W787" i="24"/>
  <c r="V783" i="24"/>
  <c r="W783" i="24"/>
  <c r="W739" i="24"/>
  <c r="W727" i="24"/>
  <c r="W691" i="24"/>
  <c r="V687" i="24"/>
  <c r="W687" i="24"/>
  <c r="W679" i="24"/>
  <c r="W667" i="24"/>
  <c r="W663" i="24"/>
  <c r="V655" i="24"/>
  <c r="W655" i="24"/>
  <c r="W647" i="24"/>
  <c r="W639" i="24"/>
  <c r="W631" i="24"/>
  <c r="V615" i="24"/>
  <c r="W615" i="24"/>
  <c r="W611" i="24"/>
  <c r="V591" i="24"/>
  <c r="W591" i="24"/>
  <c r="V583" i="24"/>
  <c r="W583" i="24"/>
  <c r="W571" i="24"/>
  <c r="W563" i="24"/>
  <c r="W555" i="24"/>
  <c r="V551" i="24"/>
  <c r="W551" i="24"/>
  <c r="W543" i="24"/>
  <c r="V531" i="24"/>
  <c r="W531" i="24"/>
  <c r="V527" i="24"/>
  <c r="W527" i="24"/>
  <c r="W523" i="24"/>
  <c r="V515" i="24"/>
  <c r="W515" i="24"/>
  <c r="W503" i="24"/>
  <c r="W499" i="24"/>
  <c r="W487" i="24"/>
  <c r="V479" i="24"/>
  <c r="W479" i="24"/>
  <c r="V463" i="24"/>
  <c r="W463" i="24"/>
  <c r="W443" i="24"/>
  <c r="W435" i="24"/>
  <c r="W423" i="24"/>
  <c r="W407" i="24"/>
  <c r="W399" i="24"/>
  <c r="W375" i="24"/>
  <c r="V367" i="24"/>
  <c r="W367" i="24"/>
  <c r="V359" i="24"/>
  <c r="W359" i="24"/>
  <c r="V351" i="24"/>
  <c r="W351" i="24"/>
  <c r="V343" i="24"/>
  <c r="W343" i="24"/>
  <c r="V339" i="24"/>
  <c r="W339" i="24"/>
  <c r="V331" i="24"/>
  <c r="W331" i="24"/>
  <c r="V327" i="24"/>
  <c r="W327" i="24"/>
  <c r="W287" i="24"/>
  <c r="V283" i="24"/>
  <c r="W283" i="24"/>
  <c r="V271" i="24"/>
  <c r="W271" i="24"/>
  <c r="W247" i="24"/>
  <c r="W239" i="24"/>
  <c r="V227" i="24"/>
  <c r="W227" i="24"/>
  <c r="V223" i="24"/>
  <c r="W223" i="24"/>
  <c r="V215" i="24"/>
  <c r="W215" i="24"/>
  <c r="V203" i="24"/>
  <c r="W203" i="24"/>
  <c r="W179" i="24"/>
  <c r="W171" i="24"/>
  <c r="V163" i="24"/>
  <c r="W163" i="24"/>
  <c r="W151" i="24"/>
  <c r="V147" i="24"/>
  <c r="W147" i="24"/>
  <c r="V131" i="24"/>
  <c r="W131" i="24"/>
  <c r="W79" i="24"/>
  <c r="V75" i="24"/>
  <c r="W75" i="24"/>
  <c r="W1142" i="24"/>
  <c r="W1134" i="24"/>
  <c r="W1126" i="24"/>
  <c r="W1118" i="24"/>
  <c r="W1110" i="24"/>
  <c r="W1102" i="24"/>
  <c r="W1094" i="24"/>
  <c r="W1090" i="24"/>
  <c r="W1082" i="24"/>
  <c r="W1074" i="24"/>
  <c r="W1066" i="24"/>
  <c r="W1058" i="24"/>
  <c r="W1050" i="24"/>
  <c r="W1042" i="24"/>
  <c r="W1034" i="24"/>
  <c r="W1026" i="24"/>
  <c r="W1018" i="24"/>
  <c r="W1010" i="24"/>
  <c r="W1002" i="24"/>
  <c r="W994" i="24"/>
  <c r="W982" i="24"/>
  <c r="W978" i="24"/>
  <c r="W970" i="24"/>
  <c r="W966" i="24"/>
  <c r="W962" i="24"/>
  <c r="W958" i="24"/>
  <c r="W954" i="24"/>
  <c r="W950" i="24"/>
  <c r="W946" i="24"/>
  <c r="W942" i="24"/>
  <c r="W938" i="24"/>
  <c r="W934" i="24"/>
  <c r="W926" i="24"/>
  <c r="W922" i="24"/>
  <c r="W918" i="24"/>
  <c r="W914" i="24"/>
  <c r="W910" i="24"/>
  <c r="W906" i="24"/>
  <c r="W902" i="24"/>
  <c r="W898" i="24"/>
  <c r="W894" i="24"/>
  <c r="W890" i="24"/>
  <c r="W882" i="24"/>
  <c r="W874" i="24"/>
  <c r="W870" i="24"/>
  <c r="W866" i="24"/>
  <c r="W854" i="24"/>
  <c r="W850" i="24"/>
  <c r="W842" i="24"/>
  <c r="W830" i="24"/>
  <c r="W822" i="24"/>
  <c r="W814" i="24"/>
  <c r="W806" i="24"/>
  <c r="W1145" i="24"/>
  <c r="W1141" i="24"/>
  <c r="W1133" i="24"/>
  <c r="W1129" i="24"/>
  <c r="W1125" i="24"/>
  <c r="W1121" i="24"/>
  <c r="W1117" i="24"/>
  <c r="W1113" i="24"/>
  <c r="W1109" i="24"/>
  <c r="W1105" i="24"/>
  <c r="W1101" i="24"/>
  <c r="W1097" i="24"/>
  <c r="W1093" i="24"/>
  <c r="W1089" i="24"/>
  <c r="W1085" i="24"/>
  <c r="W1081" i="24"/>
  <c r="W1077" i="24"/>
  <c r="W1073" i="24"/>
  <c r="W1065" i="24"/>
  <c r="W1061" i="24"/>
  <c r="W1057" i="24"/>
  <c r="W1053" i="24"/>
  <c r="W1049" i="24"/>
  <c r="W1045" i="24"/>
  <c r="W1041" i="24"/>
  <c r="W1037" i="24"/>
  <c r="W1033" i="24"/>
  <c r="W1029" i="24"/>
  <c r="W1025" i="24"/>
  <c r="W1021" i="24"/>
  <c r="W1017" i="24"/>
  <c r="W1013" i="24"/>
  <c r="W1009" i="24"/>
  <c r="W1005" i="24"/>
  <c r="W1001" i="24"/>
  <c r="V1143" i="24"/>
  <c r="W1143" i="24"/>
  <c r="V1139" i="24"/>
  <c r="W1139" i="24"/>
  <c r="V1135" i="24"/>
  <c r="W1135" i="24"/>
  <c r="V1087" i="24"/>
  <c r="W1087" i="24"/>
  <c r="W1079" i="24"/>
  <c r="W1047" i="24"/>
  <c r="V1039" i="24"/>
  <c r="W1039" i="24"/>
  <c r="W1027" i="24"/>
  <c r="V1011" i="24"/>
  <c r="W1011" i="24"/>
  <c r="W975" i="24"/>
  <c r="W963" i="24"/>
  <c r="W951" i="24"/>
  <c r="W943" i="24"/>
  <c r="W935" i="24"/>
  <c r="W919" i="24"/>
  <c r="W911" i="24"/>
  <c r="W895" i="24"/>
  <c r="W883" i="24"/>
  <c r="W867" i="24"/>
  <c r="W859" i="24"/>
  <c r="W843" i="24"/>
  <c r="W807" i="24"/>
  <c r="W791" i="24"/>
  <c r="W747" i="24"/>
  <c r="V743" i="24"/>
  <c r="W743" i="24"/>
  <c r="W731" i="24"/>
  <c r="W723" i="24"/>
  <c r="W683" i="24"/>
  <c r="W675" i="24"/>
  <c r="W671" i="24"/>
  <c r="W659" i="24"/>
  <c r="W643" i="24"/>
  <c r="W635" i="24"/>
  <c r="W627" i="24"/>
  <c r="W619" i="24"/>
  <c r="W607" i="24"/>
  <c r="W603" i="24"/>
  <c r="V579" i="24"/>
  <c r="W579" i="24"/>
  <c r="W575" i="24"/>
  <c r="W567" i="24"/>
  <c r="W547" i="24"/>
  <c r="W539" i="24"/>
  <c r="W519" i="24"/>
  <c r="V511" i="24"/>
  <c r="W511" i="24"/>
  <c r="W507" i="24"/>
  <c r="W495" i="24"/>
  <c r="W491" i="24"/>
  <c r="V483" i="24"/>
  <c r="W483" i="24"/>
  <c r="V475" i="24"/>
  <c r="W475" i="24"/>
  <c r="V471" i="24"/>
  <c r="W471" i="24"/>
  <c r="V467" i="24"/>
  <c r="W467" i="24"/>
  <c r="V459" i="24"/>
  <c r="W459" i="24"/>
  <c r="V455" i="24"/>
  <c r="W455" i="24"/>
  <c r="V451" i="24"/>
  <c r="W451" i="24"/>
  <c r="V447" i="24"/>
  <c r="W447" i="24"/>
  <c r="W439" i="24"/>
  <c r="W431" i="24"/>
  <c r="V427" i="24"/>
  <c r="W427" i="24"/>
  <c r="W411" i="24"/>
  <c r="W403" i="24"/>
  <c r="W395" i="24"/>
  <c r="V391" i="24"/>
  <c r="W391" i="24"/>
  <c r="V387" i="24"/>
  <c r="W387" i="24"/>
  <c r="V383" i="24"/>
  <c r="W383" i="24"/>
  <c r="V379" i="24"/>
  <c r="W379" i="24"/>
  <c r="V371" i="24"/>
  <c r="W371" i="24"/>
  <c r="V363" i="24"/>
  <c r="W363" i="24"/>
  <c r="V355" i="24"/>
  <c r="W355" i="24"/>
  <c r="V347" i="24"/>
  <c r="W347" i="24"/>
  <c r="V335" i="24"/>
  <c r="W335" i="24"/>
  <c r="W319" i="24"/>
  <c r="V315" i="24"/>
  <c r="W315" i="24"/>
  <c r="V311" i="24"/>
  <c r="W311" i="24"/>
  <c r="V307" i="24"/>
  <c r="W307" i="24"/>
  <c r="V295" i="24"/>
  <c r="W295" i="24"/>
  <c r="W279" i="24"/>
  <c r="V267" i="24"/>
  <c r="W267" i="24"/>
  <c r="W255" i="24"/>
  <c r="W231" i="24"/>
  <c r="V219" i="24"/>
  <c r="W219" i="24"/>
  <c r="V211" i="24"/>
  <c r="W211" i="24"/>
  <c r="V207" i="24"/>
  <c r="W207" i="24"/>
  <c r="V199" i="24"/>
  <c r="W199" i="24"/>
  <c r="W187" i="24"/>
  <c r="W155" i="24"/>
  <c r="V115" i="24"/>
  <c r="W115" i="24"/>
  <c r="V95" i="24"/>
  <c r="W95" i="24"/>
  <c r="V87" i="24"/>
  <c r="W87" i="24"/>
  <c r="W1144" i="24"/>
  <c r="W1140" i="24"/>
  <c r="W1136" i="24"/>
  <c r="W1132" i="24"/>
  <c r="W1128" i="24"/>
  <c r="W1124" i="24"/>
  <c r="W1120" i="24"/>
  <c r="W1116" i="24"/>
  <c r="W1112" i="24"/>
  <c r="W1108" i="24"/>
  <c r="W1104" i="24"/>
  <c r="W1100" i="24"/>
  <c r="W1096" i="24"/>
  <c r="W1092" i="24"/>
  <c r="W1088" i="24"/>
  <c r="W1084" i="24"/>
  <c r="W1080" i="24"/>
  <c r="W1076" i="24"/>
  <c r="W1072" i="24"/>
  <c r="W1068" i="24"/>
  <c r="W1064" i="24"/>
  <c r="W1060" i="24"/>
  <c r="W1056" i="24"/>
  <c r="W1052" i="24"/>
  <c r="W1048" i="24"/>
  <c r="W1044" i="24"/>
  <c r="W1040" i="24"/>
  <c r="W1036" i="24"/>
  <c r="W1032" i="24"/>
  <c r="W1028" i="24"/>
  <c r="W1024" i="24"/>
  <c r="W1020" i="24"/>
  <c r="W1016" i="24"/>
  <c r="W1012" i="24"/>
  <c r="W1008" i="24"/>
  <c r="W1004" i="24"/>
  <c r="W1000" i="24"/>
  <c r="W996" i="24"/>
  <c r="W992" i="24"/>
  <c r="W988" i="24"/>
  <c r="W984" i="24"/>
  <c r="W980" i="24"/>
  <c r="W976" i="24"/>
  <c r="W972" i="24"/>
  <c r="W968" i="24"/>
  <c r="W964" i="24"/>
  <c r="W960" i="24"/>
  <c r="W956" i="24"/>
  <c r="W952" i="24"/>
  <c r="W948" i="24"/>
  <c r="W944" i="24"/>
  <c r="W940" i="24"/>
  <c r="W936" i="24"/>
  <c r="W932" i="24"/>
  <c r="W928" i="24"/>
  <c r="W924" i="24"/>
  <c r="W920" i="24"/>
  <c r="W916" i="24"/>
  <c r="W912" i="24"/>
  <c r="W908" i="24"/>
  <c r="W904" i="24"/>
  <c r="W900" i="24"/>
  <c r="W896" i="24"/>
  <c r="W892" i="24"/>
  <c r="W888" i="24"/>
  <c r="W884" i="24"/>
  <c r="W880" i="24"/>
  <c r="W876" i="24"/>
  <c r="W872" i="24"/>
  <c r="W868" i="24"/>
  <c r="W864" i="24"/>
  <c r="W860" i="24"/>
  <c r="W856" i="24"/>
  <c r="W852" i="24"/>
  <c r="W848" i="24"/>
  <c r="W844" i="24"/>
  <c r="W840" i="24"/>
  <c r="W836" i="24"/>
  <c r="W832" i="24"/>
  <c r="W828" i="24"/>
  <c r="W824" i="24"/>
  <c r="W820" i="24"/>
  <c r="W816" i="24"/>
  <c r="W812" i="24"/>
  <c r="W808" i="24"/>
  <c r="W804" i="24"/>
  <c r="W800" i="24"/>
  <c r="W796" i="24"/>
  <c r="W792" i="24"/>
  <c r="W788" i="24"/>
  <c r="W784" i="24"/>
  <c r="W780" i="24"/>
  <c r="W776" i="24"/>
  <c r="W772" i="24"/>
  <c r="V67" i="24"/>
  <c r="W67" i="24"/>
  <c r="W63" i="24"/>
  <c r="W59" i="24"/>
  <c r="W55" i="24"/>
  <c r="W51" i="24"/>
  <c r="W47" i="24"/>
  <c r="W43" i="24"/>
  <c r="W39" i="24"/>
  <c r="V35" i="24"/>
  <c r="W35" i="24"/>
  <c r="V31" i="24"/>
  <c r="W31" i="24"/>
  <c r="W27" i="24"/>
  <c r="V23" i="24"/>
  <c r="W23" i="24"/>
  <c r="W19" i="24"/>
  <c r="W15" i="24"/>
  <c r="V11" i="24"/>
  <c r="W11" i="24"/>
  <c r="W698" i="24"/>
  <c r="W694" i="24"/>
  <c r="W690" i="24"/>
  <c r="W686" i="24"/>
  <c r="W682" i="24"/>
  <c r="W678" i="24"/>
  <c r="W674" i="24"/>
  <c r="W670" i="24"/>
  <c r="W666" i="24"/>
  <c r="W662" i="24"/>
  <c r="W658" i="24"/>
  <c r="W654" i="24"/>
  <c r="W650" i="24"/>
  <c r="W646" i="24"/>
  <c r="W642" i="24"/>
  <c r="W638" i="24"/>
  <c r="W634" i="24"/>
  <c r="W630" i="24"/>
  <c r="W626" i="24"/>
  <c r="W622" i="24"/>
  <c r="W618" i="24"/>
  <c r="W614" i="24"/>
  <c r="W610" i="24"/>
  <c r="W606" i="24"/>
  <c r="W602" i="24"/>
  <c r="W598" i="24"/>
  <c r="W594" i="24"/>
  <c r="W590" i="24"/>
  <c r="W586" i="24"/>
  <c r="W582" i="24"/>
  <c r="W578" i="24"/>
  <c r="W574" i="24"/>
  <c r="W570" i="24"/>
  <c r="W566" i="24"/>
  <c r="W562" i="24"/>
  <c r="W558" i="24"/>
  <c r="W554" i="24"/>
  <c r="W550" i="24"/>
  <c r="W546" i="24"/>
  <c r="W542" i="24"/>
  <c r="W534" i="24"/>
  <c r="W530" i="24"/>
  <c r="W526" i="24"/>
  <c r="W522" i="24"/>
  <c r="W518" i="24"/>
  <c r="W514" i="24"/>
  <c r="W510" i="24"/>
  <c r="W506" i="24"/>
  <c r="W502" i="24"/>
  <c r="W498" i="24"/>
  <c r="W494" i="24"/>
  <c r="W490" i="24"/>
  <c r="W486" i="24"/>
  <c r="W482" i="24"/>
  <c r="W478" i="24"/>
  <c r="W470" i="24"/>
  <c r="W466" i="24"/>
  <c r="W462" i="24"/>
  <c r="W458" i="24"/>
  <c r="W454" i="24"/>
  <c r="W450" i="24"/>
  <c r="W446" i="24"/>
  <c r="W442" i="24"/>
  <c r="W438" i="24"/>
  <c r="W434" i="24"/>
  <c r="W430" i="24"/>
  <c r="W426" i="24"/>
  <c r="W422" i="24"/>
  <c r="W418" i="24"/>
  <c r="W414" i="24"/>
  <c r="W410" i="24"/>
  <c r="W406" i="24"/>
  <c r="W402" i="24"/>
  <c r="W398" i="24"/>
  <c r="W394" i="24"/>
  <c r="W390" i="24"/>
  <c r="V386" i="24"/>
  <c r="W386" i="24"/>
  <c r="W382" i="24"/>
  <c r="W378" i="24"/>
  <c r="W374" i="24"/>
  <c r="W370" i="24"/>
  <c r="W366" i="24"/>
  <c r="W362" i="24"/>
  <c r="W358" i="24"/>
  <c r="W354" i="24"/>
  <c r="W350" i="24"/>
  <c r="W346" i="24"/>
  <c r="W342" i="24"/>
  <c r="W338" i="24"/>
  <c r="W334" i="24"/>
  <c r="W330" i="24"/>
  <c r="W326" i="24"/>
  <c r="W322" i="24"/>
  <c r="W318" i="24"/>
  <c r="W314" i="24"/>
  <c r="W310" i="24"/>
  <c r="W306" i="24"/>
  <c r="W302" i="24"/>
  <c r="W298" i="24"/>
  <c r="W294" i="24"/>
  <c r="W290" i="24"/>
  <c r="W286" i="24"/>
  <c r="W282" i="24"/>
  <c r="W278" i="24"/>
  <c r="W274" i="24"/>
  <c r="W270" i="24"/>
  <c r="W266" i="24"/>
  <c r="W262" i="24"/>
  <c r="W258" i="24"/>
  <c r="W254" i="24"/>
  <c r="W250" i="24"/>
  <c r="W246" i="24"/>
  <c r="W242" i="24"/>
  <c r="W238" i="24"/>
  <c r="W234" i="24"/>
  <c r="W230" i="24"/>
  <c r="W226" i="24"/>
  <c r="W222" i="24"/>
  <c r="W218" i="24"/>
  <c r="W214" i="24"/>
  <c r="W210" i="24"/>
  <c r="W206" i="24"/>
  <c r="W202" i="24"/>
  <c r="W198" i="24"/>
  <c r="W194" i="24"/>
  <c r="W190" i="24"/>
  <c r="W186" i="24"/>
  <c r="W182" i="24"/>
  <c r="W178" i="24"/>
  <c r="W174" i="24"/>
  <c r="W170" i="24"/>
  <c r="W166" i="24"/>
  <c r="W162" i="24"/>
  <c r="W158" i="24"/>
  <c r="W154" i="24"/>
  <c r="W150" i="24"/>
  <c r="W146" i="24"/>
  <c r="W142" i="24"/>
  <c r="W138" i="24"/>
  <c r="W134" i="24"/>
  <c r="W130" i="24"/>
  <c r="W126" i="24"/>
  <c r="W122" i="24"/>
  <c r="W118" i="24"/>
  <c r="W114" i="24"/>
  <c r="W110" i="24"/>
  <c r="W106" i="24"/>
  <c r="W102" i="24"/>
  <c r="W98" i="24"/>
  <c r="W94" i="24"/>
  <c r="W90" i="24"/>
  <c r="W86" i="24"/>
  <c r="W82" i="24"/>
  <c r="W78" i="24"/>
  <c r="W74" i="24"/>
  <c r="W70" i="24"/>
  <c r="W66" i="24"/>
  <c r="W62" i="24"/>
  <c r="W58" i="24"/>
  <c r="W54" i="24"/>
  <c r="W50" i="24"/>
  <c r="W46" i="24"/>
  <c r="W42" i="24"/>
  <c r="W38" i="24"/>
  <c r="W34" i="24"/>
  <c r="W30" i="24"/>
  <c r="W26" i="24"/>
  <c r="W22" i="24"/>
  <c r="W18" i="24"/>
  <c r="W14" i="24"/>
  <c r="W10" i="24"/>
  <c r="W997" i="24"/>
  <c r="W993" i="24"/>
  <c r="W989" i="24"/>
  <c r="W985" i="24"/>
  <c r="W981" i="24"/>
  <c r="W977" i="24"/>
  <c r="W973" i="24"/>
  <c r="W969" i="24"/>
  <c r="W965" i="24"/>
  <c r="W961" i="24"/>
  <c r="W957" i="24"/>
  <c r="W953" i="24"/>
  <c r="W949" i="24"/>
  <c r="W945" i="24"/>
  <c r="W941" i="24"/>
  <c r="W937" i="24"/>
  <c r="W933" i="24"/>
  <c r="W929" i="24"/>
  <c r="W925" i="24"/>
  <c r="W921" i="24"/>
  <c r="W917" i="24"/>
  <c r="W913" i="24"/>
  <c r="W909" i="24"/>
  <c r="W905" i="24"/>
  <c r="W901" i="24"/>
  <c r="W897" i="24"/>
  <c r="W893" i="24"/>
  <c r="W889" i="24"/>
  <c r="W885" i="24"/>
  <c r="W881" i="24"/>
  <c r="W877" i="24"/>
  <c r="W873" i="24"/>
  <c r="W869" i="24"/>
  <c r="W865" i="24"/>
  <c r="W861" i="24"/>
  <c r="W857" i="24"/>
  <c r="W853" i="24"/>
  <c r="W849" i="24"/>
  <c r="W845" i="24"/>
  <c r="W841" i="24"/>
  <c r="W837" i="24"/>
  <c r="W833" i="24"/>
  <c r="W829" i="24"/>
  <c r="W825" i="24"/>
  <c r="W821" i="24"/>
  <c r="W817" i="24"/>
  <c r="W813" i="24"/>
  <c r="W809" i="24"/>
  <c r="W805" i="24"/>
  <c r="W801" i="24"/>
  <c r="W797" i="24"/>
  <c r="W793" i="24"/>
  <c r="W789" i="24"/>
  <c r="W785" i="24"/>
  <c r="W781" i="24"/>
  <c r="W777" i="24"/>
  <c r="W773" i="24"/>
  <c r="W769" i="24"/>
  <c r="W765" i="24"/>
  <c r="W761" i="24"/>
  <c r="W757" i="24"/>
  <c r="W753" i="24"/>
  <c r="W749" i="24"/>
  <c r="W745" i="24"/>
  <c r="W741" i="24"/>
  <c r="W737" i="24"/>
  <c r="W733" i="24"/>
  <c r="W729" i="24"/>
  <c r="W725" i="24"/>
  <c r="W721" i="24"/>
  <c r="W717" i="24"/>
  <c r="W713" i="24"/>
  <c r="W709" i="24"/>
  <c r="W705" i="24"/>
  <c r="W701" i="24"/>
  <c r="W697" i="24"/>
  <c r="W693" i="24"/>
  <c r="W689" i="24"/>
  <c r="W685" i="24"/>
  <c r="W681" i="24"/>
  <c r="W677" i="24"/>
  <c r="W673" i="24"/>
  <c r="W669" i="24"/>
  <c r="W665" i="24"/>
  <c r="W661" i="24"/>
  <c r="W657" i="24"/>
  <c r="W653" i="24"/>
  <c r="W649" i="24"/>
  <c r="W645" i="24"/>
  <c r="W641" i="24"/>
  <c r="W637" i="24"/>
  <c r="W633" i="24"/>
  <c r="W629" i="24"/>
  <c r="W625" i="24"/>
  <c r="W621" i="24"/>
  <c r="V617" i="24"/>
  <c r="W617" i="24"/>
  <c r="W613" i="24"/>
  <c r="W609" i="24"/>
  <c r="W605" i="24"/>
  <c r="W601" i="24"/>
  <c r="W597" i="24"/>
  <c r="W593" i="24"/>
  <c r="W589" i="24"/>
  <c r="W585" i="24"/>
  <c r="W581" i="24"/>
  <c r="W577" i="24"/>
  <c r="W573" i="24"/>
  <c r="W569" i="24"/>
  <c r="W565" i="24"/>
  <c r="W561" i="24"/>
  <c r="W557" i="24"/>
  <c r="W553" i="24"/>
  <c r="W549" i="24"/>
  <c r="W545" i="24"/>
  <c r="W541" i="24"/>
  <c r="W537" i="24"/>
  <c r="W533" i="24"/>
  <c r="W529" i="24"/>
  <c r="W525" i="24"/>
  <c r="W521" i="24"/>
  <c r="W517" i="24"/>
  <c r="W513" i="24"/>
  <c r="W509" i="24"/>
  <c r="W505" i="24"/>
  <c r="W501" i="24"/>
  <c r="W497" i="24"/>
  <c r="W493" i="24"/>
  <c r="W489" i="24"/>
  <c r="W485" i="24"/>
  <c r="W481" i="24"/>
  <c r="W477" i="24"/>
  <c r="W473" i="24"/>
  <c r="W469" i="24"/>
  <c r="V465" i="24"/>
  <c r="W465" i="24"/>
  <c r="W461" i="24"/>
  <c r="W457" i="24"/>
  <c r="W453" i="24"/>
  <c r="W449" i="24"/>
  <c r="W445" i="24"/>
  <c r="W441" i="24"/>
  <c r="W437" i="24"/>
  <c r="W433" i="24"/>
  <c r="W429" i="24"/>
  <c r="W425" i="24"/>
  <c r="W417" i="24"/>
  <c r="W413" i="24"/>
  <c r="W409" i="24"/>
  <c r="W405" i="24"/>
  <c r="W397" i="24"/>
  <c r="W393" i="24"/>
  <c r="V389" i="24"/>
  <c r="W389" i="24"/>
  <c r="W385" i="24"/>
  <c r="W381" i="24"/>
  <c r="W377" i="24"/>
  <c r="W373" i="24"/>
  <c r="W369" i="24"/>
  <c r="W365" i="24"/>
  <c r="W361" i="24"/>
  <c r="W357" i="24"/>
  <c r="W353" i="24"/>
  <c r="V349" i="24"/>
  <c r="W349" i="24"/>
  <c r="W345" i="24"/>
  <c r="W341" i="24"/>
  <c r="W337" i="24"/>
  <c r="V333" i="24"/>
  <c r="W333" i="24"/>
  <c r="W329" i="24"/>
  <c r="W325" i="24"/>
  <c r="W321" i="24"/>
  <c r="W317" i="24"/>
  <c r="W313" i="24"/>
  <c r="W309" i="24"/>
  <c r="W305" i="24"/>
  <c r="W301" i="24"/>
  <c r="W297" i="24"/>
  <c r="W293" i="24"/>
  <c r="W289" i="24"/>
  <c r="W285" i="24"/>
  <c r="W281" i="24"/>
  <c r="W277" i="24"/>
  <c r="W273" i="24"/>
  <c r="W269" i="24"/>
  <c r="W265" i="24"/>
  <c r="W261" i="24"/>
  <c r="W257" i="24"/>
  <c r="W253" i="24"/>
  <c r="W249" i="24"/>
  <c r="W245" i="24"/>
  <c r="W241" i="24"/>
  <c r="W237" i="24"/>
  <c r="W233" i="24"/>
  <c r="W229" i="24"/>
  <c r="W225" i="24"/>
  <c r="W221" i="24"/>
  <c r="W217" i="24"/>
  <c r="W213" i="24"/>
  <c r="W209" i="24"/>
  <c r="W205" i="24"/>
  <c r="W201" i="24"/>
  <c r="W197" i="24"/>
  <c r="W193" i="24"/>
  <c r="W189" i="24"/>
  <c r="W185" i="24"/>
  <c r="W181" i="24"/>
  <c r="W177" i="24"/>
  <c r="W173" i="24"/>
  <c r="W169" i="24"/>
  <c r="W165" i="24"/>
  <c r="W161" i="24"/>
  <c r="W157" i="24"/>
  <c r="W153" i="24"/>
  <c r="W149" i="24"/>
  <c r="W145" i="24"/>
  <c r="W141" i="24"/>
  <c r="W137" i="24"/>
  <c r="W133" i="24"/>
  <c r="W129" i="24"/>
  <c r="W125" i="24"/>
  <c r="W121" i="24"/>
  <c r="W117" i="24"/>
  <c r="W113" i="24"/>
  <c r="W109" i="24"/>
  <c r="W105" i="24"/>
  <c r="W101" i="24"/>
  <c r="W97" i="24"/>
  <c r="W93" i="24"/>
  <c r="W89" i="24"/>
  <c r="W85" i="24"/>
  <c r="W81" i="24"/>
  <c r="W77" i="24"/>
  <c r="W73" i="24"/>
  <c r="W69" i="24"/>
  <c r="W65" i="24"/>
  <c r="W61" i="24"/>
  <c r="W57" i="24"/>
  <c r="W53" i="24"/>
  <c r="W49" i="24"/>
  <c r="W45" i="24"/>
  <c r="W41" i="24"/>
  <c r="W37" i="24"/>
  <c r="W33" i="24"/>
  <c r="W29" i="24"/>
  <c r="W25" i="24"/>
  <c r="W21" i="24"/>
  <c r="W17" i="24"/>
  <c r="W13" i="24"/>
  <c r="W9" i="24"/>
  <c r="W768" i="24"/>
  <c r="W764" i="24"/>
  <c r="W760" i="24"/>
  <c r="W756" i="24"/>
  <c r="W752" i="24"/>
  <c r="W748" i="24"/>
  <c r="W744" i="24"/>
  <c r="W740" i="24"/>
  <c r="W736" i="24"/>
  <c r="W732" i="24"/>
  <c r="W728" i="24"/>
  <c r="W724" i="24"/>
  <c r="W720" i="24"/>
  <c r="W716" i="24"/>
  <c r="W712" i="24"/>
  <c r="W708" i="24"/>
  <c r="W704" i="24"/>
  <c r="W700" i="24"/>
  <c r="W696" i="24"/>
  <c r="W692" i="24"/>
  <c r="W688" i="24"/>
  <c r="W684" i="24"/>
  <c r="W680" i="24"/>
  <c r="W676" i="24"/>
  <c r="W672" i="24"/>
  <c r="W668" i="24"/>
  <c r="W664" i="24"/>
  <c r="W660" i="24"/>
  <c r="W656" i="24"/>
  <c r="W652" i="24"/>
  <c r="W648" i="24"/>
  <c r="W644" i="24"/>
  <c r="W640" i="24"/>
  <c r="W636" i="24"/>
  <c r="W632" i="24"/>
  <c r="W628" i="24"/>
  <c r="W624" i="24"/>
  <c r="W620" i="24"/>
  <c r="W616" i="24"/>
  <c r="W612" i="24"/>
  <c r="W608" i="24"/>
  <c r="W604" i="24"/>
  <c r="W600" i="24"/>
  <c r="W596" i="24"/>
  <c r="W592" i="24"/>
  <c r="W588" i="24"/>
  <c r="W584" i="24"/>
  <c r="W580" i="24"/>
  <c r="W576" i="24"/>
  <c r="W572" i="24"/>
  <c r="W568" i="24"/>
  <c r="W564" i="24"/>
  <c r="W560" i="24"/>
  <c r="W556" i="24"/>
  <c r="W552" i="24"/>
  <c r="W548" i="24"/>
  <c r="W544" i="24"/>
  <c r="W540" i="24"/>
  <c r="W536" i="24"/>
  <c r="W532" i="24"/>
  <c r="W528" i="24"/>
  <c r="W524" i="24"/>
  <c r="W520" i="24"/>
  <c r="W516" i="24"/>
  <c r="W512" i="24"/>
  <c r="W508" i="24"/>
  <c r="W504" i="24"/>
  <c r="W500" i="24"/>
  <c r="W496" i="24"/>
  <c r="W492" i="24"/>
  <c r="W488" i="24"/>
  <c r="W484" i="24"/>
  <c r="W480" i="24"/>
  <c r="W476" i="24"/>
  <c r="W472" i="24"/>
  <c r="W468" i="24"/>
  <c r="W464" i="24"/>
  <c r="W460" i="24"/>
  <c r="W456" i="24"/>
  <c r="W452" i="24"/>
  <c r="W448" i="24"/>
  <c r="W444" i="24"/>
  <c r="W440" i="24"/>
  <c r="W436" i="24"/>
  <c r="W432" i="24"/>
  <c r="W428" i="24"/>
  <c r="W424" i="24"/>
  <c r="W420" i="24"/>
  <c r="W416" i="24"/>
  <c r="W412" i="24"/>
  <c r="W408" i="24"/>
  <c r="W404" i="24"/>
  <c r="W400" i="24"/>
  <c r="W396" i="24"/>
  <c r="W392" i="24"/>
  <c r="V388" i="24"/>
  <c r="W388" i="24"/>
  <c r="W384" i="24"/>
  <c r="W380" i="24"/>
  <c r="W376" i="24"/>
  <c r="W372" i="24"/>
  <c r="W368" i="24"/>
  <c r="W364" i="24"/>
  <c r="W360" i="24"/>
  <c r="W352" i="24"/>
  <c r="W348" i="24"/>
  <c r="W344" i="24"/>
  <c r="V340" i="24"/>
  <c r="W340" i="24"/>
  <c r="W336" i="24"/>
  <c r="W328" i="24"/>
  <c r="W324" i="24"/>
  <c r="W320" i="24"/>
  <c r="W316" i="24"/>
  <c r="W312" i="24"/>
  <c r="W308" i="24"/>
  <c r="W304" i="24"/>
  <c r="W300" i="24"/>
  <c r="W296" i="24"/>
  <c r="W292" i="24"/>
  <c r="W288" i="24"/>
  <c r="W284" i="24"/>
  <c r="W280" i="24"/>
  <c r="W276" i="24"/>
  <c r="W272" i="24"/>
  <c r="W268" i="24"/>
  <c r="W264" i="24"/>
  <c r="W260" i="24"/>
  <c r="W256" i="24"/>
  <c r="W252" i="24"/>
  <c r="W248" i="24"/>
  <c r="W244" i="24"/>
  <c r="W240" i="24"/>
  <c r="W236" i="24"/>
  <c r="W232" i="24"/>
  <c r="W228" i="24"/>
  <c r="W224" i="24"/>
  <c r="W220" i="24"/>
  <c r="W216" i="24"/>
  <c r="W212" i="24"/>
  <c r="W208" i="24"/>
  <c r="W204" i="24"/>
  <c r="W200" i="24"/>
  <c r="W196" i="24"/>
  <c r="W192" i="24"/>
  <c r="W188" i="24"/>
  <c r="W184" i="24"/>
  <c r="W180" i="24"/>
  <c r="W176" i="24"/>
  <c r="W172" i="24"/>
  <c r="W168" i="24"/>
  <c r="W164" i="24"/>
  <c r="W160" i="24"/>
  <c r="W156" i="24"/>
  <c r="W152" i="24"/>
  <c r="W148" i="24"/>
  <c r="W144" i="24"/>
  <c r="W140" i="24"/>
  <c r="W136" i="24"/>
  <c r="W132" i="24"/>
  <c r="W128" i="24"/>
  <c r="W124" i="24"/>
  <c r="W120" i="24"/>
  <c r="W116" i="24"/>
  <c r="W112" i="24"/>
  <c r="W108" i="24"/>
  <c r="W104" i="24"/>
  <c r="W100" i="24"/>
  <c r="W96" i="24"/>
  <c r="W92" i="24"/>
  <c r="W88" i="24"/>
  <c r="W84" i="24"/>
  <c r="W80" i="24"/>
  <c r="W76" i="24"/>
  <c r="W72" i="24"/>
  <c r="W68" i="24"/>
  <c r="W64" i="24"/>
  <c r="W60" i="24"/>
  <c r="W56" i="24"/>
  <c r="W52" i="24"/>
  <c r="W48" i="24"/>
  <c r="W44" i="24"/>
  <c r="W40" i="24"/>
  <c r="W36" i="24"/>
  <c r="W32" i="24"/>
  <c r="W28" i="24"/>
  <c r="W24" i="24"/>
  <c r="W20" i="24"/>
  <c r="W16" i="24"/>
  <c r="W12" i="24"/>
  <c r="U1091" i="24"/>
  <c r="V1091" i="24"/>
  <c r="V1071" i="24"/>
  <c r="U1063" i="24"/>
  <c r="V1063" i="24"/>
  <c r="U1059" i="24"/>
  <c r="V1059" i="24"/>
  <c r="U1055" i="24"/>
  <c r="V1055" i="24"/>
  <c r="U1051" i="24"/>
  <c r="V1051" i="24"/>
  <c r="U1047" i="24"/>
  <c r="V1047" i="24"/>
  <c r="U1043" i="24"/>
  <c r="V1043" i="24"/>
  <c r="V1027" i="24"/>
  <c r="V1003" i="24"/>
  <c r="U999" i="24"/>
  <c r="V999" i="24"/>
  <c r="U995" i="24"/>
  <c r="V995" i="24"/>
  <c r="U991" i="24"/>
  <c r="V991" i="24"/>
  <c r="V979" i="24"/>
  <c r="V963" i="24"/>
  <c r="V955" i="24"/>
  <c r="V943" i="24"/>
  <c r="V935" i="24"/>
  <c r="V923" i="24"/>
  <c r="V915" i="24"/>
  <c r="V907" i="24"/>
  <c r="V899" i="24"/>
  <c r="V887" i="24"/>
  <c r="V879" i="24"/>
  <c r="V871" i="24"/>
  <c r="V867" i="24"/>
  <c r="V863" i="24"/>
  <c r="V855" i="24"/>
  <c r="V847" i="24"/>
  <c r="U823" i="24"/>
  <c r="V823" i="24"/>
  <c r="U819" i="24"/>
  <c r="V819" i="24"/>
  <c r="V807" i="24"/>
  <c r="V799" i="24"/>
  <c r="V791" i="24"/>
  <c r="U779" i="24"/>
  <c r="V779" i="24"/>
  <c r="V771" i="24"/>
  <c r="V747" i="24"/>
  <c r="V739" i="24"/>
  <c r="V723" i="24"/>
  <c r="U719" i="24"/>
  <c r="V719" i="24"/>
  <c r="U715" i="24"/>
  <c r="V715" i="24"/>
  <c r="U711" i="24"/>
  <c r="V711" i="24"/>
  <c r="U707" i="24"/>
  <c r="V707" i="24"/>
  <c r="U703" i="24"/>
  <c r="V703" i="24"/>
  <c r="U699" i="24"/>
  <c r="V699" i="24"/>
  <c r="U695" i="24"/>
  <c r="V695" i="24"/>
  <c r="V679" i="24"/>
  <c r="V671" i="24"/>
  <c r="V663" i="24"/>
  <c r="V647" i="24"/>
  <c r="V635" i="24"/>
  <c r="V607" i="24"/>
  <c r="V571" i="24"/>
  <c r="V539" i="24"/>
  <c r="U535" i="24"/>
  <c r="V535" i="24"/>
  <c r="V519" i="24"/>
  <c r="V503" i="24"/>
  <c r="V491" i="24"/>
  <c r="V435" i="24"/>
  <c r="V423" i="24"/>
  <c r="V411" i="24"/>
  <c r="V399" i="24"/>
  <c r="V375" i="24"/>
  <c r="V299" i="24"/>
  <c r="V259" i="24"/>
  <c r="V247" i="24"/>
  <c r="V187" i="24"/>
  <c r="V171" i="24"/>
  <c r="V167" i="24"/>
  <c r="V159" i="24"/>
  <c r="V155" i="24"/>
  <c r="V151" i="24"/>
  <c r="V143" i="24"/>
  <c r="U139" i="24"/>
  <c r="V139" i="24"/>
  <c r="V135" i="24"/>
  <c r="V127" i="24"/>
  <c r="V119" i="24"/>
  <c r="V111" i="24"/>
  <c r="V107" i="24"/>
  <c r="V99" i="24"/>
  <c r="V91" i="24"/>
  <c r="V83" i="24"/>
  <c r="V79" i="24"/>
  <c r="V71" i="24"/>
  <c r="V63" i="24"/>
  <c r="V59" i="24"/>
  <c r="V55" i="24"/>
  <c r="V51" i="24"/>
  <c r="V47" i="24"/>
  <c r="V43" i="24"/>
  <c r="V39" i="24"/>
  <c r="V27" i="24"/>
  <c r="V19" i="24"/>
  <c r="V15" i="24"/>
  <c r="V1146" i="24"/>
  <c r="V1142" i="24"/>
  <c r="U1138" i="24"/>
  <c r="V1138" i="24"/>
  <c r="V1134" i="24"/>
  <c r="V1130" i="24"/>
  <c r="V1126" i="24"/>
  <c r="V1122" i="24"/>
  <c r="V1118" i="24"/>
  <c r="V1114" i="24"/>
  <c r="V1110" i="24"/>
  <c r="V1106" i="24"/>
  <c r="V1102" i="24"/>
  <c r="V1098" i="24"/>
  <c r="V1094" i="24"/>
  <c r="V1090" i="24"/>
  <c r="V1086" i="24"/>
  <c r="U1131" i="24"/>
  <c r="U1127" i="24"/>
  <c r="V1127" i="24"/>
  <c r="U1123" i="24"/>
  <c r="V1123" i="24"/>
  <c r="U1115" i="24"/>
  <c r="V1115" i="24"/>
  <c r="U1111" i="24"/>
  <c r="V1111" i="24"/>
  <c r="V1079" i="24"/>
  <c r="U1075" i="24"/>
  <c r="V1075" i="24"/>
  <c r="U1067" i="24"/>
  <c r="V1067" i="24"/>
  <c r="V1031" i="24"/>
  <c r="U1007" i="24"/>
  <c r="V1007" i="24"/>
  <c r="V987" i="24"/>
  <c r="V971" i="24"/>
  <c r="V959" i="24"/>
  <c r="V947" i="24"/>
  <c r="V931" i="24"/>
  <c r="U767" i="24"/>
  <c r="V767" i="24"/>
  <c r="V731" i="24"/>
  <c r="V691" i="24"/>
  <c r="V683" i="24"/>
  <c r="V667" i="24"/>
  <c r="U651" i="24"/>
  <c r="V651" i="24"/>
  <c r="V639" i="24"/>
  <c r="V631" i="24"/>
  <c r="V619" i="24"/>
  <c r="V603" i="24"/>
  <c r="U599" i="24"/>
  <c r="V599" i="24"/>
  <c r="U595" i="24"/>
  <c r="V595" i="24"/>
  <c r="V567" i="24"/>
  <c r="V555" i="24"/>
  <c r="V543" i="24"/>
  <c r="V507" i="24"/>
  <c r="V499" i="24"/>
  <c r="V443" i="24"/>
  <c r="V431" i="24"/>
  <c r="V403" i="24"/>
  <c r="V323" i="24"/>
  <c r="V303" i="24"/>
  <c r="V275" i="24"/>
  <c r="V243" i="24"/>
  <c r="V195" i="24"/>
  <c r="V179" i="24"/>
  <c r="V1141" i="24"/>
  <c r="U1137" i="24"/>
  <c r="V1137" i="24"/>
  <c r="V1133" i="24"/>
  <c r="V1121" i="24"/>
  <c r="V1117" i="24"/>
  <c r="V1105" i="24"/>
  <c r="V1097" i="24"/>
  <c r="V1089" i="24"/>
  <c r="V1085" i="24"/>
  <c r="V1073" i="24"/>
  <c r="V1061" i="24"/>
  <c r="V1053" i="24"/>
  <c r="V1049" i="24"/>
  <c r="V1037" i="24"/>
  <c r="V1033" i="24"/>
  <c r="V1025" i="24"/>
  <c r="V1017" i="24"/>
  <c r="V1009" i="24"/>
  <c r="V1005" i="24"/>
  <c r="V993" i="24"/>
  <c r="V989" i="24"/>
  <c r="V981" i="24"/>
  <c r="V969" i="24"/>
  <c r="V965" i="24"/>
  <c r="V957" i="24"/>
  <c r="V949" i="24"/>
  <c r="V937" i="24"/>
  <c r="V933" i="24"/>
  <c r="U929" i="24"/>
  <c r="V929" i="24"/>
  <c r="V917" i="24"/>
  <c r="V909" i="24"/>
  <c r="V901" i="24"/>
  <c r="V893" i="24"/>
  <c r="V885" i="24"/>
  <c r="V877" i="24"/>
  <c r="V869" i="24"/>
  <c r="V861" i="24"/>
  <c r="V853" i="24"/>
  <c r="V849" i="24"/>
  <c r="V841" i="24"/>
  <c r="V829" i="24"/>
  <c r="V821" i="24"/>
  <c r="V813" i="24"/>
  <c r="V809" i="24"/>
  <c r="V797" i="24"/>
  <c r="V789" i="24"/>
  <c r="V781" i="24"/>
  <c r="V773" i="24"/>
  <c r="V765" i="24"/>
  <c r="V757" i="24"/>
  <c r="V749" i="24"/>
  <c r="V741" i="24"/>
  <c r="V729" i="24"/>
  <c r="V721" i="24"/>
  <c r="V717" i="24"/>
  <c r="V709" i="24"/>
  <c r="V697" i="24"/>
  <c r="V693" i="24"/>
  <c r="V681" i="24"/>
  <c r="U1147" i="24"/>
  <c r="V1147" i="24"/>
  <c r="U1103" i="24"/>
  <c r="V1103" i="24"/>
  <c r="U1099" i="24"/>
  <c r="V1099" i="24"/>
  <c r="V1083" i="24"/>
  <c r="U1035" i="24"/>
  <c r="V1035" i="24"/>
  <c r="V1023" i="24"/>
  <c r="U1019" i="24"/>
  <c r="V1019" i="24"/>
  <c r="U1015" i="24"/>
  <c r="V1015" i="24"/>
  <c r="V975" i="24"/>
  <c r="V967" i="24"/>
  <c r="V951" i="24"/>
  <c r="V939" i="24"/>
  <c r="V927" i="24"/>
  <c r="V919" i="24"/>
  <c r="V911" i="24"/>
  <c r="V903" i="24"/>
  <c r="V895" i="24"/>
  <c r="V891" i="24"/>
  <c r="V883" i="24"/>
  <c r="V875" i="24"/>
  <c r="V859" i="24"/>
  <c r="V851" i="24"/>
  <c r="V843" i="24"/>
  <c r="U839" i="24"/>
  <c r="V839" i="24"/>
  <c r="U835" i="24"/>
  <c r="V835" i="24"/>
  <c r="U831" i="24"/>
  <c r="V831" i="24"/>
  <c r="U811" i="24"/>
  <c r="V811" i="24"/>
  <c r="V803" i="24"/>
  <c r="V795" i="24"/>
  <c r="V787" i="24"/>
  <c r="V763" i="24"/>
  <c r="U759" i="24"/>
  <c r="V759" i="24"/>
  <c r="U755" i="24"/>
  <c r="V755" i="24"/>
  <c r="U751" i="24"/>
  <c r="V751" i="24"/>
  <c r="V735" i="24"/>
  <c r="V727" i="24"/>
  <c r="V675" i="24"/>
  <c r="V659" i="24"/>
  <c r="V643" i="24"/>
  <c r="V627" i="24"/>
  <c r="U623" i="24"/>
  <c r="V623" i="24"/>
  <c r="V611" i="24"/>
  <c r="U587" i="24"/>
  <c r="V587" i="24"/>
  <c r="V575" i="24"/>
  <c r="V563" i="24"/>
  <c r="U559" i="24"/>
  <c r="V559" i="24"/>
  <c r="V547" i="24"/>
  <c r="V523" i="24"/>
  <c r="V495" i="24"/>
  <c r="V487" i="24"/>
  <c r="V439" i="24"/>
  <c r="V419" i="24"/>
  <c r="V407" i="24"/>
  <c r="V395" i="24"/>
  <c r="V319" i="24"/>
  <c r="V287" i="24"/>
  <c r="V279" i="24"/>
  <c r="V255" i="24"/>
  <c r="V239" i="24"/>
  <c r="V231" i="24"/>
  <c r="V1145" i="24"/>
  <c r="V1129" i="24"/>
  <c r="V1125" i="24"/>
  <c r="V1113" i="24"/>
  <c r="V1109" i="24"/>
  <c r="V1101" i="24"/>
  <c r="V1093" i="24"/>
  <c r="V1081" i="24"/>
  <c r="V1077" i="24"/>
  <c r="U1069" i="24"/>
  <c r="V1069" i="24"/>
  <c r="V1065" i="24"/>
  <c r="V1057" i="24"/>
  <c r="V1045" i="24"/>
  <c r="V1041" i="24"/>
  <c r="V1029" i="24"/>
  <c r="V1021" i="24"/>
  <c r="V1013" i="24"/>
  <c r="V1001" i="24"/>
  <c r="V997" i="24"/>
  <c r="V985" i="24"/>
  <c r="V977" i="24"/>
  <c r="V973" i="24"/>
  <c r="V961" i="24"/>
  <c r="V953" i="24"/>
  <c r="V945" i="24"/>
  <c r="V941" i="24"/>
  <c r="V925" i="24"/>
  <c r="V921" i="24"/>
  <c r="V913" i="24"/>
  <c r="V905" i="24"/>
  <c r="V897" i="24"/>
  <c r="V889" i="24"/>
  <c r="V881" i="24"/>
  <c r="V873" i="24"/>
  <c r="V865" i="24"/>
  <c r="V857" i="24"/>
  <c r="V845" i="24"/>
  <c r="V837" i="24"/>
  <c r="V833" i="24"/>
  <c r="V825" i="24"/>
  <c r="V817" i="24"/>
  <c r="V805" i="24"/>
  <c r="V801" i="24"/>
  <c r="V793" i="24"/>
  <c r="V785" i="24"/>
  <c r="V777" i="24"/>
  <c r="V769" i="24"/>
  <c r="V761" i="24"/>
  <c r="V753" i="24"/>
  <c r="V745" i="24"/>
  <c r="V737" i="24"/>
  <c r="V733" i="24"/>
  <c r="V725" i="24"/>
  <c r="V713" i="24"/>
  <c r="V705" i="24"/>
  <c r="V701" i="24"/>
  <c r="V689" i="24"/>
  <c r="V685" i="24"/>
  <c r="V1082" i="24"/>
  <c r="V1078" i="24"/>
  <c r="V1074" i="24"/>
  <c r="V1070" i="24"/>
  <c r="V1066" i="24"/>
  <c r="V1062" i="24"/>
  <c r="V1058" i="24"/>
  <c r="V1054" i="24"/>
  <c r="V1050" i="24"/>
  <c r="V1046" i="24"/>
  <c r="V1042" i="24"/>
  <c r="V1038" i="24"/>
  <c r="V1034" i="24"/>
  <c r="V1030" i="24"/>
  <c r="V1026" i="24"/>
  <c r="V1022" i="24"/>
  <c r="V1018" i="24"/>
  <c r="V1014" i="24"/>
  <c r="V1010" i="24"/>
  <c r="V1006" i="24"/>
  <c r="V1002" i="24"/>
  <c r="V998" i="24"/>
  <c r="V994" i="24"/>
  <c r="V990" i="24"/>
  <c r="V986" i="24"/>
  <c r="V982" i="24"/>
  <c r="V978" i="24"/>
  <c r="V974" i="24"/>
  <c r="V970" i="24"/>
  <c r="V966" i="24"/>
  <c r="V962" i="24"/>
  <c r="V958" i="24"/>
  <c r="V954" i="24"/>
  <c r="V950" i="24"/>
  <c r="V946" i="24"/>
  <c r="V942" i="24"/>
  <c r="V938" i="24"/>
  <c r="V934" i="24"/>
  <c r="U930" i="24"/>
  <c r="V930" i="24"/>
  <c r="U926" i="24"/>
  <c r="V926" i="24"/>
  <c r="V922" i="24"/>
  <c r="V918" i="24"/>
  <c r="V914" i="24"/>
  <c r="V910" i="24"/>
  <c r="V906" i="24"/>
  <c r="V902" i="24"/>
  <c r="V898" i="24"/>
  <c r="V894" i="24"/>
  <c r="V890" i="24"/>
  <c r="V886" i="24"/>
  <c r="V882" i="24"/>
  <c r="V878" i="24"/>
  <c r="V874" i="24"/>
  <c r="V870" i="24"/>
  <c r="V866" i="24"/>
  <c r="V862" i="24"/>
  <c r="V858" i="24"/>
  <c r="V854" i="24"/>
  <c r="V850" i="24"/>
  <c r="V846" i="24"/>
  <c r="V842" i="24"/>
  <c r="V838" i="24"/>
  <c r="V834" i="24"/>
  <c r="V830" i="24"/>
  <c r="V826" i="24"/>
  <c r="V822" i="24"/>
  <c r="V818" i="24"/>
  <c r="V814" i="24"/>
  <c r="V810" i="24"/>
  <c r="V806" i="24"/>
  <c r="V802" i="24"/>
  <c r="V798" i="24"/>
  <c r="V794" i="24"/>
  <c r="V790" i="24"/>
  <c r="V786" i="24"/>
  <c r="U782" i="24"/>
  <c r="V782" i="24"/>
  <c r="V778" i="24"/>
  <c r="V774" i="24"/>
  <c r="V770" i="24"/>
  <c r="V766" i="24"/>
  <c r="V762" i="24"/>
  <c r="V758" i="24"/>
  <c r="V754" i="24"/>
  <c r="V750" i="24"/>
  <c r="V746" i="24"/>
  <c r="V742" i="24"/>
  <c r="V738" i="24"/>
  <c r="V734" i="24"/>
  <c r="V730" i="24"/>
  <c r="V726" i="24"/>
  <c r="V722" i="24"/>
  <c r="V718" i="24"/>
  <c r="V714" i="24"/>
  <c r="V710" i="24"/>
  <c r="V706" i="24"/>
  <c r="V702" i="24"/>
  <c r="V698" i="24"/>
  <c r="U694" i="24"/>
  <c r="V694" i="24"/>
  <c r="V690" i="24"/>
  <c r="V686" i="24"/>
  <c r="V682" i="24"/>
  <c r="V678" i="24"/>
  <c r="V674" i="24"/>
  <c r="V670" i="24"/>
  <c r="U666" i="24"/>
  <c r="V666" i="24"/>
  <c r="V662" i="24"/>
  <c r="U658" i="24"/>
  <c r="V658" i="24"/>
  <c r="V654" i="24"/>
  <c r="V650" i="24"/>
  <c r="V646" i="24"/>
  <c r="V642" i="24"/>
  <c r="V638" i="24"/>
  <c r="V634" i="24"/>
  <c r="V630" i="24"/>
  <c r="V626" i="24"/>
  <c r="V622" i="24"/>
  <c r="V618" i="24"/>
  <c r="V614" i="24"/>
  <c r="V610" i="24"/>
  <c r="V606" i="24"/>
  <c r="V602" i="24"/>
  <c r="V598" i="24"/>
  <c r="V594" i="24"/>
  <c r="V590" i="24"/>
  <c r="V586" i="24"/>
  <c r="V582" i="24"/>
  <c r="V578" i="24"/>
  <c r="V574" i="24"/>
  <c r="V570" i="24"/>
  <c r="V566" i="24"/>
  <c r="V562" i="24"/>
  <c r="V558" i="24"/>
  <c r="V554" i="24"/>
  <c r="V550" i="24"/>
  <c r="V546" i="24"/>
  <c r="V542" i="24"/>
  <c r="U538" i="24"/>
  <c r="V538" i="24"/>
  <c r="V534" i="24"/>
  <c r="V530" i="24"/>
  <c r="V526" i="24"/>
  <c r="V522" i="24"/>
  <c r="V518" i="24"/>
  <c r="V514" i="24"/>
  <c r="U510" i="24"/>
  <c r="V510" i="24"/>
  <c r="V506" i="24"/>
  <c r="V502" i="24"/>
  <c r="V498" i="24"/>
  <c r="V494" i="24"/>
  <c r="V490" i="24"/>
  <c r="V486" i="24"/>
  <c r="V482" i="24"/>
  <c r="V478" i="24"/>
  <c r="V474" i="24"/>
  <c r="V470" i="24"/>
  <c r="U466" i="24"/>
  <c r="V466" i="24"/>
  <c r="V462" i="24"/>
  <c r="U458" i="24"/>
  <c r="V458" i="24"/>
  <c r="U454" i="24"/>
  <c r="V454" i="24"/>
  <c r="V450" i="24"/>
  <c r="V446" i="24"/>
  <c r="V442" i="24"/>
  <c r="V438" i="24"/>
  <c r="V434" i="24"/>
  <c r="V430" i="24"/>
  <c r="U426" i="24"/>
  <c r="V426" i="24"/>
  <c r="V422" i="24"/>
  <c r="V418" i="24"/>
  <c r="V414" i="24"/>
  <c r="U410" i="24"/>
  <c r="V410" i="24"/>
  <c r="V406" i="24"/>
  <c r="V402" i="24"/>
  <c r="V398" i="24"/>
  <c r="V394" i="24"/>
  <c r="U390" i="24"/>
  <c r="V390" i="24"/>
  <c r="V382" i="24"/>
  <c r="U378" i="24"/>
  <c r="V378" i="24"/>
  <c r="V374" i="24"/>
  <c r="U370" i="24"/>
  <c r="V370" i="24"/>
  <c r="V366" i="24"/>
  <c r="V362" i="24"/>
  <c r="V358" i="24"/>
  <c r="V673" i="24"/>
  <c r="V665" i="24"/>
  <c r="V657" i="24"/>
  <c r="V649" i="24"/>
  <c r="V641" i="24"/>
  <c r="V633" i="24"/>
  <c r="V625" i="24"/>
  <c r="V621" i="24"/>
  <c r="V609" i="24"/>
  <c r="V605" i="24"/>
  <c r="V593" i="24"/>
  <c r="V585" i="24"/>
  <c r="V577" i="24"/>
  <c r="V569" i="24"/>
  <c r="V561" i="24"/>
  <c r="V553" i="24"/>
  <c r="V545" i="24"/>
  <c r="V537" i="24"/>
  <c r="V529" i="24"/>
  <c r="V521" i="24"/>
  <c r="V509" i="24"/>
  <c r="V501" i="24"/>
  <c r="V493" i="24"/>
  <c r="V485" i="24"/>
  <c r="V477" i="24"/>
  <c r="V457" i="24"/>
  <c r="V453" i="24"/>
  <c r="V445" i="24"/>
  <c r="V441" i="24"/>
  <c r="V437" i="24"/>
  <c r="V433" i="24"/>
  <c r="V429" i="24"/>
  <c r="V425" i="24"/>
  <c r="U421" i="24"/>
  <c r="V421" i="24"/>
  <c r="V417" i="24"/>
  <c r="V413" i="24"/>
  <c r="V409" i="24"/>
  <c r="V405" i="24"/>
  <c r="U401" i="24"/>
  <c r="V401" i="24"/>
  <c r="V397" i="24"/>
  <c r="V393" i="24"/>
  <c r="V385" i="24"/>
  <c r="V381" i="24"/>
  <c r="V377" i="24"/>
  <c r="V373" i="24"/>
  <c r="V369" i="24"/>
  <c r="V365" i="24"/>
  <c r="V361" i="24"/>
  <c r="V357" i="24"/>
  <c r="V353" i="24"/>
  <c r="V345" i="24"/>
  <c r="V341" i="24"/>
  <c r="V337" i="24"/>
  <c r="V329" i="24"/>
  <c r="V325" i="24"/>
  <c r="V321" i="24"/>
  <c r="V317" i="24"/>
  <c r="V313" i="24"/>
  <c r="V309" i="24"/>
  <c r="V305" i="24"/>
  <c r="V301" i="24"/>
  <c r="V297" i="24"/>
  <c r="V293" i="24"/>
  <c r="V289" i="24"/>
  <c r="V285" i="24"/>
  <c r="V281" i="24"/>
  <c r="V277" i="24"/>
  <c r="V273" i="24"/>
  <c r="V269" i="24"/>
  <c r="V265" i="24"/>
  <c r="V261" i="24"/>
  <c r="V257" i="24"/>
  <c r="V253" i="24"/>
  <c r="V249" i="24"/>
  <c r="V245" i="24"/>
  <c r="V241" i="24"/>
  <c r="V237" i="24"/>
  <c r="V233" i="24"/>
  <c r="V229" i="24"/>
  <c r="V225" i="24"/>
  <c r="V221" i="24"/>
  <c r="V217" i="24"/>
  <c r="V213" i="24"/>
  <c r="V209" i="24"/>
  <c r="V205" i="24"/>
  <c r="V201" i="24"/>
  <c r="V197" i="24"/>
  <c r="V193" i="24"/>
  <c r="V189" i="24"/>
  <c r="V185" i="24"/>
  <c r="V181" i="24"/>
  <c r="V177" i="24"/>
  <c r="V173" i="24"/>
  <c r="V169" i="24"/>
  <c r="V165" i="24"/>
  <c r="V161" i="24"/>
  <c r="V157" i="24"/>
  <c r="V153" i="24"/>
  <c r="V149" i="24"/>
  <c r="V145" i="24"/>
  <c r="V141" i="24"/>
  <c r="V137" i="24"/>
  <c r="V133" i="24"/>
  <c r="V129" i="24"/>
  <c r="V125" i="24"/>
  <c r="V121" i="24"/>
  <c r="V117" i="24"/>
  <c r="V113" i="24"/>
  <c r="V109" i="24"/>
  <c r="V105" i="24"/>
  <c r="V101" i="24"/>
  <c r="V97" i="24"/>
  <c r="V93" i="24"/>
  <c r="V89" i="24"/>
  <c r="V85" i="24"/>
  <c r="V81" i="24"/>
  <c r="V77" i="24"/>
  <c r="V73" i="24"/>
  <c r="V69" i="24"/>
  <c r="V65" i="24"/>
  <c r="V61" i="24"/>
  <c r="V57" i="24"/>
  <c r="V53" i="24"/>
  <c r="V49" i="24"/>
  <c r="V45" i="24"/>
  <c r="V41" i="24"/>
  <c r="V37" i="24"/>
  <c r="V33" i="24"/>
  <c r="V29" i="24"/>
  <c r="V25" i="24"/>
  <c r="V677" i="24"/>
  <c r="V669" i="24"/>
  <c r="V661" i="24"/>
  <c r="V653" i="24"/>
  <c r="V645" i="24"/>
  <c r="V637" i="24"/>
  <c r="V629" i="24"/>
  <c r="V613" i="24"/>
  <c r="V601" i="24"/>
  <c r="V597" i="24"/>
  <c r="V589" i="24"/>
  <c r="V581" i="24"/>
  <c r="V573" i="24"/>
  <c r="V565" i="24"/>
  <c r="V557" i="24"/>
  <c r="V549" i="24"/>
  <c r="V541" i="24"/>
  <c r="V533" i="24"/>
  <c r="V525" i="24"/>
  <c r="V517" i="24"/>
  <c r="V513" i="24"/>
  <c r="V505" i="24"/>
  <c r="V497" i="24"/>
  <c r="V489" i="24"/>
  <c r="V481" i="24"/>
  <c r="V473" i="24"/>
  <c r="V469" i="24"/>
  <c r="V461" i="24"/>
  <c r="V449" i="24"/>
  <c r="U8" i="24"/>
  <c r="V8" i="24"/>
  <c r="V1144" i="24"/>
  <c r="V1140" i="24"/>
  <c r="U1136" i="24"/>
  <c r="V1136" i="24"/>
  <c r="V1132" i="24"/>
  <c r="V1128" i="24"/>
  <c r="V1124" i="24"/>
  <c r="V1120" i="24"/>
  <c r="V1116" i="24"/>
  <c r="V1112" i="24"/>
  <c r="V1108" i="24"/>
  <c r="V1104" i="24"/>
  <c r="V1100" i="24"/>
  <c r="V1096" i="24"/>
  <c r="V1092" i="24"/>
  <c r="V1088" i="24"/>
  <c r="V1084" i="24"/>
  <c r="V1080" i="24"/>
  <c r="V1076" i="24"/>
  <c r="V1072" i="24"/>
  <c r="V1068" i="24"/>
  <c r="V1064" i="24"/>
  <c r="V1060" i="24"/>
  <c r="V1056" i="24"/>
  <c r="V1052" i="24"/>
  <c r="V1048" i="24"/>
  <c r="V1044" i="24"/>
  <c r="V1040" i="24"/>
  <c r="V1036" i="24"/>
  <c r="V1032" i="24"/>
  <c r="V1028" i="24"/>
  <c r="V1024" i="24"/>
  <c r="V1020" i="24"/>
  <c r="V1016" i="24"/>
  <c r="V1012" i="24"/>
  <c r="V1008" i="24"/>
  <c r="V1004" i="24"/>
  <c r="V1000" i="24"/>
  <c r="V996" i="24"/>
  <c r="V992" i="24"/>
  <c r="V988" i="24"/>
  <c r="V984" i="24"/>
  <c r="V980" i="24"/>
  <c r="V976" i="24"/>
  <c r="V972" i="24"/>
  <c r="V968" i="24"/>
  <c r="V964" i="24"/>
  <c r="V960" i="24"/>
  <c r="V956" i="24"/>
  <c r="V952" i="24"/>
  <c r="V948" i="24"/>
  <c r="V944" i="24"/>
  <c r="V940" i="24"/>
  <c r="V936" i="24"/>
  <c r="V932" i="24"/>
  <c r="V928" i="24"/>
  <c r="V924" i="24"/>
  <c r="V920" i="24"/>
  <c r="V916" i="24"/>
  <c r="V912" i="24"/>
  <c r="V908" i="24"/>
  <c r="V904" i="24"/>
  <c r="V900" i="24"/>
  <c r="V896" i="24"/>
  <c r="V892" i="24"/>
  <c r="V888" i="24"/>
  <c r="V884" i="24"/>
  <c r="V880" i="24"/>
  <c r="V876" i="24"/>
  <c r="V872" i="24"/>
  <c r="V868" i="24"/>
  <c r="V864" i="24"/>
  <c r="V860" i="24"/>
  <c r="V856" i="24"/>
  <c r="V852" i="24"/>
  <c r="V848" i="24"/>
  <c r="V844" i="24"/>
  <c r="V840" i="24"/>
  <c r="V836" i="24"/>
  <c r="V832" i="24"/>
  <c r="V828" i="24"/>
  <c r="V824" i="24"/>
  <c r="V820" i="24"/>
  <c r="V816" i="24"/>
  <c r="V812" i="24"/>
  <c r="V808" i="24"/>
  <c r="V804" i="24"/>
  <c r="V800" i="24"/>
  <c r="V796" i="24"/>
  <c r="V792" i="24"/>
  <c r="V788" i="24"/>
  <c r="V784" i="24"/>
  <c r="V780" i="24"/>
  <c r="V776" i="24"/>
  <c r="V772" i="24"/>
  <c r="V768" i="24"/>
  <c r="V764" i="24"/>
  <c r="V760" i="24"/>
  <c r="V756" i="24"/>
  <c r="V752" i="24"/>
  <c r="V748" i="24"/>
  <c r="V744" i="24"/>
  <c r="V740" i="24"/>
  <c r="V736" i="24"/>
  <c r="V732" i="24"/>
  <c r="V728" i="24"/>
  <c r="V724" i="24"/>
  <c r="V720" i="24"/>
  <c r="V716" i="24"/>
  <c r="V712" i="24"/>
  <c r="V708" i="24"/>
  <c r="V704" i="24"/>
  <c r="V700" i="24"/>
  <c r="V696" i="24"/>
  <c r="V692" i="24"/>
  <c r="V688" i="24"/>
  <c r="V684" i="24"/>
  <c r="V680" i="24"/>
  <c r="V676" i="24"/>
  <c r="V672" i="24"/>
  <c r="V668" i="24"/>
  <c r="V664" i="24"/>
  <c r="V660" i="24"/>
  <c r="V656" i="24"/>
  <c r="V652" i="24"/>
  <c r="V648" i="24"/>
  <c r="V644" i="24"/>
  <c r="V640" i="24"/>
  <c r="V636" i="24"/>
  <c r="V632" i="24"/>
  <c r="V628" i="24"/>
  <c r="V624" i="24"/>
  <c r="V620" i="24"/>
  <c r="V616" i="24"/>
  <c r="V612" i="24"/>
  <c r="V608" i="24"/>
  <c r="V604" i="24"/>
  <c r="V600" i="24"/>
  <c r="V596" i="24"/>
  <c r="V592" i="24"/>
  <c r="V588" i="24"/>
  <c r="V584" i="24"/>
  <c r="V580" i="24"/>
  <c r="V576" i="24"/>
  <c r="V572" i="24"/>
  <c r="V568" i="24"/>
  <c r="V564" i="24"/>
  <c r="V560" i="24"/>
  <c r="V556" i="24"/>
  <c r="V552" i="24"/>
  <c r="V548" i="24"/>
  <c r="V544" i="24"/>
  <c r="V540" i="24"/>
  <c r="V536" i="24"/>
  <c r="V532" i="24"/>
  <c r="V528" i="24"/>
  <c r="V524" i="24"/>
  <c r="V520" i="24"/>
  <c r="V516" i="24"/>
  <c r="V512" i="24"/>
  <c r="V508" i="24"/>
  <c r="V504" i="24"/>
  <c r="V500" i="24"/>
  <c r="V496" i="24"/>
  <c r="V492" i="24"/>
  <c r="V488" i="24"/>
  <c r="V484" i="24"/>
  <c r="V480" i="24"/>
  <c r="V476" i="24"/>
  <c r="V472" i="24"/>
  <c r="V468" i="24"/>
  <c r="V464" i="24"/>
  <c r="V460" i="24"/>
  <c r="V456" i="24"/>
  <c r="V452" i="24"/>
  <c r="V448" i="24"/>
  <c r="V444" i="24"/>
  <c r="V440" i="24"/>
  <c r="V436" i="24"/>
  <c r="V432" i="24"/>
  <c r="V428" i="24"/>
  <c r="V424" i="24"/>
  <c r="V420" i="24"/>
  <c r="V416" i="24"/>
  <c r="V412" i="24"/>
  <c r="V408" i="24"/>
  <c r="V404" i="24"/>
  <c r="V400" i="24"/>
  <c r="V396" i="24"/>
  <c r="V392" i="24"/>
  <c r="V384" i="24"/>
  <c r="V380" i="24"/>
  <c r="V376" i="24"/>
  <c r="V372" i="24"/>
  <c r="V368" i="24"/>
  <c r="V364" i="24"/>
  <c r="V360" i="24"/>
  <c r="U356" i="24"/>
  <c r="V356" i="24"/>
  <c r="V352" i="24"/>
  <c r="V348" i="24"/>
  <c r="U344" i="24"/>
  <c r="V344" i="24"/>
  <c r="V336" i="24"/>
  <c r="U332" i="24"/>
  <c r="V332" i="24"/>
  <c r="V328" i="24"/>
  <c r="V324" i="24"/>
  <c r="V320" i="24"/>
  <c r="U316" i="24"/>
  <c r="V316" i="24"/>
  <c r="V312" i="24"/>
  <c r="V308" i="24"/>
  <c r="V304" i="24"/>
  <c r="V300" i="24"/>
  <c r="U296" i="24"/>
  <c r="V296" i="24"/>
  <c r="V292" i="24"/>
  <c r="V288" i="24"/>
  <c r="V284" i="24"/>
  <c r="V280" i="24"/>
  <c r="V276" i="24"/>
  <c r="U272" i="24"/>
  <c r="V272" i="24"/>
  <c r="V268" i="24"/>
  <c r="U264" i="24"/>
  <c r="V264" i="24"/>
  <c r="V260" i="24"/>
  <c r="V256" i="24"/>
  <c r="V252" i="24"/>
  <c r="V248" i="24"/>
  <c r="V244" i="24"/>
  <c r="U240" i="24"/>
  <c r="V240" i="24"/>
  <c r="U236" i="24"/>
  <c r="V236" i="24"/>
  <c r="V232" i="24"/>
  <c r="U228" i="24"/>
  <c r="V228" i="24"/>
  <c r="V224" i="24"/>
  <c r="V220" i="24"/>
  <c r="V216" i="24"/>
  <c r="V212" i="24"/>
  <c r="V208" i="24"/>
  <c r="V204" i="24"/>
  <c r="V200" i="24"/>
  <c r="V196" i="24"/>
  <c r="V192" i="24"/>
  <c r="V188" i="24"/>
  <c r="V184" i="24"/>
  <c r="V180" i="24"/>
  <c r="V176" i="24"/>
  <c r="V172" i="24"/>
  <c r="V168" i="24"/>
  <c r="V164" i="24"/>
  <c r="V160" i="24"/>
  <c r="V156" i="24"/>
  <c r="V152" i="24"/>
  <c r="U148" i="24"/>
  <c r="V148" i="24"/>
  <c r="V144" i="24"/>
  <c r="V140" i="24"/>
  <c r="U136" i="24"/>
  <c r="V136" i="24"/>
  <c r="V132" i="24"/>
  <c r="V128" i="24"/>
  <c r="U124" i="24"/>
  <c r="V124" i="24"/>
  <c r="V120" i="24"/>
  <c r="V116" i="24"/>
  <c r="V112" i="24"/>
  <c r="V108" i="24"/>
  <c r="U104" i="24"/>
  <c r="V104" i="24"/>
  <c r="V100" i="24"/>
  <c r="V96" i="24"/>
  <c r="U92" i="24"/>
  <c r="V92" i="24"/>
  <c r="V88" i="24"/>
  <c r="U84" i="24"/>
  <c r="V84" i="24"/>
  <c r="V80" i="24"/>
  <c r="V76" i="24"/>
  <c r="V72" i="24"/>
  <c r="V354" i="24"/>
  <c r="V350" i="24"/>
  <c r="U346" i="24"/>
  <c r="V346" i="24"/>
  <c r="V342" i="24"/>
  <c r="U338" i="24"/>
  <c r="V338" i="24"/>
  <c r="U334" i="24"/>
  <c r="V334" i="24"/>
  <c r="V330" i="24"/>
  <c r="V326" i="24"/>
  <c r="V322" i="24"/>
  <c r="V318" i="24"/>
  <c r="V314" i="24"/>
  <c r="V310" i="24"/>
  <c r="V306" i="24"/>
  <c r="V302" i="24"/>
  <c r="V298" i="24"/>
  <c r="V294" i="24"/>
  <c r="V290" i="24"/>
  <c r="V286" i="24"/>
  <c r="V282" i="24"/>
  <c r="V278" i="24"/>
  <c r="V274" i="24"/>
  <c r="V270" i="24"/>
  <c r="V266" i="24"/>
  <c r="V262" i="24"/>
  <c r="V258" i="24"/>
  <c r="V254" i="24"/>
  <c r="V250" i="24"/>
  <c r="V246" i="24"/>
  <c r="V242" i="24"/>
  <c r="V238" i="24"/>
  <c r="V234" i="24"/>
  <c r="V230" i="24"/>
  <c r="V226" i="24"/>
  <c r="V222" i="24"/>
  <c r="V218" i="24"/>
  <c r="V214" i="24"/>
  <c r="V210" i="24"/>
  <c r="V206" i="24"/>
  <c r="V202" i="24"/>
  <c r="V198" i="24"/>
  <c r="V194" i="24"/>
  <c r="V190" i="24"/>
  <c r="V186" i="24"/>
  <c r="V182" i="24"/>
  <c r="V178" i="24"/>
  <c r="V174" i="24"/>
  <c r="V170" i="24"/>
  <c r="V166" i="24"/>
  <c r="V162" i="24"/>
  <c r="V158" i="24"/>
  <c r="V154" i="24"/>
  <c r="V150" i="24"/>
  <c r="V146" i="24"/>
  <c r="V142" i="24"/>
  <c r="V138" i="24"/>
  <c r="V134" i="24"/>
  <c r="V130" i="24"/>
  <c r="V126" i="24"/>
  <c r="V122" i="24"/>
  <c r="V118" i="24"/>
  <c r="V114" i="24"/>
  <c r="V110" i="24"/>
  <c r="V106" i="24"/>
  <c r="V102" i="24"/>
  <c r="V98" i="24"/>
  <c r="V94" i="24"/>
  <c r="V90" i="24"/>
  <c r="V86" i="24"/>
  <c r="V82" i="24"/>
  <c r="V78" i="24"/>
  <c r="V74" i="24"/>
  <c r="V70" i="24"/>
  <c r="V66" i="24"/>
  <c r="V62" i="24"/>
  <c r="V58" i="24"/>
  <c r="V54" i="24"/>
  <c r="V50" i="24"/>
  <c r="V46" i="24"/>
  <c r="V42" i="24"/>
  <c r="V38" i="24"/>
  <c r="V34" i="24"/>
  <c r="V30" i="24"/>
  <c r="V26" i="24"/>
  <c r="V22" i="24"/>
  <c r="V18" i="24"/>
  <c r="V14" i="24"/>
  <c r="V10" i="24"/>
  <c r="V21" i="24"/>
  <c r="V17" i="24"/>
  <c r="V13" i="24"/>
  <c r="V9" i="24"/>
  <c r="V68" i="24"/>
  <c r="U64" i="24"/>
  <c r="V64" i="24"/>
  <c r="V60" i="24"/>
  <c r="V56" i="24"/>
  <c r="V52" i="24"/>
  <c r="V48" i="24"/>
  <c r="V44" i="24"/>
  <c r="V40" i="24"/>
  <c r="V36" i="24"/>
  <c r="V32" i="24"/>
  <c r="V28" i="24"/>
  <c r="U24" i="24"/>
  <c r="V24" i="24"/>
  <c r="V20" i="24"/>
  <c r="V16" i="24"/>
  <c r="V12" i="24"/>
  <c r="T1143" i="24"/>
  <c r="U1143" i="24"/>
  <c r="U1135" i="24"/>
  <c r="U1107" i="24"/>
  <c r="U1087" i="24"/>
  <c r="U1011" i="24"/>
  <c r="U1003" i="24"/>
  <c r="U979" i="24"/>
  <c r="U971" i="24"/>
  <c r="U959" i="24"/>
  <c r="U923" i="24"/>
  <c r="U919" i="24"/>
  <c r="U911" i="24"/>
  <c r="U903" i="24"/>
  <c r="U895" i="24"/>
  <c r="U887" i="24"/>
  <c r="U879" i="24"/>
  <c r="T875" i="24"/>
  <c r="U875" i="24"/>
  <c r="U867" i="24"/>
  <c r="T863" i="24"/>
  <c r="U863" i="24"/>
  <c r="U851" i="24"/>
  <c r="T847" i="24"/>
  <c r="U847" i="24"/>
  <c r="T843" i="24"/>
  <c r="U843" i="24"/>
  <c r="U827" i="24"/>
  <c r="U803" i="24"/>
  <c r="U795" i="24"/>
  <c r="U787" i="24"/>
  <c r="T783" i="24"/>
  <c r="U783" i="24"/>
  <c r="U775" i="24"/>
  <c r="T771" i="24"/>
  <c r="U771" i="24"/>
  <c r="U747" i="24"/>
  <c r="T743" i="24"/>
  <c r="U743" i="24"/>
  <c r="U731" i="24"/>
  <c r="U691" i="24"/>
  <c r="U687" i="24"/>
  <c r="U683" i="24"/>
  <c r="U679" i="24"/>
  <c r="U675" i="24"/>
  <c r="U671" i="24"/>
  <c r="U667" i="24"/>
  <c r="U663" i="24"/>
  <c r="T659" i="24"/>
  <c r="U659" i="24"/>
  <c r="T655" i="24"/>
  <c r="U655" i="24"/>
  <c r="U647" i="24"/>
  <c r="U643" i="24"/>
  <c r="U639" i="24"/>
  <c r="U635" i="24"/>
  <c r="U631" i="24"/>
  <c r="U627" i="24"/>
  <c r="U619" i="24"/>
  <c r="U615" i="24"/>
  <c r="U611" i="24"/>
  <c r="U607" i="24"/>
  <c r="U603" i="24"/>
  <c r="U591" i="24"/>
  <c r="U583" i="24"/>
  <c r="U579" i="24"/>
  <c r="U575" i="24"/>
  <c r="U571" i="24"/>
  <c r="U567" i="24"/>
  <c r="U563" i="24"/>
  <c r="U555" i="24"/>
  <c r="U551" i="24"/>
  <c r="U547" i="24"/>
  <c r="U543" i="24"/>
  <c r="U539" i="24"/>
  <c r="U531" i="24"/>
  <c r="U527" i="24"/>
  <c r="U523" i="24"/>
  <c r="U519" i="24"/>
  <c r="U515" i="24"/>
  <c r="T511" i="24"/>
  <c r="U511" i="24"/>
  <c r="U507" i="24"/>
  <c r="T503" i="24"/>
  <c r="U503" i="24"/>
  <c r="U499" i="24"/>
  <c r="T495" i="24"/>
  <c r="U495" i="24"/>
  <c r="U491" i="24"/>
  <c r="U487" i="24"/>
  <c r="U483" i="24"/>
  <c r="T479" i="24"/>
  <c r="U479" i="24"/>
  <c r="U475" i="24"/>
  <c r="U471" i="24"/>
  <c r="U467" i="24"/>
  <c r="U463" i="24"/>
  <c r="T459" i="24"/>
  <c r="U459" i="24"/>
  <c r="U455" i="24"/>
  <c r="U451" i="24"/>
  <c r="U447" i="24"/>
  <c r="T443" i="24"/>
  <c r="U443" i="24"/>
  <c r="U439" i="24"/>
  <c r="U435" i="24"/>
  <c r="U431" i="24"/>
  <c r="U427" i="24"/>
  <c r="U423" i="24"/>
  <c r="U419" i="24"/>
  <c r="U415" i="24"/>
  <c r="U411" i="24"/>
  <c r="U407" i="24"/>
  <c r="U403" i="24"/>
  <c r="U399" i="24"/>
  <c r="U395" i="24"/>
  <c r="U391" i="24"/>
  <c r="T387" i="24"/>
  <c r="U387" i="24"/>
  <c r="U383" i="24"/>
  <c r="T326" i="24"/>
  <c r="U326" i="24"/>
  <c r="U322" i="24"/>
  <c r="U318" i="24"/>
  <c r="U314" i="24"/>
  <c r="U310" i="24"/>
  <c r="U306" i="24"/>
  <c r="U302" i="24"/>
  <c r="U298" i="24"/>
  <c r="U294" i="24"/>
  <c r="U290" i="24"/>
  <c r="U286" i="24"/>
  <c r="U282" i="24"/>
  <c r="U278" i="24"/>
  <c r="U274" i="24"/>
  <c r="U270" i="24"/>
  <c r="U266" i="24"/>
  <c r="U262" i="24"/>
  <c r="U258" i="24"/>
  <c r="T1139" i="24"/>
  <c r="U1139" i="24"/>
  <c r="U1079" i="24"/>
  <c r="U1071" i="24"/>
  <c r="U1039" i="24"/>
  <c r="U1027" i="24"/>
  <c r="U983" i="24"/>
  <c r="U967" i="24"/>
  <c r="U955" i="24"/>
  <c r="T951" i="24"/>
  <c r="U951" i="24"/>
  <c r="U947" i="24"/>
  <c r="U943" i="24"/>
  <c r="T939" i="24"/>
  <c r="U939" i="24"/>
  <c r="U935" i="24"/>
  <c r="U931" i="24"/>
  <c r="U927" i="24"/>
  <c r="U915" i="24"/>
  <c r="U907" i="24"/>
  <c r="U899" i="24"/>
  <c r="U891" i="24"/>
  <c r="U883" i="24"/>
  <c r="U871" i="24"/>
  <c r="U859" i="24"/>
  <c r="T855" i="24"/>
  <c r="U855" i="24"/>
  <c r="U815" i="24"/>
  <c r="U807" i="24"/>
  <c r="U799" i="24"/>
  <c r="U791" i="24"/>
  <c r="U763" i="24"/>
  <c r="U739" i="24"/>
  <c r="U735" i="24"/>
  <c r="T727" i="24"/>
  <c r="U727" i="24"/>
  <c r="U723" i="24"/>
  <c r="U1142" i="24"/>
  <c r="U1134" i="24"/>
  <c r="U1126" i="24"/>
  <c r="U1118" i="24"/>
  <c r="U1110" i="24"/>
  <c r="U1098" i="24"/>
  <c r="U1090" i="24"/>
  <c r="U1082" i="24"/>
  <c r="U1074" i="24"/>
  <c r="U1066" i="24"/>
  <c r="U1058" i="24"/>
  <c r="U1050" i="24"/>
  <c r="U1042" i="24"/>
  <c r="U1034" i="24"/>
  <c r="U1026" i="24"/>
  <c r="U1018" i="24"/>
  <c r="U1014" i="24"/>
  <c r="U1010" i="24"/>
  <c r="U1006" i="24"/>
  <c r="U1002" i="24"/>
  <c r="U998" i="24"/>
  <c r="U986" i="24"/>
  <c r="U978" i="24"/>
  <c r="U974" i="24"/>
  <c r="U966" i="24"/>
  <c r="U950" i="24"/>
  <c r="U946" i="24"/>
  <c r="U938" i="24"/>
  <c r="U914" i="24"/>
  <c r="U906" i="24"/>
  <c r="U898" i="24"/>
  <c r="U890" i="24"/>
  <c r="U878" i="24"/>
  <c r="T874" i="24"/>
  <c r="U874" i="24"/>
  <c r="T870" i="24"/>
  <c r="U870" i="24"/>
  <c r="U850" i="24"/>
  <c r="T846" i="24"/>
  <c r="U846" i="24"/>
  <c r="T842" i="24"/>
  <c r="U842" i="24"/>
  <c r="U830" i="24"/>
  <c r="U822" i="24"/>
  <c r="U814" i="24"/>
  <c r="T810" i="24"/>
  <c r="U810" i="24"/>
  <c r="U802" i="24"/>
  <c r="U794" i="24"/>
  <c r="U786" i="24"/>
  <c r="U778" i="24"/>
  <c r="U774" i="24"/>
  <c r="U770" i="24"/>
  <c r="U766" i="24"/>
  <c r="U762" i="24"/>
  <c r="U758" i="24"/>
  <c r="U754" i="24"/>
  <c r="U750" i="24"/>
  <c r="U746" i="24"/>
  <c r="U742" i="24"/>
  <c r="U738" i="24"/>
  <c r="U734" i="24"/>
  <c r="U730" i="24"/>
  <c r="T726" i="24"/>
  <c r="U726" i="24"/>
  <c r="U722" i="24"/>
  <c r="U718" i="24"/>
  <c r="U714" i="24"/>
  <c r="U710" i="24"/>
  <c r="U706" i="24"/>
  <c r="U702" i="24"/>
  <c r="U698" i="24"/>
  <c r="U690" i="24"/>
  <c r="U686" i="24"/>
  <c r="U682" i="24"/>
  <c r="U678" i="24"/>
  <c r="U674" i="24"/>
  <c r="U670" i="24"/>
  <c r="U662" i="24"/>
  <c r="U654" i="24"/>
  <c r="U650" i="24"/>
  <c r="U646" i="24"/>
  <c r="U642" i="24"/>
  <c r="U638" i="24"/>
  <c r="U634" i="24"/>
  <c r="U630" i="24"/>
  <c r="U626" i="24"/>
  <c r="U622" i="24"/>
  <c r="U618" i="24"/>
  <c r="U614" i="24"/>
  <c r="U610" i="24"/>
  <c r="U606" i="24"/>
  <c r="U602" i="24"/>
  <c r="U598" i="24"/>
  <c r="U594" i="24"/>
  <c r="U590" i="24"/>
  <c r="U586" i="24"/>
  <c r="U582" i="24"/>
  <c r="U578" i="24"/>
  <c r="U574" i="24"/>
  <c r="U570" i="24"/>
  <c r="U566" i="24"/>
  <c r="U562" i="24"/>
  <c r="U558" i="24"/>
  <c r="U554" i="24"/>
  <c r="U550" i="24"/>
  <c r="T546" i="24"/>
  <c r="U546" i="24"/>
  <c r="U542" i="24"/>
  <c r="U534" i="24"/>
  <c r="T530" i="24"/>
  <c r="U530" i="24"/>
  <c r="U526" i="24"/>
  <c r="U522" i="24"/>
  <c r="U518" i="24"/>
  <c r="T514" i="24"/>
  <c r="U514" i="24"/>
  <c r="U506" i="24"/>
  <c r="U502" i="24"/>
  <c r="U498" i="24"/>
  <c r="U494" i="24"/>
  <c r="U490" i="24"/>
  <c r="T486" i="24"/>
  <c r="U486" i="24"/>
  <c r="U482" i="24"/>
  <c r="U478" i="24"/>
  <c r="T474" i="24"/>
  <c r="U474" i="24"/>
  <c r="T470" i="24"/>
  <c r="U470" i="24"/>
  <c r="T462" i="24"/>
  <c r="U462" i="24"/>
  <c r="U450" i="24"/>
  <c r="U446" i="24"/>
  <c r="T442" i="24"/>
  <c r="U442" i="24"/>
  <c r="U438" i="24"/>
  <c r="U434" i="24"/>
  <c r="U430" i="24"/>
  <c r="T422" i="24"/>
  <c r="U422" i="24"/>
  <c r="U418" i="24"/>
  <c r="U414" i="24"/>
  <c r="U406" i="24"/>
  <c r="U402" i="24"/>
  <c r="U398" i="24"/>
  <c r="U394" i="24"/>
  <c r="T386" i="24"/>
  <c r="U386" i="24"/>
  <c r="T382" i="24"/>
  <c r="U382" i="24"/>
  <c r="T374" i="24"/>
  <c r="U374" i="24"/>
  <c r="T366" i="24"/>
  <c r="U366" i="24"/>
  <c r="T362" i="24"/>
  <c r="U362" i="24"/>
  <c r="T358" i="24"/>
  <c r="U358" i="24"/>
  <c r="U354" i="24"/>
  <c r="U350" i="24"/>
  <c r="T342" i="24"/>
  <c r="U342" i="24"/>
  <c r="U330" i="24"/>
  <c r="U1145" i="24"/>
  <c r="U1141" i="24"/>
  <c r="U1133" i="24"/>
  <c r="U1129" i="24"/>
  <c r="U1125" i="24"/>
  <c r="U1121" i="24"/>
  <c r="U1117" i="24"/>
  <c r="U1113" i="24"/>
  <c r="U1109" i="24"/>
  <c r="U1105" i="24"/>
  <c r="U1101" i="24"/>
  <c r="U1097" i="24"/>
  <c r="U1093" i="24"/>
  <c r="U1089" i="24"/>
  <c r="U1085" i="24"/>
  <c r="U1081" i="24"/>
  <c r="U1077" i="24"/>
  <c r="U1073" i="24"/>
  <c r="U1065" i="24"/>
  <c r="U1061" i="24"/>
  <c r="U1057" i="24"/>
  <c r="U1053" i="24"/>
  <c r="U1049" i="24"/>
  <c r="U1045" i="24"/>
  <c r="U1041" i="24"/>
  <c r="U1037" i="24"/>
  <c r="U1033" i="24"/>
  <c r="U1029" i="24"/>
  <c r="U1025" i="24"/>
  <c r="U1021" i="24"/>
  <c r="U1017" i="24"/>
  <c r="U1013" i="24"/>
  <c r="U1009" i="24"/>
  <c r="U1005" i="24"/>
  <c r="U1001" i="24"/>
  <c r="U997" i="24"/>
  <c r="U993" i="24"/>
  <c r="U989" i="24"/>
  <c r="U985" i="24"/>
  <c r="U981" i="24"/>
  <c r="U977" i="24"/>
  <c r="U973" i="24"/>
  <c r="U969" i="24"/>
  <c r="U965" i="24"/>
  <c r="T961" i="24"/>
  <c r="U961" i="24"/>
  <c r="U957" i="24"/>
  <c r="U953" i="24"/>
  <c r="T949" i="24"/>
  <c r="U949" i="24"/>
  <c r="U945" i="24"/>
  <c r="T941" i="24"/>
  <c r="U941" i="24"/>
  <c r="T937" i="24"/>
  <c r="U937" i="24"/>
  <c r="U933" i="24"/>
  <c r="T925" i="24"/>
  <c r="U925" i="24"/>
  <c r="U921" i="24"/>
  <c r="U917" i="24"/>
  <c r="U913" i="24"/>
  <c r="U909" i="24"/>
  <c r="T905" i="24"/>
  <c r="U905" i="24"/>
  <c r="U901" i="24"/>
  <c r="U897" i="24"/>
  <c r="U893" i="24"/>
  <c r="U889" i="24"/>
  <c r="U885" i="24"/>
  <c r="U881" i="24"/>
  <c r="U877" i="24"/>
  <c r="T873" i="24"/>
  <c r="U873" i="24"/>
  <c r="T869" i="24"/>
  <c r="U869" i="24"/>
  <c r="U865" i="24"/>
  <c r="U861" i="24"/>
  <c r="T857" i="24"/>
  <c r="U857" i="24"/>
  <c r="U853" i="24"/>
  <c r="U849" i="24"/>
  <c r="T845" i="24"/>
  <c r="U845" i="24"/>
  <c r="T841" i="24"/>
  <c r="U841" i="24"/>
  <c r="U837" i="24"/>
  <c r="U833" i="24"/>
  <c r="U829" i="24"/>
  <c r="U825" i="24"/>
  <c r="U821" i="24"/>
  <c r="U817" i="24"/>
  <c r="U813" i="24"/>
  <c r="T809" i="24"/>
  <c r="U809" i="24"/>
  <c r="U805" i="24"/>
  <c r="U801" i="24"/>
  <c r="U797" i="24"/>
  <c r="U793" i="24"/>
  <c r="U789" i="24"/>
  <c r="U785" i="24"/>
  <c r="T781" i="24"/>
  <c r="U781" i="24"/>
  <c r="U777" i="24"/>
  <c r="U773" i="24"/>
  <c r="U769" i="24"/>
  <c r="U765" i="24"/>
  <c r="U761" i="24"/>
  <c r="U757" i="24"/>
  <c r="U753" i="24"/>
  <c r="U749" i="24"/>
  <c r="T745" i="24"/>
  <c r="U745" i="24"/>
  <c r="U741" i="24"/>
  <c r="U737" i="24"/>
  <c r="U733" i="24"/>
  <c r="U729" i="24"/>
  <c r="T725" i="24"/>
  <c r="U725" i="24"/>
  <c r="U721" i="24"/>
  <c r="U717" i="24"/>
  <c r="U713" i="24"/>
  <c r="U709" i="24"/>
  <c r="U705" i="24"/>
  <c r="T701" i="24"/>
  <c r="U701" i="24"/>
  <c r="T697" i="24"/>
  <c r="U697" i="24"/>
  <c r="U693" i="24"/>
  <c r="U689" i="24"/>
  <c r="U685" i="24"/>
  <c r="U681" i="24"/>
  <c r="U677" i="24"/>
  <c r="U673" i="24"/>
  <c r="U669" i="24"/>
  <c r="U665" i="24"/>
  <c r="U661" i="24"/>
  <c r="U657" i="24"/>
  <c r="U653" i="24"/>
  <c r="U649" i="24"/>
  <c r="U645" i="24"/>
  <c r="U641" i="24"/>
  <c r="U637" i="24"/>
  <c r="U633" i="24"/>
  <c r="U629" i="24"/>
  <c r="U625" i="24"/>
  <c r="U621" i="24"/>
  <c r="U617" i="24"/>
  <c r="T613" i="24"/>
  <c r="U613" i="24"/>
  <c r="U609" i="24"/>
  <c r="U605" i="24"/>
  <c r="U601" i="24"/>
  <c r="U597" i="24"/>
  <c r="U593" i="24"/>
  <c r="U589" i="24"/>
  <c r="U585" i="24"/>
  <c r="U581" i="24"/>
  <c r="U577" i="24"/>
  <c r="U573" i="24"/>
  <c r="U569" i="24"/>
  <c r="U565" i="24"/>
  <c r="U561" i="24"/>
  <c r="U557" i="24"/>
  <c r="U553" i="24"/>
  <c r="U549" i="24"/>
  <c r="U545" i="24"/>
  <c r="T541" i="24"/>
  <c r="U541" i="24"/>
  <c r="U537" i="24"/>
  <c r="U533" i="24"/>
  <c r="U529" i="24"/>
  <c r="U525" i="24"/>
  <c r="U521" i="24"/>
  <c r="U517" i="24"/>
  <c r="U513" i="24"/>
  <c r="U509" i="24"/>
  <c r="U505" i="24"/>
  <c r="U501" i="24"/>
  <c r="U497" i="24"/>
  <c r="U493" i="24"/>
  <c r="U489" i="24"/>
  <c r="T485" i="24"/>
  <c r="U485" i="24"/>
  <c r="U481" i="24"/>
  <c r="U477" i="24"/>
  <c r="T473" i="24"/>
  <c r="U473" i="24"/>
  <c r="T469" i="24"/>
  <c r="U469" i="24"/>
  <c r="T465" i="24"/>
  <c r="U465" i="24"/>
  <c r="U461" i="24"/>
  <c r="U457" i="24"/>
  <c r="U453" i="24"/>
  <c r="U449" i="24"/>
  <c r="U445" i="24"/>
  <c r="U441" i="24"/>
  <c r="U437" i="24"/>
  <c r="T433" i="24"/>
  <c r="U433" i="24"/>
  <c r="U429" i="24"/>
  <c r="U425" i="24"/>
  <c r="U417" i="24"/>
  <c r="U413" i="24"/>
  <c r="U409" i="24"/>
  <c r="U405" i="24"/>
  <c r="U397" i="24"/>
  <c r="T393" i="24"/>
  <c r="U393" i="24"/>
  <c r="T389" i="24"/>
  <c r="U389" i="24"/>
  <c r="T385" i="24"/>
  <c r="U385" i="24"/>
  <c r="U381" i="24"/>
  <c r="U377" i="24"/>
  <c r="U373" i="24"/>
  <c r="T369" i="24"/>
  <c r="U369" i="24"/>
  <c r="U365" i="24"/>
  <c r="U361" i="24"/>
  <c r="U357" i="24"/>
  <c r="U353" i="24"/>
  <c r="U349" i="24"/>
  <c r="U345" i="24"/>
  <c r="U341" i="24"/>
  <c r="U337" i="24"/>
  <c r="U333" i="24"/>
  <c r="U329" i="24"/>
  <c r="T325" i="24"/>
  <c r="U325" i="24"/>
  <c r="U321" i="24"/>
  <c r="U317" i="24"/>
  <c r="T1119" i="24"/>
  <c r="U1119" i="24"/>
  <c r="U1095" i="24"/>
  <c r="U1083" i="24"/>
  <c r="U1031" i="24"/>
  <c r="U1023" i="24"/>
  <c r="U987" i="24"/>
  <c r="U975" i="24"/>
  <c r="U963" i="24"/>
  <c r="U1146" i="24"/>
  <c r="U1130" i="24"/>
  <c r="U1122" i="24"/>
  <c r="U1114" i="24"/>
  <c r="U1106" i="24"/>
  <c r="U1102" i="24"/>
  <c r="U1094" i="24"/>
  <c r="U1086" i="24"/>
  <c r="U1078" i="24"/>
  <c r="U1070" i="24"/>
  <c r="U1062" i="24"/>
  <c r="U1054" i="24"/>
  <c r="U1046" i="24"/>
  <c r="U1038" i="24"/>
  <c r="U1030" i="24"/>
  <c r="U1022" i="24"/>
  <c r="U994" i="24"/>
  <c r="U990" i="24"/>
  <c r="U982" i="24"/>
  <c r="U970" i="24"/>
  <c r="U962" i="24"/>
  <c r="T958" i="24"/>
  <c r="U958" i="24"/>
  <c r="T954" i="24"/>
  <c r="U954" i="24"/>
  <c r="U942" i="24"/>
  <c r="U934" i="24"/>
  <c r="U922" i="24"/>
  <c r="T918" i="24"/>
  <c r="U918" i="24"/>
  <c r="U910" i="24"/>
  <c r="U902" i="24"/>
  <c r="U894" i="24"/>
  <c r="U886" i="24"/>
  <c r="U882" i="24"/>
  <c r="U866" i="24"/>
  <c r="T862" i="24"/>
  <c r="U862" i="24"/>
  <c r="T858" i="24"/>
  <c r="U858" i="24"/>
  <c r="T854" i="24"/>
  <c r="U854" i="24"/>
  <c r="U838" i="24"/>
  <c r="U834" i="24"/>
  <c r="U826" i="24"/>
  <c r="U818" i="24"/>
  <c r="U806" i="24"/>
  <c r="U798" i="24"/>
  <c r="U790" i="24"/>
  <c r="U1144" i="24"/>
  <c r="U1140" i="24"/>
  <c r="U1132" i="24"/>
  <c r="U1128" i="24"/>
  <c r="T1124" i="24"/>
  <c r="U1124" i="24"/>
  <c r="U1120" i="24"/>
  <c r="U1116" i="24"/>
  <c r="U1112" i="24"/>
  <c r="U1108" i="24"/>
  <c r="U1104" i="24"/>
  <c r="U1100" i="24"/>
  <c r="U1096" i="24"/>
  <c r="U1092" i="24"/>
  <c r="U1088" i="24"/>
  <c r="U1084" i="24"/>
  <c r="U1080" i="24"/>
  <c r="U1076" i="24"/>
  <c r="U1072" i="24"/>
  <c r="U1068" i="24"/>
  <c r="U1064" i="24"/>
  <c r="U1060" i="24"/>
  <c r="T1056" i="24"/>
  <c r="U1056" i="24"/>
  <c r="U1052" i="24"/>
  <c r="U1048" i="24"/>
  <c r="U1044" i="24"/>
  <c r="U1040" i="24"/>
  <c r="U1036" i="24"/>
  <c r="U1032" i="24"/>
  <c r="U1028" i="24"/>
  <c r="U1024" i="24"/>
  <c r="U1020" i="24"/>
  <c r="U1016" i="24"/>
  <c r="U1012" i="24"/>
  <c r="U1008" i="24"/>
  <c r="U1004" i="24"/>
  <c r="U1000" i="24"/>
  <c r="U996" i="24"/>
  <c r="U992" i="24"/>
  <c r="U988" i="24"/>
  <c r="U984" i="24"/>
  <c r="U980" i="24"/>
  <c r="U976" i="24"/>
  <c r="U972" i="24"/>
  <c r="U968" i="24"/>
  <c r="U964" i="24"/>
  <c r="T960" i="24"/>
  <c r="U960" i="24"/>
  <c r="U956" i="24"/>
  <c r="T952" i="24"/>
  <c r="U952" i="24"/>
  <c r="U948" i="24"/>
  <c r="T944" i="24"/>
  <c r="U944" i="24"/>
  <c r="U940" i="24"/>
  <c r="T936" i="24"/>
  <c r="U936" i="24"/>
  <c r="U932" i="24"/>
  <c r="U928" i="24"/>
  <c r="U924" i="24"/>
  <c r="U920" i="24"/>
  <c r="U916" i="24"/>
  <c r="U912" i="24"/>
  <c r="U908" i="24"/>
  <c r="U904" i="24"/>
  <c r="U900" i="24"/>
  <c r="U896" i="24"/>
  <c r="U892" i="24"/>
  <c r="U888" i="24"/>
  <c r="U884" i="24"/>
  <c r="U880" i="24"/>
  <c r="T876" i="24"/>
  <c r="U876" i="24"/>
  <c r="T872" i="24"/>
  <c r="U872" i="24"/>
  <c r="U868" i="24"/>
  <c r="U864" i="24"/>
  <c r="U860" i="24"/>
  <c r="T856" i="24"/>
  <c r="U856" i="24"/>
  <c r="U852" i="24"/>
  <c r="U848" i="24"/>
  <c r="T844" i="24"/>
  <c r="U844" i="24"/>
  <c r="U840" i="24"/>
  <c r="U836" i="24"/>
  <c r="U832" i="24"/>
  <c r="U828" i="24"/>
  <c r="U824" i="24"/>
  <c r="U820" i="24"/>
  <c r="U816" i="24"/>
  <c r="U812" i="24"/>
  <c r="U808" i="24"/>
  <c r="U804" i="24"/>
  <c r="U800" i="24"/>
  <c r="U796" i="24"/>
  <c r="U792" i="24"/>
  <c r="U788" i="24"/>
  <c r="U784" i="24"/>
  <c r="T780" i="24"/>
  <c r="U780" i="24"/>
  <c r="U776" i="24"/>
  <c r="U772" i="24"/>
  <c r="U768" i="24"/>
  <c r="U764" i="24"/>
  <c r="U760" i="24"/>
  <c r="U756" i="24"/>
  <c r="U752" i="24"/>
  <c r="U748" i="24"/>
  <c r="T744" i="24"/>
  <c r="U744" i="24"/>
  <c r="U740" i="24"/>
  <c r="U736" i="24"/>
  <c r="U732" i="24"/>
  <c r="T728" i="24"/>
  <c r="U728" i="24"/>
  <c r="U724" i="24"/>
  <c r="U720" i="24"/>
  <c r="U716" i="24"/>
  <c r="U712" i="24"/>
  <c r="U708" i="24"/>
  <c r="U704" i="24"/>
  <c r="T700" i="24"/>
  <c r="U700" i="24"/>
  <c r="U696" i="24"/>
  <c r="U692" i="24"/>
  <c r="U688" i="24"/>
  <c r="U684" i="24"/>
  <c r="U680" i="24"/>
  <c r="U676" i="24"/>
  <c r="U672" i="24"/>
  <c r="U668" i="24"/>
  <c r="U664" i="24"/>
  <c r="T660" i="24"/>
  <c r="U660" i="24"/>
  <c r="U656" i="24"/>
  <c r="U652" i="24"/>
  <c r="U648" i="24"/>
  <c r="T644" i="24"/>
  <c r="U644" i="24"/>
  <c r="U640" i="24"/>
  <c r="U636" i="24"/>
  <c r="U632" i="24"/>
  <c r="U628" i="24"/>
  <c r="U624" i="24"/>
  <c r="U620" i="24"/>
  <c r="U616" i="24"/>
  <c r="U612" i="24"/>
  <c r="U608" i="24"/>
  <c r="U604" i="24"/>
  <c r="U600" i="24"/>
  <c r="U596" i="24"/>
  <c r="U592" i="24"/>
  <c r="U588" i="24"/>
  <c r="U584" i="24"/>
  <c r="T580" i="24"/>
  <c r="U580" i="24"/>
  <c r="U576" i="24"/>
  <c r="U572" i="24"/>
  <c r="U568" i="24"/>
  <c r="T564" i="24"/>
  <c r="U564" i="24"/>
  <c r="U560" i="24"/>
  <c r="U556" i="24"/>
  <c r="U552" i="24"/>
  <c r="U548" i="24"/>
  <c r="U544" i="24"/>
  <c r="U540" i="24"/>
  <c r="U536" i="24"/>
  <c r="U532" i="24"/>
  <c r="U528" i="24"/>
  <c r="U524" i="24"/>
  <c r="U520" i="24"/>
  <c r="T516" i="24"/>
  <c r="U516" i="24"/>
  <c r="T512" i="24"/>
  <c r="U512" i="24"/>
  <c r="U508" i="24"/>
  <c r="T504" i="24"/>
  <c r="U504" i="24"/>
  <c r="U500" i="24"/>
  <c r="U496" i="24"/>
  <c r="U492" i="24"/>
  <c r="U488" i="24"/>
  <c r="U484" i="24"/>
  <c r="T480" i="24"/>
  <c r="U480" i="24"/>
  <c r="U476" i="24"/>
  <c r="U472" i="24"/>
  <c r="T468" i="24"/>
  <c r="U468" i="24"/>
  <c r="U464" i="24"/>
  <c r="U460" i="24"/>
  <c r="U456" i="24"/>
  <c r="U452" i="24"/>
  <c r="U448" i="24"/>
  <c r="U444" i="24"/>
  <c r="U440" i="24"/>
  <c r="U436" i="24"/>
  <c r="U432" i="24"/>
  <c r="U428" i="24"/>
  <c r="U424" i="24"/>
  <c r="U420" i="24"/>
  <c r="U416" i="24"/>
  <c r="U412" i="24"/>
  <c r="U408" i="24"/>
  <c r="U404" i="24"/>
  <c r="U400" i="24"/>
  <c r="U396" i="24"/>
  <c r="U392" i="24"/>
  <c r="T388" i="24"/>
  <c r="U388" i="24"/>
  <c r="U384" i="24"/>
  <c r="U380" i="24"/>
  <c r="U376" i="24"/>
  <c r="U372" i="24"/>
  <c r="U368" i="24"/>
  <c r="U364" i="24"/>
  <c r="U360" i="24"/>
  <c r="U352" i="24"/>
  <c r="U348" i="24"/>
  <c r="T340" i="24"/>
  <c r="U340" i="24"/>
  <c r="U336" i="24"/>
  <c r="U328" i="24"/>
  <c r="U324" i="24"/>
  <c r="U320" i="24"/>
  <c r="U312" i="24"/>
  <c r="U308" i="24"/>
  <c r="U304" i="24"/>
  <c r="U300" i="24"/>
  <c r="U292" i="24"/>
  <c r="U288" i="24"/>
  <c r="U284" i="24"/>
  <c r="U280" i="24"/>
  <c r="U276" i="24"/>
  <c r="U268" i="24"/>
  <c r="U260" i="24"/>
  <c r="U256" i="24"/>
  <c r="U252" i="24"/>
  <c r="U248" i="24"/>
  <c r="U244" i="24"/>
  <c r="U232" i="24"/>
  <c r="U224" i="24"/>
  <c r="U220" i="24"/>
  <c r="U216" i="24"/>
  <c r="U212" i="24"/>
  <c r="U208" i="24"/>
  <c r="U204" i="24"/>
  <c r="U200" i="24"/>
  <c r="U196" i="24"/>
  <c r="U192" i="24"/>
  <c r="U188" i="24"/>
  <c r="U184" i="24"/>
  <c r="U180" i="24"/>
  <c r="U176" i="24"/>
  <c r="U172" i="24"/>
  <c r="U168" i="24"/>
  <c r="U164" i="24"/>
  <c r="U160" i="24"/>
  <c r="U156" i="24"/>
  <c r="U152" i="24"/>
  <c r="U144" i="24"/>
  <c r="U140" i="24"/>
  <c r="U132" i="24"/>
  <c r="U128" i="24"/>
  <c r="U120" i="24"/>
  <c r="T116" i="24"/>
  <c r="U116" i="24"/>
  <c r="U112" i="24"/>
  <c r="U108" i="24"/>
  <c r="U100" i="24"/>
  <c r="T96" i="24"/>
  <c r="U96" i="24"/>
  <c r="U88" i="24"/>
  <c r="T80" i="24"/>
  <c r="U80" i="24"/>
  <c r="T76" i="24"/>
  <c r="U76" i="24"/>
  <c r="U72" i="24"/>
  <c r="U379" i="24"/>
  <c r="U375" i="24"/>
  <c r="U371" i="24"/>
  <c r="U367" i="24"/>
  <c r="U363" i="24"/>
  <c r="U359" i="24"/>
  <c r="U355" i="24"/>
  <c r="U351" i="24"/>
  <c r="U347" i="24"/>
  <c r="U343" i="24"/>
  <c r="U339" i="24"/>
  <c r="U335" i="24"/>
  <c r="U331" i="24"/>
  <c r="T327" i="24"/>
  <c r="U327" i="24"/>
  <c r="U323" i="24"/>
  <c r="U319" i="24"/>
  <c r="U315" i="24"/>
  <c r="U311" i="24"/>
  <c r="T307" i="24"/>
  <c r="U307" i="24"/>
  <c r="U303" i="24"/>
  <c r="U299" i="24"/>
  <c r="U295" i="24"/>
  <c r="T291" i="24"/>
  <c r="U291" i="24"/>
  <c r="U287" i="24"/>
  <c r="U283" i="24"/>
  <c r="U279" i="24"/>
  <c r="U275" i="24"/>
  <c r="U271" i="24"/>
  <c r="U267" i="24"/>
  <c r="U263" i="24"/>
  <c r="U259" i="24"/>
  <c r="U255" i="24"/>
  <c r="U251" i="24"/>
  <c r="U247" i="24"/>
  <c r="U243" i="24"/>
  <c r="U239" i="24"/>
  <c r="U235" i="24"/>
  <c r="U231" i="24"/>
  <c r="U227" i="24"/>
  <c r="U223" i="24"/>
  <c r="U219" i="24"/>
  <c r="U215" i="24"/>
  <c r="U211" i="24"/>
  <c r="U207" i="24"/>
  <c r="U203" i="24"/>
  <c r="U199" i="24"/>
  <c r="U195" i="24"/>
  <c r="U191" i="24"/>
  <c r="U187" i="24"/>
  <c r="U183" i="24"/>
  <c r="T179" i="24"/>
  <c r="U179" i="24"/>
  <c r="U175" i="24"/>
  <c r="T171" i="24"/>
  <c r="U171" i="24"/>
  <c r="U167" i="24"/>
  <c r="U163" i="24"/>
  <c r="U159" i="24"/>
  <c r="U155" i="24"/>
  <c r="U151" i="24"/>
  <c r="U147" i="24"/>
  <c r="U143" i="24"/>
  <c r="U135" i="24"/>
  <c r="U131" i="24"/>
  <c r="U127" i="24"/>
  <c r="U123" i="24"/>
  <c r="U119" i="24"/>
  <c r="U115" i="24"/>
  <c r="U111" i="24"/>
  <c r="U107" i="24"/>
  <c r="U103" i="24"/>
  <c r="U99" i="24"/>
  <c r="U95" i="24"/>
  <c r="U91" i="24"/>
  <c r="U87" i="24"/>
  <c r="T83" i="24"/>
  <c r="U83" i="24"/>
  <c r="U79" i="24"/>
  <c r="T75" i="24"/>
  <c r="U75" i="24"/>
  <c r="U71" i="24"/>
  <c r="U67" i="24"/>
  <c r="U63" i="24"/>
  <c r="T59" i="24"/>
  <c r="U59" i="24"/>
  <c r="U55" i="24"/>
  <c r="U51" i="24"/>
  <c r="U47" i="24"/>
  <c r="U43" i="24"/>
  <c r="U39" i="24"/>
  <c r="T35" i="24"/>
  <c r="U35" i="24"/>
  <c r="U31" i="24"/>
  <c r="T27" i="24"/>
  <c r="U27" i="24"/>
  <c r="U23" i="24"/>
  <c r="U19" i="24"/>
  <c r="U15" i="24"/>
  <c r="T11" i="24"/>
  <c r="U11" i="24"/>
  <c r="U254" i="24"/>
  <c r="U250" i="24"/>
  <c r="U246" i="24"/>
  <c r="U242" i="24"/>
  <c r="U238" i="24"/>
  <c r="U234" i="24"/>
  <c r="U230" i="24"/>
  <c r="U226" i="24"/>
  <c r="U222" i="24"/>
  <c r="U218" i="24"/>
  <c r="U214" i="24"/>
  <c r="U210" i="24"/>
  <c r="U206" i="24"/>
  <c r="U202" i="24"/>
  <c r="U198" i="24"/>
  <c r="U194" i="24"/>
  <c r="U190" i="24"/>
  <c r="U186" i="24"/>
  <c r="U182" i="24"/>
  <c r="U178" i="24"/>
  <c r="U174" i="24"/>
  <c r="U170" i="24"/>
  <c r="U166" i="24"/>
  <c r="U162" i="24"/>
  <c r="U158" i="24"/>
  <c r="U154" i="24"/>
  <c r="U150" i="24"/>
  <c r="U146" i="24"/>
  <c r="U142" i="24"/>
  <c r="U138" i="24"/>
  <c r="U134" i="24"/>
  <c r="U130" i="24"/>
  <c r="U126" i="24"/>
  <c r="U122" i="24"/>
  <c r="T118" i="24"/>
  <c r="U118" i="24"/>
  <c r="U114" i="24"/>
  <c r="U110" i="24"/>
  <c r="U106" i="24"/>
  <c r="U102" i="24"/>
  <c r="U98" i="24"/>
  <c r="U94" i="24"/>
  <c r="U90" i="24"/>
  <c r="U86" i="24"/>
  <c r="U82" i="24"/>
  <c r="U78" i="24"/>
  <c r="U74" i="24"/>
  <c r="U70" i="24"/>
  <c r="U66" i="24"/>
  <c r="U62" i="24"/>
  <c r="T58" i="24"/>
  <c r="U58" i="24"/>
  <c r="U54" i="24"/>
  <c r="U50" i="24"/>
  <c r="U46" i="24"/>
  <c r="U42" i="24"/>
  <c r="U38" i="24"/>
  <c r="U34" i="24"/>
  <c r="U30" i="24"/>
  <c r="U26" i="24"/>
  <c r="U22" i="24"/>
  <c r="U18" i="24"/>
  <c r="U14" i="24"/>
  <c r="T10" i="24"/>
  <c r="U10" i="24"/>
  <c r="U313" i="24"/>
  <c r="U309" i="24"/>
  <c r="U305" i="24"/>
  <c r="U301" i="24"/>
  <c r="U297" i="24"/>
  <c r="U293" i="24"/>
  <c r="T289" i="24"/>
  <c r="U289" i="24"/>
  <c r="T285" i="24"/>
  <c r="U285" i="24"/>
  <c r="U281" i="24"/>
  <c r="T277" i="24"/>
  <c r="U277" i="24"/>
  <c r="U273" i="24"/>
  <c r="U269" i="24"/>
  <c r="U265" i="24"/>
  <c r="U261" i="24"/>
  <c r="U257" i="24"/>
  <c r="U253" i="24"/>
  <c r="U249" i="24"/>
  <c r="U245" i="24"/>
  <c r="U241" i="24"/>
  <c r="U237" i="24"/>
  <c r="U233" i="24"/>
  <c r="U229" i="24"/>
  <c r="T225" i="24"/>
  <c r="U225" i="24"/>
  <c r="U221" i="24"/>
  <c r="U217" i="24"/>
  <c r="T213" i="24"/>
  <c r="U213" i="24"/>
  <c r="U209" i="24"/>
  <c r="U205" i="24"/>
  <c r="T201" i="24"/>
  <c r="U201" i="24"/>
  <c r="T197" i="24"/>
  <c r="U197" i="24"/>
  <c r="U193" i="24"/>
  <c r="U189" i="24"/>
  <c r="T185" i="24"/>
  <c r="U185" i="24"/>
  <c r="U181" i="24"/>
  <c r="U177" i="24"/>
  <c r="U173" i="24"/>
  <c r="U169" i="24"/>
  <c r="U165" i="24"/>
  <c r="U161" i="24"/>
  <c r="U157" i="24"/>
  <c r="U153" i="24"/>
  <c r="U149" i="24"/>
  <c r="T145" i="24"/>
  <c r="U145" i="24"/>
  <c r="U141" i="24"/>
  <c r="T137" i="24"/>
  <c r="U137" i="24"/>
  <c r="U133" i="24"/>
  <c r="U129" i="24"/>
  <c r="U125" i="24"/>
  <c r="U121" i="24"/>
  <c r="U117" i="24"/>
  <c r="U113" i="24"/>
  <c r="T109" i="24"/>
  <c r="U109" i="24"/>
  <c r="U105" i="24"/>
  <c r="U101" i="24"/>
  <c r="U97" i="24"/>
  <c r="U93" i="24"/>
  <c r="U89" i="24"/>
  <c r="U85" i="24"/>
  <c r="U81" i="24"/>
  <c r="U77" i="24"/>
  <c r="U73" i="24"/>
  <c r="U69" i="24"/>
  <c r="U65" i="24"/>
  <c r="U61" i="24"/>
  <c r="T57" i="24"/>
  <c r="U57" i="24"/>
  <c r="U53" i="24"/>
  <c r="U49" i="24"/>
  <c r="U45" i="24"/>
  <c r="U41" i="24"/>
  <c r="U37" i="24"/>
  <c r="U33" i="24"/>
  <c r="U29" i="24"/>
  <c r="U25" i="24"/>
  <c r="U21" i="24"/>
  <c r="U17" i="24"/>
  <c r="T13" i="24"/>
  <c r="U13" i="24"/>
  <c r="U9" i="24"/>
  <c r="U68" i="24"/>
  <c r="T60" i="24"/>
  <c r="U60" i="24"/>
  <c r="U56" i="24"/>
  <c r="U52" i="24"/>
  <c r="T48" i="24"/>
  <c r="U48" i="24"/>
  <c r="U44" i="24"/>
  <c r="U40" i="24"/>
  <c r="U36" i="24"/>
  <c r="U32" i="24"/>
  <c r="T28" i="24"/>
  <c r="U28" i="24"/>
  <c r="U20" i="24"/>
  <c r="U16" i="24"/>
  <c r="T12" i="24"/>
  <c r="U12" i="24"/>
  <c r="T1138" i="24"/>
  <c r="T1144" i="24"/>
  <c r="T8" i="24"/>
  <c r="T1128" i="24"/>
  <c r="T1116" i="24"/>
  <c r="T1112" i="24"/>
  <c r="T1104" i="24"/>
  <c r="T1096" i="24"/>
  <c r="T1092" i="24"/>
  <c r="T1072" i="24"/>
  <c r="T1060" i="24"/>
  <c r="T1024" i="24"/>
  <c r="T1016" i="24"/>
  <c r="T1068" i="24"/>
  <c r="T1052" i="24"/>
  <c r="T1020" i="24"/>
  <c r="T1008" i="24"/>
  <c r="T980" i="24"/>
  <c r="T836" i="24"/>
  <c r="T824" i="24"/>
  <c r="T788" i="24"/>
  <c r="T1000" i="24"/>
  <c r="T538" i="24"/>
  <c r="T1069" i="24"/>
  <c r="T929" i="24"/>
  <c r="T421" i="24"/>
  <c r="T401" i="24"/>
  <c r="T804" i="24"/>
  <c r="T472" i="24"/>
  <c r="T356" i="24"/>
  <c r="T332" i="24"/>
  <c r="T800" i="24"/>
  <c r="T784" i="24"/>
  <c r="T768" i="24"/>
  <c r="T764" i="24"/>
  <c r="T724" i="24"/>
  <c r="T712" i="24"/>
  <c r="T704" i="24"/>
  <c r="T692" i="24"/>
  <c r="T648" i="24"/>
  <c r="T640" i="24"/>
  <c r="T620" i="24"/>
  <c r="T600" i="24"/>
  <c r="T536" i="24"/>
  <c r="T484" i="24"/>
  <c r="T371" i="24"/>
  <c r="T347" i="24"/>
  <c r="T335" i="24"/>
  <c r="T139" i="24"/>
  <c r="T1135" i="24"/>
  <c r="T483" i="24"/>
  <c r="T471" i="24"/>
  <c r="T415" i="24"/>
  <c r="T383" i="24"/>
  <c r="T379" i="24"/>
  <c r="T367" i="24"/>
  <c r="T339" i="24"/>
  <c r="T331" i="24"/>
  <c r="T271" i="24"/>
  <c r="T267" i="24"/>
  <c r="T251" i="24"/>
  <c r="T235" i="24"/>
  <c r="T223" i="24"/>
  <c r="T211" i="24"/>
  <c r="T183" i="24"/>
  <c r="T147" i="24"/>
  <c r="T135" i="24"/>
  <c r="T131" i="24"/>
  <c r="T123" i="24"/>
  <c r="T115" i="24"/>
  <c r="T103" i="24"/>
  <c r="T87" i="24"/>
  <c r="T23" i="24"/>
  <c r="T1140" i="24"/>
  <c r="T1136" i="24"/>
  <c r="T1120" i="24"/>
  <c r="T1108" i="24"/>
  <c r="T1100" i="24"/>
  <c r="T1088" i="24"/>
  <c r="T996" i="24"/>
  <c r="T992" i="24"/>
  <c r="T832" i="24"/>
  <c r="T820" i="24"/>
  <c r="T760" i="24"/>
  <c r="T756" i="24"/>
  <c r="T720" i="24"/>
  <c r="T1131" i="24"/>
  <c r="T839" i="24"/>
  <c r="T751" i="24"/>
  <c r="T463" i="24"/>
  <c r="T427" i="24"/>
  <c r="T391" i="24"/>
  <c r="T359" i="24"/>
  <c r="T355" i="24"/>
  <c r="T343" i="24"/>
  <c r="T315" i="24"/>
  <c r="T295" i="24"/>
  <c r="T930" i="24"/>
  <c r="T926" i="24"/>
  <c r="T782" i="24"/>
  <c r="T666" i="24"/>
  <c r="T94" i="24"/>
  <c r="T86" i="24"/>
  <c r="T62" i="24"/>
  <c r="T1064" i="24"/>
  <c r="T1048" i="24"/>
  <c r="T1044" i="24"/>
  <c r="T796" i="24"/>
  <c r="T776" i="24"/>
  <c r="T696" i="24"/>
  <c r="T1137" i="24"/>
  <c r="T29" i="24"/>
  <c r="T25" i="24"/>
  <c r="T1076" i="24"/>
  <c r="T1036" i="24"/>
  <c r="T984" i="24"/>
  <c r="T972" i="24"/>
  <c r="T956" i="24"/>
  <c r="T932" i="24"/>
  <c r="T920" i="24"/>
  <c r="T908" i="24"/>
  <c r="T896" i="24"/>
  <c r="T884" i="24"/>
  <c r="T864" i="24"/>
  <c r="T848" i="24"/>
  <c r="T808" i="24"/>
  <c r="T740" i="24"/>
  <c r="T688" i="24"/>
  <c r="T684" i="24"/>
  <c r="T680" i="24"/>
  <c r="T676" i="24"/>
  <c r="T672" i="24"/>
  <c r="T668" i="24"/>
  <c r="T664" i="24"/>
  <c r="T656" i="24"/>
  <c r="T652" i="24"/>
  <c r="T636" i="24"/>
  <c r="T632" i="24"/>
  <c r="T628" i="24"/>
  <c r="T624" i="24"/>
  <c r="T616" i="24"/>
  <c r="T612" i="24"/>
  <c r="T608" i="24"/>
  <c r="T604" i="24"/>
  <c r="T596" i="24"/>
  <c r="T592" i="24"/>
  <c r="T588" i="24"/>
  <c r="T584" i="24"/>
  <c r="T576" i="24"/>
  <c r="T572" i="24"/>
  <c r="T568" i="24"/>
  <c r="T560" i="24"/>
  <c r="T556" i="24"/>
  <c r="T552" i="24"/>
  <c r="T548" i="24"/>
  <c r="T544" i="24"/>
  <c r="T540" i="24"/>
  <c r="T532" i="24"/>
  <c r="T528" i="24"/>
  <c r="T524" i="24"/>
  <c r="T520" i="24"/>
  <c r="T508" i="24"/>
  <c r="T500" i="24"/>
  <c r="T496" i="24"/>
  <c r="T492" i="24"/>
  <c r="T488" i="24"/>
  <c r="T476" i="24"/>
  <c r="T464" i="24"/>
  <c r="T460" i="24"/>
  <c r="T456" i="24"/>
  <c r="T1084" i="24"/>
  <c r="T1032" i="24"/>
  <c r="T1012" i="24"/>
  <c r="T988" i="24"/>
  <c r="T976" i="24"/>
  <c r="T964" i="24"/>
  <c r="T940" i="24"/>
  <c r="T924" i="24"/>
  <c r="T912" i="24"/>
  <c r="T900" i="24"/>
  <c r="T888" i="24"/>
  <c r="T868" i="24"/>
  <c r="T852" i="24"/>
  <c r="T840" i="24"/>
  <c r="T812" i="24"/>
  <c r="T772" i="24"/>
  <c r="T748" i="24"/>
  <c r="T736" i="24"/>
  <c r="T1123" i="24"/>
  <c r="T1103" i="24"/>
  <c r="T1091" i="24"/>
  <c r="T1079" i="24"/>
  <c r="T1067" i="24"/>
  <c r="T1055" i="24"/>
  <c r="T1039" i="24"/>
  <c r="T1027" i="24"/>
  <c r="T1015" i="24"/>
  <c r="T1003" i="24"/>
  <c r="T999" i="24"/>
  <c r="T983" i="24"/>
  <c r="T975" i="24"/>
  <c r="T959" i="24"/>
  <c r="T947" i="24"/>
  <c r="T931" i="24"/>
  <c r="T915" i="24"/>
  <c r="T907" i="24"/>
  <c r="T895" i="24"/>
  <c r="T887" i="24"/>
  <c r="T867" i="24"/>
  <c r="T851" i="24"/>
  <c r="T835" i="24"/>
  <c r="T831" i="24"/>
  <c r="T823" i="24"/>
  <c r="T819" i="24"/>
  <c r="T815" i="24"/>
  <c r="T811" i="24"/>
  <c r="T807" i="24"/>
  <c r="T803" i="24"/>
  <c r="T799" i="24"/>
  <c r="T795" i="24"/>
  <c r="T791" i="24"/>
  <c r="T787" i="24"/>
  <c r="T779" i="24"/>
  <c r="T775" i="24"/>
  <c r="T767" i="24"/>
  <c r="T763" i="24"/>
  <c r="T759" i="24"/>
  <c r="T755" i="24"/>
  <c r="T747" i="24"/>
  <c r="T739" i="24"/>
  <c r="T735" i="24"/>
  <c r="T731" i="24"/>
  <c r="T723" i="24"/>
  <c r="T719" i="24"/>
  <c r="T715" i="24"/>
  <c r="T711" i="24"/>
  <c r="T707" i="24"/>
  <c r="T703" i="24"/>
  <c r="T699" i="24"/>
  <c r="T695" i="24"/>
  <c r="T691" i="24"/>
  <c r="T687" i="24"/>
  <c r="T683" i="24"/>
  <c r="T679" i="24"/>
  <c r="T675" i="24"/>
  <c r="T671" i="24"/>
  <c r="T667" i="24"/>
  <c r="T663" i="24"/>
  <c r="T651" i="24"/>
  <c r="T647" i="24"/>
  <c r="T643" i="24"/>
  <c r="T639" i="24"/>
  <c r="T635" i="24"/>
  <c r="T631" i="24"/>
  <c r="T627" i="24"/>
  <c r="T623" i="24"/>
  <c r="T619" i="24"/>
  <c r="T615" i="24"/>
  <c r="T611" i="24"/>
  <c r="T607" i="24"/>
  <c r="T603" i="24"/>
  <c r="T599" i="24"/>
  <c r="T595" i="24"/>
  <c r="T591" i="24"/>
  <c r="T587" i="24"/>
  <c r="T583" i="24"/>
  <c r="T579" i="24"/>
  <c r="T575" i="24"/>
  <c r="T571" i="24"/>
  <c r="T567" i="24"/>
  <c r="T563" i="24"/>
  <c r="T559" i="24"/>
  <c r="T555" i="24"/>
  <c r="T551" i="24"/>
  <c r="T547" i="24"/>
  <c r="T543" i="24"/>
  <c r="T539" i="24"/>
  <c r="T535" i="24"/>
  <c r="T531" i="24"/>
  <c r="T527" i="24"/>
  <c r="T523" i="24"/>
  <c r="T519" i="24"/>
  <c r="T515" i="24"/>
  <c r="T507" i="24"/>
  <c r="T499" i="24"/>
  <c r="T491" i="24"/>
  <c r="T487" i="24"/>
  <c r="T475" i="24"/>
  <c r="T467" i="24"/>
  <c r="T455" i="24"/>
  <c r="T451" i="24"/>
  <c r="T447" i="24"/>
  <c r="T439" i="24"/>
  <c r="T435" i="24"/>
  <c r="T431" i="24"/>
  <c r="T423" i="24"/>
  <c r="T419" i="24"/>
  <c r="T411" i="24"/>
  <c r="T407" i="24"/>
  <c r="T403" i="24"/>
  <c r="T399" i="24"/>
  <c r="T395" i="24"/>
  <c r="T375" i="24"/>
  <c r="T363" i="24"/>
  <c r="T351" i="24"/>
  <c r="T323" i="24"/>
  <c r="T319" i="24"/>
  <c r="T311" i="24"/>
  <c r="T303" i="24"/>
  <c r="T299" i="24"/>
  <c r="T287" i="24"/>
  <c r="T283" i="24"/>
  <c r="T279" i="24"/>
  <c r="T275" i="24"/>
  <c r="T263" i="24"/>
  <c r="T259" i="24"/>
  <c r="T255" i="24"/>
  <c r="T247" i="24"/>
  <c r="T243" i="24"/>
  <c r="T239" i="24"/>
  <c r="T231" i="24"/>
  <c r="T227" i="24"/>
  <c r="T219" i="24"/>
  <c r="T215" i="24"/>
  <c r="T207" i="24"/>
  <c r="T203" i="24"/>
  <c r="T199" i="24"/>
  <c r="T195" i="24"/>
  <c r="T191" i="24"/>
  <c r="T187" i="24"/>
  <c r="T175" i="24"/>
  <c r="T167" i="24"/>
  <c r="T163" i="24"/>
  <c r="T1040" i="24"/>
  <c r="T1028" i="24"/>
  <c r="T1004" i="24"/>
  <c r="T968" i="24"/>
  <c r="T948" i="24"/>
  <c r="T928" i="24"/>
  <c r="T916" i="24"/>
  <c r="T904" i="24"/>
  <c r="T752" i="24"/>
  <c r="T732" i="24"/>
  <c r="T716" i="24"/>
  <c r="T708" i="24"/>
  <c r="T1147" i="24"/>
  <c r="T1127" i="24"/>
  <c r="T1111" i="24"/>
  <c r="T1095" i="24"/>
  <c r="T1087" i="24"/>
  <c r="T1071" i="24"/>
  <c r="T1059" i="24"/>
  <c r="T1047" i="24"/>
  <c r="T1035" i="24"/>
  <c r="T1019" i="24"/>
  <c r="T1007" i="24"/>
  <c r="T991" i="24"/>
  <c r="T979" i="24"/>
  <c r="T967" i="24"/>
  <c r="T955" i="24"/>
  <c r="T935" i="24"/>
  <c r="T923" i="24"/>
  <c r="T911" i="24"/>
  <c r="T899" i="24"/>
  <c r="T879" i="24"/>
  <c r="T1130" i="24"/>
  <c r="T1126" i="24"/>
  <c r="T1122" i="24"/>
  <c r="T1114" i="24"/>
  <c r="T1110" i="24"/>
  <c r="T1106" i="24"/>
  <c r="T1102" i="24"/>
  <c r="T1098" i="24"/>
  <c r="T1094" i="24"/>
  <c r="T1090" i="24"/>
  <c r="T1086" i="24"/>
  <c r="T1082" i="24"/>
  <c r="T1078" i="24"/>
  <c r="T1074" i="24"/>
  <c r="T1070" i="24"/>
  <c r="T1066" i="24"/>
  <c r="T1062" i="24"/>
  <c r="T1058" i="24"/>
  <c r="T1054" i="24"/>
  <c r="T1050" i="24"/>
  <c r="T1046" i="24"/>
  <c r="T1042" i="24"/>
  <c r="T1038" i="24"/>
  <c r="T1034" i="24"/>
  <c r="T1030" i="24"/>
  <c r="T1026" i="24"/>
  <c r="T1022" i="24"/>
  <c r="T1018" i="24"/>
  <c r="T1014" i="24"/>
  <c r="T1010" i="24"/>
  <c r="T1006" i="24"/>
  <c r="T1002" i="24"/>
  <c r="T998" i="24"/>
  <c r="T994" i="24"/>
  <c r="T990" i="24"/>
  <c r="T986" i="24"/>
  <c r="T982" i="24"/>
  <c r="T978" i="24"/>
  <c r="T974" i="24"/>
  <c r="T970" i="24"/>
  <c r="T966" i="24"/>
  <c r="T962" i="24"/>
  <c r="T950" i="24"/>
  <c r="T946" i="24"/>
  <c r="T942" i="24"/>
  <c r="T938" i="24"/>
  <c r="T934" i="24"/>
  <c r="T922" i="24"/>
  <c r="T914" i="24"/>
  <c r="T910" i="24"/>
  <c r="T906" i="24"/>
  <c r="T902" i="24"/>
  <c r="T898" i="24"/>
  <c r="T894" i="24"/>
  <c r="T890" i="24"/>
  <c r="T886" i="24"/>
  <c r="T882" i="24"/>
  <c r="T878" i="24"/>
  <c r="T866" i="24"/>
  <c r="T850" i="24"/>
  <c r="T838" i="24"/>
  <c r="T834" i="24"/>
  <c r="T830" i="24"/>
  <c r="T826" i="24"/>
  <c r="T822" i="24"/>
  <c r="T818" i="24"/>
  <c r="T814" i="24"/>
  <c r="T806" i="24"/>
  <c r="T802" i="24"/>
  <c r="T798" i="24"/>
  <c r="T794" i="24"/>
  <c r="T790" i="24"/>
  <c r="T786" i="24"/>
  <c r="T778" i="24"/>
  <c r="T774" i="24"/>
  <c r="T770" i="24"/>
  <c r="T766" i="24"/>
  <c r="T762" i="24"/>
  <c r="T758" i="24"/>
  <c r="T754" i="24"/>
  <c r="T750" i="24"/>
  <c r="T746" i="24"/>
  <c r="T742" i="24"/>
  <c r="T738" i="24"/>
  <c r="T734" i="24"/>
  <c r="T730" i="24"/>
  <c r="T722" i="24"/>
  <c r="T718" i="24"/>
  <c r="T714" i="24"/>
  <c r="T710" i="24"/>
  <c r="T706" i="24"/>
  <c r="T702" i="24"/>
  <c r="T698" i="24"/>
  <c r="T694" i="24"/>
  <c r="T690" i="24"/>
  <c r="T686" i="24"/>
  <c r="T682" i="24"/>
  <c r="T678" i="24"/>
  <c r="T674" i="24"/>
  <c r="T670" i="24"/>
  <c r="T662" i="24"/>
  <c r="T658" i="24"/>
  <c r="T1132" i="24"/>
  <c r="T1080" i="24"/>
  <c r="T892" i="24"/>
  <c r="T880" i="24"/>
  <c r="T860" i="24"/>
  <c r="T828" i="24"/>
  <c r="T816" i="24"/>
  <c r="T792" i="24"/>
  <c r="T1115" i="24"/>
  <c r="T1107" i="24"/>
  <c r="T1099" i="24"/>
  <c r="T1083" i="24"/>
  <c r="T1075" i="24"/>
  <c r="T1063" i="24"/>
  <c r="T1051" i="24"/>
  <c r="T1043" i="24"/>
  <c r="T1031" i="24"/>
  <c r="T1023" i="24"/>
  <c r="T1011" i="24"/>
  <c r="T995" i="24"/>
  <c r="T987" i="24"/>
  <c r="T971" i="24"/>
  <c r="T963" i="24"/>
  <c r="T943" i="24"/>
  <c r="T927" i="24"/>
  <c r="T919" i="24"/>
  <c r="T903" i="24"/>
  <c r="T891" i="24"/>
  <c r="T883" i="24"/>
  <c r="T871" i="24"/>
  <c r="T859" i="24"/>
  <c r="T827" i="24"/>
  <c r="T1146" i="24"/>
  <c r="T1142" i="24"/>
  <c r="T1134" i="24"/>
  <c r="T1118" i="24"/>
  <c r="T1145" i="24"/>
  <c r="T1141" i="24"/>
  <c r="T1133" i="24"/>
  <c r="T1129" i="24"/>
  <c r="T1125" i="24"/>
  <c r="T1121" i="24"/>
  <c r="T1117" i="24"/>
  <c r="T1113" i="24"/>
  <c r="T1109" i="24"/>
  <c r="T1105" i="24"/>
  <c r="T1101" i="24"/>
  <c r="T1097" i="24"/>
  <c r="T1093" i="24"/>
  <c r="T1089" i="24"/>
  <c r="T1085" i="24"/>
  <c r="T1081" i="24"/>
  <c r="T1077" i="24"/>
  <c r="T1073" i="24"/>
  <c r="T1065" i="24"/>
  <c r="T1061" i="24"/>
  <c r="T1057" i="24"/>
  <c r="T1053" i="24"/>
  <c r="T1049" i="24"/>
  <c r="T1045" i="24"/>
  <c r="T1041" i="24"/>
  <c r="T1037" i="24"/>
  <c r="T1033" i="24"/>
  <c r="T1029" i="24"/>
  <c r="T1025" i="24"/>
  <c r="T1021" i="24"/>
  <c r="T1017" i="24"/>
  <c r="T1013" i="24"/>
  <c r="T1009" i="24"/>
  <c r="T1005" i="24"/>
  <c r="T1001" i="24"/>
  <c r="T997" i="24"/>
  <c r="T993" i="24"/>
  <c r="T989" i="24"/>
  <c r="T985" i="24"/>
  <c r="T981" i="24"/>
  <c r="T977" i="24"/>
  <c r="T973" i="24"/>
  <c r="T969" i="24"/>
  <c r="T965" i="24"/>
  <c r="T957" i="24"/>
  <c r="T953" i="24"/>
  <c r="T945" i="24"/>
  <c r="T933" i="24"/>
  <c r="T921" i="24"/>
  <c r="T917" i="24"/>
  <c r="T913" i="24"/>
  <c r="T909" i="24"/>
  <c r="T901" i="24"/>
  <c r="T897" i="24"/>
  <c r="T893" i="24"/>
  <c r="T889" i="24"/>
  <c r="T885" i="24"/>
  <c r="T881" i="24"/>
  <c r="T877" i="24"/>
  <c r="T865" i="24"/>
  <c r="T861" i="24"/>
  <c r="T853" i="24"/>
  <c r="T849" i="24"/>
  <c r="T837" i="24"/>
  <c r="T833" i="24"/>
  <c r="T829" i="24"/>
  <c r="T825" i="24"/>
  <c r="T821" i="24"/>
  <c r="T817" i="24"/>
  <c r="T813" i="24"/>
  <c r="T805" i="24"/>
  <c r="T801" i="24"/>
  <c r="T797" i="24"/>
  <c r="T793" i="24"/>
  <c r="T789" i="24"/>
  <c r="T785" i="24"/>
  <c r="T777" i="24"/>
  <c r="T773" i="24"/>
  <c r="T769" i="24"/>
  <c r="T765" i="24"/>
  <c r="T761" i="24"/>
  <c r="T757" i="24"/>
  <c r="T753" i="24"/>
  <c r="T749" i="24"/>
  <c r="T741" i="24"/>
  <c r="T737" i="24"/>
  <c r="T733" i="24"/>
  <c r="T729" i="24"/>
  <c r="T721" i="24"/>
  <c r="T717" i="24"/>
  <c r="T713" i="24"/>
  <c r="T709" i="24"/>
  <c r="T705" i="24"/>
  <c r="T693" i="24"/>
  <c r="T689" i="24"/>
  <c r="T685" i="24"/>
  <c r="T681" i="24"/>
  <c r="T677" i="24"/>
  <c r="T673" i="24"/>
  <c r="T669" i="24"/>
  <c r="T665" i="24"/>
  <c r="T661" i="24"/>
  <c r="T657" i="24"/>
  <c r="T653" i="24"/>
  <c r="T649" i="24"/>
  <c r="T645" i="24"/>
  <c r="T641" i="24"/>
  <c r="T637" i="24"/>
  <c r="T633" i="24"/>
  <c r="T629" i="24"/>
  <c r="T625" i="24"/>
  <c r="T159" i="24"/>
  <c r="T155" i="24"/>
  <c r="T151" i="24"/>
  <c r="T143" i="24"/>
  <c r="T127" i="24"/>
  <c r="T119" i="24"/>
  <c r="T111" i="24"/>
  <c r="T107" i="24"/>
  <c r="T55" i="24"/>
  <c r="T39" i="24"/>
  <c r="T654" i="24"/>
  <c r="T650" i="24"/>
  <c r="T646" i="24"/>
  <c r="T642" i="24"/>
  <c r="T638" i="24"/>
  <c r="T634" i="24"/>
  <c r="T630" i="24"/>
  <c r="T626" i="24"/>
  <c r="T622" i="24"/>
  <c r="T618" i="24"/>
  <c r="T614" i="24"/>
  <c r="T610" i="24"/>
  <c r="T606" i="24"/>
  <c r="T602" i="24"/>
  <c r="T598" i="24"/>
  <c r="T594" i="24"/>
  <c r="T590" i="24"/>
  <c r="T586" i="24"/>
  <c r="T582" i="24"/>
  <c r="T578" i="24"/>
  <c r="T574" i="24"/>
  <c r="T570" i="24"/>
  <c r="T566" i="24"/>
  <c r="T562" i="24"/>
  <c r="T558" i="24"/>
  <c r="T554" i="24"/>
  <c r="T550" i="24"/>
  <c r="T542" i="24"/>
  <c r="T534" i="24"/>
  <c r="T526" i="24"/>
  <c r="T522" i="24"/>
  <c r="T518" i="24"/>
  <c r="T510" i="24"/>
  <c r="T506" i="24"/>
  <c r="T502" i="24"/>
  <c r="T498" i="24"/>
  <c r="T494" i="24"/>
  <c r="T490" i="24"/>
  <c r="T482" i="24"/>
  <c r="T478" i="24"/>
  <c r="T466" i="24"/>
  <c r="T458" i="24"/>
  <c r="T454" i="24"/>
  <c r="T450" i="24"/>
  <c r="T446" i="24"/>
  <c r="T438" i="24"/>
  <c r="T434" i="24"/>
  <c r="T430" i="24"/>
  <c r="T426" i="24"/>
  <c r="T418" i="24"/>
  <c r="T414" i="24"/>
  <c r="T410" i="24"/>
  <c r="T406" i="24"/>
  <c r="T402" i="24"/>
  <c r="T398" i="24"/>
  <c r="T394" i="24"/>
  <c r="T390" i="24"/>
  <c r="T378" i="24"/>
  <c r="T370" i="24"/>
  <c r="T354" i="24"/>
  <c r="T350" i="24"/>
  <c r="T346" i="24"/>
  <c r="T338" i="24"/>
  <c r="T334" i="24"/>
  <c r="T330" i="24"/>
  <c r="T322" i="24"/>
  <c r="T318" i="24"/>
  <c r="T314" i="24"/>
  <c r="T310" i="24"/>
  <c r="T306" i="24"/>
  <c r="T302" i="24"/>
  <c r="T298" i="24"/>
  <c r="T294" i="24"/>
  <c r="T290" i="24"/>
  <c r="T286" i="24"/>
  <c r="T282" i="24"/>
  <c r="T278" i="24"/>
  <c r="T274" i="24"/>
  <c r="T270" i="24"/>
  <c r="T266" i="24"/>
  <c r="T262" i="24"/>
  <c r="T258" i="24"/>
  <c r="T254" i="24"/>
  <c r="T250" i="24"/>
  <c r="T246" i="24"/>
  <c r="T242" i="24"/>
  <c r="T238" i="24"/>
  <c r="T234" i="24"/>
  <c r="T230" i="24"/>
  <c r="T226" i="24"/>
  <c r="T222" i="24"/>
  <c r="T218" i="24"/>
  <c r="T214" i="24"/>
  <c r="T210" i="24"/>
  <c r="T206" i="24"/>
  <c r="T202" i="24"/>
  <c r="T198" i="24"/>
  <c r="T194" i="24"/>
  <c r="T190" i="24"/>
  <c r="T186" i="24"/>
  <c r="T182" i="24"/>
  <c r="T178" i="24"/>
  <c r="T174" i="24"/>
  <c r="T170" i="24"/>
  <c r="T166" i="24"/>
  <c r="T162" i="24"/>
  <c r="T158" i="24"/>
  <c r="T154" i="24"/>
  <c r="T150" i="24"/>
  <c r="T146" i="24"/>
  <c r="T142" i="24"/>
  <c r="T138" i="24"/>
  <c r="T134" i="24"/>
  <c r="T130" i="24"/>
  <c r="T126" i="24"/>
  <c r="T122" i="24"/>
  <c r="T114" i="24"/>
  <c r="T110" i="24"/>
  <c r="T106" i="24"/>
  <c r="T102" i="24"/>
  <c r="T98" i="24"/>
  <c r="T90" i="24"/>
  <c r="T82" i="24"/>
  <c r="T78" i="24"/>
  <c r="T74" i="24"/>
  <c r="T70" i="24"/>
  <c r="T66" i="24"/>
  <c r="T54" i="24"/>
  <c r="T50" i="24"/>
  <c r="T46" i="24"/>
  <c r="T42" i="24"/>
  <c r="T621" i="24"/>
  <c r="T617" i="24"/>
  <c r="T609" i="24"/>
  <c r="T605" i="24"/>
  <c r="T601" i="24"/>
  <c r="T597" i="24"/>
  <c r="T593" i="24"/>
  <c r="T589" i="24"/>
  <c r="T585" i="24"/>
  <c r="T581" i="24"/>
  <c r="T577" i="24"/>
  <c r="T573" i="24"/>
  <c r="T569" i="24"/>
  <c r="T565" i="24"/>
  <c r="T561" i="24"/>
  <c r="T557" i="24"/>
  <c r="T553" i="24"/>
  <c r="T549" i="24"/>
  <c r="T545" i="24"/>
  <c r="T537" i="24"/>
  <c r="T533" i="24"/>
  <c r="T529" i="24"/>
  <c r="T525" i="24"/>
  <c r="T521" i="24"/>
  <c r="T517" i="24"/>
  <c r="T513" i="24"/>
  <c r="T509" i="24"/>
  <c r="T505" i="24"/>
  <c r="T501" i="24"/>
  <c r="T497" i="24"/>
  <c r="T493" i="24"/>
  <c r="T489" i="24"/>
  <c r="T481" i="24"/>
  <c r="T477" i="24"/>
  <c r="T461" i="24"/>
  <c r="T457" i="24"/>
  <c r="T453" i="24"/>
  <c r="T449" i="24"/>
  <c r="T445" i="24"/>
  <c r="T441" i="24"/>
  <c r="T437" i="24"/>
  <c r="T429" i="24"/>
  <c r="T425" i="24"/>
  <c r="T417" i="24"/>
  <c r="T413" i="24"/>
  <c r="T409" i="24"/>
  <c r="T405" i="24"/>
  <c r="T397" i="24"/>
  <c r="T381" i="24"/>
  <c r="T377" i="24"/>
  <c r="T373" i="24"/>
  <c r="T365" i="24"/>
  <c r="T361" i="24"/>
  <c r="T357" i="24"/>
  <c r="T353" i="24"/>
  <c r="T349" i="24"/>
  <c r="T345" i="24"/>
  <c r="T341" i="24"/>
  <c r="T337" i="24"/>
  <c r="T333" i="24"/>
  <c r="T329" i="24"/>
  <c r="T321" i="24"/>
  <c r="T317" i="24"/>
  <c r="T313" i="24"/>
  <c r="T309" i="24"/>
  <c r="T305" i="24"/>
  <c r="T301" i="24"/>
  <c r="T297" i="24"/>
  <c r="T293" i="24"/>
  <c r="T281" i="24"/>
  <c r="T273" i="24"/>
  <c r="T269" i="24"/>
  <c r="T265" i="24"/>
  <c r="T261" i="24"/>
  <c r="T257" i="24"/>
  <c r="T253" i="24"/>
  <c r="T249" i="24"/>
  <c r="T245" i="24"/>
  <c r="T241" i="24"/>
  <c r="T237" i="24"/>
  <c r="T233" i="24"/>
  <c r="T229" i="24"/>
  <c r="T221" i="24"/>
  <c r="T217" i="24"/>
  <c r="T209" i="24"/>
  <c r="T205" i="24"/>
  <c r="T193" i="24"/>
  <c r="T189" i="24"/>
  <c r="T181" i="24"/>
  <c r="T177" i="24"/>
  <c r="T173" i="24"/>
  <c r="T169" i="24"/>
  <c r="T165" i="24"/>
  <c r="T161" i="24"/>
  <c r="T157" i="24"/>
  <c r="T153" i="24"/>
  <c r="T149" i="24"/>
  <c r="T141" i="24"/>
  <c r="T133" i="24"/>
  <c r="T129" i="24"/>
  <c r="T125" i="24"/>
  <c r="T121" i="24"/>
  <c r="T117" i="24"/>
  <c r="T113" i="24"/>
  <c r="T105" i="24"/>
  <c r="T101" i="24"/>
  <c r="T97" i="24"/>
  <c r="T93" i="24"/>
  <c r="T89" i="24"/>
  <c r="T85" i="24"/>
  <c r="T81" i="24"/>
  <c r="T77" i="24"/>
  <c r="T73" i="24"/>
  <c r="T69" i="24"/>
  <c r="T65" i="24"/>
  <c r="T61" i="24"/>
  <c r="T53" i="24"/>
  <c r="T49" i="24"/>
  <c r="T45" i="24"/>
  <c r="T41" i="24"/>
  <c r="T37" i="24"/>
  <c r="T33" i="24"/>
  <c r="T21" i="24"/>
  <c r="T17" i="24"/>
  <c r="T9" i="24"/>
  <c r="T452" i="24"/>
  <c r="T448" i="24"/>
  <c r="T444" i="24"/>
  <c r="T440" i="24"/>
  <c r="T436" i="24"/>
  <c r="T432" i="24"/>
  <c r="T428" i="24"/>
  <c r="T424" i="24"/>
  <c r="T420" i="24"/>
  <c r="T416" i="24"/>
  <c r="T412" i="24"/>
  <c r="T408" i="24"/>
  <c r="T404" i="24"/>
  <c r="T400" i="24"/>
  <c r="T396" i="24"/>
  <c r="T392" i="24"/>
  <c r="T384" i="24"/>
  <c r="T380" i="24"/>
  <c r="T376" i="24"/>
  <c r="T372" i="24"/>
  <c r="T368" i="24"/>
  <c r="T364" i="24"/>
  <c r="T360" i="24"/>
  <c r="T352" i="24"/>
  <c r="T348" i="24"/>
  <c r="T344" i="24"/>
  <c r="T336" i="24"/>
  <c r="T328" i="24"/>
  <c r="T324" i="24"/>
  <c r="T320" i="24"/>
  <c r="T316" i="24"/>
  <c r="T312" i="24"/>
  <c r="T308" i="24"/>
  <c r="T304" i="24"/>
  <c r="T300" i="24"/>
  <c r="T296" i="24"/>
  <c r="T292" i="24"/>
  <c r="T288" i="24"/>
  <c r="T284" i="24"/>
  <c r="T280" i="24"/>
  <c r="T276" i="24"/>
  <c r="T272" i="24"/>
  <c r="T268" i="24"/>
  <c r="T264" i="24"/>
  <c r="T260" i="24"/>
  <c r="T256" i="24"/>
  <c r="T252" i="24"/>
  <c r="T248" i="24"/>
  <c r="T244" i="24"/>
  <c r="T240" i="24"/>
  <c r="T236" i="24"/>
  <c r="T232" i="24"/>
  <c r="T228" i="24"/>
  <c r="T224" i="24"/>
  <c r="T220" i="24"/>
  <c r="T216" i="24"/>
  <c r="T212" i="24"/>
  <c r="T208" i="24"/>
  <c r="T204" i="24"/>
  <c r="T200" i="24"/>
  <c r="T196" i="24"/>
  <c r="T192" i="24"/>
  <c r="T188" i="24"/>
  <c r="T184" i="24"/>
  <c r="T180" i="24"/>
  <c r="T176" i="24"/>
  <c r="T172" i="24"/>
  <c r="T168" i="24"/>
  <c r="T164" i="24"/>
  <c r="T160" i="24"/>
  <c r="T156" i="24"/>
  <c r="T152" i="24"/>
  <c r="T148" i="24"/>
  <c r="T144" i="24"/>
  <c r="T140" i="24"/>
  <c r="T136" i="24"/>
  <c r="T132" i="24"/>
  <c r="T128" i="24"/>
  <c r="T124" i="24"/>
  <c r="T120" i="24"/>
  <c r="T112" i="24"/>
  <c r="T108" i="24"/>
  <c r="T104" i="24"/>
  <c r="T100" i="24"/>
  <c r="T92" i="24"/>
  <c r="T88" i="24"/>
  <c r="T84" i="24"/>
  <c r="T72" i="24"/>
  <c r="T71" i="24"/>
  <c r="T68" i="24"/>
  <c r="T64" i="24"/>
  <c r="T56" i="24"/>
  <c r="T52" i="24"/>
  <c r="T44" i="24"/>
  <c r="T40" i="24"/>
  <c r="T36" i="24"/>
  <c r="T32" i="24"/>
  <c r="T24" i="24"/>
  <c r="T20" i="24"/>
  <c r="T16" i="24"/>
  <c r="T99" i="24"/>
  <c r="T95" i="24"/>
  <c r="T91" i="24"/>
  <c r="T79" i="24"/>
  <c r="T67" i="24"/>
  <c r="T63" i="24"/>
  <c r="T51" i="24"/>
  <c r="T47" i="24"/>
  <c r="T43" i="24"/>
  <c r="T31" i="24"/>
  <c r="T19" i="24"/>
  <c r="T15" i="24"/>
  <c r="T38" i="24"/>
  <c r="T34" i="24"/>
  <c r="T30" i="24"/>
  <c r="T26" i="24"/>
  <c r="T22" i="24"/>
  <c r="T18" i="24"/>
  <c r="T14" i="24"/>
  <c r="AI18" i="25" l="1"/>
  <c r="E1147" i="24"/>
  <c r="O1147" i="24"/>
  <c r="S1147" i="24"/>
  <c r="E1146" i="24"/>
  <c r="O1146" i="24"/>
  <c r="S1146" i="24"/>
  <c r="E1145" i="24"/>
  <c r="O1145" i="24"/>
  <c r="S1145" i="24"/>
  <c r="E1144" i="24"/>
  <c r="O1144" i="24"/>
  <c r="S1144" i="24"/>
  <c r="Y1144" i="24" s="1" a="1"/>
  <c r="Y1144" i="24" s="1"/>
  <c r="E1143" i="24"/>
  <c r="O1143" i="24"/>
  <c r="S1143" i="24"/>
  <c r="Y1143" i="24" s="1" a="1"/>
  <c r="Y1143" i="24" s="1"/>
  <c r="E1142" i="24"/>
  <c r="O1142" i="24"/>
  <c r="S1142" i="24"/>
  <c r="E1141" i="24"/>
  <c r="O1141" i="24"/>
  <c r="S1141" i="24"/>
  <c r="E1140" i="24"/>
  <c r="O1140" i="24"/>
  <c r="S1140" i="24"/>
  <c r="E1139" i="24"/>
  <c r="O1139" i="24"/>
  <c r="S1139" i="24"/>
  <c r="G1139" i="24" l="1"/>
  <c r="H1139" i="24"/>
  <c r="F1139" i="24"/>
  <c r="G1140" i="24"/>
  <c r="H1140" i="24"/>
  <c r="F1140" i="24"/>
  <c r="G1141" i="24"/>
  <c r="F1141" i="24"/>
  <c r="H1141" i="24"/>
  <c r="G1142" i="24"/>
  <c r="H1142" i="24"/>
  <c r="F1142" i="24"/>
  <c r="G1143" i="24"/>
  <c r="H1143" i="24"/>
  <c r="F1143" i="24"/>
  <c r="G1144" i="24"/>
  <c r="F1144" i="24"/>
  <c r="H1144" i="24"/>
  <c r="G1145" i="24"/>
  <c r="F1145" i="24"/>
  <c r="H1145" i="24"/>
  <c r="G1146" i="24"/>
  <c r="H1146" i="24"/>
  <c r="F1146" i="24"/>
  <c r="G1147" i="24"/>
  <c r="H1147" i="24"/>
  <c r="F1147" i="24"/>
  <c r="E1138" i="24"/>
  <c r="O1138" i="24"/>
  <c r="S1138" i="24"/>
  <c r="E1137" i="24"/>
  <c r="O1137" i="24"/>
  <c r="S1137" i="24"/>
  <c r="E1136" i="24"/>
  <c r="O1136" i="24"/>
  <c r="S1136" i="24"/>
  <c r="L3" i="25"/>
  <c r="E1135" i="24"/>
  <c r="O1135" i="24"/>
  <c r="S1135" i="24"/>
  <c r="E1134" i="24"/>
  <c r="O1134" i="24"/>
  <c r="S1134" i="24"/>
  <c r="G1134" i="24" l="1"/>
  <c r="H1134" i="24"/>
  <c r="F1134" i="24"/>
  <c r="G1135" i="24"/>
  <c r="F1135" i="24"/>
  <c r="H1135" i="24"/>
  <c r="G1136" i="24"/>
  <c r="F1136" i="24"/>
  <c r="H1136" i="24"/>
  <c r="G1137" i="24"/>
  <c r="F1137" i="24"/>
  <c r="H1137" i="24"/>
  <c r="G1138" i="24"/>
  <c r="H1138" i="24"/>
  <c r="F1138" i="24"/>
  <c r="E1133" i="24"/>
  <c r="O1133" i="24"/>
  <c r="S1133" i="24"/>
  <c r="E1132" i="24"/>
  <c r="O1132" i="24"/>
  <c r="S1132" i="24"/>
  <c r="E1131" i="24"/>
  <c r="O1131" i="24"/>
  <c r="S1131" i="24"/>
  <c r="E1130" i="24"/>
  <c r="O1130" i="24"/>
  <c r="S1130" i="24"/>
  <c r="E1129" i="24"/>
  <c r="O1129" i="24"/>
  <c r="S1129" i="24"/>
  <c r="E1128" i="24"/>
  <c r="O1128" i="24"/>
  <c r="S1128" i="24"/>
  <c r="E1127" i="24"/>
  <c r="O1127" i="24"/>
  <c r="E1126" i="24"/>
  <c r="O1126" i="24"/>
  <c r="S1126" i="24"/>
  <c r="E1125" i="24"/>
  <c r="O1125" i="24"/>
  <c r="S12" i="24"/>
  <c r="Y12" i="24" s="1" a="1"/>
  <c r="Y12" i="24" s="1"/>
  <c r="S27" i="24"/>
  <c r="Y27" i="24" s="1" a="1"/>
  <c r="Y27" i="24" s="1"/>
  <c r="S58" i="24"/>
  <c r="Y58" i="24" s="1" a="1"/>
  <c r="Y58" i="24" s="1"/>
  <c r="S8" i="24"/>
  <c r="S13" i="24"/>
  <c r="Y13" i="24" s="1" a="1"/>
  <c r="Y13" i="24" s="1"/>
  <c r="S28" i="24"/>
  <c r="Y28" i="24" s="1" a="1"/>
  <c r="Y28" i="24" s="1"/>
  <c r="S59" i="24"/>
  <c r="Y59" i="24" s="1" a="1"/>
  <c r="Y59" i="24" s="1"/>
  <c r="S14" i="24"/>
  <c r="S15" i="24"/>
  <c r="S16" i="24"/>
  <c r="S17" i="24"/>
  <c r="S18" i="24"/>
  <c r="S19" i="24"/>
  <c r="S20" i="24"/>
  <c r="S21" i="24"/>
  <c r="S22" i="24"/>
  <c r="S23" i="24"/>
  <c r="S24" i="24"/>
  <c r="S26" i="24"/>
  <c r="S29" i="24"/>
  <c r="S25" i="24"/>
  <c r="S30" i="24"/>
  <c r="S60" i="24"/>
  <c r="Y60" i="24" s="1" a="1"/>
  <c r="Y60" i="24" s="1"/>
  <c r="S9" i="24"/>
  <c r="S61" i="24"/>
  <c r="S62" i="24"/>
  <c r="S34" i="24"/>
  <c r="S63" i="24"/>
  <c r="S64" i="24"/>
  <c r="S65" i="24"/>
  <c r="S68" i="24"/>
  <c r="S39" i="24"/>
  <c r="S40" i="24"/>
  <c r="S41" i="24"/>
  <c r="S42" i="24"/>
  <c r="S43" i="24"/>
  <c r="S44" i="24"/>
  <c r="S69" i="24"/>
  <c r="S70" i="24"/>
  <c r="S45" i="24"/>
  <c r="S71" i="24"/>
  <c r="S72" i="24"/>
  <c r="S73" i="24"/>
  <c r="S46" i="24"/>
  <c r="S47" i="24"/>
  <c r="S74" i="24"/>
  <c r="S48" i="24"/>
  <c r="Y48" i="24" s="1" a="1"/>
  <c r="Y48" i="24" s="1"/>
  <c r="S49" i="24"/>
  <c r="S50" i="24"/>
  <c r="S51" i="24"/>
  <c r="S52" i="24"/>
  <c r="S53" i="24"/>
  <c r="S54" i="24"/>
  <c r="S32" i="24"/>
  <c r="S55" i="24"/>
  <c r="S33" i="24"/>
  <c r="S56" i="24"/>
  <c r="S75" i="24"/>
  <c r="S66" i="24"/>
  <c r="S10" i="24"/>
  <c r="S76" i="24"/>
  <c r="Y76" i="24" s="1" a="1"/>
  <c r="Y76" i="24" s="1"/>
  <c r="S57" i="24"/>
  <c r="Y57" i="24" s="1" a="1"/>
  <c r="Y57" i="24" s="1"/>
  <c r="S35" i="24"/>
  <c r="Y35" i="24" s="1" a="1"/>
  <c r="Y35" i="24" s="1"/>
  <c r="S11" i="24"/>
  <c r="Y11" i="24" s="1" a="1"/>
  <c r="Y11" i="24" s="1"/>
  <c r="S1117" i="24"/>
  <c r="S36" i="24"/>
  <c r="S37" i="24"/>
  <c r="S38" i="24"/>
  <c r="S1118" i="24"/>
  <c r="S1119" i="24"/>
  <c r="Y1119" i="24" s="1" a="1"/>
  <c r="Y1119" i="24" s="1"/>
  <c r="S78" i="24"/>
  <c r="S79" i="24"/>
  <c r="S80" i="24"/>
  <c r="Y80" i="24" s="1" a="1"/>
  <c r="Y80" i="24" s="1"/>
  <c r="S81" i="24"/>
  <c r="S82" i="24"/>
  <c r="S83" i="24"/>
  <c r="Y83" i="24" s="1" a="1"/>
  <c r="Y83" i="24" s="1"/>
  <c r="S84" i="24"/>
  <c r="S85" i="24"/>
  <c r="S86" i="24"/>
  <c r="S87" i="24"/>
  <c r="S88" i="24"/>
  <c r="S89" i="24"/>
  <c r="S90" i="24"/>
  <c r="S91" i="24"/>
  <c r="S92" i="24"/>
  <c r="S93" i="24"/>
  <c r="S94" i="24"/>
  <c r="S95" i="24"/>
  <c r="S96" i="24"/>
  <c r="Y96" i="24" s="1" a="1"/>
  <c r="Y96" i="24" s="1"/>
  <c r="S97" i="24"/>
  <c r="S98" i="24"/>
  <c r="S99" i="24"/>
  <c r="S100" i="24"/>
  <c r="S101" i="24"/>
  <c r="S102" i="24"/>
  <c r="S103" i="24"/>
  <c r="S104" i="24"/>
  <c r="S105" i="24"/>
  <c r="S106" i="24"/>
  <c r="S107" i="24"/>
  <c r="S108" i="24"/>
  <c r="S109" i="24"/>
  <c r="Y109" i="24" s="1" a="1"/>
  <c r="Y109" i="24" s="1"/>
  <c r="S110" i="24"/>
  <c r="S111" i="24"/>
  <c r="S112" i="24"/>
  <c r="S113" i="24"/>
  <c r="S114" i="24"/>
  <c r="S115" i="24"/>
  <c r="S116" i="24"/>
  <c r="Y116" i="24" s="1" a="1"/>
  <c r="Y116" i="24" s="1"/>
  <c r="S117" i="24"/>
  <c r="S118" i="24"/>
  <c r="S119" i="24"/>
  <c r="S120" i="24"/>
  <c r="S121" i="24"/>
  <c r="S122" i="24"/>
  <c r="S123" i="24"/>
  <c r="S124" i="24"/>
  <c r="S125" i="24"/>
  <c r="S126" i="24"/>
  <c r="S127" i="24"/>
  <c r="S128" i="24"/>
  <c r="S129" i="24"/>
  <c r="S130" i="24"/>
  <c r="S131" i="24"/>
  <c r="S132" i="24"/>
  <c r="S133" i="24"/>
  <c r="S134" i="24"/>
  <c r="S135" i="24"/>
  <c r="S136" i="24"/>
  <c r="S137" i="24"/>
  <c r="Y137" i="24" s="1" a="1"/>
  <c r="Y137" i="24" s="1"/>
  <c r="S138" i="24"/>
  <c r="S139" i="24"/>
  <c r="S140" i="24"/>
  <c r="S141" i="24"/>
  <c r="S142" i="24"/>
  <c r="S143" i="24"/>
  <c r="S144" i="24"/>
  <c r="S145" i="24"/>
  <c r="Y145" i="24" s="1" a="1"/>
  <c r="Y145" i="24" s="1"/>
  <c r="S146" i="24"/>
  <c r="S147" i="24"/>
  <c r="S148" i="24"/>
  <c r="S149" i="24"/>
  <c r="S150" i="24"/>
  <c r="S151" i="24"/>
  <c r="S152" i="24"/>
  <c r="S153" i="24"/>
  <c r="S154" i="24"/>
  <c r="S155" i="24"/>
  <c r="S156" i="24"/>
  <c r="S157" i="24"/>
  <c r="S158" i="24"/>
  <c r="S159" i="24"/>
  <c r="S160" i="24"/>
  <c r="S161" i="24"/>
  <c r="S162" i="24"/>
  <c r="S163" i="24"/>
  <c r="S164" i="24"/>
  <c r="S165" i="24"/>
  <c r="S166" i="24"/>
  <c r="S167" i="24"/>
  <c r="S168" i="24"/>
  <c r="S169" i="24"/>
  <c r="S170" i="24"/>
  <c r="S171" i="24"/>
  <c r="S172" i="24"/>
  <c r="S173" i="24"/>
  <c r="S174" i="24"/>
  <c r="S175" i="24"/>
  <c r="S176" i="24"/>
  <c r="S177" i="24"/>
  <c r="S178" i="24"/>
  <c r="S179" i="24"/>
  <c r="S180" i="24"/>
  <c r="S181" i="24"/>
  <c r="S182" i="24"/>
  <c r="S183" i="24"/>
  <c r="S184" i="24"/>
  <c r="S185" i="24"/>
  <c r="S186" i="24"/>
  <c r="S187" i="24"/>
  <c r="S188" i="24"/>
  <c r="S189" i="24"/>
  <c r="S190" i="24"/>
  <c r="S191" i="24"/>
  <c r="S192" i="24"/>
  <c r="S193" i="24"/>
  <c r="S194" i="24"/>
  <c r="S195" i="24"/>
  <c r="S196" i="24"/>
  <c r="S197" i="24"/>
  <c r="Y197" i="24" s="1" a="1"/>
  <c r="Y197" i="24" s="1"/>
  <c r="S198" i="24"/>
  <c r="S199" i="24"/>
  <c r="S200" i="24"/>
  <c r="S201" i="24"/>
  <c r="Y201" i="24" s="1" a="1"/>
  <c r="Y201" i="24" s="1"/>
  <c r="S202" i="24"/>
  <c r="S203" i="24"/>
  <c r="S204" i="24"/>
  <c r="S205" i="24"/>
  <c r="S206" i="24"/>
  <c r="S207" i="24"/>
  <c r="S31" i="24"/>
  <c r="S209" i="24"/>
  <c r="S210" i="24"/>
  <c r="S211" i="24"/>
  <c r="S212" i="24"/>
  <c r="S213" i="24"/>
  <c r="S214" i="24"/>
  <c r="S215" i="24"/>
  <c r="S216" i="24"/>
  <c r="S217" i="24"/>
  <c r="S218" i="24"/>
  <c r="S219" i="24"/>
  <c r="S220" i="24"/>
  <c r="S221" i="24"/>
  <c r="S222" i="24"/>
  <c r="S223" i="24"/>
  <c r="S224" i="24"/>
  <c r="S225" i="24"/>
  <c r="Y225" i="24" s="1" a="1"/>
  <c r="Y225" i="24" s="1"/>
  <c r="S226" i="24"/>
  <c r="S227" i="24"/>
  <c r="S228" i="24"/>
  <c r="S229" i="24"/>
  <c r="S230" i="24"/>
  <c r="S231" i="24"/>
  <c r="S232" i="24"/>
  <c r="S233" i="24"/>
  <c r="S234" i="24"/>
  <c r="S235" i="24"/>
  <c r="S236" i="24"/>
  <c r="S237" i="24"/>
  <c r="S238" i="24"/>
  <c r="S239" i="24"/>
  <c r="S240" i="24"/>
  <c r="S241" i="24"/>
  <c r="S242" i="24"/>
  <c r="S243" i="24"/>
  <c r="S244" i="24"/>
  <c r="S245" i="24"/>
  <c r="S246" i="24"/>
  <c r="S247" i="24"/>
  <c r="S248" i="24"/>
  <c r="S249" i="24"/>
  <c r="S250" i="24"/>
  <c r="S251" i="24"/>
  <c r="S252" i="24"/>
  <c r="S253" i="24"/>
  <c r="S254" i="24"/>
  <c r="S255" i="24"/>
  <c r="S67" i="24"/>
  <c r="R67" i="24" s="1"/>
  <c r="S257" i="24"/>
  <c r="S258" i="24"/>
  <c r="S259" i="24"/>
  <c r="S260" i="24"/>
  <c r="S261" i="24"/>
  <c r="S262" i="24"/>
  <c r="S263" i="24"/>
  <c r="S264" i="24"/>
  <c r="S265" i="24"/>
  <c r="S266" i="24"/>
  <c r="S267" i="24"/>
  <c r="S268" i="24"/>
  <c r="S269" i="24"/>
  <c r="S270" i="24"/>
  <c r="S271" i="24"/>
  <c r="S272" i="24"/>
  <c r="S273" i="24"/>
  <c r="S274" i="24"/>
  <c r="S275" i="24"/>
  <c r="S276" i="24"/>
  <c r="S277" i="24"/>
  <c r="S278" i="24"/>
  <c r="S279" i="24"/>
  <c r="S280" i="24"/>
  <c r="S281" i="24"/>
  <c r="S282" i="24"/>
  <c r="S283" i="24"/>
  <c r="S284" i="24"/>
  <c r="S285" i="24"/>
  <c r="S286" i="24"/>
  <c r="S287" i="24"/>
  <c r="S288" i="24"/>
  <c r="S289" i="24"/>
  <c r="Y289" i="24" s="1" a="1"/>
  <c r="Y289" i="24" s="1"/>
  <c r="S290" i="24"/>
  <c r="S291" i="24"/>
  <c r="S292" i="24"/>
  <c r="S293" i="24"/>
  <c r="S294" i="24"/>
  <c r="S295" i="24"/>
  <c r="S296" i="24"/>
  <c r="S297" i="24"/>
  <c r="S298" i="24"/>
  <c r="S299" i="24"/>
  <c r="S300" i="24"/>
  <c r="S301" i="24"/>
  <c r="S302" i="24"/>
  <c r="S303" i="24"/>
  <c r="S304" i="24"/>
  <c r="S305" i="24"/>
  <c r="S306" i="24"/>
  <c r="S307" i="24"/>
  <c r="Y307" i="24" s="1" a="1"/>
  <c r="Y307" i="24" s="1"/>
  <c r="S308" i="24"/>
  <c r="S309" i="24"/>
  <c r="S310" i="24"/>
  <c r="S311" i="24"/>
  <c r="S312" i="24"/>
  <c r="S313" i="24"/>
  <c r="S314" i="24"/>
  <c r="S315" i="24"/>
  <c r="S316" i="24"/>
  <c r="S317" i="24"/>
  <c r="S318" i="24"/>
  <c r="S319" i="24"/>
  <c r="S320" i="24"/>
  <c r="S321" i="24"/>
  <c r="S322" i="24"/>
  <c r="S323" i="24"/>
  <c r="S324" i="24"/>
  <c r="S325" i="24"/>
  <c r="Y325" i="24" s="1" a="1"/>
  <c r="Y325" i="24" s="1"/>
  <c r="S326" i="24"/>
  <c r="Y326" i="24" s="1" a="1"/>
  <c r="Y326" i="24" s="1"/>
  <c r="S327" i="24"/>
  <c r="S328" i="24"/>
  <c r="S329" i="24"/>
  <c r="S330" i="24"/>
  <c r="S331" i="24"/>
  <c r="S332" i="24"/>
  <c r="S333" i="24"/>
  <c r="S334" i="24"/>
  <c r="S335" i="24"/>
  <c r="S336" i="24"/>
  <c r="S337" i="24"/>
  <c r="S338" i="24"/>
  <c r="S339" i="24"/>
  <c r="S340" i="24"/>
  <c r="Y340" i="24" s="1" a="1"/>
  <c r="Y340" i="24" s="1"/>
  <c r="S341" i="24"/>
  <c r="S342" i="24"/>
  <c r="Y342" i="24" s="1" a="1"/>
  <c r="Y342" i="24" s="1"/>
  <c r="S343" i="24"/>
  <c r="S344" i="24"/>
  <c r="S345" i="24"/>
  <c r="S346" i="24"/>
  <c r="S347" i="24"/>
  <c r="S348" i="24"/>
  <c r="S349" i="24"/>
  <c r="S350" i="24"/>
  <c r="S351" i="24"/>
  <c r="S352" i="24"/>
  <c r="S353" i="24"/>
  <c r="S354" i="24"/>
  <c r="S355" i="24"/>
  <c r="S356" i="24"/>
  <c r="Y356" i="24" s="1" a="1"/>
  <c r="Y356" i="24" s="1"/>
  <c r="S357" i="24"/>
  <c r="S358" i="24"/>
  <c r="Y358" i="24" s="1" a="1"/>
  <c r="Y358" i="24" s="1"/>
  <c r="S359" i="24"/>
  <c r="S360" i="24"/>
  <c r="S361" i="24"/>
  <c r="S362" i="24"/>
  <c r="Y362" i="24" s="1" a="1"/>
  <c r="Y362" i="24" s="1"/>
  <c r="S363" i="24"/>
  <c r="S364" i="24"/>
  <c r="S365" i="24"/>
  <c r="S366" i="24"/>
  <c r="Y366" i="24" s="1" a="1"/>
  <c r="Y366" i="24" s="1"/>
  <c r="S367" i="24"/>
  <c r="S368" i="24"/>
  <c r="S369" i="24"/>
  <c r="Y369" i="24" s="1" a="1"/>
  <c r="Y369" i="24" s="1"/>
  <c r="S370" i="24"/>
  <c r="S371" i="24"/>
  <c r="S372" i="24"/>
  <c r="S373" i="24"/>
  <c r="S374" i="24"/>
  <c r="Y374" i="24" s="1" a="1"/>
  <c r="Y374" i="24" s="1"/>
  <c r="S375" i="24"/>
  <c r="S376" i="24"/>
  <c r="S377" i="24"/>
  <c r="S378" i="24"/>
  <c r="S379" i="24"/>
  <c r="S380" i="24"/>
  <c r="S381" i="24"/>
  <c r="S382" i="24"/>
  <c r="S383" i="24"/>
  <c r="R383" i="24" s="1"/>
  <c r="S384" i="24"/>
  <c r="S385" i="24"/>
  <c r="Y385" i="24" s="1" a="1"/>
  <c r="Y385" i="24" s="1"/>
  <c r="S386" i="24"/>
  <c r="Y386" i="24" s="1" a="1"/>
  <c r="Y386" i="24" s="1"/>
  <c r="S387" i="24"/>
  <c r="Y387" i="24" s="1" a="1"/>
  <c r="Y387" i="24" s="1"/>
  <c r="S388" i="24"/>
  <c r="Y388" i="24" s="1" a="1"/>
  <c r="Y388" i="24" s="1"/>
  <c r="S389" i="24"/>
  <c r="Y389" i="24" s="1" a="1"/>
  <c r="Y389" i="24" s="1"/>
  <c r="S390" i="24"/>
  <c r="S391" i="24"/>
  <c r="S392" i="24"/>
  <c r="S393" i="24"/>
  <c r="Y393" i="24" s="1" a="1"/>
  <c r="Y393" i="24" s="1"/>
  <c r="S394" i="24"/>
  <c r="S395" i="24"/>
  <c r="S396" i="24"/>
  <c r="S397" i="24"/>
  <c r="S398" i="24"/>
  <c r="S399" i="24"/>
  <c r="S400" i="24"/>
  <c r="S401" i="24"/>
  <c r="S402" i="24"/>
  <c r="S403" i="24"/>
  <c r="S404" i="24"/>
  <c r="S405" i="24"/>
  <c r="S406" i="24"/>
  <c r="S407" i="24"/>
  <c r="S408" i="24"/>
  <c r="S409" i="24"/>
  <c r="S410" i="24"/>
  <c r="S411" i="24"/>
  <c r="S412" i="24"/>
  <c r="S413" i="24"/>
  <c r="S414" i="24"/>
  <c r="S415" i="24"/>
  <c r="S416" i="24"/>
  <c r="S417" i="24"/>
  <c r="S418" i="24"/>
  <c r="S419" i="24"/>
  <c r="S420" i="24"/>
  <c r="S421" i="24"/>
  <c r="S422" i="24"/>
  <c r="S423" i="24"/>
  <c r="S424" i="24"/>
  <c r="S425" i="24"/>
  <c r="S426" i="24"/>
  <c r="S427" i="24"/>
  <c r="S428" i="24"/>
  <c r="S429" i="24"/>
  <c r="S430" i="24"/>
  <c r="S431" i="24"/>
  <c r="S432" i="24"/>
  <c r="S433" i="24"/>
  <c r="Y433" i="24" s="1" a="1"/>
  <c r="Y433" i="24" s="1"/>
  <c r="S434" i="24"/>
  <c r="S435" i="24"/>
  <c r="S436" i="24"/>
  <c r="S437" i="24"/>
  <c r="S438" i="24"/>
  <c r="S439" i="24"/>
  <c r="S440" i="24"/>
  <c r="S441" i="24"/>
  <c r="S442" i="24"/>
  <c r="Y442" i="24" s="1" a="1"/>
  <c r="Y442" i="24" s="1"/>
  <c r="S443" i="24"/>
  <c r="Y443" i="24" s="1" a="1"/>
  <c r="Y443" i="24" s="1"/>
  <c r="S444" i="24"/>
  <c r="S445" i="24"/>
  <c r="S446" i="24"/>
  <c r="S447" i="24"/>
  <c r="S448" i="24"/>
  <c r="S449" i="24"/>
  <c r="S450" i="24"/>
  <c r="S451" i="24"/>
  <c r="S452" i="24"/>
  <c r="S453" i="24"/>
  <c r="S454" i="24"/>
  <c r="S455" i="24"/>
  <c r="Y455" i="24" s="1" a="1"/>
  <c r="Y455" i="24" s="1"/>
  <c r="S456" i="24"/>
  <c r="S457" i="24"/>
  <c r="S458" i="24"/>
  <c r="R458" i="24" s="1"/>
  <c r="S459" i="24"/>
  <c r="Y459" i="24" s="1" a="1"/>
  <c r="Y459" i="24" s="1"/>
  <c r="S460" i="24"/>
  <c r="S461" i="24"/>
  <c r="S462" i="24"/>
  <c r="S463" i="24"/>
  <c r="S464" i="24"/>
  <c r="S465" i="24"/>
  <c r="Y465" i="24" s="1" a="1"/>
  <c r="Y465" i="24" s="1"/>
  <c r="S466" i="24"/>
  <c r="S467" i="24"/>
  <c r="S468" i="24"/>
  <c r="S469" i="24"/>
  <c r="S470" i="24"/>
  <c r="S471" i="24"/>
  <c r="S472" i="24"/>
  <c r="S473" i="24"/>
  <c r="S474" i="24"/>
  <c r="Y474" i="24" s="1" a="1"/>
  <c r="Y474" i="24" s="1"/>
  <c r="S475" i="24"/>
  <c r="S476" i="24"/>
  <c r="S477" i="24"/>
  <c r="S478" i="24"/>
  <c r="S479" i="24"/>
  <c r="Y479" i="24" s="1" a="1"/>
  <c r="Y479" i="24" s="1"/>
  <c r="S480" i="24"/>
  <c r="Y480" i="24" s="1" a="1"/>
  <c r="Y480" i="24" s="1"/>
  <c r="S481" i="24"/>
  <c r="S482" i="24"/>
  <c r="S483" i="24"/>
  <c r="S484" i="24"/>
  <c r="S485" i="24"/>
  <c r="Y485" i="24" s="1" a="1"/>
  <c r="Y485" i="24" s="1"/>
  <c r="S486" i="24"/>
  <c r="Y486" i="24" s="1" a="1"/>
  <c r="Y486" i="24" s="1"/>
  <c r="S487" i="24"/>
  <c r="S488" i="24"/>
  <c r="S489" i="24"/>
  <c r="S490" i="24"/>
  <c r="S491" i="24"/>
  <c r="S492" i="24"/>
  <c r="S493" i="24"/>
  <c r="S494" i="24"/>
  <c r="S495" i="24"/>
  <c r="S496" i="24"/>
  <c r="S497" i="24"/>
  <c r="S498" i="24"/>
  <c r="S499" i="24"/>
  <c r="Y499" i="24" s="1" a="1"/>
  <c r="Y499" i="24" s="1"/>
  <c r="S500" i="24"/>
  <c r="S501" i="24"/>
  <c r="S502" i="24"/>
  <c r="S503" i="24"/>
  <c r="S504" i="24"/>
  <c r="S505" i="24"/>
  <c r="S506" i="24"/>
  <c r="S507" i="24"/>
  <c r="S508" i="24"/>
  <c r="S509" i="24"/>
  <c r="S510" i="24"/>
  <c r="S511" i="24"/>
  <c r="Y511" i="24" s="1" a="1"/>
  <c r="Y511" i="24" s="1"/>
  <c r="S512" i="24"/>
  <c r="Y512" i="24" s="1" a="1"/>
  <c r="Y512" i="24" s="1"/>
  <c r="S513" i="24"/>
  <c r="S514" i="24"/>
  <c r="Y514" i="24" s="1" a="1"/>
  <c r="Y514" i="24" s="1"/>
  <c r="S515" i="24"/>
  <c r="S516" i="24"/>
  <c r="S517" i="24"/>
  <c r="S518" i="24"/>
  <c r="S519" i="24"/>
  <c r="S520" i="24"/>
  <c r="S521" i="24"/>
  <c r="S522" i="24"/>
  <c r="Y522" i="24" s="1" a="1"/>
  <c r="Y522" i="24" s="1"/>
  <c r="S523" i="24"/>
  <c r="S524" i="24"/>
  <c r="S525" i="24"/>
  <c r="S526" i="24"/>
  <c r="S527" i="24"/>
  <c r="S528" i="24"/>
  <c r="S529" i="24"/>
  <c r="S530" i="24"/>
  <c r="Y530" i="24" s="1" a="1"/>
  <c r="Y530" i="24" s="1"/>
  <c r="S531" i="24"/>
  <c r="S532" i="24"/>
  <c r="S533" i="24"/>
  <c r="S534" i="24"/>
  <c r="S535" i="24"/>
  <c r="S536" i="24"/>
  <c r="S537" i="24"/>
  <c r="S538" i="24"/>
  <c r="S539" i="24"/>
  <c r="S540" i="24"/>
  <c r="S541" i="24"/>
  <c r="Y541" i="24" s="1" a="1"/>
  <c r="Y541" i="24" s="1"/>
  <c r="S542" i="24"/>
  <c r="S543" i="24"/>
  <c r="S544" i="24"/>
  <c r="S545" i="24"/>
  <c r="S546" i="24"/>
  <c r="Y546" i="24" s="1" a="1"/>
  <c r="Y546" i="24" s="1"/>
  <c r="S547" i="24"/>
  <c r="S548" i="24"/>
  <c r="S549" i="24"/>
  <c r="S550" i="24"/>
  <c r="S551" i="24"/>
  <c r="S552" i="24"/>
  <c r="S553" i="24"/>
  <c r="S554" i="24"/>
  <c r="S555" i="24"/>
  <c r="S556" i="24"/>
  <c r="S557" i="24"/>
  <c r="S558" i="24"/>
  <c r="S559" i="24"/>
  <c r="S560" i="24"/>
  <c r="S561" i="24"/>
  <c r="S562" i="24"/>
  <c r="S563" i="24"/>
  <c r="S564" i="24"/>
  <c r="Y564" i="24" s="1" a="1"/>
  <c r="Y564" i="24" s="1"/>
  <c r="S565" i="24"/>
  <c r="S566" i="24"/>
  <c r="S567" i="24"/>
  <c r="S568" i="24"/>
  <c r="S569" i="24"/>
  <c r="S570" i="24"/>
  <c r="S571" i="24"/>
  <c r="S572" i="24"/>
  <c r="S573" i="24"/>
  <c r="S574" i="24"/>
  <c r="S575" i="24"/>
  <c r="S576" i="24"/>
  <c r="S577" i="24"/>
  <c r="S578" i="24"/>
  <c r="S579" i="24"/>
  <c r="S580" i="24"/>
  <c r="S581" i="24"/>
  <c r="S582" i="24"/>
  <c r="S583" i="24"/>
  <c r="S584" i="24"/>
  <c r="S585" i="24"/>
  <c r="S586" i="24"/>
  <c r="S587" i="24"/>
  <c r="S588" i="24"/>
  <c r="S589" i="24"/>
  <c r="S590" i="24"/>
  <c r="S591" i="24"/>
  <c r="S592" i="24"/>
  <c r="S593" i="24"/>
  <c r="S594" i="24"/>
  <c r="S595" i="24"/>
  <c r="S596" i="24"/>
  <c r="S597" i="24"/>
  <c r="S598" i="24"/>
  <c r="S599" i="24"/>
  <c r="S600" i="24"/>
  <c r="S601" i="24"/>
  <c r="S602" i="24"/>
  <c r="S603" i="24"/>
  <c r="S1120" i="24"/>
  <c r="S605" i="24"/>
  <c r="S606" i="24"/>
  <c r="S607" i="24"/>
  <c r="S608" i="24"/>
  <c r="S609" i="24"/>
  <c r="S610" i="24"/>
  <c r="Y610" i="24" s="1" a="1"/>
  <c r="Y610" i="24" s="1"/>
  <c r="S611" i="24"/>
  <c r="S612" i="24"/>
  <c r="S613" i="24"/>
  <c r="Y613" i="24" s="1" a="1"/>
  <c r="Y613" i="24" s="1"/>
  <c r="S614" i="24"/>
  <c r="S615" i="24"/>
  <c r="S616" i="24"/>
  <c r="S617" i="24"/>
  <c r="S618" i="24"/>
  <c r="S619" i="24"/>
  <c r="S620" i="24"/>
  <c r="S621" i="24"/>
  <c r="S622" i="24"/>
  <c r="S623" i="24"/>
  <c r="S624" i="24"/>
  <c r="S625" i="24"/>
  <c r="S626" i="24"/>
  <c r="S627" i="24"/>
  <c r="S628" i="24"/>
  <c r="S629" i="24"/>
  <c r="S630" i="24"/>
  <c r="S631" i="24"/>
  <c r="S632" i="24"/>
  <c r="S633" i="24"/>
  <c r="S634" i="24"/>
  <c r="S635" i="24"/>
  <c r="S636" i="24"/>
  <c r="S637" i="24"/>
  <c r="S638" i="24"/>
  <c r="S639" i="24"/>
  <c r="S640" i="24"/>
  <c r="S641" i="24"/>
  <c r="S642" i="24"/>
  <c r="S643" i="24"/>
  <c r="Y643" i="24" s="1" a="1"/>
  <c r="Y643" i="24" s="1"/>
  <c r="S644" i="24"/>
  <c r="Y644" i="24" s="1" a="1"/>
  <c r="Y644" i="24" s="1"/>
  <c r="S645" i="24"/>
  <c r="S646" i="24"/>
  <c r="S647" i="24"/>
  <c r="S648" i="24"/>
  <c r="S649" i="24"/>
  <c r="S650" i="24"/>
  <c r="S651" i="24"/>
  <c r="S652" i="24"/>
  <c r="S653" i="24"/>
  <c r="S654" i="24"/>
  <c r="S655" i="24"/>
  <c r="Y655" i="24" s="1" a="1"/>
  <c r="Y655" i="24" s="1"/>
  <c r="S656" i="24"/>
  <c r="S657" i="24"/>
  <c r="S658" i="24"/>
  <c r="S659" i="24"/>
  <c r="Y659" i="24" s="1" a="1"/>
  <c r="Y659" i="24" s="1"/>
  <c r="S660" i="24"/>
  <c r="Y660" i="24" s="1" a="1"/>
  <c r="Y660" i="24" s="1"/>
  <c r="S661" i="24"/>
  <c r="S662" i="24"/>
  <c r="S663" i="24"/>
  <c r="S664" i="24"/>
  <c r="S665" i="24"/>
  <c r="S666" i="24"/>
  <c r="S667" i="24"/>
  <c r="S668" i="24"/>
  <c r="S669" i="24"/>
  <c r="S670" i="24"/>
  <c r="S671" i="24"/>
  <c r="S672" i="24"/>
  <c r="S673" i="24"/>
  <c r="S674" i="24"/>
  <c r="S675" i="24"/>
  <c r="S676" i="24"/>
  <c r="S677" i="24"/>
  <c r="S678" i="24"/>
  <c r="S679" i="24"/>
  <c r="S680" i="24"/>
  <c r="S681" i="24"/>
  <c r="S682" i="24"/>
  <c r="S683" i="24"/>
  <c r="S684" i="24"/>
  <c r="S685" i="24"/>
  <c r="S686" i="24"/>
  <c r="S687" i="24"/>
  <c r="S688" i="24"/>
  <c r="S689" i="24"/>
  <c r="S690" i="24"/>
  <c r="S691" i="24"/>
  <c r="S692" i="24"/>
  <c r="S693" i="24"/>
  <c r="S694" i="24"/>
  <c r="S695" i="24"/>
  <c r="S696" i="24"/>
  <c r="S697" i="24"/>
  <c r="Y697" i="24" s="1" a="1"/>
  <c r="Y697" i="24" s="1"/>
  <c r="S698" i="24"/>
  <c r="S699" i="24"/>
  <c r="S700" i="24"/>
  <c r="R700" i="24" s="1"/>
  <c r="S701" i="24"/>
  <c r="Y701" i="24" s="1" a="1"/>
  <c r="Y701" i="24" s="1"/>
  <c r="S702" i="24"/>
  <c r="S703" i="24"/>
  <c r="S704" i="24"/>
  <c r="S705" i="24"/>
  <c r="S706" i="24"/>
  <c r="S707" i="24"/>
  <c r="S708" i="24"/>
  <c r="S709" i="24"/>
  <c r="S710" i="24"/>
  <c r="S711" i="24"/>
  <c r="S712" i="24"/>
  <c r="S713" i="24"/>
  <c r="S714" i="24"/>
  <c r="S715" i="24"/>
  <c r="S716" i="24"/>
  <c r="S717" i="24"/>
  <c r="S718" i="24"/>
  <c r="S719" i="24"/>
  <c r="S720" i="24"/>
  <c r="S721" i="24"/>
  <c r="S722" i="24"/>
  <c r="S723" i="24"/>
  <c r="S724" i="24"/>
  <c r="S725" i="24"/>
  <c r="Y725" i="24" s="1" a="1"/>
  <c r="Y725" i="24" s="1"/>
  <c r="S726" i="24"/>
  <c r="Y726" i="24" s="1" a="1"/>
  <c r="Y726" i="24" s="1"/>
  <c r="S727" i="24"/>
  <c r="Y727" i="24" s="1" a="1"/>
  <c r="Y727" i="24" s="1"/>
  <c r="S728" i="24"/>
  <c r="Y728" i="24" s="1" a="1"/>
  <c r="Y728" i="24" s="1"/>
  <c r="S729" i="24"/>
  <c r="S730" i="24"/>
  <c r="S731" i="24"/>
  <c r="S732" i="24"/>
  <c r="S733" i="24"/>
  <c r="S734" i="24"/>
  <c r="S735" i="24"/>
  <c r="S736" i="24"/>
  <c r="S737" i="24"/>
  <c r="S738" i="24"/>
  <c r="S739" i="24"/>
  <c r="S740" i="24"/>
  <c r="S741" i="24"/>
  <c r="S742" i="24"/>
  <c r="S743" i="24"/>
  <c r="S744" i="24"/>
  <c r="Y744" i="24" s="1" a="1"/>
  <c r="Y744" i="24" s="1"/>
  <c r="S745" i="24"/>
  <c r="Y745" i="24" s="1" a="1"/>
  <c r="Y745" i="24" s="1"/>
  <c r="S746" i="24"/>
  <c r="S747" i="24"/>
  <c r="S748" i="24"/>
  <c r="S749" i="24"/>
  <c r="S750" i="24"/>
  <c r="S751" i="24"/>
  <c r="S752" i="24"/>
  <c r="S753" i="24"/>
  <c r="S754" i="24"/>
  <c r="S755" i="24"/>
  <c r="S756" i="24"/>
  <c r="S757" i="24"/>
  <c r="S758" i="24"/>
  <c r="S759" i="24"/>
  <c r="S760" i="24"/>
  <c r="S761" i="24"/>
  <c r="S762" i="24"/>
  <c r="S763" i="24"/>
  <c r="S764" i="24"/>
  <c r="S765" i="24"/>
  <c r="S766" i="24"/>
  <c r="S767" i="24"/>
  <c r="S768" i="24"/>
  <c r="Y768" i="24" s="1" a="1"/>
  <c r="Y768" i="24" s="1"/>
  <c r="S769" i="24"/>
  <c r="S770" i="24"/>
  <c r="S771" i="24"/>
  <c r="Y771" i="24" s="1" a="1"/>
  <c r="Y771" i="24" s="1"/>
  <c r="S772" i="24"/>
  <c r="S773" i="24"/>
  <c r="S774" i="24"/>
  <c r="S775" i="24"/>
  <c r="S776" i="24"/>
  <c r="S777" i="24"/>
  <c r="S778" i="24"/>
  <c r="S779" i="24"/>
  <c r="S780" i="24"/>
  <c r="Y780" i="24" s="1" a="1"/>
  <c r="Y780" i="24" s="1"/>
  <c r="S781" i="24"/>
  <c r="S782" i="24"/>
  <c r="S783" i="24"/>
  <c r="Y783" i="24" s="1" a="1"/>
  <c r="Y783" i="24" s="1"/>
  <c r="S784" i="24"/>
  <c r="S785" i="24"/>
  <c r="S786" i="24"/>
  <c r="S787" i="24"/>
  <c r="S788" i="24"/>
  <c r="S789" i="24"/>
  <c r="R789" i="24" s="1"/>
  <c r="S790" i="24"/>
  <c r="R790" i="24" s="1"/>
  <c r="S791" i="24"/>
  <c r="S792" i="24"/>
  <c r="S793" i="24"/>
  <c r="S794" i="24"/>
  <c r="S795" i="24"/>
  <c r="S796" i="24"/>
  <c r="S797" i="24"/>
  <c r="S798" i="24"/>
  <c r="S799" i="24"/>
  <c r="S800" i="24"/>
  <c r="S801" i="24"/>
  <c r="S802" i="24"/>
  <c r="S803" i="24"/>
  <c r="S804" i="24"/>
  <c r="S805" i="24"/>
  <c r="S806" i="24"/>
  <c r="S807" i="24"/>
  <c r="S808" i="24"/>
  <c r="S809" i="24"/>
  <c r="S810" i="24"/>
  <c r="Y810" i="24" s="1" a="1"/>
  <c r="Y810" i="24" s="1"/>
  <c r="S811" i="24"/>
  <c r="S812" i="24"/>
  <c r="S813" i="24"/>
  <c r="S814" i="24"/>
  <c r="S815" i="24"/>
  <c r="S816" i="24"/>
  <c r="S817" i="24"/>
  <c r="Y817" i="24" s="1" a="1"/>
  <c r="Y817" i="24" s="1"/>
  <c r="S818" i="24"/>
  <c r="S819" i="24"/>
  <c r="S820" i="24"/>
  <c r="S821" i="24"/>
  <c r="S822" i="24"/>
  <c r="S823" i="24"/>
  <c r="S824" i="24"/>
  <c r="S825" i="24"/>
  <c r="S826" i="24"/>
  <c r="S827" i="24"/>
  <c r="S828" i="24"/>
  <c r="S829" i="24"/>
  <c r="S830" i="24"/>
  <c r="S831" i="24"/>
  <c r="S832" i="24"/>
  <c r="S833" i="24"/>
  <c r="S834" i="24"/>
  <c r="S835" i="24"/>
  <c r="S836" i="24"/>
  <c r="S837" i="24"/>
  <c r="S838" i="24"/>
  <c r="S839" i="24"/>
  <c r="S840" i="24"/>
  <c r="S841" i="24"/>
  <c r="Y841" i="24" s="1" a="1"/>
  <c r="Y841" i="24" s="1"/>
  <c r="S842" i="24"/>
  <c r="S843" i="24"/>
  <c r="Y843" i="24" s="1" a="1"/>
  <c r="Y843" i="24" s="1"/>
  <c r="S844" i="24"/>
  <c r="S845" i="24"/>
  <c r="S846" i="24"/>
  <c r="S847" i="24"/>
  <c r="S848" i="24"/>
  <c r="S849" i="24"/>
  <c r="S850" i="24"/>
  <c r="S851" i="24"/>
  <c r="S852" i="24"/>
  <c r="S853" i="24"/>
  <c r="S854" i="24"/>
  <c r="S855" i="24"/>
  <c r="Y855" i="24" s="1" a="1"/>
  <c r="Y855" i="24" s="1"/>
  <c r="S856" i="24"/>
  <c r="S857" i="24"/>
  <c r="S858" i="24"/>
  <c r="Y858" i="24" s="1" a="1"/>
  <c r="Y858" i="24" s="1"/>
  <c r="S859" i="24"/>
  <c r="S860" i="24"/>
  <c r="S861" i="24"/>
  <c r="S862" i="24"/>
  <c r="S863" i="24"/>
  <c r="S864" i="24"/>
  <c r="S865" i="24"/>
  <c r="S866" i="24"/>
  <c r="S867" i="24"/>
  <c r="S868" i="24"/>
  <c r="S869" i="24"/>
  <c r="Y869" i="24" s="1" a="1"/>
  <c r="Y869" i="24" s="1"/>
  <c r="S870" i="24"/>
  <c r="S871" i="24"/>
  <c r="S872" i="24"/>
  <c r="Y872" i="24" s="1" a="1"/>
  <c r="Y872" i="24" s="1"/>
  <c r="S873" i="24"/>
  <c r="Y873" i="24" s="1" a="1"/>
  <c r="Y873" i="24" s="1"/>
  <c r="S874" i="24"/>
  <c r="Y874" i="24" s="1" a="1"/>
  <c r="Y874" i="24" s="1"/>
  <c r="S875" i="24"/>
  <c r="Y875" i="24" s="1" a="1"/>
  <c r="Y875" i="24" s="1"/>
  <c r="S876" i="24"/>
  <c r="Y876" i="24" s="1" a="1"/>
  <c r="Y876" i="24" s="1"/>
  <c r="S877" i="24"/>
  <c r="S878" i="24"/>
  <c r="S879" i="24"/>
  <c r="S880" i="24"/>
  <c r="S881" i="24"/>
  <c r="S882" i="24"/>
  <c r="S883" i="24"/>
  <c r="S884" i="24"/>
  <c r="S885" i="24"/>
  <c r="S886" i="24"/>
  <c r="S887" i="24"/>
  <c r="S888" i="24"/>
  <c r="S889" i="24"/>
  <c r="S890" i="24"/>
  <c r="S891" i="24"/>
  <c r="S892" i="24"/>
  <c r="S893" i="24"/>
  <c r="S894" i="24"/>
  <c r="S895" i="24"/>
  <c r="S896" i="24"/>
  <c r="S897" i="24"/>
  <c r="S898" i="24"/>
  <c r="S899" i="24"/>
  <c r="S900" i="24"/>
  <c r="S901" i="24"/>
  <c r="S902" i="24"/>
  <c r="S903" i="24"/>
  <c r="S904" i="24"/>
  <c r="S905" i="24"/>
  <c r="Y905" i="24" s="1" a="1"/>
  <c r="Y905" i="24" s="1"/>
  <c r="S906" i="24"/>
  <c r="S907" i="24"/>
  <c r="S908" i="24"/>
  <c r="S909" i="24"/>
  <c r="S910" i="24"/>
  <c r="S911" i="24"/>
  <c r="S912" i="24"/>
  <c r="S913" i="24"/>
  <c r="S914" i="24"/>
  <c r="S915" i="24"/>
  <c r="Y915" i="24" s="1" a="1"/>
  <c r="Y915" i="24" s="1"/>
  <c r="S916" i="24"/>
  <c r="S917" i="24"/>
  <c r="S918" i="24"/>
  <c r="Y918" i="24" s="1" a="1"/>
  <c r="Y918" i="24" s="1"/>
  <c r="S919" i="24"/>
  <c r="S920" i="24"/>
  <c r="S921" i="24"/>
  <c r="S922" i="24"/>
  <c r="S923" i="24"/>
  <c r="S924" i="24"/>
  <c r="S925" i="24"/>
  <c r="S926" i="24"/>
  <c r="S927" i="24"/>
  <c r="S928" i="24"/>
  <c r="S929" i="24"/>
  <c r="S930" i="24"/>
  <c r="S931" i="24"/>
  <c r="S932" i="24"/>
  <c r="S933" i="24"/>
  <c r="S934" i="24"/>
  <c r="S935" i="24"/>
  <c r="S936" i="24"/>
  <c r="S937" i="24"/>
  <c r="S938" i="24"/>
  <c r="S939" i="24"/>
  <c r="S940" i="24"/>
  <c r="S941" i="24"/>
  <c r="S942" i="24"/>
  <c r="S943" i="24"/>
  <c r="S944" i="24"/>
  <c r="S945" i="24"/>
  <c r="S946" i="24"/>
  <c r="S947" i="24"/>
  <c r="S948" i="24"/>
  <c r="S949" i="24"/>
  <c r="S950" i="24"/>
  <c r="S951" i="24"/>
  <c r="Y951" i="24" s="1" a="1"/>
  <c r="Y951" i="24" s="1"/>
  <c r="S952" i="24"/>
  <c r="S953" i="24"/>
  <c r="S954" i="24"/>
  <c r="S955" i="24"/>
  <c r="S956" i="24"/>
  <c r="S957" i="24"/>
  <c r="S958" i="24"/>
  <c r="Y958" i="24" s="1" a="1"/>
  <c r="Y958" i="24" s="1"/>
  <c r="S959" i="24"/>
  <c r="S960" i="24"/>
  <c r="Y960" i="24" s="1" a="1"/>
  <c r="Y960" i="24" s="1"/>
  <c r="S961" i="24"/>
  <c r="Y961" i="24" s="1" a="1"/>
  <c r="Y961" i="24" s="1"/>
  <c r="S962" i="24"/>
  <c r="S963" i="24"/>
  <c r="S964" i="24"/>
  <c r="S965" i="24"/>
  <c r="S966" i="24"/>
  <c r="S967" i="24"/>
  <c r="S968" i="24"/>
  <c r="S969" i="24"/>
  <c r="S970" i="24"/>
  <c r="S971" i="24"/>
  <c r="S972" i="24"/>
  <c r="S973" i="24"/>
  <c r="S974" i="24"/>
  <c r="S975" i="24"/>
  <c r="S976" i="24"/>
  <c r="S977" i="24"/>
  <c r="S978" i="24"/>
  <c r="S979" i="24"/>
  <c r="S980" i="24"/>
  <c r="S981" i="24"/>
  <c r="S982" i="24"/>
  <c r="S983" i="24"/>
  <c r="S984" i="24"/>
  <c r="S985" i="24"/>
  <c r="S986" i="24"/>
  <c r="S987" i="24"/>
  <c r="S988" i="24"/>
  <c r="S989" i="24"/>
  <c r="S990" i="24"/>
  <c r="S991" i="24"/>
  <c r="S992" i="24"/>
  <c r="S993" i="24"/>
  <c r="S994" i="24"/>
  <c r="S995" i="24"/>
  <c r="S996" i="24"/>
  <c r="S997" i="24"/>
  <c r="S998" i="24"/>
  <c r="S999" i="24"/>
  <c r="S1000" i="24"/>
  <c r="S1001" i="24"/>
  <c r="S1002" i="24"/>
  <c r="S1003" i="24"/>
  <c r="S1004" i="24"/>
  <c r="S1005" i="24"/>
  <c r="S1006" i="24"/>
  <c r="S1007" i="24"/>
  <c r="S1008" i="24"/>
  <c r="S1009" i="24"/>
  <c r="S1010" i="24"/>
  <c r="S1011" i="24"/>
  <c r="S1012" i="24"/>
  <c r="S1013" i="24"/>
  <c r="S1014" i="24"/>
  <c r="S1015" i="24"/>
  <c r="S1016" i="24"/>
  <c r="S1017" i="24"/>
  <c r="S1018" i="24"/>
  <c r="S1019" i="24"/>
  <c r="S1020" i="24"/>
  <c r="S1021" i="24"/>
  <c r="S1022" i="24"/>
  <c r="S1023" i="24"/>
  <c r="S1024" i="24"/>
  <c r="S1025" i="24"/>
  <c r="S1026" i="24"/>
  <c r="S1027" i="24"/>
  <c r="S1028" i="24"/>
  <c r="S1029" i="24"/>
  <c r="S1030" i="24"/>
  <c r="S1031" i="24"/>
  <c r="S1032" i="24"/>
  <c r="S1033" i="24"/>
  <c r="S1034" i="24"/>
  <c r="S1035" i="24"/>
  <c r="S1036" i="24"/>
  <c r="S1037" i="24"/>
  <c r="S1038" i="24"/>
  <c r="S1039" i="24"/>
  <c r="S1040" i="24"/>
  <c r="S1041" i="24"/>
  <c r="S1042" i="24"/>
  <c r="S1043" i="24"/>
  <c r="S1044" i="24"/>
  <c r="S1045" i="24"/>
  <c r="S1046" i="24"/>
  <c r="S1047" i="24"/>
  <c r="S1048" i="24"/>
  <c r="S1049" i="24"/>
  <c r="S1050" i="24"/>
  <c r="S1051" i="24"/>
  <c r="S1052" i="24"/>
  <c r="S1053" i="24"/>
  <c r="S1054" i="24"/>
  <c r="S1055" i="24"/>
  <c r="S1056" i="24"/>
  <c r="Y1056" i="24" s="1" a="1"/>
  <c r="Y1056" i="24" s="1"/>
  <c r="S1057" i="24"/>
  <c r="S1058" i="24"/>
  <c r="S1059" i="24"/>
  <c r="S1060" i="24"/>
  <c r="S1061" i="24"/>
  <c r="S1062" i="24"/>
  <c r="S1063" i="24"/>
  <c r="S1064" i="24"/>
  <c r="S1065" i="24"/>
  <c r="S1066" i="24"/>
  <c r="S1067" i="24"/>
  <c r="S1068" i="24"/>
  <c r="S1069" i="24"/>
  <c r="S1070" i="24"/>
  <c r="S1071" i="24"/>
  <c r="S1072" i="24"/>
  <c r="S1073" i="24"/>
  <c r="S1074" i="24"/>
  <c r="S1075" i="24"/>
  <c r="S1076" i="24"/>
  <c r="S1077" i="24"/>
  <c r="S1078" i="24"/>
  <c r="S1079" i="24"/>
  <c r="S1080" i="24"/>
  <c r="S1081" i="24"/>
  <c r="S1082" i="24"/>
  <c r="S1083" i="24"/>
  <c r="S1084" i="24"/>
  <c r="S1085" i="24"/>
  <c r="S1086" i="24"/>
  <c r="S1087" i="24"/>
  <c r="S1088" i="24"/>
  <c r="S1089" i="24"/>
  <c r="S1090" i="24"/>
  <c r="S1091" i="24"/>
  <c r="S1092" i="24"/>
  <c r="S1093" i="24"/>
  <c r="S1094" i="24"/>
  <c r="S1095" i="24"/>
  <c r="S1096" i="24"/>
  <c r="S1097" i="24"/>
  <c r="S1098" i="24"/>
  <c r="S1099" i="24"/>
  <c r="S1100" i="24"/>
  <c r="S1101" i="24"/>
  <c r="S1102" i="24"/>
  <c r="S1103" i="24"/>
  <c r="S1104" i="24"/>
  <c r="S1105" i="24"/>
  <c r="S1106" i="24"/>
  <c r="S1107" i="24"/>
  <c r="S1108" i="24"/>
  <c r="S1109" i="24"/>
  <c r="S1110" i="24"/>
  <c r="S1111" i="24"/>
  <c r="S1112" i="24"/>
  <c r="S1113" i="24"/>
  <c r="S1121" i="24"/>
  <c r="S1122" i="24"/>
  <c r="S208" i="24"/>
  <c r="S256" i="24"/>
  <c r="S1124" i="24"/>
  <c r="S604" i="24"/>
  <c r="S1114" i="24"/>
  <c r="S1115" i="24"/>
  <c r="S1116" i="24"/>
  <c r="S77" i="24"/>
  <c r="R77" i="24" s="1"/>
  <c r="E77" i="24"/>
  <c r="O77" i="24"/>
  <c r="AO5" i="25"/>
  <c r="AO6" i="25"/>
  <c r="AO7" i="25"/>
  <c r="AO8" i="25"/>
  <c r="AO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I17" i="25"/>
  <c r="AI16" i="25"/>
  <c r="BR4" i="25"/>
  <c r="BR5" i="25"/>
  <c r="BR6" i="25"/>
  <c r="BR7" i="25"/>
  <c r="BR8" i="25"/>
  <c r="BR9" i="25"/>
  <c r="BR10" i="25"/>
  <c r="BR11" i="25"/>
  <c r="BR12" i="25"/>
  <c r="BR13" i="25"/>
  <c r="BR14" i="25"/>
  <c r="BR15" i="25"/>
  <c r="BR16" i="25"/>
  <c r="BR17" i="25"/>
  <c r="BR18" i="25"/>
  <c r="BR19" i="25"/>
  <c r="BR20" i="25"/>
  <c r="BR21" i="25"/>
  <c r="BR22" i="25"/>
  <c r="BR23" i="25"/>
  <c r="BR24" i="25"/>
  <c r="BR25" i="25"/>
  <c r="BR26" i="25"/>
  <c r="BR27" i="25"/>
  <c r="BR28" i="25"/>
  <c r="BR29" i="25"/>
  <c r="BR30" i="25"/>
  <c r="BR31" i="25"/>
  <c r="BR32" i="25"/>
  <c r="BR33" i="25"/>
  <c r="BR34" i="25"/>
  <c r="BR35" i="25"/>
  <c r="BR36" i="25"/>
  <c r="BR37" i="25"/>
  <c r="BR38" i="25"/>
  <c r="BR39" i="25"/>
  <c r="BR40" i="25"/>
  <c r="BR41" i="25"/>
  <c r="BR42" i="25"/>
  <c r="BR43" i="25"/>
  <c r="BR3" i="25"/>
  <c r="BL4" i="25"/>
  <c r="BL5" i="25"/>
  <c r="BL6" i="25"/>
  <c r="BL7" i="25"/>
  <c r="BL8" i="25"/>
  <c r="BL3" i="25"/>
  <c r="BF4" i="25"/>
  <c r="BF5" i="25"/>
  <c r="BF6" i="25"/>
  <c r="BF7" i="25"/>
  <c r="BF8" i="25"/>
  <c r="BF9" i="25"/>
  <c r="BF10" i="25"/>
  <c r="BF11" i="25"/>
  <c r="BF12" i="25"/>
  <c r="BF13" i="25"/>
  <c r="BF14" i="25"/>
  <c r="BF15" i="25"/>
  <c r="BF16" i="25"/>
  <c r="BF17" i="25"/>
  <c r="BF18" i="25"/>
  <c r="BF19" i="25"/>
  <c r="BF20" i="25"/>
  <c r="BF21" i="25"/>
  <c r="BF22" i="25"/>
  <c r="BF23" i="25"/>
  <c r="BF24" i="25"/>
  <c r="BF25" i="25"/>
  <c r="BF26" i="25"/>
  <c r="BF27" i="25"/>
  <c r="BF28" i="25"/>
  <c r="BF29" i="25"/>
  <c r="BF30" i="25"/>
  <c r="BF31" i="25"/>
  <c r="BF32" i="25"/>
  <c r="BF33" i="25"/>
  <c r="BF34" i="25"/>
  <c r="BF35" i="25"/>
  <c r="BF36" i="25"/>
  <c r="BF37" i="25"/>
  <c r="BF38" i="25"/>
  <c r="BF39" i="25"/>
  <c r="BF40" i="25"/>
  <c r="BF41" i="25"/>
  <c r="BF42" i="25"/>
  <c r="BF3" i="25"/>
  <c r="AY5" i="25"/>
  <c r="AY6" i="25"/>
  <c r="AY7" i="25"/>
  <c r="AY8" i="25"/>
  <c r="AY9" i="25"/>
  <c r="AY10" i="25"/>
  <c r="AY11" i="25"/>
  <c r="AY12" i="25"/>
  <c r="AY13" i="25"/>
  <c r="AY14" i="25"/>
  <c r="AY15" i="25"/>
  <c r="AY16" i="25"/>
  <c r="AY17" i="25"/>
  <c r="AY18" i="25"/>
  <c r="AY19" i="25"/>
  <c r="AY20" i="25"/>
  <c r="AY21" i="25"/>
  <c r="AY22" i="25"/>
  <c r="AY23" i="25"/>
  <c r="AY24" i="25"/>
  <c r="AY25" i="25"/>
  <c r="AY26" i="25"/>
  <c r="AY27" i="25"/>
  <c r="AY28" i="25"/>
  <c r="AY29" i="25"/>
  <c r="AY30" i="25"/>
  <c r="AY31" i="25"/>
  <c r="AY32" i="25"/>
  <c r="AY33" i="25"/>
  <c r="AY34" i="25"/>
  <c r="AY35" i="25"/>
  <c r="AY36" i="25"/>
  <c r="AY37" i="25"/>
  <c r="AY38" i="25"/>
  <c r="AY39" i="25"/>
  <c r="AY40" i="25"/>
  <c r="AY41" i="25"/>
  <c r="AY42" i="25"/>
  <c r="AY43" i="25"/>
  <c r="AY44" i="25"/>
  <c r="AY45" i="25"/>
  <c r="AY46" i="25"/>
  <c r="AY47" i="25"/>
  <c r="AY48" i="25"/>
  <c r="AY49" i="25"/>
  <c r="AY50" i="25"/>
  <c r="AY51" i="25"/>
  <c r="AY52" i="25"/>
  <c r="AY53" i="25"/>
  <c r="AY54" i="25"/>
  <c r="AY55" i="25"/>
  <c r="AY56" i="25"/>
  <c r="AY57" i="25"/>
  <c r="AY58" i="25"/>
  <c r="AY59" i="25"/>
  <c r="AY60" i="25"/>
  <c r="AY61" i="25"/>
  <c r="AY62" i="25"/>
  <c r="AY63" i="25"/>
  <c r="AY64" i="25"/>
  <c r="AY65" i="25"/>
  <c r="AY66" i="25"/>
  <c r="AY67" i="25"/>
  <c r="AY68" i="25"/>
  <c r="AY69" i="25"/>
  <c r="AY70" i="25"/>
  <c r="AY71" i="25"/>
  <c r="AY72" i="25"/>
  <c r="AY73" i="25"/>
  <c r="AY74" i="25"/>
  <c r="AY75" i="25"/>
  <c r="AY76" i="25"/>
  <c r="AY77" i="25"/>
  <c r="AY78" i="25"/>
  <c r="AY79" i="25"/>
  <c r="AY80" i="25"/>
  <c r="AY81" i="25"/>
  <c r="AY82" i="25"/>
  <c r="AY83" i="25"/>
  <c r="AY84" i="25"/>
  <c r="AY85" i="25"/>
  <c r="AY86" i="25"/>
  <c r="AY87" i="25"/>
  <c r="AY88" i="25"/>
  <c r="AY89" i="25"/>
  <c r="AY90" i="25"/>
  <c r="AY91" i="25"/>
  <c r="AY92" i="25"/>
  <c r="AY93" i="25"/>
  <c r="AY94" i="25"/>
  <c r="AY95" i="25"/>
  <c r="AY96" i="25"/>
  <c r="AY97" i="25"/>
  <c r="AY98" i="25"/>
  <c r="AY99" i="25"/>
  <c r="AY100" i="25"/>
  <c r="AY101" i="25"/>
  <c r="AY102" i="25"/>
  <c r="AY103" i="25"/>
  <c r="AY104" i="25"/>
  <c r="AY105" i="25"/>
  <c r="AY106" i="25"/>
  <c r="AY107" i="25"/>
  <c r="AY108" i="25"/>
  <c r="AY109" i="25"/>
  <c r="AY110" i="25"/>
  <c r="AY111" i="25"/>
  <c r="AY112" i="25"/>
  <c r="AY113" i="25"/>
  <c r="AY114" i="25"/>
  <c r="AY115" i="25"/>
  <c r="AY116" i="25"/>
  <c r="AY117" i="25"/>
  <c r="AY118" i="25"/>
  <c r="AY119" i="25"/>
  <c r="AY120" i="25"/>
  <c r="AY121" i="25"/>
  <c r="AY122" i="25"/>
  <c r="AY123" i="25"/>
  <c r="AY124" i="25"/>
  <c r="AY125" i="25"/>
  <c r="AY126" i="25"/>
  <c r="AY127" i="25"/>
  <c r="AY128" i="25"/>
  <c r="AY129" i="25"/>
  <c r="AY130" i="25"/>
  <c r="AY131" i="25"/>
  <c r="AY132" i="25"/>
  <c r="AY133" i="25"/>
  <c r="AY134" i="25"/>
  <c r="AY135" i="25"/>
  <c r="AY136" i="25"/>
  <c r="AY137" i="25"/>
  <c r="AY138" i="25"/>
  <c r="AY139" i="25"/>
  <c r="AY140" i="25"/>
  <c r="AY141" i="25"/>
  <c r="AY142" i="25"/>
  <c r="AY143" i="25"/>
  <c r="AY144" i="25"/>
  <c r="AY145" i="25"/>
  <c r="AY146" i="25"/>
  <c r="AY147" i="25"/>
  <c r="AY148" i="25"/>
  <c r="AY149" i="25"/>
  <c r="AY150" i="25"/>
  <c r="AY151" i="25"/>
  <c r="AY152" i="25"/>
  <c r="AY153" i="25"/>
  <c r="AY154" i="25"/>
  <c r="AY155" i="25"/>
  <c r="AY156" i="25"/>
  <c r="AY157" i="25"/>
  <c r="AY158" i="25"/>
  <c r="AY159" i="25"/>
  <c r="AY160" i="25"/>
  <c r="AY161" i="25"/>
  <c r="AY162" i="25"/>
  <c r="AY163" i="25"/>
  <c r="AY164" i="25"/>
  <c r="AY165" i="25"/>
  <c r="AY166" i="25"/>
  <c r="AY167" i="25"/>
  <c r="AY168" i="25"/>
  <c r="AY169" i="25"/>
  <c r="AY170" i="25"/>
  <c r="AY171" i="25"/>
  <c r="AY172" i="25"/>
  <c r="AY173" i="25"/>
  <c r="AY174" i="25"/>
  <c r="AY175" i="25"/>
  <c r="AY176" i="25"/>
  <c r="AY177" i="25"/>
  <c r="AY178" i="25"/>
  <c r="AY179" i="25"/>
  <c r="AY180" i="25"/>
  <c r="AY181" i="25"/>
  <c r="AY182" i="25"/>
  <c r="AY183" i="25"/>
  <c r="AY184" i="25"/>
  <c r="AY185" i="25"/>
  <c r="AY186" i="25"/>
  <c r="AY187" i="25"/>
  <c r="AY188" i="25"/>
  <c r="AY189" i="25"/>
  <c r="AY190" i="25"/>
  <c r="AY191" i="25"/>
  <c r="AY192" i="25"/>
  <c r="AY193" i="25"/>
  <c r="AY194" i="25"/>
  <c r="AY195" i="25"/>
  <c r="AY196" i="25"/>
  <c r="AY197" i="25"/>
  <c r="AY198" i="25"/>
  <c r="AY199" i="25"/>
  <c r="AY200" i="25"/>
  <c r="AY201" i="25"/>
  <c r="AY202" i="25"/>
  <c r="AY203" i="25"/>
  <c r="AY204" i="25"/>
  <c r="AY205" i="25"/>
  <c r="AY206" i="25"/>
  <c r="AY207" i="25"/>
  <c r="AY208" i="25"/>
  <c r="AY209" i="25"/>
  <c r="AY210" i="25"/>
  <c r="AY211" i="25"/>
  <c r="AY212" i="25"/>
  <c r="AY213" i="25"/>
  <c r="AY214" i="25"/>
  <c r="AY215" i="25"/>
  <c r="AY216" i="25"/>
  <c r="AY217" i="25"/>
  <c r="AY218" i="25"/>
  <c r="AY219" i="25"/>
  <c r="AY220" i="25"/>
  <c r="AY221" i="25"/>
  <c r="AY222" i="25"/>
  <c r="AY223" i="25"/>
  <c r="AY224" i="25"/>
  <c r="AY225" i="25"/>
  <c r="AY226" i="25"/>
  <c r="AY227" i="25"/>
  <c r="AY228" i="25"/>
  <c r="AY229" i="25"/>
  <c r="AY230" i="25"/>
  <c r="AY231" i="25"/>
  <c r="AY232" i="25"/>
  <c r="AY233" i="25"/>
  <c r="AY234" i="25"/>
  <c r="AY235" i="25"/>
  <c r="AY236" i="25"/>
  <c r="AY237" i="25"/>
  <c r="AY238" i="25"/>
  <c r="AY239" i="25"/>
  <c r="AY240" i="25"/>
  <c r="AY241" i="25"/>
  <c r="AY242" i="25"/>
  <c r="AY243" i="25"/>
  <c r="AY244" i="25"/>
  <c r="AY245" i="25"/>
  <c r="AY246" i="25"/>
  <c r="AY247" i="25"/>
  <c r="AY248" i="25"/>
  <c r="AY249" i="25"/>
  <c r="AY250" i="25"/>
  <c r="AY251" i="25"/>
  <c r="AY252" i="25"/>
  <c r="AY253" i="25"/>
  <c r="AY254" i="25"/>
  <c r="AY255" i="25"/>
  <c r="AY256" i="25"/>
  <c r="AY257" i="25"/>
  <c r="AY258" i="25"/>
  <c r="AY259" i="25"/>
  <c r="AY260" i="25"/>
  <c r="AY261" i="25"/>
  <c r="AY262" i="25"/>
  <c r="AY263" i="25"/>
  <c r="AY264" i="25"/>
  <c r="AY265" i="25"/>
  <c r="AY266" i="25"/>
  <c r="AY267" i="25"/>
  <c r="AY268" i="25"/>
  <c r="AY269" i="25"/>
  <c r="AY270" i="25"/>
  <c r="AY271" i="25"/>
  <c r="AY272" i="25"/>
  <c r="AY273" i="25"/>
  <c r="AY274" i="25"/>
  <c r="AY275" i="25"/>
  <c r="AY276" i="25"/>
  <c r="AY277" i="25"/>
  <c r="AY278" i="25"/>
  <c r="AY279" i="25"/>
  <c r="AY280" i="25"/>
  <c r="AY281" i="25"/>
  <c r="AY282" i="25"/>
  <c r="AY283" i="25"/>
  <c r="AY284" i="25"/>
  <c r="AY285" i="25"/>
  <c r="AY286" i="25"/>
  <c r="AY287" i="25"/>
  <c r="AY288" i="25"/>
  <c r="AY4" i="25"/>
  <c r="AX5" i="25"/>
  <c r="AX6" i="25"/>
  <c r="AX7" i="25"/>
  <c r="AX8" i="25"/>
  <c r="AX9" i="25"/>
  <c r="AX10" i="25"/>
  <c r="AX11" i="25"/>
  <c r="AX12" i="25"/>
  <c r="AX13" i="25"/>
  <c r="AX14" i="25"/>
  <c r="AX15" i="25"/>
  <c r="AX16" i="25"/>
  <c r="AX17" i="25"/>
  <c r="AX18" i="25"/>
  <c r="AX19" i="25"/>
  <c r="AX20" i="25"/>
  <c r="AX21" i="25"/>
  <c r="AX22" i="25"/>
  <c r="AX23" i="25"/>
  <c r="AX24" i="25"/>
  <c r="AX25" i="25"/>
  <c r="AX26" i="25"/>
  <c r="AX27" i="25"/>
  <c r="AX28" i="25"/>
  <c r="AX29" i="25"/>
  <c r="AX30" i="25"/>
  <c r="AX31" i="25"/>
  <c r="AX32" i="25"/>
  <c r="AX33" i="25"/>
  <c r="AX34" i="25"/>
  <c r="AX35" i="25"/>
  <c r="AX36" i="25"/>
  <c r="AX37" i="25"/>
  <c r="AX38" i="25"/>
  <c r="AX39" i="25"/>
  <c r="AX40" i="25"/>
  <c r="AX41" i="25"/>
  <c r="AX42" i="25"/>
  <c r="AX43" i="25"/>
  <c r="AX44" i="25"/>
  <c r="AX45" i="25"/>
  <c r="AX46" i="25"/>
  <c r="AX47" i="25"/>
  <c r="AX48" i="25"/>
  <c r="AX49" i="25"/>
  <c r="AX50" i="25"/>
  <c r="AX51" i="25"/>
  <c r="AX52" i="25"/>
  <c r="AX53" i="25"/>
  <c r="AX54" i="25"/>
  <c r="AX55" i="25"/>
  <c r="AX56" i="25"/>
  <c r="AX57" i="25"/>
  <c r="AX58" i="25"/>
  <c r="AX59" i="25"/>
  <c r="AX60" i="25"/>
  <c r="AX61" i="25"/>
  <c r="AX62" i="25"/>
  <c r="AX63" i="25"/>
  <c r="AX64" i="25"/>
  <c r="AX65" i="25"/>
  <c r="AX66" i="25"/>
  <c r="AX67" i="25"/>
  <c r="AX68" i="25"/>
  <c r="AX69" i="25"/>
  <c r="AX70" i="25"/>
  <c r="AX71" i="25"/>
  <c r="AX72" i="25"/>
  <c r="AX73" i="25"/>
  <c r="AX74" i="25"/>
  <c r="AX75" i="25"/>
  <c r="AX76" i="25"/>
  <c r="AX77" i="25"/>
  <c r="AX78" i="25"/>
  <c r="AX79" i="25"/>
  <c r="AX80" i="25"/>
  <c r="AX81" i="25"/>
  <c r="AX82" i="25"/>
  <c r="AX83" i="25"/>
  <c r="AX84" i="25"/>
  <c r="AX85" i="25"/>
  <c r="AX86" i="25"/>
  <c r="AX87" i="25"/>
  <c r="AX88" i="25"/>
  <c r="AX89" i="25"/>
  <c r="AX90" i="25"/>
  <c r="AX91" i="25"/>
  <c r="AX92" i="25"/>
  <c r="AX93" i="25"/>
  <c r="AX94" i="25"/>
  <c r="AX95" i="25"/>
  <c r="AX96" i="25"/>
  <c r="AX97" i="25"/>
  <c r="AX98" i="25"/>
  <c r="AX99" i="25"/>
  <c r="AX100" i="25"/>
  <c r="AX101" i="25"/>
  <c r="AX102" i="25"/>
  <c r="AX103" i="25"/>
  <c r="AX104" i="25"/>
  <c r="AX105" i="25"/>
  <c r="AX106" i="25"/>
  <c r="AX107" i="25"/>
  <c r="AX108" i="25"/>
  <c r="AX109" i="25"/>
  <c r="AX110" i="25"/>
  <c r="AX111" i="25"/>
  <c r="AX112" i="25"/>
  <c r="AX113" i="25"/>
  <c r="AX114" i="25"/>
  <c r="AX115" i="25"/>
  <c r="AX116" i="25"/>
  <c r="AX117" i="25"/>
  <c r="AX118" i="25"/>
  <c r="AX119" i="25"/>
  <c r="AX120" i="25"/>
  <c r="AX121" i="25"/>
  <c r="AX122" i="25"/>
  <c r="AX123" i="25"/>
  <c r="AX124" i="25"/>
  <c r="AX125" i="25"/>
  <c r="AX126" i="25"/>
  <c r="AX127" i="25"/>
  <c r="AX128" i="25"/>
  <c r="AX129" i="25"/>
  <c r="AX130" i="25"/>
  <c r="AX131" i="25"/>
  <c r="AX132" i="25"/>
  <c r="AX133" i="25"/>
  <c r="AX134" i="25"/>
  <c r="AX135" i="25"/>
  <c r="AX136" i="25"/>
  <c r="AX137" i="25"/>
  <c r="AX138" i="25"/>
  <c r="AX139" i="25"/>
  <c r="AX140" i="25"/>
  <c r="AX141" i="25"/>
  <c r="AX142" i="25"/>
  <c r="AX143" i="25"/>
  <c r="AX144" i="25"/>
  <c r="AX145" i="25"/>
  <c r="AX146" i="25"/>
  <c r="AX147" i="25"/>
  <c r="AX148" i="25"/>
  <c r="AX149" i="25"/>
  <c r="AX150" i="25"/>
  <c r="AX151" i="25"/>
  <c r="AX152" i="25"/>
  <c r="AX153" i="25"/>
  <c r="AX154" i="25"/>
  <c r="AX155" i="25"/>
  <c r="AX156" i="25"/>
  <c r="AX157" i="25"/>
  <c r="AX158" i="25"/>
  <c r="AX159" i="25"/>
  <c r="AX160" i="25"/>
  <c r="AX161" i="25"/>
  <c r="AX162" i="25"/>
  <c r="AX163" i="25"/>
  <c r="AX164" i="25"/>
  <c r="AX165" i="25"/>
  <c r="AX166" i="25"/>
  <c r="AX167" i="25"/>
  <c r="AX168" i="25"/>
  <c r="AX169" i="25"/>
  <c r="AX170" i="25"/>
  <c r="AX171" i="25"/>
  <c r="AX172" i="25"/>
  <c r="AX173" i="25"/>
  <c r="AX174" i="25"/>
  <c r="AX175" i="25"/>
  <c r="AX176" i="25"/>
  <c r="AX177" i="25"/>
  <c r="AX178" i="25"/>
  <c r="AX179" i="25"/>
  <c r="AX180" i="25"/>
  <c r="AX181" i="25"/>
  <c r="AX182" i="25"/>
  <c r="AX183" i="25"/>
  <c r="AX184" i="25"/>
  <c r="AX185" i="25"/>
  <c r="AX186" i="25"/>
  <c r="AX187" i="25"/>
  <c r="AX188" i="25"/>
  <c r="AX189" i="25"/>
  <c r="AX190" i="25"/>
  <c r="AX191" i="25"/>
  <c r="AX192" i="25"/>
  <c r="AX193" i="25"/>
  <c r="AX194" i="25"/>
  <c r="AX195" i="25"/>
  <c r="AX196" i="25"/>
  <c r="AX197" i="25"/>
  <c r="AX198" i="25"/>
  <c r="AX199" i="25"/>
  <c r="AX200" i="25"/>
  <c r="AX201" i="25"/>
  <c r="AX202" i="25"/>
  <c r="AX203" i="25"/>
  <c r="AX204" i="25"/>
  <c r="AX205" i="25"/>
  <c r="AX206" i="25"/>
  <c r="AX207" i="25"/>
  <c r="AX208" i="25"/>
  <c r="AX209" i="25"/>
  <c r="AX210" i="25"/>
  <c r="AX211" i="25"/>
  <c r="AX212" i="25"/>
  <c r="AX213" i="25"/>
  <c r="AX214" i="25"/>
  <c r="AX215" i="25"/>
  <c r="AX216" i="25"/>
  <c r="AX217" i="25"/>
  <c r="AX218" i="25"/>
  <c r="AX219" i="25"/>
  <c r="AX220" i="25"/>
  <c r="AX221" i="25"/>
  <c r="AX222" i="25"/>
  <c r="AX223" i="25"/>
  <c r="AX224" i="25"/>
  <c r="AX225" i="25"/>
  <c r="AX226" i="25"/>
  <c r="AX227" i="25"/>
  <c r="AX228" i="25"/>
  <c r="AX229" i="25"/>
  <c r="AX230" i="25"/>
  <c r="AX231" i="25"/>
  <c r="AX232" i="25"/>
  <c r="AX233" i="25"/>
  <c r="AX234" i="25"/>
  <c r="AX235" i="25"/>
  <c r="AX236" i="25"/>
  <c r="AX237" i="25"/>
  <c r="AX238" i="25"/>
  <c r="AX239" i="25"/>
  <c r="AX240" i="25"/>
  <c r="AX241" i="25"/>
  <c r="AX242" i="25"/>
  <c r="AX243" i="25"/>
  <c r="AX244" i="25"/>
  <c r="AX245" i="25"/>
  <c r="AX246" i="25"/>
  <c r="AX247" i="25"/>
  <c r="AX248" i="25"/>
  <c r="AX249" i="25"/>
  <c r="AX250" i="25"/>
  <c r="AX251" i="25"/>
  <c r="AX252" i="25"/>
  <c r="AX253" i="25"/>
  <c r="AX254" i="25"/>
  <c r="AX255" i="25"/>
  <c r="AX256" i="25"/>
  <c r="AX257" i="25"/>
  <c r="AX258" i="25"/>
  <c r="AX259" i="25"/>
  <c r="AX260" i="25"/>
  <c r="AX261" i="25"/>
  <c r="AX262" i="25"/>
  <c r="AX263" i="25"/>
  <c r="AX264" i="25"/>
  <c r="AX265" i="25"/>
  <c r="AX266" i="25"/>
  <c r="AX267" i="25"/>
  <c r="AX268" i="25"/>
  <c r="AX269" i="25"/>
  <c r="AX270" i="25"/>
  <c r="AX271" i="25"/>
  <c r="AX272" i="25"/>
  <c r="AX273" i="25"/>
  <c r="AX274" i="25"/>
  <c r="AX275" i="25"/>
  <c r="AX276" i="25"/>
  <c r="AX277" i="25"/>
  <c r="AX278" i="25"/>
  <c r="AX279" i="25"/>
  <c r="AX280" i="25"/>
  <c r="AX281" i="25"/>
  <c r="AX282" i="25"/>
  <c r="AX283" i="25"/>
  <c r="AX284" i="25"/>
  <c r="AX285" i="25"/>
  <c r="AX286" i="25"/>
  <c r="AX287" i="25"/>
  <c r="AX288" i="25"/>
  <c r="AX4" i="25"/>
  <c r="AO4" i="25"/>
  <c r="AO3" i="25"/>
  <c r="AI4" i="25"/>
  <c r="AI5" i="25"/>
  <c r="AI6" i="25"/>
  <c r="AI7" i="25"/>
  <c r="AI8" i="25"/>
  <c r="AI9" i="25"/>
  <c r="AI10" i="25"/>
  <c r="AI11" i="25"/>
  <c r="AI12" i="25"/>
  <c r="AI13" i="25"/>
  <c r="AI14" i="25"/>
  <c r="AI15" i="25"/>
  <c r="AI3" i="25"/>
  <c r="AC4" i="25"/>
  <c r="AC5" i="25"/>
  <c r="AC6" i="25"/>
  <c r="AC7" i="25"/>
  <c r="AC8" i="25"/>
  <c r="AC3" i="25"/>
  <c r="W4" i="25"/>
  <c r="W3" i="25"/>
  <c r="L4" i="25"/>
  <c r="F4" i="25"/>
  <c r="F5" i="25"/>
  <c r="F6" i="25"/>
  <c r="F7" i="25"/>
  <c r="F8" i="25"/>
  <c r="F9" i="25"/>
  <c r="F10" i="25"/>
  <c r="F11" i="25"/>
  <c r="F12" i="25"/>
  <c r="F13" i="25"/>
  <c r="F14" i="25"/>
  <c r="F3" i="25"/>
  <c r="Q3" i="25"/>
  <c r="H77" i="24" l="1"/>
  <c r="G77" i="24"/>
  <c r="F77" i="24"/>
  <c r="G1125" i="24"/>
  <c r="F1125" i="24"/>
  <c r="H1125" i="24"/>
  <c r="G1126" i="24"/>
  <c r="H1126" i="24"/>
  <c r="F1126" i="24"/>
  <c r="G1127" i="24"/>
  <c r="H1127" i="24"/>
  <c r="F1127" i="24"/>
  <c r="G1128" i="24"/>
  <c r="F1128" i="24"/>
  <c r="H1128" i="24"/>
  <c r="G1129" i="24"/>
  <c r="F1129" i="24"/>
  <c r="H1129" i="24"/>
  <c r="G1130" i="24"/>
  <c r="H1130" i="24"/>
  <c r="F1130" i="24"/>
  <c r="G1131" i="24"/>
  <c r="H1131" i="24"/>
  <c r="F1131" i="24"/>
  <c r="G1132" i="24"/>
  <c r="F1132" i="24"/>
  <c r="H1132" i="24"/>
  <c r="G1133" i="24"/>
  <c r="F1133" i="24"/>
  <c r="H1133" i="24"/>
  <c r="Y796" i="24" a="1"/>
  <c r="Y796" i="24" s="1"/>
  <c r="Y795" i="24" a="1"/>
  <c r="Y795" i="24" s="1"/>
  <c r="Y592" i="24" a="1"/>
  <c r="Y592" i="24" s="1"/>
  <c r="Y597" i="24" a="1"/>
  <c r="Y597" i="24" s="1"/>
  <c r="Y594" i="24" a="1"/>
  <c r="Y594" i="24" s="1"/>
  <c r="Y563" i="24" a="1"/>
  <c r="Y563" i="24" s="1"/>
  <c r="Y573" i="24" a="1"/>
  <c r="Y573" i="24" s="1"/>
  <c r="Y282" i="24" a="1"/>
  <c r="Y282" i="24" s="1"/>
  <c r="Y283" i="24" a="1"/>
  <c r="Y283" i="24" s="1"/>
  <c r="Y952" i="24" a="1"/>
  <c r="Y952" i="24" s="1"/>
  <c r="Y949" i="24" a="1"/>
  <c r="Y949" i="24" s="1"/>
  <c r="Y941" i="24" a="1"/>
  <c r="Y941" i="24" s="1"/>
  <c r="Y870" i="24" a="1"/>
  <c r="Y870" i="24" s="1"/>
  <c r="Y857" i="24" a="1"/>
  <c r="Y857" i="24" s="1"/>
  <c r="Y700" i="24" a="1"/>
  <c r="Y700" i="24" s="1"/>
  <c r="Y681" i="24" a="1"/>
  <c r="Y681" i="24" s="1"/>
  <c r="Y968" i="24" a="1"/>
  <c r="Y968" i="24" s="1"/>
  <c r="Y967" i="24" a="1"/>
  <c r="Y967" i="24" s="1"/>
  <c r="Y1061" i="24" a="1"/>
  <c r="Y1061" i="24" s="1"/>
  <c r="Y971" i="24" a="1"/>
  <c r="Y971" i="24" s="1"/>
  <c r="Y954" i="24" a="1"/>
  <c r="Y954" i="24" s="1"/>
  <c r="Y939" i="24" a="1"/>
  <c r="Y939" i="24" s="1"/>
  <c r="Y943" i="24" a="1"/>
  <c r="Y943" i="24" s="1"/>
  <c r="Y935" i="24" a="1"/>
  <c r="Y935" i="24" s="1"/>
  <c r="Y908" i="24" a="1"/>
  <c r="Y908" i="24" s="1"/>
  <c r="Y892" i="24" a="1"/>
  <c r="Y892" i="24" s="1"/>
  <c r="Y912" i="24" a="1"/>
  <c r="Y912" i="24" s="1"/>
  <c r="Y910" i="24" a="1"/>
  <c r="Y910" i="24" s="1"/>
  <c r="Y909" i="24" a="1"/>
  <c r="Y909" i="24" s="1"/>
  <c r="Y893" i="24" a="1"/>
  <c r="Y893" i="24" s="1"/>
  <c r="Y900" i="24" a="1"/>
  <c r="Y900" i="24" s="1"/>
  <c r="Y891" i="24" a="1"/>
  <c r="Y891" i="24" s="1"/>
  <c r="Y907" i="24" a="1"/>
  <c r="Y907" i="24" s="1"/>
  <c r="Y886" i="24" a="1"/>
  <c r="Y886" i="24" s="1"/>
  <c r="Y885" i="24" a="1"/>
  <c r="Y885" i="24" s="1"/>
  <c r="Y884" i="24" a="1"/>
  <c r="Y884" i="24" s="1"/>
  <c r="Y899" i="24" a="1"/>
  <c r="Y899" i="24" s="1"/>
  <c r="Y883" i="24" a="1"/>
  <c r="Y883" i="24" s="1"/>
  <c r="Y898" i="24" a="1"/>
  <c r="Y898" i="24" s="1"/>
  <c r="Y757" i="24" a="1"/>
  <c r="Y757" i="24" s="1"/>
  <c r="Y743" i="24" a="1"/>
  <c r="Y743" i="24" s="1"/>
  <c r="Y747" i="24" a="1"/>
  <c r="Y747" i="24" s="1"/>
  <c r="Y735" i="24" a="1"/>
  <c r="Y735" i="24" s="1"/>
  <c r="Y719" i="24" a="1"/>
  <c r="Y719" i="24" s="1"/>
  <c r="Y720" i="24" a="1"/>
  <c r="Y720" i="24" s="1"/>
  <c r="Y523" i="24" a="1"/>
  <c r="Y523" i="24" s="1"/>
  <c r="Y621" i="24" a="1"/>
  <c r="Y621" i="24" s="1"/>
  <c r="Y641" i="24" a="1"/>
  <c r="Y641" i="24" s="1"/>
  <c r="Y620" i="24" a="1"/>
  <c r="Y620" i="24" s="1"/>
  <c r="Y516" i="24" a="1"/>
  <c r="Y516" i="24" s="1"/>
  <c r="Y515" i="24" a="1"/>
  <c r="Y515" i="24" s="1"/>
  <c r="Y504" i="24" a="1"/>
  <c r="Y504" i="24" s="1"/>
  <c r="Y495" i="24" a="1"/>
  <c r="Y495" i="24" s="1"/>
  <c r="Y469" i="24" a="1"/>
  <c r="Y469" i="24" s="1"/>
  <c r="Y467" i="24" a="1"/>
  <c r="Y467" i="24" s="1"/>
  <c r="Y468" i="24" a="1"/>
  <c r="Y468" i="24" s="1"/>
  <c r="Y275" i="24" a="1"/>
  <c r="Y275" i="24" s="1"/>
  <c r="Y286" i="24" a="1"/>
  <c r="Y286" i="24" s="1"/>
  <c r="Y291" i="24" a="1"/>
  <c r="Y291" i="24" s="1"/>
  <c r="Y231" i="24" a="1"/>
  <c r="Y231" i="24" s="1"/>
  <c r="Y654" i="24" a="1"/>
  <c r="Y654" i="24" s="1"/>
  <c r="Y488" i="24" a="1"/>
  <c r="Y488" i="24" s="1"/>
  <c r="Y839" i="24" a="1"/>
  <c r="Y839" i="24" s="1"/>
  <c r="Y211" i="24" a="1"/>
  <c r="Y211" i="24" s="1"/>
  <c r="Y214" i="24" a="1"/>
  <c r="Y214" i="24" s="1"/>
  <c r="Y179" i="24" a="1"/>
  <c r="Y179" i="24" s="1"/>
  <c r="Y200" i="24" a="1"/>
  <c r="Y200" i="24" s="1"/>
  <c r="Y190" i="24" a="1"/>
  <c r="Y190" i="24" s="1"/>
  <c r="Y171" i="24" a="1"/>
  <c r="Y171" i="24" s="1"/>
  <c r="Y658" i="24" a="1"/>
  <c r="Y658" i="24" s="1"/>
  <c r="Y10" i="24" a="1"/>
  <c r="Y10" i="24" s="1"/>
  <c r="Y9" i="24" a="1"/>
  <c r="Y9" i="24" s="1"/>
  <c r="Y896" i="24" a="1"/>
  <c r="Y896" i="24" s="1"/>
  <c r="Y903" i="24" a="1"/>
  <c r="Y903" i="24" s="1"/>
  <c r="Y902" i="24" a="1"/>
  <c r="Y902" i="24" s="1"/>
  <c r="Y895" i="24" a="1"/>
  <c r="Y895" i="24" s="1"/>
  <c r="Y894" i="24" a="1"/>
  <c r="Y894" i="24" s="1"/>
  <c r="Y901" i="24" a="1"/>
  <c r="Y901" i="24" s="1"/>
  <c r="Y904" i="24" a="1"/>
  <c r="Y904" i="24" s="1"/>
  <c r="Y897" i="24" a="1"/>
  <c r="Y897" i="24" s="1"/>
  <c r="Y862" i="24" a="1"/>
  <c r="Y862" i="24" s="1"/>
  <c r="Y863" i="24" a="1"/>
  <c r="Y863" i="24" s="1"/>
  <c r="Y846" i="24" a="1"/>
  <c r="Y846" i="24" s="1"/>
  <c r="Y856" i="24" a="1"/>
  <c r="Y856" i="24" s="1"/>
  <c r="Y845" i="24" a="1"/>
  <c r="Y845" i="24" s="1"/>
  <c r="Y842" i="24" a="1"/>
  <c r="Y842" i="24" s="1"/>
  <c r="Y698" i="24" a="1"/>
  <c r="Y698" i="24" s="1"/>
  <c r="Y674" i="24" a="1"/>
  <c r="Y674" i="24" s="1"/>
  <c r="Y510" i="24" a="1"/>
  <c r="Y510" i="24" s="1"/>
  <c r="Y513" i="24" a="1"/>
  <c r="Y513" i="24" s="1"/>
  <c r="Y502" i="24" a="1"/>
  <c r="Y502" i="24" s="1"/>
  <c r="Y503" i="24" a="1"/>
  <c r="Y503" i="24" s="1"/>
  <c r="Y462" i="24" a="1"/>
  <c r="Y462" i="24" s="1"/>
  <c r="Y473" i="24" a="1"/>
  <c r="Y473" i="24" s="1"/>
  <c r="Y422" i="24" a="1"/>
  <c r="Y422" i="24" s="1"/>
  <c r="Y925" i="24" a="1"/>
  <c r="Y925" i="24" s="1"/>
  <c r="Y382" i="24" a="1"/>
  <c r="Y382" i="24" s="1"/>
  <c r="Y384" i="24" a="1"/>
  <c r="Y384" i="24" s="1"/>
  <c r="Y327" i="24" a="1"/>
  <c r="Y327" i="24" s="1"/>
  <c r="Y324" i="24" a="1"/>
  <c r="Y324" i="24" s="1"/>
  <c r="Y322" i="24" a="1"/>
  <c r="Y322" i="24" s="1"/>
  <c r="Y311" i="24" a="1"/>
  <c r="Y311" i="24" s="1"/>
  <c r="Y302" i="24" a="1"/>
  <c r="Y302" i="24" s="1"/>
  <c r="Y186" i="24" a="1"/>
  <c r="Y186" i="24" s="1"/>
  <c r="Y213" i="24" a="1"/>
  <c r="Y213" i="24" s="1"/>
  <c r="Y154" i="24" a="1"/>
  <c r="Y154" i="24" s="1"/>
  <c r="Y155" i="24" a="1"/>
  <c r="Y155" i="24" s="1"/>
  <c r="Y114" i="24" a="1"/>
  <c r="Y114" i="24" s="1"/>
  <c r="Y118" i="24" a="1"/>
  <c r="Y118" i="24" s="1"/>
  <c r="Y742" i="24" a="1"/>
  <c r="Y742" i="24" s="1"/>
  <c r="Y741" i="24" a="1"/>
  <c r="Y741" i="24" s="1"/>
  <c r="Y730" i="24" a="1"/>
  <c r="Y730" i="24" s="1"/>
  <c r="Y729" i="24" a="1"/>
  <c r="Y729" i="24" s="1"/>
  <c r="Y476" i="24" a="1"/>
  <c r="Y476" i="24" s="1"/>
  <c r="Y477" i="24" a="1"/>
  <c r="Y477" i="24" s="1"/>
  <c r="Y410" i="24" a="1"/>
  <c r="Y410" i="24" s="1"/>
  <c r="Y409" i="24" a="1"/>
  <c r="Y409" i="24" s="1"/>
  <c r="Y277" i="24" a="1"/>
  <c r="Y277" i="24" s="1"/>
  <c r="Y297" i="24" a="1"/>
  <c r="Y297" i="24" s="1"/>
  <c r="Y196" i="24" a="1"/>
  <c r="Y196" i="24" s="1"/>
  <c r="Y181" i="24" a="1"/>
  <c r="Y181" i="24" s="1"/>
  <c r="Y1138" i="24" a="1"/>
  <c r="Y1138" i="24" s="1"/>
  <c r="Y36" i="24" a="1"/>
  <c r="Y36" i="24" s="1"/>
  <c r="R75" i="24"/>
  <c r="X75" i="24" s="1" a="1"/>
  <c r="X75" i="24" s="1"/>
  <c r="Y75" i="24" a="1"/>
  <c r="Y75" i="24" s="1"/>
  <c r="Y1139" i="24" a="1"/>
  <c r="Y1139" i="24" s="1"/>
  <c r="Y1131" i="24" a="1"/>
  <c r="Y1131" i="24" s="1"/>
  <c r="R1124" i="24"/>
  <c r="X1124" i="24" s="1" a="1"/>
  <c r="X1124" i="24" s="1"/>
  <c r="Y1124" i="24" a="1"/>
  <c r="Y1124" i="24" s="1"/>
  <c r="Y781" i="24" a="1"/>
  <c r="Y781" i="24" s="1"/>
  <c r="Y809" i="24" a="1"/>
  <c r="Y809" i="24" s="1"/>
  <c r="Y754" i="24" a="1"/>
  <c r="Y754" i="24" s="1"/>
  <c r="Y753" i="24" a="1"/>
  <c r="Y753" i="24" s="1"/>
  <c r="Y533" i="24" a="1"/>
  <c r="Y533" i="24" s="1"/>
  <c r="Y539" i="24" a="1"/>
  <c r="Y539" i="24" s="1"/>
  <c r="Y540" i="24" a="1"/>
  <c r="Y540" i="24" s="1"/>
  <c r="Y545" i="24" a="1"/>
  <c r="Y545" i="24" s="1"/>
  <c r="Y537" i="24" a="1"/>
  <c r="Y537" i="24" s="1"/>
  <c r="Y501" i="24" a="1"/>
  <c r="Y501" i="24" s="1"/>
  <c r="Y489" i="24" a="1"/>
  <c r="Y489" i="24" s="1"/>
  <c r="Y956" i="24" a="1"/>
  <c r="Y956" i="24" s="1"/>
  <c r="Y940" i="24" a="1"/>
  <c r="Y940" i="24" s="1"/>
  <c r="Y948" i="24" a="1"/>
  <c r="Y948" i="24" s="1"/>
  <c r="Y936" i="24" a="1"/>
  <c r="Y936" i="24" s="1"/>
  <c r="Y944" i="24" a="1"/>
  <c r="Y944" i="24" s="1"/>
  <c r="Y938" i="24" a="1"/>
  <c r="Y938" i="24" s="1"/>
  <c r="Y937" i="24" a="1"/>
  <c r="Y937" i="24" s="1"/>
  <c r="Y953" i="24" a="1"/>
  <c r="Y953" i="24" s="1"/>
  <c r="Y854" i="24" a="1"/>
  <c r="Y854" i="24" s="1"/>
  <c r="Y853" i="24" a="1"/>
  <c r="Y853" i="24" s="1"/>
  <c r="Y852" i="24" a="1"/>
  <c r="Y852" i="24" s="1"/>
  <c r="Y844" i="24" a="1"/>
  <c r="Y844" i="24" s="1"/>
  <c r="Y847" i="24" a="1"/>
  <c r="Y847" i="24" s="1"/>
  <c r="X700" i="24" a="1"/>
  <c r="X700" i="24" s="1"/>
  <c r="X681" i="24" a="1"/>
  <c r="X681" i="24" s="1"/>
  <c r="Y580" i="24" a="1"/>
  <c r="Y580" i="24" s="1"/>
  <c r="Y581" i="24" a="1"/>
  <c r="Y581" i="24" s="1"/>
  <c r="Y572" i="24" a="1"/>
  <c r="Y572" i="24" s="1"/>
  <c r="Y609" i="24" a="1"/>
  <c r="Y609" i="24" s="1"/>
  <c r="Y549" i="24" a="1"/>
  <c r="Y549" i="24" s="1"/>
  <c r="Y548" i="24" a="1"/>
  <c r="Y548" i="24" s="1"/>
  <c r="Y532" i="24" a="1"/>
  <c r="Y532" i="24" s="1"/>
  <c r="Y528" i="24" a="1"/>
  <c r="Y528" i="24" s="1"/>
  <c r="Y470" i="24" a="1"/>
  <c r="Y470" i="24" s="1"/>
  <c r="Y464" i="24" a="1"/>
  <c r="Y464" i="24" s="1"/>
  <c r="Y376" i="24" a="1"/>
  <c r="Y376" i="24" s="1"/>
  <c r="Y377" i="24" a="1"/>
  <c r="Y377" i="24" s="1"/>
  <c r="Y292" i="24" a="1"/>
  <c r="Y292" i="24" s="1"/>
  <c r="Y294" i="24" a="1"/>
  <c r="Y294" i="24" s="1"/>
  <c r="Y293" i="24" a="1"/>
  <c r="Y293" i="24" s="1"/>
  <c r="Y284" i="24" a="1"/>
  <c r="Y284" i="24" s="1"/>
  <c r="Y285" i="24" a="1"/>
  <c r="Y285" i="24" s="1"/>
  <c r="Y184" i="24" a="1"/>
  <c r="Y184" i="24" s="1"/>
  <c r="Y185" i="24" a="1"/>
  <c r="Y185" i="24" s="1"/>
  <c r="Y152" i="24" a="1"/>
  <c r="Y152" i="24" s="1"/>
  <c r="Y666" i="24" a="1"/>
  <c r="Y666" i="24" s="1"/>
  <c r="Y153" i="24" a="1"/>
  <c r="Y153" i="24" s="1"/>
  <c r="AZ288" i="25"/>
  <c r="AZ286" i="25"/>
  <c r="AZ282" i="25"/>
  <c r="AZ278" i="25"/>
  <c r="AZ274" i="25"/>
  <c r="AZ270" i="25"/>
  <c r="AZ266" i="25"/>
  <c r="AZ262" i="25"/>
  <c r="AZ258" i="25"/>
  <c r="AZ254" i="25"/>
  <c r="AZ246" i="25"/>
  <c r="AZ242" i="25"/>
  <c r="AZ238" i="25"/>
  <c r="AZ234" i="25"/>
  <c r="AZ230" i="25"/>
  <c r="AZ226" i="25"/>
  <c r="AZ222" i="25"/>
  <c r="AZ218" i="25"/>
  <c r="AZ214" i="25"/>
  <c r="AZ210" i="25"/>
  <c r="AZ206" i="25"/>
  <c r="AZ202" i="25"/>
  <c r="AZ198" i="25"/>
  <c r="AZ194" i="25"/>
  <c r="AZ190" i="25"/>
  <c r="AZ186" i="25"/>
  <c r="AZ182" i="25"/>
  <c r="AZ178" i="25"/>
  <c r="AZ174" i="25"/>
  <c r="AZ170" i="25"/>
  <c r="AZ166" i="25"/>
  <c r="AZ162" i="25"/>
  <c r="AZ158" i="25"/>
  <c r="AZ154" i="25"/>
  <c r="AZ150" i="25"/>
  <c r="AZ146" i="25"/>
  <c r="AZ142" i="25"/>
  <c r="AZ138" i="25"/>
  <c r="AZ134" i="25"/>
  <c r="AZ130" i="25"/>
  <c r="AZ126" i="25"/>
  <c r="AZ122" i="25"/>
  <c r="AZ118" i="25"/>
  <c r="AZ114" i="25"/>
  <c r="AZ110" i="25"/>
  <c r="AZ106" i="25"/>
  <c r="AZ102" i="25"/>
  <c r="AZ98" i="25"/>
  <c r="AZ94" i="25"/>
  <c r="AZ90" i="25"/>
  <c r="AZ86" i="25"/>
  <c r="AZ82" i="25"/>
  <c r="AZ78" i="25"/>
  <c r="AZ74" i="25"/>
  <c r="AZ70" i="25"/>
  <c r="AZ66" i="25"/>
  <c r="AZ62" i="25"/>
  <c r="AZ58" i="25"/>
  <c r="AZ54" i="25"/>
  <c r="AZ50" i="25"/>
  <c r="AZ46" i="25"/>
  <c r="AZ42" i="25"/>
  <c r="AZ38" i="25"/>
  <c r="AZ34" i="25"/>
  <c r="AZ30" i="25"/>
  <c r="AZ26" i="25"/>
  <c r="AZ22" i="25"/>
  <c r="AZ18" i="25"/>
  <c r="AZ14" i="25"/>
  <c r="AZ10" i="25"/>
  <c r="AZ6" i="25"/>
  <c r="AZ247" i="25"/>
  <c r="AZ231" i="25"/>
  <c r="AZ187" i="25"/>
  <c r="AZ119" i="25"/>
  <c r="AZ107" i="25"/>
  <c r="AZ103" i="25"/>
  <c r="AZ35" i="25"/>
  <c r="AZ19" i="25"/>
  <c r="AZ281" i="25"/>
  <c r="AZ277" i="25"/>
  <c r="AZ273" i="25"/>
  <c r="AZ269" i="25"/>
  <c r="AZ265" i="25"/>
  <c r="AZ261" i="25"/>
  <c r="AZ257" i="25"/>
  <c r="AZ253" i="25"/>
  <c r="AZ249" i="25"/>
  <c r="AZ245" i="25"/>
  <c r="AZ241" i="25"/>
  <c r="AZ237" i="25"/>
  <c r="AZ233" i="25"/>
  <c r="AZ229" i="25"/>
  <c r="AZ225" i="25"/>
  <c r="AZ221" i="25"/>
  <c r="AZ217" i="25"/>
  <c r="AZ213" i="25"/>
  <c r="AZ209" i="25"/>
  <c r="AZ205" i="25"/>
  <c r="AZ201" i="25"/>
  <c r="AZ197" i="25"/>
  <c r="AZ193" i="25"/>
  <c r="AZ189" i="25"/>
  <c r="AZ185" i="25"/>
  <c r="AZ181" i="25"/>
  <c r="AZ177" i="25"/>
  <c r="AZ173" i="25"/>
  <c r="AZ169" i="25"/>
  <c r="AZ165" i="25"/>
  <c r="AZ161" i="25"/>
  <c r="AZ157" i="25"/>
  <c r="AZ153" i="25"/>
  <c r="AZ149" i="25"/>
  <c r="AZ145" i="25"/>
  <c r="AZ141" i="25"/>
  <c r="AZ137" i="25"/>
  <c r="AZ133" i="25"/>
  <c r="AZ129" i="25"/>
  <c r="AZ125" i="25"/>
  <c r="AZ121" i="25"/>
  <c r="AZ117" i="25"/>
  <c r="AZ113" i="25"/>
  <c r="AZ109" i="25"/>
  <c r="AZ105" i="25"/>
  <c r="AZ101" i="25"/>
  <c r="AZ97" i="25"/>
  <c r="AZ93" i="25"/>
  <c r="AZ89" i="25"/>
  <c r="AZ85" i="25"/>
  <c r="AZ81" i="25"/>
  <c r="AZ77" i="25"/>
  <c r="AZ73" i="25"/>
  <c r="AZ69" i="25"/>
  <c r="AZ65" i="25"/>
  <c r="AZ61" i="25"/>
  <c r="AZ57" i="25"/>
  <c r="AZ53" i="25"/>
  <c r="AZ49" i="25"/>
  <c r="AZ45" i="25"/>
  <c r="AZ287" i="25"/>
  <c r="AZ279" i="25"/>
  <c r="AZ275" i="25"/>
  <c r="AZ263" i="25"/>
  <c r="AZ259" i="25"/>
  <c r="AZ235" i="25"/>
  <c r="AZ219" i="25"/>
  <c r="AZ215" i="25"/>
  <c r="AZ203" i="25"/>
  <c r="AZ199" i="25"/>
  <c r="AZ183" i="25"/>
  <c r="AZ171" i="25"/>
  <c r="AZ167" i="25"/>
  <c r="AZ155" i="25"/>
  <c r="AZ151" i="25"/>
  <c r="AZ139" i="25"/>
  <c r="AZ135" i="25"/>
  <c r="AZ123" i="25"/>
  <c r="AZ91" i="25"/>
  <c r="AZ87" i="25"/>
  <c r="AZ75" i="25"/>
  <c r="AZ71" i="25"/>
  <c r="AZ59" i="25"/>
  <c r="AZ55" i="25"/>
  <c r="AZ47" i="25"/>
  <c r="AZ43" i="25"/>
  <c r="AZ39" i="25"/>
  <c r="AZ31" i="25"/>
  <c r="AZ27" i="25"/>
  <c r="AZ23" i="25"/>
  <c r="AZ15" i="25"/>
  <c r="AZ11" i="25"/>
  <c r="AZ7" i="25"/>
  <c r="AZ285" i="25"/>
  <c r="AZ283" i="25"/>
  <c r="AZ271" i="25"/>
  <c r="AZ267" i="25"/>
  <c r="AZ255" i="25"/>
  <c r="AZ251" i="25"/>
  <c r="AZ243" i="25"/>
  <c r="AZ239" i="25"/>
  <c r="AZ227" i="25"/>
  <c r="AZ223" i="25"/>
  <c r="AZ211" i="25"/>
  <c r="AZ207" i="25"/>
  <c r="AZ195" i="25"/>
  <c r="AZ191" i="25"/>
  <c r="AZ179" i="25"/>
  <c r="AZ175" i="25"/>
  <c r="AZ163" i="25"/>
  <c r="AZ159" i="25"/>
  <c r="AZ147" i="25"/>
  <c r="AZ143" i="25"/>
  <c r="AZ131" i="25"/>
  <c r="AZ127" i="25"/>
  <c r="AZ115" i="25"/>
  <c r="AZ111" i="25"/>
  <c r="AZ99" i="25"/>
  <c r="AZ95" i="25"/>
  <c r="AZ83" i="25"/>
  <c r="AZ79" i="25"/>
  <c r="AZ67" i="25"/>
  <c r="AZ63" i="25"/>
  <c r="AZ51" i="25"/>
  <c r="AZ280" i="25"/>
  <c r="AZ268" i="25"/>
  <c r="AZ256" i="25"/>
  <c r="AZ32" i="25"/>
  <c r="AZ16" i="25"/>
  <c r="AZ276" i="25"/>
  <c r="AZ260" i="25"/>
  <c r="AZ284" i="25"/>
  <c r="AZ272" i="25"/>
  <c r="AZ264" i="25"/>
  <c r="AZ252" i="25"/>
  <c r="AZ248" i="25"/>
  <c r="AZ244" i="25"/>
  <c r="AZ240" i="25"/>
  <c r="AZ236" i="25"/>
  <c r="AZ232" i="25"/>
  <c r="AZ228" i="25"/>
  <c r="AZ224" i="25"/>
  <c r="AZ220" i="25"/>
  <c r="AZ216" i="25"/>
  <c r="AZ212" i="25"/>
  <c r="AZ208" i="25"/>
  <c r="AZ204" i="25"/>
  <c r="AZ200" i="25"/>
  <c r="AZ196" i="25"/>
  <c r="AZ192" i="25"/>
  <c r="AZ188" i="25"/>
  <c r="AZ184" i="25"/>
  <c r="AZ180" i="25"/>
  <c r="AZ176" i="25"/>
  <c r="AZ172" i="25"/>
  <c r="AZ168" i="25"/>
  <c r="AZ164" i="25"/>
  <c r="AZ160" i="25"/>
  <c r="AZ156" i="25"/>
  <c r="AZ152" i="25"/>
  <c r="AZ148" i="25"/>
  <c r="AZ144" i="25"/>
  <c r="AZ140" i="25"/>
  <c r="AZ136" i="25"/>
  <c r="AZ132" i="25"/>
  <c r="AZ128" i="25"/>
  <c r="AZ124" i="25"/>
  <c r="AZ120" i="25"/>
  <c r="AZ116" i="25"/>
  <c r="AZ112" i="25"/>
  <c r="AZ108" i="25"/>
  <c r="AZ104" i="25"/>
  <c r="AZ100" i="25"/>
  <c r="AZ96" i="25"/>
  <c r="AZ92" i="25"/>
  <c r="AZ88" i="25"/>
  <c r="AZ84" i="25"/>
  <c r="AZ80" i="25"/>
  <c r="AZ76" i="25"/>
  <c r="AZ72" i="25"/>
  <c r="AZ68" i="25"/>
  <c r="AZ64" i="25"/>
  <c r="AZ60" i="25"/>
  <c r="AZ56" i="25"/>
  <c r="AZ52" i="25"/>
  <c r="AZ48" i="25"/>
  <c r="AZ44" i="25"/>
  <c r="AZ40" i="25"/>
  <c r="AZ36" i="25"/>
  <c r="AZ28" i="25"/>
  <c r="AZ24" i="25"/>
  <c r="AZ20" i="25"/>
  <c r="AZ12" i="25"/>
  <c r="AZ8" i="25"/>
  <c r="AZ250" i="25"/>
  <c r="AZ4" i="25"/>
  <c r="AZ41" i="25"/>
  <c r="AZ37" i="25"/>
  <c r="AZ33" i="25"/>
  <c r="AZ29" i="25"/>
  <c r="AZ25" i="25"/>
  <c r="AZ21" i="25"/>
  <c r="AZ17" i="25"/>
  <c r="AZ13" i="25"/>
  <c r="AZ9" i="25"/>
  <c r="AZ5" i="25"/>
  <c r="AB9" i="25"/>
  <c r="AC9" i="25" s="1"/>
  <c r="E12" i="24" l="1"/>
  <c r="E1116" i="24"/>
  <c r="O1116" i="24"/>
  <c r="E1115" i="24"/>
  <c r="O1115" i="24"/>
  <c r="E1114" i="24"/>
  <c r="O1114" i="24"/>
  <c r="E604" i="24"/>
  <c r="O604" i="24"/>
  <c r="E1124" i="24"/>
  <c r="O1124" i="24"/>
  <c r="E256" i="24"/>
  <c r="O256" i="24"/>
  <c r="E1123" i="24"/>
  <c r="O1123" i="24"/>
  <c r="E208" i="24"/>
  <c r="O208" i="24"/>
  <c r="E1122" i="24"/>
  <c r="O1122" i="24"/>
  <c r="BX52" i="25"/>
  <c r="BW52" i="25"/>
  <c r="BX51" i="25"/>
  <c r="BW51" i="25"/>
  <c r="BX50" i="25"/>
  <c r="BW50" i="25"/>
  <c r="BX49" i="25"/>
  <c r="BW49" i="25"/>
  <c r="BX48" i="25"/>
  <c r="BW48" i="25"/>
  <c r="BX47" i="25"/>
  <c r="BW47" i="25"/>
  <c r="BX46" i="25"/>
  <c r="BW46" i="25"/>
  <c r="BX45" i="25"/>
  <c r="BW45" i="25"/>
  <c r="BX44" i="25"/>
  <c r="BW44" i="25"/>
  <c r="BX43" i="25"/>
  <c r="BW43" i="25"/>
  <c r="BX42" i="25"/>
  <c r="BW42" i="25"/>
  <c r="BX41" i="25"/>
  <c r="BW41" i="25"/>
  <c r="BX40" i="25"/>
  <c r="BW40" i="25"/>
  <c r="BX39" i="25"/>
  <c r="BW39" i="25"/>
  <c r="BX38" i="25"/>
  <c r="BW38" i="25"/>
  <c r="BX37" i="25"/>
  <c r="BW37" i="25"/>
  <c r="BX36" i="25"/>
  <c r="BW36" i="25"/>
  <c r="BX35" i="25"/>
  <c r="BW35" i="25"/>
  <c r="BX34" i="25"/>
  <c r="BW34" i="25"/>
  <c r="BX33" i="25"/>
  <c r="BW33" i="25"/>
  <c r="BX32" i="25"/>
  <c r="BW32" i="25"/>
  <c r="BX31" i="25"/>
  <c r="BW31" i="25"/>
  <c r="BX30" i="25"/>
  <c r="BW30" i="25"/>
  <c r="BX29" i="25"/>
  <c r="BW29" i="25"/>
  <c r="BX28" i="25"/>
  <c r="BW28" i="25"/>
  <c r="BX27" i="25"/>
  <c r="BW27" i="25"/>
  <c r="BX26" i="25"/>
  <c r="BW26" i="25"/>
  <c r="BX25" i="25"/>
  <c r="BW25" i="25"/>
  <c r="BX24" i="25"/>
  <c r="BW24" i="25"/>
  <c r="BX23" i="25"/>
  <c r="BW23" i="25"/>
  <c r="BX22" i="25"/>
  <c r="BW22" i="25"/>
  <c r="BX21" i="25"/>
  <c r="BW21" i="25"/>
  <c r="BX20" i="25"/>
  <c r="BW20" i="25"/>
  <c r="BX19" i="25"/>
  <c r="BW19" i="25"/>
  <c r="BX18" i="25"/>
  <c r="BW18" i="25"/>
  <c r="BX17" i="25"/>
  <c r="BW17" i="25"/>
  <c r="BX16" i="25"/>
  <c r="BW16" i="25"/>
  <c r="BX15" i="25"/>
  <c r="BW15" i="25"/>
  <c r="BX14" i="25"/>
  <c r="BW14" i="25"/>
  <c r="BX13" i="25"/>
  <c r="BW13" i="25"/>
  <c r="BX12" i="25"/>
  <c r="BW12" i="25"/>
  <c r="BX11" i="25"/>
  <c r="BW11" i="25"/>
  <c r="BX10" i="25"/>
  <c r="BW10" i="25"/>
  <c r="BX9" i="25"/>
  <c r="BW9" i="25"/>
  <c r="BX8" i="25"/>
  <c r="BW8" i="25"/>
  <c r="BX7" i="25"/>
  <c r="BW7" i="25"/>
  <c r="BX6" i="25"/>
  <c r="BW6" i="25"/>
  <c r="BX5" i="25"/>
  <c r="BW5" i="25"/>
  <c r="BX4" i="25"/>
  <c r="BW4" i="25"/>
  <c r="BX3" i="25"/>
  <c r="BW3" i="25"/>
  <c r="BW2" i="25"/>
  <c r="BQ2" i="25"/>
  <c r="BE2" i="25"/>
  <c r="BK2" i="25"/>
  <c r="E1121" i="24"/>
  <c r="O1121" i="24"/>
  <c r="E27" i="24"/>
  <c r="E58" i="24"/>
  <c r="E8" i="24"/>
  <c r="E13" i="24"/>
  <c r="E28" i="24"/>
  <c r="E59" i="24"/>
  <c r="E14" i="24"/>
  <c r="E15" i="24"/>
  <c r="E16" i="24"/>
  <c r="E17" i="24"/>
  <c r="E18" i="24"/>
  <c r="E19" i="24"/>
  <c r="E20" i="24"/>
  <c r="E21" i="24"/>
  <c r="E22" i="24"/>
  <c r="E23" i="24"/>
  <c r="E24" i="24"/>
  <c r="E31" i="24"/>
  <c r="E29" i="24"/>
  <c r="E25" i="24"/>
  <c r="E30" i="24"/>
  <c r="E60" i="24"/>
  <c r="E9" i="24"/>
  <c r="E61" i="24"/>
  <c r="E62" i="24"/>
  <c r="E67" i="24"/>
  <c r="E63" i="24"/>
  <c r="E64" i="24"/>
  <c r="E65" i="24"/>
  <c r="E68" i="24"/>
  <c r="E39" i="24"/>
  <c r="E40" i="24"/>
  <c r="E41" i="24"/>
  <c r="E42" i="24"/>
  <c r="E43" i="24"/>
  <c r="E44" i="24"/>
  <c r="E69" i="24"/>
  <c r="E70" i="24"/>
  <c r="E45" i="24"/>
  <c r="E71" i="24"/>
  <c r="E72" i="24"/>
  <c r="E73" i="24"/>
  <c r="E46" i="24"/>
  <c r="E47" i="24"/>
  <c r="E74" i="24"/>
  <c r="E48" i="24"/>
  <c r="E49" i="24"/>
  <c r="E50" i="24"/>
  <c r="E51" i="24"/>
  <c r="E52" i="24"/>
  <c r="E53" i="24"/>
  <c r="E54" i="24"/>
  <c r="E32" i="24"/>
  <c r="E55" i="24"/>
  <c r="E33" i="24"/>
  <c r="E56" i="24"/>
  <c r="E75" i="24"/>
  <c r="E1120" i="24"/>
  <c r="E10" i="24"/>
  <c r="E76" i="24"/>
  <c r="E57" i="24"/>
  <c r="E35" i="24"/>
  <c r="E11" i="24"/>
  <c r="E1117" i="24"/>
  <c r="E36" i="24"/>
  <c r="E37" i="24"/>
  <c r="E38" i="24"/>
  <c r="E1118" i="24"/>
  <c r="E1119" i="24"/>
  <c r="E78" i="24"/>
  <c r="E79" i="24"/>
  <c r="E80" i="24"/>
  <c r="E81" i="24"/>
  <c r="E82" i="24"/>
  <c r="E83" i="24"/>
  <c r="E84" i="24"/>
  <c r="E85" i="24"/>
  <c r="E86" i="24"/>
  <c r="E87" i="24"/>
  <c r="E88" i="24"/>
  <c r="E89" i="24"/>
  <c r="E90" i="24"/>
  <c r="E91" i="24"/>
  <c r="E92" i="24"/>
  <c r="E93" i="24"/>
  <c r="E94" i="24"/>
  <c r="E95" i="24"/>
  <c r="E96" i="24"/>
  <c r="E97" i="24"/>
  <c r="E98" i="24"/>
  <c r="E99" i="24"/>
  <c r="E100" i="24"/>
  <c r="E101" i="24"/>
  <c r="E102" i="24"/>
  <c r="E103" i="24"/>
  <c r="E104" i="24"/>
  <c r="E105" i="24"/>
  <c r="E106" i="24"/>
  <c r="E107" i="24"/>
  <c r="E108" i="24"/>
  <c r="E109" i="24"/>
  <c r="E110" i="24"/>
  <c r="E111" i="24"/>
  <c r="E113" i="24"/>
  <c r="E114" i="24"/>
  <c r="E115" i="24"/>
  <c r="E116" i="24"/>
  <c r="E117" i="24"/>
  <c r="E118" i="24"/>
  <c r="E119" i="24"/>
  <c r="E120" i="24"/>
  <c r="E121" i="24"/>
  <c r="E122" i="24"/>
  <c r="E123" i="24"/>
  <c r="E124" i="24"/>
  <c r="E125" i="24"/>
  <c r="E126" i="24"/>
  <c r="E127" i="24"/>
  <c r="E128" i="24"/>
  <c r="E129" i="24"/>
  <c r="E130" i="24"/>
  <c r="E131" i="24"/>
  <c r="E132" i="24"/>
  <c r="E133" i="24"/>
  <c r="E134" i="24"/>
  <c r="E135" i="24"/>
  <c r="E136" i="24"/>
  <c r="E26" i="24"/>
  <c r="E138" i="24"/>
  <c r="E139" i="24"/>
  <c r="E140" i="24"/>
  <c r="E141" i="24"/>
  <c r="E142" i="24"/>
  <c r="E143" i="24"/>
  <c r="E144" i="24"/>
  <c r="E145" i="24"/>
  <c r="E146" i="24"/>
  <c r="E147" i="24"/>
  <c r="E148" i="24"/>
  <c r="E149" i="24"/>
  <c r="E150" i="24"/>
  <c r="E151" i="24"/>
  <c r="E152" i="24"/>
  <c r="E153" i="24"/>
  <c r="E154" i="24"/>
  <c r="E155" i="24"/>
  <c r="E156" i="24"/>
  <c r="E157" i="24"/>
  <c r="E158" i="24"/>
  <c r="E159" i="24"/>
  <c r="E658" i="24"/>
  <c r="E161" i="24"/>
  <c r="E162" i="24"/>
  <c r="E163" i="24"/>
  <c r="E164" i="24"/>
  <c r="E165" i="24"/>
  <c r="E666" i="24"/>
  <c r="E167" i="24"/>
  <c r="E168" i="24"/>
  <c r="E169" i="24"/>
  <c r="E170" i="24"/>
  <c r="E171" i="24"/>
  <c r="E172" i="24"/>
  <c r="E173" i="24"/>
  <c r="E174" i="24"/>
  <c r="E175" i="24"/>
  <c r="E176" i="24"/>
  <c r="E177" i="24"/>
  <c r="E178" i="24"/>
  <c r="E179" i="24"/>
  <c r="E180" i="24"/>
  <c r="E181" i="24"/>
  <c r="E182" i="24"/>
  <c r="E183" i="24"/>
  <c r="E184" i="24"/>
  <c r="E185" i="24"/>
  <c r="E186" i="24"/>
  <c r="E782" i="24"/>
  <c r="E188" i="24"/>
  <c r="E189" i="24"/>
  <c r="E190" i="24"/>
  <c r="E191" i="24"/>
  <c r="E192" i="24"/>
  <c r="E193" i="24"/>
  <c r="E194" i="24"/>
  <c r="E195" i="24"/>
  <c r="E196" i="24"/>
  <c r="E197" i="24"/>
  <c r="E198" i="24"/>
  <c r="E199" i="24"/>
  <c r="E200" i="24"/>
  <c r="E201" i="24"/>
  <c r="E202" i="24"/>
  <c r="E203" i="24"/>
  <c r="E204" i="24"/>
  <c r="E205" i="24"/>
  <c r="E206" i="24"/>
  <c r="E207" i="24"/>
  <c r="E694" i="24"/>
  <c r="E209" i="24"/>
  <c r="E210" i="24"/>
  <c r="E211" i="24"/>
  <c r="E212" i="24"/>
  <c r="E213" i="24"/>
  <c r="E214" i="24"/>
  <c r="E215" i="24"/>
  <c r="E216" i="24"/>
  <c r="E217" i="24"/>
  <c r="E218" i="24"/>
  <c r="E219" i="24"/>
  <c r="E220" i="24"/>
  <c r="E221" i="24"/>
  <c r="E222" i="24"/>
  <c r="E223" i="24"/>
  <c r="E224" i="24"/>
  <c r="E225" i="24"/>
  <c r="E226" i="24"/>
  <c r="E227" i="24"/>
  <c r="E228" i="24"/>
  <c r="E229" i="24"/>
  <c r="E230" i="24"/>
  <c r="E929" i="24"/>
  <c r="E930" i="24"/>
  <c r="E232" i="24"/>
  <c r="E233" i="24"/>
  <c r="E617" i="24"/>
  <c r="E235" i="24"/>
  <c r="E236" i="24"/>
  <c r="E237" i="24"/>
  <c r="E238" i="24"/>
  <c r="E239" i="24"/>
  <c r="E240" i="24"/>
  <c r="E241" i="24"/>
  <c r="E242" i="24"/>
  <c r="E243" i="24"/>
  <c r="E244" i="24"/>
  <c r="E245" i="24"/>
  <c r="E246" i="24"/>
  <c r="E247" i="24"/>
  <c r="E248" i="24"/>
  <c r="E249" i="24"/>
  <c r="E250" i="24"/>
  <c r="E251" i="24"/>
  <c r="E252" i="24"/>
  <c r="E253" i="24"/>
  <c r="E254" i="24"/>
  <c r="E255" i="24"/>
  <c r="E751" i="24"/>
  <c r="E257" i="24"/>
  <c r="E258" i="24"/>
  <c r="E259" i="24"/>
  <c r="E260" i="24"/>
  <c r="E261" i="24"/>
  <c r="E262" i="24"/>
  <c r="E263" i="24"/>
  <c r="E264" i="24"/>
  <c r="E265" i="24"/>
  <c r="E266" i="24"/>
  <c r="E267" i="24"/>
  <c r="E268" i="24"/>
  <c r="E269" i="24"/>
  <c r="E270" i="24"/>
  <c r="E271" i="24"/>
  <c r="E272" i="24"/>
  <c r="E273" i="24"/>
  <c r="E274" i="24"/>
  <c r="E275" i="24"/>
  <c r="E276" i="24"/>
  <c r="E277" i="24"/>
  <c r="E278" i="24"/>
  <c r="E279" i="24"/>
  <c r="E280" i="24"/>
  <c r="E281" i="24"/>
  <c r="E282" i="24"/>
  <c r="E283" i="24"/>
  <c r="E284" i="24"/>
  <c r="E285" i="24"/>
  <c r="E286" i="24"/>
  <c r="E287" i="24"/>
  <c r="E288" i="24"/>
  <c r="E289" i="24"/>
  <c r="E290" i="24"/>
  <c r="E291" i="24"/>
  <c r="E292" i="24"/>
  <c r="E293" i="24"/>
  <c r="E294" i="24"/>
  <c r="E295" i="24"/>
  <c r="E296" i="24"/>
  <c r="E297" i="24"/>
  <c r="E298" i="24"/>
  <c r="E299" i="24"/>
  <c r="E300" i="24"/>
  <c r="E301" i="24"/>
  <c r="E302" i="24"/>
  <c r="E303" i="24"/>
  <c r="E304" i="24"/>
  <c r="E305" i="24"/>
  <c r="E306" i="24"/>
  <c r="E307" i="24"/>
  <c r="E308" i="24"/>
  <c r="E309" i="24"/>
  <c r="E310" i="24"/>
  <c r="E311" i="24"/>
  <c r="E312" i="24"/>
  <c r="E313" i="24"/>
  <c r="E314" i="24"/>
  <c r="E315" i="24"/>
  <c r="E316" i="24"/>
  <c r="E317" i="24"/>
  <c r="E318" i="24"/>
  <c r="E319" i="24"/>
  <c r="E320" i="24"/>
  <c r="E321" i="24"/>
  <c r="E322" i="24"/>
  <c r="E323" i="24"/>
  <c r="E324" i="24"/>
  <c r="E325" i="24"/>
  <c r="E326" i="24"/>
  <c r="E327" i="24"/>
  <c r="E328" i="24"/>
  <c r="E329" i="24"/>
  <c r="E330" i="24"/>
  <c r="E331" i="24"/>
  <c r="E332" i="24"/>
  <c r="E333" i="24"/>
  <c r="E334" i="24"/>
  <c r="E335" i="24"/>
  <c r="E336" i="24"/>
  <c r="E337" i="24"/>
  <c r="E338" i="24"/>
  <c r="E339" i="24"/>
  <c r="E340" i="24"/>
  <c r="E655" i="24"/>
  <c r="E342" i="24"/>
  <c r="E343" i="24"/>
  <c r="E344" i="24"/>
  <c r="E345" i="24"/>
  <c r="E346" i="24"/>
  <c r="E347" i="24"/>
  <c r="E348" i="24"/>
  <c r="E349" i="24"/>
  <c r="E350" i="24"/>
  <c r="E351" i="24"/>
  <c r="E352" i="24"/>
  <c r="E353" i="24"/>
  <c r="E354" i="24"/>
  <c r="E355" i="24"/>
  <c r="E356" i="24"/>
  <c r="E357" i="24"/>
  <c r="E358" i="24"/>
  <c r="E359" i="24"/>
  <c r="E360" i="24"/>
  <c r="E361" i="24"/>
  <c r="E362" i="24"/>
  <c r="E363" i="24"/>
  <c r="E364" i="24"/>
  <c r="E365" i="24"/>
  <c r="E366" i="24"/>
  <c r="E367" i="24"/>
  <c r="E368" i="24"/>
  <c r="E369" i="24"/>
  <c r="E370" i="24"/>
  <c r="E371" i="24"/>
  <c r="E372" i="24"/>
  <c r="E373" i="24"/>
  <c r="E374" i="24"/>
  <c r="E653" i="24"/>
  <c r="E376" i="24"/>
  <c r="E377" i="24"/>
  <c r="E378" i="24"/>
  <c r="E379" i="24"/>
  <c r="E380" i="24"/>
  <c r="E381" i="24"/>
  <c r="E382" i="24"/>
  <c r="E383" i="24"/>
  <c r="E384" i="24"/>
  <c r="E385" i="24"/>
  <c r="E386" i="24"/>
  <c r="E387" i="24"/>
  <c r="E388" i="24"/>
  <c r="E389" i="24"/>
  <c r="E390" i="24"/>
  <c r="E391" i="24"/>
  <c r="E392" i="24"/>
  <c r="E393" i="24"/>
  <c r="E394" i="24"/>
  <c r="E395" i="24"/>
  <c r="E396" i="24"/>
  <c r="E397" i="24"/>
  <c r="E398" i="24"/>
  <c r="E399" i="24"/>
  <c r="E400" i="24"/>
  <c r="E401" i="24"/>
  <c r="E402" i="24"/>
  <c r="E403" i="24"/>
  <c r="E404" i="24"/>
  <c r="E405" i="24"/>
  <c r="E406" i="24"/>
  <c r="E407" i="24"/>
  <c r="E408" i="24"/>
  <c r="E409" i="24"/>
  <c r="E410" i="24"/>
  <c r="E411" i="24"/>
  <c r="E412" i="24"/>
  <c r="E413" i="24"/>
  <c r="E414" i="24"/>
  <c r="E415" i="24"/>
  <c r="E416" i="24"/>
  <c r="E417" i="24"/>
  <c r="E418" i="24"/>
  <c r="E419" i="24"/>
  <c r="E420" i="24"/>
  <c r="E421" i="24"/>
  <c r="E926" i="24"/>
  <c r="E423" i="24"/>
  <c r="E424" i="24"/>
  <c r="E425" i="24"/>
  <c r="E426" i="24"/>
  <c r="E427" i="24"/>
  <c r="E428" i="24"/>
  <c r="E429" i="24"/>
  <c r="E430" i="24"/>
  <c r="E431" i="24"/>
  <c r="E432" i="24"/>
  <c r="E433" i="24"/>
  <c r="E434" i="24"/>
  <c r="E435" i="24"/>
  <c r="E436" i="24"/>
  <c r="E437" i="24"/>
  <c r="E438" i="24"/>
  <c r="E439" i="24"/>
  <c r="E440" i="24"/>
  <c r="E441" i="24"/>
  <c r="E442" i="24"/>
  <c r="E443" i="24"/>
  <c r="E648" i="24"/>
  <c r="E445" i="24"/>
  <c r="E446" i="24"/>
  <c r="E447" i="24"/>
  <c r="E448" i="24"/>
  <c r="E449" i="24"/>
  <c r="E450" i="24"/>
  <c r="E451" i="24"/>
  <c r="E452" i="24"/>
  <c r="E453" i="24"/>
  <c r="E454" i="24"/>
  <c r="E455" i="24"/>
  <c r="E456" i="24"/>
  <c r="E457" i="24"/>
  <c r="E458" i="24"/>
  <c r="E459" i="24"/>
  <c r="E460" i="24"/>
  <c r="E461" i="24"/>
  <c r="E462" i="24"/>
  <c r="E463" i="24"/>
  <c r="E464" i="24"/>
  <c r="E465" i="24"/>
  <c r="E466" i="24"/>
  <c r="E467" i="24"/>
  <c r="E468" i="24"/>
  <c r="E469" i="24"/>
  <c r="E470" i="24"/>
  <c r="E471" i="24"/>
  <c r="E472" i="24"/>
  <c r="E473" i="24"/>
  <c r="E474" i="24"/>
  <c r="E475" i="24"/>
  <c r="E476" i="24"/>
  <c r="E477" i="24"/>
  <c r="E478" i="24"/>
  <c r="E479" i="24"/>
  <c r="E480" i="24"/>
  <c r="E481" i="24"/>
  <c r="E482" i="24"/>
  <c r="E483" i="24"/>
  <c r="E484" i="24"/>
  <c r="E485" i="24"/>
  <c r="E486" i="24"/>
  <c r="E487" i="24"/>
  <c r="E488" i="24"/>
  <c r="E489" i="24"/>
  <c r="E490" i="24"/>
  <c r="E491" i="24"/>
  <c r="E492" i="24"/>
  <c r="E493" i="24"/>
  <c r="E494" i="24"/>
  <c r="E495" i="24"/>
  <c r="E496" i="24"/>
  <c r="E577" i="24"/>
  <c r="E497" i="24"/>
  <c r="E498" i="24"/>
  <c r="E499" i="24"/>
  <c r="E500" i="24"/>
  <c r="E501" i="24"/>
  <c r="E502" i="24"/>
  <c r="E503" i="24"/>
  <c r="E504" i="24"/>
  <c r="E505" i="24"/>
  <c r="E506" i="24"/>
  <c r="E507" i="24"/>
  <c r="E508" i="24"/>
  <c r="E509" i="24"/>
  <c r="E510" i="24"/>
  <c r="E511" i="24"/>
  <c r="E512" i="24"/>
  <c r="E513" i="24"/>
  <c r="E514" i="24"/>
  <c r="E515" i="24"/>
  <c r="E516" i="24"/>
  <c r="E517" i="24"/>
  <c r="E518" i="24"/>
  <c r="E519" i="24"/>
  <c r="E520" i="24"/>
  <c r="E521" i="24"/>
  <c r="E522" i="24"/>
  <c r="E523" i="24"/>
  <c r="E524" i="24"/>
  <c r="E525" i="24"/>
  <c r="E526" i="24"/>
  <c r="E527" i="24"/>
  <c r="E528" i="24"/>
  <c r="E529" i="24"/>
  <c r="E530" i="24"/>
  <c r="E531" i="24"/>
  <c r="E532" i="24"/>
  <c r="E533" i="24"/>
  <c r="E534" i="24"/>
  <c r="E535" i="24"/>
  <c r="E536" i="24"/>
  <c r="E537" i="24"/>
  <c r="E538" i="24"/>
  <c r="E539" i="24"/>
  <c r="E540" i="24"/>
  <c r="E541" i="24"/>
  <c r="E542" i="24"/>
  <c r="E543" i="24"/>
  <c r="E544" i="24"/>
  <c r="E545" i="24"/>
  <c r="E546" i="24"/>
  <c r="E547" i="24"/>
  <c r="E548" i="24"/>
  <c r="E549" i="24"/>
  <c r="E550" i="24"/>
  <c r="E551" i="24"/>
  <c r="E552" i="24"/>
  <c r="E553" i="24"/>
  <c r="E554" i="24"/>
  <c r="E980" i="24"/>
  <c r="E556" i="24"/>
  <c r="E557" i="24"/>
  <c r="E558" i="24"/>
  <c r="E559" i="24"/>
  <c r="E560" i="24"/>
  <c r="E561" i="24"/>
  <c r="E562" i="24"/>
  <c r="E563" i="24"/>
  <c r="E564" i="24"/>
  <c r="E565" i="24"/>
  <c r="E566" i="24"/>
  <c r="E567" i="24"/>
  <c r="E568" i="24"/>
  <c r="E569" i="24"/>
  <c r="E570" i="24"/>
  <c r="E571" i="24"/>
  <c r="E572" i="24"/>
  <c r="E573" i="24"/>
  <c r="E574" i="24"/>
  <c r="E575" i="24"/>
  <c r="E576" i="24"/>
  <c r="E1056" i="24"/>
  <c r="E1073" i="24"/>
  <c r="E579" i="24"/>
  <c r="E580" i="24"/>
  <c r="E581" i="24"/>
  <c r="E582" i="24"/>
  <c r="E583" i="24"/>
  <c r="E584" i="24"/>
  <c r="E585" i="24"/>
  <c r="E586" i="24"/>
  <c r="E587" i="24"/>
  <c r="E588" i="24"/>
  <c r="E160" i="24"/>
  <c r="E590" i="24"/>
  <c r="E591" i="24"/>
  <c r="E592" i="24"/>
  <c r="E593" i="24"/>
  <c r="E594" i="24"/>
  <c r="E595" i="24"/>
  <c r="E596" i="24"/>
  <c r="E597" i="24"/>
  <c r="E598" i="24"/>
  <c r="E599" i="24"/>
  <c r="E600" i="24"/>
  <c r="E601" i="24"/>
  <c r="E602" i="24"/>
  <c r="E603" i="24"/>
  <c r="E166" i="24"/>
  <c r="E605" i="24"/>
  <c r="E606" i="24"/>
  <c r="E607" i="24"/>
  <c r="E608" i="24"/>
  <c r="E609" i="24"/>
  <c r="E610" i="24"/>
  <c r="E611" i="24"/>
  <c r="E612" i="24"/>
  <c r="E613" i="24"/>
  <c r="E614" i="24"/>
  <c r="E615" i="24"/>
  <c r="E616" i="24"/>
  <c r="E788" i="24"/>
  <c r="E618" i="24"/>
  <c r="E619" i="24"/>
  <c r="E34" i="24"/>
  <c r="E773" i="24"/>
  <c r="E622" i="24"/>
  <c r="E623" i="24"/>
  <c r="E624" i="24"/>
  <c r="E625" i="24"/>
  <c r="E626" i="24"/>
  <c r="E627" i="24"/>
  <c r="E628" i="24"/>
  <c r="E629" i="24"/>
  <c r="E630" i="24"/>
  <c r="E631" i="24"/>
  <c r="E632" i="24"/>
  <c r="E633" i="24"/>
  <c r="E634" i="24"/>
  <c r="E635" i="24"/>
  <c r="E636" i="24"/>
  <c r="E637" i="24"/>
  <c r="E638" i="24"/>
  <c r="E639" i="24"/>
  <c r="E640" i="24"/>
  <c r="E187" i="24"/>
  <c r="E642" i="24"/>
  <c r="E643" i="24"/>
  <c r="E644" i="24"/>
  <c r="E657" i="24"/>
  <c r="E646" i="24"/>
  <c r="E620" i="24"/>
  <c r="E621" i="24"/>
  <c r="E641" i="24"/>
  <c r="E650" i="24"/>
  <c r="E651" i="24"/>
  <c r="E652" i="24"/>
  <c r="E767" i="24"/>
  <c r="E654" i="24"/>
  <c r="E231" i="24"/>
  <c r="E656" i="24"/>
  <c r="E699" i="24"/>
  <c r="E733" i="24"/>
  <c r="E659" i="24"/>
  <c r="E660" i="24"/>
  <c r="E661" i="24"/>
  <c r="E662" i="24"/>
  <c r="E663" i="24"/>
  <c r="E664" i="24"/>
  <c r="E665" i="24"/>
  <c r="E444" i="24"/>
  <c r="E667" i="24"/>
  <c r="E668" i="24"/>
  <c r="E669" i="24"/>
  <c r="E670" i="24"/>
  <c r="E671" i="24"/>
  <c r="E672" i="24"/>
  <c r="E673" i="24"/>
  <c r="E674" i="24"/>
  <c r="E675" i="24"/>
  <c r="E676" i="24"/>
  <c r="E698" i="24"/>
  <c r="E678" i="24"/>
  <c r="E679" i="24"/>
  <c r="E680" i="24"/>
  <c r="E681" i="24"/>
  <c r="E682" i="24"/>
  <c r="E683" i="24"/>
  <c r="E684" i="24"/>
  <c r="E685" i="24"/>
  <c r="E686" i="24"/>
  <c r="E687" i="24"/>
  <c r="E688" i="24"/>
  <c r="E689" i="24"/>
  <c r="E690" i="24"/>
  <c r="E691" i="24"/>
  <c r="E692" i="24"/>
  <c r="E693" i="24"/>
  <c r="E647" i="24"/>
  <c r="E695" i="24"/>
  <c r="E696" i="24"/>
  <c r="E697" i="24"/>
  <c r="E700" i="24"/>
  <c r="E701" i="24"/>
  <c r="E702" i="24"/>
  <c r="E703" i="24"/>
  <c r="E704" i="24"/>
  <c r="E705" i="24"/>
  <c r="E706" i="24"/>
  <c r="E707" i="24"/>
  <c r="E708" i="24"/>
  <c r="E709" i="24"/>
  <c r="E710" i="24"/>
  <c r="E711" i="24"/>
  <c r="E712" i="24"/>
  <c r="E713" i="24"/>
  <c r="E714" i="24"/>
  <c r="E715" i="24"/>
  <c r="E716" i="24"/>
  <c r="E717" i="24"/>
  <c r="E718" i="24"/>
  <c r="E719" i="24"/>
  <c r="E720" i="24"/>
  <c r="E721" i="24"/>
  <c r="E722" i="24"/>
  <c r="E723" i="24"/>
  <c r="E724" i="24"/>
  <c r="E725" i="24"/>
  <c r="E726" i="24"/>
  <c r="E727" i="24"/>
  <c r="E728" i="24"/>
  <c r="E729" i="24"/>
  <c r="E730" i="24"/>
  <c r="E731" i="24"/>
  <c r="E732" i="24"/>
  <c r="E1015" i="24"/>
  <c r="E734" i="24"/>
  <c r="E735" i="24"/>
  <c r="E736" i="24"/>
  <c r="E737" i="24"/>
  <c r="E738" i="24"/>
  <c r="E739" i="24"/>
  <c r="E740" i="24"/>
  <c r="E741" i="24"/>
  <c r="E742" i="24"/>
  <c r="E743" i="24"/>
  <c r="E744" i="24"/>
  <c r="E745" i="24"/>
  <c r="E746" i="24"/>
  <c r="E747" i="24"/>
  <c r="E748" i="24"/>
  <c r="E749" i="24"/>
  <c r="E750" i="24"/>
  <c r="E578" i="24"/>
  <c r="E752" i="24"/>
  <c r="E753" i="24"/>
  <c r="E754" i="24"/>
  <c r="E755" i="24"/>
  <c r="E756" i="24"/>
  <c r="E757" i="24"/>
  <c r="E758" i="24"/>
  <c r="E759" i="24"/>
  <c r="E760" i="24"/>
  <c r="E761" i="24"/>
  <c r="E762" i="24"/>
  <c r="E763" i="24"/>
  <c r="E764" i="24"/>
  <c r="E765" i="24"/>
  <c r="E766" i="24"/>
  <c r="E66" i="24"/>
  <c r="E768" i="24"/>
  <c r="E769" i="24"/>
  <c r="E770" i="24"/>
  <c r="E771" i="24"/>
  <c r="E772" i="24"/>
  <c r="E589" i="24"/>
  <c r="E774" i="24"/>
  <c r="E775" i="24"/>
  <c r="E776" i="24"/>
  <c r="E777" i="24"/>
  <c r="E778" i="24"/>
  <c r="E779" i="24"/>
  <c r="E780" i="24"/>
  <c r="E781" i="24"/>
  <c r="E112" i="24"/>
  <c r="E783" i="24"/>
  <c r="E784" i="24"/>
  <c r="E785" i="24"/>
  <c r="E786" i="24"/>
  <c r="E787" i="24"/>
  <c r="E645" i="24"/>
  <c r="E789" i="24"/>
  <c r="E790" i="24"/>
  <c r="E791" i="24"/>
  <c r="E792" i="24"/>
  <c r="E793" i="24"/>
  <c r="E794" i="24"/>
  <c r="E795" i="24"/>
  <c r="E796" i="24"/>
  <c r="E797" i="24"/>
  <c r="E798" i="24"/>
  <c r="E799" i="24"/>
  <c r="E800" i="24"/>
  <c r="E801" i="24"/>
  <c r="E802" i="24"/>
  <c r="E803" i="24"/>
  <c r="E804" i="24"/>
  <c r="E805" i="24"/>
  <c r="E806" i="24"/>
  <c r="E807" i="24"/>
  <c r="E808" i="24"/>
  <c r="E809" i="24"/>
  <c r="E810" i="24"/>
  <c r="E811" i="24"/>
  <c r="E812" i="24"/>
  <c r="E813" i="24"/>
  <c r="E814" i="24"/>
  <c r="E815" i="24"/>
  <c r="E816" i="24"/>
  <c r="E817" i="24"/>
  <c r="E818" i="24"/>
  <c r="E819" i="24"/>
  <c r="E820" i="24"/>
  <c r="E821" i="24"/>
  <c r="E822" i="24"/>
  <c r="E823" i="24"/>
  <c r="E824" i="24"/>
  <c r="E825" i="24"/>
  <c r="E826" i="24"/>
  <c r="E827" i="24"/>
  <c r="E828" i="24"/>
  <c r="E829" i="24"/>
  <c r="E830" i="24"/>
  <c r="E831" i="24"/>
  <c r="E832" i="24"/>
  <c r="E833" i="24"/>
  <c r="E834" i="24"/>
  <c r="E835" i="24"/>
  <c r="E836" i="24"/>
  <c r="E837" i="24"/>
  <c r="E838" i="24"/>
  <c r="E839" i="24"/>
  <c r="E840" i="24"/>
  <c r="E841" i="24"/>
  <c r="E842" i="24"/>
  <c r="E843" i="24"/>
  <c r="E844" i="24"/>
  <c r="E845" i="24"/>
  <c r="E846" i="24"/>
  <c r="E847" i="24"/>
  <c r="E848" i="24"/>
  <c r="E849" i="24"/>
  <c r="E850" i="24"/>
  <c r="E851" i="24"/>
  <c r="E852" i="24"/>
  <c r="E853" i="24"/>
  <c r="E854" i="24"/>
  <c r="E855" i="24"/>
  <c r="E856" i="24"/>
  <c r="E857" i="24"/>
  <c r="E858" i="24"/>
  <c r="E859" i="24"/>
  <c r="E860" i="24"/>
  <c r="E861" i="24"/>
  <c r="E862" i="24"/>
  <c r="E863" i="24"/>
  <c r="E864" i="24"/>
  <c r="E865" i="24"/>
  <c r="E866" i="24"/>
  <c r="E867" i="24"/>
  <c r="E868" i="24"/>
  <c r="E869" i="24"/>
  <c r="E870" i="24"/>
  <c r="E871" i="24"/>
  <c r="E872" i="24"/>
  <c r="E873" i="24"/>
  <c r="E874" i="24"/>
  <c r="E875" i="24"/>
  <c r="E876" i="24"/>
  <c r="E877" i="24"/>
  <c r="E878" i="24"/>
  <c r="E879" i="24"/>
  <c r="E880" i="24"/>
  <c r="E881" i="24"/>
  <c r="E882" i="24"/>
  <c r="E883" i="24"/>
  <c r="E884" i="24"/>
  <c r="E885" i="24"/>
  <c r="E886" i="24"/>
  <c r="E887" i="24"/>
  <c r="E888" i="24"/>
  <c r="E889" i="24"/>
  <c r="E890" i="24"/>
  <c r="E891" i="24"/>
  <c r="E892" i="24"/>
  <c r="E893" i="24"/>
  <c r="E894" i="24"/>
  <c r="E895" i="24"/>
  <c r="E896" i="24"/>
  <c r="E897" i="24"/>
  <c r="E898" i="24"/>
  <c r="E899" i="24"/>
  <c r="E900" i="24"/>
  <c r="E901" i="24"/>
  <c r="E902" i="24"/>
  <c r="E903" i="24"/>
  <c r="E904" i="24"/>
  <c r="E905" i="24"/>
  <c r="E906" i="24"/>
  <c r="E907" i="24"/>
  <c r="E908" i="24"/>
  <c r="E909" i="24"/>
  <c r="E910" i="24"/>
  <c r="E911" i="24"/>
  <c r="E912" i="24"/>
  <c r="E913" i="24"/>
  <c r="E914" i="24"/>
  <c r="E915" i="24"/>
  <c r="E916" i="24"/>
  <c r="E917" i="24"/>
  <c r="E918" i="24"/>
  <c r="E919" i="24"/>
  <c r="E920" i="24"/>
  <c r="E921" i="24"/>
  <c r="E922" i="24"/>
  <c r="E923" i="24"/>
  <c r="E924" i="24"/>
  <c r="E925" i="24"/>
  <c r="E341" i="24"/>
  <c r="E927" i="24"/>
  <c r="E137" i="24"/>
  <c r="E375" i="24"/>
  <c r="E422" i="24"/>
  <c r="E931" i="24"/>
  <c r="E932" i="24"/>
  <c r="E933" i="24"/>
  <c r="E934" i="24"/>
  <c r="E935" i="24"/>
  <c r="E936" i="24"/>
  <c r="E937" i="24"/>
  <c r="E938" i="24"/>
  <c r="E939" i="24"/>
  <c r="E940" i="24"/>
  <c r="E941" i="24"/>
  <c r="E942" i="24"/>
  <c r="E943" i="24"/>
  <c r="E944" i="24"/>
  <c r="E945" i="24"/>
  <c r="E946" i="24"/>
  <c r="E947" i="24"/>
  <c r="E948" i="24"/>
  <c r="E949" i="24"/>
  <c r="E950" i="24"/>
  <c r="E951" i="24"/>
  <c r="E952" i="24"/>
  <c r="E953" i="24"/>
  <c r="E954" i="24"/>
  <c r="E955" i="24"/>
  <c r="E956" i="24"/>
  <c r="E957" i="24"/>
  <c r="E958" i="24"/>
  <c r="E959" i="24"/>
  <c r="E960" i="24"/>
  <c r="E961" i="24"/>
  <c r="E962" i="24"/>
  <c r="E963" i="24"/>
  <c r="E964" i="24"/>
  <c r="E965" i="24"/>
  <c r="E966" i="24"/>
  <c r="E967" i="24"/>
  <c r="E968" i="24"/>
  <c r="E969" i="24"/>
  <c r="E970" i="24"/>
  <c r="E971" i="24"/>
  <c r="E972" i="24"/>
  <c r="E973" i="24"/>
  <c r="E974" i="24"/>
  <c r="E975" i="24"/>
  <c r="E976" i="24"/>
  <c r="E977" i="24"/>
  <c r="E649" i="24"/>
  <c r="E978" i="24"/>
  <c r="E979" i="24"/>
  <c r="E234" i="24"/>
  <c r="E981" i="24"/>
  <c r="E982" i="24"/>
  <c r="E983" i="24"/>
  <c r="E984" i="24"/>
  <c r="E985" i="24"/>
  <c r="E986" i="24"/>
  <c r="E987" i="24"/>
  <c r="E988" i="24"/>
  <c r="E989" i="24"/>
  <c r="E990" i="24"/>
  <c r="E991" i="24"/>
  <c r="E992" i="24"/>
  <c r="E993" i="24"/>
  <c r="E994" i="24"/>
  <c r="E995" i="24"/>
  <c r="E996" i="24"/>
  <c r="E997" i="24"/>
  <c r="E998" i="24"/>
  <c r="E999" i="24"/>
  <c r="E1000" i="24"/>
  <c r="E1001" i="24"/>
  <c r="E1002" i="24"/>
  <c r="E1003" i="24"/>
  <c r="E1004" i="24"/>
  <c r="E1005" i="24"/>
  <c r="E1006" i="24"/>
  <c r="E1007" i="24"/>
  <c r="E1008" i="24"/>
  <c r="E1009" i="24"/>
  <c r="E1010" i="24"/>
  <c r="E1011" i="24"/>
  <c r="E1012" i="24"/>
  <c r="E1013" i="24"/>
  <c r="E1014" i="24"/>
  <c r="E555" i="24"/>
  <c r="E1016" i="24"/>
  <c r="E1017" i="24"/>
  <c r="E1018" i="24"/>
  <c r="E1019" i="24"/>
  <c r="E1020" i="24"/>
  <c r="E1021" i="24"/>
  <c r="E1022" i="24"/>
  <c r="E1023" i="24"/>
  <c r="E1024" i="24"/>
  <c r="E1025" i="24"/>
  <c r="E1026" i="24"/>
  <c r="E1027" i="24"/>
  <c r="E1028" i="24"/>
  <c r="E1029" i="24"/>
  <c r="E1030" i="24"/>
  <c r="E1031" i="24"/>
  <c r="E1032" i="24"/>
  <c r="E1033" i="24"/>
  <c r="E1034" i="24"/>
  <c r="E1035" i="24"/>
  <c r="E1036" i="24"/>
  <c r="E1037" i="24"/>
  <c r="E1038" i="24"/>
  <c r="E1039" i="24"/>
  <c r="E1040" i="24"/>
  <c r="E1041" i="24"/>
  <c r="E1042" i="24"/>
  <c r="E1043" i="24"/>
  <c r="E1044" i="24"/>
  <c r="E1045" i="24"/>
  <c r="E1046" i="24"/>
  <c r="E1047" i="24"/>
  <c r="E1048" i="24"/>
  <c r="E1049" i="24"/>
  <c r="E1050" i="24"/>
  <c r="E1051" i="24"/>
  <c r="E1052" i="24"/>
  <c r="E1053" i="24"/>
  <c r="E1054" i="24"/>
  <c r="E1055" i="24"/>
  <c r="E677" i="24"/>
  <c r="E1057" i="24"/>
  <c r="E1058" i="24"/>
  <c r="E1059" i="24"/>
  <c r="E1060" i="24"/>
  <c r="E1061" i="24"/>
  <c r="E1062" i="24"/>
  <c r="E1063" i="24"/>
  <c r="E1064" i="24"/>
  <c r="E1065" i="24"/>
  <c r="E1066" i="24"/>
  <c r="E1067" i="24"/>
  <c r="E1068" i="24"/>
  <c r="E1069" i="24"/>
  <c r="E1070" i="24"/>
  <c r="E1071" i="24"/>
  <c r="E1072" i="24"/>
  <c r="E928" i="24"/>
  <c r="E1074" i="24"/>
  <c r="E1075" i="24"/>
  <c r="E1076" i="24"/>
  <c r="E1077" i="24"/>
  <c r="E1078" i="24"/>
  <c r="E1079" i="24"/>
  <c r="E1080" i="24"/>
  <c r="E1081" i="24"/>
  <c r="E1082" i="24"/>
  <c r="E1083" i="24"/>
  <c r="E1084" i="24"/>
  <c r="E1085" i="24"/>
  <c r="E1086" i="24"/>
  <c r="E1087" i="24"/>
  <c r="E1088" i="24"/>
  <c r="E1089" i="24"/>
  <c r="E1090" i="24"/>
  <c r="E1091" i="24"/>
  <c r="E1092" i="24"/>
  <c r="E1093" i="24"/>
  <c r="E1094" i="24"/>
  <c r="E1095" i="24"/>
  <c r="E1096" i="24"/>
  <c r="E1097" i="24"/>
  <c r="E1098" i="24"/>
  <c r="E1099" i="24"/>
  <c r="E1100" i="24"/>
  <c r="E1101" i="24"/>
  <c r="E1102" i="24"/>
  <c r="E1103" i="24"/>
  <c r="E1104" i="24"/>
  <c r="E1105" i="24"/>
  <c r="E1106" i="24"/>
  <c r="E1107" i="24"/>
  <c r="E1108" i="24"/>
  <c r="E1109" i="24"/>
  <c r="E1110" i="24"/>
  <c r="E1111" i="24"/>
  <c r="E1112" i="24"/>
  <c r="E1113" i="24"/>
  <c r="O12" i="24"/>
  <c r="O27" i="24"/>
  <c r="O58" i="24"/>
  <c r="O8" i="24"/>
  <c r="O13" i="24"/>
  <c r="O28" i="24"/>
  <c r="O59" i="24"/>
  <c r="O14" i="24"/>
  <c r="O15" i="24"/>
  <c r="O16" i="24"/>
  <c r="O17" i="24"/>
  <c r="O18" i="24"/>
  <c r="O19" i="24"/>
  <c r="O20" i="24"/>
  <c r="O21" i="24"/>
  <c r="O22" i="24"/>
  <c r="O23" i="24"/>
  <c r="O24" i="24"/>
  <c r="O31" i="24"/>
  <c r="O29" i="24"/>
  <c r="O25" i="24"/>
  <c r="O30" i="24"/>
  <c r="O60" i="24"/>
  <c r="O9" i="24"/>
  <c r="O61" i="24"/>
  <c r="O62" i="24"/>
  <c r="O67" i="24"/>
  <c r="O63" i="24"/>
  <c r="O64" i="24"/>
  <c r="O65" i="24"/>
  <c r="O68" i="24"/>
  <c r="O39" i="24"/>
  <c r="O40" i="24"/>
  <c r="O41" i="24"/>
  <c r="O42" i="24"/>
  <c r="O43" i="24"/>
  <c r="O44" i="24"/>
  <c r="O69" i="24"/>
  <c r="O70" i="24"/>
  <c r="O45" i="24"/>
  <c r="O71" i="24"/>
  <c r="O72" i="24"/>
  <c r="O73" i="24"/>
  <c r="O46" i="24"/>
  <c r="O47" i="24"/>
  <c r="O74" i="24"/>
  <c r="O48" i="24"/>
  <c r="O49" i="24"/>
  <c r="O50" i="24"/>
  <c r="O51" i="24"/>
  <c r="O52" i="24"/>
  <c r="O53" i="24"/>
  <c r="O54" i="24"/>
  <c r="O32" i="24"/>
  <c r="O55" i="24"/>
  <c r="O33" i="24"/>
  <c r="O56" i="24"/>
  <c r="O75" i="24"/>
  <c r="O1120" i="24"/>
  <c r="O10" i="24"/>
  <c r="O76" i="24"/>
  <c r="O57" i="24"/>
  <c r="O35" i="24"/>
  <c r="O11" i="24"/>
  <c r="O1117" i="24"/>
  <c r="O36" i="24"/>
  <c r="O37" i="24"/>
  <c r="O38" i="24"/>
  <c r="O1118" i="24"/>
  <c r="O1119"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26" i="24"/>
  <c r="O138" i="24"/>
  <c r="O139" i="24"/>
  <c r="O140" i="24"/>
  <c r="O141" i="24"/>
  <c r="O142" i="24"/>
  <c r="O143" i="24"/>
  <c r="O144" i="24"/>
  <c r="O145" i="24"/>
  <c r="O146" i="24"/>
  <c r="O147" i="24"/>
  <c r="O148" i="24"/>
  <c r="O149" i="24"/>
  <c r="O150" i="24"/>
  <c r="O151" i="24"/>
  <c r="O152" i="24"/>
  <c r="O153" i="24"/>
  <c r="O154" i="24"/>
  <c r="O155" i="24"/>
  <c r="O156" i="24"/>
  <c r="O157" i="24"/>
  <c r="O158" i="24"/>
  <c r="O159" i="24"/>
  <c r="O658" i="24"/>
  <c r="O161" i="24"/>
  <c r="O162" i="24"/>
  <c r="O163" i="24"/>
  <c r="O164" i="24"/>
  <c r="O165" i="24"/>
  <c r="O666" i="24"/>
  <c r="O167" i="24"/>
  <c r="O168" i="24"/>
  <c r="O169" i="24"/>
  <c r="O170" i="24"/>
  <c r="O171" i="24"/>
  <c r="O172" i="24"/>
  <c r="O173" i="24"/>
  <c r="O174" i="24"/>
  <c r="O175" i="24"/>
  <c r="O176" i="24"/>
  <c r="O177" i="24"/>
  <c r="O178" i="24"/>
  <c r="O179" i="24"/>
  <c r="O180" i="24"/>
  <c r="O181" i="24"/>
  <c r="O182" i="24"/>
  <c r="O183" i="24"/>
  <c r="O184" i="24"/>
  <c r="O185" i="24"/>
  <c r="O186" i="24"/>
  <c r="O782" i="24"/>
  <c r="O188" i="24"/>
  <c r="O189" i="24"/>
  <c r="O190" i="24"/>
  <c r="O191" i="24"/>
  <c r="O192" i="24"/>
  <c r="O193" i="24"/>
  <c r="O194" i="24"/>
  <c r="O195" i="24"/>
  <c r="O196" i="24"/>
  <c r="O197" i="24"/>
  <c r="O198" i="24"/>
  <c r="O199" i="24"/>
  <c r="O200" i="24"/>
  <c r="O201" i="24"/>
  <c r="O202" i="24"/>
  <c r="O203" i="24"/>
  <c r="O204" i="24"/>
  <c r="O205" i="24"/>
  <c r="O206" i="24"/>
  <c r="O207" i="24"/>
  <c r="O694" i="24"/>
  <c r="O209" i="24"/>
  <c r="O210" i="24"/>
  <c r="O211" i="24"/>
  <c r="O212" i="24"/>
  <c r="O213" i="24"/>
  <c r="O214" i="24"/>
  <c r="O215" i="24"/>
  <c r="O216" i="24"/>
  <c r="O217" i="24"/>
  <c r="O218" i="24"/>
  <c r="O219" i="24"/>
  <c r="O220" i="24"/>
  <c r="O221" i="24"/>
  <c r="O222" i="24"/>
  <c r="O223" i="24"/>
  <c r="O224" i="24"/>
  <c r="O225" i="24"/>
  <c r="O226" i="24"/>
  <c r="O227" i="24"/>
  <c r="O228" i="24"/>
  <c r="O229" i="24"/>
  <c r="O230" i="24"/>
  <c r="O929" i="24"/>
  <c r="O930" i="24"/>
  <c r="O232" i="24"/>
  <c r="O233" i="24"/>
  <c r="O617" i="24"/>
  <c r="O235" i="24"/>
  <c r="O236" i="24"/>
  <c r="O237" i="24"/>
  <c r="O238" i="24"/>
  <c r="O239" i="24"/>
  <c r="O240" i="24"/>
  <c r="O241" i="24"/>
  <c r="O242" i="24"/>
  <c r="O243" i="24"/>
  <c r="O244" i="24"/>
  <c r="O245" i="24"/>
  <c r="O246" i="24"/>
  <c r="O247" i="24"/>
  <c r="O248" i="24"/>
  <c r="O249" i="24"/>
  <c r="O250" i="24"/>
  <c r="O251" i="24"/>
  <c r="O252" i="24"/>
  <c r="O253" i="24"/>
  <c r="O254" i="24"/>
  <c r="O255" i="24"/>
  <c r="O751" i="24"/>
  <c r="O257" i="24"/>
  <c r="O258" i="24"/>
  <c r="O259" i="24"/>
  <c r="O260" i="24"/>
  <c r="O261" i="24"/>
  <c r="O262" i="24"/>
  <c r="O263" i="24"/>
  <c r="O264" i="24"/>
  <c r="O265" i="24"/>
  <c r="O266" i="24"/>
  <c r="O267" i="24"/>
  <c r="O268" i="24"/>
  <c r="O269" i="24"/>
  <c r="O270" i="24"/>
  <c r="O271" i="24"/>
  <c r="O272" i="24"/>
  <c r="O273" i="24"/>
  <c r="O274" i="24"/>
  <c r="O275" i="24"/>
  <c r="O276" i="24"/>
  <c r="O277" i="24"/>
  <c r="O278" i="24"/>
  <c r="O279" i="24"/>
  <c r="O280" i="24"/>
  <c r="O281" i="24"/>
  <c r="O282" i="24"/>
  <c r="O283" i="24"/>
  <c r="O284" i="24"/>
  <c r="O285" i="24"/>
  <c r="O286" i="24"/>
  <c r="O287" i="24"/>
  <c r="O288" i="24"/>
  <c r="O289" i="24"/>
  <c r="O290" i="24"/>
  <c r="O291" i="24"/>
  <c r="O292" i="24"/>
  <c r="O293" i="24"/>
  <c r="O294" i="24"/>
  <c r="O295" i="24"/>
  <c r="O296" i="24"/>
  <c r="O297" i="24"/>
  <c r="O298" i="24"/>
  <c r="O299" i="24"/>
  <c r="O300" i="24"/>
  <c r="O301" i="24"/>
  <c r="O302" i="24"/>
  <c r="O303" i="24"/>
  <c r="O304" i="24"/>
  <c r="O305" i="24"/>
  <c r="O306" i="24"/>
  <c r="O307" i="24"/>
  <c r="O308" i="24"/>
  <c r="O309" i="24"/>
  <c r="O310" i="24"/>
  <c r="O311" i="24"/>
  <c r="O312" i="24"/>
  <c r="O313" i="24"/>
  <c r="O314" i="24"/>
  <c r="O315" i="24"/>
  <c r="O316" i="24"/>
  <c r="O317" i="24"/>
  <c r="O318" i="24"/>
  <c r="O319" i="24"/>
  <c r="O320" i="24"/>
  <c r="O321" i="24"/>
  <c r="O322" i="24"/>
  <c r="O323" i="24"/>
  <c r="O324" i="24"/>
  <c r="O325" i="24"/>
  <c r="O326" i="24"/>
  <c r="O327" i="24"/>
  <c r="O328" i="24"/>
  <c r="O329" i="24"/>
  <c r="O330" i="24"/>
  <c r="O331" i="24"/>
  <c r="O332" i="24"/>
  <c r="O333" i="24"/>
  <c r="O334" i="24"/>
  <c r="O335" i="24"/>
  <c r="O336" i="24"/>
  <c r="O337" i="24"/>
  <c r="O338" i="24"/>
  <c r="O339" i="24"/>
  <c r="O340" i="24"/>
  <c r="O655" i="24"/>
  <c r="O342" i="24"/>
  <c r="O343" i="24"/>
  <c r="O344" i="24"/>
  <c r="O345" i="24"/>
  <c r="O346" i="24"/>
  <c r="O347" i="24"/>
  <c r="O348" i="24"/>
  <c r="O349" i="24"/>
  <c r="O350" i="24"/>
  <c r="O351" i="24"/>
  <c r="O352" i="24"/>
  <c r="O353" i="24"/>
  <c r="O354" i="24"/>
  <c r="O355" i="24"/>
  <c r="O356" i="24"/>
  <c r="O357" i="24"/>
  <c r="O358" i="24"/>
  <c r="O359" i="24"/>
  <c r="O360" i="24"/>
  <c r="O361" i="24"/>
  <c r="O362" i="24"/>
  <c r="O363" i="24"/>
  <c r="O364" i="24"/>
  <c r="O365" i="24"/>
  <c r="O366" i="24"/>
  <c r="O367" i="24"/>
  <c r="O368" i="24"/>
  <c r="O369" i="24"/>
  <c r="O370" i="24"/>
  <c r="O371" i="24"/>
  <c r="O372" i="24"/>
  <c r="O373" i="24"/>
  <c r="O374" i="24"/>
  <c r="O653" i="24"/>
  <c r="O376" i="24"/>
  <c r="O377" i="24"/>
  <c r="O378" i="24"/>
  <c r="O379" i="24"/>
  <c r="O380" i="24"/>
  <c r="O381" i="24"/>
  <c r="O382" i="24"/>
  <c r="O383" i="24"/>
  <c r="O384" i="24"/>
  <c r="O385" i="24"/>
  <c r="O386" i="24"/>
  <c r="O387" i="24"/>
  <c r="O388" i="24"/>
  <c r="O389" i="24"/>
  <c r="O390" i="24"/>
  <c r="O391" i="24"/>
  <c r="O392" i="24"/>
  <c r="O393" i="24"/>
  <c r="O394" i="24"/>
  <c r="O395" i="24"/>
  <c r="O396" i="24"/>
  <c r="O397" i="24"/>
  <c r="O398" i="24"/>
  <c r="O399" i="24"/>
  <c r="O400" i="24"/>
  <c r="O401" i="24"/>
  <c r="O402" i="24"/>
  <c r="O403" i="24"/>
  <c r="O404" i="24"/>
  <c r="O405" i="24"/>
  <c r="O406" i="24"/>
  <c r="O407" i="24"/>
  <c r="O408" i="24"/>
  <c r="O409" i="24"/>
  <c r="O410" i="24"/>
  <c r="O411" i="24"/>
  <c r="O412" i="24"/>
  <c r="O413" i="24"/>
  <c r="O414" i="24"/>
  <c r="O415" i="24"/>
  <c r="O416" i="24"/>
  <c r="O417" i="24"/>
  <c r="O418" i="24"/>
  <c r="O419" i="24"/>
  <c r="O420" i="24"/>
  <c r="O421" i="24"/>
  <c r="O926" i="24"/>
  <c r="O423" i="24"/>
  <c r="O424" i="24"/>
  <c r="O425" i="24"/>
  <c r="O426" i="24"/>
  <c r="O427" i="24"/>
  <c r="O428" i="24"/>
  <c r="O429" i="24"/>
  <c r="O430" i="24"/>
  <c r="O431" i="24"/>
  <c r="O432" i="24"/>
  <c r="O433" i="24"/>
  <c r="O434" i="24"/>
  <c r="O435" i="24"/>
  <c r="O436" i="24"/>
  <c r="O437" i="24"/>
  <c r="O438" i="24"/>
  <c r="O439" i="24"/>
  <c r="O440" i="24"/>
  <c r="O441" i="24"/>
  <c r="O442" i="24"/>
  <c r="O443" i="24"/>
  <c r="O648" i="24"/>
  <c r="O445" i="24"/>
  <c r="O446" i="24"/>
  <c r="O447" i="24"/>
  <c r="O448" i="24"/>
  <c r="O449" i="24"/>
  <c r="O450" i="24"/>
  <c r="O451" i="24"/>
  <c r="O452" i="24"/>
  <c r="O453" i="24"/>
  <c r="O454" i="24"/>
  <c r="O455" i="24"/>
  <c r="O456" i="24"/>
  <c r="O457" i="24"/>
  <c r="O458" i="24"/>
  <c r="O459" i="24"/>
  <c r="O460" i="24"/>
  <c r="O461" i="24"/>
  <c r="O462" i="24"/>
  <c r="O463" i="24"/>
  <c r="O464" i="24"/>
  <c r="O465" i="24"/>
  <c r="O466" i="24"/>
  <c r="O467" i="24"/>
  <c r="O468" i="24"/>
  <c r="O469" i="24"/>
  <c r="O470" i="24"/>
  <c r="O471" i="24"/>
  <c r="O472" i="24"/>
  <c r="O473" i="24"/>
  <c r="O474" i="24"/>
  <c r="O475" i="24"/>
  <c r="O476" i="24"/>
  <c r="O477" i="24"/>
  <c r="O478" i="24"/>
  <c r="O479" i="24"/>
  <c r="O480" i="24"/>
  <c r="O481" i="24"/>
  <c r="O482" i="24"/>
  <c r="O483" i="24"/>
  <c r="O484" i="24"/>
  <c r="O485" i="24"/>
  <c r="O486" i="24"/>
  <c r="O487" i="24"/>
  <c r="O488" i="24"/>
  <c r="O489" i="24"/>
  <c r="O490" i="24"/>
  <c r="O491" i="24"/>
  <c r="O492" i="24"/>
  <c r="O493" i="24"/>
  <c r="O494" i="24"/>
  <c r="O495" i="24"/>
  <c r="O496" i="24"/>
  <c r="O577" i="24"/>
  <c r="O497" i="24"/>
  <c r="O498" i="24"/>
  <c r="O499" i="24"/>
  <c r="O500" i="24"/>
  <c r="O501" i="24"/>
  <c r="O502" i="24"/>
  <c r="O503" i="24"/>
  <c r="O504" i="24"/>
  <c r="O505" i="24"/>
  <c r="O506" i="24"/>
  <c r="O507" i="24"/>
  <c r="O508" i="24"/>
  <c r="O509" i="24"/>
  <c r="O510" i="24"/>
  <c r="O511" i="24"/>
  <c r="O512" i="24"/>
  <c r="O513" i="24"/>
  <c r="O514" i="24"/>
  <c r="O515" i="24"/>
  <c r="O516" i="24"/>
  <c r="O517" i="24"/>
  <c r="O518" i="24"/>
  <c r="O519" i="24"/>
  <c r="O520" i="24"/>
  <c r="O521" i="24"/>
  <c r="O522" i="24"/>
  <c r="O523" i="24"/>
  <c r="O524" i="24"/>
  <c r="O525" i="24"/>
  <c r="O526" i="24"/>
  <c r="O527" i="24"/>
  <c r="O528" i="24"/>
  <c r="O529" i="24"/>
  <c r="O530" i="24"/>
  <c r="O531" i="24"/>
  <c r="O532" i="24"/>
  <c r="O533" i="24"/>
  <c r="O534" i="24"/>
  <c r="O535" i="24"/>
  <c r="O536" i="24"/>
  <c r="O537" i="24"/>
  <c r="O538" i="24"/>
  <c r="O539" i="24"/>
  <c r="O540" i="24"/>
  <c r="O541" i="24"/>
  <c r="O542" i="24"/>
  <c r="O543" i="24"/>
  <c r="O544" i="24"/>
  <c r="O545" i="24"/>
  <c r="O546" i="24"/>
  <c r="O547" i="24"/>
  <c r="O548" i="24"/>
  <c r="O549" i="24"/>
  <c r="O550" i="24"/>
  <c r="O551" i="24"/>
  <c r="O552" i="24"/>
  <c r="O553" i="24"/>
  <c r="O554" i="24"/>
  <c r="O980" i="24"/>
  <c r="O556" i="24"/>
  <c r="O557" i="24"/>
  <c r="O558" i="24"/>
  <c r="O559" i="24"/>
  <c r="O560" i="24"/>
  <c r="O561" i="24"/>
  <c r="O562" i="24"/>
  <c r="O563" i="24"/>
  <c r="O564" i="24"/>
  <c r="O565" i="24"/>
  <c r="O566" i="24"/>
  <c r="O567" i="24"/>
  <c r="O568" i="24"/>
  <c r="O569" i="24"/>
  <c r="O570" i="24"/>
  <c r="O571" i="24"/>
  <c r="O572" i="24"/>
  <c r="O573" i="24"/>
  <c r="O574" i="24"/>
  <c r="O575" i="24"/>
  <c r="O576" i="24"/>
  <c r="O1056" i="24"/>
  <c r="O1073" i="24"/>
  <c r="O579" i="24"/>
  <c r="O580" i="24"/>
  <c r="O581" i="24"/>
  <c r="O582" i="24"/>
  <c r="O583" i="24"/>
  <c r="O584" i="24"/>
  <c r="O585" i="24"/>
  <c r="O586" i="24"/>
  <c r="O587" i="24"/>
  <c r="O588" i="24"/>
  <c r="O160" i="24"/>
  <c r="O590" i="24"/>
  <c r="O591" i="24"/>
  <c r="O592" i="24"/>
  <c r="O593" i="24"/>
  <c r="O594" i="24"/>
  <c r="O595" i="24"/>
  <c r="O596" i="24"/>
  <c r="O597" i="24"/>
  <c r="O598" i="24"/>
  <c r="O599" i="24"/>
  <c r="O600" i="24"/>
  <c r="O601" i="24"/>
  <c r="O602" i="24"/>
  <c r="O603" i="24"/>
  <c r="O166" i="24"/>
  <c r="O605" i="24"/>
  <c r="O606" i="24"/>
  <c r="O607" i="24"/>
  <c r="O608" i="24"/>
  <c r="O609" i="24"/>
  <c r="O610" i="24"/>
  <c r="O611" i="24"/>
  <c r="O612" i="24"/>
  <c r="O613" i="24"/>
  <c r="O614" i="24"/>
  <c r="O615" i="24"/>
  <c r="O616" i="24"/>
  <c r="O788" i="24"/>
  <c r="O618" i="24"/>
  <c r="O619" i="24"/>
  <c r="O34" i="24"/>
  <c r="O773" i="24"/>
  <c r="O622" i="24"/>
  <c r="O623" i="24"/>
  <c r="O624" i="24"/>
  <c r="O625" i="24"/>
  <c r="O626" i="24"/>
  <c r="O627" i="24"/>
  <c r="O628" i="24"/>
  <c r="O629" i="24"/>
  <c r="O630" i="24"/>
  <c r="O631" i="24"/>
  <c r="O632" i="24"/>
  <c r="O633" i="24"/>
  <c r="O634" i="24"/>
  <c r="O635" i="24"/>
  <c r="O636" i="24"/>
  <c r="O637" i="24"/>
  <c r="O638" i="24"/>
  <c r="O639" i="24"/>
  <c r="O640" i="24"/>
  <c r="O187" i="24"/>
  <c r="O642" i="24"/>
  <c r="O643" i="24"/>
  <c r="O644" i="24"/>
  <c r="O657" i="24"/>
  <c r="O646" i="24"/>
  <c r="O620" i="24"/>
  <c r="O621" i="24"/>
  <c r="O641" i="24"/>
  <c r="O650" i="24"/>
  <c r="O651" i="24"/>
  <c r="O652" i="24"/>
  <c r="O767" i="24"/>
  <c r="O654" i="24"/>
  <c r="O231" i="24"/>
  <c r="O656" i="24"/>
  <c r="O699" i="24"/>
  <c r="O733" i="24"/>
  <c r="O659" i="24"/>
  <c r="O660" i="24"/>
  <c r="O661" i="24"/>
  <c r="O662" i="24"/>
  <c r="O663" i="24"/>
  <c r="O664" i="24"/>
  <c r="O665" i="24"/>
  <c r="O444" i="24"/>
  <c r="O667" i="24"/>
  <c r="O668" i="24"/>
  <c r="O669" i="24"/>
  <c r="O670" i="24"/>
  <c r="O671" i="24"/>
  <c r="O672" i="24"/>
  <c r="O673" i="24"/>
  <c r="O674" i="24"/>
  <c r="O675" i="24"/>
  <c r="O676" i="24"/>
  <c r="O698" i="24"/>
  <c r="O678" i="24"/>
  <c r="O679" i="24"/>
  <c r="O680" i="24"/>
  <c r="O681" i="24"/>
  <c r="O682" i="24"/>
  <c r="O683" i="24"/>
  <c r="O684" i="24"/>
  <c r="O685" i="24"/>
  <c r="O686" i="24"/>
  <c r="O687" i="24"/>
  <c r="O688" i="24"/>
  <c r="O689" i="24"/>
  <c r="O690" i="24"/>
  <c r="O691" i="24"/>
  <c r="O692" i="24"/>
  <c r="O693" i="24"/>
  <c r="O647" i="24"/>
  <c r="O695" i="24"/>
  <c r="O696" i="24"/>
  <c r="O697" i="24"/>
  <c r="O700" i="24"/>
  <c r="O701" i="24"/>
  <c r="O702" i="24"/>
  <c r="O703" i="24"/>
  <c r="O704" i="24"/>
  <c r="O705" i="24"/>
  <c r="O706" i="24"/>
  <c r="O707" i="24"/>
  <c r="O708" i="24"/>
  <c r="O709" i="24"/>
  <c r="O710" i="24"/>
  <c r="O711" i="24"/>
  <c r="O712" i="24"/>
  <c r="O713" i="24"/>
  <c r="O714" i="24"/>
  <c r="O715" i="24"/>
  <c r="O716" i="24"/>
  <c r="O717" i="24"/>
  <c r="O718" i="24"/>
  <c r="O719" i="24"/>
  <c r="O720" i="24"/>
  <c r="O721" i="24"/>
  <c r="O722" i="24"/>
  <c r="O723" i="24"/>
  <c r="O724" i="24"/>
  <c r="O725" i="24"/>
  <c r="O726" i="24"/>
  <c r="O727" i="24"/>
  <c r="O728" i="24"/>
  <c r="O729" i="24"/>
  <c r="O730" i="24"/>
  <c r="O731" i="24"/>
  <c r="O732" i="24"/>
  <c r="O1015" i="24"/>
  <c r="O734" i="24"/>
  <c r="O735" i="24"/>
  <c r="O736" i="24"/>
  <c r="O737" i="24"/>
  <c r="O738" i="24"/>
  <c r="O739" i="24"/>
  <c r="O740" i="24"/>
  <c r="O741" i="24"/>
  <c r="O742" i="24"/>
  <c r="O743" i="24"/>
  <c r="O744" i="24"/>
  <c r="O745" i="24"/>
  <c r="O746" i="24"/>
  <c r="O747" i="24"/>
  <c r="O748" i="24"/>
  <c r="O749" i="24"/>
  <c r="O750" i="24"/>
  <c r="O578" i="24"/>
  <c r="O752" i="24"/>
  <c r="O753" i="24"/>
  <c r="O754" i="24"/>
  <c r="O755" i="24"/>
  <c r="O756" i="24"/>
  <c r="O757" i="24"/>
  <c r="O758" i="24"/>
  <c r="O759" i="24"/>
  <c r="O760" i="24"/>
  <c r="O761" i="24"/>
  <c r="O762" i="24"/>
  <c r="O763" i="24"/>
  <c r="O764" i="24"/>
  <c r="O765" i="24"/>
  <c r="O766" i="24"/>
  <c r="O66" i="24"/>
  <c r="O768" i="24"/>
  <c r="O769" i="24"/>
  <c r="O770" i="24"/>
  <c r="O771" i="24"/>
  <c r="O772" i="24"/>
  <c r="O589" i="24"/>
  <c r="O774" i="24"/>
  <c r="O775" i="24"/>
  <c r="O776" i="24"/>
  <c r="O777" i="24"/>
  <c r="O778" i="24"/>
  <c r="O779" i="24"/>
  <c r="O780" i="24"/>
  <c r="O781" i="24"/>
  <c r="O112" i="24"/>
  <c r="O783" i="24"/>
  <c r="O784" i="24"/>
  <c r="O785" i="24"/>
  <c r="O786" i="24"/>
  <c r="O787" i="24"/>
  <c r="O645" i="24"/>
  <c r="O789" i="24"/>
  <c r="O790" i="24"/>
  <c r="O791" i="24"/>
  <c r="O792" i="24"/>
  <c r="O793" i="24"/>
  <c r="O794" i="24"/>
  <c r="O795" i="24"/>
  <c r="O796" i="24"/>
  <c r="O797" i="24"/>
  <c r="O798" i="24"/>
  <c r="O799" i="24"/>
  <c r="O800" i="24"/>
  <c r="O801" i="24"/>
  <c r="O802" i="24"/>
  <c r="O803" i="24"/>
  <c r="O804" i="24"/>
  <c r="O805" i="24"/>
  <c r="O806" i="24"/>
  <c r="O807" i="24"/>
  <c r="O808" i="24"/>
  <c r="O809" i="24"/>
  <c r="O810" i="24"/>
  <c r="O811" i="24"/>
  <c r="O812" i="24"/>
  <c r="O813" i="24"/>
  <c r="O814" i="24"/>
  <c r="O815" i="24"/>
  <c r="O816" i="24"/>
  <c r="O817" i="24"/>
  <c r="O818" i="24"/>
  <c r="O819" i="24"/>
  <c r="O820" i="24"/>
  <c r="O821" i="24"/>
  <c r="O822" i="24"/>
  <c r="O823" i="24"/>
  <c r="O824" i="24"/>
  <c r="O825" i="24"/>
  <c r="O826" i="24"/>
  <c r="O827" i="24"/>
  <c r="O828" i="24"/>
  <c r="O829" i="24"/>
  <c r="O830" i="24"/>
  <c r="O831" i="24"/>
  <c r="O832" i="24"/>
  <c r="O833" i="24"/>
  <c r="O834" i="24"/>
  <c r="O835" i="24"/>
  <c r="O836" i="24"/>
  <c r="O837" i="24"/>
  <c r="O838" i="24"/>
  <c r="O839" i="24"/>
  <c r="O840" i="24"/>
  <c r="O841" i="24"/>
  <c r="O842" i="24"/>
  <c r="O843" i="24"/>
  <c r="O844" i="24"/>
  <c r="O845" i="24"/>
  <c r="O846" i="24"/>
  <c r="O847" i="24"/>
  <c r="O848" i="24"/>
  <c r="O849" i="24"/>
  <c r="O850" i="24"/>
  <c r="O851" i="24"/>
  <c r="O852" i="24"/>
  <c r="O853" i="24"/>
  <c r="O854" i="24"/>
  <c r="O855" i="24"/>
  <c r="O856" i="24"/>
  <c r="O857" i="24"/>
  <c r="O858" i="24"/>
  <c r="O859" i="24"/>
  <c r="O860" i="24"/>
  <c r="O861" i="24"/>
  <c r="O862" i="24"/>
  <c r="O863" i="24"/>
  <c r="O864" i="24"/>
  <c r="O865" i="24"/>
  <c r="O866" i="24"/>
  <c r="O867" i="24"/>
  <c r="O868" i="24"/>
  <c r="O869" i="24"/>
  <c r="O870" i="24"/>
  <c r="O871" i="24"/>
  <c r="O872" i="24"/>
  <c r="O873" i="24"/>
  <c r="O874" i="24"/>
  <c r="O875" i="24"/>
  <c r="O876" i="24"/>
  <c r="O877" i="24"/>
  <c r="O878" i="24"/>
  <c r="O879" i="24"/>
  <c r="O880" i="24"/>
  <c r="O881" i="24"/>
  <c r="O882" i="24"/>
  <c r="O883" i="24"/>
  <c r="O884" i="24"/>
  <c r="O885" i="24"/>
  <c r="O886" i="24"/>
  <c r="O887" i="24"/>
  <c r="O888" i="24"/>
  <c r="O889" i="24"/>
  <c r="O890" i="24"/>
  <c r="O891" i="24"/>
  <c r="O892" i="24"/>
  <c r="O893" i="24"/>
  <c r="O894" i="24"/>
  <c r="O895" i="24"/>
  <c r="O896" i="24"/>
  <c r="O897" i="24"/>
  <c r="O898" i="24"/>
  <c r="O899" i="24"/>
  <c r="O900" i="24"/>
  <c r="O901" i="24"/>
  <c r="O902" i="24"/>
  <c r="O903" i="24"/>
  <c r="O904" i="24"/>
  <c r="O905" i="24"/>
  <c r="O906" i="24"/>
  <c r="O907" i="24"/>
  <c r="O908" i="24"/>
  <c r="O909" i="24"/>
  <c r="O910" i="24"/>
  <c r="O911" i="24"/>
  <c r="O912" i="24"/>
  <c r="O913" i="24"/>
  <c r="O914" i="24"/>
  <c r="O915" i="24"/>
  <c r="O916" i="24"/>
  <c r="O917" i="24"/>
  <c r="O918" i="24"/>
  <c r="O919" i="24"/>
  <c r="O920" i="24"/>
  <c r="O921" i="24"/>
  <c r="O922" i="24"/>
  <c r="O923" i="24"/>
  <c r="O924" i="24"/>
  <c r="O925" i="24"/>
  <c r="O341" i="24"/>
  <c r="O927" i="24"/>
  <c r="O137" i="24"/>
  <c r="O375" i="24"/>
  <c r="O422" i="24"/>
  <c r="O931" i="24"/>
  <c r="O932" i="24"/>
  <c r="O933" i="24"/>
  <c r="O934" i="24"/>
  <c r="O935" i="24"/>
  <c r="O936" i="24"/>
  <c r="O937" i="24"/>
  <c r="O938" i="24"/>
  <c r="O939" i="24"/>
  <c r="O940" i="24"/>
  <c r="O941" i="24"/>
  <c r="O942" i="24"/>
  <c r="O943" i="24"/>
  <c r="O944" i="24"/>
  <c r="O945" i="24"/>
  <c r="O946" i="24"/>
  <c r="O947" i="24"/>
  <c r="O948" i="24"/>
  <c r="O949" i="24"/>
  <c r="O950" i="24"/>
  <c r="O951" i="24"/>
  <c r="O952" i="24"/>
  <c r="O953" i="24"/>
  <c r="O954" i="24"/>
  <c r="O955" i="24"/>
  <c r="O956" i="24"/>
  <c r="O957" i="24"/>
  <c r="O958" i="24"/>
  <c r="O959" i="24"/>
  <c r="O960" i="24"/>
  <c r="O961" i="24"/>
  <c r="O962" i="24"/>
  <c r="O963" i="24"/>
  <c r="O964" i="24"/>
  <c r="O965" i="24"/>
  <c r="O966" i="24"/>
  <c r="O967" i="24"/>
  <c r="O968" i="24"/>
  <c r="O969" i="24"/>
  <c r="O970" i="24"/>
  <c r="O971" i="24"/>
  <c r="O972" i="24"/>
  <c r="O973" i="24"/>
  <c r="O974" i="24"/>
  <c r="O975" i="24"/>
  <c r="O976" i="24"/>
  <c r="O977" i="24"/>
  <c r="O649" i="24"/>
  <c r="O978" i="24"/>
  <c r="O979" i="24"/>
  <c r="O234" i="24"/>
  <c r="O981" i="24"/>
  <c r="O982" i="24"/>
  <c r="O983" i="24"/>
  <c r="O984" i="24"/>
  <c r="O985" i="24"/>
  <c r="O986" i="24"/>
  <c r="O987" i="24"/>
  <c r="O988" i="24"/>
  <c r="O989" i="24"/>
  <c r="O990" i="24"/>
  <c r="O991" i="24"/>
  <c r="O992" i="24"/>
  <c r="O993" i="24"/>
  <c r="O994" i="24"/>
  <c r="O995" i="24"/>
  <c r="O996" i="24"/>
  <c r="O997" i="24"/>
  <c r="O998" i="24"/>
  <c r="O999" i="24"/>
  <c r="O1000" i="24"/>
  <c r="O1001" i="24"/>
  <c r="O1002" i="24"/>
  <c r="O1003" i="24"/>
  <c r="O1004" i="24"/>
  <c r="O1005" i="24"/>
  <c r="O1006" i="24"/>
  <c r="O1007" i="24"/>
  <c r="O1008" i="24"/>
  <c r="O1009" i="24"/>
  <c r="O1010" i="24"/>
  <c r="O1011" i="24"/>
  <c r="O1012" i="24"/>
  <c r="O1013" i="24"/>
  <c r="O1014" i="24"/>
  <c r="O555" i="24"/>
  <c r="O1016" i="24"/>
  <c r="O1017" i="24"/>
  <c r="O1018" i="24"/>
  <c r="O1019" i="24"/>
  <c r="O1020" i="24"/>
  <c r="O1021" i="24"/>
  <c r="O1022" i="24"/>
  <c r="O1023" i="24"/>
  <c r="O1024" i="24"/>
  <c r="O1025" i="24"/>
  <c r="O1026" i="24"/>
  <c r="O1027" i="24"/>
  <c r="O1028" i="24"/>
  <c r="O1029" i="24"/>
  <c r="O1030" i="24"/>
  <c r="O1031" i="24"/>
  <c r="O1032" i="24"/>
  <c r="O1033" i="24"/>
  <c r="O1034" i="24"/>
  <c r="O1035" i="24"/>
  <c r="O1036" i="24"/>
  <c r="O1037" i="24"/>
  <c r="O1038" i="24"/>
  <c r="O1039" i="24"/>
  <c r="O1040" i="24"/>
  <c r="O1041" i="24"/>
  <c r="O1042" i="24"/>
  <c r="O1043" i="24"/>
  <c r="O1044" i="24"/>
  <c r="O1045" i="24"/>
  <c r="O1046" i="24"/>
  <c r="O1047" i="24"/>
  <c r="O1048" i="24"/>
  <c r="O1049" i="24"/>
  <c r="O1050" i="24"/>
  <c r="O1051" i="24"/>
  <c r="O1052" i="24"/>
  <c r="O1053" i="24"/>
  <c r="O1054" i="24"/>
  <c r="O1055" i="24"/>
  <c r="O677" i="24"/>
  <c r="O1057" i="24"/>
  <c r="O1058" i="24"/>
  <c r="O1059" i="24"/>
  <c r="O1060" i="24"/>
  <c r="O1061" i="24"/>
  <c r="O1062" i="24"/>
  <c r="O1063" i="24"/>
  <c r="O1064" i="24"/>
  <c r="O1065" i="24"/>
  <c r="O1066" i="24"/>
  <c r="O1067" i="24"/>
  <c r="O1068" i="24"/>
  <c r="O1069" i="24"/>
  <c r="O1070" i="24"/>
  <c r="O1071" i="24"/>
  <c r="O1072" i="24"/>
  <c r="O928" i="24"/>
  <c r="O1074" i="24"/>
  <c r="O1075" i="24"/>
  <c r="O1076" i="24"/>
  <c r="O1077" i="24"/>
  <c r="O1078" i="24"/>
  <c r="O1079" i="24"/>
  <c r="O1080" i="24"/>
  <c r="O1081" i="24"/>
  <c r="O1082" i="24"/>
  <c r="O1083" i="24"/>
  <c r="O1084" i="24"/>
  <c r="O1085" i="24"/>
  <c r="O1086" i="24"/>
  <c r="O1087" i="24"/>
  <c r="O1088" i="24"/>
  <c r="O1089" i="24"/>
  <c r="O1090" i="24"/>
  <c r="O1091" i="24"/>
  <c r="O1092" i="24"/>
  <c r="O1093" i="24"/>
  <c r="O1094" i="24"/>
  <c r="O1095" i="24"/>
  <c r="O1096" i="24"/>
  <c r="O1097" i="24"/>
  <c r="O1098" i="24"/>
  <c r="O1099" i="24"/>
  <c r="O1100" i="24"/>
  <c r="O1101" i="24"/>
  <c r="O1102" i="24"/>
  <c r="O1103" i="24"/>
  <c r="O1104" i="24"/>
  <c r="O1105" i="24"/>
  <c r="O1106" i="24"/>
  <c r="O1107" i="24"/>
  <c r="O1108" i="24"/>
  <c r="O1109" i="24"/>
  <c r="O1110" i="24"/>
  <c r="O1111" i="24"/>
  <c r="O1112" i="24"/>
  <c r="O1113" i="24"/>
  <c r="V5" i="25"/>
  <c r="W5" i="25" s="1"/>
  <c r="G1113" i="24" l="1"/>
  <c r="F1113" i="24"/>
  <c r="H1113" i="24"/>
  <c r="G1112" i="24"/>
  <c r="F1112" i="24"/>
  <c r="H1112" i="24"/>
  <c r="G1111" i="24"/>
  <c r="H1111" i="24"/>
  <c r="F1111" i="24"/>
  <c r="G1110" i="24"/>
  <c r="H1110" i="24"/>
  <c r="F1110" i="24"/>
  <c r="G1109" i="24"/>
  <c r="F1109" i="24"/>
  <c r="H1109" i="24"/>
  <c r="G1108" i="24"/>
  <c r="H1108" i="24"/>
  <c r="F1108" i="24"/>
  <c r="G1107" i="24"/>
  <c r="H1107" i="24"/>
  <c r="F1107" i="24"/>
  <c r="G1106" i="24"/>
  <c r="H1106" i="24"/>
  <c r="F1106" i="24"/>
  <c r="G1105" i="24"/>
  <c r="F1105" i="24"/>
  <c r="H1105" i="24"/>
  <c r="G1104" i="24"/>
  <c r="F1104" i="24"/>
  <c r="H1104" i="24"/>
  <c r="G1103" i="24"/>
  <c r="F1103" i="24"/>
  <c r="H1103" i="24"/>
  <c r="G1102" i="24"/>
  <c r="H1102" i="24"/>
  <c r="F1102" i="24"/>
  <c r="G1101" i="24"/>
  <c r="F1101" i="24"/>
  <c r="H1101" i="24"/>
  <c r="G1100" i="24"/>
  <c r="F1100" i="24"/>
  <c r="H1100" i="24"/>
  <c r="G1099" i="24"/>
  <c r="H1099" i="24"/>
  <c r="F1099" i="24"/>
  <c r="G1098" i="24"/>
  <c r="H1098" i="24"/>
  <c r="F1098" i="24"/>
  <c r="G1097" i="24"/>
  <c r="F1097" i="24"/>
  <c r="H1097" i="24"/>
  <c r="G1096" i="24"/>
  <c r="F1096" i="24"/>
  <c r="H1096" i="24"/>
  <c r="G1095" i="24"/>
  <c r="H1095" i="24"/>
  <c r="F1095" i="24"/>
  <c r="G1094" i="24"/>
  <c r="H1094" i="24"/>
  <c r="F1094" i="24"/>
  <c r="G1093" i="24"/>
  <c r="F1093" i="24"/>
  <c r="H1093" i="24"/>
  <c r="G1092" i="24"/>
  <c r="H1092" i="24"/>
  <c r="F1092" i="24"/>
  <c r="G1091" i="24"/>
  <c r="H1091" i="24"/>
  <c r="F1091" i="24"/>
  <c r="G1090" i="24"/>
  <c r="H1090" i="24"/>
  <c r="F1090" i="24"/>
  <c r="G1089" i="24"/>
  <c r="F1089" i="24"/>
  <c r="H1089" i="24"/>
  <c r="G1088" i="24"/>
  <c r="F1088" i="24"/>
  <c r="H1088" i="24"/>
  <c r="G1087" i="24"/>
  <c r="F1087" i="24"/>
  <c r="H1087" i="24"/>
  <c r="G1086" i="24"/>
  <c r="H1086" i="24"/>
  <c r="F1086" i="24"/>
  <c r="G1085" i="24"/>
  <c r="F1085" i="24"/>
  <c r="H1085" i="24"/>
  <c r="G1084" i="24"/>
  <c r="H1084" i="24"/>
  <c r="F1084" i="24"/>
  <c r="G1083" i="24"/>
  <c r="H1083" i="24"/>
  <c r="F1083" i="24"/>
  <c r="G1082" i="24"/>
  <c r="H1082" i="24"/>
  <c r="F1082" i="24"/>
  <c r="G1081" i="24"/>
  <c r="F1081" i="24"/>
  <c r="H1081" i="24"/>
  <c r="G1080" i="24"/>
  <c r="F1080" i="24"/>
  <c r="H1080" i="24"/>
  <c r="G1079" i="24"/>
  <c r="H1079" i="24"/>
  <c r="F1079" i="24"/>
  <c r="G1078" i="24"/>
  <c r="H1078" i="24"/>
  <c r="F1078" i="24"/>
  <c r="G1077" i="24"/>
  <c r="F1077" i="24"/>
  <c r="H1077" i="24"/>
  <c r="G1076" i="24"/>
  <c r="H1076" i="24"/>
  <c r="F1076" i="24"/>
  <c r="G1075" i="24"/>
  <c r="H1075" i="24"/>
  <c r="F1075" i="24"/>
  <c r="H1074" i="24"/>
  <c r="F1074" i="24"/>
  <c r="G1074" i="24"/>
  <c r="G928" i="24"/>
  <c r="F928" i="24"/>
  <c r="H928" i="24"/>
  <c r="H1072" i="24"/>
  <c r="G1072" i="24"/>
  <c r="F1072" i="24"/>
  <c r="H1071" i="24"/>
  <c r="G1071" i="24"/>
  <c r="F1071" i="24"/>
  <c r="H1070" i="24"/>
  <c r="F1070" i="24"/>
  <c r="G1070" i="24"/>
  <c r="H1069" i="24"/>
  <c r="G1069" i="24"/>
  <c r="F1069" i="24"/>
  <c r="H1068" i="24"/>
  <c r="G1068" i="24"/>
  <c r="F1068" i="24"/>
  <c r="H1067" i="24"/>
  <c r="G1067" i="24"/>
  <c r="F1067" i="24"/>
  <c r="H1066" i="24"/>
  <c r="F1066" i="24"/>
  <c r="G1066" i="24"/>
  <c r="H1065" i="24"/>
  <c r="F1065" i="24"/>
  <c r="G1065" i="24"/>
  <c r="H1064" i="24"/>
  <c r="F1064" i="24"/>
  <c r="G1064" i="24"/>
  <c r="H1063" i="24"/>
  <c r="G1063" i="24"/>
  <c r="F1063" i="24"/>
  <c r="H1062" i="24"/>
  <c r="F1062" i="24"/>
  <c r="G1062" i="24"/>
  <c r="H1061" i="24"/>
  <c r="G1061" i="24"/>
  <c r="F1061" i="24"/>
  <c r="H1060" i="24"/>
  <c r="G1060" i="24"/>
  <c r="F1060" i="24"/>
  <c r="H1059" i="24"/>
  <c r="G1059" i="24"/>
  <c r="F1059" i="24"/>
  <c r="H1058" i="24"/>
  <c r="F1058" i="24"/>
  <c r="G1058" i="24"/>
  <c r="H1057" i="24"/>
  <c r="F1057" i="24"/>
  <c r="G1057" i="24"/>
  <c r="H677" i="24"/>
  <c r="G677" i="24"/>
  <c r="F677" i="24"/>
  <c r="H1055" i="24"/>
  <c r="G1055" i="24"/>
  <c r="F1055" i="24"/>
  <c r="H1054" i="24"/>
  <c r="F1054" i="24"/>
  <c r="G1054" i="24"/>
  <c r="H1053" i="24"/>
  <c r="G1053" i="24"/>
  <c r="F1053" i="24"/>
  <c r="H1052" i="24"/>
  <c r="G1052" i="24"/>
  <c r="F1052" i="24"/>
  <c r="H1051" i="24"/>
  <c r="G1051" i="24"/>
  <c r="F1051" i="24"/>
  <c r="H1050" i="24"/>
  <c r="F1050" i="24"/>
  <c r="G1050" i="24"/>
  <c r="H1049" i="24"/>
  <c r="F1049" i="24"/>
  <c r="G1049" i="24"/>
  <c r="H1048" i="24"/>
  <c r="F1048" i="24"/>
  <c r="G1048" i="24"/>
  <c r="H1047" i="24"/>
  <c r="G1047" i="24"/>
  <c r="F1047" i="24"/>
  <c r="H1046" i="24"/>
  <c r="F1046" i="24"/>
  <c r="G1046" i="24"/>
  <c r="H1045" i="24"/>
  <c r="G1045" i="24"/>
  <c r="F1045" i="24"/>
  <c r="H1044" i="24"/>
  <c r="G1044" i="24"/>
  <c r="F1044" i="24"/>
  <c r="H1043" i="24"/>
  <c r="G1043" i="24"/>
  <c r="F1043" i="24"/>
  <c r="H1042" i="24"/>
  <c r="F1042" i="24"/>
  <c r="G1042" i="24"/>
  <c r="H1041" i="24"/>
  <c r="F1041" i="24"/>
  <c r="G1041" i="24"/>
  <c r="H1040" i="24"/>
  <c r="G1040" i="24"/>
  <c r="F1040" i="24"/>
  <c r="H1039" i="24"/>
  <c r="G1039" i="24"/>
  <c r="F1039" i="24"/>
  <c r="H1038" i="24"/>
  <c r="F1038" i="24"/>
  <c r="G1038" i="24"/>
  <c r="H1037" i="24"/>
  <c r="G1037" i="24"/>
  <c r="F1037" i="24"/>
  <c r="H1036" i="24"/>
  <c r="G1036" i="24"/>
  <c r="F1036" i="24"/>
  <c r="H1035" i="24"/>
  <c r="G1035" i="24"/>
  <c r="F1035" i="24"/>
  <c r="G1034" i="24"/>
  <c r="H1034" i="24"/>
  <c r="F1034" i="24"/>
  <c r="G1033" i="24"/>
  <c r="H1033" i="24"/>
  <c r="F1033" i="24"/>
  <c r="G1032" i="24"/>
  <c r="F1032" i="24"/>
  <c r="H1032" i="24"/>
  <c r="G1031" i="24"/>
  <c r="H1031" i="24"/>
  <c r="F1031" i="24"/>
  <c r="G1030" i="24"/>
  <c r="H1030" i="24"/>
  <c r="F1030" i="24"/>
  <c r="G1029" i="24"/>
  <c r="H1029" i="24"/>
  <c r="F1029" i="24"/>
  <c r="G1028" i="24"/>
  <c r="F1028" i="24"/>
  <c r="H1028" i="24"/>
  <c r="G1027" i="24"/>
  <c r="H1027" i="24"/>
  <c r="F1027" i="24"/>
  <c r="G1026" i="24"/>
  <c r="H1026" i="24"/>
  <c r="F1026" i="24"/>
  <c r="G1025" i="24"/>
  <c r="H1025" i="24"/>
  <c r="F1025" i="24"/>
  <c r="G1024" i="24"/>
  <c r="F1024" i="24"/>
  <c r="H1024" i="24"/>
  <c r="G1023" i="24"/>
  <c r="H1023" i="24"/>
  <c r="F1023" i="24"/>
  <c r="G1022" i="24"/>
  <c r="H1022" i="24"/>
  <c r="F1022" i="24"/>
  <c r="G1021" i="24"/>
  <c r="H1021" i="24"/>
  <c r="F1021" i="24"/>
  <c r="G1020" i="24"/>
  <c r="F1020" i="24"/>
  <c r="H1020" i="24"/>
  <c r="G1019" i="24"/>
  <c r="H1019" i="24"/>
  <c r="F1019" i="24"/>
  <c r="G1018" i="24"/>
  <c r="H1018" i="24"/>
  <c r="F1018" i="24"/>
  <c r="G1017" i="24"/>
  <c r="H1017" i="24"/>
  <c r="F1017" i="24"/>
  <c r="G1016" i="24"/>
  <c r="F1016" i="24"/>
  <c r="H1016" i="24"/>
  <c r="H555" i="24"/>
  <c r="F555" i="24"/>
  <c r="G555" i="24"/>
  <c r="G1014" i="24"/>
  <c r="H1014" i="24"/>
  <c r="F1014" i="24"/>
  <c r="G1013" i="24"/>
  <c r="H1013" i="24"/>
  <c r="F1013" i="24"/>
  <c r="G1012" i="24"/>
  <c r="F1012" i="24"/>
  <c r="H1012" i="24"/>
  <c r="G1011" i="24"/>
  <c r="H1011" i="24"/>
  <c r="F1011" i="24"/>
  <c r="G1010" i="24"/>
  <c r="H1010" i="24"/>
  <c r="F1010" i="24"/>
  <c r="G1009" i="24"/>
  <c r="H1009" i="24"/>
  <c r="F1009" i="24"/>
  <c r="G1008" i="24"/>
  <c r="F1008" i="24"/>
  <c r="H1008" i="24"/>
  <c r="G1007" i="24"/>
  <c r="H1007" i="24"/>
  <c r="F1007" i="24"/>
  <c r="G1006" i="24"/>
  <c r="H1006" i="24"/>
  <c r="F1006" i="24"/>
  <c r="G1005" i="24"/>
  <c r="H1005" i="24"/>
  <c r="F1005" i="24"/>
  <c r="G1004" i="24"/>
  <c r="F1004" i="24"/>
  <c r="H1004" i="24"/>
  <c r="G1003" i="24"/>
  <c r="H1003" i="24"/>
  <c r="F1003" i="24"/>
  <c r="G1002" i="24"/>
  <c r="H1002" i="24"/>
  <c r="F1002" i="24"/>
  <c r="G1001" i="24"/>
  <c r="H1001" i="24"/>
  <c r="F1001" i="24"/>
  <c r="G1000" i="24"/>
  <c r="F1000" i="24"/>
  <c r="H1000" i="24"/>
  <c r="G999" i="24"/>
  <c r="H999" i="24"/>
  <c r="F999" i="24"/>
  <c r="G998" i="24"/>
  <c r="H998" i="24"/>
  <c r="F998" i="24"/>
  <c r="G997" i="24"/>
  <c r="H997" i="24"/>
  <c r="F997" i="24"/>
  <c r="G996" i="24"/>
  <c r="F996" i="24"/>
  <c r="H996" i="24"/>
  <c r="G995" i="24"/>
  <c r="H995" i="24"/>
  <c r="F995" i="24"/>
  <c r="G994" i="24"/>
  <c r="H994" i="24"/>
  <c r="F994" i="24"/>
  <c r="G993" i="24"/>
  <c r="H993" i="24"/>
  <c r="F993" i="24"/>
  <c r="G992" i="24"/>
  <c r="F992" i="24"/>
  <c r="H992" i="24"/>
  <c r="G991" i="24"/>
  <c r="H991" i="24"/>
  <c r="F991" i="24"/>
  <c r="G990" i="24"/>
  <c r="H990" i="24"/>
  <c r="F990" i="24"/>
  <c r="G989" i="24"/>
  <c r="H989" i="24"/>
  <c r="F989" i="24"/>
  <c r="G988" i="24"/>
  <c r="F988" i="24"/>
  <c r="H988" i="24"/>
  <c r="G987" i="24"/>
  <c r="H987" i="24"/>
  <c r="F987" i="24"/>
  <c r="G986" i="24"/>
  <c r="H986" i="24"/>
  <c r="F986" i="24"/>
  <c r="G985" i="24"/>
  <c r="H985" i="24"/>
  <c r="F985" i="24"/>
  <c r="G984" i="24"/>
  <c r="F984" i="24"/>
  <c r="H984" i="24"/>
  <c r="G983" i="24"/>
  <c r="H983" i="24"/>
  <c r="F983" i="24"/>
  <c r="G982" i="24"/>
  <c r="H982" i="24"/>
  <c r="F982" i="24"/>
  <c r="G981" i="24"/>
  <c r="H981" i="24"/>
  <c r="F981" i="24"/>
  <c r="H234" i="24"/>
  <c r="G234" i="24"/>
  <c r="F234" i="24"/>
  <c r="G979" i="24"/>
  <c r="H979" i="24"/>
  <c r="F979" i="24"/>
  <c r="G978" i="24"/>
  <c r="H978" i="24"/>
  <c r="F978" i="24"/>
  <c r="H649" i="24"/>
  <c r="G649" i="24"/>
  <c r="F649" i="24"/>
  <c r="G977" i="24"/>
  <c r="H977" i="24"/>
  <c r="F977" i="24"/>
  <c r="G976" i="24"/>
  <c r="F976" i="24"/>
  <c r="H976" i="24"/>
  <c r="G975" i="24"/>
  <c r="H975" i="24"/>
  <c r="F975" i="24"/>
  <c r="G974" i="24"/>
  <c r="H974" i="24"/>
  <c r="F974" i="24"/>
  <c r="G973" i="24"/>
  <c r="H973" i="24"/>
  <c r="F973" i="24"/>
  <c r="G972" i="24"/>
  <c r="F972" i="24"/>
  <c r="H972" i="24"/>
  <c r="G971" i="24"/>
  <c r="H971" i="24"/>
  <c r="F971" i="24"/>
  <c r="G970" i="24"/>
  <c r="H970" i="24"/>
  <c r="F970" i="24"/>
  <c r="G969" i="24"/>
  <c r="H969" i="24"/>
  <c r="F969" i="24"/>
  <c r="G968" i="24"/>
  <c r="F968" i="24"/>
  <c r="H968" i="24"/>
  <c r="G967" i="24"/>
  <c r="H967" i="24"/>
  <c r="F967" i="24"/>
  <c r="G966" i="24"/>
  <c r="H966" i="24"/>
  <c r="F966" i="24"/>
  <c r="G965" i="24"/>
  <c r="H965" i="24"/>
  <c r="F965" i="24"/>
  <c r="G964" i="24"/>
  <c r="F964" i="24"/>
  <c r="H964" i="24"/>
  <c r="G963" i="24"/>
  <c r="F963" i="24"/>
  <c r="H963" i="24"/>
  <c r="G962" i="24"/>
  <c r="H962" i="24"/>
  <c r="F962" i="24"/>
  <c r="G961" i="24"/>
  <c r="H961" i="24"/>
  <c r="F961" i="24"/>
  <c r="G960" i="24"/>
  <c r="F960" i="24"/>
  <c r="H960" i="24"/>
  <c r="G959" i="24"/>
  <c r="H959" i="24"/>
  <c r="F959" i="24"/>
  <c r="G958" i="24"/>
  <c r="H958" i="24"/>
  <c r="F958" i="24"/>
  <c r="G957" i="24"/>
  <c r="H957" i="24"/>
  <c r="F957" i="24"/>
  <c r="G956" i="24"/>
  <c r="F956" i="24"/>
  <c r="H956" i="24"/>
  <c r="G955" i="24"/>
  <c r="F955" i="24"/>
  <c r="H955" i="24"/>
  <c r="G954" i="24"/>
  <c r="F954" i="24"/>
  <c r="H954" i="24"/>
  <c r="G953" i="24"/>
  <c r="H953" i="24"/>
  <c r="F953" i="24"/>
  <c r="G952" i="24"/>
  <c r="F952" i="24"/>
  <c r="H952" i="24"/>
  <c r="G951" i="24"/>
  <c r="H951" i="24"/>
  <c r="F951" i="24"/>
  <c r="G950" i="24"/>
  <c r="H950" i="24"/>
  <c r="F950" i="24"/>
  <c r="G949" i="24"/>
  <c r="H949" i="24"/>
  <c r="F949" i="24"/>
  <c r="G948" i="24"/>
  <c r="F948" i="24"/>
  <c r="H948" i="24"/>
  <c r="G947" i="24"/>
  <c r="F947" i="24"/>
  <c r="H947" i="24"/>
  <c r="G946" i="24"/>
  <c r="H946" i="24"/>
  <c r="F946" i="24"/>
  <c r="G945" i="24"/>
  <c r="H945" i="24"/>
  <c r="F945" i="24"/>
  <c r="G944" i="24"/>
  <c r="F944" i="24"/>
  <c r="H944" i="24"/>
  <c r="G943" i="24"/>
  <c r="H943" i="24"/>
  <c r="F943" i="24"/>
  <c r="G942" i="24"/>
  <c r="H942" i="24"/>
  <c r="F942" i="24"/>
  <c r="G941" i="24"/>
  <c r="H941" i="24"/>
  <c r="F941" i="24"/>
  <c r="G940" i="24"/>
  <c r="F940" i="24"/>
  <c r="H940" i="24"/>
  <c r="G939" i="24"/>
  <c r="F939" i="24"/>
  <c r="H939" i="24"/>
  <c r="G938" i="24"/>
  <c r="F938" i="24"/>
  <c r="H938" i="24"/>
  <c r="G937" i="24"/>
  <c r="H937" i="24"/>
  <c r="F937" i="24"/>
  <c r="G936" i="24"/>
  <c r="F936" i="24"/>
  <c r="H936" i="24"/>
  <c r="G935" i="24"/>
  <c r="H935" i="24"/>
  <c r="F935" i="24"/>
  <c r="G934" i="24"/>
  <c r="H934" i="24"/>
  <c r="F934" i="24"/>
  <c r="G933" i="24"/>
  <c r="H933" i="24"/>
  <c r="F933" i="24"/>
  <c r="G932" i="24"/>
  <c r="F932" i="24"/>
  <c r="H932" i="24"/>
  <c r="G931" i="24"/>
  <c r="F931" i="24"/>
  <c r="H931" i="24"/>
  <c r="G422" i="24"/>
  <c r="F422" i="24"/>
  <c r="H422" i="24"/>
  <c r="G375" i="24"/>
  <c r="F375" i="24"/>
  <c r="H375" i="24"/>
  <c r="H137" i="24"/>
  <c r="G137" i="24"/>
  <c r="F137" i="24"/>
  <c r="G927" i="24"/>
  <c r="H927" i="24"/>
  <c r="F927" i="24"/>
  <c r="H341" i="24"/>
  <c r="G341" i="24"/>
  <c r="F341" i="24"/>
  <c r="G925" i="24"/>
  <c r="H925" i="24"/>
  <c r="F925" i="24"/>
  <c r="G924" i="24"/>
  <c r="F924" i="24"/>
  <c r="H924" i="24"/>
  <c r="G923" i="24"/>
  <c r="F923" i="24"/>
  <c r="H923" i="24"/>
  <c r="G922" i="24"/>
  <c r="F922" i="24"/>
  <c r="H922" i="24"/>
  <c r="G921" i="24"/>
  <c r="H921" i="24"/>
  <c r="F921" i="24"/>
  <c r="G920" i="24"/>
  <c r="F920" i="24"/>
  <c r="H920" i="24"/>
  <c r="G919" i="24"/>
  <c r="H919" i="24"/>
  <c r="F919" i="24"/>
  <c r="G918" i="24"/>
  <c r="H918" i="24"/>
  <c r="F918" i="24"/>
  <c r="G917" i="24"/>
  <c r="H917" i="24"/>
  <c r="F917" i="24"/>
  <c r="G916" i="24"/>
  <c r="F916" i="24"/>
  <c r="H916" i="24"/>
  <c r="G915" i="24"/>
  <c r="F915" i="24"/>
  <c r="H915" i="24"/>
  <c r="G914" i="24"/>
  <c r="H914" i="24"/>
  <c r="F914" i="24"/>
  <c r="G913" i="24"/>
  <c r="H913" i="24"/>
  <c r="F913" i="24"/>
  <c r="G912" i="24"/>
  <c r="F912" i="24"/>
  <c r="H912" i="24"/>
  <c r="G911" i="24"/>
  <c r="H911" i="24"/>
  <c r="F911" i="24"/>
  <c r="H910" i="24"/>
  <c r="G910" i="24"/>
  <c r="F910" i="24"/>
  <c r="H909" i="24"/>
  <c r="G909" i="24"/>
  <c r="F909" i="24"/>
  <c r="H908" i="24"/>
  <c r="G908" i="24"/>
  <c r="F908" i="24"/>
  <c r="H907" i="24"/>
  <c r="G907" i="24"/>
  <c r="F907" i="24"/>
  <c r="H906" i="24"/>
  <c r="G906" i="24"/>
  <c r="F906" i="24"/>
  <c r="H905" i="24"/>
  <c r="G905" i="24"/>
  <c r="F905" i="24"/>
  <c r="H904" i="24"/>
  <c r="G904" i="24"/>
  <c r="F904" i="24"/>
  <c r="H903" i="24"/>
  <c r="G903" i="24"/>
  <c r="F903" i="24"/>
  <c r="H902" i="24"/>
  <c r="G902" i="24"/>
  <c r="F902" i="24"/>
  <c r="H901" i="24"/>
  <c r="G901" i="24"/>
  <c r="F901" i="24"/>
  <c r="H900" i="24"/>
  <c r="G900" i="24"/>
  <c r="F900" i="24"/>
  <c r="H899" i="24"/>
  <c r="G899" i="24"/>
  <c r="F899" i="24"/>
  <c r="H898" i="24"/>
  <c r="G898" i="24"/>
  <c r="F898" i="24"/>
  <c r="H897" i="24"/>
  <c r="G897" i="24"/>
  <c r="F897" i="24"/>
  <c r="H896" i="24"/>
  <c r="G896" i="24"/>
  <c r="F896" i="24"/>
  <c r="H895" i="24"/>
  <c r="G895" i="24"/>
  <c r="F895" i="24"/>
  <c r="H894" i="24"/>
  <c r="G894" i="24"/>
  <c r="F894" i="24"/>
  <c r="H893" i="24"/>
  <c r="G893" i="24"/>
  <c r="F893" i="24"/>
  <c r="H892" i="24"/>
  <c r="G892" i="24"/>
  <c r="F892" i="24"/>
  <c r="H891" i="24"/>
  <c r="G891" i="24"/>
  <c r="F891" i="24"/>
  <c r="H890" i="24"/>
  <c r="G890" i="24"/>
  <c r="F890" i="24"/>
  <c r="H889" i="24"/>
  <c r="G889" i="24"/>
  <c r="F889" i="24"/>
  <c r="H888" i="24"/>
  <c r="G888" i="24"/>
  <c r="F888" i="24"/>
  <c r="H887" i="24"/>
  <c r="G887" i="24"/>
  <c r="F887" i="24"/>
  <c r="H886" i="24"/>
  <c r="G886" i="24"/>
  <c r="F886" i="24"/>
  <c r="H885" i="24"/>
  <c r="G885" i="24"/>
  <c r="F885" i="24"/>
  <c r="H884" i="24"/>
  <c r="G884" i="24"/>
  <c r="F884" i="24"/>
  <c r="H883" i="24"/>
  <c r="G883" i="24"/>
  <c r="F883" i="24"/>
  <c r="H882" i="24"/>
  <c r="G882" i="24"/>
  <c r="F882" i="24"/>
  <c r="H881" i="24"/>
  <c r="G881" i="24"/>
  <c r="F881" i="24"/>
  <c r="H880" i="24"/>
  <c r="G880" i="24"/>
  <c r="F880" i="24"/>
  <c r="H879" i="24"/>
  <c r="G879" i="24"/>
  <c r="F879" i="24"/>
  <c r="H878" i="24"/>
  <c r="G878" i="24"/>
  <c r="F878" i="24"/>
  <c r="H877" i="24"/>
  <c r="G877" i="24"/>
  <c r="F877" i="24"/>
  <c r="H876" i="24"/>
  <c r="G876" i="24"/>
  <c r="F876" i="24"/>
  <c r="H875" i="24"/>
  <c r="G875" i="24"/>
  <c r="F875" i="24"/>
  <c r="H874" i="24"/>
  <c r="G874" i="24"/>
  <c r="F874" i="24"/>
  <c r="H873" i="24"/>
  <c r="G873" i="24"/>
  <c r="F873" i="24"/>
  <c r="H872" i="24"/>
  <c r="G872" i="24"/>
  <c r="F872" i="24"/>
  <c r="H871" i="24"/>
  <c r="G871" i="24"/>
  <c r="F871" i="24"/>
  <c r="H870" i="24"/>
  <c r="G870" i="24"/>
  <c r="F870" i="24"/>
  <c r="H869" i="24"/>
  <c r="G869" i="24"/>
  <c r="F869" i="24"/>
  <c r="H868" i="24"/>
  <c r="G868" i="24"/>
  <c r="F868" i="24"/>
  <c r="H867" i="24"/>
  <c r="G867" i="24"/>
  <c r="F867" i="24"/>
  <c r="H866" i="24"/>
  <c r="G866" i="24"/>
  <c r="F866" i="24"/>
  <c r="H865" i="24"/>
  <c r="G865" i="24"/>
  <c r="F865" i="24"/>
  <c r="H864" i="24"/>
  <c r="G864" i="24"/>
  <c r="F864" i="24"/>
  <c r="H863" i="24"/>
  <c r="G863" i="24"/>
  <c r="F863" i="24"/>
  <c r="H862" i="24"/>
  <c r="G862" i="24"/>
  <c r="F862" i="24"/>
  <c r="H861" i="24"/>
  <c r="G861" i="24"/>
  <c r="F861" i="24"/>
  <c r="H860" i="24"/>
  <c r="G860" i="24"/>
  <c r="F860" i="24"/>
  <c r="H859" i="24"/>
  <c r="G859" i="24"/>
  <c r="F859" i="24"/>
  <c r="H858" i="24"/>
  <c r="G858" i="24"/>
  <c r="F858" i="24"/>
  <c r="H857" i="24"/>
  <c r="G857" i="24"/>
  <c r="F857" i="24"/>
  <c r="H856" i="24"/>
  <c r="G856" i="24"/>
  <c r="F856" i="24"/>
  <c r="H855" i="24"/>
  <c r="G855" i="24"/>
  <c r="F855" i="24"/>
  <c r="H854" i="24"/>
  <c r="G854" i="24"/>
  <c r="F854" i="24"/>
  <c r="H853" i="24"/>
  <c r="G853" i="24"/>
  <c r="F853" i="24"/>
  <c r="H852" i="24"/>
  <c r="G852" i="24"/>
  <c r="F852" i="24"/>
  <c r="H851" i="24"/>
  <c r="G851" i="24"/>
  <c r="F851" i="24"/>
  <c r="H850" i="24"/>
  <c r="G850" i="24"/>
  <c r="F850" i="24"/>
  <c r="H849" i="24"/>
  <c r="G849" i="24"/>
  <c r="F849" i="24"/>
  <c r="H848" i="24"/>
  <c r="G848" i="24"/>
  <c r="F848" i="24"/>
  <c r="H847" i="24"/>
  <c r="G847" i="24"/>
  <c r="F847" i="24"/>
  <c r="H846" i="24"/>
  <c r="G846" i="24"/>
  <c r="F846" i="24"/>
  <c r="H845" i="24"/>
  <c r="G845" i="24"/>
  <c r="F845" i="24"/>
  <c r="H844" i="24"/>
  <c r="G844" i="24"/>
  <c r="F844" i="24"/>
  <c r="H843" i="24"/>
  <c r="G843" i="24"/>
  <c r="F843" i="24"/>
  <c r="H842" i="24"/>
  <c r="G842" i="24"/>
  <c r="F842" i="24"/>
  <c r="H841" i="24"/>
  <c r="G841" i="24"/>
  <c r="F841" i="24"/>
  <c r="H840" i="24"/>
  <c r="G840" i="24"/>
  <c r="F840" i="24"/>
  <c r="H839" i="24"/>
  <c r="G839" i="24"/>
  <c r="F839" i="24"/>
  <c r="H838" i="24"/>
  <c r="G838" i="24"/>
  <c r="F838" i="24"/>
  <c r="H837" i="24"/>
  <c r="G837" i="24"/>
  <c r="F837" i="24"/>
  <c r="H836" i="24"/>
  <c r="G836" i="24"/>
  <c r="F836" i="24"/>
  <c r="H835" i="24"/>
  <c r="G835" i="24"/>
  <c r="F835" i="24"/>
  <c r="H834" i="24"/>
  <c r="G834" i="24"/>
  <c r="F834" i="24"/>
  <c r="H833" i="24"/>
  <c r="G833" i="24"/>
  <c r="F833" i="24"/>
  <c r="H832" i="24"/>
  <c r="G832" i="24"/>
  <c r="F832" i="24"/>
  <c r="H831" i="24"/>
  <c r="G831" i="24"/>
  <c r="F831" i="24"/>
  <c r="H830" i="24"/>
  <c r="G830" i="24"/>
  <c r="F830" i="24"/>
  <c r="H829" i="24"/>
  <c r="G829" i="24"/>
  <c r="F829" i="24"/>
  <c r="H828" i="24"/>
  <c r="G828" i="24"/>
  <c r="F828" i="24"/>
  <c r="H827" i="24"/>
  <c r="G827" i="24"/>
  <c r="F827" i="24"/>
  <c r="H826" i="24"/>
  <c r="G826" i="24"/>
  <c r="F826" i="24"/>
  <c r="H825" i="24"/>
  <c r="G825" i="24"/>
  <c r="F825" i="24"/>
  <c r="H824" i="24"/>
  <c r="G824" i="24"/>
  <c r="F824" i="24"/>
  <c r="H823" i="24"/>
  <c r="G823" i="24"/>
  <c r="F823" i="24"/>
  <c r="H822" i="24"/>
  <c r="G822" i="24"/>
  <c r="F822" i="24"/>
  <c r="H821" i="24"/>
  <c r="G821" i="24"/>
  <c r="F821" i="24"/>
  <c r="H820" i="24"/>
  <c r="G820" i="24"/>
  <c r="F820" i="24"/>
  <c r="H819" i="24"/>
  <c r="G819" i="24"/>
  <c r="F819" i="24"/>
  <c r="H818" i="24"/>
  <c r="G818" i="24"/>
  <c r="F818" i="24"/>
  <c r="H817" i="24"/>
  <c r="G817" i="24"/>
  <c r="F817" i="24"/>
  <c r="H816" i="24"/>
  <c r="G816" i="24"/>
  <c r="F816" i="24"/>
  <c r="H815" i="24"/>
  <c r="G815" i="24"/>
  <c r="F815" i="24"/>
  <c r="H814" i="24"/>
  <c r="G814" i="24"/>
  <c r="F814" i="24"/>
  <c r="H813" i="24"/>
  <c r="G813" i="24"/>
  <c r="F813" i="24"/>
  <c r="H812" i="24"/>
  <c r="G812" i="24"/>
  <c r="F812" i="24"/>
  <c r="H811" i="24"/>
  <c r="G811" i="24"/>
  <c r="F811" i="24"/>
  <c r="H810" i="24"/>
  <c r="G810" i="24"/>
  <c r="F810" i="24"/>
  <c r="H809" i="24"/>
  <c r="F809" i="24"/>
  <c r="G809" i="24"/>
  <c r="H808" i="24"/>
  <c r="F808" i="24"/>
  <c r="G808" i="24"/>
  <c r="H807" i="24"/>
  <c r="G807" i="24"/>
  <c r="F807" i="24"/>
  <c r="H806" i="24"/>
  <c r="G806" i="24"/>
  <c r="F806" i="24"/>
  <c r="H805" i="24"/>
  <c r="F805" i="24"/>
  <c r="G805" i="24"/>
  <c r="H804" i="24"/>
  <c r="F804" i="24"/>
  <c r="G804" i="24"/>
  <c r="H803" i="24"/>
  <c r="G803" i="24"/>
  <c r="F803" i="24"/>
  <c r="H802" i="24"/>
  <c r="G802" i="24"/>
  <c r="F802" i="24"/>
  <c r="H801" i="24"/>
  <c r="F801" i="24"/>
  <c r="G801" i="24"/>
  <c r="H800" i="24"/>
  <c r="F800" i="24"/>
  <c r="G800" i="24"/>
  <c r="H799" i="24"/>
  <c r="G799" i="24"/>
  <c r="F799" i="24"/>
  <c r="H798" i="24"/>
  <c r="G798" i="24"/>
  <c r="F798" i="24"/>
  <c r="H797" i="24"/>
  <c r="F797" i="24"/>
  <c r="G797" i="24"/>
  <c r="H796" i="24"/>
  <c r="F796" i="24"/>
  <c r="G796" i="24"/>
  <c r="H795" i="24"/>
  <c r="G795" i="24"/>
  <c r="F795" i="24"/>
  <c r="H794" i="24"/>
  <c r="G794" i="24"/>
  <c r="F794" i="24"/>
  <c r="H793" i="24"/>
  <c r="F793" i="24"/>
  <c r="G793" i="24"/>
  <c r="H792" i="24"/>
  <c r="F792" i="24"/>
  <c r="G792" i="24"/>
  <c r="H791" i="24"/>
  <c r="G791" i="24"/>
  <c r="F791" i="24"/>
  <c r="H790" i="24"/>
  <c r="G790" i="24"/>
  <c r="F790" i="24"/>
  <c r="H789" i="24"/>
  <c r="F789" i="24"/>
  <c r="G789" i="24"/>
  <c r="H645" i="24"/>
  <c r="G645" i="24"/>
  <c r="F645" i="24"/>
  <c r="H787" i="24"/>
  <c r="F787" i="24"/>
  <c r="G787" i="24"/>
  <c r="H786" i="24"/>
  <c r="G786" i="24"/>
  <c r="F786" i="24"/>
  <c r="H785" i="24"/>
  <c r="G785" i="24"/>
  <c r="F785" i="24"/>
  <c r="H784" i="24"/>
  <c r="F784" i="24"/>
  <c r="G784" i="24"/>
  <c r="H783" i="24"/>
  <c r="F783" i="24"/>
  <c r="G783" i="24"/>
  <c r="H112" i="24"/>
  <c r="G112" i="24"/>
  <c r="F112" i="24"/>
  <c r="H781" i="24"/>
  <c r="G781" i="24"/>
  <c r="F781" i="24"/>
  <c r="H780" i="24"/>
  <c r="F780" i="24"/>
  <c r="G780" i="24"/>
  <c r="H779" i="24"/>
  <c r="F779" i="24"/>
  <c r="G779" i="24"/>
  <c r="H778" i="24"/>
  <c r="G778" i="24"/>
  <c r="F778" i="24"/>
  <c r="H777" i="24"/>
  <c r="G777" i="24"/>
  <c r="F777" i="24"/>
  <c r="H776" i="24"/>
  <c r="F776" i="24"/>
  <c r="G776" i="24"/>
  <c r="H775" i="24"/>
  <c r="F775" i="24"/>
  <c r="G775" i="24"/>
  <c r="H774" i="24"/>
  <c r="G774" i="24"/>
  <c r="F774" i="24"/>
  <c r="H589" i="24"/>
  <c r="G589" i="24"/>
  <c r="F589" i="24"/>
  <c r="H772" i="24"/>
  <c r="F772" i="24"/>
  <c r="G772" i="24"/>
  <c r="H771" i="24"/>
  <c r="F771" i="24"/>
  <c r="G771" i="24"/>
  <c r="H770" i="24"/>
  <c r="G770" i="24"/>
  <c r="F770" i="24"/>
  <c r="H769" i="24"/>
  <c r="G769" i="24"/>
  <c r="F769" i="24"/>
  <c r="H768" i="24"/>
  <c r="F768" i="24"/>
  <c r="G768" i="24"/>
  <c r="H66" i="24"/>
  <c r="G66" i="24"/>
  <c r="F66" i="24"/>
  <c r="H766" i="24"/>
  <c r="G766" i="24"/>
  <c r="F766" i="24"/>
  <c r="H765" i="24"/>
  <c r="G765" i="24"/>
  <c r="F765" i="24"/>
  <c r="H764" i="24"/>
  <c r="F764" i="24"/>
  <c r="G764" i="24"/>
  <c r="H763" i="24"/>
  <c r="F763" i="24"/>
  <c r="G763" i="24"/>
  <c r="H762" i="24"/>
  <c r="G762" i="24"/>
  <c r="F762" i="24"/>
  <c r="H761" i="24"/>
  <c r="G761" i="24"/>
  <c r="F761" i="24"/>
  <c r="H760" i="24"/>
  <c r="F760" i="24"/>
  <c r="G760" i="24"/>
  <c r="H759" i="24"/>
  <c r="F759" i="24"/>
  <c r="G759" i="24"/>
  <c r="H758" i="24"/>
  <c r="G758" i="24"/>
  <c r="F758" i="24"/>
  <c r="H757" i="24"/>
  <c r="G757" i="24"/>
  <c r="F757" i="24"/>
  <c r="H756" i="24"/>
  <c r="F756" i="24"/>
  <c r="G756" i="24"/>
  <c r="H755" i="24"/>
  <c r="F755" i="24"/>
  <c r="G755" i="24"/>
  <c r="H754" i="24"/>
  <c r="G754" i="24"/>
  <c r="F754" i="24"/>
  <c r="H753" i="24"/>
  <c r="G753" i="24"/>
  <c r="F753" i="24"/>
  <c r="H752" i="24"/>
  <c r="F752" i="24"/>
  <c r="G752" i="24"/>
  <c r="H578" i="24"/>
  <c r="G578" i="24"/>
  <c r="F578" i="24"/>
  <c r="H750" i="24"/>
  <c r="G750" i="24"/>
  <c r="F750" i="24"/>
  <c r="H749" i="24"/>
  <c r="G749" i="24"/>
  <c r="F749" i="24"/>
  <c r="H748" i="24"/>
  <c r="F748" i="24"/>
  <c r="G748" i="24"/>
  <c r="H747" i="24"/>
  <c r="F747" i="24"/>
  <c r="G747" i="24"/>
  <c r="H746" i="24"/>
  <c r="G746" i="24"/>
  <c r="F746" i="24"/>
  <c r="H745" i="24"/>
  <c r="G745" i="24"/>
  <c r="F745" i="24"/>
  <c r="H744" i="24"/>
  <c r="F744" i="24"/>
  <c r="G744" i="24"/>
  <c r="H743" i="24"/>
  <c r="F743" i="24"/>
  <c r="G743" i="24"/>
  <c r="H742" i="24"/>
  <c r="G742" i="24"/>
  <c r="F742" i="24"/>
  <c r="H741" i="24"/>
  <c r="G741" i="24"/>
  <c r="F741" i="24"/>
  <c r="H740" i="24"/>
  <c r="F740" i="24"/>
  <c r="G740" i="24"/>
  <c r="H739" i="24"/>
  <c r="F739" i="24"/>
  <c r="G739" i="24"/>
  <c r="H738" i="24"/>
  <c r="G738" i="24"/>
  <c r="F738" i="24"/>
  <c r="H737" i="24"/>
  <c r="G737" i="24"/>
  <c r="F737" i="24"/>
  <c r="H736" i="24"/>
  <c r="F736" i="24"/>
  <c r="G736" i="24"/>
  <c r="H735" i="24"/>
  <c r="F735" i="24"/>
  <c r="G735" i="24"/>
  <c r="H734" i="24"/>
  <c r="G734" i="24"/>
  <c r="F734" i="24"/>
  <c r="G1015" i="24"/>
  <c r="H1015" i="24"/>
  <c r="F1015" i="24"/>
  <c r="H732" i="24"/>
  <c r="F732" i="24"/>
  <c r="G732" i="24"/>
  <c r="H731" i="24"/>
  <c r="F731" i="24"/>
  <c r="G731" i="24"/>
  <c r="H730" i="24"/>
  <c r="G730" i="24"/>
  <c r="F730" i="24"/>
  <c r="H729" i="24"/>
  <c r="G729" i="24"/>
  <c r="F729" i="24"/>
  <c r="H728" i="24"/>
  <c r="F728" i="24"/>
  <c r="G728" i="24"/>
  <c r="H727" i="24"/>
  <c r="F727" i="24"/>
  <c r="G727" i="24"/>
  <c r="H726" i="24"/>
  <c r="G726" i="24"/>
  <c r="F726" i="24"/>
  <c r="H725" i="24"/>
  <c r="G725" i="24"/>
  <c r="F725" i="24"/>
  <c r="H724" i="24"/>
  <c r="F724" i="24"/>
  <c r="G724" i="24"/>
  <c r="H723" i="24"/>
  <c r="F723" i="24"/>
  <c r="G723" i="24"/>
  <c r="H722" i="24"/>
  <c r="G722" i="24"/>
  <c r="F722" i="24"/>
  <c r="H721" i="24"/>
  <c r="G721" i="24"/>
  <c r="F721" i="24"/>
  <c r="H720" i="24"/>
  <c r="F720" i="24"/>
  <c r="G720" i="24"/>
  <c r="H719" i="24"/>
  <c r="F719" i="24"/>
  <c r="G719" i="24"/>
  <c r="H718" i="24"/>
  <c r="G718" i="24"/>
  <c r="F718" i="24"/>
  <c r="H717" i="24"/>
  <c r="G717" i="24"/>
  <c r="F717" i="24"/>
  <c r="H716" i="24"/>
  <c r="F716" i="24"/>
  <c r="G716" i="24"/>
  <c r="H715" i="24"/>
  <c r="F715" i="24"/>
  <c r="G715" i="24"/>
  <c r="H714" i="24"/>
  <c r="G714" i="24"/>
  <c r="F714" i="24"/>
  <c r="H713" i="24"/>
  <c r="G713" i="24"/>
  <c r="F713" i="24"/>
  <c r="H712" i="24"/>
  <c r="F712" i="24"/>
  <c r="G712" i="24"/>
  <c r="H711" i="24"/>
  <c r="F711" i="24"/>
  <c r="G711" i="24"/>
  <c r="H710" i="24"/>
  <c r="G710" i="24"/>
  <c r="F710" i="24"/>
  <c r="H709" i="24"/>
  <c r="G709" i="24"/>
  <c r="F709" i="24"/>
  <c r="H708" i="24"/>
  <c r="F708" i="24"/>
  <c r="G708" i="24"/>
  <c r="H707" i="24"/>
  <c r="F707" i="24"/>
  <c r="G707" i="24"/>
  <c r="H706" i="24"/>
  <c r="G706" i="24"/>
  <c r="F706" i="24"/>
  <c r="H705" i="24"/>
  <c r="G705" i="24"/>
  <c r="F705" i="24"/>
  <c r="H704" i="24"/>
  <c r="F704" i="24"/>
  <c r="G704" i="24"/>
  <c r="H703" i="24"/>
  <c r="F703" i="24"/>
  <c r="G703" i="24"/>
  <c r="H702" i="24"/>
  <c r="G702" i="24"/>
  <c r="F702" i="24"/>
  <c r="H701" i="24"/>
  <c r="G701" i="24"/>
  <c r="F701" i="24"/>
  <c r="H700" i="24"/>
  <c r="F700" i="24"/>
  <c r="G700" i="24"/>
  <c r="H697" i="24"/>
  <c r="G697" i="24"/>
  <c r="F697" i="24"/>
  <c r="H696" i="24"/>
  <c r="F696" i="24"/>
  <c r="G696" i="24"/>
  <c r="H695" i="24"/>
  <c r="F695" i="24"/>
  <c r="G695" i="24"/>
  <c r="H647" i="24"/>
  <c r="F647" i="24"/>
  <c r="G647" i="24"/>
  <c r="H693" i="24"/>
  <c r="G693" i="24"/>
  <c r="F693" i="24"/>
  <c r="H692" i="24"/>
  <c r="F692" i="24"/>
  <c r="G692" i="24"/>
  <c r="H691" i="24"/>
  <c r="F691" i="24"/>
  <c r="G691" i="24"/>
  <c r="H690" i="24"/>
  <c r="G690" i="24"/>
  <c r="F690" i="24"/>
  <c r="H689" i="24"/>
  <c r="G689" i="24"/>
  <c r="F689" i="24"/>
  <c r="H688" i="24"/>
  <c r="F688" i="24"/>
  <c r="G688" i="24"/>
  <c r="H687" i="24"/>
  <c r="F687" i="24"/>
  <c r="G687" i="24"/>
  <c r="H686" i="24"/>
  <c r="G686" i="24"/>
  <c r="F686" i="24"/>
  <c r="H685" i="24"/>
  <c r="G685" i="24"/>
  <c r="F685" i="24"/>
  <c r="H684" i="24"/>
  <c r="F684" i="24"/>
  <c r="G684" i="24"/>
  <c r="H683" i="24"/>
  <c r="F683" i="24"/>
  <c r="G683" i="24"/>
  <c r="H682" i="24"/>
  <c r="G682" i="24"/>
  <c r="F682" i="24"/>
  <c r="H681" i="24"/>
  <c r="G681" i="24"/>
  <c r="F681" i="24"/>
  <c r="H680" i="24"/>
  <c r="F680" i="24"/>
  <c r="G680" i="24"/>
  <c r="H679" i="24"/>
  <c r="F679" i="24"/>
  <c r="G679" i="24"/>
  <c r="H678" i="24"/>
  <c r="G678" i="24"/>
  <c r="F678" i="24"/>
  <c r="H698" i="24"/>
  <c r="G698" i="24"/>
  <c r="F698" i="24"/>
  <c r="H676" i="24"/>
  <c r="F676" i="24"/>
  <c r="G676" i="24"/>
  <c r="H675" i="24"/>
  <c r="F675" i="24"/>
  <c r="G675" i="24"/>
  <c r="H674" i="24"/>
  <c r="G674" i="24"/>
  <c r="F674" i="24"/>
  <c r="H673" i="24"/>
  <c r="G673" i="24"/>
  <c r="F673" i="24"/>
  <c r="H672" i="24"/>
  <c r="F672" i="24"/>
  <c r="G672" i="24"/>
  <c r="H671" i="24"/>
  <c r="F671" i="24"/>
  <c r="G671" i="24"/>
  <c r="H670" i="24"/>
  <c r="G670" i="24"/>
  <c r="F670" i="24"/>
  <c r="H669" i="24"/>
  <c r="G669" i="24"/>
  <c r="F669" i="24"/>
  <c r="H668" i="24"/>
  <c r="F668" i="24"/>
  <c r="G668" i="24"/>
  <c r="H667" i="24"/>
  <c r="F667" i="24"/>
  <c r="G667" i="24"/>
  <c r="G444" i="24"/>
  <c r="F444" i="24"/>
  <c r="H444" i="24"/>
  <c r="H665" i="24"/>
  <c r="G665" i="24"/>
  <c r="F665" i="24"/>
  <c r="H664" i="24"/>
  <c r="F664" i="24"/>
  <c r="G664" i="24"/>
  <c r="H663" i="24"/>
  <c r="F663" i="24"/>
  <c r="G663" i="24"/>
  <c r="H662" i="24"/>
  <c r="G662" i="24"/>
  <c r="F662" i="24"/>
  <c r="H661" i="24"/>
  <c r="G661" i="24"/>
  <c r="F661" i="24"/>
  <c r="H660" i="24"/>
  <c r="F660" i="24"/>
  <c r="G660" i="24"/>
  <c r="H659" i="24"/>
  <c r="F659" i="24"/>
  <c r="G659" i="24"/>
  <c r="H733" i="24"/>
  <c r="G733" i="24"/>
  <c r="F733" i="24"/>
  <c r="H699" i="24"/>
  <c r="F699" i="24"/>
  <c r="G699" i="24"/>
  <c r="H656" i="24"/>
  <c r="F656" i="24"/>
  <c r="G656" i="24"/>
  <c r="H231" i="24"/>
  <c r="G231" i="24"/>
  <c r="F231" i="24"/>
  <c r="H654" i="24"/>
  <c r="G654" i="24"/>
  <c r="F654" i="24"/>
  <c r="H767" i="24"/>
  <c r="F767" i="24"/>
  <c r="G767" i="24"/>
  <c r="H652" i="24"/>
  <c r="F652" i="24"/>
  <c r="G652" i="24"/>
  <c r="H651" i="24"/>
  <c r="F651" i="24"/>
  <c r="G651" i="24"/>
  <c r="H650" i="24"/>
  <c r="G650" i="24"/>
  <c r="F650" i="24"/>
  <c r="H641" i="24"/>
  <c r="G641" i="24"/>
  <c r="F641" i="24"/>
  <c r="H621" i="24"/>
  <c r="G621" i="24"/>
  <c r="F621" i="24"/>
  <c r="H620" i="24"/>
  <c r="F620" i="24"/>
  <c r="G620" i="24"/>
  <c r="H646" i="24"/>
  <c r="G646" i="24"/>
  <c r="F646" i="24"/>
  <c r="H657" i="24"/>
  <c r="G657" i="24"/>
  <c r="F657" i="24"/>
  <c r="H644" i="24"/>
  <c r="F644" i="24"/>
  <c r="G644" i="24"/>
  <c r="H643" i="24"/>
  <c r="F643" i="24"/>
  <c r="G643" i="24"/>
  <c r="H642" i="24"/>
  <c r="G642" i="24"/>
  <c r="F642" i="24"/>
  <c r="H187" i="24"/>
  <c r="G187" i="24"/>
  <c r="F187" i="24"/>
  <c r="H640" i="24"/>
  <c r="F640" i="24"/>
  <c r="G640" i="24"/>
  <c r="H639" i="24"/>
  <c r="F639" i="24"/>
  <c r="G639" i="24"/>
  <c r="H638" i="24"/>
  <c r="G638" i="24"/>
  <c r="F638" i="24"/>
  <c r="H637" i="24"/>
  <c r="G637" i="24"/>
  <c r="F637" i="24"/>
  <c r="H636" i="24"/>
  <c r="F636" i="24"/>
  <c r="G636" i="24"/>
  <c r="H635" i="24"/>
  <c r="F635" i="24"/>
  <c r="G635" i="24"/>
  <c r="H634" i="24"/>
  <c r="G634" i="24"/>
  <c r="F634" i="24"/>
  <c r="H633" i="24"/>
  <c r="G633" i="24"/>
  <c r="F633" i="24"/>
  <c r="H632" i="24"/>
  <c r="F632" i="24"/>
  <c r="G632" i="24"/>
  <c r="H631" i="24"/>
  <c r="F631" i="24"/>
  <c r="G631" i="24"/>
  <c r="H630" i="24"/>
  <c r="G630" i="24"/>
  <c r="F630" i="24"/>
  <c r="H629" i="24"/>
  <c r="G629" i="24"/>
  <c r="F629" i="24"/>
  <c r="H628" i="24"/>
  <c r="F628" i="24"/>
  <c r="G628" i="24"/>
  <c r="H627" i="24"/>
  <c r="F627" i="24"/>
  <c r="G627" i="24"/>
  <c r="H626" i="24"/>
  <c r="G626" i="24"/>
  <c r="F626" i="24"/>
  <c r="H625" i="24"/>
  <c r="G625" i="24"/>
  <c r="F625" i="24"/>
  <c r="H624" i="24"/>
  <c r="F624" i="24"/>
  <c r="G624" i="24"/>
  <c r="H623" i="24"/>
  <c r="F623" i="24"/>
  <c r="G623" i="24"/>
  <c r="H622" i="24"/>
  <c r="G622" i="24"/>
  <c r="F622" i="24"/>
  <c r="H773" i="24"/>
  <c r="G773" i="24"/>
  <c r="F773" i="24"/>
  <c r="H34" i="24"/>
  <c r="G34" i="24"/>
  <c r="F34" i="24"/>
  <c r="H619" i="24"/>
  <c r="F619" i="24"/>
  <c r="G619" i="24"/>
  <c r="H618" i="24"/>
  <c r="G618" i="24"/>
  <c r="F618" i="24"/>
  <c r="H788" i="24"/>
  <c r="F788" i="24"/>
  <c r="G788" i="24"/>
  <c r="H616" i="24"/>
  <c r="F616" i="24"/>
  <c r="G616" i="24"/>
  <c r="H615" i="24"/>
  <c r="F615" i="24"/>
  <c r="G615" i="24"/>
  <c r="H614" i="24"/>
  <c r="G614" i="24"/>
  <c r="F614" i="24"/>
  <c r="H613" i="24"/>
  <c r="G613" i="24"/>
  <c r="F613" i="24"/>
  <c r="H612" i="24"/>
  <c r="F612" i="24"/>
  <c r="G612" i="24"/>
  <c r="H611" i="24"/>
  <c r="F611" i="24"/>
  <c r="G611" i="24"/>
  <c r="H610" i="24"/>
  <c r="G610" i="24"/>
  <c r="F610" i="24"/>
  <c r="H609" i="24"/>
  <c r="G609" i="24"/>
  <c r="F609" i="24"/>
  <c r="H608" i="24"/>
  <c r="F608" i="24"/>
  <c r="G608" i="24"/>
  <c r="H607" i="24"/>
  <c r="F607" i="24"/>
  <c r="G607" i="24"/>
  <c r="H606" i="24"/>
  <c r="G606" i="24"/>
  <c r="F606" i="24"/>
  <c r="H605" i="24"/>
  <c r="G605" i="24"/>
  <c r="F605" i="24"/>
  <c r="H166" i="24"/>
  <c r="G166" i="24"/>
  <c r="F166" i="24"/>
  <c r="H603" i="24"/>
  <c r="F603" i="24"/>
  <c r="G603" i="24"/>
  <c r="H602" i="24"/>
  <c r="G602" i="24"/>
  <c r="F602" i="24"/>
  <c r="H601" i="24"/>
  <c r="G601" i="24"/>
  <c r="F601" i="24"/>
  <c r="H600" i="24"/>
  <c r="F600" i="24"/>
  <c r="G600" i="24"/>
  <c r="H599" i="24"/>
  <c r="F599" i="24"/>
  <c r="G599" i="24"/>
  <c r="H598" i="24"/>
  <c r="G598" i="24"/>
  <c r="F598" i="24"/>
  <c r="H597" i="24"/>
  <c r="G597" i="24"/>
  <c r="F597" i="24"/>
  <c r="H596" i="24"/>
  <c r="F596" i="24"/>
  <c r="G596" i="24"/>
  <c r="H595" i="24"/>
  <c r="F595" i="24"/>
  <c r="G595" i="24"/>
  <c r="H594" i="24"/>
  <c r="G594" i="24"/>
  <c r="F594" i="24"/>
  <c r="H593" i="24"/>
  <c r="G593" i="24"/>
  <c r="F593" i="24"/>
  <c r="H592" i="24"/>
  <c r="F592" i="24"/>
  <c r="G592" i="24"/>
  <c r="H591" i="24"/>
  <c r="F591" i="24"/>
  <c r="G591" i="24"/>
  <c r="H590" i="24"/>
  <c r="G590" i="24"/>
  <c r="F590" i="24"/>
  <c r="H160" i="24"/>
  <c r="G160" i="24"/>
  <c r="F160" i="24"/>
  <c r="H588" i="24"/>
  <c r="F588" i="24"/>
  <c r="G588" i="24"/>
  <c r="H587" i="24"/>
  <c r="F587" i="24"/>
  <c r="G587" i="24"/>
  <c r="H586" i="24"/>
  <c r="G586" i="24"/>
  <c r="F586" i="24"/>
  <c r="H585" i="24"/>
  <c r="G585" i="24"/>
  <c r="F585" i="24"/>
  <c r="H584" i="24"/>
  <c r="F584" i="24"/>
  <c r="G584" i="24"/>
  <c r="H583" i="24"/>
  <c r="F583" i="24"/>
  <c r="G583" i="24"/>
  <c r="H582" i="24"/>
  <c r="G582" i="24"/>
  <c r="F582" i="24"/>
  <c r="H581" i="24"/>
  <c r="G581" i="24"/>
  <c r="F581" i="24"/>
  <c r="H580" i="24"/>
  <c r="F580" i="24"/>
  <c r="G580" i="24"/>
  <c r="H579" i="24"/>
  <c r="F579" i="24"/>
  <c r="G579" i="24"/>
  <c r="H1073" i="24"/>
  <c r="F1073" i="24"/>
  <c r="G1073" i="24"/>
  <c r="H1056" i="24"/>
  <c r="G1056" i="24"/>
  <c r="F1056" i="24"/>
  <c r="H576" i="24"/>
  <c r="F576" i="24"/>
  <c r="G576" i="24"/>
  <c r="H575" i="24"/>
  <c r="F575" i="24"/>
  <c r="G575" i="24"/>
  <c r="H574" i="24"/>
  <c r="G574" i="24"/>
  <c r="F574" i="24"/>
  <c r="H573" i="24"/>
  <c r="G573" i="24"/>
  <c r="F573" i="24"/>
  <c r="H572" i="24"/>
  <c r="F572" i="24"/>
  <c r="G572" i="24"/>
  <c r="H571" i="24"/>
  <c r="F571" i="24"/>
  <c r="G571" i="24"/>
  <c r="H570" i="24"/>
  <c r="G570" i="24"/>
  <c r="F570" i="24"/>
  <c r="H569" i="24"/>
  <c r="G569" i="24"/>
  <c r="F569" i="24"/>
  <c r="H568" i="24"/>
  <c r="F568" i="24"/>
  <c r="G568" i="24"/>
  <c r="H567" i="24"/>
  <c r="F567" i="24"/>
  <c r="G567" i="24"/>
  <c r="H566" i="24"/>
  <c r="G566" i="24"/>
  <c r="F566" i="24"/>
  <c r="H565" i="24"/>
  <c r="G565" i="24"/>
  <c r="F565" i="24"/>
  <c r="H564" i="24"/>
  <c r="F564" i="24"/>
  <c r="G564" i="24"/>
  <c r="H563" i="24"/>
  <c r="F563" i="24"/>
  <c r="G563" i="24"/>
  <c r="H562" i="24"/>
  <c r="G562" i="24"/>
  <c r="F562" i="24"/>
  <c r="H561" i="24"/>
  <c r="G561" i="24"/>
  <c r="F561" i="24"/>
  <c r="H560" i="24"/>
  <c r="F560" i="24"/>
  <c r="G560" i="24"/>
  <c r="H559" i="24"/>
  <c r="F559" i="24"/>
  <c r="G559" i="24"/>
  <c r="H558" i="24"/>
  <c r="G558" i="24"/>
  <c r="F558" i="24"/>
  <c r="H557" i="24"/>
  <c r="G557" i="24"/>
  <c r="F557" i="24"/>
  <c r="H556" i="24"/>
  <c r="F556" i="24"/>
  <c r="G556" i="24"/>
  <c r="G980" i="24"/>
  <c r="F980" i="24"/>
  <c r="H980" i="24"/>
  <c r="H554" i="24"/>
  <c r="G554" i="24"/>
  <c r="F554" i="24"/>
  <c r="H553" i="24"/>
  <c r="G553" i="24"/>
  <c r="F553" i="24"/>
  <c r="H552" i="24"/>
  <c r="F552" i="24"/>
  <c r="G552" i="24"/>
  <c r="H551" i="24"/>
  <c r="F551" i="24"/>
  <c r="G551" i="24"/>
  <c r="H550" i="24"/>
  <c r="G550" i="24"/>
  <c r="F550" i="24"/>
  <c r="H549" i="24"/>
  <c r="G549" i="24"/>
  <c r="F549" i="24"/>
  <c r="G548" i="24"/>
  <c r="F548" i="24"/>
  <c r="H548" i="24"/>
  <c r="G547" i="24"/>
  <c r="F547" i="24"/>
  <c r="H547" i="24"/>
  <c r="G546" i="24"/>
  <c r="F546" i="24"/>
  <c r="H546" i="24"/>
  <c r="G545" i="24"/>
  <c r="F545" i="24"/>
  <c r="H545" i="24"/>
  <c r="G544" i="24"/>
  <c r="F544" i="24"/>
  <c r="H544" i="24"/>
  <c r="G543" i="24"/>
  <c r="F543" i="24"/>
  <c r="H543" i="24"/>
  <c r="G542" i="24"/>
  <c r="F542" i="24"/>
  <c r="H542" i="24"/>
  <c r="G541" i="24"/>
  <c r="F541" i="24"/>
  <c r="H541" i="24"/>
  <c r="G540" i="24"/>
  <c r="F540" i="24"/>
  <c r="H540" i="24"/>
  <c r="G539" i="24"/>
  <c r="F539" i="24"/>
  <c r="H539" i="24"/>
  <c r="G538" i="24"/>
  <c r="F538" i="24"/>
  <c r="H538" i="24"/>
  <c r="G537" i="24"/>
  <c r="F537" i="24"/>
  <c r="H537" i="24"/>
  <c r="G536" i="24"/>
  <c r="F536" i="24"/>
  <c r="H536" i="24"/>
  <c r="G535" i="24"/>
  <c r="F535" i="24"/>
  <c r="H535" i="24"/>
  <c r="G534" i="24"/>
  <c r="F534" i="24"/>
  <c r="H534" i="24"/>
  <c r="G533" i="24"/>
  <c r="F533" i="24"/>
  <c r="H533" i="24"/>
  <c r="G532" i="24"/>
  <c r="F532" i="24"/>
  <c r="H532" i="24"/>
  <c r="G531" i="24"/>
  <c r="F531" i="24"/>
  <c r="H531" i="24"/>
  <c r="G530" i="24"/>
  <c r="F530" i="24"/>
  <c r="H530" i="24"/>
  <c r="G529" i="24"/>
  <c r="F529" i="24"/>
  <c r="H529" i="24"/>
  <c r="G528" i="24"/>
  <c r="F528" i="24"/>
  <c r="H528" i="24"/>
  <c r="G527" i="24"/>
  <c r="F527" i="24"/>
  <c r="H527" i="24"/>
  <c r="G526" i="24"/>
  <c r="F526" i="24"/>
  <c r="H526" i="24"/>
  <c r="G525" i="24"/>
  <c r="F525" i="24"/>
  <c r="H525" i="24"/>
  <c r="G524" i="24"/>
  <c r="F524" i="24"/>
  <c r="H524" i="24"/>
  <c r="G523" i="24"/>
  <c r="F523" i="24"/>
  <c r="H523" i="24"/>
  <c r="G522" i="24"/>
  <c r="F522" i="24"/>
  <c r="H522" i="24"/>
  <c r="G521" i="24"/>
  <c r="F521" i="24"/>
  <c r="H521" i="24"/>
  <c r="G520" i="24"/>
  <c r="F520" i="24"/>
  <c r="H520" i="24"/>
  <c r="G519" i="24"/>
  <c r="F519" i="24"/>
  <c r="H519" i="24"/>
  <c r="G518" i="24"/>
  <c r="F518" i="24"/>
  <c r="H518" i="24"/>
  <c r="G517" i="24"/>
  <c r="F517" i="24"/>
  <c r="H517" i="24"/>
  <c r="G516" i="24"/>
  <c r="F516" i="24"/>
  <c r="H516" i="24"/>
  <c r="G515" i="24"/>
  <c r="F515" i="24"/>
  <c r="H515" i="24"/>
  <c r="G514" i="24"/>
  <c r="F514" i="24"/>
  <c r="H514" i="24"/>
  <c r="G513" i="24"/>
  <c r="F513" i="24"/>
  <c r="H513" i="24"/>
  <c r="G512" i="24"/>
  <c r="F512" i="24"/>
  <c r="H512" i="24"/>
  <c r="G511" i="24"/>
  <c r="F511" i="24"/>
  <c r="H511" i="24"/>
  <c r="G510" i="24"/>
  <c r="F510" i="24"/>
  <c r="H510" i="24"/>
  <c r="G509" i="24"/>
  <c r="F509" i="24"/>
  <c r="H509" i="24"/>
  <c r="G508" i="24"/>
  <c r="F508" i="24"/>
  <c r="H508" i="24"/>
  <c r="G507" i="24"/>
  <c r="F507" i="24"/>
  <c r="H507" i="24"/>
  <c r="G506" i="24"/>
  <c r="F506" i="24"/>
  <c r="H506" i="24"/>
  <c r="G505" i="24"/>
  <c r="F505" i="24"/>
  <c r="H505" i="24"/>
  <c r="G504" i="24"/>
  <c r="F504" i="24"/>
  <c r="H504" i="24"/>
  <c r="G503" i="24"/>
  <c r="F503" i="24"/>
  <c r="H503" i="24"/>
  <c r="G502" i="24"/>
  <c r="F502" i="24"/>
  <c r="H502" i="24"/>
  <c r="G501" i="24"/>
  <c r="F501" i="24"/>
  <c r="H501" i="24"/>
  <c r="G500" i="24"/>
  <c r="F500" i="24"/>
  <c r="H500" i="24"/>
  <c r="G499" i="24"/>
  <c r="F499" i="24"/>
  <c r="H499" i="24"/>
  <c r="G498" i="24"/>
  <c r="F498" i="24"/>
  <c r="H498" i="24"/>
  <c r="G497" i="24"/>
  <c r="F497" i="24"/>
  <c r="H497" i="24"/>
  <c r="H577" i="24"/>
  <c r="G577" i="24"/>
  <c r="F577" i="24"/>
  <c r="G496" i="24"/>
  <c r="F496" i="24"/>
  <c r="H496" i="24"/>
  <c r="G495" i="24"/>
  <c r="F495" i="24"/>
  <c r="H495" i="24"/>
  <c r="G494" i="24"/>
  <c r="F494" i="24"/>
  <c r="H494" i="24"/>
  <c r="G493" i="24"/>
  <c r="F493" i="24"/>
  <c r="H493" i="24"/>
  <c r="G492" i="24"/>
  <c r="F492" i="24"/>
  <c r="H492" i="24"/>
  <c r="G491" i="24"/>
  <c r="F491" i="24"/>
  <c r="H491" i="24"/>
  <c r="G490" i="24"/>
  <c r="F490" i="24"/>
  <c r="H490" i="24"/>
  <c r="G489" i="24"/>
  <c r="F489" i="24"/>
  <c r="H489" i="24"/>
  <c r="G488" i="24"/>
  <c r="F488" i="24"/>
  <c r="H488" i="24"/>
  <c r="G487" i="24"/>
  <c r="F487" i="24"/>
  <c r="H487" i="24"/>
  <c r="G486" i="24"/>
  <c r="F486" i="24"/>
  <c r="H486" i="24"/>
  <c r="G485" i="24"/>
  <c r="F485" i="24"/>
  <c r="H485" i="24"/>
  <c r="G484" i="24"/>
  <c r="F484" i="24"/>
  <c r="H484" i="24"/>
  <c r="G483" i="24"/>
  <c r="F483" i="24"/>
  <c r="H483" i="24"/>
  <c r="G482" i="24"/>
  <c r="F482" i="24"/>
  <c r="H482" i="24"/>
  <c r="G481" i="24"/>
  <c r="F481" i="24"/>
  <c r="H481" i="24"/>
  <c r="G480" i="24"/>
  <c r="F480" i="24"/>
  <c r="H480" i="24"/>
  <c r="G479" i="24"/>
  <c r="F479" i="24"/>
  <c r="H479" i="24"/>
  <c r="G478" i="24"/>
  <c r="F478" i="24"/>
  <c r="H478" i="24"/>
  <c r="G477" i="24"/>
  <c r="F477" i="24"/>
  <c r="H477" i="24"/>
  <c r="G476" i="24"/>
  <c r="F476" i="24"/>
  <c r="H476" i="24"/>
  <c r="G475" i="24"/>
  <c r="F475" i="24"/>
  <c r="H475" i="24"/>
  <c r="G474" i="24"/>
  <c r="F474" i="24"/>
  <c r="H474" i="24"/>
  <c r="G473" i="24"/>
  <c r="F473" i="24"/>
  <c r="H473" i="24"/>
  <c r="G472" i="24"/>
  <c r="F472" i="24"/>
  <c r="H472" i="24"/>
  <c r="G471" i="24"/>
  <c r="F471" i="24"/>
  <c r="H471" i="24"/>
  <c r="G470" i="24"/>
  <c r="F470" i="24"/>
  <c r="H470" i="24"/>
  <c r="G469" i="24"/>
  <c r="F469" i="24"/>
  <c r="H469" i="24"/>
  <c r="G468" i="24"/>
  <c r="F468" i="24"/>
  <c r="H468" i="24"/>
  <c r="G467" i="24"/>
  <c r="F467" i="24"/>
  <c r="H467" i="24"/>
  <c r="G466" i="24"/>
  <c r="F466" i="24"/>
  <c r="H466" i="24"/>
  <c r="G465" i="24"/>
  <c r="F465" i="24"/>
  <c r="H465" i="24"/>
  <c r="G464" i="24"/>
  <c r="F464" i="24"/>
  <c r="H464" i="24"/>
  <c r="G463" i="24"/>
  <c r="F463" i="24"/>
  <c r="H463" i="24"/>
  <c r="G462" i="24"/>
  <c r="F462" i="24"/>
  <c r="H462" i="24"/>
  <c r="G461" i="24"/>
  <c r="F461" i="24"/>
  <c r="H461" i="24"/>
  <c r="G460" i="24"/>
  <c r="F460" i="24"/>
  <c r="H460" i="24"/>
  <c r="G459" i="24"/>
  <c r="F459" i="24"/>
  <c r="H459" i="24"/>
  <c r="G458" i="24"/>
  <c r="F458" i="24"/>
  <c r="H458" i="24"/>
  <c r="G457" i="24"/>
  <c r="F457" i="24"/>
  <c r="H457" i="24"/>
  <c r="G456" i="24"/>
  <c r="F456" i="24"/>
  <c r="H456" i="24"/>
  <c r="G455" i="24"/>
  <c r="F455" i="24"/>
  <c r="H455" i="24"/>
  <c r="G454" i="24"/>
  <c r="F454" i="24"/>
  <c r="H454" i="24"/>
  <c r="G453" i="24"/>
  <c r="F453" i="24"/>
  <c r="H453" i="24"/>
  <c r="G452" i="24"/>
  <c r="F452" i="24"/>
  <c r="H452" i="24"/>
  <c r="G451" i="24"/>
  <c r="F451" i="24"/>
  <c r="H451" i="24"/>
  <c r="G450" i="24"/>
  <c r="F450" i="24"/>
  <c r="H450" i="24"/>
  <c r="G449" i="24"/>
  <c r="F449" i="24"/>
  <c r="H449" i="24"/>
  <c r="G448" i="24"/>
  <c r="F448" i="24"/>
  <c r="H448" i="24"/>
  <c r="G447" i="24"/>
  <c r="F447" i="24"/>
  <c r="H447" i="24"/>
  <c r="G446" i="24"/>
  <c r="F446" i="24"/>
  <c r="H446" i="24"/>
  <c r="G445" i="24"/>
  <c r="F445" i="24"/>
  <c r="H445" i="24"/>
  <c r="H648" i="24"/>
  <c r="F648" i="24"/>
  <c r="G648" i="24"/>
  <c r="G443" i="24"/>
  <c r="F443" i="24"/>
  <c r="H443" i="24"/>
  <c r="G442" i="24"/>
  <c r="F442" i="24"/>
  <c r="H442" i="24"/>
  <c r="G441" i="24"/>
  <c r="F441" i="24"/>
  <c r="H441" i="24"/>
  <c r="G440" i="24"/>
  <c r="F440" i="24"/>
  <c r="H440" i="24"/>
  <c r="G439" i="24"/>
  <c r="F439" i="24"/>
  <c r="H439" i="24"/>
  <c r="G438" i="24"/>
  <c r="F438" i="24"/>
  <c r="H438" i="24"/>
  <c r="G437" i="24"/>
  <c r="F437" i="24"/>
  <c r="H437" i="24"/>
  <c r="G436" i="24"/>
  <c r="F436" i="24"/>
  <c r="H436" i="24"/>
  <c r="G435" i="24"/>
  <c r="F435" i="24"/>
  <c r="H435" i="24"/>
  <c r="G434" i="24"/>
  <c r="F434" i="24"/>
  <c r="H434" i="24"/>
  <c r="G433" i="24"/>
  <c r="F433" i="24"/>
  <c r="H433" i="24"/>
  <c r="G432" i="24"/>
  <c r="F432" i="24"/>
  <c r="H432" i="24"/>
  <c r="G431" i="24"/>
  <c r="F431" i="24"/>
  <c r="H431" i="24"/>
  <c r="G430" i="24"/>
  <c r="F430" i="24"/>
  <c r="H430" i="24"/>
  <c r="G429" i="24"/>
  <c r="F429" i="24"/>
  <c r="H429" i="24"/>
  <c r="G428" i="24"/>
  <c r="F428" i="24"/>
  <c r="H428" i="24"/>
  <c r="G427" i="24"/>
  <c r="F427" i="24"/>
  <c r="H427" i="24"/>
  <c r="G426" i="24"/>
  <c r="F426" i="24"/>
  <c r="H426" i="24"/>
  <c r="G425" i="24"/>
  <c r="F425" i="24"/>
  <c r="H425" i="24"/>
  <c r="G424" i="24"/>
  <c r="F424" i="24"/>
  <c r="H424" i="24"/>
  <c r="G423" i="24"/>
  <c r="F423" i="24"/>
  <c r="H423" i="24"/>
  <c r="G926" i="24"/>
  <c r="H926" i="24"/>
  <c r="F926" i="24"/>
  <c r="G421" i="24"/>
  <c r="F421" i="24"/>
  <c r="H421" i="24"/>
  <c r="G420" i="24"/>
  <c r="F420" i="24"/>
  <c r="H420" i="24"/>
  <c r="G419" i="24"/>
  <c r="F419" i="24"/>
  <c r="H419" i="24"/>
  <c r="G418" i="24"/>
  <c r="F418" i="24"/>
  <c r="H418" i="24"/>
  <c r="G417" i="24"/>
  <c r="F417" i="24"/>
  <c r="H417" i="24"/>
  <c r="G416" i="24"/>
  <c r="F416" i="24"/>
  <c r="H416" i="24"/>
  <c r="G415" i="24"/>
  <c r="F415" i="24"/>
  <c r="H415" i="24"/>
  <c r="G414" i="24"/>
  <c r="F414" i="24"/>
  <c r="H414" i="24"/>
  <c r="G413" i="24"/>
  <c r="F413" i="24"/>
  <c r="H413" i="24"/>
  <c r="G412" i="24"/>
  <c r="F412" i="24"/>
  <c r="H412" i="24"/>
  <c r="G411" i="24"/>
  <c r="F411" i="24"/>
  <c r="H411" i="24"/>
  <c r="G410" i="24"/>
  <c r="F410" i="24"/>
  <c r="H410" i="24"/>
  <c r="G409" i="24"/>
  <c r="F409" i="24"/>
  <c r="H409" i="24"/>
  <c r="G408" i="24"/>
  <c r="F408" i="24"/>
  <c r="H408" i="24"/>
  <c r="G407" i="24"/>
  <c r="F407" i="24"/>
  <c r="H407" i="24"/>
  <c r="G406" i="24"/>
  <c r="F406" i="24"/>
  <c r="H406" i="24"/>
  <c r="G405" i="24"/>
  <c r="F405" i="24"/>
  <c r="H405" i="24"/>
  <c r="G404" i="24"/>
  <c r="F404" i="24"/>
  <c r="H404" i="24"/>
  <c r="G403" i="24"/>
  <c r="F403" i="24"/>
  <c r="H403" i="24"/>
  <c r="G402" i="24"/>
  <c r="F402" i="24"/>
  <c r="H402" i="24"/>
  <c r="G401" i="24"/>
  <c r="F401" i="24"/>
  <c r="H401" i="24"/>
  <c r="G400" i="24"/>
  <c r="F400" i="24"/>
  <c r="H400" i="24"/>
  <c r="G399" i="24"/>
  <c r="F399" i="24"/>
  <c r="H399" i="24"/>
  <c r="G398" i="24"/>
  <c r="F398" i="24"/>
  <c r="H398" i="24"/>
  <c r="G397" i="24"/>
  <c r="F397" i="24"/>
  <c r="H397" i="24"/>
  <c r="G396" i="24"/>
  <c r="F396" i="24"/>
  <c r="H396" i="24"/>
  <c r="G395" i="24"/>
  <c r="F395" i="24"/>
  <c r="H395" i="24"/>
  <c r="G394" i="24"/>
  <c r="F394" i="24"/>
  <c r="H394" i="24"/>
  <c r="G393" i="24"/>
  <c r="F393" i="24"/>
  <c r="H393" i="24"/>
  <c r="G392" i="24"/>
  <c r="F392" i="24"/>
  <c r="H392" i="24"/>
  <c r="G391" i="24"/>
  <c r="F391" i="24"/>
  <c r="H391" i="24"/>
  <c r="G390" i="24"/>
  <c r="F390" i="24"/>
  <c r="H390" i="24"/>
  <c r="G389" i="24"/>
  <c r="F389" i="24"/>
  <c r="H389" i="24"/>
  <c r="G388" i="24"/>
  <c r="F388" i="24"/>
  <c r="H388" i="24"/>
  <c r="G387" i="24"/>
  <c r="F387" i="24"/>
  <c r="H387" i="24"/>
  <c r="G386" i="24"/>
  <c r="F386" i="24"/>
  <c r="H386" i="24"/>
  <c r="G385" i="24"/>
  <c r="F385" i="24"/>
  <c r="H385" i="24"/>
  <c r="G384" i="24"/>
  <c r="F384" i="24"/>
  <c r="H384" i="24"/>
  <c r="G383" i="24"/>
  <c r="F383" i="24"/>
  <c r="H383" i="24"/>
  <c r="G382" i="24"/>
  <c r="F382" i="24"/>
  <c r="H382" i="24"/>
  <c r="G381" i="24"/>
  <c r="F381" i="24"/>
  <c r="H381" i="24"/>
  <c r="G380" i="24"/>
  <c r="F380" i="24"/>
  <c r="H380" i="24"/>
  <c r="G379" i="24"/>
  <c r="F379" i="24"/>
  <c r="H379" i="24"/>
  <c r="G378" i="24"/>
  <c r="F378" i="24"/>
  <c r="H378" i="24"/>
  <c r="G377" i="24"/>
  <c r="F377" i="24"/>
  <c r="H377" i="24"/>
  <c r="G376" i="24"/>
  <c r="F376" i="24"/>
  <c r="H376" i="24"/>
  <c r="H653" i="24"/>
  <c r="G653" i="24"/>
  <c r="F653" i="24"/>
  <c r="G374" i="24"/>
  <c r="F374" i="24"/>
  <c r="H374" i="24"/>
  <c r="G373" i="24"/>
  <c r="F373" i="24"/>
  <c r="H373" i="24"/>
  <c r="G372" i="24"/>
  <c r="F372" i="24"/>
  <c r="H372" i="24"/>
  <c r="G371" i="24"/>
  <c r="F371" i="24"/>
  <c r="H371" i="24"/>
  <c r="G370" i="24"/>
  <c r="F370" i="24"/>
  <c r="H370" i="24"/>
  <c r="G369" i="24"/>
  <c r="F369" i="24"/>
  <c r="H369" i="24"/>
  <c r="G368" i="24"/>
  <c r="F368" i="24"/>
  <c r="H368" i="24"/>
  <c r="G367" i="24"/>
  <c r="F367" i="24"/>
  <c r="H367" i="24"/>
  <c r="F366" i="24"/>
  <c r="H366" i="24"/>
  <c r="G366" i="24"/>
  <c r="H365" i="24"/>
  <c r="G365" i="24"/>
  <c r="F365" i="24"/>
  <c r="H364" i="24"/>
  <c r="G364" i="24"/>
  <c r="F364" i="24"/>
  <c r="H363" i="24"/>
  <c r="G363" i="24"/>
  <c r="F363" i="24"/>
  <c r="H362" i="24"/>
  <c r="G362" i="24"/>
  <c r="F362" i="24"/>
  <c r="H361" i="24"/>
  <c r="G361" i="24"/>
  <c r="F361" i="24"/>
  <c r="H360" i="24"/>
  <c r="G360" i="24"/>
  <c r="F360" i="24"/>
  <c r="H359" i="24"/>
  <c r="G359" i="24"/>
  <c r="F359" i="24"/>
  <c r="H358" i="24"/>
  <c r="G358" i="24"/>
  <c r="F358" i="24"/>
  <c r="H357" i="24"/>
  <c r="G357" i="24"/>
  <c r="F357" i="24"/>
  <c r="H356" i="24"/>
  <c r="G356" i="24"/>
  <c r="F356" i="24"/>
  <c r="H355" i="24"/>
  <c r="G355" i="24"/>
  <c r="F355" i="24"/>
  <c r="H354" i="24"/>
  <c r="G354" i="24"/>
  <c r="F354" i="24"/>
  <c r="H353" i="24"/>
  <c r="G353" i="24"/>
  <c r="F353" i="24"/>
  <c r="H352" i="24"/>
  <c r="G352" i="24"/>
  <c r="F352" i="24"/>
  <c r="H351" i="24"/>
  <c r="G351" i="24"/>
  <c r="F351" i="24"/>
  <c r="H350" i="24"/>
  <c r="G350" i="24"/>
  <c r="F350" i="24"/>
  <c r="H349" i="24"/>
  <c r="G349" i="24"/>
  <c r="F349" i="24"/>
  <c r="H348" i="24"/>
  <c r="G348" i="24"/>
  <c r="F348" i="24"/>
  <c r="H347" i="24"/>
  <c r="G347" i="24"/>
  <c r="F347" i="24"/>
  <c r="H346" i="24"/>
  <c r="G346" i="24"/>
  <c r="F346" i="24"/>
  <c r="H345" i="24"/>
  <c r="G345" i="24"/>
  <c r="F345" i="24"/>
  <c r="H344" i="24"/>
  <c r="G344" i="24"/>
  <c r="F344" i="24"/>
  <c r="H343" i="24"/>
  <c r="G343" i="24"/>
  <c r="F343" i="24"/>
  <c r="H342" i="24"/>
  <c r="G342" i="24"/>
  <c r="F342" i="24"/>
  <c r="H655" i="24"/>
  <c r="F655" i="24"/>
  <c r="G655" i="24"/>
  <c r="H340" i="24"/>
  <c r="G340" i="24"/>
  <c r="F340" i="24"/>
  <c r="H339" i="24"/>
  <c r="G339" i="24"/>
  <c r="F339" i="24"/>
  <c r="H338" i="24"/>
  <c r="G338" i="24"/>
  <c r="F338" i="24"/>
  <c r="H337" i="24"/>
  <c r="G337" i="24"/>
  <c r="F337" i="24"/>
  <c r="H336" i="24"/>
  <c r="G336" i="24"/>
  <c r="F336" i="24"/>
  <c r="H335" i="24"/>
  <c r="G335" i="24"/>
  <c r="F335" i="24"/>
  <c r="H334" i="24"/>
  <c r="G334" i="24"/>
  <c r="F334" i="24"/>
  <c r="H333" i="24"/>
  <c r="G333" i="24"/>
  <c r="F333" i="24"/>
  <c r="H332" i="24"/>
  <c r="G332" i="24"/>
  <c r="F332" i="24"/>
  <c r="H331" i="24"/>
  <c r="G331" i="24"/>
  <c r="F331" i="24"/>
  <c r="H330" i="24"/>
  <c r="G330" i="24"/>
  <c r="F330" i="24"/>
  <c r="H329" i="24"/>
  <c r="G329" i="24"/>
  <c r="F329" i="24"/>
  <c r="H328" i="24"/>
  <c r="G328" i="24"/>
  <c r="F328" i="24"/>
  <c r="H327" i="24"/>
  <c r="G327" i="24"/>
  <c r="F327" i="24"/>
  <c r="H326" i="24"/>
  <c r="G326" i="24"/>
  <c r="F326" i="24"/>
  <c r="H325" i="24"/>
  <c r="G325" i="24"/>
  <c r="F325" i="24"/>
  <c r="H324" i="24"/>
  <c r="G324" i="24"/>
  <c r="F324" i="24"/>
  <c r="H323" i="24"/>
  <c r="G323" i="24"/>
  <c r="F323" i="24"/>
  <c r="H322" i="24"/>
  <c r="G322" i="24"/>
  <c r="F322" i="24"/>
  <c r="H321" i="24"/>
  <c r="G321" i="24"/>
  <c r="F321" i="24"/>
  <c r="H320" i="24"/>
  <c r="G320" i="24"/>
  <c r="F320" i="24"/>
  <c r="H319" i="24"/>
  <c r="G319" i="24"/>
  <c r="F319" i="24"/>
  <c r="H318" i="24"/>
  <c r="G318" i="24"/>
  <c r="F318" i="24"/>
  <c r="H317" i="24"/>
  <c r="G317" i="24"/>
  <c r="F317" i="24"/>
  <c r="H316" i="24"/>
  <c r="G316" i="24"/>
  <c r="F316" i="24"/>
  <c r="H315" i="24"/>
  <c r="G315" i="24"/>
  <c r="F315" i="24"/>
  <c r="H314" i="24"/>
  <c r="G314" i="24"/>
  <c r="F314" i="24"/>
  <c r="H313" i="24"/>
  <c r="G313" i="24"/>
  <c r="F313" i="24"/>
  <c r="H312" i="24"/>
  <c r="G312" i="24"/>
  <c r="F312" i="24"/>
  <c r="H311" i="24"/>
  <c r="G311" i="24"/>
  <c r="F311" i="24"/>
  <c r="H310" i="24"/>
  <c r="G310" i="24"/>
  <c r="F310" i="24"/>
  <c r="H309" i="24"/>
  <c r="G309" i="24"/>
  <c r="F309" i="24"/>
  <c r="H308" i="24"/>
  <c r="G308" i="24"/>
  <c r="F308" i="24"/>
  <c r="H307" i="24"/>
  <c r="G307" i="24"/>
  <c r="F307" i="24"/>
  <c r="H306" i="24"/>
  <c r="G306" i="24"/>
  <c r="F306" i="24"/>
  <c r="H305" i="24"/>
  <c r="G305" i="24"/>
  <c r="F305" i="24"/>
  <c r="H304" i="24"/>
  <c r="G304" i="24"/>
  <c r="F304" i="24"/>
  <c r="H303" i="24"/>
  <c r="G303" i="24"/>
  <c r="F303" i="24"/>
  <c r="H302" i="24"/>
  <c r="G302" i="24"/>
  <c r="F302" i="24"/>
  <c r="H301" i="24"/>
  <c r="G301" i="24"/>
  <c r="F301" i="24"/>
  <c r="H300" i="24"/>
  <c r="G300" i="24"/>
  <c r="F300" i="24"/>
  <c r="H299" i="24"/>
  <c r="G299" i="24"/>
  <c r="F299" i="24"/>
  <c r="H298" i="24"/>
  <c r="G298" i="24"/>
  <c r="F298" i="24"/>
  <c r="H297" i="24"/>
  <c r="G297" i="24"/>
  <c r="F297" i="24"/>
  <c r="H296" i="24"/>
  <c r="G296" i="24"/>
  <c r="F296" i="24"/>
  <c r="H295" i="24"/>
  <c r="G295" i="24"/>
  <c r="F295" i="24"/>
  <c r="H294" i="24"/>
  <c r="G294" i="24"/>
  <c r="F294" i="24"/>
  <c r="H293" i="24"/>
  <c r="G293" i="24"/>
  <c r="F293" i="24"/>
  <c r="H292" i="24"/>
  <c r="G292" i="24"/>
  <c r="F292" i="24"/>
  <c r="H291" i="24"/>
  <c r="G291" i="24"/>
  <c r="F291" i="24"/>
  <c r="H290" i="24"/>
  <c r="G290" i="24"/>
  <c r="F290" i="24"/>
  <c r="H289" i="24"/>
  <c r="G289" i="24"/>
  <c r="F289" i="24"/>
  <c r="H288" i="24"/>
  <c r="G288" i="24"/>
  <c r="F288" i="24"/>
  <c r="H287" i="24"/>
  <c r="G287" i="24"/>
  <c r="F287" i="24"/>
  <c r="H286" i="24"/>
  <c r="G286" i="24"/>
  <c r="F286" i="24"/>
  <c r="H285" i="24"/>
  <c r="G285" i="24"/>
  <c r="F285" i="24"/>
  <c r="H284" i="24"/>
  <c r="G284" i="24"/>
  <c r="F284" i="24"/>
  <c r="H283" i="24"/>
  <c r="G283" i="24"/>
  <c r="F283" i="24"/>
  <c r="H282" i="24"/>
  <c r="G282" i="24"/>
  <c r="F282" i="24"/>
  <c r="H281" i="24"/>
  <c r="G281" i="24"/>
  <c r="F281" i="24"/>
  <c r="H280" i="24"/>
  <c r="G280" i="24"/>
  <c r="F280" i="24"/>
  <c r="H279" i="24"/>
  <c r="G279" i="24"/>
  <c r="F279" i="24"/>
  <c r="H278" i="24"/>
  <c r="G278" i="24"/>
  <c r="F278" i="24"/>
  <c r="H277" i="24"/>
  <c r="G277" i="24"/>
  <c r="F277" i="24"/>
  <c r="H276" i="24"/>
  <c r="G276" i="24"/>
  <c r="F276" i="24"/>
  <c r="H275" i="24"/>
  <c r="G275" i="24"/>
  <c r="F275" i="24"/>
  <c r="H274" i="24"/>
  <c r="G274" i="24"/>
  <c r="F274" i="24"/>
  <c r="H273" i="24"/>
  <c r="G273" i="24"/>
  <c r="F273" i="24"/>
  <c r="H272" i="24"/>
  <c r="G272" i="24"/>
  <c r="F272" i="24"/>
  <c r="H271" i="24"/>
  <c r="G271" i="24"/>
  <c r="F271" i="24"/>
  <c r="H270" i="24"/>
  <c r="G270" i="24"/>
  <c r="F270" i="24"/>
  <c r="H269" i="24"/>
  <c r="G269" i="24"/>
  <c r="F269" i="24"/>
  <c r="H268" i="24"/>
  <c r="G268" i="24"/>
  <c r="F268" i="24"/>
  <c r="H267" i="24"/>
  <c r="G267" i="24"/>
  <c r="F267" i="24"/>
  <c r="H266" i="24"/>
  <c r="G266" i="24"/>
  <c r="F266" i="24"/>
  <c r="H265" i="24"/>
  <c r="G265" i="24"/>
  <c r="F265" i="24"/>
  <c r="H264" i="24"/>
  <c r="G264" i="24"/>
  <c r="F264" i="24"/>
  <c r="H263" i="24"/>
  <c r="G263" i="24"/>
  <c r="F263" i="24"/>
  <c r="H262" i="24"/>
  <c r="G262" i="24"/>
  <c r="F262" i="24"/>
  <c r="H261" i="24"/>
  <c r="G261" i="24"/>
  <c r="F261" i="24"/>
  <c r="H260" i="24"/>
  <c r="G260" i="24"/>
  <c r="F260" i="24"/>
  <c r="H259" i="24"/>
  <c r="G259" i="24"/>
  <c r="F259" i="24"/>
  <c r="H258" i="24"/>
  <c r="G258" i="24"/>
  <c r="F258" i="24"/>
  <c r="H257" i="24"/>
  <c r="G257" i="24"/>
  <c r="F257" i="24"/>
  <c r="H751" i="24"/>
  <c r="F751" i="24"/>
  <c r="G751" i="24"/>
  <c r="H255" i="24"/>
  <c r="G255" i="24"/>
  <c r="F255" i="24"/>
  <c r="H254" i="24"/>
  <c r="G254" i="24"/>
  <c r="F254" i="24"/>
  <c r="H253" i="24"/>
  <c r="G253" i="24"/>
  <c r="F253" i="24"/>
  <c r="H252" i="24"/>
  <c r="G252" i="24"/>
  <c r="F252" i="24"/>
  <c r="H251" i="24"/>
  <c r="G251" i="24"/>
  <c r="F251" i="24"/>
  <c r="H250" i="24"/>
  <c r="G250" i="24"/>
  <c r="F250" i="24"/>
  <c r="H249" i="24"/>
  <c r="G249" i="24"/>
  <c r="F249" i="24"/>
  <c r="H248" i="24"/>
  <c r="G248" i="24"/>
  <c r="F248" i="24"/>
  <c r="H247" i="24"/>
  <c r="G247" i="24"/>
  <c r="F247" i="24"/>
  <c r="H246" i="24"/>
  <c r="G246" i="24"/>
  <c r="F246" i="24"/>
  <c r="H245" i="24"/>
  <c r="G245" i="24"/>
  <c r="F245" i="24"/>
  <c r="H244" i="24"/>
  <c r="G244" i="24"/>
  <c r="F244" i="24"/>
  <c r="H243" i="24"/>
  <c r="G243" i="24"/>
  <c r="F243" i="24"/>
  <c r="H242" i="24"/>
  <c r="G242" i="24"/>
  <c r="F242" i="24"/>
  <c r="H241" i="24"/>
  <c r="G241" i="24"/>
  <c r="F241" i="24"/>
  <c r="H240" i="24"/>
  <c r="G240" i="24"/>
  <c r="F240" i="24"/>
  <c r="H239" i="24"/>
  <c r="G239" i="24"/>
  <c r="F239" i="24"/>
  <c r="H238" i="24"/>
  <c r="G238" i="24"/>
  <c r="F238" i="24"/>
  <c r="H237" i="24"/>
  <c r="G237" i="24"/>
  <c r="F237" i="24"/>
  <c r="H236" i="24"/>
  <c r="G236" i="24"/>
  <c r="F236" i="24"/>
  <c r="H235" i="24"/>
  <c r="G235" i="24"/>
  <c r="F235" i="24"/>
  <c r="H617" i="24"/>
  <c r="G617" i="24"/>
  <c r="F617" i="24"/>
  <c r="H233" i="24"/>
  <c r="G233" i="24"/>
  <c r="F233" i="24"/>
  <c r="H232" i="24"/>
  <c r="G232" i="24"/>
  <c r="F232" i="24"/>
  <c r="G930" i="24"/>
  <c r="H930" i="24"/>
  <c r="F930" i="24"/>
  <c r="G929" i="24"/>
  <c r="H929" i="24"/>
  <c r="F929" i="24"/>
  <c r="H230" i="24"/>
  <c r="G230" i="24"/>
  <c r="F230" i="24"/>
  <c r="H229" i="24"/>
  <c r="G229" i="24"/>
  <c r="F229" i="24"/>
  <c r="H228" i="24"/>
  <c r="G228" i="24"/>
  <c r="F228" i="24"/>
  <c r="H227" i="24"/>
  <c r="G227" i="24"/>
  <c r="F227" i="24"/>
  <c r="H226" i="24"/>
  <c r="G226" i="24"/>
  <c r="F226" i="24"/>
  <c r="H225" i="24"/>
  <c r="G225" i="24"/>
  <c r="F225" i="24"/>
  <c r="H224" i="24"/>
  <c r="G224" i="24"/>
  <c r="F224" i="24"/>
  <c r="H223" i="24"/>
  <c r="G223" i="24"/>
  <c r="F223" i="24"/>
  <c r="H222" i="24"/>
  <c r="G222" i="24"/>
  <c r="F222" i="24"/>
  <c r="H221" i="24"/>
  <c r="G221" i="24"/>
  <c r="F221" i="24"/>
  <c r="H220" i="24"/>
  <c r="G220" i="24"/>
  <c r="F220" i="24"/>
  <c r="H219" i="24"/>
  <c r="G219" i="24"/>
  <c r="F219" i="24"/>
  <c r="H218" i="24"/>
  <c r="G218" i="24"/>
  <c r="F218" i="24"/>
  <c r="H217" i="24"/>
  <c r="G217" i="24"/>
  <c r="F217" i="24"/>
  <c r="H216" i="24"/>
  <c r="G216" i="24"/>
  <c r="F216" i="24"/>
  <c r="H215" i="24"/>
  <c r="G215" i="24"/>
  <c r="F215" i="24"/>
  <c r="H214" i="24"/>
  <c r="G214" i="24"/>
  <c r="F214" i="24"/>
  <c r="H213" i="24"/>
  <c r="G213" i="24"/>
  <c r="F213" i="24"/>
  <c r="H212" i="24"/>
  <c r="G212" i="24"/>
  <c r="F212" i="24"/>
  <c r="H211" i="24"/>
  <c r="G211" i="24"/>
  <c r="F211" i="24"/>
  <c r="H210" i="24"/>
  <c r="G210" i="24"/>
  <c r="F210" i="24"/>
  <c r="H209" i="24"/>
  <c r="G209" i="24"/>
  <c r="F209" i="24"/>
  <c r="H694" i="24"/>
  <c r="G694" i="24"/>
  <c r="F694" i="24"/>
  <c r="H207" i="24"/>
  <c r="G207" i="24"/>
  <c r="F207" i="24"/>
  <c r="H206" i="24"/>
  <c r="G206" i="24"/>
  <c r="F206" i="24"/>
  <c r="H205" i="24"/>
  <c r="G205" i="24"/>
  <c r="F205" i="24"/>
  <c r="H204" i="24"/>
  <c r="G204" i="24"/>
  <c r="F204" i="24"/>
  <c r="H203" i="24"/>
  <c r="G203" i="24"/>
  <c r="F203" i="24"/>
  <c r="H202" i="24"/>
  <c r="G202" i="24"/>
  <c r="F202" i="24"/>
  <c r="H201" i="24"/>
  <c r="G201" i="24"/>
  <c r="F201" i="24"/>
  <c r="H200" i="24"/>
  <c r="G200" i="24"/>
  <c r="F200" i="24"/>
  <c r="H199" i="24"/>
  <c r="G199" i="24"/>
  <c r="F199" i="24"/>
  <c r="H198" i="24"/>
  <c r="G198" i="24"/>
  <c r="F198" i="24"/>
  <c r="H197" i="24"/>
  <c r="G197" i="24"/>
  <c r="F197" i="24"/>
  <c r="H196" i="24"/>
  <c r="G196" i="24"/>
  <c r="F196" i="24"/>
  <c r="H195" i="24"/>
  <c r="G195" i="24"/>
  <c r="F195" i="24"/>
  <c r="H194" i="24"/>
  <c r="G194" i="24"/>
  <c r="F194" i="24"/>
  <c r="H193" i="24"/>
  <c r="G193" i="24"/>
  <c r="F193" i="24"/>
  <c r="H192" i="24"/>
  <c r="G192" i="24"/>
  <c r="F192" i="24"/>
  <c r="H191" i="24"/>
  <c r="G191" i="24"/>
  <c r="F191" i="24"/>
  <c r="H190" i="24"/>
  <c r="G190" i="24"/>
  <c r="F190" i="24"/>
  <c r="H189" i="24"/>
  <c r="G189" i="24"/>
  <c r="F189" i="24"/>
  <c r="H188" i="24"/>
  <c r="G188" i="24"/>
  <c r="F188" i="24"/>
  <c r="H782" i="24"/>
  <c r="G782" i="24"/>
  <c r="F782" i="24"/>
  <c r="H186" i="24"/>
  <c r="G186" i="24"/>
  <c r="F186" i="24"/>
  <c r="H185" i="24"/>
  <c r="G185" i="24"/>
  <c r="F185" i="24"/>
  <c r="H184" i="24"/>
  <c r="G184" i="24"/>
  <c r="F184" i="24"/>
  <c r="H183" i="24"/>
  <c r="G183" i="24"/>
  <c r="F183" i="24"/>
  <c r="H182" i="24"/>
  <c r="G182" i="24"/>
  <c r="F182" i="24"/>
  <c r="H181" i="24"/>
  <c r="G181" i="24"/>
  <c r="F181" i="24"/>
  <c r="H180" i="24"/>
  <c r="G180" i="24"/>
  <c r="F180" i="24"/>
  <c r="H179" i="24"/>
  <c r="G179" i="24"/>
  <c r="F179" i="24"/>
  <c r="H178" i="24"/>
  <c r="G178" i="24"/>
  <c r="F178" i="24"/>
  <c r="H177" i="24"/>
  <c r="G177" i="24"/>
  <c r="F177" i="24"/>
  <c r="H176" i="24"/>
  <c r="G176" i="24"/>
  <c r="F176" i="24"/>
  <c r="H175" i="24"/>
  <c r="G175" i="24"/>
  <c r="F175" i="24"/>
  <c r="H174" i="24"/>
  <c r="G174" i="24"/>
  <c r="F174" i="24"/>
  <c r="H173" i="24"/>
  <c r="G173" i="24"/>
  <c r="F173" i="24"/>
  <c r="H172" i="24"/>
  <c r="G172" i="24"/>
  <c r="F172" i="24"/>
  <c r="H171" i="24"/>
  <c r="G171" i="24"/>
  <c r="F171" i="24"/>
  <c r="H170" i="24"/>
  <c r="G170" i="24"/>
  <c r="F170" i="24"/>
  <c r="H169" i="24"/>
  <c r="G169" i="24"/>
  <c r="F169" i="24"/>
  <c r="H168" i="24"/>
  <c r="G168" i="24"/>
  <c r="F168" i="24"/>
  <c r="H167" i="24"/>
  <c r="G167" i="24"/>
  <c r="F167" i="24"/>
  <c r="H666" i="24"/>
  <c r="G666" i="24"/>
  <c r="F666" i="24"/>
  <c r="H165" i="24"/>
  <c r="G165" i="24"/>
  <c r="F165" i="24"/>
  <c r="H164" i="24"/>
  <c r="G164" i="24"/>
  <c r="F164" i="24"/>
  <c r="H163" i="24"/>
  <c r="G163" i="24"/>
  <c r="F163" i="24"/>
  <c r="H162" i="24"/>
  <c r="G162" i="24"/>
  <c r="F162" i="24"/>
  <c r="H161" i="24"/>
  <c r="G161" i="24"/>
  <c r="F161" i="24"/>
  <c r="H658" i="24"/>
  <c r="G658" i="24"/>
  <c r="F658" i="24"/>
  <c r="H159" i="24"/>
  <c r="G159" i="24"/>
  <c r="F159" i="24"/>
  <c r="H158" i="24"/>
  <c r="G158" i="24"/>
  <c r="F158" i="24"/>
  <c r="H157" i="24"/>
  <c r="G157" i="24"/>
  <c r="F157" i="24"/>
  <c r="H156" i="24"/>
  <c r="G156" i="24"/>
  <c r="F156" i="24"/>
  <c r="H155" i="24"/>
  <c r="G155" i="24"/>
  <c r="F155" i="24"/>
  <c r="H154" i="24"/>
  <c r="G154" i="24"/>
  <c r="F154" i="24"/>
  <c r="H153" i="24"/>
  <c r="G153" i="24"/>
  <c r="F153" i="24"/>
  <c r="H152" i="24"/>
  <c r="G152" i="24"/>
  <c r="F152" i="24"/>
  <c r="H151" i="24"/>
  <c r="G151" i="24"/>
  <c r="F151" i="24"/>
  <c r="H150" i="24"/>
  <c r="G150" i="24"/>
  <c r="F150" i="24"/>
  <c r="H149" i="24"/>
  <c r="G149" i="24"/>
  <c r="F149" i="24"/>
  <c r="H148" i="24"/>
  <c r="G148" i="24"/>
  <c r="F148" i="24"/>
  <c r="H147" i="24"/>
  <c r="G147" i="24"/>
  <c r="F147" i="24"/>
  <c r="H146" i="24"/>
  <c r="G146" i="24"/>
  <c r="F146" i="24"/>
  <c r="H145" i="24"/>
  <c r="G145" i="24"/>
  <c r="F145" i="24"/>
  <c r="H144" i="24"/>
  <c r="G144" i="24"/>
  <c r="F144" i="24"/>
  <c r="H143" i="24"/>
  <c r="G143" i="24"/>
  <c r="F143" i="24"/>
  <c r="H142" i="24"/>
  <c r="G142" i="24"/>
  <c r="F142" i="24"/>
  <c r="H141" i="24"/>
  <c r="G141" i="24"/>
  <c r="F141" i="24"/>
  <c r="H140" i="24"/>
  <c r="G140" i="24"/>
  <c r="F140" i="24"/>
  <c r="H139" i="24"/>
  <c r="G139" i="24"/>
  <c r="F139" i="24"/>
  <c r="H138" i="24"/>
  <c r="G138" i="24"/>
  <c r="F138" i="24"/>
  <c r="H26" i="24"/>
  <c r="G26" i="24"/>
  <c r="F26" i="24"/>
  <c r="H136" i="24"/>
  <c r="G136" i="24"/>
  <c r="F136" i="24"/>
  <c r="H135" i="24"/>
  <c r="G135" i="24"/>
  <c r="F135" i="24"/>
  <c r="H134" i="24"/>
  <c r="G134" i="24"/>
  <c r="F134" i="24"/>
  <c r="H133" i="24"/>
  <c r="G133" i="24"/>
  <c r="F133" i="24"/>
  <c r="H132" i="24"/>
  <c r="G132" i="24"/>
  <c r="F132" i="24"/>
  <c r="H131" i="24"/>
  <c r="G131" i="24"/>
  <c r="F131" i="24"/>
  <c r="H130" i="24"/>
  <c r="G130" i="24"/>
  <c r="F130" i="24"/>
  <c r="H129" i="24"/>
  <c r="G129" i="24"/>
  <c r="F129" i="24"/>
  <c r="H128" i="24"/>
  <c r="G128" i="24"/>
  <c r="F128" i="24"/>
  <c r="H127" i="24"/>
  <c r="G127" i="24"/>
  <c r="F127" i="24"/>
  <c r="H126" i="24"/>
  <c r="G126" i="24"/>
  <c r="F126" i="24"/>
  <c r="H125" i="24"/>
  <c r="G125" i="24"/>
  <c r="F125" i="24"/>
  <c r="H124" i="24"/>
  <c r="G124" i="24"/>
  <c r="F124" i="24"/>
  <c r="H123" i="24"/>
  <c r="G123" i="24"/>
  <c r="F123" i="24"/>
  <c r="H122" i="24"/>
  <c r="G122" i="24"/>
  <c r="F122" i="24"/>
  <c r="H121" i="24"/>
  <c r="G121" i="24"/>
  <c r="F121" i="24"/>
  <c r="H120" i="24"/>
  <c r="G120" i="24"/>
  <c r="F120" i="24"/>
  <c r="H119" i="24"/>
  <c r="G119" i="24"/>
  <c r="F119" i="24"/>
  <c r="H118" i="24"/>
  <c r="G118" i="24"/>
  <c r="F118" i="24"/>
  <c r="H117" i="24"/>
  <c r="G117" i="24"/>
  <c r="F117" i="24"/>
  <c r="H116" i="24"/>
  <c r="G116" i="24"/>
  <c r="F116" i="24"/>
  <c r="H115" i="24"/>
  <c r="G115" i="24"/>
  <c r="F115" i="24"/>
  <c r="H114" i="24"/>
  <c r="G114" i="24"/>
  <c r="F114" i="24"/>
  <c r="H113" i="24"/>
  <c r="G113" i="24"/>
  <c r="F113" i="24"/>
  <c r="H111" i="24"/>
  <c r="G111" i="24"/>
  <c r="F111" i="24"/>
  <c r="H110" i="24"/>
  <c r="G110" i="24"/>
  <c r="F110" i="24"/>
  <c r="H109" i="24"/>
  <c r="G109" i="24"/>
  <c r="F109" i="24"/>
  <c r="H108" i="24"/>
  <c r="G108" i="24"/>
  <c r="F108" i="24"/>
  <c r="H107" i="24"/>
  <c r="G107" i="24"/>
  <c r="F107" i="24"/>
  <c r="H106" i="24"/>
  <c r="G106" i="24"/>
  <c r="F106" i="24"/>
  <c r="H105" i="24"/>
  <c r="G105" i="24"/>
  <c r="F105" i="24"/>
  <c r="H104" i="24"/>
  <c r="G104" i="24"/>
  <c r="F104" i="24"/>
  <c r="H103" i="24"/>
  <c r="G103" i="24"/>
  <c r="F103" i="24"/>
  <c r="H102" i="24"/>
  <c r="G102" i="24"/>
  <c r="F102" i="24"/>
  <c r="H101" i="24"/>
  <c r="G101" i="24"/>
  <c r="F101" i="24"/>
  <c r="H100" i="24"/>
  <c r="G100" i="24"/>
  <c r="F100" i="24"/>
  <c r="H99" i="24"/>
  <c r="G99" i="24"/>
  <c r="F99" i="24"/>
  <c r="H98" i="24"/>
  <c r="G98" i="24"/>
  <c r="F98" i="24"/>
  <c r="H97" i="24"/>
  <c r="G97" i="24"/>
  <c r="F97" i="24"/>
  <c r="H96" i="24"/>
  <c r="G96" i="24"/>
  <c r="F96" i="24"/>
  <c r="H95" i="24"/>
  <c r="G95" i="24"/>
  <c r="F95" i="24"/>
  <c r="H94" i="24"/>
  <c r="G94" i="24"/>
  <c r="F94" i="24"/>
  <c r="H93" i="24"/>
  <c r="G93" i="24"/>
  <c r="F93" i="24"/>
  <c r="H92" i="24"/>
  <c r="G92" i="24"/>
  <c r="F92" i="24"/>
  <c r="H91" i="24"/>
  <c r="G91" i="24"/>
  <c r="F91" i="24"/>
  <c r="H90" i="24"/>
  <c r="G90" i="24"/>
  <c r="F90" i="24"/>
  <c r="H89" i="24"/>
  <c r="G89" i="24"/>
  <c r="F89" i="24"/>
  <c r="H88" i="24"/>
  <c r="G88" i="24"/>
  <c r="F88" i="24"/>
  <c r="H87" i="24"/>
  <c r="G87" i="24"/>
  <c r="F87" i="24"/>
  <c r="H86" i="24"/>
  <c r="G86" i="24"/>
  <c r="F86" i="24"/>
  <c r="H85" i="24"/>
  <c r="G85" i="24"/>
  <c r="F85" i="24"/>
  <c r="H84" i="24"/>
  <c r="G84" i="24"/>
  <c r="F84" i="24"/>
  <c r="H83" i="24"/>
  <c r="G83" i="24"/>
  <c r="F83" i="24"/>
  <c r="H82" i="24"/>
  <c r="G82" i="24"/>
  <c r="F82" i="24"/>
  <c r="H81" i="24"/>
  <c r="G81" i="24"/>
  <c r="F81" i="24"/>
  <c r="H80" i="24"/>
  <c r="G80" i="24"/>
  <c r="F80" i="24"/>
  <c r="H79" i="24"/>
  <c r="G79" i="24"/>
  <c r="F79" i="24"/>
  <c r="H78" i="24"/>
  <c r="G78" i="24"/>
  <c r="F78" i="24"/>
  <c r="G1119" i="24"/>
  <c r="F1119" i="24"/>
  <c r="H1119" i="24"/>
  <c r="G1118" i="24"/>
  <c r="H1118" i="24"/>
  <c r="F1118" i="24"/>
  <c r="H38" i="24"/>
  <c r="G38" i="24"/>
  <c r="F38" i="24"/>
  <c r="H37" i="24"/>
  <c r="G37" i="24"/>
  <c r="F37" i="24"/>
  <c r="H36" i="24"/>
  <c r="G36" i="24"/>
  <c r="F36" i="24"/>
  <c r="G1117" i="24"/>
  <c r="F1117" i="24"/>
  <c r="H1117" i="24"/>
  <c r="H11" i="24"/>
  <c r="G11" i="24"/>
  <c r="F11" i="24"/>
  <c r="H35" i="24"/>
  <c r="G35" i="24"/>
  <c r="F35" i="24"/>
  <c r="H57" i="24"/>
  <c r="G57" i="24"/>
  <c r="F57" i="24"/>
  <c r="H76" i="24"/>
  <c r="G76" i="24"/>
  <c r="F76" i="24"/>
  <c r="H10" i="24"/>
  <c r="G10" i="24"/>
  <c r="F10" i="24"/>
  <c r="G1120" i="24"/>
  <c r="F1120" i="24"/>
  <c r="H1120" i="24"/>
  <c r="H75" i="24"/>
  <c r="G75" i="24"/>
  <c r="F75" i="24"/>
  <c r="H56" i="24"/>
  <c r="G56" i="24"/>
  <c r="F56" i="24"/>
  <c r="H33" i="24"/>
  <c r="G33" i="24"/>
  <c r="F33" i="24"/>
  <c r="H55" i="24"/>
  <c r="G55" i="24"/>
  <c r="F55" i="24"/>
  <c r="H32" i="24"/>
  <c r="G32" i="24"/>
  <c r="F32" i="24"/>
  <c r="H54" i="24"/>
  <c r="G54" i="24"/>
  <c r="F54" i="24"/>
  <c r="H53" i="24"/>
  <c r="G53" i="24"/>
  <c r="F53" i="24"/>
  <c r="H52" i="24"/>
  <c r="G52" i="24"/>
  <c r="F52" i="24"/>
  <c r="H51" i="24"/>
  <c r="G51" i="24"/>
  <c r="F51" i="24"/>
  <c r="H50" i="24"/>
  <c r="G50" i="24"/>
  <c r="F50" i="24"/>
  <c r="H49" i="24"/>
  <c r="G49" i="24"/>
  <c r="F49" i="24"/>
  <c r="H48" i="24"/>
  <c r="G48" i="24"/>
  <c r="F48" i="24"/>
  <c r="H74" i="24"/>
  <c r="G74" i="24"/>
  <c r="F74" i="24"/>
  <c r="H47" i="24"/>
  <c r="G47" i="24"/>
  <c r="F47" i="24"/>
  <c r="H46" i="24"/>
  <c r="G46" i="24"/>
  <c r="F46" i="24"/>
  <c r="H73" i="24"/>
  <c r="G73" i="24"/>
  <c r="F73" i="24"/>
  <c r="H72" i="24"/>
  <c r="G72" i="24"/>
  <c r="F72" i="24"/>
  <c r="H71" i="24"/>
  <c r="G71" i="24"/>
  <c r="F71" i="24"/>
  <c r="H45" i="24"/>
  <c r="G45" i="24"/>
  <c r="F45" i="24"/>
  <c r="H70" i="24"/>
  <c r="G70" i="24"/>
  <c r="F70" i="24"/>
  <c r="H69" i="24"/>
  <c r="G69" i="24"/>
  <c r="F69" i="24"/>
  <c r="H44" i="24"/>
  <c r="G44" i="24"/>
  <c r="F44" i="24"/>
  <c r="H43" i="24"/>
  <c r="G43" i="24"/>
  <c r="F43" i="24"/>
  <c r="H42" i="24"/>
  <c r="G42" i="24"/>
  <c r="F42" i="24"/>
  <c r="H41" i="24"/>
  <c r="G41" i="24"/>
  <c r="F41" i="24"/>
  <c r="H40" i="24"/>
  <c r="G40" i="24"/>
  <c r="F40" i="24"/>
  <c r="H39" i="24"/>
  <c r="G39" i="24"/>
  <c r="F39" i="24"/>
  <c r="H68" i="24"/>
  <c r="G68" i="24"/>
  <c r="F68" i="24"/>
  <c r="H65" i="24"/>
  <c r="G65" i="24"/>
  <c r="F65" i="24"/>
  <c r="H64" i="24"/>
  <c r="G64" i="24"/>
  <c r="F64" i="24"/>
  <c r="H63" i="24"/>
  <c r="G63" i="24"/>
  <c r="F63" i="24"/>
  <c r="H67" i="24"/>
  <c r="G67" i="24"/>
  <c r="F67" i="24"/>
  <c r="H62" i="24"/>
  <c r="G62" i="24"/>
  <c r="F62" i="24"/>
  <c r="H61" i="24"/>
  <c r="G61" i="24"/>
  <c r="F61" i="24"/>
  <c r="H9" i="24"/>
  <c r="G9" i="24"/>
  <c r="F9" i="24"/>
  <c r="H60" i="24"/>
  <c r="G60" i="24"/>
  <c r="F60" i="24"/>
  <c r="H30" i="24"/>
  <c r="G30" i="24"/>
  <c r="F30" i="24"/>
  <c r="H25" i="24"/>
  <c r="G25" i="24"/>
  <c r="F25" i="24"/>
  <c r="H29" i="24"/>
  <c r="G29" i="24"/>
  <c r="F29" i="24"/>
  <c r="H31" i="24"/>
  <c r="G31" i="24"/>
  <c r="F31" i="24"/>
  <c r="H24" i="24"/>
  <c r="G24" i="24"/>
  <c r="F24" i="24"/>
  <c r="H23" i="24"/>
  <c r="G23" i="24"/>
  <c r="F23" i="24"/>
  <c r="H22" i="24"/>
  <c r="G22" i="24"/>
  <c r="F22" i="24"/>
  <c r="H21" i="24"/>
  <c r="G21" i="24"/>
  <c r="F21" i="24"/>
  <c r="H20" i="24"/>
  <c r="G20" i="24"/>
  <c r="F20" i="24"/>
  <c r="H19" i="24"/>
  <c r="G19" i="24"/>
  <c r="F19" i="24"/>
  <c r="H18" i="24"/>
  <c r="G18" i="24"/>
  <c r="F18" i="24"/>
  <c r="H17" i="24"/>
  <c r="G17" i="24"/>
  <c r="F17" i="24"/>
  <c r="H16" i="24"/>
  <c r="G16" i="24"/>
  <c r="F16" i="24"/>
  <c r="H15" i="24"/>
  <c r="G15" i="24"/>
  <c r="F15" i="24"/>
  <c r="H14" i="24"/>
  <c r="G14" i="24"/>
  <c r="F14" i="24"/>
  <c r="H59" i="24"/>
  <c r="G59" i="24"/>
  <c r="F59" i="24"/>
  <c r="H28" i="24"/>
  <c r="G28" i="24"/>
  <c r="F28" i="24"/>
  <c r="H13" i="24"/>
  <c r="G13" i="24"/>
  <c r="F13" i="24"/>
  <c r="H8" i="24"/>
  <c r="G8" i="24"/>
  <c r="F8" i="24"/>
  <c r="H58" i="24"/>
  <c r="G58" i="24"/>
  <c r="F58" i="24"/>
  <c r="H27" i="24"/>
  <c r="G27" i="24"/>
  <c r="F27" i="24"/>
  <c r="G1121" i="24"/>
  <c r="F1121" i="24"/>
  <c r="H1121" i="24"/>
  <c r="G1122" i="24"/>
  <c r="H1122" i="24"/>
  <c r="F1122" i="24"/>
  <c r="H208" i="24"/>
  <c r="G208" i="24"/>
  <c r="F208" i="24"/>
  <c r="G1123" i="24"/>
  <c r="H1123" i="24"/>
  <c r="F1123" i="24"/>
  <c r="H256" i="24"/>
  <c r="G256" i="24"/>
  <c r="F256" i="24"/>
  <c r="G1124" i="24"/>
  <c r="H1124" i="24"/>
  <c r="F1124" i="24"/>
  <c r="H604" i="24"/>
  <c r="F604" i="24"/>
  <c r="G604" i="24"/>
  <c r="G1114" i="24"/>
  <c r="H1114" i="24"/>
  <c r="F1114" i="24"/>
  <c r="G1115" i="24"/>
  <c r="H1115" i="24"/>
  <c r="F1115" i="24"/>
  <c r="G1116" i="24"/>
  <c r="H1116" i="24"/>
  <c r="F1116" i="24"/>
  <c r="H12" i="24"/>
  <c r="G12" i="24"/>
  <c r="F12" i="24"/>
  <c r="BX55" i="25"/>
  <c r="BR55" i="25"/>
  <c r="BL17" i="25"/>
  <c r="BF57" i="25"/>
  <c r="F15" i="25"/>
  <c r="L5" i="25" l="1"/>
  <c r="M5" i="25" s="1"/>
  <c r="L6" i="25"/>
  <c r="M6" i="25" s="1"/>
  <c r="M137" i="22"/>
  <c r="M138" i="22"/>
  <c r="M139" i="22"/>
  <c r="M140" i="22"/>
  <c r="M141" i="22"/>
  <c r="M142" i="22"/>
  <c r="M143" i="22"/>
  <c r="M144" i="22"/>
  <c r="M145" i="22"/>
  <c r="M131" i="22"/>
  <c r="M132" i="22"/>
  <c r="M133" i="22"/>
  <c r="M134" i="22"/>
  <c r="M135" i="22"/>
  <c r="M136"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08" i="22"/>
  <c r="M109" i="22"/>
  <c r="M110" i="22"/>
  <c r="M111" i="22"/>
  <c r="M112" i="22"/>
  <c r="M113" i="22"/>
  <c r="M114" i="22"/>
  <c r="M115" i="22"/>
  <c r="M116" i="22"/>
  <c r="M117" i="22"/>
  <c r="M118" i="22"/>
  <c r="M119" i="22"/>
  <c r="M120" i="22"/>
  <c r="M121" i="22"/>
  <c r="M122" i="22"/>
  <c r="M123" i="22"/>
  <c r="M124" i="22"/>
  <c r="M125" i="22"/>
  <c r="M126" i="22"/>
  <c r="M127" i="22"/>
  <c r="M128" i="22"/>
  <c r="M129" i="22"/>
  <c r="M130" i="22"/>
  <c r="M130" i="16"/>
  <c r="M129" i="16"/>
  <c r="M128" i="16"/>
  <c r="M127" i="16"/>
  <c r="M126" i="16"/>
  <c r="M125" i="16"/>
  <c r="M124" i="16"/>
  <c r="M123" i="16"/>
  <c r="M122" i="16"/>
  <c r="M121" i="16"/>
  <c r="M120" i="16"/>
  <c r="M119" i="16"/>
  <c r="M118" i="16"/>
  <c r="M117" i="16"/>
  <c r="M116" i="16"/>
  <c r="M115" i="16"/>
  <c r="M114" i="16"/>
  <c r="M113" i="16"/>
  <c r="M112" i="16"/>
  <c r="M111" i="16"/>
  <c r="M110" i="16"/>
  <c r="M109" i="16"/>
  <c r="M108" i="16"/>
  <c r="M107" i="16"/>
  <c r="M106" i="16"/>
  <c r="M105" i="16"/>
  <c r="M104" i="16"/>
  <c r="M103" i="16"/>
  <c r="M102" i="16"/>
  <c r="M101" i="16"/>
  <c r="M100" i="16"/>
  <c r="M99" i="16"/>
  <c r="M98" i="16"/>
  <c r="M97" i="16"/>
  <c r="M96" i="16"/>
  <c r="M95" i="16"/>
  <c r="M94" i="16"/>
  <c r="M93" i="16"/>
  <c r="M92" i="16"/>
  <c r="M91" i="16"/>
  <c r="M90" i="16"/>
  <c r="M89" i="16"/>
  <c r="M88" i="16"/>
  <c r="M87" i="16"/>
  <c r="M86" i="16"/>
  <c r="M85" i="16"/>
  <c r="M84" i="16"/>
  <c r="M83" i="16"/>
  <c r="M82" i="16"/>
  <c r="M81" i="16"/>
  <c r="M80" i="16"/>
  <c r="M79" i="16"/>
  <c r="M78" i="16"/>
  <c r="M77" i="16"/>
  <c r="M76" i="16"/>
  <c r="M75" i="16"/>
  <c r="M74" i="16"/>
  <c r="M73" i="16"/>
  <c r="M72" i="16"/>
  <c r="M71" i="16"/>
  <c r="M70" i="16"/>
  <c r="M69" i="16"/>
  <c r="M68" i="16"/>
  <c r="M67" i="16"/>
  <c r="M66" i="16"/>
  <c r="M64" i="16"/>
  <c r="M65" i="16"/>
  <c r="M62" i="16"/>
  <c r="M63" i="16"/>
  <c r="M61" i="16"/>
  <c r="M105" i="10"/>
  <c r="M60" i="16"/>
  <c r="M18" i="1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86" i="1"/>
  <c r="M87" i="1"/>
  <c r="M88" i="1"/>
  <c r="M89" i="1"/>
  <c r="M90" i="1"/>
  <c r="M91" i="1"/>
  <c r="M84" i="1"/>
  <c r="M85"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50"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9" i="1"/>
  <c r="M10" i="1"/>
  <c r="M11" i="1"/>
  <c r="M8" i="1"/>
  <c r="M75" i="7"/>
  <c r="M74" i="7"/>
  <c r="M92" i="1"/>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9" i="6"/>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9" i="7"/>
  <c r="M10" i="7"/>
  <c r="M8" i="7"/>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2" i="10"/>
  <c r="M13" i="10"/>
  <c r="M14" i="10"/>
  <c r="M15" i="10"/>
  <c r="M16" i="10"/>
  <c r="M17" i="10"/>
  <c r="M10" i="10"/>
  <c r="M11" i="10"/>
  <c r="M9" i="10"/>
  <c r="M8" i="10"/>
  <c r="M9" i="11"/>
  <c r="M10" i="11"/>
  <c r="M11" i="11"/>
  <c r="M12" i="11"/>
  <c r="M13" i="11"/>
  <c r="M14" i="11"/>
  <c r="M15" i="11"/>
  <c r="M16" i="11"/>
  <c r="M17" i="11"/>
  <c r="M19" i="11"/>
  <c r="M20" i="11"/>
  <c r="M8" i="11"/>
  <c r="M39" i="12"/>
  <c r="M48" i="12"/>
  <c r="M35" i="12"/>
  <c r="M21" i="12"/>
  <c r="M19" i="12"/>
  <c r="M10" i="12"/>
  <c r="M26" i="12"/>
  <c r="M18" i="12"/>
  <c r="M41" i="12"/>
  <c r="M28" i="12"/>
  <c r="M37" i="12"/>
  <c r="M42" i="12"/>
  <c r="M46" i="12"/>
  <c r="M47" i="12"/>
  <c r="M11" i="12"/>
  <c r="M38" i="12"/>
  <c r="M43" i="12"/>
  <c r="M13" i="12"/>
  <c r="M14" i="12"/>
  <c r="M30" i="12"/>
  <c r="M45" i="12"/>
  <c r="M34" i="12"/>
  <c r="M27" i="12"/>
  <c r="M36" i="12"/>
  <c r="M32" i="12"/>
  <c r="M15" i="12"/>
  <c r="M24" i="12"/>
  <c r="M25" i="12"/>
  <c r="M31" i="12"/>
  <c r="M50" i="12"/>
  <c r="M53" i="12"/>
  <c r="M8" i="12"/>
  <c r="M9" i="12"/>
  <c r="M12" i="12"/>
  <c r="M20" i="12"/>
  <c r="M16" i="12"/>
  <c r="M17" i="12"/>
  <c r="M22" i="12"/>
  <c r="M29" i="12"/>
  <c r="M33" i="12"/>
  <c r="M40" i="12"/>
  <c r="M44" i="12"/>
  <c r="M49" i="12"/>
  <c r="M51" i="12"/>
  <c r="M52" i="12"/>
  <c r="M23" i="12"/>
  <c r="M38" i="16"/>
  <c r="M39" i="16"/>
  <c r="M40" i="16"/>
  <c r="M41" i="16"/>
  <c r="M42" i="16"/>
  <c r="M43" i="16"/>
  <c r="M44" i="16"/>
  <c r="M45" i="16"/>
  <c r="M46" i="16"/>
  <c r="M47" i="16"/>
  <c r="M48" i="16"/>
  <c r="M49" i="16"/>
  <c r="M50" i="16"/>
  <c r="M51" i="16"/>
  <c r="M52" i="16"/>
  <c r="M53" i="16"/>
  <c r="M54" i="16"/>
  <c r="M55" i="16"/>
  <c r="M56" i="16"/>
  <c r="M57" i="16"/>
  <c r="M58" i="16"/>
  <c r="M59" i="16"/>
  <c r="M3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S1127" i="24"/>
  <c r="R1127" i="24" s="1"/>
  <c r="S1125" i="24"/>
  <c r="S1123" i="24"/>
  <c r="Y1180" i="24" l="1"/>
  <c r="Y1180" i="24" a="1"/>
  <c r="Y1205" i="24"/>
  <c r="Y1205" i="24" a="1"/>
  <c r="X1205" i="24"/>
  <c r="X1205" i="24" a="1"/>
  <c r="X1180" i="24"/>
  <c r="S1180" i="24"/>
  <c r="R1180" i="24"/>
  <c r="X1180" i="24"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Robles</author>
  </authors>
  <commentList>
    <comment ref="K744" authorId="0" shapeId="0" xr:uid="{CBD352A4-B482-470C-B18D-D47D86B38DFA}">
      <text>
        <r>
          <rPr>
            <b/>
            <sz val="9"/>
            <color indexed="81"/>
            <rFont val="Tahoma"/>
            <family val="2"/>
          </rPr>
          <t>Javier Robles:</t>
        </r>
        <r>
          <rPr>
            <sz val="9"/>
            <color indexed="81"/>
            <rFont val="Tahoma"/>
            <family val="2"/>
          </rPr>
          <t xml:space="preserve">
Esta es una sola incapacidad que la dividi en los dos meses</t>
        </r>
      </text>
    </comment>
    <comment ref="K753" authorId="0" shapeId="0" xr:uid="{3E650378-5D05-4A51-B580-53B70A9832B4}">
      <text>
        <r>
          <rPr>
            <b/>
            <sz val="9"/>
            <color indexed="81"/>
            <rFont val="Tahoma"/>
            <family val="2"/>
          </rPr>
          <t>Javier Robles:</t>
        </r>
        <r>
          <rPr>
            <sz val="9"/>
            <color indexed="81"/>
            <rFont val="Tahoma"/>
            <family val="2"/>
          </rPr>
          <t xml:space="preserve">
Esta es son dos incapacidades firetentes pero la de 10 dias es prorroga de los priemros  5</t>
        </r>
      </text>
    </comment>
    <comment ref="K771" authorId="0" shapeId="0" xr:uid="{B4716FCD-89AA-4E84-A61B-949D03E2AF5D}">
      <text>
        <r>
          <rPr>
            <b/>
            <sz val="9"/>
            <color indexed="81"/>
            <rFont val="Tahoma"/>
            <family val="2"/>
          </rPr>
          <t>Javier Robles:</t>
        </r>
        <r>
          <rPr>
            <sz val="9"/>
            <color indexed="81"/>
            <rFont val="Tahoma"/>
            <family val="2"/>
          </rPr>
          <t xml:space="preserve">
Esta es una sola incapacidad que la dividi en los dos meses</t>
        </r>
      </text>
    </comment>
    <comment ref="K780" authorId="0" shapeId="0" xr:uid="{52AF3554-B21A-4A9B-B7A8-86E28C09DA0B}">
      <text>
        <r>
          <rPr>
            <b/>
            <sz val="9"/>
            <color indexed="81"/>
            <rFont val="Tahoma"/>
            <family val="2"/>
          </rPr>
          <t>Javier Robles:</t>
        </r>
        <r>
          <rPr>
            <sz val="9"/>
            <color indexed="81"/>
            <rFont val="Tahoma"/>
            <family val="2"/>
          </rPr>
          <t xml:space="preserve">
Esta es una sola incapacidad que la dividi en los dos meses</t>
        </r>
      </text>
    </comment>
    <comment ref="K809" authorId="0" shapeId="0" xr:uid="{79875900-1FCD-42C2-9554-5CD3EBE92B23}">
      <text>
        <r>
          <rPr>
            <b/>
            <sz val="9"/>
            <color indexed="81"/>
            <rFont val="Tahoma"/>
            <family val="2"/>
          </rPr>
          <t>Javier Robles:</t>
        </r>
        <r>
          <rPr>
            <sz val="9"/>
            <color indexed="81"/>
            <rFont val="Tahoma"/>
            <family val="2"/>
          </rPr>
          <t xml:space="preserve">
Esta es una sola incapacidad que la dividi en los dos meses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Javier Robles</author>
  </authors>
  <commentList>
    <comment ref="F51" authorId="0" shapeId="0" xr:uid="{00000000-0006-0000-0900-000001000000}">
      <text>
        <r>
          <rPr>
            <b/>
            <sz val="9"/>
            <color indexed="81"/>
            <rFont val="Tahoma"/>
            <family val="2"/>
          </rPr>
          <t>Javier Robles:</t>
        </r>
        <r>
          <rPr>
            <sz val="9"/>
            <color indexed="81"/>
            <rFont val="Tahoma"/>
            <family val="2"/>
          </rPr>
          <t xml:space="preserve">
Esta es una sola incapacidad que la dividi en los dos meses</t>
        </r>
      </text>
    </comment>
    <comment ref="F60" authorId="0" shapeId="0" xr:uid="{00000000-0006-0000-0900-000002000000}">
      <text>
        <r>
          <rPr>
            <b/>
            <sz val="9"/>
            <color indexed="81"/>
            <rFont val="Tahoma"/>
            <family val="2"/>
          </rPr>
          <t>Javier Robles:</t>
        </r>
        <r>
          <rPr>
            <sz val="9"/>
            <color indexed="81"/>
            <rFont val="Tahoma"/>
            <family val="2"/>
          </rPr>
          <t xml:space="preserve">
Esta es son dos incapacidades firetentes pero la de 10 dias es prorroga de los priemros  5</t>
        </r>
      </text>
    </comment>
    <comment ref="F78" authorId="0" shapeId="0" xr:uid="{00000000-0006-0000-0900-000003000000}">
      <text>
        <r>
          <rPr>
            <b/>
            <sz val="9"/>
            <color indexed="81"/>
            <rFont val="Tahoma"/>
            <family val="2"/>
          </rPr>
          <t>Javier Robles:</t>
        </r>
        <r>
          <rPr>
            <sz val="9"/>
            <color indexed="81"/>
            <rFont val="Tahoma"/>
            <family val="2"/>
          </rPr>
          <t xml:space="preserve">
Esta es una sola incapacidad que la dividi en los dos meses</t>
        </r>
      </text>
    </comment>
    <comment ref="F87" authorId="0" shapeId="0" xr:uid="{00000000-0006-0000-0900-000004000000}">
      <text>
        <r>
          <rPr>
            <b/>
            <sz val="9"/>
            <color indexed="81"/>
            <rFont val="Tahoma"/>
            <family val="2"/>
          </rPr>
          <t>Javier Robles:</t>
        </r>
        <r>
          <rPr>
            <sz val="9"/>
            <color indexed="81"/>
            <rFont val="Tahoma"/>
            <family val="2"/>
          </rPr>
          <t xml:space="preserve">
Esta es una sola incapacidad que la dividi en los dos meses</t>
        </r>
      </text>
    </comment>
    <comment ref="F116" authorId="0" shapeId="0" xr:uid="{00000000-0006-0000-0900-000005000000}">
      <text>
        <r>
          <rPr>
            <b/>
            <sz val="9"/>
            <color indexed="81"/>
            <rFont val="Tahoma"/>
            <family val="2"/>
          </rPr>
          <t>Javier Robles:</t>
        </r>
        <r>
          <rPr>
            <sz val="9"/>
            <color indexed="81"/>
            <rFont val="Tahoma"/>
            <family val="2"/>
          </rPr>
          <t xml:space="preserve">
Esta es una sola incapacidad que la dividi en los dos meses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<sst xmlns="http://schemas.openxmlformats.org/spreadsheetml/2006/main" count="39845" uniqueCount="26040">
  <si>
    <t xml:space="preserve">NOMBRE </t>
  </si>
  <si>
    <t xml:space="preserve">CEDULA </t>
  </si>
  <si>
    <t xml:space="preserve">CARGO </t>
  </si>
  <si>
    <t>No</t>
  </si>
  <si>
    <t xml:space="preserve">CONTROL DE REMISIONES A EPS </t>
  </si>
  <si>
    <t>EPS</t>
  </si>
  <si>
    <t>COOMEVA</t>
  </si>
  <si>
    <t>EN PROCESO</t>
  </si>
  <si>
    <t>REALIZADO</t>
  </si>
  <si>
    <t>CASO CERRADO</t>
  </si>
  <si>
    <t xml:space="preserve">PROCESO DE GESTION INTEGRAL </t>
  </si>
  <si>
    <t>CODIGO</t>
  </si>
  <si>
    <t>N° DIAS DE INCAPACIDAD</t>
  </si>
  <si>
    <t>F. INICIO</t>
  </si>
  <si>
    <t>F. FIN</t>
  </si>
  <si>
    <t>DESCRIPCION</t>
  </si>
  <si>
    <t>REV. 01 NOVIEMBRE 18 DEL 2016</t>
  </si>
  <si>
    <t>MES</t>
  </si>
  <si>
    <t>TIPO DE INCAPACIDAD</t>
  </si>
  <si>
    <t>EDGARDO JOSE CASTRO SANDOVAL</t>
  </si>
  <si>
    <t>JUNIO</t>
  </si>
  <si>
    <t>ENFERMEDAD GENERAL</t>
  </si>
  <si>
    <t>K250</t>
  </si>
  <si>
    <t>JULIO</t>
  </si>
  <si>
    <t>PRORROGA</t>
  </si>
  <si>
    <t>PABLA EMILIA SANDOVAL DE CASTRO</t>
  </si>
  <si>
    <t>AGOSTO</t>
  </si>
  <si>
    <t>H431</t>
  </si>
  <si>
    <t>H334</t>
  </si>
  <si>
    <t>VIVIANA DEL PILAR GOMEZ CASTAÑO</t>
  </si>
  <si>
    <t>Z321</t>
  </si>
  <si>
    <t>GUILLERMO DAVID BUENO GUZMAN</t>
  </si>
  <si>
    <t>L023</t>
  </si>
  <si>
    <t>E660</t>
  </si>
  <si>
    <t>L97X</t>
  </si>
  <si>
    <t>L089</t>
  </si>
  <si>
    <t>MAYO</t>
  </si>
  <si>
    <t>ABRIL</t>
  </si>
  <si>
    <t>YURANY PATRICIA OSPINO CASTILLO</t>
  </si>
  <si>
    <t>4/29/2016</t>
  </si>
  <si>
    <t>Z302</t>
  </si>
  <si>
    <t>DARIO FERNANDO CAMARGO CABARCAS</t>
  </si>
  <si>
    <t>I10X</t>
  </si>
  <si>
    <t>DICIEMBRE</t>
  </si>
  <si>
    <t>A46X</t>
  </si>
  <si>
    <t>ENERO</t>
  </si>
  <si>
    <t>H130</t>
  </si>
  <si>
    <t>OMAR ALBERTO CAPOTE MORALES</t>
  </si>
  <si>
    <t>MARZO</t>
  </si>
  <si>
    <t>L024</t>
  </si>
  <si>
    <t xml:space="preserve">BRENDA YANETH ESTEFFENS BARRERA </t>
  </si>
  <si>
    <t>LICENCIA DE MATERNIDAD</t>
  </si>
  <si>
    <t>O60X</t>
  </si>
  <si>
    <t>FEBRERO</t>
  </si>
  <si>
    <t>VIVANA DEL PILAR GOMEZ CASTAÑO</t>
  </si>
  <si>
    <t>K297</t>
  </si>
  <si>
    <t xml:space="preserve">MAYERLI DEL PILAR HERRERA ANDRADE </t>
  </si>
  <si>
    <t>A929</t>
  </si>
  <si>
    <t>L020</t>
  </si>
  <si>
    <t>S501</t>
  </si>
  <si>
    <t>A084</t>
  </si>
  <si>
    <t>ESTEFANIA MARIA ORTEGA TOVAR</t>
  </si>
  <si>
    <t>SURA</t>
  </si>
  <si>
    <t>A09X</t>
  </si>
  <si>
    <t>J069</t>
  </si>
  <si>
    <t>J209</t>
  </si>
  <si>
    <t>ANDREA PATRICIA AGUIRRE ARAMBULA</t>
  </si>
  <si>
    <t>K429</t>
  </si>
  <si>
    <t>L923</t>
  </si>
  <si>
    <t>O717</t>
  </si>
  <si>
    <t>O200</t>
  </si>
  <si>
    <t>R51X</t>
  </si>
  <si>
    <t>K580</t>
  </si>
  <si>
    <t>N390</t>
  </si>
  <si>
    <t>O266</t>
  </si>
  <si>
    <t>R102</t>
  </si>
  <si>
    <t>FRAY ANTONIO GONZALEZ PALACIO</t>
  </si>
  <si>
    <t>H443</t>
  </si>
  <si>
    <t>LUIS ALEXANDER RODRIGUEZ ZAMBRAMO</t>
  </si>
  <si>
    <t>S602</t>
  </si>
  <si>
    <t>GUSTAVO BACCA SANTIAGO</t>
  </si>
  <si>
    <t>O800</t>
  </si>
  <si>
    <t>CAFESALUD</t>
  </si>
  <si>
    <t>DARLINE ISABEL REDONDO HERNANDEZ</t>
  </si>
  <si>
    <t>CLASE DE INCAPACIDAD</t>
  </si>
  <si>
    <t>SALUDTOTAL</t>
  </si>
  <si>
    <t>O440</t>
  </si>
  <si>
    <t>RAY JESUS MANJARREZ ALTAMAR</t>
  </si>
  <si>
    <t>R509</t>
  </si>
  <si>
    <t>MARCO TULIO SOLIS MONTAÑEZ</t>
  </si>
  <si>
    <t>SANITAS</t>
  </si>
  <si>
    <t>G510</t>
  </si>
  <si>
    <t>LUZ MERY NOVA HERNANDEZ</t>
  </si>
  <si>
    <t>S800</t>
  </si>
  <si>
    <t>ARL</t>
  </si>
  <si>
    <t>ACCIDENTE LABORAL</t>
  </si>
  <si>
    <t>COLMENA</t>
  </si>
  <si>
    <t>ENTIDAD</t>
  </si>
  <si>
    <t>M758</t>
  </si>
  <si>
    <t>YESID ROBERTO FIERRO GOMEZ</t>
  </si>
  <si>
    <t>PAOLA ALEXANDRA MALDONADO CORONELL</t>
  </si>
  <si>
    <t>S400</t>
  </si>
  <si>
    <t>MONICA CECILIA CARDENAS PEDRAZA</t>
  </si>
  <si>
    <t>S009</t>
  </si>
  <si>
    <t>ZENIT SUARES PEREZ</t>
  </si>
  <si>
    <t>S910</t>
  </si>
  <si>
    <t>S934</t>
  </si>
  <si>
    <t>AMANDA LUCIA MOLINA MOLINA</t>
  </si>
  <si>
    <t>H113</t>
  </si>
  <si>
    <t>ADOLFO LEON JIMENEZ PADILLA</t>
  </si>
  <si>
    <t>OCTUBRE</t>
  </si>
  <si>
    <t>S610</t>
  </si>
  <si>
    <t>AUSENTISMO POR ARL Y EPS</t>
  </si>
  <si>
    <t>CODIGO: GI-FO-076</t>
  </si>
  <si>
    <t>Z999</t>
  </si>
  <si>
    <t>Z998</t>
  </si>
  <si>
    <t>Z993</t>
  </si>
  <si>
    <t>Z992</t>
  </si>
  <si>
    <t>Z991</t>
  </si>
  <si>
    <t>Z990</t>
  </si>
  <si>
    <t>Z988</t>
  </si>
  <si>
    <t>Z982</t>
  </si>
  <si>
    <t>Z981</t>
  </si>
  <si>
    <t>Z980</t>
  </si>
  <si>
    <t>Z978</t>
  </si>
  <si>
    <t>Z975</t>
  </si>
  <si>
    <t>Z974</t>
  </si>
  <si>
    <t>Z973</t>
  </si>
  <si>
    <t>Z972</t>
  </si>
  <si>
    <t>Z971</t>
  </si>
  <si>
    <t>Z970</t>
  </si>
  <si>
    <t>Z969</t>
  </si>
  <si>
    <t>Z968</t>
  </si>
  <si>
    <t>Z967</t>
  </si>
  <si>
    <t>Z966</t>
  </si>
  <si>
    <t>Z965</t>
  </si>
  <si>
    <t>Z964</t>
  </si>
  <si>
    <t>Z963</t>
  </si>
  <si>
    <t>Z962</t>
  </si>
  <si>
    <t>Z961</t>
  </si>
  <si>
    <t>Z960</t>
  </si>
  <si>
    <t>Z959</t>
  </si>
  <si>
    <t>Z958</t>
  </si>
  <si>
    <t>Z955</t>
  </si>
  <si>
    <t>Z954</t>
  </si>
  <si>
    <t>Z953</t>
  </si>
  <si>
    <t>Z952</t>
  </si>
  <si>
    <t>Z951</t>
  </si>
  <si>
    <t>Z950</t>
  </si>
  <si>
    <t>Z949</t>
  </si>
  <si>
    <t>Z948</t>
  </si>
  <si>
    <t>Z947</t>
  </si>
  <si>
    <t>Z946</t>
  </si>
  <si>
    <t>Z945</t>
  </si>
  <si>
    <t>Z944</t>
  </si>
  <si>
    <t>Z943</t>
  </si>
  <si>
    <t>Z942</t>
  </si>
  <si>
    <t>Z941</t>
  </si>
  <si>
    <t>Z940</t>
  </si>
  <si>
    <t>Z939</t>
  </si>
  <si>
    <t>Z938</t>
  </si>
  <si>
    <t>Z936</t>
  </si>
  <si>
    <t>Z935</t>
  </si>
  <si>
    <t>Z934</t>
  </si>
  <si>
    <t>Z933</t>
  </si>
  <si>
    <t>Z932</t>
  </si>
  <si>
    <t>Z931</t>
  </si>
  <si>
    <t>Z930</t>
  </si>
  <si>
    <t>Z929</t>
  </si>
  <si>
    <t>Z928</t>
  </si>
  <si>
    <t>Z925</t>
  </si>
  <si>
    <t>Z924</t>
  </si>
  <si>
    <t>Z923</t>
  </si>
  <si>
    <t>Z922</t>
  </si>
  <si>
    <t>Z921</t>
  </si>
  <si>
    <t>Z920</t>
  </si>
  <si>
    <t>Z918</t>
  </si>
  <si>
    <t>Z916</t>
  </si>
  <si>
    <t>Z915</t>
  </si>
  <si>
    <t>Z914</t>
  </si>
  <si>
    <t>Z913</t>
  </si>
  <si>
    <t>Z912</t>
  </si>
  <si>
    <t>Z911</t>
  </si>
  <si>
    <t>Z910</t>
  </si>
  <si>
    <t>Z908</t>
  </si>
  <si>
    <t>Z907</t>
  </si>
  <si>
    <t>Z906</t>
  </si>
  <si>
    <t>Z905</t>
  </si>
  <si>
    <t>Z904</t>
  </si>
  <si>
    <t>Z903</t>
  </si>
  <si>
    <t>Z902</t>
  </si>
  <si>
    <t>Z901</t>
  </si>
  <si>
    <t>Z900</t>
  </si>
  <si>
    <t>Z899</t>
  </si>
  <si>
    <t>Z898</t>
  </si>
  <si>
    <t>Z897</t>
  </si>
  <si>
    <t>Z896</t>
  </si>
  <si>
    <t>Z895</t>
  </si>
  <si>
    <t>Z894</t>
  </si>
  <si>
    <t>Z893</t>
  </si>
  <si>
    <t>Z892</t>
  </si>
  <si>
    <t>Z891</t>
  </si>
  <si>
    <t>Z890</t>
  </si>
  <si>
    <t>Z889</t>
  </si>
  <si>
    <t>Z888</t>
  </si>
  <si>
    <t>Z887</t>
  </si>
  <si>
    <t>Z886</t>
  </si>
  <si>
    <t>Z885</t>
  </si>
  <si>
    <t>Z884</t>
  </si>
  <si>
    <t>Z883</t>
  </si>
  <si>
    <t>Z882</t>
  </si>
  <si>
    <t>Z881</t>
  </si>
  <si>
    <t>Z880</t>
  </si>
  <si>
    <t>Z878</t>
  </si>
  <si>
    <t>Z877</t>
  </si>
  <si>
    <t>Z876</t>
  </si>
  <si>
    <t>Z875</t>
  </si>
  <si>
    <t>Z874</t>
  </si>
  <si>
    <t>Z873</t>
  </si>
  <si>
    <t>Z872</t>
  </si>
  <si>
    <t>Z871</t>
  </si>
  <si>
    <t>Z870</t>
  </si>
  <si>
    <t>Z867</t>
  </si>
  <si>
    <t>Z866</t>
  </si>
  <si>
    <t>Z865</t>
  </si>
  <si>
    <t>Z864</t>
  </si>
  <si>
    <t>Z863</t>
  </si>
  <si>
    <t>Z862</t>
  </si>
  <si>
    <t>Z861</t>
  </si>
  <si>
    <t>Z860</t>
  </si>
  <si>
    <t>Z859</t>
  </si>
  <si>
    <t>Z858</t>
  </si>
  <si>
    <t>Z857</t>
  </si>
  <si>
    <t>Z856</t>
  </si>
  <si>
    <t>Z855</t>
  </si>
  <si>
    <t>Z854</t>
  </si>
  <si>
    <t>Z853</t>
  </si>
  <si>
    <t>Z852</t>
  </si>
  <si>
    <t>Z851</t>
  </si>
  <si>
    <t>Z850</t>
  </si>
  <si>
    <t>Z848</t>
  </si>
  <si>
    <t>Z843</t>
  </si>
  <si>
    <t>Z842</t>
  </si>
  <si>
    <t>Z841</t>
  </si>
  <si>
    <t>Z840</t>
  </si>
  <si>
    <t>Z837</t>
  </si>
  <si>
    <t>Z836</t>
  </si>
  <si>
    <t>Z835</t>
  </si>
  <si>
    <t>Z834</t>
  </si>
  <si>
    <t>Z833</t>
  </si>
  <si>
    <t>Z832</t>
  </si>
  <si>
    <t>Z831</t>
  </si>
  <si>
    <t>Z830</t>
  </si>
  <si>
    <t>Z828</t>
  </si>
  <si>
    <t>Z827</t>
  </si>
  <si>
    <t>Z826</t>
  </si>
  <si>
    <t>Z825</t>
  </si>
  <si>
    <t>Z824</t>
  </si>
  <si>
    <t>Z823</t>
  </si>
  <si>
    <t>Z822</t>
  </si>
  <si>
    <t>Z821</t>
  </si>
  <si>
    <t>Z820</t>
  </si>
  <si>
    <t>Z818</t>
  </si>
  <si>
    <t>Z814</t>
  </si>
  <si>
    <t>Z813</t>
  </si>
  <si>
    <t>Z812</t>
  </si>
  <si>
    <t>Z811</t>
  </si>
  <si>
    <t>Z810</t>
  </si>
  <si>
    <t>Z809</t>
  </si>
  <si>
    <t>Z808</t>
  </si>
  <si>
    <t>Z807</t>
  </si>
  <si>
    <t>Z806</t>
  </si>
  <si>
    <t>Z805</t>
  </si>
  <si>
    <t>Z804</t>
  </si>
  <si>
    <t>Z803</t>
  </si>
  <si>
    <t>Z802</t>
  </si>
  <si>
    <t>Z801</t>
  </si>
  <si>
    <t>Z800</t>
  </si>
  <si>
    <t>Z769</t>
  </si>
  <si>
    <t>Z768</t>
  </si>
  <si>
    <t>Z765</t>
  </si>
  <si>
    <t>Z764</t>
  </si>
  <si>
    <t>Z763</t>
  </si>
  <si>
    <t>Z762</t>
  </si>
  <si>
    <t>Z761</t>
  </si>
  <si>
    <t>Z760</t>
  </si>
  <si>
    <t>Z759</t>
  </si>
  <si>
    <t>Z758</t>
  </si>
  <si>
    <t>Z755</t>
  </si>
  <si>
    <t>Z754</t>
  </si>
  <si>
    <t>Z753</t>
  </si>
  <si>
    <t>Z752</t>
  </si>
  <si>
    <t>Z751</t>
  </si>
  <si>
    <t>Z750</t>
  </si>
  <si>
    <t>Z749</t>
  </si>
  <si>
    <t>Z748</t>
  </si>
  <si>
    <t>Z743</t>
  </si>
  <si>
    <t>Z742</t>
  </si>
  <si>
    <t>Z741</t>
  </si>
  <si>
    <t>Z740</t>
  </si>
  <si>
    <t>Z739</t>
  </si>
  <si>
    <t>Z738</t>
  </si>
  <si>
    <t>Z736</t>
  </si>
  <si>
    <t>Z735</t>
  </si>
  <si>
    <t>Z734</t>
  </si>
  <si>
    <t>Z733</t>
  </si>
  <si>
    <t>Z732</t>
  </si>
  <si>
    <t>Z731</t>
  </si>
  <si>
    <t>Z730</t>
  </si>
  <si>
    <t>Z729</t>
  </si>
  <si>
    <t>Z728</t>
  </si>
  <si>
    <t>Z726</t>
  </si>
  <si>
    <t>Z725</t>
  </si>
  <si>
    <t>Z724</t>
  </si>
  <si>
    <t>Z723</t>
  </si>
  <si>
    <t>Z722</t>
  </si>
  <si>
    <t>Z721</t>
  </si>
  <si>
    <t>Z720</t>
  </si>
  <si>
    <t>Z719</t>
  </si>
  <si>
    <t>Z718</t>
  </si>
  <si>
    <t>Z717</t>
  </si>
  <si>
    <t>Z716</t>
  </si>
  <si>
    <t>Z715</t>
  </si>
  <si>
    <t>Z714</t>
  </si>
  <si>
    <t>Z713</t>
  </si>
  <si>
    <t>Z712</t>
  </si>
  <si>
    <t>Z711</t>
  </si>
  <si>
    <t>Z710</t>
  </si>
  <si>
    <t>Z709</t>
  </si>
  <si>
    <t>Z708</t>
  </si>
  <si>
    <t>Z703</t>
  </si>
  <si>
    <t>Z702</t>
  </si>
  <si>
    <t>Z701</t>
  </si>
  <si>
    <t>Z700</t>
  </si>
  <si>
    <t>Z659</t>
  </si>
  <si>
    <t>Z658</t>
  </si>
  <si>
    <t>Z655</t>
  </si>
  <si>
    <t>Z654</t>
  </si>
  <si>
    <t>Z653</t>
  </si>
  <si>
    <t>Z652</t>
  </si>
  <si>
    <t>Z651</t>
  </si>
  <si>
    <t>Z650</t>
  </si>
  <si>
    <t>Z644</t>
  </si>
  <si>
    <t>Z643</t>
  </si>
  <si>
    <t>Z642</t>
  </si>
  <si>
    <t>Z641</t>
  </si>
  <si>
    <t>Z640</t>
  </si>
  <si>
    <t>Z639</t>
  </si>
  <si>
    <t>Z638</t>
  </si>
  <si>
    <t>Z637</t>
  </si>
  <si>
    <t>Z636</t>
  </si>
  <si>
    <t>Z635</t>
  </si>
  <si>
    <t>Z634</t>
  </si>
  <si>
    <t>Z633</t>
  </si>
  <si>
    <t>Z632</t>
  </si>
  <si>
    <t>Z631</t>
  </si>
  <si>
    <t>Z630</t>
  </si>
  <si>
    <t>Z629</t>
  </si>
  <si>
    <t>Z628</t>
  </si>
  <si>
    <t>Z626</t>
  </si>
  <si>
    <t>Z625</t>
  </si>
  <si>
    <t>Z624</t>
  </si>
  <si>
    <t>Z623</t>
  </si>
  <si>
    <t>Z622</t>
  </si>
  <si>
    <t>Z621</t>
  </si>
  <si>
    <t>Z620</t>
  </si>
  <si>
    <t>Z619</t>
  </si>
  <si>
    <t>Z618</t>
  </si>
  <si>
    <t>Z617</t>
  </si>
  <si>
    <t>Z616</t>
  </si>
  <si>
    <t>Z615</t>
  </si>
  <si>
    <t>Z614</t>
  </si>
  <si>
    <t>Z613</t>
  </si>
  <si>
    <t>Z612</t>
  </si>
  <si>
    <t>Z611</t>
  </si>
  <si>
    <t>Z610</t>
  </si>
  <si>
    <t>Z609</t>
  </si>
  <si>
    <t>Z608</t>
  </si>
  <si>
    <t>Z605</t>
  </si>
  <si>
    <t>Z604</t>
  </si>
  <si>
    <t>Z603</t>
  </si>
  <si>
    <t>Z602</t>
  </si>
  <si>
    <t>Z601</t>
  </si>
  <si>
    <t>Z600</t>
  </si>
  <si>
    <t>Z599</t>
  </si>
  <si>
    <t>Z598</t>
  </si>
  <si>
    <t>Z597</t>
  </si>
  <si>
    <t>Z596</t>
  </si>
  <si>
    <t>Z595</t>
  </si>
  <si>
    <t>Z594</t>
  </si>
  <si>
    <t>Z593</t>
  </si>
  <si>
    <t>Z592</t>
  </si>
  <si>
    <t>Z591</t>
  </si>
  <si>
    <t>Z590</t>
  </si>
  <si>
    <t>Z589</t>
  </si>
  <si>
    <t>Z588</t>
  </si>
  <si>
    <t>Z586</t>
  </si>
  <si>
    <t>Z585</t>
  </si>
  <si>
    <t>Z584</t>
  </si>
  <si>
    <t>Z583</t>
  </si>
  <si>
    <t>Z582</t>
  </si>
  <si>
    <t>Z581</t>
  </si>
  <si>
    <t>Z580</t>
  </si>
  <si>
    <t>Z579</t>
  </si>
  <si>
    <t>Z578</t>
  </si>
  <si>
    <t>Z577</t>
  </si>
  <si>
    <t>Z576</t>
  </si>
  <si>
    <t>Z575</t>
  </si>
  <si>
    <t>Z574</t>
  </si>
  <si>
    <t>Z573</t>
  </si>
  <si>
    <t>Z572</t>
  </si>
  <si>
    <t>Z571</t>
  </si>
  <si>
    <t>Z570</t>
  </si>
  <si>
    <t>Z567</t>
  </si>
  <si>
    <t>Z566</t>
  </si>
  <si>
    <t>Z565</t>
  </si>
  <si>
    <t>Z564</t>
  </si>
  <si>
    <t>Z563</t>
  </si>
  <si>
    <t>Z562</t>
  </si>
  <si>
    <t>Z561</t>
  </si>
  <si>
    <t>Z560</t>
  </si>
  <si>
    <t>Z559</t>
  </si>
  <si>
    <t>Z558</t>
  </si>
  <si>
    <t>Z554</t>
  </si>
  <si>
    <t>Z553</t>
  </si>
  <si>
    <t>Z552</t>
  </si>
  <si>
    <t>Z551</t>
  </si>
  <si>
    <t>Z550</t>
  </si>
  <si>
    <t>Z549</t>
  </si>
  <si>
    <t>Z548</t>
  </si>
  <si>
    <t>Z547</t>
  </si>
  <si>
    <t>Z544</t>
  </si>
  <si>
    <t>Z543</t>
  </si>
  <si>
    <t>Z542</t>
  </si>
  <si>
    <t>Z541</t>
  </si>
  <si>
    <t>Z540</t>
  </si>
  <si>
    <t>Z539</t>
  </si>
  <si>
    <t>Z538</t>
  </si>
  <si>
    <t>Z532</t>
  </si>
  <si>
    <t>Z531</t>
  </si>
  <si>
    <t>Z530</t>
  </si>
  <si>
    <t>Z529</t>
  </si>
  <si>
    <t>Z528</t>
  </si>
  <si>
    <t>Z527</t>
  </si>
  <si>
    <t>Z526</t>
  </si>
  <si>
    <t>Z525</t>
  </si>
  <si>
    <t>Z524</t>
  </si>
  <si>
    <t>Z523</t>
  </si>
  <si>
    <t>Z522</t>
  </si>
  <si>
    <t>Z521</t>
  </si>
  <si>
    <t>Z520</t>
  </si>
  <si>
    <t>Z519</t>
  </si>
  <si>
    <t>Z518</t>
  </si>
  <si>
    <t>Z516</t>
  </si>
  <si>
    <t>Z515</t>
  </si>
  <si>
    <t>Z514</t>
  </si>
  <si>
    <t>Z513</t>
  </si>
  <si>
    <t>Z512</t>
  </si>
  <si>
    <t>Z511</t>
  </si>
  <si>
    <t>Z510</t>
  </si>
  <si>
    <t>Z509</t>
  </si>
  <si>
    <t>Z508</t>
  </si>
  <si>
    <t>Z507</t>
  </si>
  <si>
    <t>Z506</t>
  </si>
  <si>
    <t>Z505</t>
  </si>
  <si>
    <t>Z504</t>
  </si>
  <si>
    <t>Z503</t>
  </si>
  <si>
    <t>Z502</t>
  </si>
  <si>
    <t>Z501</t>
  </si>
  <si>
    <t>Z500</t>
  </si>
  <si>
    <t>Z492</t>
  </si>
  <si>
    <t>Z491</t>
  </si>
  <si>
    <t>Z490</t>
  </si>
  <si>
    <t>Z489</t>
  </si>
  <si>
    <t>Z488</t>
  </si>
  <si>
    <t>Z480</t>
  </si>
  <si>
    <t>Z479</t>
  </si>
  <si>
    <t>Z478</t>
  </si>
  <si>
    <t>Z470</t>
  </si>
  <si>
    <t>Z469</t>
  </si>
  <si>
    <t>Z468</t>
  </si>
  <si>
    <t>Z467</t>
  </si>
  <si>
    <t>Z466</t>
  </si>
  <si>
    <t>Z465</t>
  </si>
  <si>
    <t>Z464</t>
  </si>
  <si>
    <t>Z463</t>
  </si>
  <si>
    <t>Z462</t>
  </si>
  <si>
    <t>Z461</t>
  </si>
  <si>
    <t>Z460</t>
  </si>
  <si>
    <t>Z459</t>
  </si>
  <si>
    <t>Z458</t>
  </si>
  <si>
    <t>Z453</t>
  </si>
  <si>
    <t>Z452</t>
  </si>
  <si>
    <t>Z451</t>
  </si>
  <si>
    <t>Z450</t>
  </si>
  <si>
    <t>Z449</t>
  </si>
  <si>
    <t>Z448</t>
  </si>
  <si>
    <t>Z443</t>
  </si>
  <si>
    <t>Z442</t>
  </si>
  <si>
    <t>Z441</t>
  </si>
  <si>
    <t>Z440</t>
  </si>
  <si>
    <t>Z439</t>
  </si>
  <si>
    <t>Z438</t>
  </si>
  <si>
    <t>Z437</t>
  </si>
  <si>
    <t>Z436</t>
  </si>
  <si>
    <t>Z435</t>
  </si>
  <si>
    <t>Z434</t>
  </si>
  <si>
    <t>Z433</t>
  </si>
  <si>
    <t>Z432</t>
  </si>
  <si>
    <t>Z431</t>
  </si>
  <si>
    <t>Z430</t>
  </si>
  <si>
    <t>Z429</t>
  </si>
  <si>
    <t>Z428</t>
  </si>
  <si>
    <t>Z424</t>
  </si>
  <si>
    <t>Z423</t>
  </si>
  <si>
    <t>Z422</t>
  </si>
  <si>
    <t>Z421</t>
  </si>
  <si>
    <t>Z420</t>
  </si>
  <si>
    <t>Z419</t>
  </si>
  <si>
    <t>Z418</t>
  </si>
  <si>
    <t>Z413</t>
  </si>
  <si>
    <t>Z412</t>
  </si>
  <si>
    <t>Z411</t>
  </si>
  <si>
    <t>Z410</t>
  </si>
  <si>
    <t>Z409</t>
  </si>
  <si>
    <t>Z408</t>
  </si>
  <si>
    <t>Z400</t>
  </si>
  <si>
    <t>Z392</t>
  </si>
  <si>
    <t>Z391</t>
  </si>
  <si>
    <t>Z390</t>
  </si>
  <si>
    <t>Z388</t>
  </si>
  <si>
    <t>Z387</t>
  </si>
  <si>
    <t>Z386</t>
  </si>
  <si>
    <t>Z385</t>
  </si>
  <si>
    <t>Z384</t>
  </si>
  <si>
    <t>Z383</t>
  </si>
  <si>
    <t>Z382</t>
  </si>
  <si>
    <t>Z381</t>
  </si>
  <si>
    <t>Z380</t>
  </si>
  <si>
    <t>Z379</t>
  </si>
  <si>
    <t>Z377</t>
  </si>
  <si>
    <t>Z376</t>
  </si>
  <si>
    <t>Z375</t>
  </si>
  <si>
    <t>Z374</t>
  </si>
  <si>
    <t>Z373</t>
  </si>
  <si>
    <t>Z372</t>
  </si>
  <si>
    <t>Z371</t>
  </si>
  <si>
    <t>Z370</t>
  </si>
  <si>
    <t>Z369</t>
  </si>
  <si>
    <t>Z368</t>
  </si>
  <si>
    <t>Z365</t>
  </si>
  <si>
    <t>Z364</t>
  </si>
  <si>
    <t>Z363</t>
  </si>
  <si>
    <t>Z362</t>
  </si>
  <si>
    <t>Z361</t>
  </si>
  <si>
    <t>Z360</t>
  </si>
  <si>
    <t>Z359</t>
  </si>
  <si>
    <t>Z358</t>
  </si>
  <si>
    <t>Z357</t>
  </si>
  <si>
    <t>Z356</t>
  </si>
  <si>
    <t>Z355</t>
  </si>
  <si>
    <t>Z354</t>
  </si>
  <si>
    <t>Z353</t>
  </si>
  <si>
    <t>Z352</t>
  </si>
  <si>
    <t>Z351</t>
  </si>
  <si>
    <t>Z350</t>
  </si>
  <si>
    <t>Z349</t>
  </si>
  <si>
    <t>Z348</t>
  </si>
  <si>
    <t>Z340</t>
  </si>
  <si>
    <t>Z33X</t>
  </si>
  <si>
    <t>Z320</t>
  </si>
  <si>
    <t>Z319</t>
  </si>
  <si>
    <t>Z318</t>
  </si>
  <si>
    <t>Z316</t>
  </si>
  <si>
    <t>Z315</t>
  </si>
  <si>
    <t>Z314</t>
  </si>
  <si>
    <t>Z313</t>
  </si>
  <si>
    <t>Z312</t>
  </si>
  <si>
    <t>Z311</t>
  </si>
  <si>
    <t>Z310</t>
  </si>
  <si>
    <t>Z309</t>
  </si>
  <si>
    <t>Z308</t>
  </si>
  <si>
    <t>Z305</t>
  </si>
  <si>
    <t>Z304</t>
  </si>
  <si>
    <t>Z303</t>
  </si>
  <si>
    <t>Z301</t>
  </si>
  <si>
    <t>Z300</t>
  </si>
  <si>
    <t>Z299</t>
  </si>
  <si>
    <t>Z298</t>
  </si>
  <si>
    <t>Z292</t>
  </si>
  <si>
    <t>Z291</t>
  </si>
  <si>
    <t>Z290</t>
  </si>
  <si>
    <t>Z289</t>
  </si>
  <si>
    <t>Z288</t>
  </si>
  <si>
    <t>Z282</t>
  </si>
  <si>
    <t>Z281</t>
  </si>
  <si>
    <t>Z280</t>
  </si>
  <si>
    <t>Z279</t>
  </si>
  <si>
    <t>Z278</t>
  </si>
  <si>
    <t>Z274</t>
  </si>
  <si>
    <t>Z273</t>
  </si>
  <si>
    <t>Z272</t>
  </si>
  <si>
    <t>Z271</t>
  </si>
  <si>
    <t>Z270</t>
  </si>
  <si>
    <t>Z269</t>
  </si>
  <si>
    <t>Z268</t>
  </si>
  <si>
    <t>Z260</t>
  </si>
  <si>
    <t>Z258</t>
  </si>
  <si>
    <t>Z251</t>
  </si>
  <si>
    <t>Z250</t>
  </si>
  <si>
    <t>Z246</t>
  </si>
  <si>
    <t>Z245</t>
  </si>
  <si>
    <t>Z244</t>
  </si>
  <si>
    <t>Z243</t>
  </si>
  <si>
    <t>Z242</t>
  </si>
  <si>
    <t>Z241</t>
  </si>
  <si>
    <t>Z240</t>
  </si>
  <si>
    <t>Z238</t>
  </si>
  <si>
    <t>Z237</t>
  </si>
  <si>
    <t>Z236</t>
  </si>
  <si>
    <t>Z235</t>
  </si>
  <si>
    <t>Z234</t>
  </si>
  <si>
    <t>Z233</t>
  </si>
  <si>
    <t>Z232</t>
  </si>
  <si>
    <t>Z231</t>
  </si>
  <si>
    <t>Z230</t>
  </si>
  <si>
    <t>Z229</t>
  </si>
  <si>
    <t>Z228</t>
  </si>
  <si>
    <t>Z226</t>
  </si>
  <si>
    <t>Z224</t>
  </si>
  <si>
    <t>Z223</t>
  </si>
  <si>
    <t>Z222</t>
  </si>
  <si>
    <t>Z221</t>
  </si>
  <si>
    <t>Z220</t>
  </si>
  <si>
    <t>Z21X</t>
  </si>
  <si>
    <t>Z209</t>
  </si>
  <si>
    <t>Z208</t>
  </si>
  <si>
    <t>Z207</t>
  </si>
  <si>
    <t>Z206</t>
  </si>
  <si>
    <t>Z205</t>
  </si>
  <si>
    <t>Z204</t>
  </si>
  <si>
    <t>Z203</t>
  </si>
  <si>
    <t>Z202</t>
  </si>
  <si>
    <t>Z201</t>
  </si>
  <si>
    <t>Z200</t>
  </si>
  <si>
    <t>Z139</t>
  </si>
  <si>
    <t>Z138</t>
  </si>
  <si>
    <t>Z137</t>
  </si>
  <si>
    <t>Z136</t>
  </si>
  <si>
    <t>Z135</t>
  </si>
  <si>
    <t>Z134</t>
  </si>
  <si>
    <t>Z133</t>
  </si>
  <si>
    <t>Z132</t>
  </si>
  <si>
    <t>Z131</t>
  </si>
  <si>
    <t>Z130</t>
  </si>
  <si>
    <t>Z129</t>
  </si>
  <si>
    <t>Z128</t>
  </si>
  <si>
    <t>Z126</t>
  </si>
  <si>
    <t>Z125</t>
  </si>
  <si>
    <t>Z124</t>
  </si>
  <si>
    <t>Z123</t>
  </si>
  <si>
    <t>Z122</t>
  </si>
  <si>
    <t>Z121</t>
  </si>
  <si>
    <t>Z120</t>
  </si>
  <si>
    <t>Z119</t>
  </si>
  <si>
    <t>Z118</t>
  </si>
  <si>
    <t>Z116</t>
  </si>
  <si>
    <t>Z115</t>
  </si>
  <si>
    <t>Z114</t>
  </si>
  <si>
    <t>Z113</t>
  </si>
  <si>
    <t>Z112</t>
  </si>
  <si>
    <t>Z111</t>
  </si>
  <si>
    <t>Z110</t>
  </si>
  <si>
    <t>Z108</t>
  </si>
  <si>
    <t>Z103</t>
  </si>
  <si>
    <t>Z102</t>
  </si>
  <si>
    <t>Z101</t>
  </si>
  <si>
    <t>Z100</t>
  </si>
  <si>
    <t>Z099</t>
  </si>
  <si>
    <t>Z098</t>
  </si>
  <si>
    <t>Z097</t>
  </si>
  <si>
    <t>Z094</t>
  </si>
  <si>
    <t>Z093</t>
  </si>
  <si>
    <t>Z092</t>
  </si>
  <si>
    <t>Z091</t>
  </si>
  <si>
    <t>Z090</t>
  </si>
  <si>
    <t>Z089</t>
  </si>
  <si>
    <t>Z088</t>
  </si>
  <si>
    <t>Z087</t>
  </si>
  <si>
    <t>Z082</t>
  </si>
  <si>
    <t>Z081</t>
  </si>
  <si>
    <t>Z080</t>
  </si>
  <si>
    <t>Z049</t>
  </si>
  <si>
    <t>Z048</t>
  </si>
  <si>
    <t>Z046</t>
  </si>
  <si>
    <t>Z045</t>
  </si>
  <si>
    <t>Z044</t>
  </si>
  <si>
    <t>Z043</t>
  </si>
  <si>
    <t>Z042</t>
  </si>
  <si>
    <t>Z041</t>
  </si>
  <si>
    <t>Z040</t>
  </si>
  <si>
    <t>Z039</t>
  </si>
  <si>
    <t>Z038</t>
  </si>
  <si>
    <t>Z036</t>
  </si>
  <si>
    <t>Z035</t>
  </si>
  <si>
    <t>Z034</t>
  </si>
  <si>
    <t>Z033</t>
  </si>
  <si>
    <t>Z032</t>
  </si>
  <si>
    <t>Z031</t>
  </si>
  <si>
    <t>Z030</t>
  </si>
  <si>
    <t>Z029</t>
  </si>
  <si>
    <t>Z028</t>
  </si>
  <si>
    <t>Z027</t>
  </si>
  <si>
    <t>Z026</t>
  </si>
  <si>
    <t>Z025</t>
  </si>
  <si>
    <t>Z024</t>
  </si>
  <si>
    <t>Z023</t>
  </si>
  <si>
    <t>Z022</t>
  </si>
  <si>
    <t>Z021</t>
  </si>
  <si>
    <t>Z020</t>
  </si>
  <si>
    <t>Z019</t>
  </si>
  <si>
    <t>Z018</t>
  </si>
  <si>
    <t>Z017</t>
  </si>
  <si>
    <t>Z016</t>
  </si>
  <si>
    <t>Z015</t>
  </si>
  <si>
    <t>Z014</t>
  </si>
  <si>
    <t>Z013</t>
  </si>
  <si>
    <t>Z012</t>
  </si>
  <si>
    <t>Z011</t>
  </si>
  <si>
    <t>Z010</t>
  </si>
  <si>
    <t>Z008</t>
  </si>
  <si>
    <t>Z006</t>
  </si>
  <si>
    <t>Z005</t>
  </si>
  <si>
    <t>Z004</t>
  </si>
  <si>
    <t>Z003</t>
  </si>
  <si>
    <t>Z002</t>
  </si>
  <si>
    <t>Z001</t>
  </si>
  <si>
    <t>Z000</t>
  </si>
  <si>
    <t>Y98X</t>
  </si>
  <si>
    <t>Y97X</t>
  </si>
  <si>
    <t>Y96X</t>
  </si>
  <si>
    <t>Y95X</t>
  </si>
  <si>
    <t>Y919</t>
  </si>
  <si>
    <t>Y913</t>
  </si>
  <si>
    <t>Y912</t>
  </si>
  <si>
    <t>Y911</t>
  </si>
  <si>
    <t>Y910</t>
  </si>
  <si>
    <t>Y909</t>
  </si>
  <si>
    <t>Y908</t>
  </si>
  <si>
    <t>Y907</t>
  </si>
  <si>
    <t>Y906</t>
  </si>
  <si>
    <t>Y905</t>
  </si>
  <si>
    <t>Y904</t>
  </si>
  <si>
    <t>Y903</t>
  </si>
  <si>
    <t>Y902</t>
  </si>
  <si>
    <t>Y901</t>
  </si>
  <si>
    <t>Y900</t>
  </si>
  <si>
    <t>Y899</t>
  </si>
  <si>
    <t>Y891</t>
  </si>
  <si>
    <t>Y890</t>
  </si>
  <si>
    <t>Y883</t>
  </si>
  <si>
    <t>Y882</t>
  </si>
  <si>
    <t>Y881</t>
  </si>
  <si>
    <t>Y880</t>
  </si>
  <si>
    <t>Y872</t>
  </si>
  <si>
    <t>Y871</t>
  </si>
  <si>
    <t>Y870</t>
  </si>
  <si>
    <t>Y86X</t>
  </si>
  <si>
    <t>Y859</t>
  </si>
  <si>
    <t>Y850</t>
  </si>
  <si>
    <t>Y849</t>
  </si>
  <si>
    <t>Y848</t>
  </si>
  <si>
    <t>Y847</t>
  </si>
  <si>
    <t>Y846</t>
  </si>
  <si>
    <t>Y845</t>
  </si>
  <si>
    <t>Y844</t>
  </si>
  <si>
    <t>Y843</t>
  </si>
  <si>
    <t>Y842</t>
  </si>
  <si>
    <t>Y841</t>
  </si>
  <si>
    <t>Y840</t>
  </si>
  <si>
    <t>Y839</t>
  </si>
  <si>
    <t>Y838</t>
  </si>
  <si>
    <t>Y836</t>
  </si>
  <si>
    <t>Y835</t>
  </si>
  <si>
    <t>Y834</t>
  </si>
  <si>
    <t>Y833</t>
  </si>
  <si>
    <t>Y832</t>
  </si>
  <si>
    <t>Y831</t>
  </si>
  <si>
    <t>Y830</t>
  </si>
  <si>
    <t>Y828</t>
  </si>
  <si>
    <t>Y823</t>
  </si>
  <si>
    <t>Y822</t>
  </si>
  <si>
    <t>Y821</t>
  </si>
  <si>
    <t>Y820</t>
  </si>
  <si>
    <t>Y818</t>
  </si>
  <si>
    <t>Y813</t>
  </si>
  <si>
    <t>Y812</t>
  </si>
  <si>
    <t>Y811</t>
  </si>
  <si>
    <t>Y810</t>
  </si>
  <si>
    <t>Y808</t>
  </si>
  <si>
    <t>Y803</t>
  </si>
  <si>
    <t>Y802</t>
  </si>
  <si>
    <t>Y801</t>
  </si>
  <si>
    <t>Y800</t>
  </si>
  <si>
    <t>Y798</t>
  </si>
  <si>
    <t>Y793</t>
  </si>
  <si>
    <t>Y792</t>
  </si>
  <si>
    <t>Y791</t>
  </si>
  <si>
    <t>Y790</t>
  </si>
  <si>
    <t>Y788</t>
  </si>
  <si>
    <t>Y783</t>
  </si>
  <si>
    <t>Y782</t>
  </si>
  <si>
    <t>Y781</t>
  </si>
  <si>
    <t>Y780</t>
  </si>
  <si>
    <t>Y778</t>
  </si>
  <si>
    <t>Y773</t>
  </si>
  <si>
    <t>Y772</t>
  </si>
  <si>
    <t>Y771</t>
  </si>
  <si>
    <t>Y770</t>
  </si>
  <si>
    <t>Y768</t>
  </si>
  <si>
    <t>Y763</t>
  </si>
  <si>
    <t>Y762</t>
  </si>
  <si>
    <t>Y761</t>
  </si>
  <si>
    <t>Y760</t>
  </si>
  <si>
    <t>Y758</t>
  </si>
  <si>
    <t>Y753</t>
  </si>
  <si>
    <t>Y752</t>
  </si>
  <si>
    <t>Y751</t>
  </si>
  <si>
    <t>Y750</t>
  </si>
  <si>
    <t>Y748</t>
  </si>
  <si>
    <t>Y743</t>
  </si>
  <si>
    <t>Y742</t>
  </si>
  <si>
    <t>Y741</t>
  </si>
  <si>
    <t>Y740</t>
  </si>
  <si>
    <t>Y738</t>
  </si>
  <si>
    <t>Y733</t>
  </si>
  <si>
    <t>Y732</t>
  </si>
  <si>
    <t>Y731</t>
  </si>
  <si>
    <t>Y730</t>
  </si>
  <si>
    <t>Y728</t>
  </si>
  <si>
    <t>Y723</t>
  </si>
  <si>
    <t>Y722</t>
  </si>
  <si>
    <t>Y721</t>
  </si>
  <si>
    <t>Y720</t>
  </si>
  <si>
    <t>Y718</t>
  </si>
  <si>
    <t>Y713</t>
  </si>
  <si>
    <t>Y712</t>
  </si>
  <si>
    <t>Y711</t>
  </si>
  <si>
    <t>Y710</t>
  </si>
  <si>
    <t>Y708</t>
  </si>
  <si>
    <t>Y703</t>
  </si>
  <si>
    <t>Y702</t>
  </si>
  <si>
    <t>Y701</t>
  </si>
  <si>
    <t>Y700</t>
  </si>
  <si>
    <t>Y69X</t>
  </si>
  <si>
    <t>Y66X</t>
  </si>
  <si>
    <t>Y658</t>
  </si>
  <si>
    <t>Y655</t>
  </si>
  <si>
    <t>Y654</t>
  </si>
  <si>
    <t>Y653</t>
  </si>
  <si>
    <t>Y652</t>
  </si>
  <si>
    <t>Y651</t>
  </si>
  <si>
    <t>Y650</t>
  </si>
  <si>
    <t>Y649</t>
  </si>
  <si>
    <t>Y648</t>
  </si>
  <si>
    <t>Y641</t>
  </si>
  <si>
    <t>Y640</t>
  </si>
  <si>
    <t>Y639</t>
  </si>
  <si>
    <t>Y638</t>
  </si>
  <si>
    <t>Y636</t>
  </si>
  <si>
    <t>Y635</t>
  </si>
  <si>
    <t>Y634</t>
  </si>
  <si>
    <t>Y633</t>
  </si>
  <si>
    <t>Y632</t>
  </si>
  <si>
    <t>Y631</t>
  </si>
  <si>
    <t>Y630</t>
  </si>
  <si>
    <t>Y629</t>
  </si>
  <si>
    <t>Y628</t>
  </si>
  <si>
    <t>Y626</t>
  </si>
  <si>
    <t>Y625</t>
  </si>
  <si>
    <t>Y624</t>
  </si>
  <si>
    <t>Y623</t>
  </si>
  <si>
    <t>Y622</t>
  </si>
  <si>
    <t>Y621</t>
  </si>
  <si>
    <t>Y620</t>
  </si>
  <si>
    <t>Y619</t>
  </si>
  <si>
    <t>Y618</t>
  </si>
  <si>
    <t>Y617</t>
  </si>
  <si>
    <t>Y616</t>
  </si>
  <si>
    <t>Y615</t>
  </si>
  <si>
    <t>Y614</t>
  </si>
  <si>
    <t>Y613</t>
  </si>
  <si>
    <t>Y612</t>
  </si>
  <si>
    <t>Y611</t>
  </si>
  <si>
    <t>Y610</t>
  </si>
  <si>
    <t>Y609</t>
  </si>
  <si>
    <t>Y608</t>
  </si>
  <si>
    <t>Y607</t>
  </si>
  <si>
    <t>Y606</t>
  </si>
  <si>
    <t>Y605</t>
  </si>
  <si>
    <t>Y604</t>
  </si>
  <si>
    <t>Y603</t>
  </si>
  <si>
    <t>Y602</t>
  </si>
  <si>
    <t>Y601</t>
  </si>
  <si>
    <t>Y600</t>
  </si>
  <si>
    <t>Y599</t>
  </si>
  <si>
    <t>Y598</t>
  </si>
  <si>
    <t>Y593</t>
  </si>
  <si>
    <t>Y592</t>
  </si>
  <si>
    <t>Y591</t>
  </si>
  <si>
    <t>Y590</t>
  </si>
  <si>
    <t>Y589</t>
  </si>
  <si>
    <t>Y588</t>
  </si>
  <si>
    <t>Y586</t>
  </si>
  <si>
    <t>Y585</t>
  </si>
  <si>
    <t>Y584</t>
  </si>
  <si>
    <t>Y583</t>
  </si>
  <si>
    <t>Y582</t>
  </si>
  <si>
    <t>Y581</t>
  </si>
  <si>
    <t>Y580</t>
  </si>
  <si>
    <t>Y579</t>
  </si>
  <si>
    <t>Y578</t>
  </si>
  <si>
    <t>Y577</t>
  </si>
  <si>
    <t>Y576</t>
  </si>
  <si>
    <t>Y575</t>
  </si>
  <si>
    <t>Y574</t>
  </si>
  <si>
    <t>Y573</t>
  </si>
  <si>
    <t>Y572</t>
  </si>
  <si>
    <t>Y571</t>
  </si>
  <si>
    <t>Y570</t>
  </si>
  <si>
    <t>Y569</t>
  </si>
  <si>
    <t>Y568</t>
  </si>
  <si>
    <t>Y567</t>
  </si>
  <si>
    <t>Y566</t>
  </si>
  <si>
    <t>Y565</t>
  </si>
  <si>
    <t>Y564</t>
  </si>
  <si>
    <t>Y563</t>
  </si>
  <si>
    <t>Y562</t>
  </si>
  <si>
    <t>Y561</t>
  </si>
  <si>
    <t>Y560</t>
  </si>
  <si>
    <t>Y557</t>
  </si>
  <si>
    <t>Y556</t>
  </si>
  <si>
    <t>Y555</t>
  </si>
  <si>
    <t>Y554</t>
  </si>
  <si>
    <t>Y553</t>
  </si>
  <si>
    <t>Y552</t>
  </si>
  <si>
    <t>Y551</t>
  </si>
  <si>
    <t>Y550</t>
  </si>
  <si>
    <t>Y549</t>
  </si>
  <si>
    <t>Y548</t>
  </si>
  <si>
    <t>Y547</t>
  </si>
  <si>
    <t>Y546</t>
  </si>
  <si>
    <t>Y545</t>
  </si>
  <si>
    <t>Y544</t>
  </si>
  <si>
    <t>Y543</t>
  </si>
  <si>
    <t>Y542</t>
  </si>
  <si>
    <t>Y541</t>
  </si>
  <si>
    <t>Y540</t>
  </si>
  <si>
    <t>Y539</t>
  </si>
  <si>
    <t>Y538</t>
  </si>
  <si>
    <t>Y537</t>
  </si>
  <si>
    <t>Y536</t>
  </si>
  <si>
    <t>Y535</t>
  </si>
  <si>
    <t>Y534</t>
  </si>
  <si>
    <t>Y533</t>
  </si>
  <si>
    <t>Y532</t>
  </si>
  <si>
    <t>Y531</t>
  </si>
  <si>
    <t>Y530</t>
  </si>
  <si>
    <t>Y529</t>
  </si>
  <si>
    <t>Y528</t>
  </si>
  <si>
    <t>Y527</t>
  </si>
  <si>
    <t>Y526</t>
  </si>
  <si>
    <t>Y525</t>
  </si>
  <si>
    <t>Y524</t>
  </si>
  <si>
    <t>Y523</t>
  </si>
  <si>
    <t>Y522</t>
  </si>
  <si>
    <t>Y521</t>
  </si>
  <si>
    <t>Y520</t>
  </si>
  <si>
    <t>Y519</t>
  </si>
  <si>
    <t>Y518</t>
  </si>
  <si>
    <t>Y517</t>
  </si>
  <si>
    <t>Y516</t>
  </si>
  <si>
    <t>Y515</t>
  </si>
  <si>
    <t>Y514</t>
  </si>
  <si>
    <t>Y513</t>
  </si>
  <si>
    <t>Y512</t>
  </si>
  <si>
    <t>Y511</t>
  </si>
  <si>
    <t>Y510</t>
  </si>
  <si>
    <t>Y509</t>
  </si>
  <si>
    <t>Y508</t>
  </si>
  <si>
    <t>Y502</t>
  </si>
  <si>
    <t>Y501</t>
  </si>
  <si>
    <t>Y500</t>
  </si>
  <si>
    <t>Y499</t>
  </si>
  <si>
    <t>Y498</t>
  </si>
  <si>
    <t>Y497</t>
  </si>
  <si>
    <t>Y496</t>
  </si>
  <si>
    <t>Y495</t>
  </si>
  <si>
    <t>Y494</t>
  </si>
  <si>
    <t>Y493</t>
  </si>
  <si>
    <t>Y492</t>
  </si>
  <si>
    <t>Y491</t>
  </si>
  <si>
    <t>Y490</t>
  </si>
  <si>
    <t>Y485</t>
  </si>
  <si>
    <t>Y484</t>
  </si>
  <si>
    <t>Y483</t>
  </si>
  <si>
    <t>Y482</t>
  </si>
  <si>
    <t>Y481</t>
  </si>
  <si>
    <t>Y480</t>
  </si>
  <si>
    <t>Y479</t>
  </si>
  <si>
    <t>Y478</t>
  </si>
  <si>
    <t>Y475</t>
  </si>
  <si>
    <t>Y474</t>
  </si>
  <si>
    <t>Y473</t>
  </si>
  <si>
    <t>Y472</t>
  </si>
  <si>
    <t>Y471</t>
  </si>
  <si>
    <t>Y470</t>
  </si>
  <si>
    <t>Y468</t>
  </si>
  <si>
    <t>Y467</t>
  </si>
  <si>
    <t>Y466</t>
  </si>
  <si>
    <t>Y465</t>
  </si>
  <si>
    <t>Y464</t>
  </si>
  <si>
    <t>Y463</t>
  </si>
  <si>
    <t>Y462</t>
  </si>
  <si>
    <t>Y461</t>
  </si>
  <si>
    <t>Y460</t>
  </si>
  <si>
    <t>Y459</t>
  </si>
  <si>
    <t>Y458</t>
  </si>
  <si>
    <t>Y455</t>
  </si>
  <si>
    <t>Y454</t>
  </si>
  <si>
    <t>Y453</t>
  </si>
  <si>
    <t>Y452</t>
  </si>
  <si>
    <t>Y451</t>
  </si>
  <si>
    <t>Y450</t>
  </si>
  <si>
    <t>Y449</t>
  </si>
  <si>
    <t>Y447</t>
  </si>
  <si>
    <t>Y446</t>
  </si>
  <si>
    <t>Y445</t>
  </si>
  <si>
    <t>Y444</t>
  </si>
  <si>
    <t>Y443</t>
  </si>
  <si>
    <t>Y442</t>
  </si>
  <si>
    <t>Y441</t>
  </si>
  <si>
    <t>Y440</t>
  </si>
  <si>
    <t>Y439</t>
  </si>
  <si>
    <t>Y438</t>
  </si>
  <si>
    <t>Y436</t>
  </si>
  <si>
    <t>Y435</t>
  </si>
  <si>
    <t>Y434</t>
  </si>
  <si>
    <t>Y433</t>
  </si>
  <si>
    <t>Y432</t>
  </si>
  <si>
    <t>Y431</t>
  </si>
  <si>
    <t>Y430</t>
  </si>
  <si>
    <t>Y429</t>
  </si>
  <si>
    <t>Y428</t>
  </si>
  <si>
    <t>Y427</t>
  </si>
  <si>
    <t>Y426</t>
  </si>
  <si>
    <t>Y425</t>
  </si>
  <si>
    <t>Y424</t>
  </si>
  <si>
    <t>Y423</t>
  </si>
  <si>
    <t>Y422</t>
  </si>
  <si>
    <t>Y421</t>
  </si>
  <si>
    <t>Y420</t>
  </si>
  <si>
    <t>Y419</t>
  </si>
  <si>
    <t>Y418</t>
  </si>
  <si>
    <t>Y415</t>
  </si>
  <si>
    <t>Y414</t>
  </si>
  <si>
    <t>Y413</t>
  </si>
  <si>
    <t>Y412</t>
  </si>
  <si>
    <t>Y411</t>
  </si>
  <si>
    <t>Y410</t>
  </si>
  <si>
    <t>Y409</t>
  </si>
  <si>
    <t>Y408</t>
  </si>
  <si>
    <t>Y407</t>
  </si>
  <si>
    <t>Y406</t>
  </si>
  <si>
    <t>Y405</t>
  </si>
  <si>
    <t>Y404</t>
  </si>
  <si>
    <t>Y403</t>
  </si>
  <si>
    <t>Y402</t>
  </si>
  <si>
    <t>Y401</t>
  </si>
  <si>
    <t>Y400</t>
  </si>
  <si>
    <t>Y369</t>
  </si>
  <si>
    <t>Y368</t>
  </si>
  <si>
    <t>Y367</t>
  </si>
  <si>
    <t>Y366</t>
  </si>
  <si>
    <t>Y365</t>
  </si>
  <si>
    <t>Y364</t>
  </si>
  <si>
    <t>Y363</t>
  </si>
  <si>
    <t>Y362</t>
  </si>
  <si>
    <t>Y361</t>
  </si>
  <si>
    <t>Y360</t>
  </si>
  <si>
    <t>Y357</t>
  </si>
  <si>
    <t>Y356</t>
  </si>
  <si>
    <t>Y355</t>
  </si>
  <si>
    <t>Y354</t>
  </si>
  <si>
    <t>Y353</t>
  </si>
  <si>
    <t>Y352</t>
  </si>
  <si>
    <t>Y351</t>
  </si>
  <si>
    <t>Y350</t>
  </si>
  <si>
    <t>Y349</t>
  </si>
  <si>
    <t>Y348</t>
  </si>
  <si>
    <t>Y347</t>
  </si>
  <si>
    <t>Y346</t>
  </si>
  <si>
    <t>Y345</t>
  </si>
  <si>
    <t>Y344</t>
  </si>
  <si>
    <t>Y343</t>
  </si>
  <si>
    <t>Y342</t>
  </si>
  <si>
    <t>Y341</t>
  </si>
  <si>
    <t>Y340</t>
  </si>
  <si>
    <t>Y339</t>
  </si>
  <si>
    <t>Y338</t>
  </si>
  <si>
    <t>Y337</t>
  </si>
  <si>
    <t>Y336</t>
  </si>
  <si>
    <t>Y335</t>
  </si>
  <si>
    <t>Y334</t>
  </si>
  <si>
    <t>Y333</t>
  </si>
  <si>
    <t>Y332</t>
  </si>
  <si>
    <t>Y331</t>
  </si>
  <si>
    <t>Y330</t>
  </si>
  <si>
    <t>Y329</t>
  </si>
  <si>
    <t>Y328</t>
  </si>
  <si>
    <t>Y327</t>
  </si>
  <si>
    <t>Y326</t>
  </si>
  <si>
    <t>Y325</t>
  </si>
  <si>
    <t>Y324</t>
  </si>
  <si>
    <t>Y323</t>
  </si>
  <si>
    <t>Y322</t>
  </si>
  <si>
    <t>Y321</t>
  </si>
  <si>
    <t>Y320</t>
  </si>
  <si>
    <t>Y319</t>
  </si>
  <si>
    <t>Y318</t>
  </si>
  <si>
    <t>Y317</t>
  </si>
  <si>
    <t>Y316</t>
  </si>
  <si>
    <t>Y315</t>
  </si>
  <si>
    <t>Y314</t>
  </si>
  <si>
    <t>Y313</t>
  </si>
  <si>
    <t>Y312</t>
  </si>
  <si>
    <t>Y311</t>
  </si>
  <si>
    <t>Y310</t>
  </si>
  <si>
    <t>Y309</t>
  </si>
  <si>
    <t>Y308</t>
  </si>
  <si>
    <t>Y307</t>
  </si>
  <si>
    <t>Y306</t>
  </si>
  <si>
    <t>Y305</t>
  </si>
  <si>
    <t>Y304</t>
  </si>
  <si>
    <t>Y303</t>
  </si>
  <si>
    <t>Y302</t>
  </si>
  <si>
    <t>Y301</t>
  </si>
  <si>
    <t>Y300</t>
  </si>
  <si>
    <t>Y299</t>
  </si>
  <si>
    <t>Y298</t>
  </si>
  <si>
    <t>Y297</t>
  </si>
  <si>
    <t>Y296</t>
  </si>
  <si>
    <t>Y295</t>
  </si>
  <si>
    <t>Y294</t>
  </si>
  <si>
    <t>Y293</t>
  </si>
  <si>
    <t>Y292</t>
  </si>
  <si>
    <t>Y291</t>
  </si>
  <si>
    <t>Y290</t>
  </si>
  <si>
    <t>Y289</t>
  </si>
  <si>
    <t>Y288</t>
  </si>
  <si>
    <t>Y287</t>
  </si>
  <si>
    <t>Y286</t>
  </si>
  <si>
    <t>Y285</t>
  </si>
  <si>
    <t>Y284</t>
  </si>
  <si>
    <t>Y283</t>
  </si>
  <si>
    <t>Y282</t>
  </si>
  <si>
    <t>Y281</t>
  </si>
  <si>
    <t>Y280</t>
  </si>
  <si>
    <t>Y279</t>
  </si>
  <si>
    <t>Y278</t>
  </si>
  <si>
    <t>Y277</t>
  </si>
  <si>
    <t>Y276</t>
  </si>
  <si>
    <t>Y275</t>
  </si>
  <si>
    <t>Y274</t>
  </si>
  <si>
    <t>Y273</t>
  </si>
  <si>
    <t>Y272</t>
  </si>
  <si>
    <t>Y271</t>
  </si>
  <si>
    <t>Y270</t>
  </si>
  <si>
    <t>Y269</t>
  </si>
  <si>
    <t>Y268</t>
  </si>
  <si>
    <t>Y267</t>
  </si>
  <si>
    <t>Y266</t>
  </si>
  <si>
    <t>Y265</t>
  </si>
  <si>
    <t>Y264</t>
  </si>
  <si>
    <t>Y263</t>
  </si>
  <si>
    <t>Y262</t>
  </si>
  <si>
    <t>Y261</t>
  </si>
  <si>
    <t>Y260</t>
  </si>
  <si>
    <t>Y259</t>
  </si>
  <si>
    <t>Y258</t>
  </si>
  <si>
    <t>Y257</t>
  </si>
  <si>
    <t>Y256</t>
  </si>
  <si>
    <t>Y255</t>
  </si>
  <si>
    <t>Y254</t>
  </si>
  <si>
    <t>Y253</t>
  </si>
  <si>
    <t>Y252</t>
  </si>
  <si>
    <t>Y251</t>
  </si>
  <si>
    <t>Y250</t>
  </si>
  <si>
    <t>Y249</t>
  </si>
  <si>
    <t>Y248</t>
  </si>
  <si>
    <t>Y247</t>
  </si>
  <si>
    <t>Y246</t>
  </si>
  <si>
    <t>Y245</t>
  </si>
  <si>
    <t>Y244</t>
  </si>
  <si>
    <t>Y243</t>
  </si>
  <si>
    <t>Y242</t>
  </si>
  <si>
    <t>Y241</t>
  </si>
  <si>
    <t>Y240</t>
  </si>
  <si>
    <t>Y239</t>
  </si>
  <si>
    <t>Y238</t>
  </si>
  <si>
    <t>Y237</t>
  </si>
  <si>
    <t>Y236</t>
  </si>
  <si>
    <t>Y235</t>
  </si>
  <si>
    <t>Y234</t>
  </si>
  <si>
    <t>Y233</t>
  </si>
  <si>
    <t>Y232</t>
  </si>
  <si>
    <t>Y231</t>
  </si>
  <si>
    <t>Y230</t>
  </si>
  <si>
    <t>Y229</t>
  </si>
  <si>
    <t>Y228</t>
  </si>
  <si>
    <t>Y227</t>
  </si>
  <si>
    <t>Y226</t>
  </si>
  <si>
    <t>Y225</t>
  </si>
  <si>
    <t>Y224</t>
  </si>
  <si>
    <t>Y223</t>
  </si>
  <si>
    <t>Y222</t>
  </si>
  <si>
    <t>Y221</t>
  </si>
  <si>
    <t>Y220</t>
  </si>
  <si>
    <t>Y219</t>
  </si>
  <si>
    <t>Y218</t>
  </si>
  <si>
    <t>Y217</t>
  </si>
  <si>
    <t>Y216</t>
  </si>
  <si>
    <t>Y215</t>
  </si>
  <si>
    <t>Y214</t>
  </si>
  <si>
    <t>Y213</t>
  </si>
  <si>
    <t>Y212</t>
  </si>
  <si>
    <t>Y211</t>
  </si>
  <si>
    <t>Y210</t>
  </si>
  <si>
    <t>Y209</t>
  </si>
  <si>
    <t>Y208</t>
  </si>
  <si>
    <t>Y207</t>
  </si>
  <si>
    <t>Y206</t>
  </si>
  <si>
    <t>Y205</t>
  </si>
  <si>
    <t>Y204</t>
  </si>
  <si>
    <t>Y203</t>
  </si>
  <si>
    <t>Y202</t>
  </si>
  <si>
    <t>Y201</t>
  </si>
  <si>
    <t>Y200</t>
  </si>
  <si>
    <t>Y199</t>
  </si>
  <si>
    <t>Y198</t>
  </si>
  <si>
    <t>Y197</t>
  </si>
  <si>
    <t>Y196</t>
  </si>
  <si>
    <t>Y195</t>
  </si>
  <si>
    <t>Y194</t>
  </si>
  <si>
    <t>Y193</t>
  </si>
  <si>
    <t>Y192</t>
  </si>
  <si>
    <t>Y191</t>
  </si>
  <si>
    <t>Y190</t>
  </si>
  <si>
    <t>Y189</t>
  </si>
  <si>
    <t>Y188</t>
  </si>
  <si>
    <t>Y187</t>
  </si>
  <si>
    <t>Y186</t>
  </si>
  <si>
    <t>Y185</t>
  </si>
  <si>
    <t>Y184</t>
  </si>
  <si>
    <t>Y183</t>
  </si>
  <si>
    <t>Y182</t>
  </si>
  <si>
    <t>Y181</t>
  </si>
  <si>
    <t>Y180</t>
  </si>
  <si>
    <t>Y179</t>
  </si>
  <si>
    <t>Y178</t>
  </si>
  <si>
    <t>Y177</t>
  </si>
  <si>
    <t>Y176</t>
  </si>
  <si>
    <t>Y175</t>
  </si>
  <si>
    <t>Y174</t>
  </si>
  <si>
    <t>Y173</t>
  </si>
  <si>
    <t>Y172</t>
  </si>
  <si>
    <t>Y171</t>
  </si>
  <si>
    <t>Y170</t>
  </si>
  <si>
    <t>Y169</t>
  </si>
  <si>
    <t>Y168</t>
  </si>
  <si>
    <t>Y167</t>
  </si>
  <si>
    <t>Y166</t>
  </si>
  <si>
    <t>Y165</t>
  </si>
  <si>
    <t>Y164</t>
  </si>
  <si>
    <t>Y163</t>
  </si>
  <si>
    <t>Y162</t>
  </si>
  <si>
    <t>Y161</t>
  </si>
  <si>
    <t>Y160</t>
  </si>
  <si>
    <t>Y159</t>
  </si>
  <si>
    <t>Y158</t>
  </si>
  <si>
    <t>Y157</t>
  </si>
  <si>
    <t>Y156</t>
  </si>
  <si>
    <t>Y155</t>
  </si>
  <si>
    <t>Y154</t>
  </si>
  <si>
    <t>Y153</t>
  </si>
  <si>
    <t>Y152</t>
  </si>
  <si>
    <t>Y151</t>
  </si>
  <si>
    <t>Y150</t>
  </si>
  <si>
    <t>Y149</t>
  </si>
  <si>
    <t>Y148</t>
  </si>
  <si>
    <t>Y147</t>
  </si>
  <si>
    <t>Y146</t>
  </si>
  <si>
    <t>Y145</t>
  </si>
  <si>
    <t>Y144</t>
  </si>
  <si>
    <t>Y143</t>
  </si>
  <si>
    <t>Y142</t>
  </si>
  <si>
    <t>Y141</t>
  </si>
  <si>
    <t>Y140</t>
  </si>
  <si>
    <t>Y139</t>
  </si>
  <si>
    <t>Y138</t>
  </si>
  <si>
    <t>Y137</t>
  </si>
  <si>
    <t>Y136</t>
  </si>
  <si>
    <t>Y135</t>
  </si>
  <si>
    <t>Y134</t>
  </si>
  <si>
    <t>Y133</t>
  </si>
  <si>
    <t>Y132</t>
  </si>
  <si>
    <t>Y131</t>
  </si>
  <si>
    <t>Y130</t>
  </si>
  <si>
    <t>Y129</t>
  </si>
  <si>
    <t>Y128</t>
  </si>
  <si>
    <t>Y127</t>
  </si>
  <si>
    <t>Y126</t>
  </si>
  <si>
    <t>Y125</t>
  </si>
  <si>
    <t>Y124</t>
  </si>
  <si>
    <t>Y123</t>
  </si>
  <si>
    <t>Y122</t>
  </si>
  <si>
    <t>Y121</t>
  </si>
  <si>
    <t>Y120</t>
  </si>
  <si>
    <t>Y119</t>
  </si>
  <si>
    <t>Y118</t>
  </si>
  <si>
    <t>Y117</t>
  </si>
  <si>
    <t>Y116</t>
  </si>
  <si>
    <t>Y115</t>
  </si>
  <si>
    <t>Y114</t>
  </si>
  <si>
    <t>Y113</t>
  </si>
  <si>
    <t>Y112</t>
  </si>
  <si>
    <t>Y111</t>
  </si>
  <si>
    <t>Y110</t>
  </si>
  <si>
    <t>Y109</t>
  </si>
  <si>
    <t>Y108</t>
  </si>
  <si>
    <t>Y107</t>
  </si>
  <si>
    <t>Y106</t>
  </si>
  <si>
    <t>Y105</t>
  </si>
  <si>
    <t>Y104</t>
  </si>
  <si>
    <t>Y103</t>
  </si>
  <si>
    <t>Y102</t>
  </si>
  <si>
    <t>Y101</t>
  </si>
  <si>
    <t>Y100</t>
  </si>
  <si>
    <t>Y099</t>
  </si>
  <si>
    <t>Y098</t>
  </si>
  <si>
    <t>Y097</t>
  </si>
  <si>
    <t>Y096</t>
  </si>
  <si>
    <t>Y095</t>
  </si>
  <si>
    <t>Y094</t>
  </si>
  <si>
    <t>Y093</t>
  </si>
  <si>
    <t>Y092</t>
  </si>
  <si>
    <t>Y091</t>
  </si>
  <si>
    <t>Y090</t>
  </si>
  <si>
    <t>Y089</t>
  </si>
  <si>
    <t>Y088</t>
  </si>
  <si>
    <t>Y087</t>
  </si>
  <si>
    <t>Y086</t>
  </si>
  <si>
    <t>Y085</t>
  </si>
  <si>
    <t>Y084</t>
  </si>
  <si>
    <t>Y083</t>
  </si>
  <si>
    <t>Y082</t>
  </si>
  <si>
    <t>Y081</t>
  </si>
  <si>
    <t>Y080</t>
  </si>
  <si>
    <t>Y079</t>
  </si>
  <si>
    <t>Y078</t>
  </si>
  <si>
    <t>Y073</t>
  </si>
  <si>
    <t>Y072</t>
  </si>
  <si>
    <t>Y071</t>
  </si>
  <si>
    <t>Y070</t>
  </si>
  <si>
    <t>Y069</t>
  </si>
  <si>
    <t>Y068</t>
  </si>
  <si>
    <t>Y062</t>
  </si>
  <si>
    <t>Y061</t>
  </si>
  <si>
    <t>Y060</t>
  </si>
  <si>
    <t>Y059</t>
  </si>
  <si>
    <t>Y058</t>
  </si>
  <si>
    <t>Y057</t>
  </si>
  <si>
    <t>Y056</t>
  </si>
  <si>
    <t>Y055</t>
  </si>
  <si>
    <t>Y054</t>
  </si>
  <si>
    <t>Y053</t>
  </si>
  <si>
    <t>Y052</t>
  </si>
  <si>
    <t>Y051</t>
  </si>
  <si>
    <t>Y050</t>
  </si>
  <si>
    <t>Y049</t>
  </si>
  <si>
    <t>Y048</t>
  </si>
  <si>
    <t>Y047</t>
  </si>
  <si>
    <t>Y046</t>
  </si>
  <si>
    <t>Y045</t>
  </si>
  <si>
    <t>Y044</t>
  </si>
  <si>
    <t>Y043</t>
  </si>
  <si>
    <t>Y042</t>
  </si>
  <si>
    <t>Y041</t>
  </si>
  <si>
    <t>Y040</t>
  </si>
  <si>
    <t>Y039</t>
  </si>
  <si>
    <t>Y038</t>
  </si>
  <si>
    <t>Y037</t>
  </si>
  <si>
    <t>Y036</t>
  </si>
  <si>
    <t>Y035</t>
  </si>
  <si>
    <t>Y034</t>
  </si>
  <si>
    <t>Y033</t>
  </si>
  <si>
    <t>Y032</t>
  </si>
  <si>
    <t>Y031</t>
  </si>
  <si>
    <t>Y030</t>
  </si>
  <si>
    <t>Y029</t>
  </si>
  <si>
    <t>Y028</t>
  </si>
  <si>
    <t>Y027</t>
  </si>
  <si>
    <t>Y026</t>
  </si>
  <si>
    <t>Y025</t>
  </si>
  <si>
    <t>Y024</t>
  </si>
  <si>
    <t>Y023</t>
  </si>
  <si>
    <t>Y022</t>
  </si>
  <si>
    <t>Y021</t>
  </si>
  <si>
    <t>Y020</t>
  </si>
  <si>
    <t>Y019</t>
  </si>
  <si>
    <t>Y018</t>
  </si>
  <si>
    <t>Y017</t>
  </si>
  <si>
    <t>Y016</t>
  </si>
  <si>
    <t>Y015</t>
  </si>
  <si>
    <t>Y014</t>
  </si>
  <si>
    <t>Y013</t>
  </si>
  <si>
    <t>Y012</t>
  </si>
  <si>
    <t>Y011</t>
  </si>
  <si>
    <t>Y010</t>
  </si>
  <si>
    <t>Y009</t>
  </si>
  <si>
    <t>Y008</t>
  </si>
  <si>
    <t>Y007</t>
  </si>
  <si>
    <t>Y006</t>
  </si>
  <si>
    <t>Y005</t>
  </si>
  <si>
    <t>Y004</t>
  </si>
  <si>
    <t>Y003</t>
  </si>
  <si>
    <t>Y002</t>
  </si>
  <si>
    <t>Y001</t>
  </si>
  <si>
    <t>Y000</t>
  </si>
  <si>
    <t>X999</t>
  </si>
  <si>
    <t>X998</t>
  </si>
  <si>
    <t>X997</t>
  </si>
  <si>
    <t>X996</t>
  </si>
  <si>
    <t>X995</t>
  </si>
  <si>
    <t>X994</t>
  </si>
  <si>
    <t>X993</t>
  </si>
  <si>
    <t>X992</t>
  </si>
  <si>
    <t>X991</t>
  </si>
  <si>
    <t>X990</t>
  </si>
  <si>
    <t>X989</t>
  </si>
  <si>
    <t>X988</t>
  </si>
  <si>
    <t>X987</t>
  </si>
  <si>
    <t>X986</t>
  </si>
  <si>
    <t>X985</t>
  </si>
  <si>
    <t>X984</t>
  </si>
  <si>
    <t>X983</t>
  </si>
  <si>
    <t>X982</t>
  </si>
  <si>
    <t>X981</t>
  </si>
  <si>
    <t>X980</t>
  </si>
  <si>
    <t>X979</t>
  </si>
  <si>
    <t>X978</t>
  </si>
  <si>
    <t>X977</t>
  </si>
  <si>
    <t>X976</t>
  </si>
  <si>
    <t>X975</t>
  </si>
  <si>
    <t>X974</t>
  </si>
  <si>
    <t>X973</t>
  </si>
  <si>
    <t>X972</t>
  </si>
  <si>
    <t>X971</t>
  </si>
  <si>
    <t>X970</t>
  </si>
  <si>
    <t>X969</t>
  </si>
  <si>
    <t>X968</t>
  </si>
  <si>
    <t>X967</t>
  </si>
  <si>
    <t>X966</t>
  </si>
  <si>
    <t>X965</t>
  </si>
  <si>
    <t>X964</t>
  </si>
  <si>
    <t>X963</t>
  </si>
  <si>
    <t>X962</t>
  </si>
  <si>
    <t>X961</t>
  </si>
  <si>
    <t>X960</t>
  </si>
  <si>
    <t>X959</t>
  </si>
  <si>
    <t>X958</t>
  </si>
  <si>
    <t>X957</t>
  </si>
  <si>
    <t>X956</t>
  </si>
  <si>
    <t>X955</t>
  </si>
  <si>
    <t>X954</t>
  </si>
  <si>
    <t>X953</t>
  </si>
  <si>
    <t>X952</t>
  </si>
  <si>
    <t>X951</t>
  </si>
  <si>
    <t>X950</t>
  </si>
  <si>
    <t>X949</t>
  </si>
  <si>
    <t>X948</t>
  </si>
  <si>
    <t>X947</t>
  </si>
  <si>
    <t>X946</t>
  </si>
  <si>
    <t>X945</t>
  </si>
  <si>
    <t>X944</t>
  </si>
  <si>
    <t>X943</t>
  </si>
  <si>
    <t>X942</t>
  </si>
  <si>
    <t>X941</t>
  </si>
  <si>
    <t>X940</t>
  </si>
  <si>
    <t>X939</t>
  </si>
  <si>
    <t>X938</t>
  </si>
  <si>
    <t>X937</t>
  </si>
  <si>
    <t>X936</t>
  </si>
  <si>
    <t>X935</t>
  </si>
  <si>
    <t>X934</t>
  </si>
  <si>
    <t>X933</t>
  </si>
  <si>
    <t>X932</t>
  </si>
  <si>
    <t>X931</t>
  </si>
  <si>
    <t>X930</t>
  </si>
  <si>
    <t>X929</t>
  </si>
  <si>
    <t>X928</t>
  </si>
  <si>
    <t>X927</t>
  </si>
  <si>
    <t>X926</t>
  </si>
  <si>
    <t>X925</t>
  </si>
  <si>
    <t>X924</t>
  </si>
  <si>
    <t>X923</t>
  </si>
  <si>
    <t>X922</t>
  </si>
  <si>
    <t>X921</t>
  </si>
  <si>
    <t>X920</t>
  </si>
  <si>
    <t>X919</t>
  </si>
  <si>
    <t>X918</t>
  </si>
  <si>
    <t>X917</t>
  </si>
  <si>
    <t>X916</t>
  </si>
  <si>
    <t>X915</t>
  </si>
  <si>
    <t>X914</t>
  </si>
  <si>
    <t>X913</t>
  </si>
  <si>
    <t>X912</t>
  </si>
  <si>
    <t>X911</t>
  </si>
  <si>
    <t>X910</t>
  </si>
  <si>
    <t>X909</t>
  </si>
  <si>
    <t>X908</t>
  </si>
  <si>
    <t>X907</t>
  </si>
  <si>
    <t>X906</t>
  </si>
  <si>
    <t>X905</t>
  </si>
  <si>
    <t>X904</t>
  </si>
  <si>
    <t>X903</t>
  </si>
  <si>
    <t>X902</t>
  </si>
  <si>
    <t>X901</t>
  </si>
  <si>
    <t>X900</t>
  </si>
  <si>
    <t>X899</t>
  </si>
  <si>
    <t>X898</t>
  </si>
  <si>
    <t>X897</t>
  </si>
  <si>
    <t>X896</t>
  </si>
  <si>
    <t>X895</t>
  </si>
  <si>
    <t>X894</t>
  </si>
  <si>
    <t>X893</t>
  </si>
  <si>
    <t>X892</t>
  </si>
  <si>
    <t>X891</t>
  </si>
  <si>
    <t>X890</t>
  </si>
  <si>
    <t>X889</t>
  </si>
  <si>
    <t>X888</t>
  </si>
  <si>
    <t>X887</t>
  </si>
  <si>
    <t>X886</t>
  </si>
  <si>
    <t>X885</t>
  </si>
  <si>
    <t>X884</t>
  </si>
  <si>
    <t>X883</t>
  </si>
  <si>
    <t>X882</t>
  </si>
  <si>
    <t>X881</t>
  </si>
  <si>
    <t>X880</t>
  </si>
  <si>
    <t>X879</t>
  </si>
  <si>
    <t>X878</t>
  </si>
  <si>
    <t>X877</t>
  </si>
  <si>
    <t>X876</t>
  </si>
  <si>
    <t>X875</t>
  </si>
  <si>
    <t>X874</t>
  </si>
  <si>
    <t>X873</t>
  </si>
  <si>
    <t>X872</t>
  </si>
  <si>
    <t>X871</t>
  </si>
  <si>
    <t>X870</t>
  </si>
  <si>
    <t>X869</t>
  </si>
  <si>
    <t>X868</t>
  </si>
  <si>
    <t>X867</t>
  </si>
  <si>
    <t>X866</t>
  </si>
  <si>
    <t>X865</t>
  </si>
  <si>
    <t>X864</t>
  </si>
  <si>
    <t>X863</t>
  </si>
  <si>
    <t>X862</t>
  </si>
  <si>
    <t>X861</t>
  </si>
  <si>
    <t>X860</t>
  </si>
  <si>
    <t>X859</t>
  </si>
  <si>
    <t>X858</t>
  </si>
  <si>
    <t>X857</t>
  </si>
  <si>
    <t>X856</t>
  </si>
  <si>
    <t>X855</t>
  </si>
  <si>
    <t>X854</t>
  </si>
  <si>
    <t>X853</t>
  </si>
  <si>
    <t>X852</t>
  </si>
  <si>
    <t>X851</t>
  </si>
  <si>
    <t>X850</t>
  </si>
  <si>
    <t>X849</t>
  </si>
  <si>
    <t>X848</t>
  </si>
  <si>
    <t>X847</t>
  </si>
  <si>
    <t>X846</t>
  </si>
  <si>
    <t>X845</t>
  </si>
  <si>
    <t>X844</t>
  </si>
  <si>
    <t>X843</t>
  </si>
  <si>
    <t>X842</t>
  </si>
  <si>
    <t>X841</t>
  </si>
  <si>
    <t>X840</t>
  </si>
  <si>
    <t>X839</t>
  </si>
  <si>
    <t>X838</t>
  </si>
  <si>
    <t>X837</t>
  </si>
  <si>
    <t>X836</t>
  </si>
  <si>
    <t>X835</t>
  </si>
  <si>
    <t>X834</t>
  </si>
  <si>
    <t>X833</t>
  </si>
  <si>
    <t>X832</t>
  </si>
  <si>
    <t>X831</t>
  </si>
  <si>
    <t>X830</t>
  </si>
  <si>
    <t>X829</t>
  </si>
  <si>
    <t>X828</t>
  </si>
  <si>
    <t>X827</t>
  </si>
  <si>
    <t>X826</t>
  </si>
  <si>
    <t>X825</t>
  </si>
  <si>
    <t>X824</t>
  </si>
  <si>
    <t>X823</t>
  </si>
  <si>
    <t>X822</t>
  </si>
  <si>
    <t>X821</t>
  </si>
  <si>
    <t>X820</t>
  </si>
  <si>
    <t>X819</t>
  </si>
  <si>
    <t>X818</t>
  </si>
  <si>
    <t>X817</t>
  </si>
  <si>
    <t>X816</t>
  </si>
  <si>
    <t>X815</t>
  </si>
  <si>
    <t>X814</t>
  </si>
  <si>
    <t>X813</t>
  </si>
  <si>
    <t>X812</t>
  </si>
  <si>
    <t>X811</t>
  </si>
  <si>
    <t>X810</t>
  </si>
  <si>
    <t>X809</t>
  </si>
  <si>
    <t>X808</t>
  </si>
  <si>
    <t>X807</t>
  </si>
  <si>
    <t>X806</t>
  </si>
  <si>
    <t>X805</t>
  </si>
  <si>
    <t>X804</t>
  </si>
  <si>
    <t>X803</t>
  </si>
  <si>
    <t>X802</t>
  </si>
  <si>
    <t>X801</t>
  </si>
  <si>
    <t>X800</t>
  </si>
  <si>
    <t>X799</t>
  </si>
  <si>
    <t>X798</t>
  </si>
  <si>
    <t>X797</t>
  </si>
  <si>
    <t>X796</t>
  </si>
  <si>
    <t>X795</t>
  </si>
  <si>
    <t>X794</t>
  </si>
  <si>
    <t>X793</t>
  </si>
  <si>
    <t>X792</t>
  </si>
  <si>
    <t>X791</t>
  </si>
  <si>
    <t>X790</t>
  </si>
  <si>
    <t>X789</t>
  </si>
  <si>
    <t>X788</t>
  </si>
  <si>
    <t>X787</t>
  </si>
  <si>
    <t>X786</t>
  </si>
  <si>
    <t>X785</t>
  </si>
  <si>
    <t>X784</t>
  </si>
  <si>
    <t>X783</t>
  </si>
  <si>
    <t>X782</t>
  </si>
  <si>
    <t>X781</t>
  </si>
  <si>
    <t>X780</t>
  </si>
  <si>
    <t>X779</t>
  </si>
  <si>
    <t>X778</t>
  </si>
  <si>
    <t>X777</t>
  </si>
  <si>
    <t>X776</t>
  </si>
  <si>
    <t>X775</t>
  </si>
  <si>
    <t>X774</t>
  </si>
  <si>
    <t>X773</t>
  </si>
  <si>
    <t>X772</t>
  </si>
  <si>
    <t>X771</t>
  </si>
  <si>
    <t>X770</t>
  </si>
  <si>
    <t>X769</t>
  </si>
  <si>
    <t>X768</t>
  </si>
  <si>
    <t>X767</t>
  </si>
  <si>
    <t>X766</t>
  </si>
  <si>
    <t>X765</t>
  </si>
  <si>
    <t>X764</t>
  </si>
  <si>
    <t>X763</t>
  </si>
  <si>
    <t>X762</t>
  </si>
  <si>
    <t>X761</t>
  </si>
  <si>
    <t>X760</t>
  </si>
  <si>
    <t>X759</t>
  </si>
  <si>
    <t>X758</t>
  </si>
  <si>
    <t>X757</t>
  </si>
  <si>
    <t>X756</t>
  </si>
  <si>
    <t>X755</t>
  </si>
  <si>
    <t>X754</t>
  </si>
  <si>
    <t>X753</t>
  </si>
  <si>
    <t>X752</t>
  </si>
  <si>
    <t>X751</t>
  </si>
  <si>
    <t>X750</t>
  </si>
  <si>
    <t>X749</t>
  </si>
  <si>
    <t>X748</t>
  </si>
  <si>
    <t>X747</t>
  </si>
  <si>
    <t>X746</t>
  </si>
  <si>
    <t>X745</t>
  </si>
  <si>
    <t>X744</t>
  </si>
  <si>
    <t>X743</t>
  </si>
  <si>
    <t>X742</t>
  </si>
  <si>
    <t>X741</t>
  </si>
  <si>
    <t>X740</t>
  </si>
  <si>
    <t>X739</t>
  </si>
  <si>
    <t>X738</t>
  </si>
  <si>
    <t>X737</t>
  </si>
  <si>
    <t>X736</t>
  </si>
  <si>
    <t>X735</t>
  </si>
  <si>
    <t>X734</t>
  </si>
  <si>
    <t>X733</t>
  </si>
  <si>
    <t>X732</t>
  </si>
  <si>
    <t>X731</t>
  </si>
  <si>
    <t>X730</t>
  </si>
  <si>
    <t>X729</t>
  </si>
  <si>
    <t>X728</t>
  </si>
  <si>
    <t>X727</t>
  </si>
  <si>
    <t>X726</t>
  </si>
  <si>
    <t>X725</t>
  </si>
  <si>
    <t>X724</t>
  </si>
  <si>
    <t>X723</t>
  </si>
  <si>
    <t>X722</t>
  </si>
  <si>
    <t>X721</t>
  </si>
  <si>
    <t>X720</t>
  </si>
  <si>
    <t>X719</t>
  </si>
  <si>
    <t>X718</t>
  </si>
  <si>
    <t>X717</t>
  </si>
  <si>
    <t>X716</t>
  </si>
  <si>
    <t>X715</t>
  </si>
  <si>
    <t>X714</t>
  </si>
  <si>
    <t>X713</t>
  </si>
  <si>
    <t>X712</t>
  </si>
  <si>
    <t>X711</t>
  </si>
  <si>
    <t>X710</t>
  </si>
  <si>
    <t>X709</t>
  </si>
  <si>
    <t>X708</t>
  </si>
  <si>
    <t>X707</t>
  </si>
  <si>
    <t>X706</t>
  </si>
  <si>
    <t>X705</t>
  </si>
  <si>
    <t>X704</t>
  </si>
  <si>
    <t>X703</t>
  </si>
  <si>
    <t>X702</t>
  </si>
  <si>
    <t>X701</t>
  </si>
  <si>
    <t>X700</t>
  </si>
  <si>
    <t>X699</t>
  </si>
  <si>
    <t>X698</t>
  </si>
  <si>
    <t>X697</t>
  </si>
  <si>
    <t>X696</t>
  </si>
  <si>
    <t>X695</t>
  </si>
  <si>
    <t>X694</t>
  </si>
  <si>
    <t>X693</t>
  </si>
  <si>
    <t>X692</t>
  </si>
  <si>
    <t>X691</t>
  </si>
  <si>
    <t>X690</t>
  </si>
  <si>
    <t>X689</t>
  </si>
  <si>
    <t>X688</t>
  </si>
  <si>
    <t>X687</t>
  </si>
  <si>
    <t>X686</t>
  </si>
  <si>
    <t>X685</t>
  </si>
  <si>
    <t>X684</t>
  </si>
  <si>
    <t>X683</t>
  </si>
  <si>
    <t>X682</t>
  </si>
  <si>
    <t>X681</t>
  </si>
  <si>
    <t>X680</t>
  </si>
  <si>
    <t>X679</t>
  </si>
  <si>
    <t>X678</t>
  </si>
  <si>
    <t>X677</t>
  </si>
  <si>
    <t>X676</t>
  </si>
  <si>
    <t>X675</t>
  </si>
  <si>
    <t>X674</t>
  </si>
  <si>
    <t>X673</t>
  </si>
  <si>
    <t>X672</t>
  </si>
  <si>
    <t>X671</t>
  </si>
  <si>
    <t>X670</t>
  </si>
  <si>
    <t>X669</t>
  </si>
  <si>
    <t>X668</t>
  </si>
  <si>
    <t>X667</t>
  </si>
  <si>
    <t>X666</t>
  </si>
  <si>
    <t>X665</t>
  </si>
  <si>
    <t>X664</t>
  </si>
  <si>
    <t>X663</t>
  </si>
  <si>
    <t>X662</t>
  </si>
  <si>
    <t>X661</t>
  </si>
  <si>
    <t>X660</t>
  </si>
  <si>
    <t>X659</t>
  </si>
  <si>
    <t>X658</t>
  </si>
  <si>
    <t>X657</t>
  </si>
  <si>
    <t>X656</t>
  </si>
  <si>
    <t>X655</t>
  </si>
  <si>
    <t>X654</t>
  </si>
  <si>
    <t>X653</t>
  </si>
  <si>
    <t>X652</t>
  </si>
  <si>
    <t>X651</t>
  </si>
  <si>
    <t>X650</t>
  </si>
  <si>
    <t>X649</t>
  </si>
  <si>
    <t>X648</t>
  </si>
  <si>
    <t>X647</t>
  </si>
  <si>
    <t>X646</t>
  </si>
  <si>
    <t>X645</t>
  </si>
  <si>
    <t>X644</t>
  </si>
  <si>
    <t>X643</t>
  </si>
  <si>
    <t>X642</t>
  </si>
  <si>
    <t>X641</t>
  </si>
  <si>
    <t>X640</t>
  </si>
  <si>
    <t>X639</t>
  </si>
  <si>
    <t>X638</t>
  </si>
  <si>
    <t>X637</t>
  </si>
  <si>
    <t>X636</t>
  </si>
  <si>
    <t>X635</t>
  </si>
  <si>
    <t>X634</t>
  </si>
  <si>
    <t>X633</t>
  </si>
  <si>
    <t>X632</t>
  </si>
  <si>
    <t>X631</t>
  </si>
  <si>
    <t>X630</t>
  </si>
  <si>
    <t>X629</t>
  </si>
  <si>
    <t>X628</t>
  </si>
  <si>
    <t>X627</t>
  </si>
  <si>
    <t>X626</t>
  </si>
  <si>
    <t>X625</t>
  </si>
  <si>
    <t>X624</t>
  </si>
  <si>
    <t>X623</t>
  </si>
  <si>
    <t>X622</t>
  </si>
  <si>
    <t>X621</t>
  </si>
  <si>
    <t>X620</t>
  </si>
  <si>
    <t>X619</t>
  </si>
  <si>
    <t>X618</t>
  </si>
  <si>
    <t>X617</t>
  </si>
  <si>
    <t>X616</t>
  </si>
  <si>
    <t>X615</t>
  </si>
  <si>
    <t>X614</t>
  </si>
  <si>
    <t>X613</t>
  </si>
  <si>
    <t>X612</t>
  </si>
  <si>
    <t>X611</t>
  </si>
  <si>
    <t>X610</t>
  </si>
  <si>
    <t>X609</t>
  </si>
  <si>
    <t>X608</t>
  </si>
  <si>
    <t>X607</t>
  </si>
  <si>
    <t>X606</t>
  </si>
  <si>
    <t>X605</t>
  </si>
  <si>
    <t>X604</t>
  </si>
  <si>
    <t>X603</t>
  </si>
  <si>
    <t>X602</t>
  </si>
  <si>
    <t>X601</t>
  </si>
  <si>
    <t>X600</t>
  </si>
  <si>
    <t>X599</t>
  </si>
  <si>
    <t>X590</t>
  </si>
  <si>
    <t>X589</t>
  </si>
  <si>
    <t>X588</t>
  </si>
  <si>
    <t>X587</t>
  </si>
  <si>
    <t>X586</t>
  </si>
  <si>
    <t>X585</t>
  </si>
  <si>
    <t>X584</t>
  </si>
  <si>
    <t>X583</t>
  </si>
  <si>
    <t>X582</t>
  </si>
  <si>
    <t>X581</t>
  </si>
  <si>
    <t>X580</t>
  </si>
  <si>
    <t>X579</t>
  </si>
  <si>
    <t>X578</t>
  </si>
  <si>
    <t>X577</t>
  </si>
  <si>
    <t>X576</t>
  </si>
  <si>
    <t>X575</t>
  </si>
  <si>
    <t>X574</t>
  </si>
  <si>
    <t>X573</t>
  </si>
  <si>
    <t>X572</t>
  </si>
  <si>
    <t>X571</t>
  </si>
  <si>
    <t>X570</t>
  </si>
  <si>
    <t>X549</t>
  </si>
  <si>
    <t>X548</t>
  </si>
  <si>
    <t>X547</t>
  </si>
  <si>
    <t>X546</t>
  </si>
  <si>
    <t>X545</t>
  </si>
  <si>
    <t>X544</t>
  </si>
  <si>
    <t>X543</t>
  </si>
  <si>
    <t>X542</t>
  </si>
  <si>
    <t>X541</t>
  </si>
  <si>
    <t>X540</t>
  </si>
  <si>
    <t>X539</t>
  </si>
  <si>
    <t>X538</t>
  </si>
  <si>
    <t>X537</t>
  </si>
  <si>
    <t>X536</t>
  </si>
  <si>
    <t>X535</t>
  </si>
  <si>
    <t>X534</t>
  </si>
  <si>
    <t>X533</t>
  </si>
  <si>
    <t>X532</t>
  </si>
  <si>
    <t>X531</t>
  </si>
  <si>
    <t>X530</t>
  </si>
  <si>
    <t>X529</t>
  </si>
  <si>
    <t>X528</t>
  </si>
  <si>
    <t>X527</t>
  </si>
  <si>
    <t>X526</t>
  </si>
  <si>
    <t>X525</t>
  </si>
  <si>
    <t>X524</t>
  </si>
  <si>
    <t>X523</t>
  </si>
  <si>
    <t>X522</t>
  </si>
  <si>
    <t>X521</t>
  </si>
  <si>
    <t>X520</t>
  </si>
  <si>
    <t>X519</t>
  </si>
  <si>
    <t>X518</t>
  </si>
  <si>
    <t>X517</t>
  </si>
  <si>
    <t>X516</t>
  </si>
  <si>
    <t>X515</t>
  </si>
  <si>
    <t>X514</t>
  </si>
  <si>
    <t>X513</t>
  </si>
  <si>
    <t>X512</t>
  </si>
  <si>
    <t>X511</t>
  </si>
  <si>
    <t>X510</t>
  </si>
  <si>
    <t>X509</t>
  </si>
  <si>
    <t>X508</t>
  </si>
  <si>
    <t>X507</t>
  </si>
  <si>
    <t>X506</t>
  </si>
  <si>
    <t>X505</t>
  </si>
  <si>
    <t>X504</t>
  </si>
  <si>
    <t>X503</t>
  </si>
  <si>
    <t>X502</t>
  </si>
  <si>
    <t>X501</t>
  </si>
  <si>
    <t>X500</t>
  </si>
  <si>
    <t>X499</t>
  </si>
  <si>
    <t>X498</t>
  </si>
  <si>
    <t>X497</t>
  </si>
  <si>
    <t>X496</t>
  </si>
  <si>
    <t>X495</t>
  </si>
  <si>
    <t>X494</t>
  </si>
  <si>
    <t>X493</t>
  </si>
  <si>
    <t>X492</t>
  </si>
  <si>
    <t>X491</t>
  </si>
  <si>
    <t>X490</t>
  </si>
  <si>
    <t>X489</t>
  </si>
  <si>
    <t>X488</t>
  </si>
  <si>
    <t>X487</t>
  </si>
  <si>
    <t>X486</t>
  </si>
  <si>
    <t>X485</t>
  </si>
  <si>
    <t>X484</t>
  </si>
  <si>
    <t>X483</t>
  </si>
  <si>
    <t>X482</t>
  </si>
  <si>
    <t>X481</t>
  </si>
  <si>
    <t>X480</t>
  </si>
  <si>
    <t>X479</t>
  </si>
  <si>
    <t>X478</t>
  </si>
  <si>
    <t>X477</t>
  </si>
  <si>
    <t>X476</t>
  </si>
  <si>
    <t>X475</t>
  </si>
  <si>
    <t>X474</t>
  </si>
  <si>
    <t>X473</t>
  </si>
  <si>
    <t>X472</t>
  </si>
  <si>
    <t>X471</t>
  </si>
  <si>
    <t>X470</t>
  </si>
  <si>
    <t>X469</t>
  </si>
  <si>
    <t>X468</t>
  </si>
  <si>
    <t>X467</t>
  </si>
  <si>
    <t>X466</t>
  </si>
  <si>
    <t>X465</t>
  </si>
  <si>
    <t>X464</t>
  </si>
  <si>
    <t>X463</t>
  </si>
  <si>
    <t>X462</t>
  </si>
  <si>
    <t>X461</t>
  </si>
  <si>
    <t>X460</t>
  </si>
  <si>
    <t>X459</t>
  </si>
  <si>
    <t>X458</t>
  </si>
  <si>
    <t>X457</t>
  </si>
  <si>
    <t>X456</t>
  </si>
  <si>
    <t>X455</t>
  </si>
  <si>
    <t>X454</t>
  </si>
  <si>
    <t>X453</t>
  </si>
  <si>
    <t>X452</t>
  </si>
  <si>
    <t>X451</t>
  </si>
  <si>
    <t>X450</t>
  </si>
  <si>
    <t>X449</t>
  </si>
  <si>
    <t>X448</t>
  </si>
  <si>
    <t>X447</t>
  </si>
  <si>
    <t>X446</t>
  </si>
  <si>
    <t>X445</t>
  </si>
  <si>
    <t>X444</t>
  </si>
  <si>
    <t>X443</t>
  </si>
  <si>
    <t>X442</t>
  </si>
  <si>
    <t>X441</t>
  </si>
  <si>
    <t>X440</t>
  </si>
  <si>
    <t>X439</t>
  </si>
  <si>
    <t>X438</t>
  </si>
  <si>
    <t>X437</t>
  </si>
  <si>
    <t>X436</t>
  </si>
  <si>
    <t>X435</t>
  </si>
  <si>
    <t>X434</t>
  </si>
  <si>
    <t>X433</t>
  </si>
  <si>
    <t>X432</t>
  </si>
  <si>
    <t>X431</t>
  </si>
  <si>
    <t>X430</t>
  </si>
  <si>
    <t>X429</t>
  </si>
  <si>
    <t>X428</t>
  </si>
  <si>
    <t>X427</t>
  </si>
  <si>
    <t>X426</t>
  </si>
  <si>
    <t>X425</t>
  </si>
  <si>
    <t>X424</t>
  </si>
  <si>
    <t>X423</t>
  </si>
  <si>
    <t>X422</t>
  </si>
  <si>
    <t>X421</t>
  </si>
  <si>
    <t>X420</t>
  </si>
  <si>
    <t>X419</t>
  </si>
  <si>
    <t>X418</t>
  </si>
  <si>
    <t>X417</t>
  </si>
  <si>
    <t>X416</t>
  </si>
  <si>
    <t>X415</t>
  </si>
  <si>
    <t>X414</t>
  </si>
  <si>
    <t>X413</t>
  </si>
  <si>
    <t>X412</t>
  </si>
  <si>
    <t>X411</t>
  </si>
  <si>
    <t>X410</t>
  </si>
  <si>
    <t>X409</t>
  </si>
  <si>
    <t>X408</t>
  </si>
  <si>
    <t>X407</t>
  </si>
  <si>
    <t>X406</t>
  </si>
  <si>
    <t>X405</t>
  </si>
  <si>
    <t>X404</t>
  </si>
  <si>
    <t>X403</t>
  </si>
  <si>
    <t>X402</t>
  </si>
  <si>
    <t>X401</t>
  </si>
  <si>
    <t>X400</t>
  </si>
  <si>
    <t>X399</t>
  </si>
  <si>
    <t>X398</t>
  </si>
  <si>
    <t>X397</t>
  </si>
  <si>
    <t>X396</t>
  </si>
  <si>
    <t>X395</t>
  </si>
  <si>
    <t>X394</t>
  </si>
  <si>
    <t>X393</t>
  </si>
  <si>
    <t>X392</t>
  </si>
  <si>
    <t>X391</t>
  </si>
  <si>
    <t>X390</t>
  </si>
  <si>
    <t>X389</t>
  </si>
  <si>
    <t>X388</t>
  </si>
  <si>
    <t>X387</t>
  </si>
  <si>
    <t>X386</t>
  </si>
  <si>
    <t>X385</t>
  </si>
  <si>
    <t>X384</t>
  </si>
  <si>
    <t>X383</t>
  </si>
  <si>
    <t>X382</t>
  </si>
  <si>
    <t>X381</t>
  </si>
  <si>
    <t>X380</t>
  </si>
  <si>
    <t>X379</t>
  </si>
  <si>
    <t>X378</t>
  </si>
  <si>
    <t>X377</t>
  </si>
  <si>
    <t>X376</t>
  </si>
  <si>
    <t>X375</t>
  </si>
  <si>
    <t>X374</t>
  </si>
  <si>
    <t>X373</t>
  </si>
  <si>
    <t>X372</t>
  </si>
  <si>
    <t>X371</t>
  </si>
  <si>
    <t>X370</t>
  </si>
  <si>
    <t>X369</t>
  </si>
  <si>
    <t>X368</t>
  </si>
  <si>
    <t>X367</t>
  </si>
  <si>
    <t>X366</t>
  </si>
  <si>
    <t>X365</t>
  </si>
  <si>
    <t>X364</t>
  </si>
  <si>
    <t>X363</t>
  </si>
  <si>
    <t>X362</t>
  </si>
  <si>
    <t>X361</t>
  </si>
  <si>
    <t>X360</t>
  </si>
  <si>
    <t>X359</t>
  </si>
  <si>
    <t>X358</t>
  </si>
  <si>
    <t>X357</t>
  </si>
  <si>
    <t>X356</t>
  </si>
  <si>
    <t>X355</t>
  </si>
  <si>
    <t>X354</t>
  </si>
  <si>
    <t>X353</t>
  </si>
  <si>
    <t>X352</t>
  </si>
  <si>
    <t>X351</t>
  </si>
  <si>
    <t>X350</t>
  </si>
  <si>
    <t>X349</t>
  </si>
  <si>
    <t>X348</t>
  </si>
  <si>
    <t>X341</t>
  </si>
  <si>
    <t>X340</t>
  </si>
  <si>
    <t>X339</t>
  </si>
  <si>
    <t>X338</t>
  </si>
  <si>
    <t>X337</t>
  </si>
  <si>
    <t>X336</t>
  </si>
  <si>
    <t>X335</t>
  </si>
  <si>
    <t>X334</t>
  </si>
  <si>
    <t>X333</t>
  </si>
  <si>
    <t>X332</t>
  </si>
  <si>
    <t>X331</t>
  </si>
  <si>
    <t>X330</t>
  </si>
  <si>
    <t>X329</t>
  </si>
  <si>
    <t>X328</t>
  </si>
  <si>
    <t>X327</t>
  </si>
  <si>
    <t>X326</t>
  </si>
  <si>
    <t>X325</t>
  </si>
  <si>
    <t>X324</t>
  </si>
  <si>
    <t>X323</t>
  </si>
  <si>
    <t>X322</t>
  </si>
  <si>
    <t>X321</t>
  </si>
  <si>
    <t>X320</t>
  </si>
  <si>
    <t>X319</t>
  </si>
  <si>
    <t>X318</t>
  </si>
  <si>
    <t>X317</t>
  </si>
  <si>
    <t>X316</t>
  </si>
  <si>
    <t>X315</t>
  </si>
  <si>
    <t>X314</t>
  </si>
  <si>
    <t>X313</t>
  </si>
  <si>
    <t>X312</t>
  </si>
  <si>
    <t>X311</t>
  </si>
  <si>
    <t>X310</t>
  </si>
  <si>
    <t>X309</t>
  </si>
  <si>
    <t>X308</t>
  </si>
  <si>
    <t>X307</t>
  </si>
  <si>
    <t>X306</t>
  </si>
  <si>
    <t>X305</t>
  </si>
  <si>
    <t>X304</t>
  </si>
  <si>
    <t>X303</t>
  </si>
  <si>
    <t>X302</t>
  </si>
  <si>
    <t>X301</t>
  </si>
  <si>
    <t>X300</t>
  </si>
  <si>
    <t>X299</t>
  </si>
  <si>
    <t>X298</t>
  </si>
  <si>
    <t>X297</t>
  </si>
  <si>
    <t>X296</t>
  </si>
  <si>
    <t>X295</t>
  </si>
  <si>
    <t>X294</t>
  </si>
  <si>
    <t>X293</t>
  </si>
  <si>
    <t>X292</t>
  </si>
  <si>
    <t>X291</t>
  </si>
  <si>
    <t>X290</t>
  </si>
  <si>
    <t>X289</t>
  </si>
  <si>
    <t>X288</t>
  </si>
  <si>
    <t>X287</t>
  </si>
  <si>
    <t>X286</t>
  </si>
  <si>
    <t>X285</t>
  </si>
  <si>
    <t>X284</t>
  </si>
  <si>
    <t>X283</t>
  </si>
  <si>
    <t>X282</t>
  </si>
  <si>
    <t>X281</t>
  </si>
  <si>
    <t>X280</t>
  </si>
  <si>
    <t>X279</t>
  </si>
  <si>
    <t>X278</t>
  </si>
  <si>
    <t>X277</t>
  </si>
  <si>
    <t>X276</t>
  </si>
  <si>
    <t>X275</t>
  </si>
  <si>
    <t>X274</t>
  </si>
  <si>
    <t>X273</t>
  </si>
  <si>
    <t>X272</t>
  </si>
  <si>
    <t>X271</t>
  </si>
  <si>
    <t>X270</t>
  </si>
  <si>
    <t>X269</t>
  </si>
  <si>
    <t>X268</t>
  </si>
  <si>
    <t>X267</t>
  </si>
  <si>
    <t>X266</t>
  </si>
  <si>
    <t>X265</t>
  </si>
  <si>
    <t>X264</t>
  </si>
  <si>
    <t>X263</t>
  </si>
  <si>
    <t>X262</t>
  </si>
  <si>
    <t>X261</t>
  </si>
  <si>
    <t>X260</t>
  </si>
  <si>
    <t>X259</t>
  </si>
  <si>
    <t>X258</t>
  </si>
  <si>
    <t>X257</t>
  </si>
  <si>
    <t>X256</t>
  </si>
  <si>
    <t>X255</t>
  </si>
  <si>
    <t>X254</t>
  </si>
  <si>
    <t>X253</t>
  </si>
  <si>
    <t>X252</t>
  </si>
  <si>
    <t>X251</t>
  </si>
  <si>
    <t>X250</t>
  </si>
  <si>
    <t>X249</t>
  </si>
  <si>
    <t>X248</t>
  </si>
  <si>
    <t>X247</t>
  </si>
  <si>
    <t>X246</t>
  </si>
  <si>
    <t>X245</t>
  </si>
  <si>
    <t>X244</t>
  </si>
  <si>
    <t>X243</t>
  </si>
  <si>
    <t>X242</t>
  </si>
  <si>
    <t>X241</t>
  </si>
  <si>
    <t>X240</t>
  </si>
  <si>
    <t>X239</t>
  </si>
  <si>
    <t>X238</t>
  </si>
  <si>
    <t>X237</t>
  </si>
  <si>
    <t>X236</t>
  </si>
  <si>
    <t>X235</t>
  </si>
  <si>
    <t>X234</t>
  </si>
  <si>
    <t>X233</t>
  </si>
  <si>
    <t>X232</t>
  </si>
  <si>
    <t>X231</t>
  </si>
  <si>
    <t>X230</t>
  </si>
  <si>
    <t>X229</t>
  </si>
  <si>
    <t>X228</t>
  </si>
  <si>
    <t>X227</t>
  </si>
  <si>
    <t>X226</t>
  </si>
  <si>
    <t>X225</t>
  </si>
  <si>
    <t>X224</t>
  </si>
  <si>
    <t>X223</t>
  </si>
  <si>
    <t>X222</t>
  </si>
  <si>
    <t>X221</t>
  </si>
  <si>
    <t>X220</t>
  </si>
  <si>
    <t>X219</t>
  </si>
  <si>
    <t>X218</t>
  </si>
  <si>
    <t>X217</t>
  </si>
  <si>
    <t>X216</t>
  </si>
  <si>
    <t>X215</t>
  </si>
  <si>
    <t>X214</t>
  </si>
  <si>
    <t>X213</t>
  </si>
  <si>
    <t>X212</t>
  </si>
  <si>
    <t>X211</t>
  </si>
  <si>
    <t>X210</t>
  </si>
  <si>
    <t>X209</t>
  </si>
  <si>
    <t>X208</t>
  </si>
  <si>
    <t>X207</t>
  </si>
  <si>
    <t>X206</t>
  </si>
  <si>
    <t>X205</t>
  </si>
  <si>
    <t>X204</t>
  </si>
  <si>
    <t>X203</t>
  </si>
  <si>
    <t>X202</t>
  </si>
  <si>
    <t>X201</t>
  </si>
  <si>
    <t>X200</t>
  </si>
  <si>
    <t>X199</t>
  </si>
  <si>
    <t>X198</t>
  </si>
  <si>
    <t>X197</t>
  </si>
  <si>
    <t>X196</t>
  </si>
  <si>
    <t>X195</t>
  </si>
  <si>
    <t>X194</t>
  </si>
  <si>
    <t>X193</t>
  </si>
  <si>
    <t>X192</t>
  </si>
  <si>
    <t>X191</t>
  </si>
  <si>
    <t>X190</t>
  </si>
  <si>
    <t>X189</t>
  </si>
  <si>
    <t>X188</t>
  </si>
  <si>
    <t>X187</t>
  </si>
  <si>
    <t>X186</t>
  </si>
  <si>
    <t>X185</t>
  </si>
  <si>
    <t>X184</t>
  </si>
  <si>
    <t>X183</t>
  </si>
  <si>
    <t>X182</t>
  </si>
  <si>
    <t>X181</t>
  </si>
  <si>
    <t>X180</t>
  </si>
  <si>
    <t>X179</t>
  </si>
  <si>
    <t>X178</t>
  </si>
  <si>
    <t>X177</t>
  </si>
  <si>
    <t>X176</t>
  </si>
  <si>
    <t>X175</t>
  </si>
  <si>
    <t>X174</t>
  </si>
  <si>
    <t>X173</t>
  </si>
  <si>
    <t>X172</t>
  </si>
  <si>
    <t>X171</t>
  </si>
  <si>
    <t>X170</t>
  </si>
  <si>
    <t>X169</t>
  </si>
  <si>
    <t>X168</t>
  </si>
  <si>
    <t>X167</t>
  </si>
  <si>
    <t>X166</t>
  </si>
  <si>
    <t>X165</t>
  </si>
  <si>
    <t>X164</t>
  </si>
  <si>
    <t>X163</t>
  </si>
  <si>
    <t>X162</t>
  </si>
  <si>
    <t>X161</t>
  </si>
  <si>
    <t>X160</t>
  </si>
  <si>
    <t>X159</t>
  </si>
  <si>
    <t>X158</t>
  </si>
  <si>
    <t>X157</t>
  </si>
  <si>
    <t>X156</t>
  </si>
  <si>
    <t>X155</t>
  </si>
  <si>
    <t>X154</t>
  </si>
  <si>
    <t>X153</t>
  </si>
  <si>
    <t>X152</t>
  </si>
  <si>
    <t>X151</t>
  </si>
  <si>
    <t>X150</t>
  </si>
  <si>
    <t>X149</t>
  </si>
  <si>
    <t>X148</t>
  </si>
  <si>
    <t>X147</t>
  </si>
  <si>
    <t>X146</t>
  </si>
  <si>
    <t>X145</t>
  </si>
  <si>
    <t>X144</t>
  </si>
  <si>
    <t>X143</t>
  </si>
  <si>
    <t>X142</t>
  </si>
  <si>
    <t>X141</t>
  </si>
  <si>
    <t>X140</t>
  </si>
  <si>
    <t>X139</t>
  </si>
  <si>
    <t>X138</t>
  </si>
  <si>
    <t>X137</t>
  </si>
  <si>
    <t>X136</t>
  </si>
  <si>
    <t>X135</t>
  </si>
  <si>
    <t>X134</t>
  </si>
  <si>
    <t>X133</t>
  </si>
  <si>
    <t>X132</t>
  </si>
  <si>
    <t>X131</t>
  </si>
  <si>
    <t>X130</t>
  </si>
  <si>
    <t>X129</t>
  </si>
  <si>
    <t>X128</t>
  </si>
  <si>
    <t>X127</t>
  </si>
  <si>
    <t>X126</t>
  </si>
  <si>
    <t>X125</t>
  </si>
  <si>
    <t>X124</t>
  </si>
  <si>
    <t>X123</t>
  </si>
  <si>
    <t>X122</t>
  </si>
  <si>
    <t>X121</t>
  </si>
  <si>
    <t>X120</t>
  </si>
  <si>
    <t>X119</t>
  </si>
  <si>
    <t>X118</t>
  </si>
  <si>
    <t>X117</t>
  </si>
  <si>
    <t>X116</t>
  </si>
  <si>
    <t>X115</t>
  </si>
  <si>
    <t>X114</t>
  </si>
  <si>
    <t>X113</t>
  </si>
  <si>
    <t>X112</t>
  </si>
  <si>
    <t>X111</t>
  </si>
  <si>
    <t>X110</t>
  </si>
  <si>
    <t>X109</t>
  </si>
  <si>
    <t>X108</t>
  </si>
  <si>
    <t>X107</t>
  </si>
  <si>
    <t>X106</t>
  </si>
  <si>
    <t>X105</t>
  </si>
  <si>
    <t>X104</t>
  </si>
  <si>
    <t>X103</t>
  </si>
  <si>
    <t>X102</t>
  </si>
  <si>
    <t>X101</t>
  </si>
  <si>
    <t>X100</t>
  </si>
  <si>
    <t>X099</t>
  </si>
  <si>
    <t>X098</t>
  </si>
  <si>
    <t>X097</t>
  </si>
  <si>
    <t>X096</t>
  </si>
  <si>
    <t>X095</t>
  </si>
  <si>
    <t>X094</t>
  </si>
  <si>
    <t>X093</t>
  </si>
  <si>
    <t>X092</t>
  </si>
  <si>
    <t>X091</t>
  </si>
  <si>
    <t>X090</t>
  </si>
  <si>
    <t>X089</t>
  </si>
  <si>
    <t>X088</t>
  </si>
  <si>
    <t>X087</t>
  </si>
  <si>
    <t>X086</t>
  </si>
  <si>
    <t>X085</t>
  </si>
  <si>
    <t>X084</t>
  </si>
  <si>
    <t>X083</t>
  </si>
  <si>
    <t>X082</t>
  </si>
  <si>
    <t>X081</t>
  </si>
  <si>
    <t>X080</t>
  </si>
  <si>
    <t>X069</t>
  </si>
  <si>
    <t>X068</t>
  </si>
  <si>
    <t>X067</t>
  </si>
  <si>
    <t>X066</t>
  </si>
  <si>
    <t>X065</t>
  </si>
  <si>
    <t>X064</t>
  </si>
  <si>
    <t>X063</t>
  </si>
  <si>
    <t>X062</t>
  </si>
  <si>
    <t>X061</t>
  </si>
  <si>
    <t>X060</t>
  </si>
  <si>
    <t>X059</t>
  </si>
  <si>
    <t>X058</t>
  </si>
  <si>
    <t>X057</t>
  </si>
  <si>
    <t>X056</t>
  </si>
  <si>
    <t>X055</t>
  </si>
  <si>
    <t>X054</t>
  </si>
  <si>
    <t>X053</t>
  </si>
  <si>
    <t>X052</t>
  </si>
  <si>
    <t>X051</t>
  </si>
  <si>
    <t>X050</t>
  </si>
  <si>
    <t>X049</t>
  </si>
  <si>
    <t>X048</t>
  </si>
  <si>
    <t>X047</t>
  </si>
  <si>
    <t>X046</t>
  </si>
  <si>
    <t>X045</t>
  </si>
  <si>
    <t>X044</t>
  </si>
  <si>
    <t>X043</t>
  </si>
  <si>
    <t>X042</t>
  </si>
  <si>
    <t>X041</t>
  </si>
  <si>
    <t>X040</t>
  </si>
  <si>
    <t>X039</t>
  </si>
  <si>
    <t>X038</t>
  </si>
  <si>
    <t>X037</t>
  </si>
  <si>
    <t>X036</t>
  </si>
  <si>
    <t>X035</t>
  </si>
  <si>
    <t>X034</t>
  </si>
  <si>
    <t>X033</t>
  </si>
  <si>
    <t>X032</t>
  </si>
  <si>
    <t>X031</t>
  </si>
  <si>
    <t>X030</t>
  </si>
  <si>
    <t>X029</t>
  </si>
  <si>
    <t>X028</t>
  </si>
  <si>
    <t>X027</t>
  </si>
  <si>
    <t>X026</t>
  </si>
  <si>
    <t>X025</t>
  </si>
  <si>
    <t>X024</t>
  </si>
  <si>
    <t>X023</t>
  </si>
  <si>
    <t>X022</t>
  </si>
  <si>
    <t>X021</t>
  </si>
  <si>
    <t>X020</t>
  </si>
  <si>
    <t>X019</t>
  </si>
  <si>
    <t>X018</t>
  </si>
  <si>
    <t>X017</t>
  </si>
  <si>
    <t>X016</t>
  </si>
  <si>
    <t>X015</t>
  </si>
  <si>
    <t>X014</t>
  </si>
  <si>
    <t>X013</t>
  </si>
  <si>
    <t>X012</t>
  </si>
  <si>
    <t>X011</t>
  </si>
  <si>
    <t>X010</t>
  </si>
  <si>
    <t>X009</t>
  </si>
  <si>
    <t>X008</t>
  </si>
  <si>
    <t>X007</t>
  </si>
  <si>
    <t>X006</t>
  </si>
  <si>
    <t>X005</t>
  </si>
  <si>
    <t>X004</t>
  </si>
  <si>
    <t>X003</t>
  </si>
  <si>
    <t>X002</t>
  </si>
  <si>
    <t>X001</t>
  </si>
  <si>
    <t>X000</t>
  </si>
  <si>
    <t>W999</t>
  </si>
  <si>
    <t>W998</t>
  </si>
  <si>
    <t>W997</t>
  </si>
  <si>
    <t>W996</t>
  </si>
  <si>
    <t>W995</t>
  </si>
  <si>
    <t>W994</t>
  </si>
  <si>
    <t>W993</t>
  </si>
  <si>
    <t>W992</t>
  </si>
  <si>
    <t>W991</t>
  </si>
  <si>
    <t>W990</t>
  </si>
  <si>
    <t>W949</t>
  </si>
  <si>
    <t>W948</t>
  </si>
  <si>
    <t>W947</t>
  </si>
  <si>
    <t>W946</t>
  </si>
  <si>
    <t>W945</t>
  </si>
  <si>
    <t>W944</t>
  </si>
  <si>
    <t>W943</t>
  </si>
  <si>
    <t>W942</t>
  </si>
  <si>
    <t>W941</t>
  </si>
  <si>
    <t>W940</t>
  </si>
  <si>
    <t>W939</t>
  </si>
  <si>
    <t>W938</t>
  </si>
  <si>
    <t>W937</t>
  </si>
  <si>
    <t>W936</t>
  </si>
  <si>
    <t>W935</t>
  </si>
  <si>
    <t>W934</t>
  </si>
  <si>
    <t>W933</t>
  </si>
  <si>
    <t>W932</t>
  </si>
  <si>
    <t>W931</t>
  </si>
  <si>
    <t>W930</t>
  </si>
  <si>
    <t>W929</t>
  </si>
  <si>
    <t>W928</t>
  </si>
  <si>
    <t>W927</t>
  </si>
  <si>
    <t>W926</t>
  </si>
  <si>
    <t>W925</t>
  </si>
  <si>
    <t>W924</t>
  </si>
  <si>
    <t>W923</t>
  </si>
  <si>
    <t>W922</t>
  </si>
  <si>
    <t>W921</t>
  </si>
  <si>
    <t>W920</t>
  </si>
  <si>
    <t>W919</t>
  </si>
  <si>
    <t>W918</t>
  </si>
  <si>
    <t>W917</t>
  </si>
  <si>
    <t>W916</t>
  </si>
  <si>
    <t>W915</t>
  </si>
  <si>
    <t>W914</t>
  </si>
  <si>
    <t>W913</t>
  </si>
  <si>
    <t>W912</t>
  </si>
  <si>
    <t>W911</t>
  </si>
  <si>
    <t>W910</t>
  </si>
  <si>
    <t>W909</t>
  </si>
  <si>
    <t>W908</t>
  </si>
  <si>
    <t>W907</t>
  </si>
  <si>
    <t>W906</t>
  </si>
  <si>
    <t>W905</t>
  </si>
  <si>
    <t>W904</t>
  </si>
  <si>
    <t>W903</t>
  </si>
  <si>
    <t>W902</t>
  </si>
  <si>
    <t>W901</t>
  </si>
  <si>
    <t>W900</t>
  </si>
  <si>
    <t>W899</t>
  </si>
  <si>
    <t>W898</t>
  </si>
  <si>
    <t>W897</t>
  </si>
  <si>
    <t>W896</t>
  </si>
  <si>
    <t>W895</t>
  </si>
  <si>
    <t>W894</t>
  </si>
  <si>
    <t>W893</t>
  </si>
  <si>
    <t>W892</t>
  </si>
  <si>
    <t>W891</t>
  </si>
  <si>
    <t>W890</t>
  </si>
  <si>
    <t>W889</t>
  </si>
  <si>
    <t>W888</t>
  </si>
  <si>
    <t>W887</t>
  </si>
  <si>
    <t>W886</t>
  </si>
  <si>
    <t>W885</t>
  </si>
  <si>
    <t>W884</t>
  </si>
  <si>
    <t>W883</t>
  </si>
  <si>
    <t>W882</t>
  </si>
  <si>
    <t>W881</t>
  </si>
  <si>
    <t>W880</t>
  </si>
  <si>
    <t>W879</t>
  </si>
  <si>
    <t>W878</t>
  </si>
  <si>
    <t>W877</t>
  </si>
  <si>
    <t>W876</t>
  </si>
  <si>
    <t>W875</t>
  </si>
  <si>
    <t>W874</t>
  </si>
  <si>
    <t>W873</t>
  </si>
  <si>
    <t>W872</t>
  </si>
  <si>
    <t>W871</t>
  </si>
  <si>
    <t>W870</t>
  </si>
  <si>
    <t>W869</t>
  </si>
  <si>
    <t>W868</t>
  </si>
  <si>
    <t>W867</t>
  </si>
  <si>
    <t>W866</t>
  </si>
  <si>
    <t>W865</t>
  </si>
  <si>
    <t>W864</t>
  </si>
  <si>
    <t>W863</t>
  </si>
  <si>
    <t>W862</t>
  </si>
  <si>
    <t>W861</t>
  </si>
  <si>
    <t>W860</t>
  </si>
  <si>
    <t>W859</t>
  </si>
  <si>
    <t>W858</t>
  </si>
  <si>
    <t>W857</t>
  </si>
  <si>
    <t>W856</t>
  </si>
  <si>
    <t>W855</t>
  </si>
  <si>
    <t>W854</t>
  </si>
  <si>
    <t>W853</t>
  </si>
  <si>
    <t>W852</t>
  </si>
  <si>
    <t>W851</t>
  </si>
  <si>
    <t>W850</t>
  </si>
  <si>
    <t>W849</t>
  </si>
  <si>
    <t>W848</t>
  </si>
  <si>
    <t>W847</t>
  </si>
  <si>
    <t>W846</t>
  </si>
  <si>
    <t>W845</t>
  </si>
  <si>
    <t>W844</t>
  </si>
  <si>
    <t>W843</t>
  </si>
  <si>
    <t>W842</t>
  </si>
  <si>
    <t>W841</t>
  </si>
  <si>
    <t>W840</t>
  </si>
  <si>
    <t>W839</t>
  </si>
  <si>
    <t>W838</t>
  </si>
  <si>
    <t>W837</t>
  </si>
  <si>
    <t>W836</t>
  </si>
  <si>
    <t>W835</t>
  </si>
  <si>
    <t>W834</t>
  </si>
  <si>
    <t>W833</t>
  </si>
  <si>
    <t>W832</t>
  </si>
  <si>
    <t>W831</t>
  </si>
  <si>
    <t>W830</t>
  </si>
  <si>
    <t>W819</t>
  </si>
  <si>
    <t>W818</t>
  </si>
  <si>
    <t>W817</t>
  </si>
  <si>
    <t>W816</t>
  </si>
  <si>
    <t>W815</t>
  </si>
  <si>
    <t>W814</t>
  </si>
  <si>
    <t>W813</t>
  </si>
  <si>
    <t>W812</t>
  </si>
  <si>
    <t>W811</t>
  </si>
  <si>
    <t>W810</t>
  </si>
  <si>
    <t>W809</t>
  </si>
  <si>
    <t>W808</t>
  </si>
  <si>
    <t>W807</t>
  </si>
  <si>
    <t>W806</t>
  </si>
  <si>
    <t>W805</t>
  </si>
  <si>
    <t>W804</t>
  </si>
  <si>
    <t>W803</t>
  </si>
  <si>
    <t>W802</t>
  </si>
  <si>
    <t>W801</t>
  </si>
  <si>
    <t>W800</t>
  </si>
  <si>
    <t>W799</t>
  </si>
  <si>
    <t>W798</t>
  </si>
  <si>
    <t>W797</t>
  </si>
  <si>
    <t>W796</t>
  </si>
  <si>
    <t>W795</t>
  </si>
  <si>
    <t>W794</t>
  </si>
  <si>
    <t>W793</t>
  </si>
  <si>
    <t>W792</t>
  </si>
  <si>
    <t>W791</t>
  </si>
  <si>
    <t>W790</t>
  </si>
  <si>
    <t>W789</t>
  </si>
  <si>
    <t>W788</t>
  </si>
  <si>
    <t>W787</t>
  </si>
  <si>
    <t>W786</t>
  </si>
  <si>
    <t>W785</t>
  </si>
  <si>
    <t>W784</t>
  </si>
  <si>
    <t>W783</t>
  </si>
  <si>
    <t>W782</t>
  </si>
  <si>
    <t>W781</t>
  </si>
  <si>
    <t>W780</t>
  </si>
  <si>
    <t>W779</t>
  </si>
  <si>
    <t>W778</t>
  </si>
  <si>
    <t>W777</t>
  </si>
  <si>
    <t>W776</t>
  </si>
  <si>
    <t>W775</t>
  </si>
  <si>
    <t>W774</t>
  </si>
  <si>
    <t>W773</t>
  </si>
  <si>
    <t>W772</t>
  </si>
  <si>
    <t>W771</t>
  </si>
  <si>
    <t>W770</t>
  </si>
  <si>
    <t>W769</t>
  </si>
  <si>
    <t>W768</t>
  </si>
  <si>
    <t>W767</t>
  </si>
  <si>
    <t>W766</t>
  </si>
  <si>
    <t>W765</t>
  </si>
  <si>
    <t>W764</t>
  </si>
  <si>
    <t>W763</t>
  </si>
  <si>
    <t>W762</t>
  </si>
  <si>
    <t>W761</t>
  </si>
  <si>
    <t>W760</t>
  </si>
  <si>
    <t>W759</t>
  </si>
  <si>
    <t>W758</t>
  </si>
  <si>
    <t>W757</t>
  </si>
  <si>
    <t>W756</t>
  </si>
  <si>
    <t>W755</t>
  </si>
  <si>
    <t>W754</t>
  </si>
  <si>
    <t>W753</t>
  </si>
  <si>
    <t>W752</t>
  </si>
  <si>
    <t>W751</t>
  </si>
  <si>
    <t>W750</t>
  </si>
  <si>
    <t>W749</t>
  </si>
  <si>
    <t>W748</t>
  </si>
  <si>
    <t>W747</t>
  </si>
  <si>
    <t>W746</t>
  </si>
  <si>
    <t>W745</t>
  </si>
  <si>
    <t>W744</t>
  </si>
  <si>
    <t>W743</t>
  </si>
  <si>
    <t>W742</t>
  </si>
  <si>
    <t>W741</t>
  </si>
  <si>
    <t>W740</t>
  </si>
  <si>
    <t>W739</t>
  </si>
  <si>
    <t>W738</t>
  </si>
  <si>
    <t>W737</t>
  </si>
  <si>
    <t>W736</t>
  </si>
  <si>
    <t>W735</t>
  </si>
  <si>
    <t>W734</t>
  </si>
  <si>
    <t>W733</t>
  </si>
  <si>
    <t>W732</t>
  </si>
  <si>
    <t>W731</t>
  </si>
  <si>
    <t>W730</t>
  </si>
  <si>
    <t>W709</t>
  </si>
  <si>
    <t>W708</t>
  </si>
  <si>
    <t>W707</t>
  </si>
  <si>
    <t>W706</t>
  </si>
  <si>
    <t>W705</t>
  </si>
  <si>
    <t>W704</t>
  </si>
  <si>
    <t>W703</t>
  </si>
  <si>
    <t>W702</t>
  </si>
  <si>
    <t>W701</t>
  </si>
  <si>
    <t>W700</t>
  </si>
  <si>
    <t>W699</t>
  </si>
  <si>
    <t>W698</t>
  </si>
  <si>
    <t>W697</t>
  </si>
  <si>
    <t>W696</t>
  </si>
  <si>
    <t>W695</t>
  </si>
  <si>
    <t>W694</t>
  </si>
  <si>
    <t>W693</t>
  </si>
  <si>
    <t>W692</t>
  </si>
  <si>
    <t>W691</t>
  </si>
  <si>
    <t>W690</t>
  </si>
  <si>
    <t>W689</t>
  </si>
  <si>
    <t>W688</t>
  </si>
  <si>
    <t>W687</t>
  </si>
  <si>
    <t>W686</t>
  </si>
  <si>
    <t>W685</t>
  </si>
  <si>
    <t>W684</t>
  </si>
  <si>
    <t>W683</t>
  </si>
  <si>
    <t>W682</t>
  </si>
  <si>
    <t>W681</t>
  </si>
  <si>
    <t>W680</t>
  </si>
  <si>
    <t>W679</t>
  </si>
  <si>
    <t>W678</t>
  </si>
  <si>
    <t>W677</t>
  </si>
  <si>
    <t>W676</t>
  </si>
  <si>
    <t>W675</t>
  </si>
  <si>
    <t>W674</t>
  </si>
  <si>
    <t>W673</t>
  </si>
  <si>
    <t>W672</t>
  </si>
  <si>
    <t>W671</t>
  </si>
  <si>
    <t>W670</t>
  </si>
  <si>
    <t>W669</t>
  </si>
  <si>
    <t>W668</t>
  </si>
  <si>
    <t>W667</t>
  </si>
  <si>
    <t>W666</t>
  </si>
  <si>
    <t>W665</t>
  </si>
  <si>
    <t>W664</t>
  </si>
  <si>
    <t>W663</t>
  </si>
  <si>
    <t>W662</t>
  </si>
  <si>
    <t>W661</t>
  </si>
  <si>
    <t>W660</t>
  </si>
  <si>
    <t>W659</t>
  </si>
  <si>
    <t>W658</t>
  </si>
  <si>
    <t>W657</t>
  </si>
  <si>
    <t>W656</t>
  </si>
  <si>
    <t>W655</t>
  </si>
  <si>
    <t>W654</t>
  </si>
  <si>
    <t>W653</t>
  </si>
  <si>
    <t>W652</t>
  </si>
  <si>
    <t>W651</t>
  </si>
  <si>
    <t>W650</t>
  </si>
  <si>
    <t>W649</t>
  </si>
  <si>
    <t>W648</t>
  </si>
  <si>
    <t>W647</t>
  </si>
  <si>
    <t>W646</t>
  </si>
  <si>
    <t>W645</t>
  </si>
  <si>
    <t>W644</t>
  </si>
  <si>
    <t>W643</t>
  </si>
  <si>
    <t>W642</t>
  </si>
  <si>
    <t>W641</t>
  </si>
  <si>
    <t>W640</t>
  </si>
  <si>
    <t>W609</t>
  </si>
  <si>
    <t>W608</t>
  </si>
  <si>
    <t>W607</t>
  </si>
  <si>
    <t>W606</t>
  </si>
  <si>
    <t>W605</t>
  </si>
  <si>
    <t>W604</t>
  </si>
  <si>
    <t>W603</t>
  </si>
  <si>
    <t>W602</t>
  </si>
  <si>
    <t>W601</t>
  </si>
  <si>
    <t>W600</t>
  </si>
  <si>
    <t>W599</t>
  </si>
  <si>
    <t>W598</t>
  </si>
  <si>
    <t>W597</t>
  </si>
  <si>
    <t>W596</t>
  </si>
  <si>
    <t>W595</t>
  </si>
  <si>
    <t>W594</t>
  </si>
  <si>
    <t>W593</t>
  </si>
  <si>
    <t>W592</t>
  </si>
  <si>
    <t>W591</t>
  </si>
  <si>
    <t>W590</t>
  </si>
  <si>
    <t>W589</t>
  </si>
  <si>
    <t>W588</t>
  </si>
  <si>
    <t>W587</t>
  </si>
  <si>
    <t>W586</t>
  </si>
  <si>
    <t>W585</t>
  </si>
  <si>
    <t>W584</t>
  </si>
  <si>
    <t>W583</t>
  </si>
  <si>
    <t>W582</t>
  </si>
  <si>
    <t>W581</t>
  </si>
  <si>
    <t>W580</t>
  </si>
  <si>
    <t>W579</t>
  </si>
  <si>
    <t>W578</t>
  </si>
  <si>
    <t>W577</t>
  </si>
  <si>
    <t>W576</t>
  </si>
  <si>
    <t>W575</t>
  </si>
  <si>
    <t>W574</t>
  </si>
  <si>
    <t>W573</t>
  </si>
  <si>
    <t>W572</t>
  </si>
  <si>
    <t>W571</t>
  </si>
  <si>
    <t>W570</t>
  </si>
  <si>
    <t>W569</t>
  </si>
  <si>
    <t>W568</t>
  </si>
  <si>
    <t>W567</t>
  </si>
  <si>
    <t>W566</t>
  </si>
  <si>
    <t>W565</t>
  </si>
  <si>
    <t>W564</t>
  </si>
  <si>
    <t>W563</t>
  </si>
  <si>
    <t>W562</t>
  </si>
  <si>
    <t>W561</t>
  </si>
  <si>
    <t>W560</t>
  </si>
  <si>
    <t>W559</t>
  </si>
  <si>
    <t>W558</t>
  </si>
  <si>
    <t>W557</t>
  </si>
  <si>
    <t>W556</t>
  </si>
  <si>
    <t>W555</t>
  </si>
  <si>
    <t>W554</t>
  </si>
  <si>
    <t>W553</t>
  </si>
  <si>
    <t>W552</t>
  </si>
  <si>
    <t>W551</t>
  </si>
  <si>
    <t>W550</t>
  </si>
  <si>
    <t>W549</t>
  </si>
  <si>
    <t>W548</t>
  </si>
  <si>
    <t>W547</t>
  </si>
  <si>
    <t>W546</t>
  </si>
  <si>
    <t>W545</t>
  </si>
  <si>
    <t>W544</t>
  </si>
  <si>
    <t>W543</t>
  </si>
  <si>
    <t>W542</t>
  </si>
  <si>
    <t>W541</t>
  </si>
  <si>
    <t>W540</t>
  </si>
  <si>
    <t>W539</t>
  </si>
  <si>
    <t>W538</t>
  </si>
  <si>
    <t>W537</t>
  </si>
  <si>
    <t>W536</t>
  </si>
  <si>
    <t>W535</t>
  </si>
  <si>
    <t>W534</t>
  </si>
  <si>
    <t>W533</t>
  </si>
  <si>
    <t>W532</t>
  </si>
  <si>
    <t>W531</t>
  </si>
  <si>
    <t>W530</t>
  </si>
  <si>
    <t>W529</t>
  </si>
  <si>
    <t>W528</t>
  </si>
  <si>
    <t>W527</t>
  </si>
  <si>
    <t>W526</t>
  </si>
  <si>
    <t>W525</t>
  </si>
  <si>
    <t>W524</t>
  </si>
  <si>
    <t>W523</t>
  </si>
  <si>
    <t>W522</t>
  </si>
  <si>
    <t>W521</t>
  </si>
  <si>
    <t>W520</t>
  </si>
  <si>
    <t>W519</t>
  </si>
  <si>
    <t>W518</t>
  </si>
  <si>
    <t>W517</t>
  </si>
  <si>
    <t>W516</t>
  </si>
  <si>
    <t>W515</t>
  </si>
  <si>
    <t>W514</t>
  </si>
  <si>
    <t>W513</t>
  </si>
  <si>
    <t>W512</t>
  </si>
  <si>
    <t>W511</t>
  </si>
  <si>
    <t>W510</t>
  </si>
  <si>
    <t>W509</t>
  </si>
  <si>
    <t>W508</t>
  </si>
  <si>
    <t>W507</t>
  </si>
  <si>
    <t>W506</t>
  </si>
  <si>
    <t>W505</t>
  </si>
  <si>
    <t>W504</t>
  </si>
  <si>
    <t>W503</t>
  </si>
  <si>
    <t>W502</t>
  </si>
  <si>
    <t>W501</t>
  </si>
  <si>
    <t>W500</t>
  </si>
  <si>
    <t>W499</t>
  </si>
  <si>
    <t>W498</t>
  </si>
  <si>
    <t>W497</t>
  </si>
  <si>
    <t>W496</t>
  </si>
  <si>
    <t>W495</t>
  </si>
  <si>
    <t>W494</t>
  </si>
  <si>
    <t>W493</t>
  </si>
  <si>
    <t>W492</t>
  </si>
  <si>
    <t>W491</t>
  </si>
  <si>
    <t>W490</t>
  </si>
  <si>
    <t>W459</t>
  </si>
  <si>
    <t>W458</t>
  </si>
  <si>
    <t>W457</t>
  </si>
  <si>
    <t>W456</t>
  </si>
  <si>
    <t>W455</t>
  </si>
  <si>
    <t>W454</t>
  </si>
  <si>
    <t>W453</t>
  </si>
  <si>
    <t>W452</t>
  </si>
  <si>
    <t>W451</t>
  </si>
  <si>
    <t>W450</t>
  </si>
  <si>
    <t>W449</t>
  </si>
  <si>
    <t>W448</t>
  </si>
  <si>
    <t>W447</t>
  </si>
  <si>
    <t>W446</t>
  </si>
  <si>
    <t>W445</t>
  </si>
  <si>
    <t>W444</t>
  </si>
  <si>
    <t>W443</t>
  </si>
  <si>
    <t>W442</t>
  </si>
  <si>
    <t>W441</t>
  </si>
  <si>
    <t>W440</t>
  </si>
  <si>
    <t>W439</t>
  </si>
  <si>
    <t>W438</t>
  </si>
  <si>
    <t>W437</t>
  </si>
  <si>
    <t>W436</t>
  </si>
  <si>
    <t>W435</t>
  </si>
  <si>
    <t>W434</t>
  </si>
  <si>
    <t>W433</t>
  </si>
  <si>
    <t>W432</t>
  </si>
  <si>
    <t>W431</t>
  </si>
  <si>
    <t>W430</t>
  </si>
  <si>
    <t>W429</t>
  </si>
  <si>
    <t>W428</t>
  </si>
  <si>
    <t>W427</t>
  </si>
  <si>
    <t>W426</t>
  </si>
  <si>
    <t>W425</t>
  </si>
  <si>
    <t>W424</t>
  </si>
  <si>
    <t>W423</t>
  </si>
  <si>
    <t>W422</t>
  </si>
  <si>
    <t>W421</t>
  </si>
  <si>
    <t>W420</t>
  </si>
  <si>
    <t>W419</t>
  </si>
  <si>
    <t>W418</t>
  </si>
  <si>
    <t>W417</t>
  </si>
  <si>
    <t>W416</t>
  </si>
  <si>
    <t>W415</t>
  </si>
  <si>
    <t>W414</t>
  </si>
  <si>
    <t>W413</t>
  </si>
  <si>
    <t>W412</t>
  </si>
  <si>
    <t>W411</t>
  </si>
  <si>
    <t>W410</t>
  </si>
  <si>
    <t>W409</t>
  </si>
  <si>
    <t>W408</t>
  </si>
  <si>
    <t>W407</t>
  </si>
  <si>
    <t>W406</t>
  </si>
  <si>
    <t>W405</t>
  </si>
  <si>
    <t>W404</t>
  </si>
  <si>
    <t>W403</t>
  </si>
  <si>
    <t>W402</t>
  </si>
  <si>
    <t>W401</t>
  </si>
  <si>
    <t>W400</t>
  </si>
  <si>
    <t>W399</t>
  </si>
  <si>
    <t>W398</t>
  </si>
  <si>
    <t>W397</t>
  </si>
  <si>
    <t>W396</t>
  </si>
  <si>
    <t>W395</t>
  </si>
  <si>
    <t>W394</t>
  </si>
  <si>
    <t>W393</t>
  </si>
  <si>
    <t>W392</t>
  </si>
  <si>
    <t>W391</t>
  </si>
  <si>
    <t>W390</t>
  </si>
  <si>
    <t>W389</t>
  </si>
  <si>
    <t>W388</t>
  </si>
  <si>
    <t>W387</t>
  </si>
  <si>
    <t>W386</t>
  </si>
  <si>
    <t>W385</t>
  </si>
  <si>
    <t>W384</t>
  </si>
  <si>
    <t>W383</t>
  </si>
  <si>
    <t>W382</t>
  </si>
  <si>
    <t>W381</t>
  </si>
  <si>
    <t>W380</t>
  </si>
  <si>
    <t>W379</t>
  </si>
  <si>
    <t>W378</t>
  </si>
  <si>
    <t>W377</t>
  </si>
  <si>
    <t>W376</t>
  </si>
  <si>
    <t>W375</t>
  </si>
  <si>
    <t>W374</t>
  </si>
  <si>
    <t>W373</t>
  </si>
  <si>
    <t>W372</t>
  </si>
  <si>
    <t>W371</t>
  </si>
  <si>
    <t>W370</t>
  </si>
  <si>
    <t>W369</t>
  </si>
  <si>
    <t>W368</t>
  </si>
  <si>
    <t>W367</t>
  </si>
  <si>
    <t>W366</t>
  </si>
  <si>
    <t>W365</t>
  </si>
  <si>
    <t>W364</t>
  </si>
  <si>
    <t>W363</t>
  </si>
  <si>
    <t>W362</t>
  </si>
  <si>
    <t>W361</t>
  </si>
  <si>
    <t>W360</t>
  </si>
  <si>
    <t>W359</t>
  </si>
  <si>
    <t>W358</t>
  </si>
  <si>
    <t>W357</t>
  </si>
  <si>
    <t>W356</t>
  </si>
  <si>
    <t>W355</t>
  </si>
  <si>
    <t>W354</t>
  </si>
  <si>
    <t>W353</t>
  </si>
  <si>
    <t>W352</t>
  </si>
  <si>
    <t>W351</t>
  </si>
  <si>
    <t>W350</t>
  </si>
  <si>
    <t>W349</t>
  </si>
  <si>
    <t>W348</t>
  </si>
  <si>
    <t>W347</t>
  </si>
  <si>
    <t>W346</t>
  </si>
  <si>
    <t>W345</t>
  </si>
  <si>
    <t>W344</t>
  </si>
  <si>
    <t>W343</t>
  </si>
  <si>
    <t>W342</t>
  </si>
  <si>
    <t>W341</t>
  </si>
  <si>
    <t>W340</t>
  </si>
  <si>
    <t>W339</t>
  </si>
  <si>
    <t>W338</t>
  </si>
  <si>
    <t>W337</t>
  </si>
  <si>
    <t>W336</t>
  </si>
  <si>
    <t>W335</t>
  </si>
  <si>
    <t>W334</t>
  </si>
  <si>
    <t>W333</t>
  </si>
  <si>
    <t>W332</t>
  </si>
  <si>
    <t>W331</t>
  </si>
  <si>
    <t>W330</t>
  </si>
  <si>
    <t>W329</t>
  </si>
  <si>
    <t>W328</t>
  </si>
  <si>
    <t>W327</t>
  </si>
  <si>
    <t>W326</t>
  </si>
  <si>
    <t>W325</t>
  </si>
  <si>
    <t>W324</t>
  </si>
  <si>
    <t>W323</t>
  </si>
  <si>
    <t>W322</t>
  </si>
  <si>
    <t>W321</t>
  </si>
  <si>
    <t>W320</t>
  </si>
  <si>
    <t>W319</t>
  </si>
  <si>
    <t>W318</t>
  </si>
  <si>
    <t>W317</t>
  </si>
  <si>
    <t>W316</t>
  </si>
  <si>
    <t>W315</t>
  </si>
  <si>
    <t>W314</t>
  </si>
  <si>
    <t>W313</t>
  </si>
  <si>
    <t>W312</t>
  </si>
  <si>
    <t>W311</t>
  </si>
  <si>
    <t>W310</t>
  </si>
  <si>
    <t>W309</t>
  </si>
  <si>
    <t>W308</t>
  </si>
  <si>
    <t>W307</t>
  </si>
  <si>
    <t>W306</t>
  </si>
  <si>
    <t>W305</t>
  </si>
  <si>
    <t>W304</t>
  </si>
  <si>
    <t>W303</t>
  </si>
  <si>
    <t>W302</t>
  </si>
  <si>
    <t>W301</t>
  </si>
  <si>
    <t>W300</t>
  </si>
  <si>
    <t>W299</t>
  </si>
  <si>
    <t>W298</t>
  </si>
  <si>
    <t>W297</t>
  </si>
  <si>
    <t>W296</t>
  </si>
  <si>
    <t>W295</t>
  </si>
  <si>
    <t>W294</t>
  </si>
  <si>
    <t>W293</t>
  </si>
  <si>
    <t>W292</t>
  </si>
  <si>
    <t>W291</t>
  </si>
  <si>
    <t>W290</t>
  </si>
  <si>
    <t>W289</t>
  </si>
  <si>
    <t>W288</t>
  </si>
  <si>
    <t>W287</t>
  </si>
  <si>
    <t>W286</t>
  </si>
  <si>
    <t>W285</t>
  </si>
  <si>
    <t>W284</t>
  </si>
  <si>
    <t>W283</t>
  </si>
  <si>
    <t>W282</t>
  </si>
  <si>
    <t>W281</t>
  </si>
  <si>
    <t>W280</t>
  </si>
  <si>
    <t>W279</t>
  </si>
  <si>
    <t>W278</t>
  </si>
  <si>
    <t>W277</t>
  </si>
  <si>
    <t>W276</t>
  </si>
  <si>
    <t>W275</t>
  </si>
  <si>
    <t>W274</t>
  </si>
  <si>
    <t>W273</t>
  </si>
  <si>
    <t>W272</t>
  </si>
  <si>
    <t>W271</t>
  </si>
  <si>
    <t>W270</t>
  </si>
  <si>
    <t>W269</t>
  </si>
  <si>
    <t>W268</t>
  </si>
  <si>
    <t>W267</t>
  </si>
  <si>
    <t>W266</t>
  </si>
  <si>
    <t>W265</t>
  </si>
  <si>
    <t>W264</t>
  </si>
  <si>
    <t>W263</t>
  </si>
  <si>
    <t>W262</t>
  </si>
  <si>
    <t>W261</t>
  </si>
  <si>
    <t>W260</t>
  </si>
  <si>
    <t>W259</t>
  </si>
  <si>
    <t>W258</t>
  </si>
  <si>
    <t>W257</t>
  </si>
  <si>
    <t>W256</t>
  </si>
  <si>
    <t>W255</t>
  </si>
  <si>
    <t>W254</t>
  </si>
  <si>
    <t>W253</t>
  </si>
  <si>
    <t>W252</t>
  </si>
  <si>
    <t>W251</t>
  </si>
  <si>
    <t>W250</t>
  </si>
  <si>
    <t>W249</t>
  </si>
  <si>
    <t>W248</t>
  </si>
  <si>
    <t>W247</t>
  </si>
  <si>
    <t>W246</t>
  </si>
  <si>
    <t>W245</t>
  </si>
  <si>
    <t>W244</t>
  </si>
  <si>
    <t>W243</t>
  </si>
  <si>
    <t>W242</t>
  </si>
  <si>
    <t>W241</t>
  </si>
  <si>
    <t>W240</t>
  </si>
  <si>
    <t>W239</t>
  </si>
  <si>
    <t>W238</t>
  </si>
  <si>
    <t>W237</t>
  </si>
  <si>
    <t>W236</t>
  </si>
  <si>
    <t>W235</t>
  </si>
  <si>
    <t>W234</t>
  </si>
  <si>
    <t>W233</t>
  </si>
  <si>
    <t>W232</t>
  </si>
  <si>
    <t>W231</t>
  </si>
  <si>
    <t>W230</t>
  </si>
  <si>
    <t>W229</t>
  </si>
  <si>
    <t>W228</t>
  </si>
  <si>
    <t>W227</t>
  </si>
  <si>
    <t>W226</t>
  </si>
  <si>
    <t>W225</t>
  </si>
  <si>
    <t>W224</t>
  </si>
  <si>
    <t>W223</t>
  </si>
  <si>
    <t>W222</t>
  </si>
  <si>
    <t>W221</t>
  </si>
  <si>
    <t>W220</t>
  </si>
  <si>
    <t>W219</t>
  </si>
  <si>
    <t>W218</t>
  </si>
  <si>
    <t>W217</t>
  </si>
  <si>
    <t>W216</t>
  </si>
  <si>
    <t>W215</t>
  </si>
  <si>
    <t>W214</t>
  </si>
  <si>
    <t>W213</t>
  </si>
  <si>
    <t>W212</t>
  </si>
  <si>
    <t>W211</t>
  </si>
  <si>
    <t>W210</t>
  </si>
  <si>
    <t>W209</t>
  </si>
  <si>
    <t>W208</t>
  </si>
  <si>
    <t>W207</t>
  </si>
  <si>
    <t>W206</t>
  </si>
  <si>
    <t>W205</t>
  </si>
  <si>
    <t>W204</t>
  </si>
  <si>
    <t>W203</t>
  </si>
  <si>
    <t>W202</t>
  </si>
  <si>
    <t>W201</t>
  </si>
  <si>
    <t>W200</t>
  </si>
  <si>
    <t>W199</t>
  </si>
  <si>
    <t>W198</t>
  </si>
  <si>
    <t>W197</t>
  </si>
  <si>
    <t>W196</t>
  </si>
  <si>
    <t>W195</t>
  </si>
  <si>
    <t>W194</t>
  </si>
  <si>
    <t>W193</t>
  </si>
  <si>
    <t>W192</t>
  </si>
  <si>
    <t>W191</t>
  </si>
  <si>
    <t>W190</t>
  </si>
  <si>
    <t>W189</t>
  </si>
  <si>
    <t>W188</t>
  </si>
  <si>
    <t>W187</t>
  </si>
  <si>
    <t>W186</t>
  </si>
  <si>
    <t>W185</t>
  </si>
  <si>
    <t>W184</t>
  </si>
  <si>
    <t>W183</t>
  </si>
  <si>
    <t>W182</t>
  </si>
  <si>
    <t>W181</t>
  </si>
  <si>
    <t>W180</t>
  </si>
  <si>
    <t>W179</t>
  </si>
  <si>
    <t>W178</t>
  </si>
  <si>
    <t>W177</t>
  </si>
  <si>
    <t>W176</t>
  </si>
  <si>
    <t>W175</t>
  </si>
  <si>
    <t>W174</t>
  </si>
  <si>
    <t>W173</t>
  </si>
  <si>
    <t>W172</t>
  </si>
  <si>
    <t>W171</t>
  </si>
  <si>
    <t>W170</t>
  </si>
  <si>
    <t>W169</t>
  </si>
  <si>
    <t>W168</t>
  </si>
  <si>
    <t>W167</t>
  </si>
  <si>
    <t>W166</t>
  </si>
  <si>
    <t>W165</t>
  </si>
  <si>
    <t>W164</t>
  </si>
  <si>
    <t>W163</t>
  </si>
  <si>
    <t>W162</t>
  </si>
  <si>
    <t>W161</t>
  </si>
  <si>
    <t>W160</t>
  </si>
  <si>
    <t>W159</t>
  </si>
  <si>
    <t>W158</t>
  </si>
  <si>
    <t>W157</t>
  </si>
  <si>
    <t>W156</t>
  </si>
  <si>
    <t>W155</t>
  </si>
  <si>
    <t>W154</t>
  </si>
  <si>
    <t>W153</t>
  </si>
  <si>
    <t>W152</t>
  </si>
  <si>
    <t>W151</t>
  </si>
  <si>
    <t>W150</t>
  </si>
  <si>
    <t>W149</t>
  </si>
  <si>
    <t>W148</t>
  </si>
  <si>
    <t>W147</t>
  </si>
  <si>
    <t>W146</t>
  </si>
  <si>
    <t>W145</t>
  </si>
  <si>
    <t>W144</t>
  </si>
  <si>
    <t>W143</t>
  </si>
  <si>
    <t>W142</t>
  </si>
  <si>
    <t>W141</t>
  </si>
  <si>
    <t>W140</t>
  </si>
  <si>
    <t>W139</t>
  </si>
  <si>
    <t>W138</t>
  </si>
  <si>
    <t>W137</t>
  </si>
  <si>
    <t>W136</t>
  </si>
  <si>
    <t>W135</t>
  </si>
  <si>
    <t>W134</t>
  </si>
  <si>
    <t>W133</t>
  </si>
  <si>
    <t>W132</t>
  </si>
  <si>
    <t>W131</t>
  </si>
  <si>
    <t>W130</t>
  </si>
  <si>
    <t>W129</t>
  </si>
  <si>
    <t>W128</t>
  </si>
  <si>
    <t>W127</t>
  </si>
  <si>
    <t>W126</t>
  </si>
  <si>
    <t>W125</t>
  </si>
  <si>
    <t>W124</t>
  </si>
  <si>
    <t>W123</t>
  </si>
  <si>
    <t>W122</t>
  </si>
  <si>
    <t>W121</t>
  </si>
  <si>
    <t>W120</t>
  </si>
  <si>
    <t>W119</t>
  </si>
  <si>
    <t>W118</t>
  </si>
  <si>
    <t>W117</t>
  </si>
  <si>
    <t>W116</t>
  </si>
  <si>
    <t>W115</t>
  </si>
  <si>
    <t>W114</t>
  </si>
  <si>
    <t>W113</t>
  </si>
  <si>
    <t>W112</t>
  </si>
  <si>
    <t>W111</t>
  </si>
  <si>
    <t>W110</t>
  </si>
  <si>
    <t>W109</t>
  </si>
  <si>
    <t>W108</t>
  </si>
  <si>
    <t>W107</t>
  </si>
  <si>
    <t>W106</t>
  </si>
  <si>
    <t>W105</t>
  </si>
  <si>
    <t>W104</t>
  </si>
  <si>
    <t>W103</t>
  </si>
  <si>
    <t>W102</t>
  </si>
  <si>
    <t>W101</t>
  </si>
  <si>
    <t>W100</t>
  </si>
  <si>
    <t>W099</t>
  </si>
  <si>
    <t>W098</t>
  </si>
  <si>
    <t>W097</t>
  </si>
  <si>
    <t>W096</t>
  </si>
  <si>
    <t>W095</t>
  </si>
  <si>
    <t>W094</t>
  </si>
  <si>
    <t>W093</t>
  </si>
  <si>
    <t>W092</t>
  </si>
  <si>
    <t>W091</t>
  </si>
  <si>
    <t>W090</t>
  </si>
  <si>
    <t>W089</t>
  </si>
  <si>
    <t>W088</t>
  </si>
  <si>
    <t>W087</t>
  </si>
  <si>
    <t>W086</t>
  </si>
  <si>
    <t>W085</t>
  </si>
  <si>
    <t>W084</t>
  </si>
  <si>
    <t>W083</t>
  </si>
  <si>
    <t>W082</t>
  </si>
  <si>
    <t>W081</t>
  </si>
  <si>
    <t>W080</t>
  </si>
  <si>
    <t>W079</t>
  </si>
  <si>
    <t>W078</t>
  </si>
  <si>
    <t>W077</t>
  </si>
  <si>
    <t>W076</t>
  </si>
  <si>
    <t>W075</t>
  </si>
  <si>
    <t>W074</t>
  </si>
  <si>
    <t>W073</t>
  </si>
  <si>
    <t>W072</t>
  </si>
  <si>
    <t>W071</t>
  </si>
  <si>
    <t>W070</t>
  </si>
  <si>
    <t>W069</t>
  </si>
  <si>
    <t>W068</t>
  </si>
  <si>
    <t>W067</t>
  </si>
  <si>
    <t>W066</t>
  </si>
  <si>
    <t>W065</t>
  </si>
  <si>
    <t>W064</t>
  </si>
  <si>
    <t>W063</t>
  </si>
  <si>
    <t>W062</t>
  </si>
  <si>
    <t>W061</t>
  </si>
  <si>
    <t>W060</t>
  </si>
  <si>
    <t>W059</t>
  </si>
  <si>
    <t>W058</t>
  </si>
  <si>
    <t>W057</t>
  </si>
  <si>
    <t>W056</t>
  </si>
  <si>
    <t>W055</t>
  </si>
  <si>
    <t>W054</t>
  </si>
  <si>
    <t>W053</t>
  </si>
  <si>
    <t>W052</t>
  </si>
  <si>
    <t>W051</t>
  </si>
  <si>
    <t>W050</t>
  </si>
  <si>
    <t>W049</t>
  </si>
  <si>
    <t>W048</t>
  </si>
  <si>
    <t>W047</t>
  </si>
  <si>
    <t>W046</t>
  </si>
  <si>
    <t>W045</t>
  </si>
  <si>
    <t>W044</t>
  </si>
  <si>
    <t>W043</t>
  </si>
  <si>
    <t>W042</t>
  </si>
  <si>
    <t>W041</t>
  </si>
  <si>
    <t>W040</t>
  </si>
  <si>
    <t>W039</t>
  </si>
  <si>
    <t>W038</t>
  </si>
  <si>
    <t>W037</t>
  </si>
  <si>
    <t>W036</t>
  </si>
  <si>
    <t>W035</t>
  </si>
  <si>
    <t>W034</t>
  </si>
  <si>
    <t>W033</t>
  </si>
  <si>
    <t>W032</t>
  </si>
  <si>
    <t>W031</t>
  </si>
  <si>
    <t>W030</t>
  </si>
  <si>
    <t>W029</t>
  </si>
  <si>
    <t>W028</t>
  </si>
  <si>
    <t>W027</t>
  </si>
  <si>
    <t>W026</t>
  </si>
  <si>
    <t>W025</t>
  </si>
  <si>
    <t>W024</t>
  </si>
  <si>
    <t>W023</t>
  </si>
  <si>
    <t>W022</t>
  </si>
  <si>
    <t>W021</t>
  </si>
  <si>
    <t>W020</t>
  </si>
  <si>
    <t>W019</t>
  </si>
  <si>
    <t>W018</t>
  </si>
  <si>
    <t>W017</t>
  </si>
  <si>
    <t>W016</t>
  </si>
  <si>
    <t>W015</t>
  </si>
  <si>
    <t>W014</t>
  </si>
  <si>
    <t>W013</t>
  </si>
  <si>
    <t>W012</t>
  </si>
  <si>
    <t>W011</t>
  </si>
  <si>
    <t>W010</t>
  </si>
  <si>
    <t>W009</t>
  </si>
  <si>
    <t>W008</t>
  </si>
  <si>
    <t>W007</t>
  </si>
  <si>
    <t>W006</t>
  </si>
  <si>
    <t>W005</t>
  </si>
  <si>
    <t>W004</t>
  </si>
  <si>
    <t>W003</t>
  </si>
  <si>
    <t>W002</t>
  </si>
  <si>
    <t>W001</t>
  </si>
  <si>
    <t>W000</t>
  </si>
  <si>
    <t>V99X</t>
  </si>
  <si>
    <t>V98X</t>
  </si>
  <si>
    <t>V978</t>
  </si>
  <si>
    <t>V973</t>
  </si>
  <si>
    <t>V972</t>
  </si>
  <si>
    <t>V971</t>
  </si>
  <si>
    <t>V970</t>
  </si>
  <si>
    <t>V969</t>
  </si>
  <si>
    <t>V968</t>
  </si>
  <si>
    <t>V962</t>
  </si>
  <si>
    <t>V961</t>
  </si>
  <si>
    <t>V960</t>
  </si>
  <si>
    <t>V959</t>
  </si>
  <si>
    <t>V958</t>
  </si>
  <si>
    <t>V954</t>
  </si>
  <si>
    <t>V953</t>
  </si>
  <si>
    <t>V952</t>
  </si>
  <si>
    <t>V951</t>
  </si>
  <si>
    <t>V950</t>
  </si>
  <si>
    <t>V949</t>
  </si>
  <si>
    <t>V948</t>
  </si>
  <si>
    <t>V947</t>
  </si>
  <si>
    <t>V946</t>
  </si>
  <si>
    <t>V945</t>
  </si>
  <si>
    <t>V944</t>
  </si>
  <si>
    <t>V943</t>
  </si>
  <si>
    <t>V942</t>
  </si>
  <si>
    <t>V941</t>
  </si>
  <si>
    <t>V940</t>
  </si>
  <si>
    <t>V939</t>
  </si>
  <si>
    <t>V938</t>
  </si>
  <si>
    <t>V937</t>
  </si>
  <si>
    <t>V936</t>
  </si>
  <si>
    <t>V935</t>
  </si>
  <si>
    <t>V934</t>
  </si>
  <si>
    <t>V933</t>
  </si>
  <si>
    <t>V932</t>
  </si>
  <si>
    <t>V931</t>
  </si>
  <si>
    <t>V930</t>
  </si>
  <si>
    <t>V929</t>
  </si>
  <si>
    <t>V928</t>
  </si>
  <si>
    <t>V927</t>
  </si>
  <si>
    <t>V926</t>
  </si>
  <si>
    <t>V925</t>
  </si>
  <si>
    <t>V924</t>
  </si>
  <si>
    <t>V923</t>
  </si>
  <si>
    <t>V922</t>
  </si>
  <si>
    <t>V921</t>
  </si>
  <si>
    <t>V920</t>
  </si>
  <si>
    <t>V919</t>
  </si>
  <si>
    <t>V918</t>
  </si>
  <si>
    <t>V917</t>
  </si>
  <si>
    <t>V916</t>
  </si>
  <si>
    <t>V915</t>
  </si>
  <si>
    <t>V914</t>
  </si>
  <si>
    <t>V913</t>
  </si>
  <si>
    <t>V912</t>
  </si>
  <si>
    <t>V911</t>
  </si>
  <si>
    <t>V910</t>
  </si>
  <si>
    <t>V909</t>
  </si>
  <si>
    <t>V908</t>
  </si>
  <si>
    <t>V907</t>
  </si>
  <si>
    <t>V906</t>
  </si>
  <si>
    <t>V905</t>
  </si>
  <si>
    <t>V904</t>
  </si>
  <si>
    <t>V903</t>
  </si>
  <si>
    <t>V902</t>
  </si>
  <si>
    <t>V901</t>
  </si>
  <si>
    <t>V900</t>
  </si>
  <si>
    <t>V899</t>
  </si>
  <si>
    <t>V893</t>
  </si>
  <si>
    <t>V892</t>
  </si>
  <si>
    <t>V891</t>
  </si>
  <si>
    <t>V890</t>
  </si>
  <si>
    <t>V889</t>
  </si>
  <si>
    <t>V888</t>
  </si>
  <si>
    <t>V887</t>
  </si>
  <si>
    <t>V886</t>
  </si>
  <si>
    <t>V885</t>
  </si>
  <si>
    <t>V884</t>
  </si>
  <si>
    <t>V883</t>
  </si>
  <si>
    <t>V882</t>
  </si>
  <si>
    <t>V881</t>
  </si>
  <si>
    <t>V880</t>
  </si>
  <si>
    <t>V879</t>
  </si>
  <si>
    <t>V878</t>
  </si>
  <si>
    <t>V877</t>
  </si>
  <si>
    <t>V876</t>
  </si>
  <si>
    <t>V875</t>
  </si>
  <si>
    <t>V874</t>
  </si>
  <si>
    <t>V873</t>
  </si>
  <si>
    <t>V872</t>
  </si>
  <si>
    <t>V871</t>
  </si>
  <si>
    <t>V870</t>
  </si>
  <si>
    <t>V869</t>
  </si>
  <si>
    <t>V867</t>
  </si>
  <si>
    <t>V866</t>
  </si>
  <si>
    <t>V865</t>
  </si>
  <si>
    <t>V864</t>
  </si>
  <si>
    <t>V863</t>
  </si>
  <si>
    <t>V862</t>
  </si>
  <si>
    <t>V861</t>
  </si>
  <si>
    <t>V860</t>
  </si>
  <si>
    <t>V859</t>
  </si>
  <si>
    <t>V857</t>
  </si>
  <si>
    <t>V856</t>
  </si>
  <si>
    <t>V855</t>
  </si>
  <si>
    <t>V854</t>
  </si>
  <si>
    <t>V853</t>
  </si>
  <si>
    <t>V852</t>
  </si>
  <si>
    <t>V851</t>
  </si>
  <si>
    <t>V850</t>
  </si>
  <si>
    <t>V849</t>
  </si>
  <si>
    <t>V847</t>
  </si>
  <si>
    <t>V846</t>
  </si>
  <si>
    <t>V845</t>
  </si>
  <si>
    <t>V844</t>
  </si>
  <si>
    <t>V843</t>
  </si>
  <si>
    <t>V842</t>
  </si>
  <si>
    <t>V841</t>
  </si>
  <si>
    <t>V840</t>
  </si>
  <si>
    <t>V839</t>
  </si>
  <si>
    <t>V837</t>
  </si>
  <si>
    <t>V836</t>
  </si>
  <si>
    <t>V835</t>
  </si>
  <si>
    <t>V834</t>
  </si>
  <si>
    <t>V833</t>
  </si>
  <si>
    <t>V832</t>
  </si>
  <si>
    <t>V831</t>
  </si>
  <si>
    <t>V830</t>
  </si>
  <si>
    <t>V829</t>
  </si>
  <si>
    <t>V828</t>
  </si>
  <si>
    <t>V827</t>
  </si>
  <si>
    <t>V826</t>
  </si>
  <si>
    <t>V825</t>
  </si>
  <si>
    <t>V824</t>
  </si>
  <si>
    <t>V823</t>
  </si>
  <si>
    <t>V822</t>
  </si>
  <si>
    <t>V821</t>
  </si>
  <si>
    <t>V820</t>
  </si>
  <si>
    <t>V819</t>
  </si>
  <si>
    <t>V818</t>
  </si>
  <si>
    <t>V817</t>
  </si>
  <si>
    <t>V816</t>
  </si>
  <si>
    <t>V815</t>
  </si>
  <si>
    <t>V814</t>
  </si>
  <si>
    <t>V813</t>
  </si>
  <si>
    <t>V812</t>
  </si>
  <si>
    <t>V811</t>
  </si>
  <si>
    <t>V810</t>
  </si>
  <si>
    <t>V809</t>
  </si>
  <si>
    <t>V808</t>
  </si>
  <si>
    <t>V807</t>
  </si>
  <si>
    <t>V806</t>
  </si>
  <si>
    <t>V805</t>
  </si>
  <si>
    <t>V804</t>
  </si>
  <si>
    <t>V803</t>
  </si>
  <si>
    <t>V802</t>
  </si>
  <si>
    <t>V801</t>
  </si>
  <si>
    <t>V800</t>
  </si>
  <si>
    <t>V799</t>
  </si>
  <si>
    <t>V798</t>
  </si>
  <si>
    <t>V796</t>
  </si>
  <si>
    <t>V795</t>
  </si>
  <si>
    <t>V794</t>
  </si>
  <si>
    <t>V793</t>
  </si>
  <si>
    <t>V792</t>
  </si>
  <si>
    <t>V791</t>
  </si>
  <si>
    <t>V790</t>
  </si>
  <si>
    <t>V789</t>
  </si>
  <si>
    <t>V787</t>
  </si>
  <si>
    <t>V786</t>
  </si>
  <si>
    <t>V785</t>
  </si>
  <si>
    <t>V784</t>
  </si>
  <si>
    <t>V783</t>
  </si>
  <si>
    <t>V782</t>
  </si>
  <si>
    <t>V781</t>
  </si>
  <si>
    <t>V780</t>
  </si>
  <si>
    <t>V779</t>
  </si>
  <si>
    <t>V777</t>
  </si>
  <si>
    <t>V776</t>
  </si>
  <si>
    <t>V775</t>
  </si>
  <si>
    <t>V774</t>
  </si>
  <si>
    <t>V773</t>
  </si>
  <si>
    <t>V772</t>
  </si>
  <si>
    <t>V771</t>
  </si>
  <si>
    <t>V770</t>
  </si>
  <si>
    <t>V769</t>
  </si>
  <si>
    <t>V767</t>
  </si>
  <si>
    <t>V766</t>
  </si>
  <si>
    <t>V765</t>
  </si>
  <si>
    <t>V764</t>
  </si>
  <si>
    <t>V763</t>
  </si>
  <si>
    <t>V762</t>
  </si>
  <si>
    <t>V761</t>
  </si>
  <si>
    <t>V760</t>
  </si>
  <si>
    <t>V759</t>
  </si>
  <si>
    <t>V757</t>
  </si>
  <si>
    <t>V756</t>
  </si>
  <si>
    <t>V755</t>
  </si>
  <si>
    <t>V754</t>
  </si>
  <si>
    <t>V753</t>
  </si>
  <si>
    <t>V752</t>
  </si>
  <si>
    <t>V751</t>
  </si>
  <si>
    <t>V750</t>
  </si>
  <si>
    <t>V749</t>
  </si>
  <si>
    <t>V747</t>
  </si>
  <si>
    <t>V746</t>
  </si>
  <si>
    <t>V745</t>
  </si>
  <si>
    <t>V744</t>
  </si>
  <si>
    <t>V743</t>
  </si>
  <si>
    <t>V742</t>
  </si>
  <si>
    <t>V741</t>
  </si>
  <si>
    <t>V740</t>
  </si>
  <si>
    <t>V739</t>
  </si>
  <si>
    <t>V737</t>
  </si>
  <si>
    <t>V736</t>
  </si>
  <si>
    <t>V735</t>
  </si>
  <si>
    <t>V734</t>
  </si>
  <si>
    <t>V733</t>
  </si>
  <si>
    <t>V732</t>
  </si>
  <si>
    <t>V731</t>
  </si>
  <si>
    <t>V730</t>
  </si>
  <si>
    <t>V729</t>
  </si>
  <si>
    <t>V727</t>
  </si>
  <si>
    <t>V726</t>
  </si>
  <si>
    <t>V725</t>
  </si>
  <si>
    <t>V724</t>
  </si>
  <si>
    <t>V723</t>
  </si>
  <si>
    <t>V722</t>
  </si>
  <si>
    <t>V721</t>
  </si>
  <si>
    <t>V720</t>
  </si>
  <si>
    <t>V719</t>
  </si>
  <si>
    <t>V717</t>
  </si>
  <si>
    <t>V716</t>
  </si>
  <si>
    <t>V715</t>
  </si>
  <si>
    <t>V714</t>
  </si>
  <si>
    <t>V713</t>
  </si>
  <si>
    <t>V712</t>
  </si>
  <si>
    <t>V711</t>
  </si>
  <si>
    <t>V710</t>
  </si>
  <si>
    <t>V709</t>
  </si>
  <si>
    <t>V707</t>
  </si>
  <si>
    <t>V706</t>
  </si>
  <si>
    <t>V705</t>
  </si>
  <si>
    <t>V704</t>
  </si>
  <si>
    <t>V703</t>
  </si>
  <si>
    <t>V702</t>
  </si>
  <si>
    <t>V701</t>
  </si>
  <si>
    <t>V700</t>
  </si>
  <si>
    <t>V699</t>
  </si>
  <si>
    <t>V698</t>
  </si>
  <si>
    <t>V696</t>
  </si>
  <si>
    <t>V695</t>
  </si>
  <si>
    <t>V694</t>
  </si>
  <si>
    <t>V693</t>
  </si>
  <si>
    <t>V692</t>
  </si>
  <si>
    <t>V691</t>
  </si>
  <si>
    <t>V690</t>
  </si>
  <si>
    <t>V689</t>
  </si>
  <si>
    <t>V687</t>
  </si>
  <si>
    <t>V686</t>
  </si>
  <si>
    <t>V685</t>
  </si>
  <si>
    <t>V684</t>
  </si>
  <si>
    <t>V683</t>
  </si>
  <si>
    <t>V682</t>
  </si>
  <si>
    <t>V681</t>
  </si>
  <si>
    <t>V680</t>
  </si>
  <si>
    <t>V679</t>
  </si>
  <si>
    <t>V677</t>
  </si>
  <si>
    <t>V676</t>
  </si>
  <si>
    <t>V675</t>
  </si>
  <si>
    <t>V674</t>
  </si>
  <si>
    <t>V673</t>
  </si>
  <si>
    <t>V672</t>
  </si>
  <si>
    <t>V671</t>
  </si>
  <si>
    <t>V670</t>
  </si>
  <si>
    <t>V669</t>
  </si>
  <si>
    <t>V667</t>
  </si>
  <si>
    <t>V666</t>
  </si>
  <si>
    <t>V665</t>
  </si>
  <si>
    <t>V664</t>
  </si>
  <si>
    <t>V663</t>
  </si>
  <si>
    <t>V662</t>
  </si>
  <si>
    <t>V661</t>
  </si>
  <si>
    <t>V660</t>
  </si>
  <si>
    <t>V659</t>
  </si>
  <si>
    <t>V657</t>
  </si>
  <si>
    <t>V656</t>
  </si>
  <si>
    <t>V655</t>
  </si>
  <si>
    <t>V654</t>
  </si>
  <si>
    <t>V653</t>
  </si>
  <si>
    <t>V652</t>
  </si>
  <si>
    <t>V651</t>
  </si>
  <si>
    <t>V650</t>
  </si>
  <si>
    <t>V649</t>
  </si>
  <si>
    <t>V647</t>
  </si>
  <si>
    <t>V646</t>
  </si>
  <si>
    <t>V645</t>
  </si>
  <si>
    <t>V644</t>
  </si>
  <si>
    <t>V643</t>
  </si>
  <si>
    <t>V642</t>
  </si>
  <si>
    <t>V641</t>
  </si>
  <si>
    <t>V640</t>
  </si>
  <si>
    <t>V639</t>
  </si>
  <si>
    <t>V637</t>
  </si>
  <si>
    <t>V636</t>
  </si>
  <si>
    <t>V635</t>
  </si>
  <si>
    <t>V634</t>
  </si>
  <si>
    <t>V633</t>
  </si>
  <si>
    <t>V632</t>
  </si>
  <si>
    <t>V631</t>
  </si>
  <si>
    <t>V630</t>
  </si>
  <si>
    <t>V629</t>
  </si>
  <si>
    <t>V627</t>
  </si>
  <si>
    <t>V626</t>
  </si>
  <si>
    <t>V625</t>
  </si>
  <si>
    <t>V624</t>
  </si>
  <si>
    <t>V623</t>
  </si>
  <si>
    <t>V622</t>
  </si>
  <si>
    <t>V621</t>
  </si>
  <si>
    <t>V620</t>
  </si>
  <si>
    <t>V619</t>
  </si>
  <si>
    <t>V617</t>
  </si>
  <si>
    <t>V616</t>
  </si>
  <si>
    <t>V615</t>
  </si>
  <si>
    <t>V614</t>
  </si>
  <si>
    <t>V613</t>
  </si>
  <si>
    <t>V612</t>
  </si>
  <si>
    <t>V611</t>
  </si>
  <si>
    <t>V610</t>
  </si>
  <si>
    <t>V609</t>
  </si>
  <si>
    <t>V607</t>
  </si>
  <si>
    <t>V606</t>
  </si>
  <si>
    <t>V605</t>
  </si>
  <si>
    <t>V604</t>
  </si>
  <si>
    <t>V603</t>
  </si>
  <si>
    <t>V602</t>
  </si>
  <si>
    <t>V601</t>
  </si>
  <si>
    <t>V600</t>
  </si>
  <si>
    <t>V599</t>
  </si>
  <si>
    <t>V598</t>
  </si>
  <si>
    <t>V596</t>
  </si>
  <si>
    <t>V595</t>
  </si>
  <si>
    <t>V594</t>
  </si>
  <si>
    <t>V593</t>
  </si>
  <si>
    <t>V592</t>
  </si>
  <si>
    <t>V591</t>
  </si>
  <si>
    <t>V590</t>
  </si>
  <si>
    <t>V589</t>
  </si>
  <si>
    <t>V587</t>
  </si>
  <si>
    <t>V586</t>
  </si>
  <si>
    <t>V585</t>
  </si>
  <si>
    <t>V584</t>
  </si>
  <si>
    <t>V583</t>
  </si>
  <si>
    <t>V582</t>
  </si>
  <si>
    <t>V581</t>
  </si>
  <si>
    <t>V580</t>
  </si>
  <si>
    <t>V579</t>
  </si>
  <si>
    <t>V577</t>
  </si>
  <si>
    <t>V576</t>
  </si>
  <si>
    <t>V575</t>
  </si>
  <si>
    <t>V574</t>
  </si>
  <si>
    <t>V573</t>
  </si>
  <si>
    <t>V572</t>
  </si>
  <si>
    <t>V571</t>
  </si>
  <si>
    <t>V570</t>
  </si>
  <si>
    <t>V569</t>
  </si>
  <si>
    <t>V567</t>
  </si>
  <si>
    <t>V566</t>
  </si>
  <si>
    <t>V565</t>
  </si>
  <si>
    <t>V564</t>
  </si>
  <si>
    <t>V563</t>
  </si>
  <si>
    <t>V562</t>
  </si>
  <si>
    <t>V561</t>
  </si>
  <si>
    <t>V560</t>
  </si>
  <si>
    <t>V559</t>
  </si>
  <si>
    <t>V557</t>
  </si>
  <si>
    <t>V556</t>
  </si>
  <si>
    <t>V555</t>
  </si>
  <si>
    <t>V554</t>
  </si>
  <si>
    <t>V553</t>
  </si>
  <si>
    <t>V552</t>
  </si>
  <si>
    <t>V551</t>
  </si>
  <si>
    <t>V550</t>
  </si>
  <si>
    <t>V549</t>
  </si>
  <si>
    <t>V547</t>
  </si>
  <si>
    <t>V546</t>
  </si>
  <si>
    <t>V545</t>
  </si>
  <si>
    <t>V544</t>
  </si>
  <si>
    <t>V543</t>
  </si>
  <si>
    <t>V542</t>
  </si>
  <si>
    <t>V541</t>
  </si>
  <si>
    <t>V540</t>
  </si>
  <si>
    <t>V539</t>
  </si>
  <si>
    <t>V537</t>
  </si>
  <si>
    <t>V536</t>
  </si>
  <si>
    <t>V535</t>
  </si>
  <si>
    <t>V534</t>
  </si>
  <si>
    <t>V533</t>
  </si>
  <si>
    <t>V532</t>
  </si>
  <si>
    <t>V531</t>
  </si>
  <si>
    <t>V530</t>
  </si>
  <si>
    <t>V529</t>
  </si>
  <si>
    <t>V527</t>
  </si>
  <si>
    <t>V526</t>
  </si>
  <si>
    <t>V525</t>
  </si>
  <si>
    <t>V524</t>
  </si>
  <si>
    <t>V523</t>
  </si>
  <si>
    <t>V522</t>
  </si>
  <si>
    <t>V521</t>
  </si>
  <si>
    <t>V520</t>
  </si>
  <si>
    <t>V519</t>
  </si>
  <si>
    <t>V517</t>
  </si>
  <si>
    <t>V516</t>
  </si>
  <si>
    <t>V515</t>
  </si>
  <si>
    <t>V514</t>
  </si>
  <si>
    <t>V513</t>
  </si>
  <si>
    <t>V512</t>
  </si>
  <si>
    <t>V511</t>
  </si>
  <si>
    <t>V510</t>
  </si>
  <si>
    <t>V509</t>
  </si>
  <si>
    <t>V507</t>
  </si>
  <si>
    <t>V506</t>
  </si>
  <si>
    <t>V505</t>
  </si>
  <si>
    <t>V504</t>
  </si>
  <si>
    <t>V503</t>
  </si>
  <si>
    <t>V502</t>
  </si>
  <si>
    <t>V501</t>
  </si>
  <si>
    <t>V500</t>
  </si>
  <si>
    <t>V499</t>
  </si>
  <si>
    <t>V498</t>
  </si>
  <si>
    <t>V496</t>
  </si>
  <si>
    <t>V495</t>
  </si>
  <si>
    <t>V494</t>
  </si>
  <si>
    <t>V493</t>
  </si>
  <si>
    <t>V492</t>
  </si>
  <si>
    <t>V491</t>
  </si>
  <si>
    <t>V490</t>
  </si>
  <si>
    <t>V489</t>
  </si>
  <si>
    <t>V487</t>
  </si>
  <si>
    <t>V486</t>
  </si>
  <si>
    <t>V485</t>
  </si>
  <si>
    <t>V484</t>
  </si>
  <si>
    <t>V483</t>
  </si>
  <si>
    <t>V482</t>
  </si>
  <si>
    <t>V481</t>
  </si>
  <si>
    <t>V480</t>
  </si>
  <si>
    <t>V479</t>
  </si>
  <si>
    <t>V477</t>
  </si>
  <si>
    <t>V476</t>
  </si>
  <si>
    <t>V475</t>
  </si>
  <si>
    <t>V474</t>
  </si>
  <si>
    <t>V473</t>
  </si>
  <si>
    <t>V472</t>
  </si>
  <si>
    <t>V471</t>
  </si>
  <si>
    <t>V470</t>
  </si>
  <si>
    <t>V469</t>
  </si>
  <si>
    <t>V467</t>
  </si>
  <si>
    <t>V466</t>
  </si>
  <si>
    <t>V465</t>
  </si>
  <si>
    <t>V464</t>
  </si>
  <si>
    <t>V463</t>
  </si>
  <si>
    <t>V462</t>
  </si>
  <si>
    <t>V461</t>
  </si>
  <si>
    <t>V460</t>
  </si>
  <si>
    <t>V459</t>
  </si>
  <si>
    <t>V457</t>
  </si>
  <si>
    <t>V456</t>
  </si>
  <si>
    <t>V455</t>
  </si>
  <si>
    <t>V454</t>
  </si>
  <si>
    <t>V453</t>
  </si>
  <si>
    <t>V452</t>
  </si>
  <si>
    <t>V451</t>
  </si>
  <si>
    <t>V450</t>
  </si>
  <si>
    <t>V449</t>
  </si>
  <si>
    <t>V447</t>
  </si>
  <si>
    <t>V446</t>
  </si>
  <si>
    <t>V445</t>
  </si>
  <si>
    <t>V444</t>
  </si>
  <si>
    <t>V443</t>
  </si>
  <si>
    <t>V442</t>
  </si>
  <si>
    <t>V441</t>
  </si>
  <si>
    <t>V440</t>
  </si>
  <si>
    <t>V439</t>
  </si>
  <si>
    <t>V437</t>
  </si>
  <si>
    <t>V436</t>
  </si>
  <si>
    <t>V435</t>
  </si>
  <si>
    <t>V434</t>
  </si>
  <si>
    <t>V433</t>
  </si>
  <si>
    <t>V432</t>
  </si>
  <si>
    <t>V431</t>
  </si>
  <si>
    <t>V430</t>
  </si>
  <si>
    <t>V429</t>
  </si>
  <si>
    <t>V427</t>
  </si>
  <si>
    <t>V426</t>
  </si>
  <si>
    <t>V425</t>
  </si>
  <si>
    <t>V424</t>
  </si>
  <si>
    <t>V423</t>
  </si>
  <si>
    <t>V422</t>
  </si>
  <si>
    <t>V421</t>
  </si>
  <si>
    <t>V420</t>
  </si>
  <si>
    <t>V419</t>
  </si>
  <si>
    <t>V417</t>
  </si>
  <si>
    <t>V416</t>
  </si>
  <si>
    <t>V415</t>
  </si>
  <si>
    <t>V414</t>
  </si>
  <si>
    <t>V413</t>
  </si>
  <si>
    <t>V412</t>
  </si>
  <si>
    <t>V411</t>
  </si>
  <si>
    <t>V410</t>
  </si>
  <si>
    <t>V409</t>
  </si>
  <si>
    <t>V407</t>
  </si>
  <si>
    <t>V406</t>
  </si>
  <si>
    <t>V405</t>
  </si>
  <si>
    <t>V404</t>
  </si>
  <si>
    <t>V403</t>
  </si>
  <si>
    <t>V402</t>
  </si>
  <si>
    <t>V401</t>
  </si>
  <si>
    <t>V400</t>
  </si>
  <si>
    <t>V399</t>
  </si>
  <si>
    <t>V398</t>
  </si>
  <si>
    <t>V396</t>
  </si>
  <si>
    <t>V395</t>
  </si>
  <si>
    <t>V394</t>
  </si>
  <si>
    <t>V393</t>
  </si>
  <si>
    <t>V392</t>
  </si>
  <si>
    <t>V391</t>
  </si>
  <si>
    <t>V390</t>
  </si>
  <si>
    <t>V389</t>
  </si>
  <si>
    <t>V387</t>
  </si>
  <si>
    <t>V386</t>
  </si>
  <si>
    <t>V385</t>
  </si>
  <si>
    <t>V384</t>
  </si>
  <si>
    <t>V383</t>
  </si>
  <si>
    <t>V382</t>
  </si>
  <si>
    <t>V381</t>
  </si>
  <si>
    <t>V380</t>
  </si>
  <si>
    <t>V379</t>
  </si>
  <si>
    <t>V377</t>
  </si>
  <si>
    <t>V376</t>
  </si>
  <si>
    <t>V375</t>
  </si>
  <si>
    <t>V374</t>
  </si>
  <si>
    <t>V373</t>
  </si>
  <si>
    <t>V372</t>
  </si>
  <si>
    <t>V371</t>
  </si>
  <si>
    <t>V370</t>
  </si>
  <si>
    <t>V369</t>
  </si>
  <si>
    <t>V367</t>
  </si>
  <si>
    <t>V366</t>
  </si>
  <si>
    <t>V365</t>
  </si>
  <si>
    <t>V364</t>
  </si>
  <si>
    <t>V363</t>
  </si>
  <si>
    <t>V362</t>
  </si>
  <si>
    <t>V361</t>
  </si>
  <si>
    <t>V360</t>
  </si>
  <si>
    <t>V359</t>
  </si>
  <si>
    <t>V357</t>
  </si>
  <si>
    <t>V356</t>
  </si>
  <si>
    <t>V355</t>
  </si>
  <si>
    <t>V354</t>
  </si>
  <si>
    <t>V353</t>
  </si>
  <si>
    <t>V352</t>
  </si>
  <si>
    <t>V351</t>
  </si>
  <si>
    <t>V350</t>
  </si>
  <si>
    <t>V349</t>
  </si>
  <si>
    <t>V347</t>
  </si>
  <si>
    <t>V346</t>
  </si>
  <si>
    <t>V345</t>
  </si>
  <si>
    <t>V344</t>
  </si>
  <si>
    <t>V343</t>
  </si>
  <si>
    <t>V342</t>
  </si>
  <si>
    <t>V341</t>
  </si>
  <si>
    <t>V340</t>
  </si>
  <si>
    <t>V339</t>
  </si>
  <si>
    <t>V337</t>
  </si>
  <si>
    <t>V336</t>
  </si>
  <si>
    <t>V335</t>
  </si>
  <si>
    <t>V334</t>
  </si>
  <si>
    <t>V333</t>
  </si>
  <si>
    <t>V332</t>
  </si>
  <si>
    <t>V331</t>
  </si>
  <si>
    <t>V330</t>
  </si>
  <si>
    <t>V329</t>
  </si>
  <si>
    <t>V327</t>
  </si>
  <si>
    <t>V326</t>
  </si>
  <si>
    <t>V325</t>
  </si>
  <si>
    <t>V324</t>
  </si>
  <si>
    <t>V323</t>
  </si>
  <si>
    <t>V322</t>
  </si>
  <si>
    <t>V321</t>
  </si>
  <si>
    <t>V320</t>
  </si>
  <si>
    <t>V319</t>
  </si>
  <si>
    <t>V317</t>
  </si>
  <si>
    <t>V316</t>
  </si>
  <si>
    <t>V315</t>
  </si>
  <si>
    <t>V314</t>
  </si>
  <si>
    <t>V313</t>
  </si>
  <si>
    <t>V312</t>
  </si>
  <si>
    <t>V311</t>
  </si>
  <si>
    <t>V310</t>
  </si>
  <si>
    <t>V309</t>
  </si>
  <si>
    <t>V307</t>
  </si>
  <si>
    <t>V306</t>
  </si>
  <si>
    <t>V305</t>
  </si>
  <si>
    <t>V304</t>
  </si>
  <si>
    <t>V303</t>
  </si>
  <si>
    <t>V302</t>
  </si>
  <si>
    <t>V301</t>
  </si>
  <si>
    <t>V300</t>
  </si>
  <si>
    <t>V299</t>
  </si>
  <si>
    <t>V298</t>
  </si>
  <si>
    <t>V296</t>
  </si>
  <si>
    <t>V295</t>
  </si>
  <si>
    <t>V294</t>
  </si>
  <si>
    <t>V293</t>
  </si>
  <si>
    <t>V292</t>
  </si>
  <si>
    <t>V291</t>
  </si>
  <si>
    <t>V290</t>
  </si>
  <si>
    <t>V289</t>
  </si>
  <si>
    <t>V285</t>
  </si>
  <si>
    <t>V284</t>
  </si>
  <si>
    <t>V283</t>
  </si>
  <si>
    <t>V282</t>
  </si>
  <si>
    <t>V281</t>
  </si>
  <si>
    <t>V280</t>
  </si>
  <si>
    <t>V279</t>
  </si>
  <si>
    <t>V275</t>
  </si>
  <si>
    <t>V274</t>
  </si>
  <si>
    <t>V273</t>
  </si>
  <si>
    <t>V272</t>
  </si>
  <si>
    <t>V271</t>
  </si>
  <si>
    <t>V270</t>
  </si>
  <si>
    <t>V269</t>
  </si>
  <si>
    <t>V265</t>
  </si>
  <si>
    <t>V264</t>
  </si>
  <si>
    <t>V263</t>
  </si>
  <si>
    <t>V262</t>
  </si>
  <si>
    <t>V261</t>
  </si>
  <si>
    <t>V260</t>
  </si>
  <si>
    <t>V259</t>
  </si>
  <si>
    <t>V255</t>
  </si>
  <si>
    <t>V254</t>
  </si>
  <si>
    <t>V253</t>
  </si>
  <si>
    <t>V252</t>
  </si>
  <si>
    <t>V251</t>
  </si>
  <si>
    <t>V250</t>
  </si>
  <si>
    <t>V249</t>
  </si>
  <si>
    <t>V245</t>
  </si>
  <si>
    <t>V244</t>
  </si>
  <si>
    <t>V243</t>
  </si>
  <si>
    <t>V242</t>
  </si>
  <si>
    <t>V241</t>
  </si>
  <si>
    <t>V240</t>
  </si>
  <si>
    <t>V239</t>
  </si>
  <si>
    <t>V235</t>
  </si>
  <si>
    <t>V234</t>
  </si>
  <si>
    <t>V233</t>
  </si>
  <si>
    <t>V232</t>
  </si>
  <si>
    <t>V231</t>
  </si>
  <si>
    <t>V230</t>
  </si>
  <si>
    <t>V229</t>
  </si>
  <si>
    <t>V225</t>
  </si>
  <si>
    <t>V224</t>
  </si>
  <si>
    <t>V223</t>
  </si>
  <si>
    <t>V222</t>
  </si>
  <si>
    <t>V221</t>
  </si>
  <si>
    <t>V220</t>
  </si>
  <si>
    <t>V219</t>
  </si>
  <si>
    <t>V215</t>
  </si>
  <si>
    <t>V214</t>
  </si>
  <si>
    <t>V213</t>
  </si>
  <si>
    <t>V212</t>
  </si>
  <si>
    <t>V211</t>
  </si>
  <si>
    <t>V210</t>
  </si>
  <si>
    <t>V209</t>
  </si>
  <si>
    <t>V205</t>
  </si>
  <si>
    <t>V204</t>
  </si>
  <si>
    <t>V203</t>
  </si>
  <si>
    <t>V202</t>
  </si>
  <si>
    <t>V201</t>
  </si>
  <si>
    <t>V200</t>
  </si>
  <si>
    <t>V199</t>
  </si>
  <si>
    <t>V198</t>
  </si>
  <si>
    <t>V196</t>
  </si>
  <si>
    <t>V195</t>
  </si>
  <si>
    <t>V194</t>
  </si>
  <si>
    <t>V193</t>
  </si>
  <si>
    <t>V192</t>
  </si>
  <si>
    <t>V191</t>
  </si>
  <si>
    <t>V190</t>
  </si>
  <si>
    <t>V189</t>
  </si>
  <si>
    <t>V185</t>
  </si>
  <si>
    <t>V184</t>
  </si>
  <si>
    <t>V183</t>
  </si>
  <si>
    <t>V182</t>
  </si>
  <si>
    <t>V181</t>
  </si>
  <si>
    <t>V180</t>
  </si>
  <si>
    <t>V179</t>
  </si>
  <si>
    <t>V175</t>
  </si>
  <si>
    <t>V174</t>
  </si>
  <si>
    <t>V173</t>
  </si>
  <si>
    <t>V172</t>
  </si>
  <si>
    <t>V171</t>
  </si>
  <si>
    <t>V170</t>
  </si>
  <si>
    <t>V169</t>
  </si>
  <si>
    <t>V165</t>
  </si>
  <si>
    <t>V164</t>
  </si>
  <si>
    <t>V163</t>
  </si>
  <si>
    <t>V162</t>
  </si>
  <si>
    <t>V161</t>
  </si>
  <si>
    <t>V160</t>
  </si>
  <si>
    <t>V159</t>
  </si>
  <si>
    <t>V155</t>
  </si>
  <si>
    <t>V154</t>
  </si>
  <si>
    <t>V153</t>
  </si>
  <si>
    <t>V152</t>
  </si>
  <si>
    <t>V151</t>
  </si>
  <si>
    <t>V150</t>
  </si>
  <si>
    <t>V149</t>
  </si>
  <si>
    <t>V145</t>
  </si>
  <si>
    <t>V144</t>
  </si>
  <si>
    <t>V143</t>
  </si>
  <si>
    <t>V142</t>
  </si>
  <si>
    <t>V141</t>
  </si>
  <si>
    <t>V140</t>
  </si>
  <si>
    <t>V139</t>
  </si>
  <si>
    <t>V135</t>
  </si>
  <si>
    <t>V134</t>
  </si>
  <si>
    <t>V133</t>
  </si>
  <si>
    <t>V132</t>
  </si>
  <si>
    <t>V131</t>
  </si>
  <si>
    <t>V130</t>
  </si>
  <si>
    <t>V129</t>
  </si>
  <si>
    <t>V125</t>
  </si>
  <si>
    <t>V124</t>
  </si>
  <si>
    <t>V123</t>
  </si>
  <si>
    <t>V122</t>
  </si>
  <si>
    <t>V121</t>
  </si>
  <si>
    <t>V120</t>
  </si>
  <si>
    <t>V119</t>
  </si>
  <si>
    <t>V115</t>
  </si>
  <si>
    <t>V114</t>
  </si>
  <si>
    <t>V113</t>
  </si>
  <si>
    <t>V112</t>
  </si>
  <si>
    <t>V111</t>
  </si>
  <si>
    <t>V110</t>
  </si>
  <si>
    <t>V109</t>
  </si>
  <si>
    <t>V105</t>
  </si>
  <si>
    <t>V104</t>
  </si>
  <si>
    <t>V103</t>
  </si>
  <si>
    <t>V102</t>
  </si>
  <si>
    <t>V101</t>
  </si>
  <si>
    <t>V100</t>
  </si>
  <si>
    <t>V099</t>
  </si>
  <si>
    <t>V093</t>
  </si>
  <si>
    <t>V092</t>
  </si>
  <si>
    <t>V091</t>
  </si>
  <si>
    <t>V090</t>
  </si>
  <si>
    <t>V069</t>
  </si>
  <si>
    <t>V061</t>
  </si>
  <si>
    <t>V060</t>
  </si>
  <si>
    <t>V059</t>
  </si>
  <si>
    <t>V051</t>
  </si>
  <si>
    <t>V050</t>
  </si>
  <si>
    <t>V049</t>
  </si>
  <si>
    <t>V041</t>
  </si>
  <si>
    <t>V040</t>
  </si>
  <si>
    <t>V039</t>
  </si>
  <si>
    <t>V031</t>
  </si>
  <si>
    <t>V030</t>
  </si>
  <si>
    <t>V029</t>
  </si>
  <si>
    <t>V021</t>
  </si>
  <si>
    <t>V020</t>
  </si>
  <si>
    <t>V019</t>
  </si>
  <si>
    <t>V011</t>
  </si>
  <si>
    <t>V010</t>
  </si>
  <si>
    <t>T983</t>
  </si>
  <si>
    <t>T982</t>
  </si>
  <si>
    <t>T981</t>
  </si>
  <si>
    <t>T980</t>
  </si>
  <si>
    <t>T97X</t>
  </si>
  <si>
    <t>T96X</t>
  </si>
  <si>
    <t>T959</t>
  </si>
  <si>
    <t>T958</t>
  </si>
  <si>
    <t>T954</t>
  </si>
  <si>
    <t>T953</t>
  </si>
  <si>
    <t>T952</t>
  </si>
  <si>
    <t>T951</t>
  </si>
  <si>
    <t>T950</t>
  </si>
  <si>
    <t>T941</t>
  </si>
  <si>
    <t>T940</t>
  </si>
  <si>
    <t>T939</t>
  </si>
  <si>
    <t>T938</t>
  </si>
  <si>
    <t>T936</t>
  </si>
  <si>
    <t>T935</t>
  </si>
  <si>
    <t>T934</t>
  </si>
  <si>
    <t>T933</t>
  </si>
  <si>
    <t>T932</t>
  </si>
  <si>
    <t>T931</t>
  </si>
  <si>
    <t>T930</t>
  </si>
  <si>
    <t>T929</t>
  </si>
  <si>
    <t>T928</t>
  </si>
  <si>
    <t>T926</t>
  </si>
  <si>
    <t>T925</t>
  </si>
  <si>
    <t>T924</t>
  </si>
  <si>
    <t>T923</t>
  </si>
  <si>
    <t>T922</t>
  </si>
  <si>
    <t>T921</t>
  </si>
  <si>
    <t>T920</t>
  </si>
  <si>
    <t>T919</t>
  </si>
  <si>
    <t>T918</t>
  </si>
  <si>
    <t>T915</t>
  </si>
  <si>
    <t>T914</t>
  </si>
  <si>
    <t>T913</t>
  </si>
  <si>
    <t>T912</t>
  </si>
  <si>
    <t>T911</t>
  </si>
  <si>
    <t>T910</t>
  </si>
  <si>
    <t>T909</t>
  </si>
  <si>
    <t>T908</t>
  </si>
  <si>
    <t>T905</t>
  </si>
  <si>
    <t>T904</t>
  </si>
  <si>
    <t>T903</t>
  </si>
  <si>
    <t>T902</t>
  </si>
  <si>
    <t>T901</t>
  </si>
  <si>
    <t>T900</t>
  </si>
  <si>
    <t>T889</t>
  </si>
  <si>
    <t>T888</t>
  </si>
  <si>
    <t>T887</t>
  </si>
  <si>
    <t>T886</t>
  </si>
  <si>
    <t>T885</t>
  </si>
  <si>
    <t>T884</t>
  </si>
  <si>
    <t>T883</t>
  </si>
  <si>
    <t>T882</t>
  </si>
  <si>
    <t>T881</t>
  </si>
  <si>
    <t>T880</t>
  </si>
  <si>
    <t>T876</t>
  </si>
  <si>
    <t>T875</t>
  </si>
  <si>
    <t>T874</t>
  </si>
  <si>
    <t>T873</t>
  </si>
  <si>
    <t>T872</t>
  </si>
  <si>
    <t>T871</t>
  </si>
  <si>
    <t>T870</t>
  </si>
  <si>
    <t>T869</t>
  </si>
  <si>
    <t>T868</t>
  </si>
  <si>
    <t>T864</t>
  </si>
  <si>
    <t>T863</t>
  </si>
  <si>
    <t>T862</t>
  </si>
  <si>
    <t>T861</t>
  </si>
  <si>
    <t>T860</t>
  </si>
  <si>
    <t>T859</t>
  </si>
  <si>
    <t>T858</t>
  </si>
  <si>
    <t>T857</t>
  </si>
  <si>
    <t>T856</t>
  </si>
  <si>
    <t>T855</t>
  </si>
  <si>
    <t>T854</t>
  </si>
  <si>
    <t>T853</t>
  </si>
  <si>
    <t>T852</t>
  </si>
  <si>
    <t>T851</t>
  </si>
  <si>
    <t>T850</t>
  </si>
  <si>
    <t>T849</t>
  </si>
  <si>
    <t>T848</t>
  </si>
  <si>
    <t>T847</t>
  </si>
  <si>
    <t>T846</t>
  </si>
  <si>
    <t>T845</t>
  </si>
  <si>
    <t>T844</t>
  </si>
  <si>
    <t>T843</t>
  </si>
  <si>
    <t>T842</t>
  </si>
  <si>
    <t>T841</t>
  </si>
  <si>
    <t>T840</t>
  </si>
  <si>
    <t>T839</t>
  </si>
  <si>
    <t>T838</t>
  </si>
  <si>
    <t>T836</t>
  </si>
  <si>
    <t>T835</t>
  </si>
  <si>
    <t>T834</t>
  </si>
  <si>
    <t>T833</t>
  </si>
  <si>
    <t>T832</t>
  </si>
  <si>
    <t>T831</t>
  </si>
  <si>
    <t>T830</t>
  </si>
  <si>
    <t>T829</t>
  </si>
  <si>
    <t>T828</t>
  </si>
  <si>
    <t>T827</t>
  </si>
  <si>
    <t>T826</t>
  </si>
  <si>
    <t>T825</t>
  </si>
  <si>
    <t>T824</t>
  </si>
  <si>
    <t>T823</t>
  </si>
  <si>
    <t>T822</t>
  </si>
  <si>
    <t>T821</t>
  </si>
  <si>
    <t>T820</t>
  </si>
  <si>
    <t>T819</t>
  </si>
  <si>
    <t>T818</t>
  </si>
  <si>
    <t>T817</t>
  </si>
  <si>
    <t>T816</t>
  </si>
  <si>
    <t>T815</t>
  </si>
  <si>
    <t>T814</t>
  </si>
  <si>
    <t>T813</t>
  </si>
  <si>
    <t>T812</t>
  </si>
  <si>
    <t>T811</t>
  </si>
  <si>
    <t>T810</t>
  </si>
  <si>
    <t>T809</t>
  </si>
  <si>
    <t>T808</t>
  </si>
  <si>
    <t>T806</t>
  </si>
  <si>
    <t>T805</t>
  </si>
  <si>
    <t>T804</t>
  </si>
  <si>
    <t>T803</t>
  </si>
  <si>
    <t>T802</t>
  </si>
  <si>
    <t>T801</t>
  </si>
  <si>
    <t>T800</t>
  </si>
  <si>
    <t>T799</t>
  </si>
  <si>
    <t>T798</t>
  </si>
  <si>
    <t>T797</t>
  </si>
  <si>
    <t>T796</t>
  </si>
  <si>
    <t>T795</t>
  </si>
  <si>
    <t>T794</t>
  </si>
  <si>
    <t>T793</t>
  </si>
  <si>
    <t>T792</t>
  </si>
  <si>
    <t>T791</t>
  </si>
  <si>
    <t>T790</t>
  </si>
  <si>
    <t>T789</t>
  </si>
  <si>
    <t>T788</t>
  </si>
  <si>
    <t>T784</t>
  </si>
  <si>
    <t>T783</t>
  </si>
  <si>
    <t>T782</t>
  </si>
  <si>
    <t>T781</t>
  </si>
  <si>
    <t>T780</t>
  </si>
  <si>
    <t>T758</t>
  </si>
  <si>
    <t>T754</t>
  </si>
  <si>
    <t>T753</t>
  </si>
  <si>
    <t>T752</t>
  </si>
  <si>
    <t>T751</t>
  </si>
  <si>
    <t>T750</t>
  </si>
  <si>
    <t>T749</t>
  </si>
  <si>
    <t>T748</t>
  </si>
  <si>
    <t>T743</t>
  </si>
  <si>
    <t>T742</t>
  </si>
  <si>
    <t>T741</t>
  </si>
  <si>
    <t>T740</t>
  </si>
  <si>
    <t>T739</t>
  </si>
  <si>
    <t>T738</t>
  </si>
  <si>
    <t>T733</t>
  </si>
  <si>
    <t>T732</t>
  </si>
  <si>
    <t>T731</t>
  </si>
  <si>
    <t>T730</t>
  </si>
  <si>
    <t>T71X</t>
  </si>
  <si>
    <t>T709</t>
  </si>
  <si>
    <t>T708</t>
  </si>
  <si>
    <t>T704</t>
  </si>
  <si>
    <t>T703</t>
  </si>
  <si>
    <t>T702</t>
  </si>
  <si>
    <t>T701</t>
  </si>
  <si>
    <t>T700</t>
  </si>
  <si>
    <t>T699</t>
  </si>
  <si>
    <t>T698</t>
  </si>
  <si>
    <t>T691</t>
  </si>
  <si>
    <t>T690</t>
  </si>
  <si>
    <t>T68X</t>
  </si>
  <si>
    <t>T679</t>
  </si>
  <si>
    <t>T678</t>
  </si>
  <si>
    <t>T677</t>
  </si>
  <si>
    <t>T676</t>
  </si>
  <si>
    <t>T675</t>
  </si>
  <si>
    <t>T674</t>
  </si>
  <si>
    <t>T673</t>
  </si>
  <si>
    <t>T672</t>
  </si>
  <si>
    <t>T671</t>
  </si>
  <si>
    <t>T670</t>
  </si>
  <si>
    <t>T66X</t>
  </si>
  <si>
    <t>T659</t>
  </si>
  <si>
    <t>T658</t>
  </si>
  <si>
    <t>T656</t>
  </si>
  <si>
    <t>T655</t>
  </si>
  <si>
    <t>T654</t>
  </si>
  <si>
    <t>T653</t>
  </si>
  <si>
    <t>T652</t>
  </si>
  <si>
    <t>T651</t>
  </si>
  <si>
    <t>T650</t>
  </si>
  <si>
    <t>T64X</t>
  </si>
  <si>
    <t>T639</t>
  </si>
  <si>
    <t>T638</t>
  </si>
  <si>
    <t>T636</t>
  </si>
  <si>
    <t>T635</t>
  </si>
  <si>
    <t>T634</t>
  </si>
  <si>
    <t>T633</t>
  </si>
  <si>
    <t>T632</t>
  </si>
  <si>
    <t>T631</t>
  </si>
  <si>
    <t>T630</t>
  </si>
  <si>
    <t>T629</t>
  </si>
  <si>
    <t>T628</t>
  </si>
  <si>
    <t>T622</t>
  </si>
  <si>
    <t>T621</t>
  </si>
  <si>
    <t>T620</t>
  </si>
  <si>
    <t>T619</t>
  </si>
  <si>
    <t>T618</t>
  </si>
  <si>
    <t>T612</t>
  </si>
  <si>
    <t>T611</t>
  </si>
  <si>
    <t>T610</t>
  </si>
  <si>
    <t>T609</t>
  </si>
  <si>
    <t>T608</t>
  </si>
  <si>
    <t>T604</t>
  </si>
  <si>
    <t>T603</t>
  </si>
  <si>
    <t>T602</t>
  </si>
  <si>
    <t>T601</t>
  </si>
  <si>
    <t>T600</t>
  </si>
  <si>
    <t>T599</t>
  </si>
  <si>
    <t>T598</t>
  </si>
  <si>
    <t>T597</t>
  </si>
  <si>
    <t>T596</t>
  </si>
  <si>
    <t>T595</t>
  </si>
  <si>
    <t>T594</t>
  </si>
  <si>
    <t>T593</t>
  </si>
  <si>
    <t>T592</t>
  </si>
  <si>
    <t>T591</t>
  </si>
  <si>
    <t>T590</t>
  </si>
  <si>
    <t>T58X</t>
  </si>
  <si>
    <t>T579</t>
  </si>
  <si>
    <t>T578</t>
  </si>
  <si>
    <t>T573</t>
  </si>
  <si>
    <t>T572</t>
  </si>
  <si>
    <t>T571</t>
  </si>
  <si>
    <t>T570</t>
  </si>
  <si>
    <t>T569</t>
  </si>
  <si>
    <t>T568</t>
  </si>
  <si>
    <t>T567</t>
  </si>
  <si>
    <t>T566</t>
  </si>
  <si>
    <t>T565</t>
  </si>
  <si>
    <t>T564</t>
  </si>
  <si>
    <t>T563</t>
  </si>
  <si>
    <t>T562</t>
  </si>
  <si>
    <t>T561</t>
  </si>
  <si>
    <t>T560</t>
  </si>
  <si>
    <t>T55X</t>
  </si>
  <si>
    <t>T549</t>
  </si>
  <si>
    <t>T543</t>
  </si>
  <si>
    <t>T542</t>
  </si>
  <si>
    <t>T541</t>
  </si>
  <si>
    <t>T540</t>
  </si>
  <si>
    <t>T539</t>
  </si>
  <si>
    <t>T537</t>
  </si>
  <si>
    <t>T536</t>
  </si>
  <si>
    <t>T535</t>
  </si>
  <si>
    <t>T534</t>
  </si>
  <si>
    <t>T533</t>
  </si>
  <si>
    <t>T532</t>
  </si>
  <si>
    <t>T531</t>
  </si>
  <si>
    <t>T530</t>
  </si>
  <si>
    <t>T529</t>
  </si>
  <si>
    <t>T528</t>
  </si>
  <si>
    <t>T524</t>
  </si>
  <si>
    <t>T523</t>
  </si>
  <si>
    <t>T522</t>
  </si>
  <si>
    <t>T521</t>
  </si>
  <si>
    <t>T520</t>
  </si>
  <si>
    <t>T519</t>
  </si>
  <si>
    <t>T518</t>
  </si>
  <si>
    <t>T513</t>
  </si>
  <si>
    <t>T512</t>
  </si>
  <si>
    <t>T511</t>
  </si>
  <si>
    <t>T510</t>
  </si>
  <si>
    <t>T509</t>
  </si>
  <si>
    <t>T508</t>
  </si>
  <si>
    <t>T507</t>
  </si>
  <si>
    <t>T506</t>
  </si>
  <si>
    <t>T505</t>
  </si>
  <si>
    <t>T504</t>
  </si>
  <si>
    <t>T503</t>
  </si>
  <si>
    <t>T502</t>
  </si>
  <si>
    <t>T501</t>
  </si>
  <si>
    <t>T500</t>
  </si>
  <si>
    <t>T499</t>
  </si>
  <si>
    <t>T498</t>
  </si>
  <si>
    <t>T497</t>
  </si>
  <si>
    <t>T496</t>
  </si>
  <si>
    <t>T495</t>
  </si>
  <si>
    <t>T494</t>
  </si>
  <si>
    <t>T493</t>
  </si>
  <si>
    <t>T492</t>
  </si>
  <si>
    <t>T491</t>
  </si>
  <si>
    <t>T490</t>
  </si>
  <si>
    <t>T487</t>
  </si>
  <si>
    <t>T486</t>
  </si>
  <si>
    <t>T485</t>
  </si>
  <si>
    <t>T484</t>
  </si>
  <si>
    <t>T483</t>
  </si>
  <si>
    <t>T482</t>
  </si>
  <si>
    <t>T481</t>
  </si>
  <si>
    <t>T480</t>
  </si>
  <si>
    <t>T479</t>
  </si>
  <si>
    <t>T478</t>
  </si>
  <si>
    <t>T477</t>
  </si>
  <si>
    <t>T476</t>
  </si>
  <si>
    <t>T475</t>
  </si>
  <si>
    <t>T474</t>
  </si>
  <si>
    <t>T473</t>
  </si>
  <si>
    <t>T472</t>
  </si>
  <si>
    <t>T471</t>
  </si>
  <si>
    <t>T470</t>
  </si>
  <si>
    <t>T469</t>
  </si>
  <si>
    <t>T468</t>
  </si>
  <si>
    <t>T467</t>
  </si>
  <si>
    <t>T466</t>
  </si>
  <si>
    <t>T465</t>
  </si>
  <si>
    <t>T464</t>
  </si>
  <si>
    <t>T463</t>
  </si>
  <si>
    <t>T462</t>
  </si>
  <si>
    <t>T461</t>
  </si>
  <si>
    <t>T460</t>
  </si>
  <si>
    <t>T459</t>
  </si>
  <si>
    <t>T458</t>
  </si>
  <si>
    <t>T457</t>
  </si>
  <si>
    <t>T456</t>
  </si>
  <si>
    <t>T455</t>
  </si>
  <si>
    <t>T454</t>
  </si>
  <si>
    <t>T453</t>
  </si>
  <si>
    <t>T452</t>
  </si>
  <si>
    <t>T451</t>
  </si>
  <si>
    <t>T450</t>
  </si>
  <si>
    <t>T449</t>
  </si>
  <si>
    <t>T448</t>
  </si>
  <si>
    <t>T447</t>
  </si>
  <si>
    <t>T446</t>
  </si>
  <si>
    <t>T445</t>
  </si>
  <si>
    <t>T444</t>
  </si>
  <si>
    <t>T443</t>
  </si>
  <si>
    <t>T442</t>
  </si>
  <si>
    <t>T441</t>
  </si>
  <si>
    <t>T440</t>
  </si>
  <si>
    <t>T439</t>
  </si>
  <si>
    <t>T438</t>
  </si>
  <si>
    <t>T436</t>
  </si>
  <si>
    <t>T435</t>
  </si>
  <si>
    <t>T434</t>
  </si>
  <si>
    <t>T433</t>
  </si>
  <si>
    <t>T432</t>
  </si>
  <si>
    <t>T431</t>
  </si>
  <si>
    <t>T430</t>
  </si>
  <si>
    <t>T428</t>
  </si>
  <si>
    <t>T427</t>
  </si>
  <si>
    <t>T426</t>
  </si>
  <si>
    <t>T425</t>
  </si>
  <si>
    <t>T424</t>
  </si>
  <si>
    <t>T423</t>
  </si>
  <si>
    <t>T422</t>
  </si>
  <si>
    <t>T421</t>
  </si>
  <si>
    <t>T420</t>
  </si>
  <si>
    <t>T415</t>
  </si>
  <si>
    <t>T414</t>
  </si>
  <si>
    <t>T413</t>
  </si>
  <si>
    <t>T412</t>
  </si>
  <si>
    <t>T411</t>
  </si>
  <si>
    <t>T410</t>
  </si>
  <si>
    <t>T409</t>
  </si>
  <si>
    <t>T408</t>
  </si>
  <si>
    <t>T407</t>
  </si>
  <si>
    <t>T406</t>
  </si>
  <si>
    <t>T405</t>
  </si>
  <si>
    <t>T404</t>
  </si>
  <si>
    <t>T403</t>
  </si>
  <si>
    <t>T402</t>
  </si>
  <si>
    <t>T401</t>
  </si>
  <si>
    <t>T400</t>
  </si>
  <si>
    <t>T399</t>
  </si>
  <si>
    <t>T398</t>
  </si>
  <si>
    <t>T394</t>
  </si>
  <si>
    <t>T393</t>
  </si>
  <si>
    <t>T392</t>
  </si>
  <si>
    <t>T391</t>
  </si>
  <si>
    <t>T390</t>
  </si>
  <si>
    <t>T389</t>
  </si>
  <si>
    <t>T388</t>
  </si>
  <si>
    <t>T387</t>
  </si>
  <si>
    <t>T386</t>
  </si>
  <si>
    <t>T385</t>
  </si>
  <si>
    <t>T384</t>
  </si>
  <si>
    <t>T383</t>
  </si>
  <si>
    <t>T382</t>
  </si>
  <si>
    <t>T381</t>
  </si>
  <si>
    <t>T380</t>
  </si>
  <si>
    <t>T379</t>
  </si>
  <si>
    <t>T378</t>
  </si>
  <si>
    <t>T375</t>
  </si>
  <si>
    <t>T374</t>
  </si>
  <si>
    <t>T373</t>
  </si>
  <si>
    <t>T372</t>
  </si>
  <si>
    <t>T371</t>
  </si>
  <si>
    <t>T370</t>
  </si>
  <si>
    <t>T369</t>
  </si>
  <si>
    <t>T368</t>
  </si>
  <si>
    <t>T367</t>
  </si>
  <si>
    <t>T366</t>
  </si>
  <si>
    <t>T365</t>
  </si>
  <si>
    <t>T364</t>
  </si>
  <si>
    <t>T363</t>
  </si>
  <si>
    <t>T362</t>
  </si>
  <si>
    <t>T361</t>
  </si>
  <si>
    <t>T360</t>
  </si>
  <si>
    <t>T357</t>
  </si>
  <si>
    <t>T356</t>
  </si>
  <si>
    <t>T355</t>
  </si>
  <si>
    <t>T354</t>
  </si>
  <si>
    <t>T353</t>
  </si>
  <si>
    <t>T352</t>
  </si>
  <si>
    <t>T351</t>
  </si>
  <si>
    <t>T350</t>
  </si>
  <si>
    <t>T349</t>
  </si>
  <si>
    <t>T348</t>
  </si>
  <si>
    <t>T347</t>
  </si>
  <si>
    <t>T346</t>
  </si>
  <si>
    <t>T345</t>
  </si>
  <si>
    <t>T344</t>
  </si>
  <si>
    <t>T343</t>
  </si>
  <si>
    <t>T342</t>
  </si>
  <si>
    <t>T341</t>
  </si>
  <si>
    <t>T340</t>
  </si>
  <si>
    <t>T339</t>
  </si>
  <si>
    <t>T338</t>
  </si>
  <si>
    <t>T337</t>
  </si>
  <si>
    <t>T336</t>
  </si>
  <si>
    <t>T335</t>
  </si>
  <si>
    <t>T334</t>
  </si>
  <si>
    <t>T333</t>
  </si>
  <si>
    <t>T332</t>
  </si>
  <si>
    <t>T331</t>
  </si>
  <si>
    <t>T330</t>
  </si>
  <si>
    <t>T329</t>
  </si>
  <si>
    <t>T328</t>
  </si>
  <si>
    <t>T327</t>
  </si>
  <si>
    <t>T326</t>
  </si>
  <si>
    <t>T325</t>
  </si>
  <si>
    <t>T324</t>
  </si>
  <si>
    <t>T323</t>
  </si>
  <si>
    <t>T322</t>
  </si>
  <si>
    <t>T321</t>
  </si>
  <si>
    <t>T320</t>
  </si>
  <si>
    <t>T319</t>
  </si>
  <si>
    <t>T318</t>
  </si>
  <si>
    <t>T317</t>
  </si>
  <si>
    <t>T316</t>
  </si>
  <si>
    <t>T315</t>
  </si>
  <si>
    <t>T314</t>
  </si>
  <si>
    <t>T313</t>
  </si>
  <si>
    <t>T312</t>
  </si>
  <si>
    <t>T311</t>
  </si>
  <si>
    <t>T310</t>
  </si>
  <si>
    <t>T307</t>
  </si>
  <si>
    <t>T306</t>
  </si>
  <si>
    <t>T305</t>
  </si>
  <si>
    <t>T304</t>
  </si>
  <si>
    <t>T303</t>
  </si>
  <si>
    <t>T302</t>
  </si>
  <si>
    <t>T301</t>
  </si>
  <si>
    <t>T300</t>
  </si>
  <si>
    <t>T297</t>
  </si>
  <si>
    <t>T296</t>
  </si>
  <si>
    <t>T295</t>
  </si>
  <si>
    <t>T294</t>
  </si>
  <si>
    <t>T293</t>
  </si>
  <si>
    <t>T292</t>
  </si>
  <si>
    <t>T291</t>
  </si>
  <si>
    <t>T290</t>
  </si>
  <si>
    <t>T289</t>
  </si>
  <si>
    <t>T288</t>
  </si>
  <si>
    <t>T287</t>
  </si>
  <si>
    <t>T286</t>
  </si>
  <si>
    <t>T285</t>
  </si>
  <si>
    <t>T284</t>
  </si>
  <si>
    <t>T283</t>
  </si>
  <si>
    <t>T282</t>
  </si>
  <si>
    <t>T281</t>
  </si>
  <si>
    <t>T280</t>
  </si>
  <si>
    <t>T277</t>
  </si>
  <si>
    <t>T276</t>
  </si>
  <si>
    <t>T275</t>
  </si>
  <si>
    <t>T274</t>
  </si>
  <si>
    <t>T273</t>
  </si>
  <si>
    <t>T272</t>
  </si>
  <si>
    <t>T271</t>
  </si>
  <si>
    <t>T270</t>
  </si>
  <si>
    <t>T269</t>
  </si>
  <si>
    <t>T268</t>
  </si>
  <si>
    <t>T267</t>
  </si>
  <si>
    <t>T266</t>
  </si>
  <si>
    <t>T265</t>
  </si>
  <si>
    <t>T264</t>
  </si>
  <si>
    <t>T263</t>
  </si>
  <si>
    <t>T262</t>
  </si>
  <si>
    <t>T261</t>
  </si>
  <si>
    <t>T260</t>
  </si>
  <si>
    <t>T257</t>
  </si>
  <si>
    <t>T256</t>
  </si>
  <si>
    <t>T255</t>
  </si>
  <si>
    <t>T254</t>
  </si>
  <si>
    <t>T253</t>
  </si>
  <si>
    <t>T252</t>
  </si>
  <si>
    <t>T251</t>
  </si>
  <si>
    <t>T250</t>
  </si>
  <si>
    <t>T247</t>
  </si>
  <si>
    <t>T246</t>
  </si>
  <si>
    <t>T245</t>
  </si>
  <si>
    <t>T244</t>
  </si>
  <si>
    <t>T243</t>
  </si>
  <si>
    <t>T242</t>
  </si>
  <si>
    <t>T241</t>
  </si>
  <si>
    <t>T240</t>
  </si>
  <si>
    <t>T237</t>
  </si>
  <si>
    <t>T236</t>
  </si>
  <si>
    <t>T235</t>
  </si>
  <si>
    <t>T234</t>
  </si>
  <si>
    <t>T233</t>
  </si>
  <si>
    <t>T232</t>
  </si>
  <si>
    <t>T231</t>
  </si>
  <si>
    <t>T230</t>
  </si>
  <si>
    <t>T227</t>
  </si>
  <si>
    <t>T226</t>
  </si>
  <si>
    <t>T225</t>
  </si>
  <si>
    <t>T224</t>
  </si>
  <si>
    <t>T223</t>
  </si>
  <si>
    <t>T222</t>
  </si>
  <si>
    <t>T221</t>
  </si>
  <si>
    <t>T220</t>
  </si>
  <si>
    <t>T217</t>
  </si>
  <si>
    <t>T216</t>
  </si>
  <si>
    <t>T215</t>
  </si>
  <si>
    <t>T214</t>
  </si>
  <si>
    <t>T213</t>
  </si>
  <si>
    <t>T212</t>
  </si>
  <si>
    <t>T211</t>
  </si>
  <si>
    <t>T210</t>
  </si>
  <si>
    <t>T207</t>
  </si>
  <si>
    <t>T206</t>
  </si>
  <si>
    <t>T205</t>
  </si>
  <si>
    <t>T204</t>
  </si>
  <si>
    <t>T203</t>
  </si>
  <si>
    <t>T202</t>
  </si>
  <si>
    <t>T201</t>
  </si>
  <si>
    <t>T200</t>
  </si>
  <si>
    <t>T199</t>
  </si>
  <si>
    <t>T198</t>
  </si>
  <si>
    <t>T193</t>
  </si>
  <si>
    <t>T192</t>
  </si>
  <si>
    <t>T191</t>
  </si>
  <si>
    <t>T190</t>
  </si>
  <si>
    <t>T189</t>
  </si>
  <si>
    <t>T188</t>
  </si>
  <si>
    <t>T185</t>
  </si>
  <si>
    <t>T184</t>
  </si>
  <si>
    <t>T183</t>
  </si>
  <si>
    <t>T182</t>
  </si>
  <si>
    <t>T181</t>
  </si>
  <si>
    <t>T180</t>
  </si>
  <si>
    <t>T179</t>
  </si>
  <si>
    <t>T178</t>
  </si>
  <si>
    <t>T175</t>
  </si>
  <si>
    <t>T174</t>
  </si>
  <si>
    <t>T173</t>
  </si>
  <si>
    <t>T172</t>
  </si>
  <si>
    <t>T171</t>
  </si>
  <si>
    <t>T170</t>
  </si>
  <si>
    <t>T16X</t>
  </si>
  <si>
    <t>T159</t>
  </si>
  <si>
    <t>T158</t>
  </si>
  <si>
    <t>T151</t>
  </si>
  <si>
    <t>T150</t>
  </si>
  <si>
    <t>T149</t>
  </si>
  <si>
    <t>T148</t>
  </si>
  <si>
    <t>T147</t>
  </si>
  <si>
    <t>T146</t>
  </si>
  <si>
    <t>T145</t>
  </si>
  <si>
    <t>T144</t>
  </si>
  <si>
    <t>T143</t>
  </si>
  <si>
    <t>T142</t>
  </si>
  <si>
    <t>T141</t>
  </si>
  <si>
    <t>T140</t>
  </si>
  <si>
    <t>T139</t>
  </si>
  <si>
    <t>T138</t>
  </si>
  <si>
    <t>T136</t>
  </si>
  <si>
    <t>T135</t>
  </si>
  <si>
    <t>T134</t>
  </si>
  <si>
    <t>T133</t>
  </si>
  <si>
    <t>T132</t>
  </si>
  <si>
    <t>T131</t>
  </si>
  <si>
    <t>T130</t>
  </si>
  <si>
    <t>T12X</t>
  </si>
  <si>
    <t>T119</t>
  </si>
  <si>
    <t>T118</t>
  </si>
  <si>
    <t>T116</t>
  </si>
  <si>
    <t>T115</t>
  </si>
  <si>
    <t>T114</t>
  </si>
  <si>
    <t>T113</t>
  </si>
  <si>
    <t>T112</t>
  </si>
  <si>
    <t>T111</t>
  </si>
  <si>
    <t>T110</t>
  </si>
  <si>
    <t>T10X</t>
  </si>
  <si>
    <t>T099</t>
  </si>
  <si>
    <t>T098</t>
  </si>
  <si>
    <t>T096</t>
  </si>
  <si>
    <t>T095</t>
  </si>
  <si>
    <t>T094</t>
  </si>
  <si>
    <t>T093</t>
  </si>
  <si>
    <t>T092</t>
  </si>
  <si>
    <t>T091</t>
  </si>
  <si>
    <t>T090</t>
  </si>
  <si>
    <t>T08X</t>
  </si>
  <si>
    <t>T07X</t>
  </si>
  <si>
    <t>T068</t>
  </si>
  <si>
    <t>T065</t>
  </si>
  <si>
    <t>T064</t>
  </si>
  <si>
    <t>T063</t>
  </si>
  <si>
    <t>T062</t>
  </si>
  <si>
    <t>T061</t>
  </si>
  <si>
    <t>T060</t>
  </si>
  <si>
    <t>T059</t>
  </si>
  <si>
    <t>T058</t>
  </si>
  <si>
    <t>T056</t>
  </si>
  <si>
    <t>T055</t>
  </si>
  <si>
    <t>T054</t>
  </si>
  <si>
    <t>T053</t>
  </si>
  <si>
    <t>T052</t>
  </si>
  <si>
    <t>T051</t>
  </si>
  <si>
    <t>T050</t>
  </si>
  <si>
    <t>T049</t>
  </si>
  <si>
    <t>T048</t>
  </si>
  <si>
    <t>T047</t>
  </si>
  <si>
    <t>T044</t>
  </si>
  <si>
    <t>T043</t>
  </si>
  <si>
    <t>T042</t>
  </si>
  <si>
    <t>T041</t>
  </si>
  <si>
    <t>T040</t>
  </si>
  <si>
    <t>T039</t>
  </si>
  <si>
    <t>T038</t>
  </si>
  <si>
    <t>T034</t>
  </si>
  <si>
    <t>T033</t>
  </si>
  <si>
    <t>T032</t>
  </si>
  <si>
    <t>T031</t>
  </si>
  <si>
    <t>T030</t>
  </si>
  <si>
    <t>T029</t>
  </si>
  <si>
    <t>T028</t>
  </si>
  <si>
    <t>T027</t>
  </si>
  <si>
    <t>T026</t>
  </si>
  <si>
    <t>T025</t>
  </si>
  <si>
    <t>T024</t>
  </si>
  <si>
    <t>T023</t>
  </si>
  <si>
    <t>T022</t>
  </si>
  <si>
    <t>T021</t>
  </si>
  <si>
    <t>T020</t>
  </si>
  <si>
    <t>T019</t>
  </si>
  <si>
    <t>T018</t>
  </si>
  <si>
    <t>T016</t>
  </si>
  <si>
    <t>T013</t>
  </si>
  <si>
    <t>T012</t>
  </si>
  <si>
    <t>T011</t>
  </si>
  <si>
    <t>T010</t>
  </si>
  <si>
    <t>T009</t>
  </si>
  <si>
    <t>T008</t>
  </si>
  <si>
    <t>T006</t>
  </si>
  <si>
    <t>T003</t>
  </si>
  <si>
    <t>T002</t>
  </si>
  <si>
    <t>T001</t>
  </si>
  <si>
    <t>T000</t>
  </si>
  <si>
    <t>S999</t>
  </si>
  <si>
    <t>S998</t>
  </si>
  <si>
    <t>S997</t>
  </si>
  <si>
    <t>S984</t>
  </si>
  <si>
    <t>S983</t>
  </si>
  <si>
    <t>S982</t>
  </si>
  <si>
    <t>S981</t>
  </si>
  <si>
    <t>S980</t>
  </si>
  <si>
    <t>S978</t>
  </si>
  <si>
    <t>S971</t>
  </si>
  <si>
    <t>S970</t>
  </si>
  <si>
    <t>S969</t>
  </si>
  <si>
    <t>S968</t>
  </si>
  <si>
    <t>S967</t>
  </si>
  <si>
    <t>S962</t>
  </si>
  <si>
    <t>S961</t>
  </si>
  <si>
    <t>S960</t>
  </si>
  <si>
    <t>S959</t>
  </si>
  <si>
    <t>S958</t>
  </si>
  <si>
    <t>S957</t>
  </si>
  <si>
    <t>S952</t>
  </si>
  <si>
    <t>S951</t>
  </si>
  <si>
    <t>S950</t>
  </si>
  <si>
    <t>S949</t>
  </si>
  <si>
    <t>S948</t>
  </si>
  <si>
    <t>S947</t>
  </si>
  <si>
    <t>S943</t>
  </si>
  <si>
    <t>S942</t>
  </si>
  <si>
    <t>S941</t>
  </si>
  <si>
    <t>S940</t>
  </si>
  <si>
    <t>S936</t>
  </si>
  <si>
    <t>S935</t>
  </si>
  <si>
    <t>S933</t>
  </si>
  <si>
    <t>S932</t>
  </si>
  <si>
    <t>S931</t>
  </si>
  <si>
    <t>S930</t>
  </si>
  <si>
    <t>S929</t>
  </si>
  <si>
    <t>S927</t>
  </si>
  <si>
    <t>S925</t>
  </si>
  <si>
    <t>S924</t>
  </si>
  <si>
    <t>S923</t>
  </si>
  <si>
    <t>S922</t>
  </si>
  <si>
    <t>S921</t>
  </si>
  <si>
    <t>S920</t>
  </si>
  <si>
    <t>S917</t>
  </si>
  <si>
    <t>S913</t>
  </si>
  <si>
    <t>S912</t>
  </si>
  <si>
    <t>S911</t>
  </si>
  <si>
    <t>S909</t>
  </si>
  <si>
    <t>S908</t>
  </si>
  <si>
    <t>S907</t>
  </si>
  <si>
    <t>S903</t>
  </si>
  <si>
    <t>S902</t>
  </si>
  <si>
    <t>S901</t>
  </si>
  <si>
    <t>S900</t>
  </si>
  <si>
    <t>S899</t>
  </si>
  <si>
    <t>S898</t>
  </si>
  <si>
    <t>S897</t>
  </si>
  <si>
    <t>S889</t>
  </si>
  <si>
    <t>S881</t>
  </si>
  <si>
    <t>S880</t>
  </si>
  <si>
    <t>S878</t>
  </si>
  <si>
    <t>S870</t>
  </si>
  <si>
    <t>S869</t>
  </si>
  <si>
    <t>S868</t>
  </si>
  <si>
    <t>S867</t>
  </si>
  <si>
    <t>S863</t>
  </si>
  <si>
    <t>S862</t>
  </si>
  <si>
    <t>S861</t>
  </si>
  <si>
    <t>S860</t>
  </si>
  <si>
    <t>S859</t>
  </si>
  <si>
    <t>S858</t>
  </si>
  <si>
    <t>S857</t>
  </si>
  <si>
    <t>S855</t>
  </si>
  <si>
    <t>S854</t>
  </si>
  <si>
    <t>S853</t>
  </si>
  <si>
    <t>S852</t>
  </si>
  <si>
    <t>S851</t>
  </si>
  <si>
    <t>S850</t>
  </si>
  <si>
    <t>S849</t>
  </si>
  <si>
    <t>S848</t>
  </si>
  <si>
    <t>S847</t>
  </si>
  <si>
    <t>S842</t>
  </si>
  <si>
    <t>S841</t>
  </si>
  <si>
    <t>S840</t>
  </si>
  <si>
    <t>S837</t>
  </si>
  <si>
    <t>S836</t>
  </si>
  <si>
    <t>S835</t>
  </si>
  <si>
    <t>S834</t>
  </si>
  <si>
    <t>S833</t>
  </si>
  <si>
    <t>S832</t>
  </si>
  <si>
    <t>S831</t>
  </si>
  <si>
    <t>S830</t>
  </si>
  <si>
    <t>S829</t>
  </si>
  <si>
    <t>S828</t>
  </si>
  <si>
    <t>S827</t>
  </si>
  <si>
    <t>S826</t>
  </si>
  <si>
    <t>S825</t>
  </si>
  <si>
    <t>S824</t>
  </si>
  <si>
    <t>S823</t>
  </si>
  <si>
    <t>S822</t>
  </si>
  <si>
    <t>S821</t>
  </si>
  <si>
    <t>S820</t>
  </si>
  <si>
    <t>S819</t>
  </si>
  <si>
    <t>S818</t>
  </si>
  <si>
    <t>S817</t>
  </si>
  <si>
    <t>S810</t>
  </si>
  <si>
    <t>S809</t>
  </si>
  <si>
    <t>S808</t>
  </si>
  <si>
    <t>S807</t>
  </si>
  <si>
    <t>S801</t>
  </si>
  <si>
    <t>S799</t>
  </si>
  <si>
    <t>S798</t>
  </si>
  <si>
    <t>S797</t>
  </si>
  <si>
    <t>S789</t>
  </si>
  <si>
    <t>S781</t>
  </si>
  <si>
    <t>S780</t>
  </si>
  <si>
    <t>S772</t>
  </si>
  <si>
    <t>S771</t>
  </si>
  <si>
    <t>S770</t>
  </si>
  <si>
    <t>S767</t>
  </si>
  <si>
    <t>S764</t>
  </si>
  <si>
    <t>S763</t>
  </si>
  <si>
    <t>S762</t>
  </si>
  <si>
    <t>S761</t>
  </si>
  <si>
    <t>S760</t>
  </si>
  <si>
    <t>S759</t>
  </si>
  <si>
    <t>S758</t>
  </si>
  <si>
    <t>S757</t>
  </si>
  <si>
    <t>S752</t>
  </si>
  <si>
    <t>S751</t>
  </si>
  <si>
    <t>S750</t>
  </si>
  <si>
    <t>S749</t>
  </si>
  <si>
    <t>S748</t>
  </si>
  <si>
    <t>S747</t>
  </si>
  <si>
    <t>S742</t>
  </si>
  <si>
    <t>S741</t>
  </si>
  <si>
    <t>S740</t>
  </si>
  <si>
    <t>S731</t>
  </si>
  <si>
    <t>S730</t>
  </si>
  <si>
    <t>S729</t>
  </si>
  <si>
    <t>S728</t>
  </si>
  <si>
    <t>S727</t>
  </si>
  <si>
    <t>S724</t>
  </si>
  <si>
    <t>S723</t>
  </si>
  <si>
    <t>S722</t>
  </si>
  <si>
    <t>S721</t>
  </si>
  <si>
    <t>S720</t>
  </si>
  <si>
    <t>S718</t>
  </si>
  <si>
    <t>S717</t>
  </si>
  <si>
    <t>S711</t>
  </si>
  <si>
    <t>S710</t>
  </si>
  <si>
    <t>S709</t>
  </si>
  <si>
    <t>S708</t>
  </si>
  <si>
    <t>S707</t>
  </si>
  <si>
    <t>S701</t>
  </si>
  <si>
    <t>S700</t>
  </si>
  <si>
    <t>S699</t>
  </si>
  <si>
    <t>S698</t>
  </si>
  <si>
    <t>S697</t>
  </si>
  <si>
    <t>S689</t>
  </si>
  <si>
    <t>S688</t>
  </si>
  <si>
    <t>S684</t>
  </si>
  <si>
    <t>S683</t>
  </si>
  <si>
    <t>S682</t>
  </si>
  <si>
    <t>S681</t>
  </si>
  <si>
    <t>S680</t>
  </si>
  <si>
    <t>S678</t>
  </si>
  <si>
    <t>S670</t>
  </si>
  <si>
    <t>S669</t>
  </si>
  <si>
    <t>S668</t>
  </si>
  <si>
    <t>S667</t>
  </si>
  <si>
    <t>S666</t>
  </si>
  <si>
    <t>S665</t>
  </si>
  <si>
    <t>S664</t>
  </si>
  <si>
    <t>S663</t>
  </si>
  <si>
    <t>S662</t>
  </si>
  <si>
    <t>S661</t>
  </si>
  <si>
    <t>S660</t>
  </si>
  <si>
    <t>S659</t>
  </si>
  <si>
    <t>S658</t>
  </si>
  <si>
    <t>S657</t>
  </si>
  <si>
    <t>S655</t>
  </si>
  <si>
    <t>S654</t>
  </si>
  <si>
    <t>S653</t>
  </si>
  <si>
    <t>S652</t>
  </si>
  <si>
    <t>S651</t>
  </si>
  <si>
    <t>S650</t>
  </si>
  <si>
    <t>S649</t>
  </si>
  <si>
    <t>S648</t>
  </si>
  <si>
    <t>S647</t>
  </si>
  <si>
    <t>S644</t>
  </si>
  <si>
    <t>S643</t>
  </si>
  <si>
    <t>S642</t>
  </si>
  <si>
    <t>S641</t>
  </si>
  <si>
    <t>S640</t>
  </si>
  <si>
    <t>S637</t>
  </si>
  <si>
    <t>S636</t>
  </si>
  <si>
    <t>S635</t>
  </si>
  <si>
    <t>S634</t>
  </si>
  <si>
    <t>S633</t>
  </si>
  <si>
    <t>S632</t>
  </si>
  <si>
    <t>S631</t>
  </si>
  <si>
    <t>S630</t>
  </si>
  <si>
    <t>S628</t>
  </si>
  <si>
    <t>S627</t>
  </si>
  <si>
    <t>S626</t>
  </si>
  <si>
    <t>S625</t>
  </si>
  <si>
    <t>S624</t>
  </si>
  <si>
    <t>S623</t>
  </si>
  <si>
    <t>S622</t>
  </si>
  <si>
    <t>S621</t>
  </si>
  <si>
    <t>S620</t>
  </si>
  <si>
    <t>S619</t>
  </si>
  <si>
    <t>S618</t>
  </si>
  <si>
    <t>S617</t>
  </si>
  <si>
    <t>S611</t>
  </si>
  <si>
    <t>S609</t>
  </si>
  <si>
    <t>S608</t>
  </si>
  <si>
    <t>S607</t>
  </si>
  <si>
    <t>S601</t>
  </si>
  <si>
    <t>S600</t>
  </si>
  <si>
    <t>S599</t>
  </si>
  <si>
    <t>S598</t>
  </si>
  <si>
    <t>S597</t>
  </si>
  <si>
    <t>S589</t>
  </si>
  <si>
    <t>S581</t>
  </si>
  <si>
    <t>S580</t>
  </si>
  <si>
    <t>S579</t>
  </si>
  <si>
    <t>S578</t>
  </si>
  <si>
    <t>S570</t>
  </si>
  <si>
    <t>S568</t>
  </si>
  <si>
    <t>S567</t>
  </si>
  <si>
    <t>S565</t>
  </si>
  <si>
    <t>S564</t>
  </si>
  <si>
    <t>S563</t>
  </si>
  <si>
    <t>S562</t>
  </si>
  <si>
    <t>S561</t>
  </si>
  <si>
    <t>S560</t>
  </si>
  <si>
    <t>S559</t>
  </si>
  <si>
    <t>S558</t>
  </si>
  <si>
    <t>S557</t>
  </si>
  <si>
    <t>S552</t>
  </si>
  <si>
    <t>S551</t>
  </si>
  <si>
    <t>S550</t>
  </si>
  <si>
    <t>S549</t>
  </si>
  <si>
    <t>S548</t>
  </si>
  <si>
    <t>S547</t>
  </si>
  <si>
    <t>S543</t>
  </si>
  <si>
    <t>S542</t>
  </si>
  <si>
    <t>S541</t>
  </si>
  <si>
    <t>S540</t>
  </si>
  <si>
    <t>S534</t>
  </si>
  <si>
    <t>S533</t>
  </si>
  <si>
    <t>S532</t>
  </si>
  <si>
    <t>S531</t>
  </si>
  <si>
    <t>S530</t>
  </si>
  <si>
    <t>S529</t>
  </si>
  <si>
    <t>S528</t>
  </si>
  <si>
    <t>S527</t>
  </si>
  <si>
    <t>S526</t>
  </si>
  <si>
    <t>S525</t>
  </si>
  <si>
    <t>S524</t>
  </si>
  <si>
    <t>S523</t>
  </si>
  <si>
    <t>S522</t>
  </si>
  <si>
    <t>S521</t>
  </si>
  <si>
    <t>S520</t>
  </si>
  <si>
    <t>S519</t>
  </si>
  <si>
    <t>S518</t>
  </si>
  <si>
    <t>S517</t>
  </si>
  <si>
    <t>S510</t>
  </si>
  <si>
    <t>S509</t>
  </si>
  <si>
    <t>S508</t>
  </si>
  <si>
    <t>S507</t>
  </si>
  <si>
    <t>S500</t>
  </si>
  <si>
    <t>S499</t>
  </si>
  <si>
    <t>S498</t>
  </si>
  <si>
    <t>S497</t>
  </si>
  <si>
    <t>S489</t>
  </si>
  <si>
    <t>S481</t>
  </si>
  <si>
    <t>S480</t>
  </si>
  <si>
    <t>S47X</t>
  </si>
  <si>
    <t>S469</t>
  </si>
  <si>
    <t>S468</t>
  </si>
  <si>
    <t>S467</t>
  </si>
  <si>
    <t>S463</t>
  </si>
  <si>
    <t>S462</t>
  </si>
  <si>
    <t>S461</t>
  </si>
  <si>
    <t>S460</t>
  </si>
  <si>
    <t>S459</t>
  </si>
  <si>
    <t>S458</t>
  </si>
  <si>
    <t>S457</t>
  </si>
  <si>
    <t>S453</t>
  </si>
  <si>
    <t>S452</t>
  </si>
  <si>
    <t>S451</t>
  </si>
  <si>
    <t>S450</t>
  </si>
  <si>
    <t>S449</t>
  </si>
  <si>
    <t>S448</t>
  </si>
  <si>
    <t>S447</t>
  </si>
  <si>
    <t>S445</t>
  </si>
  <si>
    <t>S444</t>
  </si>
  <si>
    <t>S443</t>
  </si>
  <si>
    <t>S442</t>
  </si>
  <si>
    <t>S441</t>
  </si>
  <si>
    <t>S440</t>
  </si>
  <si>
    <t>S437</t>
  </si>
  <si>
    <t>S436</t>
  </si>
  <si>
    <t>S435</t>
  </si>
  <si>
    <t>S434</t>
  </si>
  <si>
    <t>S433</t>
  </si>
  <si>
    <t>S432</t>
  </si>
  <si>
    <t>S431</t>
  </si>
  <si>
    <t>S430</t>
  </si>
  <si>
    <t>S429</t>
  </si>
  <si>
    <t>S428</t>
  </si>
  <si>
    <t>S427</t>
  </si>
  <si>
    <t>S424</t>
  </si>
  <si>
    <t>S423</t>
  </si>
  <si>
    <t>S422</t>
  </si>
  <si>
    <t>S421</t>
  </si>
  <si>
    <t>S420</t>
  </si>
  <si>
    <t>S418</t>
  </si>
  <si>
    <t>S417</t>
  </si>
  <si>
    <t>S411</t>
  </si>
  <si>
    <t>S410</t>
  </si>
  <si>
    <t>S409</t>
  </si>
  <si>
    <t>S408</t>
  </si>
  <si>
    <t>S407</t>
  </si>
  <si>
    <t>S399</t>
  </si>
  <si>
    <t>S398</t>
  </si>
  <si>
    <t>S397</t>
  </si>
  <si>
    <t>S396</t>
  </si>
  <si>
    <t>S390</t>
  </si>
  <si>
    <t>S383</t>
  </si>
  <si>
    <t>S382</t>
  </si>
  <si>
    <t>S381</t>
  </si>
  <si>
    <t>S380</t>
  </si>
  <si>
    <t>S379</t>
  </si>
  <si>
    <t>S378</t>
  </si>
  <si>
    <t>S377</t>
  </si>
  <si>
    <t>S376</t>
  </si>
  <si>
    <t>S375</t>
  </si>
  <si>
    <t>S374</t>
  </si>
  <si>
    <t>S373</t>
  </si>
  <si>
    <t>S372</t>
  </si>
  <si>
    <t>S371</t>
  </si>
  <si>
    <t>S370</t>
  </si>
  <si>
    <t>S369</t>
  </si>
  <si>
    <t>S368</t>
  </si>
  <si>
    <t>S367</t>
  </si>
  <si>
    <t>S366</t>
  </si>
  <si>
    <t>S365</t>
  </si>
  <si>
    <t>S364</t>
  </si>
  <si>
    <t>S363</t>
  </si>
  <si>
    <t>S362</t>
  </si>
  <si>
    <t>S361</t>
  </si>
  <si>
    <t>S360</t>
  </si>
  <si>
    <t>S359</t>
  </si>
  <si>
    <t>S358</t>
  </si>
  <si>
    <t>S357</t>
  </si>
  <si>
    <t>S355</t>
  </si>
  <si>
    <t>S354</t>
  </si>
  <si>
    <t>S353</t>
  </si>
  <si>
    <t>S352</t>
  </si>
  <si>
    <t>S351</t>
  </si>
  <si>
    <t>S350</t>
  </si>
  <si>
    <t>S348</t>
  </si>
  <si>
    <t>S346</t>
  </si>
  <si>
    <t>S345</t>
  </si>
  <si>
    <t>S344</t>
  </si>
  <si>
    <t>S343</t>
  </si>
  <si>
    <t>S342</t>
  </si>
  <si>
    <t>S341</t>
  </si>
  <si>
    <t>S340</t>
  </si>
  <si>
    <t>S337</t>
  </si>
  <si>
    <t>S336</t>
  </si>
  <si>
    <t>S335</t>
  </si>
  <si>
    <t>S334</t>
  </si>
  <si>
    <t>S333</t>
  </si>
  <si>
    <t>S332</t>
  </si>
  <si>
    <t>S331</t>
  </si>
  <si>
    <t>S330</t>
  </si>
  <si>
    <t>S328</t>
  </si>
  <si>
    <t>S327</t>
  </si>
  <si>
    <t>S325</t>
  </si>
  <si>
    <t>S324</t>
  </si>
  <si>
    <t>S323</t>
  </si>
  <si>
    <t>S322</t>
  </si>
  <si>
    <t>S321</t>
  </si>
  <si>
    <t>S320</t>
  </si>
  <si>
    <t>S318</t>
  </si>
  <si>
    <t>S317</t>
  </si>
  <si>
    <t>S315</t>
  </si>
  <si>
    <t>S314</t>
  </si>
  <si>
    <t>S313</t>
  </si>
  <si>
    <t>S312</t>
  </si>
  <si>
    <t>S311</t>
  </si>
  <si>
    <t>S310</t>
  </si>
  <si>
    <t>S309</t>
  </si>
  <si>
    <t>S308</t>
  </si>
  <si>
    <t>S307</t>
  </si>
  <si>
    <t>S302</t>
  </si>
  <si>
    <t>S301</t>
  </si>
  <si>
    <t>S300</t>
  </si>
  <si>
    <t>S299</t>
  </si>
  <si>
    <t>S298</t>
  </si>
  <si>
    <t>S297</t>
  </si>
  <si>
    <t>S290</t>
  </si>
  <si>
    <t>S281</t>
  </si>
  <si>
    <t>S280</t>
  </si>
  <si>
    <t>S279</t>
  </si>
  <si>
    <t>S278</t>
  </si>
  <si>
    <t>S277</t>
  </si>
  <si>
    <t>S276</t>
  </si>
  <si>
    <t>S275</t>
  </si>
  <si>
    <t>S274</t>
  </si>
  <si>
    <t>S273</t>
  </si>
  <si>
    <t>S272</t>
  </si>
  <si>
    <t>S271</t>
  </si>
  <si>
    <t>S270</t>
  </si>
  <si>
    <t>S269</t>
  </si>
  <si>
    <t>S268</t>
  </si>
  <si>
    <t>S260</t>
  </si>
  <si>
    <t>S259</t>
  </si>
  <si>
    <t>S258</t>
  </si>
  <si>
    <t>S257</t>
  </si>
  <si>
    <t>S255</t>
  </si>
  <si>
    <t>S254</t>
  </si>
  <si>
    <t>S253</t>
  </si>
  <si>
    <t>S252</t>
  </si>
  <si>
    <t>S251</t>
  </si>
  <si>
    <t>S250</t>
  </si>
  <si>
    <t>S246</t>
  </si>
  <si>
    <t>S245</t>
  </si>
  <si>
    <t>S244</t>
  </si>
  <si>
    <t>S243</t>
  </si>
  <si>
    <t>S242</t>
  </si>
  <si>
    <t>S241</t>
  </si>
  <si>
    <t>S240</t>
  </si>
  <si>
    <t>S235</t>
  </si>
  <si>
    <t>S234</t>
  </si>
  <si>
    <t>S233</t>
  </si>
  <si>
    <t>S232</t>
  </si>
  <si>
    <t>S231</t>
  </si>
  <si>
    <t>S230</t>
  </si>
  <si>
    <t>S229</t>
  </si>
  <si>
    <t>S228</t>
  </si>
  <si>
    <t>S225</t>
  </si>
  <si>
    <t>S224</t>
  </si>
  <si>
    <t>S223</t>
  </si>
  <si>
    <t>S222</t>
  </si>
  <si>
    <t>S221</t>
  </si>
  <si>
    <t>S220</t>
  </si>
  <si>
    <t>S219</t>
  </si>
  <si>
    <t>S218</t>
  </si>
  <si>
    <t>S217</t>
  </si>
  <si>
    <t>S212</t>
  </si>
  <si>
    <t>S211</t>
  </si>
  <si>
    <t>S210</t>
  </si>
  <si>
    <t>S208</t>
  </si>
  <si>
    <t>S207</t>
  </si>
  <si>
    <t>S204</t>
  </si>
  <si>
    <t>S203</t>
  </si>
  <si>
    <t>S202</t>
  </si>
  <si>
    <t>S201</t>
  </si>
  <si>
    <t>S200</t>
  </si>
  <si>
    <t>S199</t>
  </si>
  <si>
    <t>S198</t>
  </si>
  <si>
    <t>S197</t>
  </si>
  <si>
    <t>S18X</t>
  </si>
  <si>
    <t>S179</t>
  </si>
  <si>
    <t>S178</t>
  </si>
  <si>
    <t>S170</t>
  </si>
  <si>
    <t>S16X</t>
  </si>
  <si>
    <t>S159</t>
  </si>
  <si>
    <t>S158</t>
  </si>
  <si>
    <t>S157</t>
  </si>
  <si>
    <t>S153</t>
  </si>
  <si>
    <t>S152</t>
  </si>
  <si>
    <t>S151</t>
  </si>
  <si>
    <t>S150</t>
  </si>
  <si>
    <t>S146</t>
  </si>
  <si>
    <t>S145</t>
  </si>
  <si>
    <t>S144</t>
  </si>
  <si>
    <t>S143</t>
  </si>
  <si>
    <t>S142</t>
  </si>
  <si>
    <t>S141</t>
  </si>
  <si>
    <t>S140</t>
  </si>
  <si>
    <t>S136</t>
  </si>
  <si>
    <t>S135</t>
  </si>
  <si>
    <t>S134</t>
  </si>
  <si>
    <t>S133</t>
  </si>
  <si>
    <t>S132</t>
  </si>
  <si>
    <t>S131</t>
  </si>
  <si>
    <t>S130</t>
  </si>
  <si>
    <t>S129</t>
  </si>
  <si>
    <t>S128</t>
  </si>
  <si>
    <t>S127</t>
  </si>
  <si>
    <t>S122</t>
  </si>
  <si>
    <t>S121</t>
  </si>
  <si>
    <t>S120</t>
  </si>
  <si>
    <t>S119</t>
  </si>
  <si>
    <t>S118</t>
  </si>
  <si>
    <t>S117</t>
  </si>
  <si>
    <t>S112</t>
  </si>
  <si>
    <t>S111</t>
  </si>
  <si>
    <t>S110</t>
  </si>
  <si>
    <t>S109</t>
  </si>
  <si>
    <t>S108</t>
  </si>
  <si>
    <t>S107</t>
  </si>
  <si>
    <t>S101</t>
  </si>
  <si>
    <t>S100</t>
  </si>
  <si>
    <t>S099</t>
  </si>
  <si>
    <t>S098</t>
  </si>
  <si>
    <t>S097</t>
  </si>
  <si>
    <t>S092</t>
  </si>
  <si>
    <t>S091</t>
  </si>
  <si>
    <t>S090</t>
  </si>
  <si>
    <t>S089</t>
  </si>
  <si>
    <t>S088</t>
  </si>
  <si>
    <t>S081</t>
  </si>
  <si>
    <t>S080</t>
  </si>
  <si>
    <t>S079</t>
  </si>
  <si>
    <t>S078</t>
  </si>
  <si>
    <t>S071</t>
  </si>
  <si>
    <t>S070</t>
  </si>
  <si>
    <t>S069</t>
  </si>
  <si>
    <t>S068</t>
  </si>
  <si>
    <t>S067</t>
  </si>
  <si>
    <t>S066</t>
  </si>
  <si>
    <t>S065</t>
  </si>
  <si>
    <t>S064</t>
  </si>
  <si>
    <t>S063</t>
  </si>
  <si>
    <t>S062</t>
  </si>
  <si>
    <t>S061</t>
  </si>
  <si>
    <t>S060</t>
  </si>
  <si>
    <t>S059</t>
  </si>
  <si>
    <t>S058</t>
  </si>
  <si>
    <t>S057</t>
  </si>
  <si>
    <t>S056</t>
  </si>
  <si>
    <t>S055</t>
  </si>
  <si>
    <t>S054</t>
  </si>
  <si>
    <t>S053</t>
  </si>
  <si>
    <t>S052</t>
  </si>
  <si>
    <t>S051</t>
  </si>
  <si>
    <t>S050</t>
  </si>
  <si>
    <t>S049</t>
  </si>
  <si>
    <t>S048</t>
  </si>
  <si>
    <t>S047</t>
  </si>
  <si>
    <t>S046</t>
  </si>
  <si>
    <t>S045</t>
  </si>
  <si>
    <t>S044</t>
  </si>
  <si>
    <t>S043</t>
  </si>
  <si>
    <t>S042</t>
  </si>
  <si>
    <t>S041</t>
  </si>
  <si>
    <t>S040</t>
  </si>
  <si>
    <t>S035</t>
  </si>
  <si>
    <t>S034</t>
  </si>
  <si>
    <t>S033</t>
  </si>
  <si>
    <t>S032</t>
  </si>
  <si>
    <t>S031</t>
  </si>
  <si>
    <t>S030</t>
  </si>
  <si>
    <t>S029</t>
  </si>
  <si>
    <t>S028</t>
  </si>
  <si>
    <t>S027</t>
  </si>
  <si>
    <t>S026</t>
  </si>
  <si>
    <t>S025</t>
  </si>
  <si>
    <t>S024</t>
  </si>
  <si>
    <t>S023</t>
  </si>
  <si>
    <t>S022</t>
  </si>
  <si>
    <t>S021</t>
  </si>
  <si>
    <t>S020</t>
  </si>
  <si>
    <t>S019</t>
  </si>
  <si>
    <t>S018</t>
  </si>
  <si>
    <t>S017</t>
  </si>
  <si>
    <t>S015</t>
  </si>
  <si>
    <t>S014</t>
  </si>
  <si>
    <t>S013</t>
  </si>
  <si>
    <t>S012</t>
  </si>
  <si>
    <t>S011</t>
  </si>
  <si>
    <t>S010</t>
  </si>
  <si>
    <t>S008</t>
  </si>
  <si>
    <t>S007</t>
  </si>
  <si>
    <t>S005</t>
  </si>
  <si>
    <t>S004</t>
  </si>
  <si>
    <t>S003</t>
  </si>
  <si>
    <t>S002</t>
  </si>
  <si>
    <t>S001</t>
  </si>
  <si>
    <t>S000</t>
  </si>
  <si>
    <t>R99X</t>
  </si>
  <si>
    <t>R98X</t>
  </si>
  <si>
    <t>R961</t>
  </si>
  <si>
    <t>R960</t>
  </si>
  <si>
    <t>R948</t>
  </si>
  <si>
    <t>R947</t>
  </si>
  <si>
    <t>R946</t>
  </si>
  <si>
    <t>R945</t>
  </si>
  <si>
    <t>R944</t>
  </si>
  <si>
    <t>R943</t>
  </si>
  <si>
    <t>R942</t>
  </si>
  <si>
    <t>R941</t>
  </si>
  <si>
    <t>R940</t>
  </si>
  <si>
    <t>R938</t>
  </si>
  <si>
    <t>R937</t>
  </si>
  <si>
    <t>R936</t>
  </si>
  <si>
    <t>R935</t>
  </si>
  <si>
    <t>R934</t>
  </si>
  <si>
    <t>R933</t>
  </si>
  <si>
    <t>R932</t>
  </si>
  <si>
    <t>R931</t>
  </si>
  <si>
    <t>R930</t>
  </si>
  <si>
    <t>R92X</t>
  </si>
  <si>
    <t>R91X</t>
  </si>
  <si>
    <t>R908</t>
  </si>
  <si>
    <t>R900</t>
  </si>
  <si>
    <t>R899</t>
  </si>
  <si>
    <t>R898</t>
  </si>
  <si>
    <t>R897</t>
  </si>
  <si>
    <t>R896</t>
  </si>
  <si>
    <t>R895</t>
  </si>
  <si>
    <t>R894</t>
  </si>
  <si>
    <t>R893</t>
  </si>
  <si>
    <t>R892</t>
  </si>
  <si>
    <t>R891</t>
  </si>
  <si>
    <t>R890</t>
  </si>
  <si>
    <t>R879</t>
  </si>
  <si>
    <t>R878</t>
  </si>
  <si>
    <t>R877</t>
  </si>
  <si>
    <t>R876</t>
  </si>
  <si>
    <t>R875</t>
  </si>
  <si>
    <t>R874</t>
  </si>
  <si>
    <t>R873</t>
  </si>
  <si>
    <t>R872</t>
  </si>
  <si>
    <t>R871</t>
  </si>
  <si>
    <t>R870</t>
  </si>
  <si>
    <t>R869</t>
  </si>
  <si>
    <t>R868</t>
  </si>
  <si>
    <t>R867</t>
  </si>
  <si>
    <t>R866</t>
  </si>
  <si>
    <t>R865</t>
  </si>
  <si>
    <t>R864</t>
  </si>
  <si>
    <t>R863</t>
  </si>
  <si>
    <t>R862</t>
  </si>
  <si>
    <t>R861</t>
  </si>
  <si>
    <t>R860</t>
  </si>
  <si>
    <t>R859</t>
  </si>
  <si>
    <t>R858</t>
  </si>
  <si>
    <t>R857</t>
  </si>
  <si>
    <t>R856</t>
  </si>
  <si>
    <t>R855</t>
  </si>
  <si>
    <t>R854</t>
  </si>
  <si>
    <t>R853</t>
  </si>
  <si>
    <t>R852</t>
  </si>
  <si>
    <t>R851</t>
  </si>
  <si>
    <t>R850</t>
  </si>
  <si>
    <t>R849</t>
  </si>
  <si>
    <t>R848</t>
  </si>
  <si>
    <t>R847</t>
  </si>
  <si>
    <t>R846</t>
  </si>
  <si>
    <t>R845</t>
  </si>
  <si>
    <t>R844</t>
  </si>
  <si>
    <t>R843</t>
  </si>
  <si>
    <t>R842</t>
  </si>
  <si>
    <t>R841</t>
  </si>
  <si>
    <t>R840</t>
  </si>
  <si>
    <t>R839</t>
  </si>
  <si>
    <t>R838</t>
  </si>
  <si>
    <t>R837</t>
  </si>
  <si>
    <t>R836</t>
  </si>
  <si>
    <t>R835</t>
  </si>
  <si>
    <t>R834</t>
  </si>
  <si>
    <t>R833</t>
  </si>
  <si>
    <t>R832</t>
  </si>
  <si>
    <t>R831</t>
  </si>
  <si>
    <t>R830</t>
  </si>
  <si>
    <t>R829</t>
  </si>
  <si>
    <t>R828</t>
  </si>
  <si>
    <t>R827</t>
  </si>
  <si>
    <t>R826</t>
  </si>
  <si>
    <t>R825</t>
  </si>
  <si>
    <t>R824</t>
  </si>
  <si>
    <t>R823</t>
  </si>
  <si>
    <t>R822</t>
  </si>
  <si>
    <t>R821</t>
  </si>
  <si>
    <t>R820</t>
  </si>
  <si>
    <t>R81X</t>
  </si>
  <si>
    <t>R80X</t>
  </si>
  <si>
    <t>R799</t>
  </si>
  <si>
    <t>R798</t>
  </si>
  <si>
    <t>R790</t>
  </si>
  <si>
    <t>R789</t>
  </si>
  <si>
    <t>R788</t>
  </si>
  <si>
    <t>R787</t>
  </si>
  <si>
    <t>R786</t>
  </si>
  <si>
    <t>R785</t>
  </si>
  <si>
    <t>R784</t>
  </si>
  <si>
    <t>R783</t>
  </si>
  <si>
    <t>R782</t>
  </si>
  <si>
    <t>R781</t>
  </si>
  <si>
    <t>R780</t>
  </si>
  <si>
    <t>R779</t>
  </si>
  <si>
    <t>R778</t>
  </si>
  <si>
    <t>R772</t>
  </si>
  <si>
    <t>R771</t>
  </si>
  <si>
    <t>R770</t>
  </si>
  <si>
    <t>R769</t>
  </si>
  <si>
    <t>R768</t>
  </si>
  <si>
    <t>R762</t>
  </si>
  <si>
    <t>R761</t>
  </si>
  <si>
    <t>R760</t>
  </si>
  <si>
    <t>R75X</t>
  </si>
  <si>
    <t>R749</t>
  </si>
  <si>
    <t>R748</t>
  </si>
  <si>
    <t>R740</t>
  </si>
  <si>
    <t>R739</t>
  </si>
  <si>
    <t>R730</t>
  </si>
  <si>
    <t>R72X</t>
  </si>
  <si>
    <t>R71X</t>
  </si>
  <si>
    <t>R701</t>
  </si>
  <si>
    <t>R700</t>
  </si>
  <si>
    <t>R69X</t>
  </si>
  <si>
    <t>R688</t>
  </si>
  <si>
    <t>R683</t>
  </si>
  <si>
    <t>R682</t>
  </si>
  <si>
    <t>R681</t>
  </si>
  <si>
    <t>R680</t>
  </si>
  <si>
    <t>R64X</t>
  </si>
  <si>
    <t>R638</t>
  </si>
  <si>
    <t>R635</t>
  </si>
  <si>
    <t>R634</t>
  </si>
  <si>
    <t>R633</t>
  </si>
  <si>
    <t>R632</t>
  </si>
  <si>
    <t>R631</t>
  </si>
  <si>
    <t>R630</t>
  </si>
  <si>
    <t>R629</t>
  </si>
  <si>
    <t>R628</t>
  </si>
  <si>
    <t>R620</t>
  </si>
  <si>
    <t>R619</t>
  </si>
  <si>
    <t>R611</t>
  </si>
  <si>
    <t>R610</t>
  </si>
  <si>
    <t>R609</t>
  </si>
  <si>
    <t>R601</t>
  </si>
  <si>
    <t>R600</t>
  </si>
  <si>
    <t>R599</t>
  </si>
  <si>
    <t>R591</t>
  </si>
  <si>
    <t>R590</t>
  </si>
  <si>
    <t>R58X</t>
  </si>
  <si>
    <t>R579</t>
  </si>
  <si>
    <t>R578</t>
  </si>
  <si>
    <t>R571</t>
  </si>
  <si>
    <t>R570</t>
  </si>
  <si>
    <t>R568</t>
  </si>
  <si>
    <t>R560</t>
  </si>
  <si>
    <t>R55X</t>
  </si>
  <si>
    <t>R54X</t>
  </si>
  <si>
    <t>R53X</t>
  </si>
  <si>
    <t>R529</t>
  </si>
  <si>
    <t>R522</t>
  </si>
  <si>
    <t>R521</t>
  </si>
  <si>
    <t>R520</t>
  </si>
  <si>
    <t>R498</t>
  </si>
  <si>
    <t>R492</t>
  </si>
  <si>
    <t>R491</t>
  </si>
  <si>
    <t>R490</t>
  </si>
  <si>
    <t>R488</t>
  </si>
  <si>
    <t>R482</t>
  </si>
  <si>
    <t>R481</t>
  </si>
  <si>
    <t>R480</t>
  </si>
  <si>
    <t>R478</t>
  </si>
  <si>
    <t>R471</t>
  </si>
  <si>
    <t>R470</t>
  </si>
  <si>
    <t>R468</t>
  </si>
  <si>
    <t>R467</t>
  </si>
  <si>
    <t>R466</t>
  </si>
  <si>
    <t>R465</t>
  </si>
  <si>
    <t>R464</t>
  </si>
  <si>
    <t>R463</t>
  </si>
  <si>
    <t>R462</t>
  </si>
  <si>
    <t>R461</t>
  </si>
  <si>
    <t>R460</t>
  </si>
  <si>
    <t>R458</t>
  </si>
  <si>
    <t>R457</t>
  </si>
  <si>
    <t>R456</t>
  </si>
  <si>
    <t>R455</t>
  </si>
  <si>
    <t>R454</t>
  </si>
  <si>
    <t>R453</t>
  </si>
  <si>
    <t>R452</t>
  </si>
  <si>
    <t>R451</t>
  </si>
  <si>
    <t>R450</t>
  </si>
  <si>
    <t>R448</t>
  </si>
  <si>
    <t>R443</t>
  </si>
  <si>
    <t>R442</t>
  </si>
  <si>
    <t>R441</t>
  </si>
  <si>
    <t>R440</t>
  </si>
  <si>
    <t>R438</t>
  </si>
  <si>
    <t>R432</t>
  </si>
  <si>
    <t>R431</t>
  </si>
  <si>
    <t>R430</t>
  </si>
  <si>
    <t>R42X</t>
  </si>
  <si>
    <t>R418</t>
  </si>
  <si>
    <t>R413</t>
  </si>
  <si>
    <t>R412</t>
  </si>
  <si>
    <t>R411</t>
  </si>
  <si>
    <t>R410</t>
  </si>
  <si>
    <t>R402</t>
  </si>
  <si>
    <t>R401</t>
  </si>
  <si>
    <t>R400</t>
  </si>
  <si>
    <t>R398</t>
  </si>
  <si>
    <t>R392</t>
  </si>
  <si>
    <t>R391</t>
  </si>
  <si>
    <t>R390</t>
  </si>
  <si>
    <t>R36X</t>
  </si>
  <si>
    <t>R35X</t>
  </si>
  <si>
    <t>R34X</t>
  </si>
  <si>
    <t>R33X</t>
  </si>
  <si>
    <t>R32X</t>
  </si>
  <si>
    <t>R31X</t>
  </si>
  <si>
    <t>R309</t>
  </si>
  <si>
    <t>R301</t>
  </si>
  <si>
    <t>R300</t>
  </si>
  <si>
    <t>R298</t>
  </si>
  <si>
    <t>R294</t>
  </si>
  <si>
    <t>R293</t>
  </si>
  <si>
    <t>R292</t>
  </si>
  <si>
    <t>R291</t>
  </si>
  <si>
    <t>R290</t>
  </si>
  <si>
    <t>R278</t>
  </si>
  <si>
    <t>R270</t>
  </si>
  <si>
    <t>R268</t>
  </si>
  <si>
    <t>R262</t>
  </si>
  <si>
    <t>R261</t>
  </si>
  <si>
    <t>R260</t>
  </si>
  <si>
    <t>R258</t>
  </si>
  <si>
    <t>R253</t>
  </si>
  <si>
    <t>R252</t>
  </si>
  <si>
    <t>R251</t>
  </si>
  <si>
    <t>R250</t>
  </si>
  <si>
    <t>R238</t>
  </si>
  <si>
    <t>R234</t>
  </si>
  <si>
    <t>R233</t>
  </si>
  <si>
    <t>R232</t>
  </si>
  <si>
    <t>R231</t>
  </si>
  <si>
    <t>R230</t>
  </si>
  <si>
    <t>R229</t>
  </si>
  <si>
    <t>R227</t>
  </si>
  <si>
    <t>R224</t>
  </si>
  <si>
    <t>R223</t>
  </si>
  <si>
    <t>R222</t>
  </si>
  <si>
    <t>R221</t>
  </si>
  <si>
    <t>R220</t>
  </si>
  <si>
    <t>R21X</t>
  </si>
  <si>
    <t>R208</t>
  </si>
  <si>
    <t>R203</t>
  </si>
  <si>
    <t>R202</t>
  </si>
  <si>
    <t>R201</t>
  </si>
  <si>
    <t>R200</t>
  </si>
  <si>
    <t>R198</t>
  </si>
  <si>
    <t>R196</t>
  </si>
  <si>
    <t>R195</t>
  </si>
  <si>
    <t>R194</t>
  </si>
  <si>
    <t>R193</t>
  </si>
  <si>
    <t>R192</t>
  </si>
  <si>
    <t>R191</t>
  </si>
  <si>
    <t>R190</t>
  </si>
  <si>
    <t>R18X</t>
  </si>
  <si>
    <t>R17X</t>
  </si>
  <si>
    <t>R162</t>
  </si>
  <si>
    <t>R161</t>
  </si>
  <si>
    <t>R160</t>
  </si>
  <si>
    <t>R15X</t>
  </si>
  <si>
    <t>R14X</t>
  </si>
  <si>
    <t>R13X</t>
  </si>
  <si>
    <t>R12X</t>
  </si>
  <si>
    <t>R11X</t>
  </si>
  <si>
    <t>R104</t>
  </si>
  <si>
    <t>R103</t>
  </si>
  <si>
    <t>R101</t>
  </si>
  <si>
    <t>R100</t>
  </si>
  <si>
    <t>R098</t>
  </si>
  <si>
    <t>R093</t>
  </si>
  <si>
    <t>R092</t>
  </si>
  <si>
    <t>R091</t>
  </si>
  <si>
    <t>R090</t>
  </si>
  <si>
    <t>R074</t>
  </si>
  <si>
    <t>R073</t>
  </si>
  <si>
    <t>R072</t>
  </si>
  <si>
    <t>R071</t>
  </si>
  <si>
    <t>R070</t>
  </si>
  <si>
    <t>R068</t>
  </si>
  <si>
    <t>R067</t>
  </si>
  <si>
    <t>R066</t>
  </si>
  <si>
    <t>R065</t>
  </si>
  <si>
    <t>R064</t>
  </si>
  <si>
    <t>R063</t>
  </si>
  <si>
    <t>R062</t>
  </si>
  <si>
    <t>R061</t>
  </si>
  <si>
    <t>R060</t>
  </si>
  <si>
    <t>R05X</t>
  </si>
  <si>
    <t>R049</t>
  </si>
  <si>
    <t>R048</t>
  </si>
  <si>
    <t>R042</t>
  </si>
  <si>
    <t>R041</t>
  </si>
  <si>
    <t>R040</t>
  </si>
  <si>
    <t>R031</t>
  </si>
  <si>
    <t>R030</t>
  </si>
  <si>
    <t>R02X</t>
  </si>
  <si>
    <t>R012</t>
  </si>
  <si>
    <t>R011</t>
  </si>
  <si>
    <t>R010</t>
  </si>
  <si>
    <t>R008</t>
  </si>
  <si>
    <t>R002</t>
  </si>
  <si>
    <t>R001</t>
  </si>
  <si>
    <t>R000</t>
  </si>
  <si>
    <t>Q999</t>
  </si>
  <si>
    <t>Q998</t>
  </si>
  <si>
    <t>Q992</t>
  </si>
  <si>
    <t>Q991</t>
  </si>
  <si>
    <t>Q990</t>
  </si>
  <si>
    <t>Q989</t>
  </si>
  <si>
    <t>Q988</t>
  </si>
  <si>
    <t>Q987</t>
  </si>
  <si>
    <t>Q986</t>
  </si>
  <si>
    <t>Q985</t>
  </si>
  <si>
    <t>Q984</t>
  </si>
  <si>
    <t>Q983</t>
  </si>
  <si>
    <t>Q982</t>
  </si>
  <si>
    <t>Q981</t>
  </si>
  <si>
    <t>Q980</t>
  </si>
  <si>
    <t>Q979</t>
  </si>
  <si>
    <t>Q978</t>
  </si>
  <si>
    <t>Q973</t>
  </si>
  <si>
    <t>Q972</t>
  </si>
  <si>
    <t>Q971</t>
  </si>
  <si>
    <t>Q970</t>
  </si>
  <si>
    <t>Q969</t>
  </si>
  <si>
    <t>Q968</t>
  </si>
  <si>
    <t>Q964</t>
  </si>
  <si>
    <t>Q963</t>
  </si>
  <si>
    <t>Q962</t>
  </si>
  <si>
    <t>Q961</t>
  </si>
  <si>
    <t>Q960</t>
  </si>
  <si>
    <t>Q959</t>
  </si>
  <si>
    <t>Q958</t>
  </si>
  <si>
    <t>Q955</t>
  </si>
  <si>
    <t>Q954</t>
  </si>
  <si>
    <t>Q953</t>
  </si>
  <si>
    <t>Q952</t>
  </si>
  <si>
    <t>Q951</t>
  </si>
  <si>
    <t>Q950</t>
  </si>
  <si>
    <t>Q939</t>
  </si>
  <si>
    <t>Q938</t>
  </si>
  <si>
    <t>Q937</t>
  </si>
  <si>
    <t>Q936</t>
  </si>
  <si>
    <t>Q935</t>
  </si>
  <si>
    <t>Q934</t>
  </si>
  <si>
    <t>Q933</t>
  </si>
  <si>
    <t>Q932</t>
  </si>
  <si>
    <t>Q931</t>
  </si>
  <si>
    <t>Q930</t>
  </si>
  <si>
    <t>Q929</t>
  </si>
  <si>
    <t>Q928</t>
  </si>
  <si>
    <t>Q927</t>
  </si>
  <si>
    <t>Q926</t>
  </si>
  <si>
    <t>Q925</t>
  </si>
  <si>
    <t>Q924</t>
  </si>
  <si>
    <t>Q923</t>
  </si>
  <si>
    <t>Q922</t>
  </si>
  <si>
    <t>Q921</t>
  </si>
  <si>
    <t>Q920</t>
  </si>
  <si>
    <t>Q917</t>
  </si>
  <si>
    <t>Q916</t>
  </si>
  <si>
    <t>Q915</t>
  </si>
  <si>
    <t>Q914</t>
  </si>
  <si>
    <t>Q913</t>
  </si>
  <si>
    <t>Q912</t>
  </si>
  <si>
    <t>Q911</t>
  </si>
  <si>
    <t>Q910</t>
  </si>
  <si>
    <t>Q909</t>
  </si>
  <si>
    <t>Q902</t>
  </si>
  <si>
    <t>Q901</t>
  </si>
  <si>
    <t>Q900</t>
  </si>
  <si>
    <t>Q899</t>
  </si>
  <si>
    <t>Q898</t>
  </si>
  <si>
    <t>Q897</t>
  </si>
  <si>
    <t>Q894</t>
  </si>
  <si>
    <t>Q893</t>
  </si>
  <si>
    <t>Q892</t>
  </si>
  <si>
    <t>Q891</t>
  </si>
  <si>
    <t>Q890</t>
  </si>
  <si>
    <t>Q878</t>
  </si>
  <si>
    <t>Q875</t>
  </si>
  <si>
    <t>Q874</t>
  </si>
  <si>
    <t>Q873</t>
  </si>
  <si>
    <t>Q872</t>
  </si>
  <si>
    <t>Q871</t>
  </si>
  <si>
    <t>Q870</t>
  </si>
  <si>
    <t>Q868</t>
  </si>
  <si>
    <t>Q862</t>
  </si>
  <si>
    <t>Q861</t>
  </si>
  <si>
    <t>Q860</t>
  </si>
  <si>
    <t>Q859</t>
  </si>
  <si>
    <t>Q858</t>
  </si>
  <si>
    <t>Q851</t>
  </si>
  <si>
    <t>Q850</t>
  </si>
  <si>
    <t>Q849</t>
  </si>
  <si>
    <t>Q848</t>
  </si>
  <si>
    <t>Q846</t>
  </si>
  <si>
    <t>Q845</t>
  </si>
  <si>
    <t>Q844</t>
  </si>
  <si>
    <t>Q843</t>
  </si>
  <si>
    <t>Q842</t>
  </si>
  <si>
    <t>Q841</t>
  </si>
  <si>
    <t>Q840</t>
  </si>
  <si>
    <t>Q839</t>
  </si>
  <si>
    <t>Q838</t>
  </si>
  <si>
    <t>Q833</t>
  </si>
  <si>
    <t>Q832</t>
  </si>
  <si>
    <t>Q831</t>
  </si>
  <si>
    <t>Q830</t>
  </si>
  <si>
    <t>Q829</t>
  </si>
  <si>
    <t>Q828</t>
  </si>
  <si>
    <t>Q825</t>
  </si>
  <si>
    <t>Q824</t>
  </si>
  <si>
    <t>Q823</t>
  </si>
  <si>
    <t>Q822</t>
  </si>
  <si>
    <t>Q821</t>
  </si>
  <si>
    <t>Q820</t>
  </si>
  <si>
    <t>Q819</t>
  </si>
  <si>
    <t>Q818</t>
  </si>
  <si>
    <t>Q812</t>
  </si>
  <si>
    <t>Q811</t>
  </si>
  <si>
    <t>Q810</t>
  </si>
  <si>
    <t>Q809</t>
  </si>
  <si>
    <t>Q808</t>
  </si>
  <si>
    <t>Q804</t>
  </si>
  <si>
    <t>Q803</t>
  </si>
  <si>
    <t>Q802</t>
  </si>
  <si>
    <t>Q801</t>
  </si>
  <si>
    <t>Q800</t>
  </si>
  <si>
    <t>Q799</t>
  </si>
  <si>
    <t>Q798</t>
  </si>
  <si>
    <t>Q796</t>
  </si>
  <si>
    <t>Q795</t>
  </si>
  <si>
    <t>Q794</t>
  </si>
  <si>
    <t>Q793</t>
  </si>
  <si>
    <t>Q792</t>
  </si>
  <si>
    <t>Q791</t>
  </si>
  <si>
    <t>Q790</t>
  </si>
  <si>
    <t>Q789</t>
  </si>
  <si>
    <t>Q788</t>
  </si>
  <si>
    <t>Q786</t>
  </si>
  <si>
    <t>Q785</t>
  </si>
  <si>
    <t>Q784</t>
  </si>
  <si>
    <t>Q783</t>
  </si>
  <si>
    <t>Q782</t>
  </si>
  <si>
    <t>Q781</t>
  </si>
  <si>
    <t>Q780</t>
  </si>
  <si>
    <t>Q779</t>
  </si>
  <si>
    <t>Q778</t>
  </si>
  <si>
    <t>Q777</t>
  </si>
  <si>
    <t>Q776</t>
  </si>
  <si>
    <t>Q775</t>
  </si>
  <si>
    <t>Q774</t>
  </si>
  <si>
    <t>Q773</t>
  </si>
  <si>
    <t>Q772</t>
  </si>
  <si>
    <t>Q771</t>
  </si>
  <si>
    <t>Q770</t>
  </si>
  <si>
    <t>Q769</t>
  </si>
  <si>
    <t>Q768</t>
  </si>
  <si>
    <t>Q767</t>
  </si>
  <si>
    <t>Q766</t>
  </si>
  <si>
    <t>Q765</t>
  </si>
  <si>
    <t>Q764</t>
  </si>
  <si>
    <t>Q763</t>
  </si>
  <si>
    <t>Q762</t>
  </si>
  <si>
    <t>Q761</t>
  </si>
  <si>
    <t>Q760</t>
  </si>
  <si>
    <t>Q759</t>
  </si>
  <si>
    <t>Q758</t>
  </si>
  <si>
    <t>Q755</t>
  </si>
  <si>
    <t>Q754</t>
  </si>
  <si>
    <t>Q753</t>
  </si>
  <si>
    <t>Q752</t>
  </si>
  <si>
    <t>Q751</t>
  </si>
  <si>
    <t>Q750</t>
  </si>
  <si>
    <t>Q749</t>
  </si>
  <si>
    <t>Q748</t>
  </si>
  <si>
    <t>Q743</t>
  </si>
  <si>
    <t>Q742</t>
  </si>
  <si>
    <t>Q741</t>
  </si>
  <si>
    <t>Q740</t>
  </si>
  <si>
    <t>Q738</t>
  </si>
  <si>
    <t>Q731</t>
  </si>
  <si>
    <t>Q730</t>
  </si>
  <si>
    <t>Q729</t>
  </si>
  <si>
    <t>Q728</t>
  </si>
  <si>
    <t>Q727</t>
  </si>
  <si>
    <t>Q726</t>
  </si>
  <si>
    <t>Q725</t>
  </si>
  <si>
    <t>Q724</t>
  </si>
  <si>
    <t>Q723</t>
  </si>
  <si>
    <t>Q722</t>
  </si>
  <si>
    <t>Q721</t>
  </si>
  <si>
    <t>Q720</t>
  </si>
  <si>
    <t>Q719</t>
  </si>
  <si>
    <t>Q718</t>
  </si>
  <si>
    <t>Q716</t>
  </si>
  <si>
    <t>Q715</t>
  </si>
  <si>
    <t>Q714</t>
  </si>
  <si>
    <t>Q713</t>
  </si>
  <si>
    <t>Q712</t>
  </si>
  <si>
    <t>Q711</t>
  </si>
  <si>
    <t>Q710</t>
  </si>
  <si>
    <t>Q709</t>
  </si>
  <si>
    <t>Q704</t>
  </si>
  <si>
    <t>Q703</t>
  </si>
  <si>
    <t>Q702</t>
  </si>
  <si>
    <t>Q701</t>
  </si>
  <si>
    <t>Q700</t>
  </si>
  <si>
    <t>Q699</t>
  </si>
  <si>
    <t>Q692</t>
  </si>
  <si>
    <t>Q691</t>
  </si>
  <si>
    <t>Q690</t>
  </si>
  <si>
    <t>Q688</t>
  </si>
  <si>
    <t>Q685</t>
  </si>
  <si>
    <t>Q684</t>
  </si>
  <si>
    <t>Q683</t>
  </si>
  <si>
    <t>Q682</t>
  </si>
  <si>
    <t>Q681</t>
  </si>
  <si>
    <t>Q680</t>
  </si>
  <si>
    <t>Q678</t>
  </si>
  <si>
    <t>Q677</t>
  </si>
  <si>
    <t>Q676</t>
  </si>
  <si>
    <t>Q675</t>
  </si>
  <si>
    <t>Q674</t>
  </si>
  <si>
    <t>Q673</t>
  </si>
  <si>
    <t>Q672</t>
  </si>
  <si>
    <t>Q671</t>
  </si>
  <si>
    <t>Q670</t>
  </si>
  <si>
    <t>Q669</t>
  </si>
  <si>
    <t>Q668</t>
  </si>
  <si>
    <t>Q667</t>
  </si>
  <si>
    <t>Q666</t>
  </si>
  <si>
    <t>Q665</t>
  </si>
  <si>
    <t>Q664</t>
  </si>
  <si>
    <t>Q663</t>
  </si>
  <si>
    <t>Q662</t>
  </si>
  <si>
    <t>Q661</t>
  </si>
  <si>
    <t>Q660</t>
  </si>
  <si>
    <t>Q659</t>
  </si>
  <si>
    <t>Q658</t>
  </si>
  <si>
    <t>Q656</t>
  </si>
  <si>
    <t>Q655</t>
  </si>
  <si>
    <t>Q654</t>
  </si>
  <si>
    <t>Q653</t>
  </si>
  <si>
    <t>Q652</t>
  </si>
  <si>
    <t>Q651</t>
  </si>
  <si>
    <t>Q650</t>
  </si>
  <si>
    <t>Q649</t>
  </si>
  <si>
    <t>Q648</t>
  </si>
  <si>
    <t>Q647</t>
  </si>
  <si>
    <t>Q646</t>
  </si>
  <si>
    <t>Q645</t>
  </si>
  <si>
    <t>Q644</t>
  </si>
  <si>
    <t>Q643</t>
  </si>
  <si>
    <t>Q642</t>
  </si>
  <si>
    <t>Q641</t>
  </si>
  <si>
    <t>Q640</t>
  </si>
  <si>
    <t>Q639</t>
  </si>
  <si>
    <t>Q638</t>
  </si>
  <si>
    <t>Q633</t>
  </si>
  <si>
    <t>Q632</t>
  </si>
  <si>
    <t>Q631</t>
  </si>
  <si>
    <t>Q630</t>
  </si>
  <si>
    <t>Q628</t>
  </si>
  <si>
    <t>Q627</t>
  </si>
  <si>
    <t>Q626</t>
  </si>
  <si>
    <t>Q625</t>
  </si>
  <si>
    <t>Q624</t>
  </si>
  <si>
    <t>Q623</t>
  </si>
  <si>
    <t>Q622</t>
  </si>
  <si>
    <t>Q621</t>
  </si>
  <si>
    <t>Q620</t>
  </si>
  <si>
    <t>Q619</t>
  </si>
  <si>
    <t>Q618</t>
  </si>
  <si>
    <t>Q615</t>
  </si>
  <si>
    <t>Q614</t>
  </si>
  <si>
    <t>Q613</t>
  </si>
  <si>
    <t>Q612</t>
  </si>
  <si>
    <t>Q611</t>
  </si>
  <si>
    <t>Q610</t>
  </si>
  <si>
    <t>Q606</t>
  </si>
  <si>
    <t>Q605</t>
  </si>
  <si>
    <t>Q604</t>
  </si>
  <si>
    <t>Q603</t>
  </si>
  <si>
    <t>Q602</t>
  </si>
  <si>
    <t>Q601</t>
  </si>
  <si>
    <t>Q600</t>
  </si>
  <si>
    <t>Q564</t>
  </si>
  <si>
    <t>Q563</t>
  </si>
  <si>
    <t>Q562</t>
  </si>
  <si>
    <t>Q561</t>
  </si>
  <si>
    <t>Q560</t>
  </si>
  <si>
    <t>Q559</t>
  </si>
  <si>
    <t>Q558</t>
  </si>
  <si>
    <t>Q556</t>
  </si>
  <si>
    <t>Q555</t>
  </si>
  <si>
    <t>Q554</t>
  </si>
  <si>
    <t>Q553</t>
  </si>
  <si>
    <t>Q552</t>
  </si>
  <si>
    <t>Q551</t>
  </si>
  <si>
    <t>Q550</t>
  </si>
  <si>
    <t>Q549</t>
  </si>
  <si>
    <t>Q548</t>
  </si>
  <si>
    <t>Q544</t>
  </si>
  <si>
    <t>Q543</t>
  </si>
  <si>
    <t>Q542</t>
  </si>
  <si>
    <t>Q541</t>
  </si>
  <si>
    <t>Q540</t>
  </si>
  <si>
    <t>Q539</t>
  </si>
  <si>
    <t>Q532</t>
  </si>
  <si>
    <t>Q531</t>
  </si>
  <si>
    <t>Q530</t>
  </si>
  <si>
    <t>Q529</t>
  </si>
  <si>
    <t>Q528</t>
  </si>
  <si>
    <t>Q527</t>
  </si>
  <si>
    <t>Q526</t>
  </si>
  <si>
    <t>Q525</t>
  </si>
  <si>
    <t>Q524</t>
  </si>
  <si>
    <t>Q523</t>
  </si>
  <si>
    <t>Q522</t>
  </si>
  <si>
    <t>Q521</t>
  </si>
  <si>
    <t>Q520</t>
  </si>
  <si>
    <t>Q519</t>
  </si>
  <si>
    <t>Q518</t>
  </si>
  <si>
    <t>Q517</t>
  </si>
  <si>
    <t>Q516</t>
  </si>
  <si>
    <t>Q515</t>
  </si>
  <si>
    <t>Q514</t>
  </si>
  <si>
    <t>Q513</t>
  </si>
  <si>
    <t>Q512</t>
  </si>
  <si>
    <t>Q511</t>
  </si>
  <si>
    <t>Q510</t>
  </si>
  <si>
    <t>Q506</t>
  </si>
  <si>
    <t>Q505</t>
  </si>
  <si>
    <t>Q504</t>
  </si>
  <si>
    <t>Q503</t>
  </si>
  <si>
    <t>Q502</t>
  </si>
  <si>
    <t>Q501</t>
  </si>
  <si>
    <t>Q500</t>
  </si>
  <si>
    <t>Q459</t>
  </si>
  <si>
    <t>Q458</t>
  </si>
  <si>
    <t>Q453</t>
  </si>
  <si>
    <t>Q452</t>
  </si>
  <si>
    <t>Q451</t>
  </si>
  <si>
    <t>Q450</t>
  </si>
  <si>
    <t>Q447</t>
  </si>
  <si>
    <t>Q446</t>
  </si>
  <si>
    <t>Q445</t>
  </si>
  <si>
    <t>Q444</t>
  </si>
  <si>
    <t>Q443</t>
  </si>
  <si>
    <t>Q442</t>
  </si>
  <si>
    <t>Q441</t>
  </si>
  <si>
    <t>Q440</t>
  </si>
  <si>
    <t>Q439</t>
  </si>
  <si>
    <t>Q438</t>
  </si>
  <si>
    <t>Q437</t>
  </si>
  <si>
    <t>Q436</t>
  </si>
  <si>
    <t>Q435</t>
  </si>
  <si>
    <t>Q434</t>
  </si>
  <si>
    <t>Q433</t>
  </si>
  <si>
    <t>Q432</t>
  </si>
  <si>
    <t>Q431</t>
  </si>
  <si>
    <t>Q430</t>
  </si>
  <si>
    <t>Q429</t>
  </si>
  <si>
    <t>Q428</t>
  </si>
  <si>
    <t>Q423</t>
  </si>
  <si>
    <t>Q422</t>
  </si>
  <si>
    <t>Q421</t>
  </si>
  <si>
    <t>Q420</t>
  </si>
  <si>
    <t>Q419</t>
  </si>
  <si>
    <t>Q418</t>
  </si>
  <si>
    <t>Q412</t>
  </si>
  <si>
    <t>Q411</t>
  </si>
  <si>
    <t>Q410</t>
  </si>
  <si>
    <t>Q409</t>
  </si>
  <si>
    <t>Q408</t>
  </si>
  <si>
    <t>Q403</t>
  </si>
  <si>
    <t>Q402</t>
  </si>
  <si>
    <t>Q401</t>
  </si>
  <si>
    <t>Q400</t>
  </si>
  <si>
    <t>Q399</t>
  </si>
  <si>
    <t>Q398</t>
  </si>
  <si>
    <t>Q396</t>
  </si>
  <si>
    <t>Q395</t>
  </si>
  <si>
    <t>Q394</t>
  </si>
  <si>
    <t>Q393</t>
  </si>
  <si>
    <t>Q392</t>
  </si>
  <si>
    <t>Q391</t>
  </si>
  <si>
    <t>Q390</t>
  </si>
  <si>
    <t>Q388</t>
  </si>
  <si>
    <t>Q387</t>
  </si>
  <si>
    <t>Q386</t>
  </si>
  <si>
    <t>Q385</t>
  </si>
  <si>
    <t>Q384</t>
  </si>
  <si>
    <t>Q383</t>
  </si>
  <si>
    <t>Q382</t>
  </si>
  <si>
    <t>Q381</t>
  </si>
  <si>
    <t>Q380</t>
  </si>
  <si>
    <t>Q379</t>
  </si>
  <si>
    <t>Q378</t>
  </si>
  <si>
    <t>Q375</t>
  </si>
  <si>
    <t>Q374</t>
  </si>
  <si>
    <t>Q373</t>
  </si>
  <si>
    <t>Q372</t>
  </si>
  <si>
    <t>Q371</t>
  </si>
  <si>
    <t>Q370</t>
  </si>
  <si>
    <t>Q369</t>
  </si>
  <si>
    <t>Q361</t>
  </si>
  <si>
    <t>Q360</t>
  </si>
  <si>
    <t>Q359</t>
  </si>
  <si>
    <t>Q357</t>
  </si>
  <si>
    <t>Q355</t>
  </si>
  <si>
    <t>Q353</t>
  </si>
  <si>
    <t>Q351</t>
  </si>
  <si>
    <t>Q349</t>
  </si>
  <si>
    <t>Q348</t>
  </si>
  <si>
    <t>Q341</t>
  </si>
  <si>
    <t>Q340</t>
  </si>
  <si>
    <t>Q339</t>
  </si>
  <si>
    <t>Q338</t>
  </si>
  <si>
    <t>Q336</t>
  </si>
  <si>
    <t>Q335</t>
  </si>
  <si>
    <t>Q334</t>
  </si>
  <si>
    <t>Q333</t>
  </si>
  <si>
    <t>Q332</t>
  </si>
  <si>
    <t>Q331</t>
  </si>
  <si>
    <t>Q330</t>
  </si>
  <si>
    <t>Q324</t>
  </si>
  <si>
    <t>Q323</t>
  </si>
  <si>
    <t>Q322</t>
  </si>
  <si>
    <t>Q321</t>
  </si>
  <si>
    <t>Q320</t>
  </si>
  <si>
    <t>Q319</t>
  </si>
  <si>
    <t>Q318</t>
  </si>
  <si>
    <t>Q313</t>
  </si>
  <si>
    <t>Q312</t>
  </si>
  <si>
    <t>Q311</t>
  </si>
  <si>
    <t>Q310</t>
  </si>
  <si>
    <t>Q309</t>
  </si>
  <si>
    <t>Q308</t>
  </si>
  <si>
    <t>Q303</t>
  </si>
  <si>
    <t>Q302</t>
  </si>
  <si>
    <t>Q301</t>
  </si>
  <si>
    <t>Q300</t>
  </si>
  <si>
    <t>Q289</t>
  </si>
  <si>
    <t>Q288</t>
  </si>
  <si>
    <t>Q283</t>
  </si>
  <si>
    <t>Q282</t>
  </si>
  <si>
    <t>Q281</t>
  </si>
  <si>
    <t>Q280</t>
  </si>
  <si>
    <t>Q279</t>
  </si>
  <si>
    <t>Q278</t>
  </si>
  <si>
    <t>Q274</t>
  </si>
  <si>
    <t>Q273</t>
  </si>
  <si>
    <t>Q272</t>
  </si>
  <si>
    <t>Q271</t>
  </si>
  <si>
    <t>Q270</t>
  </si>
  <si>
    <t>Q269</t>
  </si>
  <si>
    <t>Q268</t>
  </si>
  <si>
    <t>Q266</t>
  </si>
  <si>
    <t>Q265</t>
  </si>
  <si>
    <t>Q264</t>
  </si>
  <si>
    <t>Q263</t>
  </si>
  <si>
    <t>Q262</t>
  </si>
  <si>
    <t>Q261</t>
  </si>
  <si>
    <t>Q260</t>
  </si>
  <si>
    <t>Q259</t>
  </si>
  <si>
    <t>Q258</t>
  </si>
  <si>
    <t>Q257</t>
  </si>
  <si>
    <t>Q256</t>
  </si>
  <si>
    <t>Q255</t>
  </si>
  <si>
    <t>Q254</t>
  </si>
  <si>
    <t>Q253</t>
  </si>
  <si>
    <t>Q252</t>
  </si>
  <si>
    <t>Q251</t>
  </si>
  <si>
    <t>Q250</t>
  </si>
  <si>
    <t>Q249</t>
  </si>
  <si>
    <t>Q248</t>
  </si>
  <si>
    <t>Q246</t>
  </si>
  <si>
    <t>Q245</t>
  </si>
  <si>
    <t>Q244</t>
  </si>
  <si>
    <t>Q243</t>
  </si>
  <si>
    <t>Q242</t>
  </si>
  <si>
    <t>Q241</t>
  </si>
  <si>
    <t>Q240</t>
  </si>
  <si>
    <t>Q239</t>
  </si>
  <si>
    <t>Q238</t>
  </si>
  <si>
    <t>Q234</t>
  </si>
  <si>
    <t>Q233</t>
  </si>
  <si>
    <t>Q232</t>
  </si>
  <si>
    <t>Q231</t>
  </si>
  <si>
    <t>Q230</t>
  </si>
  <si>
    <t>Q229</t>
  </si>
  <si>
    <t>Q228</t>
  </si>
  <si>
    <t>Q226</t>
  </si>
  <si>
    <t>Q225</t>
  </si>
  <si>
    <t>Q224</t>
  </si>
  <si>
    <t>Q223</t>
  </si>
  <si>
    <t>Q222</t>
  </si>
  <si>
    <t>Q221</t>
  </si>
  <si>
    <t>Q220</t>
  </si>
  <si>
    <t>Q219</t>
  </si>
  <si>
    <t>Q218</t>
  </si>
  <si>
    <t>Q214</t>
  </si>
  <si>
    <t>Q213</t>
  </si>
  <si>
    <t>Q212</t>
  </si>
  <si>
    <t>Q211</t>
  </si>
  <si>
    <t>Q210</t>
  </si>
  <si>
    <t>Q209</t>
  </si>
  <si>
    <t>Q208</t>
  </si>
  <si>
    <t>Q206</t>
  </si>
  <si>
    <t>Q205</t>
  </si>
  <si>
    <t>Q204</t>
  </si>
  <si>
    <t>Q203</t>
  </si>
  <si>
    <t>Q202</t>
  </si>
  <si>
    <t>Q201</t>
  </si>
  <si>
    <t>Q200</t>
  </si>
  <si>
    <t>Q189</t>
  </si>
  <si>
    <t>Q188</t>
  </si>
  <si>
    <t>Q187</t>
  </si>
  <si>
    <t>Q186</t>
  </si>
  <si>
    <t>Q185</t>
  </si>
  <si>
    <t>Q184</t>
  </si>
  <si>
    <t>Q183</t>
  </si>
  <si>
    <t>Q182</t>
  </si>
  <si>
    <t>Q181</t>
  </si>
  <si>
    <t>Q180</t>
  </si>
  <si>
    <t>Q179</t>
  </si>
  <si>
    <t>Q178</t>
  </si>
  <si>
    <t>Q175</t>
  </si>
  <si>
    <t>Q174</t>
  </si>
  <si>
    <t>Q173</t>
  </si>
  <si>
    <t>Q172</t>
  </si>
  <si>
    <t>Q171</t>
  </si>
  <si>
    <t>Q170</t>
  </si>
  <si>
    <t>Q169</t>
  </si>
  <si>
    <t>Q165</t>
  </si>
  <si>
    <t>Q164</t>
  </si>
  <si>
    <t>Q163</t>
  </si>
  <si>
    <t>Q162</t>
  </si>
  <si>
    <t>Q161</t>
  </si>
  <si>
    <t>Q160</t>
  </si>
  <si>
    <t>Q159</t>
  </si>
  <si>
    <t>Q158</t>
  </si>
  <si>
    <t>Q150</t>
  </si>
  <si>
    <t>Q149</t>
  </si>
  <si>
    <t>Q148</t>
  </si>
  <si>
    <t>Q143</t>
  </si>
  <si>
    <t>Q142</t>
  </si>
  <si>
    <t>Q141</t>
  </si>
  <si>
    <t>Q140</t>
  </si>
  <si>
    <t>Q139</t>
  </si>
  <si>
    <t>Q138</t>
  </si>
  <si>
    <t>Q135</t>
  </si>
  <si>
    <t>Q134</t>
  </si>
  <si>
    <t>Q133</t>
  </si>
  <si>
    <t>Q132</t>
  </si>
  <si>
    <t>Q131</t>
  </si>
  <si>
    <t>Q130</t>
  </si>
  <si>
    <t>Q129</t>
  </si>
  <si>
    <t>Q128</t>
  </si>
  <si>
    <t>Q124</t>
  </si>
  <si>
    <t>Q123</t>
  </si>
  <si>
    <t>Q122</t>
  </si>
  <si>
    <t>Q121</t>
  </si>
  <si>
    <t>Q120</t>
  </si>
  <si>
    <t>Q113</t>
  </si>
  <si>
    <t>Q112</t>
  </si>
  <si>
    <t>Q111</t>
  </si>
  <si>
    <t>Q110</t>
  </si>
  <si>
    <t>Q107</t>
  </si>
  <si>
    <t>Q106</t>
  </si>
  <si>
    <t>Q105</t>
  </si>
  <si>
    <t>Q104</t>
  </si>
  <si>
    <t>Q103</t>
  </si>
  <si>
    <t>Q102</t>
  </si>
  <si>
    <t>Q101</t>
  </si>
  <si>
    <t>Q100</t>
  </si>
  <si>
    <t>Q079</t>
  </si>
  <si>
    <t>Q078</t>
  </si>
  <si>
    <t>Q070</t>
  </si>
  <si>
    <t>Q069</t>
  </si>
  <si>
    <t>Q068</t>
  </si>
  <si>
    <t>Q064</t>
  </si>
  <si>
    <t>Q063</t>
  </si>
  <si>
    <t>Q062</t>
  </si>
  <si>
    <t>Q061</t>
  </si>
  <si>
    <t>Q060</t>
  </si>
  <si>
    <t>Q059</t>
  </si>
  <si>
    <t>Q058</t>
  </si>
  <si>
    <t>Q057</t>
  </si>
  <si>
    <t>Q056</t>
  </si>
  <si>
    <t>Q055</t>
  </si>
  <si>
    <t>Q054</t>
  </si>
  <si>
    <t>Q053</t>
  </si>
  <si>
    <t>Q052</t>
  </si>
  <si>
    <t>Q051</t>
  </si>
  <si>
    <t>Q050</t>
  </si>
  <si>
    <t>Q049</t>
  </si>
  <si>
    <t>Q048</t>
  </si>
  <si>
    <t>Q046</t>
  </si>
  <si>
    <t>Q045</t>
  </si>
  <si>
    <t>Q044</t>
  </si>
  <si>
    <t>Q043</t>
  </si>
  <si>
    <t>Q042</t>
  </si>
  <si>
    <t>Q041</t>
  </si>
  <si>
    <t>Q040</t>
  </si>
  <si>
    <t>Q039</t>
  </si>
  <si>
    <t>Q038</t>
  </si>
  <si>
    <t>Q031</t>
  </si>
  <si>
    <t>Q030</t>
  </si>
  <si>
    <t>Q02X</t>
  </si>
  <si>
    <t>Q019</t>
  </si>
  <si>
    <t>Q018</t>
  </si>
  <si>
    <t>Q012</t>
  </si>
  <si>
    <t>Q011</t>
  </si>
  <si>
    <t>Q010</t>
  </si>
  <si>
    <t>Q002</t>
  </si>
  <si>
    <t>Q001</t>
  </si>
  <si>
    <t>Q000</t>
  </si>
  <si>
    <t>P969</t>
  </si>
  <si>
    <t>P968</t>
  </si>
  <si>
    <t>P965</t>
  </si>
  <si>
    <t>P964</t>
  </si>
  <si>
    <t>P963</t>
  </si>
  <si>
    <t>P962</t>
  </si>
  <si>
    <t>P961</t>
  </si>
  <si>
    <t>P960</t>
  </si>
  <si>
    <t>P95X</t>
  </si>
  <si>
    <t>P949</t>
  </si>
  <si>
    <t>P948</t>
  </si>
  <si>
    <t>P942</t>
  </si>
  <si>
    <t>P941</t>
  </si>
  <si>
    <t>P940</t>
  </si>
  <si>
    <t>P93X</t>
  </si>
  <si>
    <t>P929</t>
  </si>
  <si>
    <t>P928</t>
  </si>
  <si>
    <t>P925</t>
  </si>
  <si>
    <t>P924</t>
  </si>
  <si>
    <t>P923</t>
  </si>
  <si>
    <t>P922</t>
  </si>
  <si>
    <t>P921</t>
  </si>
  <si>
    <t>P920</t>
  </si>
  <si>
    <t>P919</t>
  </si>
  <si>
    <t>P918</t>
  </si>
  <si>
    <t>P915</t>
  </si>
  <si>
    <t>P914</t>
  </si>
  <si>
    <t>P913</t>
  </si>
  <si>
    <t>P912</t>
  </si>
  <si>
    <t>P911</t>
  </si>
  <si>
    <t>P910</t>
  </si>
  <si>
    <t>P90X</t>
  </si>
  <si>
    <t>P839</t>
  </si>
  <si>
    <t>P838</t>
  </si>
  <si>
    <t>P836</t>
  </si>
  <si>
    <t>P835</t>
  </si>
  <si>
    <t>P834</t>
  </si>
  <si>
    <t>P833</t>
  </si>
  <si>
    <t>P832</t>
  </si>
  <si>
    <t>P831</t>
  </si>
  <si>
    <t>P830</t>
  </si>
  <si>
    <t>P819</t>
  </si>
  <si>
    <t>P818</t>
  </si>
  <si>
    <t>P810</t>
  </si>
  <si>
    <t>P809</t>
  </si>
  <si>
    <t>P808</t>
  </si>
  <si>
    <t>P800</t>
  </si>
  <si>
    <t>P789</t>
  </si>
  <si>
    <t>P788</t>
  </si>
  <si>
    <t>P783</t>
  </si>
  <si>
    <t>P782</t>
  </si>
  <si>
    <t>P781</t>
  </si>
  <si>
    <t>P780</t>
  </si>
  <si>
    <t>P77X</t>
  </si>
  <si>
    <t>P769</t>
  </si>
  <si>
    <t>P768</t>
  </si>
  <si>
    <t>P762</t>
  </si>
  <si>
    <t>P761</t>
  </si>
  <si>
    <t>P760</t>
  </si>
  <si>
    <t>P75X</t>
  </si>
  <si>
    <t>P749</t>
  </si>
  <si>
    <t>P748</t>
  </si>
  <si>
    <t>P745</t>
  </si>
  <si>
    <t>P744</t>
  </si>
  <si>
    <t>P743</t>
  </si>
  <si>
    <t>P742</t>
  </si>
  <si>
    <t>P741</t>
  </si>
  <si>
    <t>P740</t>
  </si>
  <si>
    <t>P729</t>
  </si>
  <si>
    <t>P728</t>
  </si>
  <si>
    <t>P722</t>
  </si>
  <si>
    <t>P721</t>
  </si>
  <si>
    <t>P720</t>
  </si>
  <si>
    <t>P719</t>
  </si>
  <si>
    <t>P718</t>
  </si>
  <si>
    <t>P714</t>
  </si>
  <si>
    <t>P713</t>
  </si>
  <si>
    <t>P712</t>
  </si>
  <si>
    <t>P711</t>
  </si>
  <si>
    <t>P710</t>
  </si>
  <si>
    <t>P709</t>
  </si>
  <si>
    <t>P708</t>
  </si>
  <si>
    <t>P704</t>
  </si>
  <si>
    <t>P703</t>
  </si>
  <si>
    <t>P702</t>
  </si>
  <si>
    <t>P701</t>
  </si>
  <si>
    <t>P700</t>
  </si>
  <si>
    <t>P619</t>
  </si>
  <si>
    <t>P618</t>
  </si>
  <si>
    <t>P616</t>
  </si>
  <si>
    <t>P615</t>
  </si>
  <si>
    <t>P614</t>
  </si>
  <si>
    <t>P613</t>
  </si>
  <si>
    <t>P612</t>
  </si>
  <si>
    <t>P611</t>
  </si>
  <si>
    <t>P610</t>
  </si>
  <si>
    <t>P60X</t>
  </si>
  <si>
    <t>P599</t>
  </si>
  <si>
    <t>P598</t>
  </si>
  <si>
    <t>P593</t>
  </si>
  <si>
    <t>P592</t>
  </si>
  <si>
    <t>P591</t>
  </si>
  <si>
    <t>P590</t>
  </si>
  <si>
    <t>P589</t>
  </si>
  <si>
    <t>P588</t>
  </si>
  <si>
    <t>P585</t>
  </si>
  <si>
    <t>P584</t>
  </si>
  <si>
    <t>P583</t>
  </si>
  <si>
    <t>P582</t>
  </si>
  <si>
    <t>P581</t>
  </si>
  <si>
    <t>P580</t>
  </si>
  <si>
    <t>P579</t>
  </si>
  <si>
    <t>P578</t>
  </si>
  <si>
    <t>P570</t>
  </si>
  <si>
    <t>P569</t>
  </si>
  <si>
    <t>P560</t>
  </si>
  <si>
    <t>P559</t>
  </si>
  <si>
    <t>P558</t>
  </si>
  <si>
    <t>P551</t>
  </si>
  <si>
    <t>P550</t>
  </si>
  <si>
    <t>P549</t>
  </si>
  <si>
    <t>P548</t>
  </si>
  <si>
    <t>P546</t>
  </si>
  <si>
    <t>P545</t>
  </si>
  <si>
    <t>P544</t>
  </si>
  <si>
    <t>P543</t>
  </si>
  <si>
    <t>P542</t>
  </si>
  <si>
    <t>P541</t>
  </si>
  <si>
    <t>P540</t>
  </si>
  <si>
    <t>P53X</t>
  </si>
  <si>
    <t>P529</t>
  </si>
  <si>
    <t>P528</t>
  </si>
  <si>
    <t>P526</t>
  </si>
  <si>
    <t>P525</t>
  </si>
  <si>
    <t>P524</t>
  </si>
  <si>
    <t>P523</t>
  </si>
  <si>
    <t>P522</t>
  </si>
  <si>
    <t>P521</t>
  </si>
  <si>
    <t>P520</t>
  </si>
  <si>
    <t>P519</t>
  </si>
  <si>
    <t>P518</t>
  </si>
  <si>
    <t>P510</t>
  </si>
  <si>
    <t>P509</t>
  </si>
  <si>
    <t>P508</t>
  </si>
  <si>
    <t>P505</t>
  </si>
  <si>
    <t>P504</t>
  </si>
  <si>
    <t>P503</t>
  </si>
  <si>
    <t>P502</t>
  </si>
  <si>
    <t>P501</t>
  </si>
  <si>
    <t>P500</t>
  </si>
  <si>
    <t>P399</t>
  </si>
  <si>
    <t>P398</t>
  </si>
  <si>
    <t>P394</t>
  </si>
  <si>
    <t>P393</t>
  </si>
  <si>
    <t>P392</t>
  </si>
  <si>
    <t>P391</t>
  </si>
  <si>
    <t>P390</t>
  </si>
  <si>
    <t>P38X</t>
  </si>
  <si>
    <t>P379</t>
  </si>
  <si>
    <t>P378</t>
  </si>
  <si>
    <t>P375</t>
  </si>
  <si>
    <t>P374</t>
  </si>
  <si>
    <t>P373</t>
  </si>
  <si>
    <t>P372</t>
  </si>
  <si>
    <t>P371</t>
  </si>
  <si>
    <t>P370</t>
  </si>
  <si>
    <t>P369</t>
  </si>
  <si>
    <t>P368</t>
  </si>
  <si>
    <t>P365</t>
  </si>
  <si>
    <t>P364</t>
  </si>
  <si>
    <t>P363</t>
  </si>
  <si>
    <t>P362</t>
  </si>
  <si>
    <t>P361</t>
  </si>
  <si>
    <t>P360</t>
  </si>
  <si>
    <t>P359</t>
  </si>
  <si>
    <t>P358</t>
  </si>
  <si>
    <t>P353</t>
  </si>
  <si>
    <t>P352</t>
  </si>
  <si>
    <t>P351</t>
  </si>
  <si>
    <t>P350</t>
  </si>
  <si>
    <t>P299</t>
  </si>
  <si>
    <t>P298</t>
  </si>
  <si>
    <t>P294</t>
  </si>
  <si>
    <t>P293</t>
  </si>
  <si>
    <t>P292</t>
  </si>
  <si>
    <t>P291</t>
  </si>
  <si>
    <t>P290</t>
  </si>
  <si>
    <t>P289</t>
  </si>
  <si>
    <t>P288</t>
  </si>
  <si>
    <t>P285</t>
  </si>
  <si>
    <t>P284</t>
  </si>
  <si>
    <t>P283</t>
  </si>
  <si>
    <t>P282</t>
  </si>
  <si>
    <t>P281</t>
  </si>
  <si>
    <t>P280</t>
  </si>
  <si>
    <t>P279</t>
  </si>
  <si>
    <t>P278</t>
  </si>
  <si>
    <t>P271</t>
  </si>
  <si>
    <t>P270</t>
  </si>
  <si>
    <t>P269</t>
  </si>
  <si>
    <t>P268</t>
  </si>
  <si>
    <t>P261</t>
  </si>
  <si>
    <t>P260</t>
  </si>
  <si>
    <t>P258</t>
  </si>
  <si>
    <t>P253</t>
  </si>
  <si>
    <t>P252</t>
  </si>
  <si>
    <t>P251</t>
  </si>
  <si>
    <t>P250</t>
  </si>
  <si>
    <t>P249</t>
  </si>
  <si>
    <t>P248</t>
  </si>
  <si>
    <t>P243</t>
  </si>
  <si>
    <t>P242</t>
  </si>
  <si>
    <t>P241</t>
  </si>
  <si>
    <t>P240</t>
  </si>
  <si>
    <t>P239</t>
  </si>
  <si>
    <t>P238</t>
  </si>
  <si>
    <t>P236</t>
  </si>
  <si>
    <t>P235</t>
  </si>
  <si>
    <t>P234</t>
  </si>
  <si>
    <t>P233</t>
  </si>
  <si>
    <t>P232</t>
  </si>
  <si>
    <t>P231</t>
  </si>
  <si>
    <t>P230</t>
  </si>
  <si>
    <t>P229</t>
  </si>
  <si>
    <t>P228</t>
  </si>
  <si>
    <t>P221</t>
  </si>
  <si>
    <t>P220</t>
  </si>
  <si>
    <t>P219</t>
  </si>
  <si>
    <t>P211</t>
  </si>
  <si>
    <t>P210</t>
  </si>
  <si>
    <t>P209</t>
  </si>
  <si>
    <t>P201</t>
  </si>
  <si>
    <t>P200</t>
  </si>
  <si>
    <t>P159</t>
  </si>
  <si>
    <t>P158</t>
  </si>
  <si>
    <t>P156</t>
  </si>
  <si>
    <t>P155</t>
  </si>
  <si>
    <t>P154</t>
  </si>
  <si>
    <t>P153</t>
  </si>
  <si>
    <t>P152</t>
  </si>
  <si>
    <t>P151</t>
  </si>
  <si>
    <t>P150</t>
  </si>
  <si>
    <t>P149</t>
  </si>
  <si>
    <t>P148</t>
  </si>
  <si>
    <t>P143</t>
  </si>
  <si>
    <t>P142</t>
  </si>
  <si>
    <t>P141</t>
  </si>
  <si>
    <t>P140</t>
  </si>
  <si>
    <t>P139</t>
  </si>
  <si>
    <t>P138</t>
  </si>
  <si>
    <t>P134</t>
  </si>
  <si>
    <t>P133</t>
  </si>
  <si>
    <t>P132</t>
  </si>
  <si>
    <t>P131</t>
  </si>
  <si>
    <t>P130</t>
  </si>
  <si>
    <t>P129</t>
  </si>
  <si>
    <t>P128</t>
  </si>
  <si>
    <t>P124</t>
  </si>
  <si>
    <t>P123</t>
  </si>
  <si>
    <t>P122</t>
  </si>
  <si>
    <t>P121</t>
  </si>
  <si>
    <t>P120</t>
  </si>
  <si>
    <t>P119</t>
  </si>
  <si>
    <t>P115</t>
  </si>
  <si>
    <t>P114</t>
  </si>
  <si>
    <t>P113</t>
  </si>
  <si>
    <t>P112</t>
  </si>
  <si>
    <t>P111</t>
  </si>
  <si>
    <t>P110</t>
  </si>
  <si>
    <t>P109</t>
  </si>
  <si>
    <t>P108</t>
  </si>
  <si>
    <t>P104</t>
  </si>
  <si>
    <t>P103</t>
  </si>
  <si>
    <t>P102</t>
  </si>
  <si>
    <t>P101</t>
  </si>
  <si>
    <t>P100</t>
  </si>
  <si>
    <t>P082</t>
  </si>
  <si>
    <t>P081</t>
  </si>
  <si>
    <t>P080</t>
  </si>
  <si>
    <t>P073</t>
  </si>
  <si>
    <t>P072</t>
  </si>
  <si>
    <t>P071</t>
  </si>
  <si>
    <t>P070</t>
  </si>
  <si>
    <t>P059</t>
  </si>
  <si>
    <t>P052</t>
  </si>
  <si>
    <t>P051</t>
  </si>
  <si>
    <t>P050</t>
  </si>
  <si>
    <t>P049</t>
  </si>
  <si>
    <t>P048</t>
  </si>
  <si>
    <t>P046</t>
  </si>
  <si>
    <t>P045</t>
  </si>
  <si>
    <t>P044</t>
  </si>
  <si>
    <t>P043</t>
  </si>
  <si>
    <t>P042</t>
  </si>
  <si>
    <t>P041</t>
  </si>
  <si>
    <t>P040</t>
  </si>
  <si>
    <t>P039</t>
  </si>
  <si>
    <t>P038</t>
  </si>
  <si>
    <t>P036</t>
  </si>
  <si>
    <t>P035</t>
  </si>
  <si>
    <t>P034</t>
  </si>
  <si>
    <t>P033</t>
  </si>
  <si>
    <t>P032</t>
  </si>
  <si>
    <t>P031</t>
  </si>
  <si>
    <t>P030</t>
  </si>
  <si>
    <t>P029</t>
  </si>
  <si>
    <t>P028</t>
  </si>
  <si>
    <t>P027</t>
  </si>
  <si>
    <t>P026</t>
  </si>
  <si>
    <t>P025</t>
  </si>
  <si>
    <t>P024</t>
  </si>
  <si>
    <t>P023</t>
  </si>
  <si>
    <t>P022</t>
  </si>
  <si>
    <t>P021</t>
  </si>
  <si>
    <t>P020</t>
  </si>
  <si>
    <t>P019</t>
  </si>
  <si>
    <t>P018</t>
  </si>
  <si>
    <t>P017</t>
  </si>
  <si>
    <t>P016</t>
  </si>
  <si>
    <t>P015</t>
  </si>
  <si>
    <t>P014</t>
  </si>
  <si>
    <t>P013</t>
  </si>
  <si>
    <t>P012</t>
  </si>
  <si>
    <t>P011</t>
  </si>
  <si>
    <t>P010</t>
  </si>
  <si>
    <t>P009</t>
  </si>
  <si>
    <t>P008</t>
  </si>
  <si>
    <t>P007</t>
  </si>
  <si>
    <t>P006</t>
  </si>
  <si>
    <t>P005</t>
  </si>
  <si>
    <t>P004</t>
  </si>
  <si>
    <t>P003</t>
  </si>
  <si>
    <t>P002</t>
  </si>
  <si>
    <t>P001</t>
  </si>
  <si>
    <t>P000</t>
  </si>
  <si>
    <t>O998</t>
  </si>
  <si>
    <t>O997</t>
  </si>
  <si>
    <t>O996</t>
  </si>
  <si>
    <t>O995</t>
  </si>
  <si>
    <t>O994</t>
  </si>
  <si>
    <t>O993</t>
  </si>
  <si>
    <t>O992</t>
  </si>
  <si>
    <t>O991</t>
  </si>
  <si>
    <t>O990</t>
  </si>
  <si>
    <t>O989</t>
  </si>
  <si>
    <t>O988</t>
  </si>
  <si>
    <t>O986</t>
  </si>
  <si>
    <t>O985</t>
  </si>
  <si>
    <t>O984</t>
  </si>
  <si>
    <t>O983</t>
  </si>
  <si>
    <t>O982</t>
  </si>
  <si>
    <t>O981</t>
  </si>
  <si>
    <t>O980</t>
  </si>
  <si>
    <t>O95X</t>
  </si>
  <si>
    <t>O927</t>
  </si>
  <si>
    <t>O926</t>
  </si>
  <si>
    <t>O925</t>
  </si>
  <si>
    <t>O924</t>
  </si>
  <si>
    <t>O923</t>
  </si>
  <si>
    <t>O922</t>
  </si>
  <si>
    <t>O921</t>
  </si>
  <si>
    <t>O920</t>
  </si>
  <si>
    <t>O912</t>
  </si>
  <si>
    <t>O911</t>
  </si>
  <si>
    <t>O910</t>
  </si>
  <si>
    <t>O909</t>
  </si>
  <si>
    <t>O908</t>
  </si>
  <si>
    <t>O905</t>
  </si>
  <si>
    <t>O904</t>
  </si>
  <si>
    <t>O903</t>
  </si>
  <si>
    <t>O902</t>
  </si>
  <si>
    <t>O901</t>
  </si>
  <si>
    <t>O900</t>
  </si>
  <si>
    <t>O899</t>
  </si>
  <si>
    <t>O898</t>
  </si>
  <si>
    <t>O896</t>
  </si>
  <si>
    <t>O895</t>
  </si>
  <si>
    <t>O894</t>
  </si>
  <si>
    <t>O893</t>
  </si>
  <si>
    <t>O892</t>
  </si>
  <si>
    <t>O891</t>
  </si>
  <si>
    <t>O890</t>
  </si>
  <si>
    <t>O888</t>
  </si>
  <si>
    <t>O883</t>
  </si>
  <si>
    <t>O882</t>
  </si>
  <si>
    <t>O881</t>
  </si>
  <si>
    <t>O880</t>
  </si>
  <si>
    <t>O879</t>
  </si>
  <si>
    <t>O878</t>
  </si>
  <si>
    <t>O873</t>
  </si>
  <si>
    <t>O872</t>
  </si>
  <si>
    <t>O871</t>
  </si>
  <si>
    <t>O870</t>
  </si>
  <si>
    <t>O868</t>
  </si>
  <si>
    <t>O864</t>
  </si>
  <si>
    <t>O863</t>
  </si>
  <si>
    <t>O862</t>
  </si>
  <si>
    <t>O861</t>
  </si>
  <si>
    <t>O860</t>
  </si>
  <si>
    <t>O85X</t>
  </si>
  <si>
    <t>O849</t>
  </si>
  <si>
    <t>O848</t>
  </si>
  <si>
    <t>O842</t>
  </si>
  <si>
    <t>O841</t>
  </si>
  <si>
    <t>O840</t>
  </si>
  <si>
    <t>O839</t>
  </si>
  <si>
    <t>O838</t>
  </si>
  <si>
    <t>O834</t>
  </si>
  <si>
    <t>O833</t>
  </si>
  <si>
    <t>O832</t>
  </si>
  <si>
    <t>O831</t>
  </si>
  <si>
    <t>O830</t>
  </si>
  <si>
    <t>O829</t>
  </si>
  <si>
    <t>O828</t>
  </si>
  <si>
    <t>O822</t>
  </si>
  <si>
    <t>PARTO POR CESAREA DE EMERGENCIA</t>
  </si>
  <si>
    <t>O821</t>
  </si>
  <si>
    <t>O820</t>
  </si>
  <si>
    <t>O815</t>
  </si>
  <si>
    <t>O814</t>
  </si>
  <si>
    <t>O813</t>
  </si>
  <si>
    <t>O812</t>
  </si>
  <si>
    <t>O811</t>
  </si>
  <si>
    <t>O810</t>
  </si>
  <si>
    <t>O809</t>
  </si>
  <si>
    <t>O808</t>
  </si>
  <si>
    <t>O801</t>
  </si>
  <si>
    <t>O759</t>
  </si>
  <si>
    <t>O758</t>
  </si>
  <si>
    <t>O757</t>
  </si>
  <si>
    <t>O756</t>
  </si>
  <si>
    <t>O755</t>
  </si>
  <si>
    <t>O754</t>
  </si>
  <si>
    <t>O753</t>
  </si>
  <si>
    <t>O752</t>
  </si>
  <si>
    <t>O751</t>
  </si>
  <si>
    <t>O750</t>
  </si>
  <si>
    <t>O749</t>
  </si>
  <si>
    <t>O748</t>
  </si>
  <si>
    <t>O747</t>
  </si>
  <si>
    <t>O746</t>
  </si>
  <si>
    <t>O745</t>
  </si>
  <si>
    <t>O744</t>
  </si>
  <si>
    <t>O743</t>
  </si>
  <si>
    <t>O742</t>
  </si>
  <si>
    <t>O741</t>
  </si>
  <si>
    <t>O740</t>
  </si>
  <si>
    <t>O731</t>
  </si>
  <si>
    <t>O730</t>
  </si>
  <si>
    <t>O723</t>
  </si>
  <si>
    <t>O722</t>
  </si>
  <si>
    <t>O721</t>
  </si>
  <si>
    <t>O720</t>
  </si>
  <si>
    <t>O719</t>
  </si>
  <si>
    <t>O718</t>
  </si>
  <si>
    <t>O716</t>
  </si>
  <si>
    <t>O715</t>
  </si>
  <si>
    <t>O714</t>
  </si>
  <si>
    <t>O713</t>
  </si>
  <si>
    <t>O712</t>
  </si>
  <si>
    <t>O711</t>
  </si>
  <si>
    <t>O710</t>
  </si>
  <si>
    <t>O709</t>
  </si>
  <si>
    <t>O703</t>
  </si>
  <si>
    <t>O702</t>
  </si>
  <si>
    <t>O701</t>
  </si>
  <si>
    <t>O700</t>
  </si>
  <si>
    <t>O699</t>
  </si>
  <si>
    <t>O698</t>
  </si>
  <si>
    <t>O695</t>
  </si>
  <si>
    <t>O694</t>
  </si>
  <si>
    <t>O693</t>
  </si>
  <si>
    <t>O692</t>
  </si>
  <si>
    <t>O691</t>
  </si>
  <si>
    <t>O690</t>
  </si>
  <si>
    <t>O689</t>
  </si>
  <si>
    <t>O688</t>
  </si>
  <si>
    <t>O683</t>
  </si>
  <si>
    <t>O682</t>
  </si>
  <si>
    <t>O681</t>
  </si>
  <si>
    <t>O680</t>
  </si>
  <si>
    <t>O679</t>
  </si>
  <si>
    <t>O678</t>
  </si>
  <si>
    <t>O670</t>
  </si>
  <si>
    <t>O669</t>
  </si>
  <si>
    <t>O668</t>
  </si>
  <si>
    <t>O665</t>
  </si>
  <si>
    <t>O664</t>
  </si>
  <si>
    <t>O663</t>
  </si>
  <si>
    <t>O662</t>
  </si>
  <si>
    <t>O661</t>
  </si>
  <si>
    <t>O660</t>
  </si>
  <si>
    <t>O659</t>
  </si>
  <si>
    <t>O658</t>
  </si>
  <si>
    <t>O655</t>
  </si>
  <si>
    <t>O654</t>
  </si>
  <si>
    <t>O653</t>
  </si>
  <si>
    <t>O652</t>
  </si>
  <si>
    <t>O651</t>
  </si>
  <si>
    <t>O650</t>
  </si>
  <si>
    <t>O649</t>
  </si>
  <si>
    <t>O648</t>
  </si>
  <si>
    <t>O645</t>
  </si>
  <si>
    <t>O644</t>
  </si>
  <si>
    <t>O643</t>
  </si>
  <si>
    <t>O642</t>
  </si>
  <si>
    <t>O641</t>
  </si>
  <si>
    <t>O640</t>
  </si>
  <si>
    <t>O639</t>
  </si>
  <si>
    <t>O632</t>
  </si>
  <si>
    <t>O631</t>
  </si>
  <si>
    <t>O630</t>
  </si>
  <si>
    <t>O629</t>
  </si>
  <si>
    <t>O628</t>
  </si>
  <si>
    <t>O624</t>
  </si>
  <si>
    <t>O623</t>
  </si>
  <si>
    <t>O622</t>
  </si>
  <si>
    <t>O621</t>
  </si>
  <si>
    <t>O620</t>
  </si>
  <si>
    <t>O619</t>
  </si>
  <si>
    <t>O618</t>
  </si>
  <si>
    <t>O611</t>
  </si>
  <si>
    <t>O610</t>
  </si>
  <si>
    <t>O48X</t>
  </si>
  <si>
    <t>O479</t>
  </si>
  <si>
    <t>O471</t>
  </si>
  <si>
    <t>O470</t>
  </si>
  <si>
    <t>O469</t>
  </si>
  <si>
    <t>O468</t>
  </si>
  <si>
    <t>O460</t>
  </si>
  <si>
    <t>O459</t>
  </si>
  <si>
    <t>O458</t>
  </si>
  <si>
    <t>O450</t>
  </si>
  <si>
    <t>O441</t>
  </si>
  <si>
    <t>O439</t>
  </si>
  <si>
    <t>O438</t>
  </si>
  <si>
    <t>O431</t>
  </si>
  <si>
    <t>O430</t>
  </si>
  <si>
    <t>O429</t>
  </si>
  <si>
    <t>O422</t>
  </si>
  <si>
    <t>O421</t>
  </si>
  <si>
    <t>O420</t>
  </si>
  <si>
    <t>O419</t>
  </si>
  <si>
    <t>O418</t>
  </si>
  <si>
    <t>O411</t>
  </si>
  <si>
    <t>O410</t>
  </si>
  <si>
    <t>O40X</t>
  </si>
  <si>
    <t>O369</t>
  </si>
  <si>
    <t>O368</t>
  </si>
  <si>
    <t>O367</t>
  </si>
  <si>
    <t>O366</t>
  </si>
  <si>
    <t>O365</t>
  </si>
  <si>
    <t>O364</t>
  </si>
  <si>
    <t>O363</t>
  </si>
  <si>
    <t>O362</t>
  </si>
  <si>
    <t>O361</t>
  </si>
  <si>
    <t>O360</t>
  </si>
  <si>
    <t>O359</t>
  </si>
  <si>
    <t>O358</t>
  </si>
  <si>
    <t>O357</t>
  </si>
  <si>
    <t>O356</t>
  </si>
  <si>
    <t>O355</t>
  </si>
  <si>
    <t>O354</t>
  </si>
  <si>
    <t>O353</t>
  </si>
  <si>
    <t>O352</t>
  </si>
  <si>
    <t>O351</t>
  </si>
  <si>
    <t>O350</t>
  </si>
  <si>
    <t>O349</t>
  </si>
  <si>
    <t>O348</t>
  </si>
  <si>
    <t>O347</t>
  </si>
  <si>
    <t>O346</t>
  </si>
  <si>
    <t>O345</t>
  </si>
  <si>
    <t>O344</t>
  </si>
  <si>
    <t>O343</t>
  </si>
  <si>
    <t>O342</t>
  </si>
  <si>
    <t>O341</t>
  </si>
  <si>
    <t>O340</t>
  </si>
  <si>
    <t>O339</t>
  </si>
  <si>
    <t>O338</t>
  </si>
  <si>
    <t>O337</t>
  </si>
  <si>
    <t>O336</t>
  </si>
  <si>
    <t>O335</t>
  </si>
  <si>
    <t>O334</t>
  </si>
  <si>
    <t>O333</t>
  </si>
  <si>
    <t>O332</t>
  </si>
  <si>
    <t>O331</t>
  </si>
  <si>
    <t>O330</t>
  </si>
  <si>
    <t>O329</t>
  </si>
  <si>
    <t>O328</t>
  </si>
  <si>
    <t>O326</t>
  </si>
  <si>
    <t>O325</t>
  </si>
  <si>
    <t>O324</t>
  </si>
  <si>
    <t>O323</t>
  </si>
  <si>
    <t>O322</t>
  </si>
  <si>
    <t>O321</t>
  </si>
  <si>
    <t>O320</t>
  </si>
  <si>
    <t>O318</t>
  </si>
  <si>
    <t>O312</t>
  </si>
  <si>
    <t>O311</t>
  </si>
  <si>
    <t>O310</t>
  </si>
  <si>
    <t>O309</t>
  </si>
  <si>
    <t>O308</t>
  </si>
  <si>
    <t>O302</t>
  </si>
  <si>
    <t>O301</t>
  </si>
  <si>
    <t>O300</t>
  </si>
  <si>
    <t>O299</t>
  </si>
  <si>
    <t>O298</t>
  </si>
  <si>
    <t>O296</t>
  </si>
  <si>
    <t>O295</t>
  </si>
  <si>
    <t>O294</t>
  </si>
  <si>
    <t>O293</t>
  </si>
  <si>
    <t>O292</t>
  </si>
  <si>
    <t>O291</t>
  </si>
  <si>
    <t>O290</t>
  </si>
  <si>
    <t>O289</t>
  </si>
  <si>
    <t>O288</t>
  </si>
  <si>
    <t>O285</t>
  </si>
  <si>
    <t>O284</t>
  </si>
  <si>
    <t>O283</t>
  </si>
  <si>
    <t>O282</t>
  </si>
  <si>
    <t>O281</t>
  </si>
  <si>
    <t>O280</t>
  </si>
  <si>
    <t>O269</t>
  </si>
  <si>
    <t>O268</t>
  </si>
  <si>
    <t>O267</t>
  </si>
  <si>
    <t>O265</t>
  </si>
  <si>
    <t>O264</t>
  </si>
  <si>
    <t>O263</t>
  </si>
  <si>
    <t>O262</t>
  </si>
  <si>
    <t>O261</t>
  </si>
  <si>
    <t>O260</t>
  </si>
  <si>
    <t>O25X</t>
  </si>
  <si>
    <t>O249</t>
  </si>
  <si>
    <t>O244</t>
  </si>
  <si>
    <t>O243</t>
  </si>
  <si>
    <t>O242</t>
  </si>
  <si>
    <t>O241</t>
  </si>
  <si>
    <t>O240</t>
  </si>
  <si>
    <t>O239</t>
  </si>
  <si>
    <t>O235</t>
  </si>
  <si>
    <t>O234</t>
  </si>
  <si>
    <t>O233</t>
  </si>
  <si>
    <t>O232</t>
  </si>
  <si>
    <t>O231</t>
  </si>
  <si>
    <t>O230</t>
  </si>
  <si>
    <t>O229</t>
  </si>
  <si>
    <t>O228</t>
  </si>
  <si>
    <t>O225</t>
  </si>
  <si>
    <t>O224</t>
  </si>
  <si>
    <t>O223</t>
  </si>
  <si>
    <t>O222</t>
  </si>
  <si>
    <t>O221</t>
  </si>
  <si>
    <t>O220</t>
  </si>
  <si>
    <t>O219</t>
  </si>
  <si>
    <t>O218</t>
  </si>
  <si>
    <t>O212</t>
  </si>
  <si>
    <t>O211</t>
  </si>
  <si>
    <t>O210</t>
  </si>
  <si>
    <t>O209</t>
  </si>
  <si>
    <t>O208</t>
  </si>
  <si>
    <t>O16X</t>
  </si>
  <si>
    <t>O159</t>
  </si>
  <si>
    <t>O152</t>
  </si>
  <si>
    <t>O151</t>
  </si>
  <si>
    <t>O150</t>
  </si>
  <si>
    <t>O149</t>
  </si>
  <si>
    <t>O141</t>
  </si>
  <si>
    <t>O140</t>
  </si>
  <si>
    <t>O13X</t>
  </si>
  <si>
    <t>O122</t>
  </si>
  <si>
    <t>O121</t>
  </si>
  <si>
    <t>O120</t>
  </si>
  <si>
    <t>O11X</t>
  </si>
  <si>
    <t>O109</t>
  </si>
  <si>
    <t>O104</t>
  </si>
  <si>
    <t>O103</t>
  </si>
  <si>
    <t>O102</t>
  </si>
  <si>
    <t>O101</t>
  </si>
  <si>
    <t>O100</t>
  </si>
  <si>
    <t>O089</t>
  </si>
  <si>
    <t>O088</t>
  </si>
  <si>
    <t>O087</t>
  </si>
  <si>
    <t>O086</t>
  </si>
  <si>
    <t>O085</t>
  </si>
  <si>
    <t>O084</t>
  </si>
  <si>
    <t>O083</t>
  </si>
  <si>
    <t>O082</t>
  </si>
  <si>
    <t>O081</t>
  </si>
  <si>
    <t>O080</t>
  </si>
  <si>
    <t>O079</t>
  </si>
  <si>
    <t>O078</t>
  </si>
  <si>
    <t>O077</t>
  </si>
  <si>
    <t>O076</t>
  </si>
  <si>
    <t>O075</t>
  </si>
  <si>
    <t>O074</t>
  </si>
  <si>
    <t>O073</t>
  </si>
  <si>
    <t>O072</t>
  </si>
  <si>
    <t>O071</t>
  </si>
  <si>
    <t>O070</t>
  </si>
  <si>
    <t>O069</t>
  </si>
  <si>
    <t>O068</t>
  </si>
  <si>
    <t>O067</t>
  </si>
  <si>
    <t>O066</t>
  </si>
  <si>
    <t>O065</t>
  </si>
  <si>
    <t>O064</t>
  </si>
  <si>
    <t>O063</t>
  </si>
  <si>
    <t>O062</t>
  </si>
  <si>
    <t>O061</t>
  </si>
  <si>
    <t>O060</t>
  </si>
  <si>
    <t>O059</t>
  </si>
  <si>
    <t>O058</t>
  </si>
  <si>
    <t>O057</t>
  </si>
  <si>
    <t>O056</t>
  </si>
  <si>
    <t>O055</t>
  </si>
  <si>
    <t>O054</t>
  </si>
  <si>
    <t>O053</t>
  </si>
  <si>
    <t>O052</t>
  </si>
  <si>
    <t>O051</t>
  </si>
  <si>
    <t>O050</t>
  </si>
  <si>
    <t>O049</t>
  </si>
  <si>
    <t>O048</t>
  </si>
  <si>
    <t>O047</t>
  </si>
  <si>
    <t>O046</t>
  </si>
  <si>
    <t>O045</t>
  </si>
  <si>
    <t>O044</t>
  </si>
  <si>
    <t>O043</t>
  </si>
  <si>
    <t>O042</t>
  </si>
  <si>
    <t>O041</t>
  </si>
  <si>
    <t>O040</t>
  </si>
  <si>
    <t>O039</t>
  </si>
  <si>
    <t>O038</t>
  </si>
  <si>
    <t>O037</t>
  </si>
  <si>
    <t>O036</t>
  </si>
  <si>
    <t>O035</t>
  </si>
  <si>
    <t>O034</t>
  </si>
  <si>
    <t>O033</t>
  </si>
  <si>
    <t>O032</t>
  </si>
  <si>
    <t>O031</t>
  </si>
  <si>
    <t>O030</t>
  </si>
  <si>
    <t>O029</t>
  </si>
  <si>
    <t>O028</t>
  </si>
  <si>
    <t>O021</t>
  </si>
  <si>
    <t>O020</t>
  </si>
  <si>
    <t>O019</t>
  </si>
  <si>
    <t>O011</t>
  </si>
  <si>
    <t>O010</t>
  </si>
  <si>
    <t>O009</t>
  </si>
  <si>
    <t>O008</t>
  </si>
  <si>
    <t>O002</t>
  </si>
  <si>
    <t>O001</t>
  </si>
  <si>
    <t>O000</t>
  </si>
  <si>
    <t>N999</t>
  </si>
  <si>
    <t>N998</t>
  </si>
  <si>
    <t>N995</t>
  </si>
  <si>
    <t>N994</t>
  </si>
  <si>
    <t>N993</t>
  </si>
  <si>
    <t>N992</t>
  </si>
  <si>
    <t>N991</t>
  </si>
  <si>
    <t>N990</t>
  </si>
  <si>
    <t>N989</t>
  </si>
  <si>
    <t>N988</t>
  </si>
  <si>
    <t>N983</t>
  </si>
  <si>
    <t>N982</t>
  </si>
  <si>
    <t>N981</t>
  </si>
  <si>
    <t>N980</t>
  </si>
  <si>
    <t>N979</t>
  </si>
  <si>
    <t>N978</t>
  </si>
  <si>
    <t>N974</t>
  </si>
  <si>
    <t>N973</t>
  </si>
  <si>
    <t>N972</t>
  </si>
  <si>
    <t>N971</t>
  </si>
  <si>
    <t>N970</t>
  </si>
  <si>
    <t>N96X</t>
  </si>
  <si>
    <t>N959</t>
  </si>
  <si>
    <t>N958</t>
  </si>
  <si>
    <t>N953</t>
  </si>
  <si>
    <t>N952</t>
  </si>
  <si>
    <t>N951</t>
  </si>
  <si>
    <t>N950</t>
  </si>
  <si>
    <t>N949</t>
  </si>
  <si>
    <t>N948</t>
  </si>
  <si>
    <t>N946</t>
  </si>
  <si>
    <t>N945</t>
  </si>
  <si>
    <t>N944</t>
  </si>
  <si>
    <t>N943</t>
  </si>
  <si>
    <t>N942</t>
  </si>
  <si>
    <t>N941</t>
  </si>
  <si>
    <t>N940</t>
  </si>
  <si>
    <t>N939</t>
  </si>
  <si>
    <t>N938</t>
  </si>
  <si>
    <t>N930</t>
  </si>
  <si>
    <t>N926</t>
  </si>
  <si>
    <t>N925</t>
  </si>
  <si>
    <t>N924</t>
  </si>
  <si>
    <t>N923</t>
  </si>
  <si>
    <t>N922</t>
  </si>
  <si>
    <t>N921</t>
  </si>
  <si>
    <t>N920</t>
  </si>
  <si>
    <t>N915</t>
  </si>
  <si>
    <t>N914</t>
  </si>
  <si>
    <t>N913</t>
  </si>
  <si>
    <t>N912</t>
  </si>
  <si>
    <t>N911</t>
  </si>
  <si>
    <t>N910</t>
  </si>
  <si>
    <t>N909</t>
  </si>
  <si>
    <t>N908</t>
  </si>
  <si>
    <t>N907</t>
  </si>
  <si>
    <t>N906</t>
  </si>
  <si>
    <t>N905</t>
  </si>
  <si>
    <t>N904</t>
  </si>
  <si>
    <t>N903</t>
  </si>
  <si>
    <t>N902</t>
  </si>
  <si>
    <t>N901</t>
  </si>
  <si>
    <t>N900</t>
  </si>
  <si>
    <t>N899</t>
  </si>
  <si>
    <t>N898</t>
  </si>
  <si>
    <t>N897</t>
  </si>
  <si>
    <t>N896</t>
  </si>
  <si>
    <t>N895</t>
  </si>
  <si>
    <t>N894</t>
  </si>
  <si>
    <t>N893</t>
  </si>
  <si>
    <t>N892</t>
  </si>
  <si>
    <t>N891</t>
  </si>
  <si>
    <t>N890</t>
  </si>
  <si>
    <t>N889</t>
  </si>
  <si>
    <t>N888</t>
  </si>
  <si>
    <t>N884</t>
  </si>
  <si>
    <t>N883</t>
  </si>
  <si>
    <t>N882</t>
  </si>
  <si>
    <t>N881</t>
  </si>
  <si>
    <t>N880</t>
  </si>
  <si>
    <t>N879</t>
  </si>
  <si>
    <t>N872</t>
  </si>
  <si>
    <t>N871</t>
  </si>
  <si>
    <t>N870</t>
  </si>
  <si>
    <t>N86X</t>
  </si>
  <si>
    <t>N859</t>
  </si>
  <si>
    <t>N858</t>
  </si>
  <si>
    <t>N857</t>
  </si>
  <si>
    <t>N856</t>
  </si>
  <si>
    <t>N855</t>
  </si>
  <si>
    <t>N854</t>
  </si>
  <si>
    <t>N853</t>
  </si>
  <si>
    <t>N852</t>
  </si>
  <si>
    <t>N851</t>
  </si>
  <si>
    <t>N850</t>
  </si>
  <si>
    <t>N849</t>
  </si>
  <si>
    <t>N848</t>
  </si>
  <si>
    <t>N843</t>
  </si>
  <si>
    <t>N842</t>
  </si>
  <si>
    <t>N841</t>
  </si>
  <si>
    <t>N840</t>
  </si>
  <si>
    <t>N839</t>
  </si>
  <si>
    <t>N838</t>
  </si>
  <si>
    <t>N837</t>
  </si>
  <si>
    <t>N836</t>
  </si>
  <si>
    <t>N835</t>
  </si>
  <si>
    <t>N834</t>
  </si>
  <si>
    <t>N833</t>
  </si>
  <si>
    <t>N832</t>
  </si>
  <si>
    <t>N831</t>
  </si>
  <si>
    <t>N830</t>
  </si>
  <si>
    <t>N829</t>
  </si>
  <si>
    <t>N828</t>
  </si>
  <si>
    <t>N825</t>
  </si>
  <si>
    <t>N824</t>
  </si>
  <si>
    <t>N823</t>
  </si>
  <si>
    <t>N822</t>
  </si>
  <si>
    <t>N821</t>
  </si>
  <si>
    <t>N820</t>
  </si>
  <si>
    <t>N819</t>
  </si>
  <si>
    <t>N818</t>
  </si>
  <si>
    <t>N816</t>
  </si>
  <si>
    <t>N815</t>
  </si>
  <si>
    <t>N814</t>
  </si>
  <si>
    <t>N813</t>
  </si>
  <si>
    <t>N812</t>
  </si>
  <si>
    <t>N811</t>
  </si>
  <si>
    <t>N810</t>
  </si>
  <si>
    <t>N809</t>
  </si>
  <si>
    <t>N808</t>
  </si>
  <si>
    <t>N806</t>
  </si>
  <si>
    <t>N805</t>
  </si>
  <si>
    <t>N804</t>
  </si>
  <si>
    <t>N803</t>
  </si>
  <si>
    <t>N802</t>
  </si>
  <si>
    <t>N801</t>
  </si>
  <si>
    <t>N800</t>
  </si>
  <si>
    <t>N778</t>
  </si>
  <si>
    <t>N771</t>
  </si>
  <si>
    <t>N770</t>
  </si>
  <si>
    <t>N768</t>
  </si>
  <si>
    <t>N766</t>
  </si>
  <si>
    <t>N765</t>
  </si>
  <si>
    <t>N764</t>
  </si>
  <si>
    <t>N763</t>
  </si>
  <si>
    <t>N762</t>
  </si>
  <si>
    <t>N761</t>
  </si>
  <si>
    <t>N760</t>
  </si>
  <si>
    <t>N759</t>
  </si>
  <si>
    <t>N758</t>
  </si>
  <si>
    <t>N751</t>
  </si>
  <si>
    <t>N750</t>
  </si>
  <si>
    <t>N748</t>
  </si>
  <si>
    <t>N744</t>
  </si>
  <si>
    <t>N743</t>
  </si>
  <si>
    <t>N742</t>
  </si>
  <si>
    <t>N741</t>
  </si>
  <si>
    <t>N740</t>
  </si>
  <si>
    <t>N739</t>
  </si>
  <si>
    <t>N738</t>
  </si>
  <si>
    <t>N736</t>
  </si>
  <si>
    <t>N735</t>
  </si>
  <si>
    <t>N734</t>
  </si>
  <si>
    <t>N733</t>
  </si>
  <si>
    <t>N732</t>
  </si>
  <si>
    <t>N731</t>
  </si>
  <si>
    <t>N730</t>
  </si>
  <si>
    <t>N72X</t>
  </si>
  <si>
    <t>N719</t>
  </si>
  <si>
    <t>N711</t>
  </si>
  <si>
    <t>N710</t>
  </si>
  <si>
    <t>N709</t>
  </si>
  <si>
    <t>N701</t>
  </si>
  <si>
    <t>N700</t>
  </si>
  <si>
    <t>N649</t>
  </si>
  <si>
    <t>N648</t>
  </si>
  <si>
    <t>N645</t>
  </si>
  <si>
    <t>N644</t>
  </si>
  <si>
    <t>N643</t>
  </si>
  <si>
    <t>N642</t>
  </si>
  <si>
    <t>N641</t>
  </si>
  <si>
    <t>N640</t>
  </si>
  <si>
    <t>N63X</t>
  </si>
  <si>
    <t>N62X</t>
  </si>
  <si>
    <t>N61X</t>
  </si>
  <si>
    <t>N609</t>
  </si>
  <si>
    <t>N608</t>
  </si>
  <si>
    <t>N604</t>
  </si>
  <si>
    <t>N603</t>
  </si>
  <si>
    <t>N602</t>
  </si>
  <si>
    <t>N601</t>
  </si>
  <si>
    <t>N600</t>
  </si>
  <si>
    <t>N518</t>
  </si>
  <si>
    <t>N512</t>
  </si>
  <si>
    <t>N511</t>
  </si>
  <si>
    <t>N510</t>
  </si>
  <si>
    <t>N509</t>
  </si>
  <si>
    <t>N508</t>
  </si>
  <si>
    <t>N501</t>
  </si>
  <si>
    <t>N500</t>
  </si>
  <si>
    <t>N499</t>
  </si>
  <si>
    <t>N498</t>
  </si>
  <si>
    <t>N492</t>
  </si>
  <si>
    <t>N491</t>
  </si>
  <si>
    <t>N490</t>
  </si>
  <si>
    <t>N489</t>
  </si>
  <si>
    <t>N488</t>
  </si>
  <si>
    <t>N486</t>
  </si>
  <si>
    <t>N485</t>
  </si>
  <si>
    <t>N484</t>
  </si>
  <si>
    <t>N483</t>
  </si>
  <si>
    <t>N482</t>
  </si>
  <si>
    <t>N481</t>
  </si>
  <si>
    <t>N480</t>
  </si>
  <si>
    <t>N47X</t>
  </si>
  <si>
    <t>N46X</t>
  </si>
  <si>
    <t>N459</t>
  </si>
  <si>
    <t>N450</t>
  </si>
  <si>
    <t>N44X</t>
  </si>
  <si>
    <t>N434</t>
  </si>
  <si>
    <t>N433</t>
  </si>
  <si>
    <t>N432</t>
  </si>
  <si>
    <t>N431</t>
  </si>
  <si>
    <t>N430</t>
  </si>
  <si>
    <t>N429</t>
  </si>
  <si>
    <t>N428</t>
  </si>
  <si>
    <t>N422</t>
  </si>
  <si>
    <t>N421</t>
  </si>
  <si>
    <t>N420</t>
  </si>
  <si>
    <t>N419</t>
  </si>
  <si>
    <t>N418</t>
  </si>
  <si>
    <t>N413</t>
  </si>
  <si>
    <t>N412</t>
  </si>
  <si>
    <t>N411</t>
  </si>
  <si>
    <t>N410</t>
  </si>
  <si>
    <t>N40X</t>
  </si>
  <si>
    <t>N399</t>
  </si>
  <si>
    <t>N398</t>
  </si>
  <si>
    <t>N394</t>
  </si>
  <si>
    <t>N393</t>
  </si>
  <si>
    <t>N392</t>
  </si>
  <si>
    <t>N391</t>
  </si>
  <si>
    <t>N378</t>
  </si>
  <si>
    <t>N370</t>
  </si>
  <si>
    <t>N369</t>
  </si>
  <si>
    <t>N368</t>
  </si>
  <si>
    <t>N363</t>
  </si>
  <si>
    <t>N362</t>
  </si>
  <si>
    <t>N361</t>
  </si>
  <si>
    <t>N360</t>
  </si>
  <si>
    <t>N359</t>
  </si>
  <si>
    <t>N358</t>
  </si>
  <si>
    <t>N351</t>
  </si>
  <si>
    <t>N350</t>
  </si>
  <si>
    <t>N343</t>
  </si>
  <si>
    <t>N342</t>
  </si>
  <si>
    <t>N341</t>
  </si>
  <si>
    <t>N340</t>
  </si>
  <si>
    <t>N338</t>
  </si>
  <si>
    <t>N330</t>
  </si>
  <si>
    <t>N329</t>
  </si>
  <si>
    <t>N328</t>
  </si>
  <si>
    <t>N324</t>
  </si>
  <si>
    <t>N323</t>
  </si>
  <si>
    <t>N322</t>
  </si>
  <si>
    <t>N321</t>
  </si>
  <si>
    <t>N320</t>
  </si>
  <si>
    <t>N319</t>
  </si>
  <si>
    <t>N318</t>
  </si>
  <si>
    <t>N312</t>
  </si>
  <si>
    <t>N311</t>
  </si>
  <si>
    <t>N310</t>
  </si>
  <si>
    <t>N309</t>
  </si>
  <si>
    <t>N308</t>
  </si>
  <si>
    <t>N304</t>
  </si>
  <si>
    <t>N303</t>
  </si>
  <si>
    <t>N302</t>
  </si>
  <si>
    <t>N301</t>
  </si>
  <si>
    <t>N300</t>
  </si>
  <si>
    <t>N298</t>
  </si>
  <si>
    <t>N291</t>
  </si>
  <si>
    <t>N290</t>
  </si>
  <si>
    <t>N289</t>
  </si>
  <si>
    <t>N288</t>
  </si>
  <si>
    <t>N281</t>
  </si>
  <si>
    <t>N280</t>
  </si>
  <si>
    <t>N279</t>
  </si>
  <si>
    <t>N271</t>
  </si>
  <si>
    <t>N270</t>
  </si>
  <si>
    <t>N26X</t>
  </si>
  <si>
    <t>N259</t>
  </si>
  <si>
    <t>N258</t>
  </si>
  <si>
    <t>N251</t>
  </si>
  <si>
    <t>N250</t>
  </si>
  <si>
    <t>N23X</t>
  </si>
  <si>
    <t>N228</t>
  </si>
  <si>
    <t>N220</t>
  </si>
  <si>
    <t>N219</t>
  </si>
  <si>
    <t>N218</t>
  </si>
  <si>
    <t>N211</t>
  </si>
  <si>
    <t>N210</t>
  </si>
  <si>
    <t>N209</t>
  </si>
  <si>
    <t>N202</t>
  </si>
  <si>
    <t>N201</t>
  </si>
  <si>
    <t>N200</t>
  </si>
  <si>
    <t>N19X</t>
  </si>
  <si>
    <t>N189</t>
  </si>
  <si>
    <t>N179</t>
  </si>
  <si>
    <t>N178</t>
  </si>
  <si>
    <t>N172</t>
  </si>
  <si>
    <t>N171</t>
  </si>
  <si>
    <t>N170</t>
  </si>
  <si>
    <t>N168</t>
  </si>
  <si>
    <t>N165</t>
  </si>
  <si>
    <t>N164</t>
  </si>
  <si>
    <t>N163</t>
  </si>
  <si>
    <t>N162</t>
  </si>
  <si>
    <t>N161</t>
  </si>
  <si>
    <t>N160</t>
  </si>
  <si>
    <t>N159</t>
  </si>
  <si>
    <t>N158</t>
  </si>
  <si>
    <t>N151</t>
  </si>
  <si>
    <t>N150</t>
  </si>
  <si>
    <t>N144</t>
  </si>
  <si>
    <t>N143</t>
  </si>
  <si>
    <t>N142</t>
  </si>
  <si>
    <t>N141</t>
  </si>
  <si>
    <t>N140</t>
  </si>
  <si>
    <t>N139</t>
  </si>
  <si>
    <t>N138</t>
  </si>
  <si>
    <t>N137</t>
  </si>
  <si>
    <t>N136</t>
  </si>
  <si>
    <t>N135</t>
  </si>
  <si>
    <t>N134</t>
  </si>
  <si>
    <t>N133</t>
  </si>
  <si>
    <t>N132</t>
  </si>
  <si>
    <t>N131</t>
  </si>
  <si>
    <t>N130</t>
  </si>
  <si>
    <t>N12X</t>
  </si>
  <si>
    <t>N119</t>
  </si>
  <si>
    <t>N118</t>
  </si>
  <si>
    <t>N111</t>
  </si>
  <si>
    <t>N110</t>
  </si>
  <si>
    <t>N10X</t>
  </si>
  <si>
    <t>N088</t>
  </si>
  <si>
    <t>N085</t>
  </si>
  <si>
    <t>N084</t>
  </si>
  <si>
    <t>N083</t>
  </si>
  <si>
    <t>N082</t>
  </si>
  <si>
    <t>N081</t>
  </si>
  <si>
    <t>N080</t>
  </si>
  <si>
    <t>N079</t>
  </si>
  <si>
    <t>N078</t>
  </si>
  <si>
    <t>N077</t>
  </si>
  <si>
    <t>N076</t>
  </si>
  <si>
    <t>N075</t>
  </si>
  <si>
    <t>N074</t>
  </si>
  <si>
    <t>N073</t>
  </si>
  <si>
    <t>N072</t>
  </si>
  <si>
    <t>N071</t>
  </si>
  <si>
    <t>N070</t>
  </si>
  <si>
    <t>N069</t>
  </si>
  <si>
    <t>N068</t>
  </si>
  <si>
    <t>N067</t>
  </si>
  <si>
    <t>N066</t>
  </si>
  <si>
    <t>N065</t>
  </si>
  <si>
    <t>N064</t>
  </si>
  <si>
    <t>N063</t>
  </si>
  <si>
    <t>N062</t>
  </si>
  <si>
    <t>N061</t>
  </si>
  <si>
    <t>N060</t>
  </si>
  <si>
    <t>N059</t>
  </si>
  <si>
    <t>N058</t>
  </si>
  <si>
    <t>N057</t>
  </si>
  <si>
    <t>N056</t>
  </si>
  <si>
    <t>N055</t>
  </si>
  <si>
    <t>N054</t>
  </si>
  <si>
    <t>N053</t>
  </si>
  <si>
    <t>N052</t>
  </si>
  <si>
    <t>N051</t>
  </si>
  <si>
    <t>N050</t>
  </si>
  <si>
    <t>N049</t>
  </si>
  <si>
    <t>N048</t>
  </si>
  <si>
    <t>N047</t>
  </si>
  <si>
    <t>N046</t>
  </si>
  <si>
    <t>N045</t>
  </si>
  <si>
    <t>N044</t>
  </si>
  <si>
    <t>N043</t>
  </si>
  <si>
    <t>N042</t>
  </si>
  <si>
    <t>N041</t>
  </si>
  <si>
    <t>N040</t>
  </si>
  <si>
    <t>N039</t>
  </si>
  <si>
    <t>N038</t>
  </si>
  <si>
    <t>N037</t>
  </si>
  <si>
    <t>N036</t>
  </si>
  <si>
    <t>N035</t>
  </si>
  <si>
    <t>N034</t>
  </si>
  <si>
    <t>N033</t>
  </si>
  <si>
    <t>N032</t>
  </si>
  <si>
    <t>N031</t>
  </si>
  <si>
    <t>N030</t>
  </si>
  <si>
    <t>N029</t>
  </si>
  <si>
    <t>N028</t>
  </si>
  <si>
    <t>N027</t>
  </si>
  <si>
    <t>N026</t>
  </si>
  <si>
    <t>N025</t>
  </si>
  <si>
    <t>N024</t>
  </si>
  <si>
    <t>N023</t>
  </si>
  <si>
    <t>N022</t>
  </si>
  <si>
    <t>N021</t>
  </si>
  <si>
    <t>N020</t>
  </si>
  <si>
    <t>N019</t>
  </si>
  <si>
    <t>N018</t>
  </si>
  <si>
    <t>N017</t>
  </si>
  <si>
    <t>N016</t>
  </si>
  <si>
    <t>N015</t>
  </si>
  <si>
    <t>N014</t>
  </si>
  <si>
    <t>N013</t>
  </si>
  <si>
    <t>N012</t>
  </si>
  <si>
    <t>N011</t>
  </si>
  <si>
    <t>N010</t>
  </si>
  <si>
    <t>N009</t>
  </si>
  <si>
    <t>N008</t>
  </si>
  <si>
    <t>N007</t>
  </si>
  <si>
    <t>N006</t>
  </si>
  <si>
    <t>N005</t>
  </si>
  <si>
    <t>N004</t>
  </si>
  <si>
    <t>N003</t>
  </si>
  <si>
    <t>N002</t>
  </si>
  <si>
    <t>N001</t>
  </si>
  <si>
    <t>N000</t>
  </si>
  <si>
    <t>M999</t>
  </si>
  <si>
    <t>M998</t>
  </si>
  <si>
    <t>M997</t>
  </si>
  <si>
    <t>M996</t>
  </si>
  <si>
    <t>M995</t>
  </si>
  <si>
    <t>M994</t>
  </si>
  <si>
    <t>M993</t>
  </si>
  <si>
    <t>M992</t>
  </si>
  <si>
    <t>M991</t>
  </si>
  <si>
    <t>M990</t>
  </si>
  <si>
    <t>M969</t>
  </si>
  <si>
    <t>M968</t>
  </si>
  <si>
    <t>M966</t>
  </si>
  <si>
    <t>M965</t>
  </si>
  <si>
    <t>M964</t>
  </si>
  <si>
    <t>M963</t>
  </si>
  <si>
    <t>M962</t>
  </si>
  <si>
    <t>M961</t>
  </si>
  <si>
    <t>M960</t>
  </si>
  <si>
    <t>M959</t>
  </si>
  <si>
    <t>M958</t>
  </si>
  <si>
    <t>M955</t>
  </si>
  <si>
    <t>M954</t>
  </si>
  <si>
    <t>M953</t>
  </si>
  <si>
    <t>M952</t>
  </si>
  <si>
    <t>M951</t>
  </si>
  <si>
    <t>M950</t>
  </si>
  <si>
    <t>M949</t>
  </si>
  <si>
    <t>M948</t>
  </si>
  <si>
    <t>M943</t>
  </si>
  <si>
    <t>M942</t>
  </si>
  <si>
    <t>M941</t>
  </si>
  <si>
    <t>M940</t>
  </si>
  <si>
    <t>M939</t>
  </si>
  <si>
    <t>M938</t>
  </si>
  <si>
    <t>M932</t>
  </si>
  <si>
    <t>M931</t>
  </si>
  <si>
    <t>M930</t>
  </si>
  <si>
    <t>M929</t>
  </si>
  <si>
    <t>M928</t>
  </si>
  <si>
    <t>M927</t>
  </si>
  <si>
    <t>M926</t>
  </si>
  <si>
    <t>M925</t>
  </si>
  <si>
    <t>M924</t>
  </si>
  <si>
    <t>M923</t>
  </si>
  <si>
    <t>M922</t>
  </si>
  <si>
    <t>M921</t>
  </si>
  <si>
    <t>M920</t>
  </si>
  <si>
    <t>M919</t>
  </si>
  <si>
    <t>M918</t>
  </si>
  <si>
    <t>M913</t>
  </si>
  <si>
    <t>M912</t>
  </si>
  <si>
    <t>M911</t>
  </si>
  <si>
    <t>M910</t>
  </si>
  <si>
    <t>M908</t>
  </si>
  <si>
    <t>M907</t>
  </si>
  <si>
    <t>M906</t>
  </si>
  <si>
    <t>M905</t>
  </si>
  <si>
    <t>M904</t>
  </si>
  <si>
    <t>M903</t>
  </si>
  <si>
    <t>M902</t>
  </si>
  <si>
    <t>M901</t>
  </si>
  <si>
    <t>M900</t>
  </si>
  <si>
    <t>M899</t>
  </si>
  <si>
    <t>M898</t>
  </si>
  <si>
    <t>M896</t>
  </si>
  <si>
    <t>M895</t>
  </si>
  <si>
    <t>M894</t>
  </si>
  <si>
    <t>M893</t>
  </si>
  <si>
    <t>M892</t>
  </si>
  <si>
    <t>M891</t>
  </si>
  <si>
    <t>M890</t>
  </si>
  <si>
    <t>M889</t>
  </si>
  <si>
    <t>M888</t>
  </si>
  <si>
    <t>M880</t>
  </si>
  <si>
    <t>M879</t>
  </si>
  <si>
    <t>M878</t>
  </si>
  <si>
    <t>M873</t>
  </si>
  <si>
    <t>M872</t>
  </si>
  <si>
    <t>M871</t>
  </si>
  <si>
    <t>M870</t>
  </si>
  <si>
    <t>M869</t>
  </si>
  <si>
    <t>M868</t>
  </si>
  <si>
    <t>M866</t>
  </si>
  <si>
    <t>M865</t>
  </si>
  <si>
    <t>M864</t>
  </si>
  <si>
    <t>M863</t>
  </si>
  <si>
    <t>M862</t>
  </si>
  <si>
    <t>M861</t>
  </si>
  <si>
    <t>M860</t>
  </si>
  <si>
    <t>M859</t>
  </si>
  <si>
    <t>M858</t>
  </si>
  <si>
    <t>M856</t>
  </si>
  <si>
    <t>M855</t>
  </si>
  <si>
    <t>M854</t>
  </si>
  <si>
    <t>M853</t>
  </si>
  <si>
    <t>M852</t>
  </si>
  <si>
    <t>M851</t>
  </si>
  <si>
    <t>M850</t>
  </si>
  <si>
    <t>M849</t>
  </si>
  <si>
    <t>M848</t>
  </si>
  <si>
    <t>M844</t>
  </si>
  <si>
    <t>M843</t>
  </si>
  <si>
    <t>M842</t>
  </si>
  <si>
    <t>M841</t>
  </si>
  <si>
    <t>M840</t>
  </si>
  <si>
    <t>M839</t>
  </si>
  <si>
    <t>M838</t>
  </si>
  <si>
    <t>M835</t>
  </si>
  <si>
    <t>M834</t>
  </si>
  <si>
    <t>M833</t>
  </si>
  <si>
    <t>M832</t>
  </si>
  <si>
    <t>M831</t>
  </si>
  <si>
    <t>M830</t>
  </si>
  <si>
    <t>M828</t>
  </si>
  <si>
    <t>M821</t>
  </si>
  <si>
    <t>M820</t>
  </si>
  <si>
    <t>M819</t>
  </si>
  <si>
    <t>M818</t>
  </si>
  <si>
    <t>M816</t>
  </si>
  <si>
    <t>M815</t>
  </si>
  <si>
    <t>M814</t>
  </si>
  <si>
    <t>M813</t>
  </si>
  <si>
    <t>M812</t>
  </si>
  <si>
    <t>M811</t>
  </si>
  <si>
    <t>M810</t>
  </si>
  <si>
    <t>M809</t>
  </si>
  <si>
    <t>M808</t>
  </si>
  <si>
    <t>M805</t>
  </si>
  <si>
    <t>M804</t>
  </si>
  <si>
    <t>M803</t>
  </si>
  <si>
    <t>M802</t>
  </si>
  <si>
    <t>M801</t>
  </si>
  <si>
    <t>M800</t>
  </si>
  <si>
    <t>M799</t>
  </si>
  <si>
    <t>M798</t>
  </si>
  <si>
    <t>M796</t>
  </si>
  <si>
    <t>M795</t>
  </si>
  <si>
    <t>M794</t>
  </si>
  <si>
    <t>M793</t>
  </si>
  <si>
    <t>M792</t>
  </si>
  <si>
    <t>M791</t>
  </si>
  <si>
    <t>M790</t>
  </si>
  <si>
    <t>M779</t>
  </si>
  <si>
    <t>M778</t>
  </si>
  <si>
    <t>M775</t>
  </si>
  <si>
    <t>M774</t>
  </si>
  <si>
    <t>M773</t>
  </si>
  <si>
    <t>M772</t>
  </si>
  <si>
    <t>M771</t>
  </si>
  <si>
    <t>M770</t>
  </si>
  <si>
    <t>M769</t>
  </si>
  <si>
    <t>M768</t>
  </si>
  <si>
    <t>M767</t>
  </si>
  <si>
    <t>M766</t>
  </si>
  <si>
    <t>M765</t>
  </si>
  <si>
    <t>M764</t>
  </si>
  <si>
    <t>M763</t>
  </si>
  <si>
    <t>M762</t>
  </si>
  <si>
    <t>M761</t>
  </si>
  <si>
    <t>M760</t>
  </si>
  <si>
    <t>M759</t>
  </si>
  <si>
    <t>M755</t>
  </si>
  <si>
    <t>M754</t>
  </si>
  <si>
    <t>M753</t>
  </si>
  <si>
    <t>M752</t>
  </si>
  <si>
    <t>M751</t>
  </si>
  <si>
    <t>M750</t>
  </si>
  <si>
    <t>M738</t>
  </si>
  <si>
    <t>M731</t>
  </si>
  <si>
    <t>M730</t>
  </si>
  <si>
    <t>M729</t>
  </si>
  <si>
    <t>M728</t>
  </si>
  <si>
    <t>M724</t>
  </si>
  <si>
    <t>M722</t>
  </si>
  <si>
    <t>M721</t>
  </si>
  <si>
    <t>M720</t>
  </si>
  <si>
    <t>M719</t>
  </si>
  <si>
    <t>M718</t>
  </si>
  <si>
    <t>M715</t>
  </si>
  <si>
    <t>M714</t>
  </si>
  <si>
    <t>M713</t>
  </si>
  <si>
    <t>M712</t>
  </si>
  <si>
    <t>M711</t>
  </si>
  <si>
    <t>M710</t>
  </si>
  <si>
    <t>M709</t>
  </si>
  <si>
    <t>M708</t>
  </si>
  <si>
    <t>M707</t>
  </si>
  <si>
    <t>M706</t>
  </si>
  <si>
    <t>M705</t>
  </si>
  <si>
    <t>M704</t>
  </si>
  <si>
    <t>M703</t>
  </si>
  <si>
    <t>M702</t>
  </si>
  <si>
    <t>M701</t>
  </si>
  <si>
    <t>M700</t>
  </si>
  <si>
    <t>M688</t>
  </si>
  <si>
    <t>M680</t>
  </si>
  <si>
    <t>M679</t>
  </si>
  <si>
    <t>M678</t>
  </si>
  <si>
    <t>M674</t>
  </si>
  <si>
    <t>M673</t>
  </si>
  <si>
    <t>M672</t>
  </si>
  <si>
    <t>M671</t>
  </si>
  <si>
    <t>M670</t>
  </si>
  <si>
    <t>M665</t>
  </si>
  <si>
    <t>M664</t>
  </si>
  <si>
    <t>M663</t>
  </si>
  <si>
    <t>M662</t>
  </si>
  <si>
    <t>M661</t>
  </si>
  <si>
    <t>M660</t>
  </si>
  <si>
    <t>M659</t>
  </si>
  <si>
    <t>M658</t>
  </si>
  <si>
    <t>M654</t>
  </si>
  <si>
    <t>M653</t>
  </si>
  <si>
    <t>M652</t>
  </si>
  <si>
    <t>M651</t>
  </si>
  <si>
    <t>M650</t>
  </si>
  <si>
    <t>M638</t>
  </si>
  <si>
    <t>M633</t>
  </si>
  <si>
    <t>M632</t>
  </si>
  <si>
    <t>M631</t>
  </si>
  <si>
    <t>M630</t>
  </si>
  <si>
    <t>M629</t>
  </si>
  <si>
    <t>M628</t>
  </si>
  <si>
    <t>M626</t>
  </si>
  <si>
    <t>M625</t>
  </si>
  <si>
    <t>M624</t>
  </si>
  <si>
    <t>M623</t>
  </si>
  <si>
    <t>M622</t>
  </si>
  <si>
    <t>M621</t>
  </si>
  <si>
    <t>M620</t>
  </si>
  <si>
    <t>M619</t>
  </si>
  <si>
    <t>M615</t>
  </si>
  <si>
    <t>M614</t>
  </si>
  <si>
    <t>M613</t>
  </si>
  <si>
    <t>M612</t>
  </si>
  <si>
    <t>M611</t>
  </si>
  <si>
    <t>M610</t>
  </si>
  <si>
    <t>M609</t>
  </si>
  <si>
    <t>M608</t>
  </si>
  <si>
    <t>M602</t>
  </si>
  <si>
    <t>M601</t>
  </si>
  <si>
    <t>M600</t>
  </si>
  <si>
    <t>M549</t>
  </si>
  <si>
    <t>M548</t>
  </si>
  <si>
    <t>M546</t>
  </si>
  <si>
    <t>M545</t>
  </si>
  <si>
    <t>M544</t>
  </si>
  <si>
    <t>M543</t>
  </si>
  <si>
    <t>M542</t>
  </si>
  <si>
    <t>M541</t>
  </si>
  <si>
    <t>M540</t>
  </si>
  <si>
    <t>M539</t>
  </si>
  <si>
    <t>M538</t>
  </si>
  <si>
    <t>M533</t>
  </si>
  <si>
    <t>M532</t>
  </si>
  <si>
    <t>M531</t>
  </si>
  <si>
    <t>M530</t>
  </si>
  <si>
    <t>M519</t>
  </si>
  <si>
    <t>M518</t>
  </si>
  <si>
    <t>M514</t>
  </si>
  <si>
    <t>M513</t>
  </si>
  <si>
    <t>M512</t>
  </si>
  <si>
    <t>M511</t>
  </si>
  <si>
    <t>M510</t>
  </si>
  <si>
    <t>M509</t>
  </si>
  <si>
    <t>M508</t>
  </si>
  <si>
    <t>M503</t>
  </si>
  <si>
    <t>M502</t>
  </si>
  <si>
    <t>M501</t>
  </si>
  <si>
    <t>M500</t>
  </si>
  <si>
    <t>M498</t>
  </si>
  <si>
    <t>M495</t>
  </si>
  <si>
    <t>M494</t>
  </si>
  <si>
    <t>M493</t>
  </si>
  <si>
    <t>M492</t>
  </si>
  <si>
    <t>M491</t>
  </si>
  <si>
    <t>M490</t>
  </si>
  <si>
    <t>M489</t>
  </si>
  <si>
    <t>M488</t>
  </si>
  <si>
    <t>M485</t>
  </si>
  <si>
    <t>M484</t>
  </si>
  <si>
    <t>M483</t>
  </si>
  <si>
    <t>M482</t>
  </si>
  <si>
    <t>M481</t>
  </si>
  <si>
    <t>M480</t>
  </si>
  <si>
    <t>M479</t>
  </si>
  <si>
    <t>M478</t>
  </si>
  <si>
    <t>M472</t>
  </si>
  <si>
    <t>M471</t>
  </si>
  <si>
    <t>M470</t>
  </si>
  <si>
    <t>M469</t>
  </si>
  <si>
    <t>M468</t>
  </si>
  <si>
    <t>M465</t>
  </si>
  <si>
    <t>M464</t>
  </si>
  <si>
    <t>M463</t>
  </si>
  <si>
    <t>M462</t>
  </si>
  <si>
    <t>M461</t>
  </si>
  <si>
    <t>M460</t>
  </si>
  <si>
    <t>M439</t>
  </si>
  <si>
    <t>M438</t>
  </si>
  <si>
    <t>M436</t>
  </si>
  <si>
    <t>M435</t>
  </si>
  <si>
    <t>M434</t>
  </si>
  <si>
    <t>M433</t>
  </si>
  <si>
    <t>M432</t>
  </si>
  <si>
    <t>M431</t>
  </si>
  <si>
    <t>M430</t>
  </si>
  <si>
    <t>M429</t>
  </si>
  <si>
    <t>M421</t>
  </si>
  <si>
    <t>M420</t>
  </si>
  <si>
    <t>M419</t>
  </si>
  <si>
    <t>M418</t>
  </si>
  <si>
    <t>M415</t>
  </si>
  <si>
    <t>M414</t>
  </si>
  <si>
    <t>M413</t>
  </si>
  <si>
    <t>M412</t>
  </si>
  <si>
    <t>M411</t>
  </si>
  <si>
    <t>M410</t>
  </si>
  <si>
    <t>M405</t>
  </si>
  <si>
    <t>M404</t>
  </si>
  <si>
    <t>M403</t>
  </si>
  <si>
    <t>M402</t>
  </si>
  <si>
    <t>M401</t>
  </si>
  <si>
    <t>M400</t>
  </si>
  <si>
    <t>M368</t>
  </si>
  <si>
    <t>M364</t>
  </si>
  <si>
    <t>M363</t>
  </si>
  <si>
    <t>M362</t>
  </si>
  <si>
    <t>M361</t>
  </si>
  <si>
    <t>M360</t>
  </si>
  <si>
    <t>M359</t>
  </si>
  <si>
    <t>M358</t>
  </si>
  <si>
    <t>M357</t>
  </si>
  <si>
    <t>M356</t>
  </si>
  <si>
    <t>M355</t>
  </si>
  <si>
    <t>M354</t>
  </si>
  <si>
    <t>M353</t>
  </si>
  <si>
    <t>M352</t>
  </si>
  <si>
    <t>M351</t>
  </si>
  <si>
    <t>M350</t>
  </si>
  <si>
    <t>M349</t>
  </si>
  <si>
    <t>M348</t>
  </si>
  <si>
    <t>M342</t>
  </si>
  <si>
    <t>M341</t>
  </si>
  <si>
    <t>M340</t>
  </si>
  <si>
    <t>M339</t>
  </si>
  <si>
    <t>M332</t>
  </si>
  <si>
    <t>M331</t>
  </si>
  <si>
    <t>M330</t>
  </si>
  <si>
    <t>M329</t>
  </si>
  <si>
    <t>M328</t>
  </si>
  <si>
    <t>M321</t>
  </si>
  <si>
    <t>M320</t>
  </si>
  <si>
    <t>M319</t>
  </si>
  <si>
    <t>M318</t>
  </si>
  <si>
    <t>M316</t>
  </si>
  <si>
    <t>M315</t>
  </si>
  <si>
    <t>M314</t>
  </si>
  <si>
    <t>M313</t>
  </si>
  <si>
    <t>M312</t>
  </si>
  <si>
    <t>M311</t>
  </si>
  <si>
    <t>M310</t>
  </si>
  <si>
    <t>M308</t>
  </si>
  <si>
    <t>M303</t>
  </si>
  <si>
    <t>M302</t>
  </si>
  <si>
    <t>M301</t>
  </si>
  <si>
    <t>M300</t>
  </si>
  <si>
    <t>M259</t>
  </si>
  <si>
    <t>M258</t>
  </si>
  <si>
    <t>M257</t>
  </si>
  <si>
    <t>M256</t>
  </si>
  <si>
    <t>M255</t>
  </si>
  <si>
    <t>M254</t>
  </si>
  <si>
    <t>M253</t>
  </si>
  <si>
    <t>M252</t>
  </si>
  <si>
    <t>M251</t>
  </si>
  <si>
    <t>M250</t>
  </si>
  <si>
    <t>M249</t>
  </si>
  <si>
    <t>M248</t>
  </si>
  <si>
    <t>M247</t>
  </si>
  <si>
    <t>M246</t>
  </si>
  <si>
    <t>M245</t>
  </si>
  <si>
    <t>M244</t>
  </si>
  <si>
    <t>M243</t>
  </si>
  <si>
    <t>M242</t>
  </si>
  <si>
    <t>M241</t>
  </si>
  <si>
    <t>M240</t>
  </si>
  <si>
    <t>M239</t>
  </si>
  <si>
    <t>M238</t>
  </si>
  <si>
    <t>M236</t>
  </si>
  <si>
    <t>M235</t>
  </si>
  <si>
    <t>M234</t>
  </si>
  <si>
    <t>M233</t>
  </si>
  <si>
    <t>M232</t>
  </si>
  <si>
    <t>M231</t>
  </si>
  <si>
    <t>M230</t>
  </si>
  <si>
    <t>M229</t>
  </si>
  <si>
    <t>M228</t>
  </si>
  <si>
    <t>M224</t>
  </si>
  <si>
    <t>M223</t>
  </si>
  <si>
    <t>M222</t>
  </si>
  <si>
    <t>M221</t>
  </si>
  <si>
    <t>M220</t>
  </si>
  <si>
    <t>M219</t>
  </si>
  <si>
    <t>M218</t>
  </si>
  <si>
    <t>M217</t>
  </si>
  <si>
    <t>M216</t>
  </si>
  <si>
    <t>M215</t>
  </si>
  <si>
    <t>M214</t>
  </si>
  <si>
    <t>M213</t>
  </si>
  <si>
    <t>M212</t>
  </si>
  <si>
    <t>M211</t>
  </si>
  <si>
    <t>M210</t>
  </si>
  <si>
    <t>M206</t>
  </si>
  <si>
    <t>M205</t>
  </si>
  <si>
    <t>M204</t>
  </si>
  <si>
    <t>M203</t>
  </si>
  <si>
    <t>M202</t>
  </si>
  <si>
    <t>M201</t>
  </si>
  <si>
    <t>M200</t>
  </si>
  <si>
    <t>M199</t>
  </si>
  <si>
    <t>M198</t>
  </si>
  <si>
    <t>M192</t>
  </si>
  <si>
    <t>M191</t>
  </si>
  <si>
    <t>M190</t>
  </si>
  <si>
    <t>M189</t>
  </si>
  <si>
    <t>M185</t>
  </si>
  <si>
    <t>M184</t>
  </si>
  <si>
    <t>M183</t>
  </si>
  <si>
    <t>M182</t>
  </si>
  <si>
    <t>M181</t>
  </si>
  <si>
    <t>M180</t>
  </si>
  <si>
    <t>M179</t>
  </si>
  <si>
    <t>M175</t>
  </si>
  <si>
    <t>M174</t>
  </si>
  <si>
    <t>M173</t>
  </si>
  <si>
    <t>M172</t>
  </si>
  <si>
    <t>M171</t>
  </si>
  <si>
    <t>M170</t>
  </si>
  <si>
    <t>M169</t>
  </si>
  <si>
    <t>M167</t>
  </si>
  <si>
    <t>M166</t>
  </si>
  <si>
    <t>M165</t>
  </si>
  <si>
    <t>M164</t>
  </si>
  <si>
    <t>M163</t>
  </si>
  <si>
    <t>M162</t>
  </si>
  <si>
    <t>M161</t>
  </si>
  <si>
    <t>M160</t>
  </si>
  <si>
    <t>M159</t>
  </si>
  <si>
    <t>M158</t>
  </si>
  <si>
    <t>M154</t>
  </si>
  <si>
    <t>M153</t>
  </si>
  <si>
    <t>M152</t>
  </si>
  <si>
    <t>M151</t>
  </si>
  <si>
    <t>M150</t>
  </si>
  <si>
    <t>M148</t>
  </si>
  <si>
    <t>M146</t>
  </si>
  <si>
    <t>M145</t>
  </si>
  <si>
    <t>M144</t>
  </si>
  <si>
    <t>M143</t>
  </si>
  <si>
    <t>M142</t>
  </si>
  <si>
    <t>M141</t>
  </si>
  <si>
    <t>M140</t>
  </si>
  <si>
    <t>M139</t>
  </si>
  <si>
    <t>M138</t>
  </si>
  <si>
    <t>M131</t>
  </si>
  <si>
    <t>M130</t>
  </si>
  <si>
    <t>M128</t>
  </si>
  <si>
    <t>M125</t>
  </si>
  <si>
    <t>M124</t>
  </si>
  <si>
    <t>M123</t>
  </si>
  <si>
    <t>M122</t>
  </si>
  <si>
    <t>M121</t>
  </si>
  <si>
    <t>M120</t>
  </si>
  <si>
    <t>M119</t>
  </si>
  <si>
    <t>M118</t>
  </si>
  <si>
    <t>M112</t>
  </si>
  <si>
    <t>M111</t>
  </si>
  <si>
    <t>M110</t>
  </si>
  <si>
    <t>M109</t>
  </si>
  <si>
    <t>M104</t>
  </si>
  <si>
    <t>M103</t>
  </si>
  <si>
    <t>M102</t>
  </si>
  <si>
    <t>M101</t>
  </si>
  <si>
    <t>M100</t>
  </si>
  <si>
    <t>M098</t>
  </si>
  <si>
    <t>M092</t>
  </si>
  <si>
    <t>M091</t>
  </si>
  <si>
    <t>M090</t>
  </si>
  <si>
    <t>M089</t>
  </si>
  <si>
    <t>M088</t>
  </si>
  <si>
    <t>M084</t>
  </si>
  <si>
    <t>M083</t>
  </si>
  <si>
    <t>M082</t>
  </si>
  <si>
    <t>M081</t>
  </si>
  <si>
    <t>M080</t>
  </si>
  <si>
    <t>M076</t>
  </si>
  <si>
    <t>M075</t>
  </si>
  <si>
    <t>M074</t>
  </si>
  <si>
    <t>M073</t>
  </si>
  <si>
    <t>M072</t>
  </si>
  <si>
    <t>M071</t>
  </si>
  <si>
    <t>M070</t>
  </si>
  <si>
    <t>M069</t>
  </si>
  <si>
    <t>M068</t>
  </si>
  <si>
    <t>M064</t>
  </si>
  <si>
    <t>M063</t>
  </si>
  <si>
    <t>M062</t>
  </si>
  <si>
    <t>M061</t>
  </si>
  <si>
    <t>M060</t>
  </si>
  <si>
    <t>M059</t>
  </si>
  <si>
    <t>M058</t>
  </si>
  <si>
    <t>M053</t>
  </si>
  <si>
    <t>M052</t>
  </si>
  <si>
    <t>M051</t>
  </si>
  <si>
    <t>M050</t>
  </si>
  <si>
    <t>M036</t>
  </si>
  <si>
    <t>M032</t>
  </si>
  <si>
    <t>M031</t>
  </si>
  <si>
    <t>M030</t>
  </si>
  <si>
    <t>M029</t>
  </si>
  <si>
    <t>M028</t>
  </si>
  <si>
    <t>M023</t>
  </si>
  <si>
    <t>M022</t>
  </si>
  <si>
    <t>M021</t>
  </si>
  <si>
    <t>M020</t>
  </si>
  <si>
    <t>M018</t>
  </si>
  <si>
    <t>M016</t>
  </si>
  <si>
    <t>M015</t>
  </si>
  <si>
    <t>M014</t>
  </si>
  <si>
    <t>M013</t>
  </si>
  <si>
    <t>M012</t>
  </si>
  <si>
    <t>M011</t>
  </si>
  <si>
    <t>M010</t>
  </si>
  <si>
    <t>M009</t>
  </si>
  <si>
    <t>M008</t>
  </si>
  <si>
    <t>M002</t>
  </si>
  <si>
    <t>M001</t>
  </si>
  <si>
    <t>M000</t>
  </si>
  <si>
    <t>L998</t>
  </si>
  <si>
    <t>L990</t>
  </si>
  <si>
    <t>L989</t>
  </si>
  <si>
    <t>L988</t>
  </si>
  <si>
    <t>L986</t>
  </si>
  <si>
    <t>L985</t>
  </si>
  <si>
    <t>L984</t>
  </si>
  <si>
    <t>L983</t>
  </si>
  <si>
    <t>L982</t>
  </si>
  <si>
    <t>L981</t>
  </si>
  <si>
    <t>L980</t>
  </si>
  <si>
    <t>L959</t>
  </si>
  <si>
    <t>L958</t>
  </si>
  <si>
    <t>L951</t>
  </si>
  <si>
    <t>L950</t>
  </si>
  <si>
    <t>L949</t>
  </si>
  <si>
    <t>L948</t>
  </si>
  <si>
    <t>L946</t>
  </si>
  <si>
    <t>L945</t>
  </si>
  <si>
    <t>L944</t>
  </si>
  <si>
    <t>L943</t>
  </si>
  <si>
    <t>L942</t>
  </si>
  <si>
    <t>L941</t>
  </si>
  <si>
    <t>L940</t>
  </si>
  <si>
    <t>L932</t>
  </si>
  <si>
    <t>L931</t>
  </si>
  <si>
    <t>L930</t>
  </si>
  <si>
    <t>L929</t>
  </si>
  <si>
    <t>L928</t>
  </si>
  <si>
    <t>L922</t>
  </si>
  <si>
    <t>L921</t>
  </si>
  <si>
    <t>L920</t>
  </si>
  <si>
    <t>L919</t>
  </si>
  <si>
    <t>L918</t>
  </si>
  <si>
    <t>L910</t>
  </si>
  <si>
    <t>L909</t>
  </si>
  <si>
    <t>L908</t>
  </si>
  <si>
    <t>L906</t>
  </si>
  <si>
    <t>L905</t>
  </si>
  <si>
    <t>L904</t>
  </si>
  <si>
    <t>L903</t>
  </si>
  <si>
    <t>L902</t>
  </si>
  <si>
    <t>L901</t>
  </si>
  <si>
    <t>L900</t>
  </si>
  <si>
    <t>L88X</t>
  </si>
  <si>
    <t>L879</t>
  </si>
  <si>
    <t>L878</t>
  </si>
  <si>
    <t>L872</t>
  </si>
  <si>
    <t>L871</t>
  </si>
  <si>
    <t>L870</t>
  </si>
  <si>
    <t>L86X</t>
  </si>
  <si>
    <t>L859</t>
  </si>
  <si>
    <t>L858</t>
  </si>
  <si>
    <t>L853</t>
  </si>
  <si>
    <t>L852</t>
  </si>
  <si>
    <t>L851</t>
  </si>
  <si>
    <t>L850</t>
  </si>
  <si>
    <t>L84X</t>
  </si>
  <si>
    <t>L83X</t>
  </si>
  <si>
    <t>L82X</t>
  </si>
  <si>
    <t>L819</t>
  </si>
  <si>
    <t>L818</t>
  </si>
  <si>
    <t>L817</t>
  </si>
  <si>
    <t>L816</t>
  </si>
  <si>
    <t>L815</t>
  </si>
  <si>
    <t>L814</t>
  </si>
  <si>
    <t>L813</t>
  </si>
  <si>
    <t>L812</t>
  </si>
  <si>
    <t>L811</t>
  </si>
  <si>
    <t>L810</t>
  </si>
  <si>
    <t>L80X</t>
  </si>
  <si>
    <t>L759</t>
  </si>
  <si>
    <t>L758</t>
  </si>
  <si>
    <t>L752</t>
  </si>
  <si>
    <t>L751</t>
  </si>
  <si>
    <t>L750</t>
  </si>
  <si>
    <t>L749</t>
  </si>
  <si>
    <t>L748</t>
  </si>
  <si>
    <t>L744</t>
  </si>
  <si>
    <t>L743</t>
  </si>
  <si>
    <t>L742</t>
  </si>
  <si>
    <t>L741</t>
  </si>
  <si>
    <t>L740</t>
  </si>
  <si>
    <t>L739</t>
  </si>
  <si>
    <t>L738</t>
  </si>
  <si>
    <t>L732</t>
  </si>
  <si>
    <t>L731</t>
  </si>
  <si>
    <t>L730</t>
  </si>
  <si>
    <t>L729</t>
  </si>
  <si>
    <t>L728</t>
  </si>
  <si>
    <t>L722</t>
  </si>
  <si>
    <t>L721</t>
  </si>
  <si>
    <t>L720</t>
  </si>
  <si>
    <t>L719</t>
  </si>
  <si>
    <t>L718</t>
  </si>
  <si>
    <t>L711</t>
  </si>
  <si>
    <t>L710</t>
  </si>
  <si>
    <t>L709</t>
  </si>
  <si>
    <t>L708</t>
  </si>
  <si>
    <t>L705</t>
  </si>
  <si>
    <t>L704</t>
  </si>
  <si>
    <t>L703</t>
  </si>
  <si>
    <t>L702</t>
  </si>
  <si>
    <t>L701</t>
  </si>
  <si>
    <t>L700</t>
  </si>
  <si>
    <t>L689</t>
  </si>
  <si>
    <t>L688</t>
  </si>
  <si>
    <t>L683</t>
  </si>
  <si>
    <t>L682</t>
  </si>
  <si>
    <t>L681</t>
  </si>
  <si>
    <t>L680</t>
  </si>
  <si>
    <t>L679</t>
  </si>
  <si>
    <t>L678</t>
  </si>
  <si>
    <t>L671</t>
  </si>
  <si>
    <t>L670</t>
  </si>
  <si>
    <t>L669</t>
  </si>
  <si>
    <t>L668</t>
  </si>
  <si>
    <t>L664</t>
  </si>
  <si>
    <t>L663</t>
  </si>
  <si>
    <t>L662</t>
  </si>
  <si>
    <t>L661</t>
  </si>
  <si>
    <t>L660</t>
  </si>
  <si>
    <t>L659</t>
  </si>
  <si>
    <t>L658</t>
  </si>
  <si>
    <t>L652</t>
  </si>
  <si>
    <t>L651</t>
  </si>
  <si>
    <t>L650</t>
  </si>
  <si>
    <t>L649</t>
  </si>
  <si>
    <t>L648</t>
  </si>
  <si>
    <t>L640</t>
  </si>
  <si>
    <t>L639</t>
  </si>
  <si>
    <t>L638</t>
  </si>
  <si>
    <t>L632</t>
  </si>
  <si>
    <t>L631</t>
  </si>
  <si>
    <t>L630</t>
  </si>
  <si>
    <t>L628</t>
  </si>
  <si>
    <t>L620</t>
  </si>
  <si>
    <t>L609</t>
  </si>
  <si>
    <t>L608</t>
  </si>
  <si>
    <t>L605</t>
  </si>
  <si>
    <t>L604</t>
  </si>
  <si>
    <t>L603</t>
  </si>
  <si>
    <t>L602</t>
  </si>
  <si>
    <t>L601</t>
  </si>
  <si>
    <t>L600</t>
  </si>
  <si>
    <t>L599</t>
  </si>
  <si>
    <t>L598</t>
  </si>
  <si>
    <t>L590</t>
  </si>
  <si>
    <t>L589</t>
  </si>
  <si>
    <t>L581</t>
  </si>
  <si>
    <t>L580</t>
  </si>
  <si>
    <t>L579</t>
  </si>
  <si>
    <t>L578</t>
  </si>
  <si>
    <t>L575</t>
  </si>
  <si>
    <t>L574</t>
  </si>
  <si>
    <t>L573</t>
  </si>
  <si>
    <t>L572</t>
  </si>
  <si>
    <t>L571</t>
  </si>
  <si>
    <t>L570</t>
  </si>
  <si>
    <t>L569</t>
  </si>
  <si>
    <t>L568</t>
  </si>
  <si>
    <t>L564</t>
  </si>
  <si>
    <t>L563</t>
  </si>
  <si>
    <t>L562</t>
  </si>
  <si>
    <t>L561</t>
  </si>
  <si>
    <t>L560</t>
  </si>
  <si>
    <t>L559</t>
  </si>
  <si>
    <t>L558</t>
  </si>
  <si>
    <t>L552</t>
  </si>
  <si>
    <t>L551</t>
  </si>
  <si>
    <t>L550</t>
  </si>
  <si>
    <t>L548</t>
  </si>
  <si>
    <t>L540</t>
  </si>
  <si>
    <t>L539</t>
  </si>
  <si>
    <t>L538</t>
  </si>
  <si>
    <t>L533</t>
  </si>
  <si>
    <t>L532</t>
  </si>
  <si>
    <t>L531</t>
  </si>
  <si>
    <t>L530</t>
  </si>
  <si>
    <t>L52X</t>
  </si>
  <si>
    <t>L519</t>
  </si>
  <si>
    <t>L518</t>
  </si>
  <si>
    <t>L512</t>
  </si>
  <si>
    <t>L511</t>
  </si>
  <si>
    <t>L510</t>
  </si>
  <si>
    <t>L509</t>
  </si>
  <si>
    <t>L508</t>
  </si>
  <si>
    <t>L506</t>
  </si>
  <si>
    <t>L505</t>
  </si>
  <si>
    <t>L504</t>
  </si>
  <si>
    <t>L503</t>
  </si>
  <si>
    <t>L502</t>
  </si>
  <si>
    <t>L501</t>
  </si>
  <si>
    <t>L500</t>
  </si>
  <si>
    <t>L45X</t>
  </si>
  <si>
    <t>L449</t>
  </si>
  <si>
    <t>L448</t>
  </si>
  <si>
    <t>L444</t>
  </si>
  <si>
    <t>L443</t>
  </si>
  <si>
    <t>L442</t>
  </si>
  <si>
    <t>L441</t>
  </si>
  <si>
    <t>L440</t>
  </si>
  <si>
    <t>L439</t>
  </si>
  <si>
    <t>L438</t>
  </si>
  <si>
    <t>L433</t>
  </si>
  <si>
    <t>L432</t>
  </si>
  <si>
    <t>L431</t>
  </si>
  <si>
    <t>L430</t>
  </si>
  <si>
    <t>L42X</t>
  </si>
  <si>
    <t>L419</t>
  </si>
  <si>
    <t>L418</t>
  </si>
  <si>
    <t>L415</t>
  </si>
  <si>
    <t>L414</t>
  </si>
  <si>
    <t>L413</t>
  </si>
  <si>
    <t>L411</t>
  </si>
  <si>
    <t>L410</t>
  </si>
  <si>
    <t>L409</t>
  </si>
  <si>
    <t>L408</t>
  </si>
  <si>
    <t>L405</t>
  </si>
  <si>
    <t>L404</t>
  </si>
  <si>
    <t>L403</t>
  </si>
  <si>
    <t>L402</t>
  </si>
  <si>
    <t>L401</t>
  </si>
  <si>
    <t>L400</t>
  </si>
  <si>
    <t>L309</t>
  </si>
  <si>
    <t>L308</t>
  </si>
  <si>
    <t>L305</t>
  </si>
  <si>
    <t>L304</t>
  </si>
  <si>
    <t>L303</t>
  </si>
  <si>
    <t>L302</t>
  </si>
  <si>
    <t>L301</t>
  </si>
  <si>
    <t>L300</t>
  </si>
  <si>
    <t>L299</t>
  </si>
  <si>
    <t>L298</t>
  </si>
  <si>
    <t>L293</t>
  </si>
  <si>
    <t>L292</t>
  </si>
  <si>
    <t>L291</t>
  </si>
  <si>
    <t>L290</t>
  </si>
  <si>
    <t>L282</t>
  </si>
  <si>
    <t>L281</t>
  </si>
  <si>
    <t>L280</t>
  </si>
  <si>
    <t>L279</t>
  </si>
  <si>
    <t>L278</t>
  </si>
  <si>
    <t>L272</t>
  </si>
  <si>
    <t>L271</t>
  </si>
  <si>
    <t>L270</t>
  </si>
  <si>
    <t>L26X</t>
  </si>
  <si>
    <t>L259</t>
  </si>
  <si>
    <t>L258</t>
  </si>
  <si>
    <t>L255</t>
  </si>
  <si>
    <t>L254</t>
  </si>
  <si>
    <t>L253</t>
  </si>
  <si>
    <t>L252</t>
  </si>
  <si>
    <t>L251</t>
  </si>
  <si>
    <t>L250</t>
  </si>
  <si>
    <t>L249</t>
  </si>
  <si>
    <t>L248</t>
  </si>
  <si>
    <t>L247</t>
  </si>
  <si>
    <t>L246</t>
  </si>
  <si>
    <t>L245</t>
  </si>
  <si>
    <t>L244</t>
  </si>
  <si>
    <t>L243</t>
  </si>
  <si>
    <t>L242</t>
  </si>
  <si>
    <t>L241</t>
  </si>
  <si>
    <t>L240</t>
  </si>
  <si>
    <t>L239</t>
  </si>
  <si>
    <t>L238</t>
  </si>
  <si>
    <t>L237</t>
  </si>
  <si>
    <t>L236</t>
  </si>
  <si>
    <t>L235</t>
  </si>
  <si>
    <t>L234</t>
  </si>
  <si>
    <t>L233</t>
  </si>
  <si>
    <t>L232</t>
  </si>
  <si>
    <t>L231</t>
  </si>
  <si>
    <t>L230</t>
  </si>
  <si>
    <t>L22X</t>
  </si>
  <si>
    <t>L219</t>
  </si>
  <si>
    <t>L218</t>
  </si>
  <si>
    <t>L211</t>
  </si>
  <si>
    <t>L210</t>
  </si>
  <si>
    <t>L209</t>
  </si>
  <si>
    <t>L208</t>
  </si>
  <si>
    <t>L200</t>
  </si>
  <si>
    <t>L14X</t>
  </si>
  <si>
    <t>L139</t>
  </si>
  <si>
    <t>L138</t>
  </si>
  <si>
    <t>L131</t>
  </si>
  <si>
    <t>L130</t>
  </si>
  <si>
    <t>L129</t>
  </si>
  <si>
    <t>L128</t>
  </si>
  <si>
    <t>L123</t>
  </si>
  <si>
    <t>L122</t>
  </si>
  <si>
    <t>L121</t>
  </si>
  <si>
    <t>L120</t>
  </si>
  <si>
    <t>L119</t>
  </si>
  <si>
    <t>L118</t>
  </si>
  <si>
    <t>L111</t>
  </si>
  <si>
    <t>L110</t>
  </si>
  <si>
    <t>L109</t>
  </si>
  <si>
    <t>L108</t>
  </si>
  <si>
    <t>L105</t>
  </si>
  <si>
    <t>L104</t>
  </si>
  <si>
    <t>L103</t>
  </si>
  <si>
    <t>L102</t>
  </si>
  <si>
    <t>L101</t>
  </si>
  <si>
    <t>L100</t>
  </si>
  <si>
    <t>L088</t>
  </si>
  <si>
    <t>L081</t>
  </si>
  <si>
    <t>L080</t>
  </si>
  <si>
    <t>L059</t>
  </si>
  <si>
    <t>L050</t>
  </si>
  <si>
    <t>L049</t>
  </si>
  <si>
    <t>L048</t>
  </si>
  <si>
    <t>L043</t>
  </si>
  <si>
    <t>L042</t>
  </si>
  <si>
    <t>L041</t>
  </si>
  <si>
    <t>L040</t>
  </si>
  <si>
    <t>L039</t>
  </si>
  <si>
    <t>L038</t>
  </si>
  <si>
    <t>L033</t>
  </si>
  <si>
    <t>L032</t>
  </si>
  <si>
    <t>L031</t>
  </si>
  <si>
    <t>L030</t>
  </si>
  <si>
    <t>L029</t>
  </si>
  <si>
    <t>L028</t>
  </si>
  <si>
    <t>L022</t>
  </si>
  <si>
    <t>L021</t>
  </si>
  <si>
    <t>L011</t>
  </si>
  <si>
    <t>L010</t>
  </si>
  <si>
    <t>L00X</t>
  </si>
  <si>
    <t>K938</t>
  </si>
  <si>
    <t>K931</t>
  </si>
  <si>
    <t>K930</t>
  </si>
  <si>
    <t>K929</t>
  </si>
  <si>
    <t>K928</t>
  </si>
  <si>
    <t>K922</t>
  </si>
  <si>
    <t>K921</t>
  </si>
  <si>
    <t>K920</t>
  </si>
  <si>
    <t>K919</t>
  </si>
  <si>
    <t>K918</t>
  </si>
  <si>
    <t>K915</t>
  </si>
  <si>
    <t>K914</t>
  </si>
  <si>
    <t>K913</t>
  </si>
  <si>
    <t>K912</t>
  </si>
  <si>
    <t>K911</t>
  </si>
  <si>
    <t>K910</t>
  </si>
  <si>
    <t>K909</t>
  </si>
  <si>
    <t>K908</t>
  </si>
  <si>
    <t>K904</t>
  </si>
  <si>
    <t>K903</t>
  </si>
  <si>
    <t>K902</t>
  </si>
  <si>
    <t>K901</t>
  </si>
  <si>
    <t>K900</t>
  </si>
  <si>
    <t>K871</t>
  </si>
  <si>
    <t>K870</t>
  </si>
  <si>
    <t>K869</t>
  </si>
  <si>
    <t>K868</t>
  </si>
  <si>
    <t>K863</t>
  </si>
  <si>
    <t>K862</t>
  </si>
  <si>
    <t>K861</t>
  </si>
  <si>
    <t>K860</t>
  </si>
  <si>
    <t>K839</t>
  </si>
  <si>
    <t>K838</t>
  </si>
  <si>
    <t>K835</t>
  </si>
  <si>
    <t>K834</t>
  </si>
  <si>
    <t>K833</t>
  </si>
  <si>
    <t>K832</t>
  </si>
  <si>
    <t>K831</t>
  </si>
  <si>
    <t>K830</t>
  </si>
  <si>
    <t>K829</t>
  </si>
  <si>
    <t>K828</t>
  </si>
  <si>
    <t>K824</t>
  </si>
  <si>
    <t>K823</t>
  </si>
  <si>
    <t>K822</t>
  </si>
  <si>
    <t>K821</t>
  </si>
  <si>
    <t>K820</t>
  </si>
  <si>
    <t>K819</t>
  </si>
  <si>
    <t>K818</t>
  </si>
  <si>
    <t>K811</t>
  </si>
  <si>
    <t>K810</t>
  </si>
  <si>
    <t>K808</t>
  </si>
  <si>
    <t>K805</t>
  </si>
  <si>
    <t>K804</t>
  </si>
  <si>
    <t>K803</t>
  </si>
  <si>
    <t>K802</t>
  </si>
  <si>
    <t>K801</t>
  </si>
  <si>
    <t>K800</t>
  </si>
  <si>
    <t>K778</t>
  </si>
  <si>
    <t>K770</t>
  </si>
  <si>
    <t>K769</t>
  </si>
  <si>
    <t>K768</t>
  </si>
  <si>
    <t>K767</t>
  </si>
  <si>
    <t>K766</t>
  </si>
  <si>
    <t>K765</t>
  </si>
  <si>
    <t>K764</t>
  </si>
  <si>
    <t>K763</t>
  </si>
  <si>
    <t>K762</t>
  </si>
  <si>
    <t>K761</t>
  </si>
  <si>
    <t>K760</t>
  </si>
  <si>
    <t>K759</t>
  </si>
  <si>
    <t>K758</t>
  </si>
  <si>
    <t>K754</t>
  </si>
  <si>
    <t>K753</t>
  </si>
  <si>
    <t>K752</t>
  </si>
  <si>
    <t>K751</t>
  </si>
  <si>
    <t>K750</t>
  </si>
  <si>
    <t>K746</t>
  </si>
  <si>
    <t>K745</t>
  </si>
  <si>
    <t>K744</t>
  </si>
  <si>
    <t>K743</t>
  </si>
  <si>
    <t>K742</t>
  </si>
  <si>
    <t>K741</t>
  </si>
  <si>
    <t>K740</t>
  </si>
  <si>
    <t>K739</t>
  </si>
  <si>
    <t>K738</t>
  </si>
  <si>
    <t>K732</t>
  </si>
  <si>
    <t>K731</t>
  </si>
  <si>
    <t>K730</t>
  </si>
  <si>
    <t>K729</t>
  </si>
  <si>
    <t>K721</t>
  </si>
  <si>
    <t>K720</t>
  </si>
  <si>
    <t>K719</t>
  </si>
  <si>
    <t>K718</t>
  </si>
  <si>
    <t>K717</t>
  </si>
  <si>
    <t>K716</t>
  </si>
  <si>
    <t>K715</t>
  </si>
  <si>
    <t>K714</t>
  </si>
  <si>
    <t>K713</t>
  </si>
  <si>
    <t>K712</t>
  </si>
  <si>
    <t>K711</t>
  </si>
  <si>
    <t>K710</t>
  </si>
  <si>
    <t>K709</t>
  </si>
  <si>
    <t>K704</t>
  </si>
  <si>
    <t>K703</t>
  </si>
  <si>
    <t>K702</t>
  </si>
  <si>
    <t>K701</t>
  </si>
  <si>
    <t>K700</t>
  </si>
  <si>
    <t>K678</t>
  </si>
  <si>
    <t>K673</t>
  </si>
  <si>
    <t>K672</t>
  </si>
  <si>
    <t>K671</t>
  </si>
  <si>
    <t>K670</t>
  </si>
  <si>
    <t>K669</t>
  </si>
  <si>
    <t>K668</t>
  </si>
  <si>
    <t>K661</t>
  </si>
  <si>
    <t>K660</t>
  </si>
  <si>
    <t>K659</t>
  </si>
  <si>
    <t>K658</t>
  </si>
  <si>
    <t>K650</t>
  </si>
  <si>
    <t>K639</t>
  </si>
  <si>
    <t>K638</t>
  </si>
  <si>
    <t>K635</t>
  </si>
  <si>
    <t>K634</t>
  </si>
  <si>
    <t>K633</t>
  </si>
  <si>
    <t>K632</t>
  </si>
  <si>
    <t>K631</t>
  </si>
  <si>
    <t>K630</t>
  </si>
  <si>
    <t>K629</t>
  </si>
  <si>
    <t>K628</t>
  </si>
  <si>
    <t>K627</t>
  </si>
  <si>
    <t>K626</t>
  </si>
  <si>
    <t>K625</t>
  </si>
  <si>
    <t>K624</t>
  </si>
  <si>
    <t>K623</t>
  </si>
  <si>
    <t>K622</t>
  </si>
  <si>
    <t>K621</t>
  </si>
  <si>
    <t>K620</t>
  </si>
  <si>
    <t>K614</t>
  </si>
  <si>
    <t>K613</t>
  </si>
  <si>
    <t>K612</t>
  </si>
  <si>
    <t>K611</t>
  </si>
  <si>
    <t>K610</t>
  </si>
  <si>
    <t>K605</t>
  </si>
  <si>
    <t>K604</t>
  </si>
  <si>
    <t>K603</t>
  </si>
  <si>
    <t>K602</t>
  </si>
  <si>
    <t>K601</t>
  </si>
  <si>
    <t>K600</t>
  </si>
  <si>
    <t>K599</t>
  </si>
  <si>
    <t>K598</t>
  </si>
  <si>
    <t>K594</t>
  </si>
  <si>
    <t>K593</t>
  </si>
  <si>
    <t>K592</t>
  </si>
  <si>
    <t>K591</t>
  </si>
  <si>
    <t>K590</t>
  </si>
  <si>
    <t>K589</t>
  </si>
  <si>
    <t>K579</t>
  </si>
  <si>
    <t>K578</t>
  </si>
  <si>
    <t>K575</t>
  </si>
  <si>
    <t>K574</t>
  </si>
  <si>
    <t>K573</t>
  </si>
  <si>
    <t>K572</t>
  </si>
  <si>
    <t>K571</t>
  </si>
  <si>
    <t>K570</t>
  </si>
  <si>
    <t>K567</t>
  </si>
  <si>
    <t>K566</t>
  </si>
  <si>
    <t>K565</t>
  </si>
  <si>
    <t>K564</t>
  </si>
  <si>
    <t>K563</t>
  </si>
  <si>
    <t>K562</t>
  </si>
  <si>
    <t>K561</t>
  </si>
  <si>
    <t>K560</t>
  </si>
  <si>
    <t>K559</t>
  </si>
  <si>
    <t>K558</t>
  </si>
  <si>
    <t>K552</t>
  </si>
  <si>
    <t>K551</t>
  </si>
  <si>
    <t>K550</t>
  </si>
  <si>
    <t>K529</t>
  </si>
  <si>
    <t>K528</t>
  </si>
  <si>
    <t>K522</t>
  </si>
  <si>
    <t>K521</t>
  </si>
  <si>
    <t>K520</t>
  </si>
  <si>
    <t>K519</t>
  </si>
  <si>
    <t>K518</t>
  </si>
  <si>
    <t>K515</t>
  </si>
  <si>
    <t>K514</t>
  </si>
  <si>
    <t>K513</t>
  </si>
  <si>
    <t>K512</t>
  </si>
  <si>
    <t>K510</t>
  </si>
  <si>
    <t>K509</t>
  </si>
  <si>
    <t>K508</t>
  </si>
  <si>
    <t>K501</t>
  </si>
  <si>
    <t>K500</t>
  </si>
  <si>
    <t>K469</t>
  </si>
  <si>
    <t>K461</t>
  </si>
  <si>
    <t>K460</t>
  </si>
  <si>
    <t>K458</t>
  </si>
  <si>
    <t>K451</t>
  </si>
  <si>
    <t>K450</t>
  </si>
  <si>
    <t>K449</t>
  </si>
  <si>
    <t>K441</t>
  </si>
  <si>
    <t>K440</t>
  </si>
  <si>
    <t>K439</t>
  </si>
  <si>
    <t>K431</t>
  </si>
  <si>
    <t>K430</t>
  </si>
  <si>
    <t>K421</t>
  </si>
  <si>
    <t>K420</t>
  </si>
  <si>
    <t>K419</t>
  </si>
  <si>
    <t>K414</t>
  </si>
  <si>
    <t>K413</t>
  </si>
  <si>
    <t>K412</t>
  </si>
  <si>
    <t>K411</t>
  </si>
  <si>
    <t>K410</t>
  </si>
  <si>
    <t>K409</t>
  </si>
  <si>
    <t>K404</t>
  </si>
  <si>
    <t>K403</t>
  </si>
  <si>
    <t>K402</t>
  </si>
  <si>
    <t>K401</t>
  </si>
  <si>
    <t>K400</t>
  </si>
  <si>
    <t>K389</t>
  </si>
  <si>
    <t>K388</t>
  </si>
  <si>
    <t>K383</t>
  </si>
  <si>
    <t>K382</t>
  </si>
  <si>
    <t>K381</t>
  </si>
  <si>
    <t>K380</t>
  </si>
  <si>
    <t>K37X</t>
  </si>
  <si>
    <t>K36X</t>
  </si>
  <si>
    <t>K359</t>
  </si>
  <si>
    <t>K319</t>
  </si>
  <si>
    <t>K318</t>
  </si>
  <si>
    <t>K317</t>
  </si>
  <si>
    <t>K316</t>
  </si>
  <si>
    <t>K315</t>
  </si>
  <si>
    <t>K314</t>
  </si>
  <si>
    <t>K313</t>
  </si>
  <si>
    <t>K312</t>
  </si>
  <si>
    <t>K311</t>
  </si>
  <si>
    <t>K310</t>
  </si>
  <si>
    <t>K30X</t>
  </si>
  <si>
    <t>K299</t>
  </si>
  <si>
    <t>K298</t>
  </si>
  <si>
    <t>K296</t>
  </si>
  <si>
    <t>K295</t>
  </si>
  <si>
    <t>K294</t>
  </si>
  <si>
    <t>K293</t>
  </si>
  <si>
    <t>K292</t>
  </si>
  <si>
    <t>K291</t>
  </si>
  <si>
    <t>K290</t>
  </si>
  <si>
    <t>K289</t>
  </si>
  <si>
    <t>K287</t>
  </si>
  <si>
    <t>K286</t>
  </si>
  <si>
    <t>K285</t>
  </si>
  <si>
    <t>K284</t>
  </si>
  <si>
    <t>K283</t>
  </si>
  <si>
    <t>K282</t>
  </si>
  <si>
    <t>K281</t>
  </si>
  <si>
    <t>K280</t>
  </si>
  <si>
    <t>K279</t>
  </si>
  <si>
    <t>K277</t>
  </si>
  <si>
    <t>K276</t>
  </si>
  <si>
    <t>K275</t>
  </si>
  <si>
    <t>K274</t>
  </si>
  <si>
    <t>K273</t>
  </si>
  <si>
    <t>K272</t>
  </si>
  <si>
    <t>K271</t>
  </si>
  <si>
    <t>K270</t>
  </si>
  <si>
    <t>K269</t>
  </si>
  <si>
    <t>K267</t>
  </si>
  <si>
    <t>K266</t>
  </si>
  <si>
    <t>K265</t>
  </si>
  <si>
    <t>K264</t>
  </si>
  <si>
    <t>K263</t>
  </si>
  <si>
    <t>K262</t>
  </si>
  <si>
    <t>K261</t>
  </si>
  <si>
    <t>K260</t>
  </si>
  <si>
    <t>K259</t>
  </si>
  <si>
    <t>K257</t>
  </si>
  <si>
    <t>K256</t>
  </si>
  <si>
    <t>K255</t>
  </si>
  <si>
    <t>K254</t>
  </si>
  <si>
    <t>K253</t>
  </si>
  <si>
    <t>K252</t>
  </si>
  <si>
    <t>K251</t>
  </si>
  <si>
    <t>K238</t>
  </si>
  <si>
    <t>K231</t>
  </si>
  <si>
    <t>K230</t>
  </si>
  <si>
    <t>K229</t>
  </si>
  <si>
    <t>K228</t>
  </si>
  <si>
    <t>K226</t>
  </si>
  <si>
    <t>K225</t>
  </si>
  <si>
    <t>K224</t>
  </si>
  <si>
    <t>K223</t>
  </si>
  <si>
    <t>K222</t>
  </si>
  <si>
    <t>K221</t>
  </si>
  <si>
    <t>K220</t>
  </si>
  <si>
    <t>K219</t>
  </si>
  <si>
    <t>K210</t>
  </si>
  <si>
    <t>K20X</t>
  </si>
  <si>
    <t>K149</t>
  </si>
  <si>
    <t>K148</t>
  </si>
  <si>
    <t>K146</t>
  </si>
  <si>
    <t>K145</t>
  </si>
  <si>
    <t>K144</t>
  </si>
  <si>
    <t>K143</t>
  </si>
  <si>
    <t>K142</t>
  </si>
  <si>
    <t>K141</t>
  </si>
  <si>
    <t>K140</t>
  </si>
  <si>
    <t>K137</t>
  </si>
  <si>
    <t>K136</t>
  </si>
  <si>
    <t>K135</t>
  </si>
  <si>
    <t>K134</t>
  </si>
  <si>
    <t>K133</t>
  </si>
  <si>
    <t>K132</t>
  </si>
  <si>
    <t>K131</t>
  </si>
  <si>
    <t>K130</t>
  </si>
  <si>
    <t>K122</t>
  </si>
  <si>
    <t>K121</t>
  </si>
  <si>
    <t>K120</t>
  </si>
  <si>
    <t>K119</t>
  </si>
  <si>
    <t>K118</t>
  </si>
  <si>
    <t>K117</t>
  </si>
  <si>
    <t>K116</t>
  </si>
  <si>
    <t>K115</t>
  </si>
  <si>
    <t>K114</t>
  </si>
  <si>
    <t>K113</t>
  </si>
  <si>
    <t>K112</t>
  </si>
  <si>
    <t>K111</t>
  </si>
  <si>
    <t>K110</t>
  </si>
  <si>
    <t>K109</t>
  </si>
  <si>
    <t>K108</t>
  </si>
  <si>
    <t>K103</t>
  </si>
  <si>
    <t>K102</t>
  </si>
  <si>
    <t>K101</t>
  </si>
  <si>
    <t>K100</t>
  </si>
  <si>
    <t>K099</t>
  </si>
  <si>
    <t>K098</t>
  </si>
  <si>
    <t>K092</t>
  </si>
  <si>
    <t>K091</t>
  </si>
  <si>
    <t>K090</t>
  </si>
  <si>
    <t>K089</t>
  </si>
  <si>
    <t>K088</t>
  </si>
  <si>
    <t>K083</t>
  </si>
  <si>
    <t>K082</t>
  </si>
  <si>
    <t>K081</t>
  </si>
  <si>
    <t>K080</t>
  </si>
  <si>
    <t>K079</t>
  </si>
  <si>
    <t>K078</t>
  </si>
  <si>
    <t>K076</t>
  </si>
  <si>
    <t>K075</t>
  </si>
  <si>
    <t>K074</t>
  </si>
  <si>
    <t>K073</t>
  </si>
  <si>
    <t>K072</t>
  </si>
  <si>
    <t>K071</t>
  </si>
  <si>
    <t>K070</t>
  </si>
  <si>
    <t>K069</t>
  </si>
  <si>
    <t>K068</t>
  </si>
  <si>
    <t>K062</t>
  </si>
  <si>
    <t>K061</t>
  </si>
  <si>
    <t>K060</t>
  </si>
  <si>
    <t>K056</t>
  </si>
  <si>
    <t>K055</t>
  </si>
  <si>
    <t>K054</t>
  </si>
  <si>
    <t>K053</t>
  </si>
  <si>
    <t>K052</t>
  </si>
  <si>
    <t>K051</t>
  </si>
  <si>
    <t>K050</t>
  </si>
  <si>
    <t>K049</t>
  </si>
  <si>
    <t>K048</t>
  </si>
  <si>
    <t>K047</t>
  </si>
  <si>
    <t>K046</t>
  </si>
  <si>
    <t>K045</t>
  </si>
  <si>
    <t>K044</t>
  </si>
  <si>
    <t>K043</t>
  </si>
  <si>
    <t>K042</t>
  </si>
  <si>
    <t>K041</t>
  </si>
  <si>
    <t>K040</t>
  </si>
  <si>
    <t>K039</t>
  </si>
  <si>
    <t>K038</t>
  </si>
  <si>
    <t>K037</t>
  </si>
  <si>
    <t>K036</t>
  </si>
  <si>
    <t>K035</t>
  </si>
  <si>
    <t>K034</t>
  </si>
  <si>
    <t>K033</t>
  </si>
  <si>
    <t>K032</t>
  </si>
  <si>
    <t>K031</t>
  </si>
  <si>
    <t>K030</t>
  </si>
  <si>
    <t>K029</t>
  </si>
  <si>
    <t>K028</t>
  </si>
  <si>
    <t>K024</t>
  </si>
  <si>
    <t>K023</t>
  </si>
  <si>
    <t>K022</t>
  </si>
  <si>
    <t>K021</t>
  </si>
  <si>
    <t>K020</t>
  </si>
  <si>
    <t>K011</t>
  </si>
  <si>
    <t>K010</t>
  </si>
  <si>
    <t>K009</t>
  </si>
  <si>
    <t>K008</t>
  </si>
  <si>
    <t>K007</t>
  </si>
  <si>
    <t>K006</t>
  </si>
  <si>
    <t>K005</t>
  </si>
  <si>
    <t>K004</t>
  </si>
  <si>
    <t>K003</t>
  </si>
  <si>
    <t>K002</t>
  </si>
  <si>
    <t>K001</t>
  </si>
  <si>
    <t>K000</t>
  </si>
  <si>
    <t>J998</t>
  </si>
  <si>
    <t>J991</t>
  </si>
  <si>
    <t>J990</t>
  </si>
  <si>
    <t>J989</t>
  </si>
  <si>
    <t>J988</t>
  </si>
  <si>
    <t>J986</t>
  </si>
  <si>
    <t>J985</t>
  </si>
  <si>
    <t>J984</t>
  </si>
  <si>
    <t>J983</t>
  </si>
  <si>
    <t>J982</t>
  </si>
  <si>
    <t>J981</t>
  </si>
  <si>
    <t>J980</t>
  </si>
  <si>
    <t>J969</t>
  </si>
  <si>
    <t>J961</t>
  </si>
  <si>
    <t>J960</t>
  </si>
  <si>
    <t>J959</t>
  </si>
  <si>
    <t>J958</t>
  </si>
  <si>
    <t>J955</t>
  </si>
  <si>
    <t>J954</t>
  </si>
  <si>
    <t>J953</t>
  </si>
  <si>
    <t>J952</t>
  </si>
  <si>
    <t>J951</t>
  </si>
  <si>
    <t>J950</t>
  </si>
  <si>
    <t>J949</t>
  </si>
  <si>
    <t>J948</t>
  </si>
  <si>
    <t>J942</t>
  </si>
  <si>
    <t>J941</t>
  </si>
  <si>
    <t>J940</t>
  </si>
  <si>
    <t>J939</t>
  </si>
  <si>
    <t>J938</t>
  </si>
  <si>
    <t>J931</t>
  </si>
  <si>
    <t>J930</t>
  </si>
  <si>
    <t>J929</t>
  </si>
  <si>
    <t>J920</t>
  </si>
  <si>
    <t>J91X</t>
  </si>
  <si>
    <t>J90X</t>
  </si>
  <si>
    <t>J869</t>
  </si>
  <si>
    <t>J860</t>
  </si>
  <si>
    <t>J853</t>
  </si>
  <si>
    <t>J852</t>
  </si>
  <si>
    <t>J851</t>
  </si>
  <si>
    <t>J850</t>
  </si>
  <si>
    <t>J849</t>
  </si>
  <si>
    <t>J848</t>
  </si>
  <si>
    <t>J841</t>
  </si>
  <si>
    <t>J840</t>
  </si>
  <si>
    <t>J82X</t>
  </si>
  <si>
    <t>J81X</t>
  </si>
  <si>
    <t>J80X</t>
  </si>
  <si>
    <t>J709</t>
  </si>
  <si>
    <t>J708</t>
  </si>
  <si>
    <t>J704</t>
  </si>
  <si>
    <t>J703</t>
  </si>
  <si>
    <t>J702</t>
  </si>
  <si>
    <t>J701</t>
  </si>
  <si>
    <t>J700</t>
  </si>
  <si>
    <t>J698</t>
  </si>
  <si>
    <t>J691</t>
  </si>
  <si>
    <t>J690</t>
  </si>
  <si>
    <t>J689</t>
  </si>
  <si>
    <t>J688</t>
  </si>
  <si>
    <t>J684</t>
  </si>
  <si>
    <t>J683</t>
  </si>
  <si>
    <t>J682</t>
  </si>
  <si>
    <t>J681</t>
  </si>
  <si>
    <t>J680</t>
  </si>
  <si>
    <t>J679</t>
  </si>
  <si>
    <t>J678</t>
  </si>
  <si>
    <t>J677</t>
  </si>
  <si>
    <t>J676</t>
  </si>
  <si>
    <t>J675</t>
  </si>
  <si>
    <t>J674</t>
  </si>
  <si>
    <t>J673</t>
  </si>
  <si>
    <t>J672</t>
  </si>
  <si>
    <t>J671</t>
  </si>
  <si>
    <t>J670</t>
  </si>
  <si>
    <t>J668</t>
  </si>
  <si>
    <t>J662</t>
  </si>
  <si>
    <t>J661</t>
  </si>
  <si>
    <t>J660</t>
  </si>
  <si>
    <t>J65X</t>
  </si>
  <si>
    <t>J64X</t>
  </si>
  <si>
    <t>J638</t>
  </si>
  <si>
    <t>J635</t>
  </si>
  <si>
    <t>J634</t>
  </si>
  <si>
    <t>J633</t>
  </si>
  <si>
    <t>J632</t>
  </si>
  <si>
    <t>J631</t>
  </si>
  <si>
    <t>J630</t>
  </si>
  <si>
    <t>J628</t>
  </si>
  <si>
    <t>J620</t>
  </si>
  <si>
    <t>J61X</t>
  </si>
  <si>
    <t>J60X</t>
  </si>
  <si>
    <t>J47X</t>
  </si>
  <si>
    <t>J46X</t>
  </si>
  <si>
    <t>J459</t>
  </si>
  <si>
    <t>J458</t>
  </si>
  <si>
    <t>J451</t>
  </si>
  <si>
    <t>J450</t>
  </si>
  <si>
    <t>J449</t>
  </si>
  <si>
    <t>J448</t>
  </si>
  <si>
    <t>J441</t>
  </si>
  <si>
    <t>J440</t>
  </si>
  <si>
    <t>J439</t>
  </si>
  <si>
    <t>J438</t>
  </si>
  <si>
    <t>J432</t>
  </si>
  <si>
    <t>J431</t>
  </si>
  <si>
    <t>J430</t>
  </si>
  <si>
    <t>J42X</t>
  </si>
  <si>
    <t>J418</t>
  </si>
  <si>
    <t>J411</t>
  </si>
  <si>
    <t>J410</t>
  </si>
  <si>
    <t>J40X</t>
  </si>
  <si>
    <t>J399</t>
  </si>
  <si>
    <t>J398</t>
  </si>
  <si>
    <t>J393</t>
  </si>
  <si>
    <t>J392</t>
  </si>
  <si>
    <t>J391</t>
  </si>
  <si>
    <t>J390</t>
  </si>
  <si>
    <t>J387</t>
  </si>
  <si>
    <t>J386</t>
  </si>
  <si>
    <t>J385</t>
  </si>
  <si>
    <t>J384</t>
  </si>
  <si>
    <t>J383</t>
  </si>
  <si>
    <t>J382</t>
  </si>
  <si>
    <t>J381</t>
  </si>
  <si>
    <t>J380</t>
  </si>
  <si>
    <t>J371</t>
  </si>
  <si>
    <t>J370</t>
  </si>
  <si>
    <t>J36X</t>
  </si>
  <si>
    <t>J359</t>
  </si>
  <si>
    <t>J358</t>
  </si>
  <si>
    <t>J353</t>
  </si>
  <si>
    <t>J352</t>
  </si>
  <si>
    <t>J351</t>
  </si>
  <si>
    <t>J350</t>
  </si>
  <si>
    <t>J348</t>
  </si>
  <si>
    <t>J343</t>
  </si>
  <si>
    <t>J342</t>
  </si>
  <si>
    <t>J341</t>
  </si>
  <si>
    <t>J340</t>
  </si>
  <si>
    <t>J339</t>
  </si>
  <si>
    <t>J338</t>
  </si>
  <si>
    <t>J331</t>
  </si>
  <si>
    <t>J330</t>
  </si>
  <si>
    <t>J329</t>
  </si>
  <si>
    <t>J328</t>
  </si>
  <si>
    <t>J324</t>
  </si>
  <si>
    <t>J323</t>
  </si>
  <si>
    <t>J322</t>
  </si>
  <si>
    <t>J321</t>
  </si>
  <si>
    <t>J320</t>
  </si>
  <si>
    <t>J312</t>
  </si>
  <si>
    <t>J311</t>
  </si>
  <si>
    <t>J310</t>
  </si>
  <si>
    <t>J304</t>
  </si>
  <si>
    <t>J303</t>
  </si>
  <si>
    <t>J302</t>
  </si>
  <si>
    <t>J301</t>
  </si>
  <si>
    <t>J300</t>
  </si>
  <si>
    <t>J22X</t>
  </si>
  <si>
    <t>J219</t>
  </si>
  <si>
    <t>J218</t>
  </si>
  <si>
    <t>J210</t>
  </si>
  <si>
    <t>J208</t>
  </si>
  <si>
    <t>J207</t>
  </si>
  <si>
    <t>J206</t>
  </si>
  <si>
    <t>J205</t>
  </si>
  <si>
    <t>J204</t>
  </si>
  <si>
    <t>J203</t>
  </si>
  <si>
    <t>J202</t>
  </si>
  <si>
    <t>J201</t>
  </si>
  <si>
    <t>J200</t>
  </si>
  <si>
    <t>J189</t>
  </si>
  <si>
    <t>J188</t>
  </si>
  <si>
    <t>J182</t>
  </si>
  <si>
    <t>J181</t>
  </si>
  <si>
    <t>J180</t>
  </si>
  <si>
    <t>J178</t>
  </si>
  <si>
    <t>J173</t>
  </si>
  <si>
    <t>J172</t>
  </si>
  <si>
    <t>J171</t>
  </si>
  <si>
    <t>J170</t>
  </si>
  <si>
    <t>J168</t>
  </si>
  <si>
    <t>J160</t>
  </si>
  <si>
    <t>J159</t>
  </si>
  <si>
    <t>J158</t>
  </si>
  <si>
    <t>J157</t>
  </si>
  <si>
    <t>J156</t>
  </si>
  <si>
    <t>J155</t>
  </si>
  <si>
    <t>J154</t>
  </si>
  <si>
    <t>J153</t>
  </si>
  <si>
    <t>J152</t>
  </si>
  <si>
    <t>J151</t>
  </si>
  <si>
    <t>J150</t>
  </si>
  <si>
    <t>J14X</t>
  </si>
  <si>
    <t>J13X</t>
  </si>
  <si>
    <t>J129</t>
  </si>
  <si>
    <t>J128</t>
  </si>
  <si>
    <t>J122</t>
  </si>
  <si>
    <t>J121</t>
  </si>
  <si>
    <t>J120</t>
  </si>
  <si>
    <t>J118</t>
  </si>
  <si>
    <t>J111</t>
  </si>
  <si>
    <t>J110</t>
  </si>
  <si>
    <t>J108</t>
  </si>
  <si>
    <t>J101</t>
  </si>
  <si>
    <t>J100</t>
  </si>
  <si>
    <t>J068</t>
  </si>
  <si>
    <t>J060</t>
  </si>
  <si>
    <t>J051</t>
  </si>
  <si>
    <t>J050</t>
  </si>
  <si>
    <t>J042</t>
  </si>
  <si>
    <t>J041</t>
  </si>
  <si>
    <t>J040</t>
  </si>
  <si>
    <t>J039</t>
  </si>
  <si>
    <t>J038</t>
  </si>
  <si>
    <t>J030</t>
  </si>
  <si>
    <t>J029</t>
  </si>
  <si>
    <t>J028</t>
  </si>
  <si>
    <t>J020</t>
  </si>
  <si>
    <t>J019</t>
  </si>
  <si>
    <t>J018</t>
  </si>
  <si>
    <t>J014</t>
  </si>
  <si>
    <t>J013</t>
  </si>
  <si>
    <t>J012</t>
  </si>
  <si>
    <t>J011</t>
  </si>
  <si>
    <t>J010</t>
  </si>
  <si>
    <t>J00X</t>
  </si>
  <si>
    <t>I99X</t>
  </si>
  <si>
    <t>I988</t>
  </si>
  <si>
    <t>I982</t>
  </si>
  <si>
    <t>I981</t>
  </si>
  <si>
    <t>I980</t>
  </si>
  <si>
    <t>I979</t>
  </si>
  <si>
    <t>I978</t>
  </si>
  <si>
    <t>I972</t>
  </si>
  <si>
    <t>I971</t>
  </si>
  <si>
    <t>I970</t>
  </si>
  <si>
    <t>I959</t>
  </si>
  <si>
    <t>I958</t>
  </si>
  <si>
    <t>I952</t>
  </si>
  <si>
    <t>I951</t>
  </si>
  <si>
    <t>I950</t>
  </si>
  <si>
    <t>I899</t>
  </si>
  <si>
    <t>I898</t>
  </si>
  <si>
    <t>I891</t>
  </si>
  <si>
    <t>I890</t>
  </si>
  <si>
    <t>I889</t>
  </si>
  <si>
    <t>I888</t>
  </si>
  <si>
    <t>I881</t>
  </si>
  <si>
    <t>I880</t>
  </si>
  <si>
    <t>I879</t>
  </si>
  <si>
    <t>I878</t>
  </si>
  <si>
    <t>I872</t>
  </si>
  <si>
    <t>I871</t>
  </si>
  <si>
    <t>I870</t>
  </si>
  <si>
    <t>I868</t>
  </si>
  <si>
    <t>I864</t>
  </si>
  <si>
    <t>I863</t>
  </si>
  <si>
    <t>I862</t>
  </si>
  <si>
    <t>I861</t>
  </si>
  <si>
    <t>I860</t>
  </si>
  <si>
    <t>I859</t>
  </si>
  <si>
    <t>I850</t>
  </si>
  <si>
    <t>I849</t>
  </si>
  <si>
    <t>I845</t>
  </si>
  <si>
    <t>I839</t>
  </si>
  <si>
    <t>I832</t>
  </si>
  <si>
    <t>I831</t>
  </si>
  <si>
    <t>I830</t>
  </si>
  <si>
    <t>I829</t>
  </si>
  <si>
    <t>I828</t>
  </si>
  <si>
    <t>I823</t>
  </si>
  <si>
    <t>I822</t>
  </si>
  <si>
    <t>I821</t>
  </si>
  <si>
    <t>I820</t>
  </si>
  <si>
    <t>I81X</t>
  </si>
  <si>
    <t>I809</t>
  </si>
  <si>
    <t>I808</t>
  </si>
  <si>
    <t>I803</t>
  </si>
  <si>
    <t>I802</t>
  </si>
  <si>
    <t>I801</t>
  </si>
  <si>
    <t>I800</t>
  </si>
  <si>
    <t>I798</t>
  </si>
  <si>
    <t>I792</t>
  </si>
  <si>
    <t>I791</t>
  </si>
  <si>
    <t>I790</t>
  </si>
  <si>
    <t>I789</t>
  </si>
  <si>
    <t>I788</t>
  </si>
  <si>
    <t>I781</t>
  </si>
  <si>
    <t>I780</t>
  </si>
  <si>
    <t>I779</t>
  </si>
  <si>
    <t>I778</t>
  </si>
  <si>
    <t>I776</t>
  </si>
  <si>
    <t>I775</t>
  </si>
  <si>
    <t>I774</t>
  </si>
  <si>
    <t>I773</t>
  </si>
  <si>
    <t>I772</t>
  </si>
  <si>
    <t>I771</t>
  </si>
  <si>
    <t>I770</t>
  </si>
  <si>
    <t>I749</t>
  </si>
  <si>
    <t>I748</t>
  </si>
  <si>
    <t>I745</t>
  </si>
  <si>
    <t>I744</t>
  </si>
  <si>
    <t>I743</t>
  </si>
  <si>
    <t>I742</t>
  </si>
  <si>
    <t>I741</t>
  </si>
  <si>
    <t>I740</t>
  </si>
  <si>
    <t>I739</t>
  </si>
  <si>
    <t>I738</t>
  </si>
  <si>
    <t>I731</t>
  </si>
  <si>
    <t>I730</t>
  </si>
  <si>
    <t>I729</t>
  </si>
  <si>
    <t>I728</t>
  </si>
  <si>
    <t>I724</t>
  </si>
  <si>
    <t>I723</t>
  </si>
  <si>
    <t>I722</t>
  </si>
  <si>
    <t>I721</t>
  </si>
  <si>
    <t>I720</t>
  </si>
  <si>
    <t>I719</t>
  </si>
  <si>
    <t>I718</t>
  </si>
  <si>
    <t>I716</t>
  </si>
  <si>
    <t>I715</t>
  </si>
  <si>
    <t>I714</t>
  </si>
  <si>
    <t>I713</t>
  </si>
  <si>
    <t>I712</t>
  </si>
  <si>
    <t>I711</t>
  </si>
  <si>
    <t>I710</t>
  </si>
  <si>
    <t>I709</t>
  </si>
  <si>
    <t>I708</t>
  </si>
  <si>
    <t>I702</t>
  </si>
  <si>
    <t>I701</t>
  </si>
  <si>
    <t>I700</t>
  </si>
  <si>
    <t>I698</t>
  </si>
  <si>
    <t>I694</t>
  </si>
  <si>
    <t>I693</t>
  </si>
  <si>
    <t>I692</t>
  </si>
  <si>
    <t>I691</t>
  </si>
  <si>
    <t>I690</t>
  </si>
  <si>
    <t>I688</t>
  </si>
  <si>
    <t>I682</t>
  </si>
  <si>
    <t>I681</t>
  </si>
  <si>
    <t>I680</t>
  </si>
  <si>
    <t>I679</t>
  </si>
  <si>
    <t>I678</t>
  </si>
  <si>
    <t>I677</t>
  </si>
  <si>
    <t>I676</t>
  </si>
  <si>
    <t>I675</t>
  </si>
  <si>
    <t>I674</t>
  </si>
  <si>
    <t>I673</t>
  </si>
  <si>
    <t>I672</t>
  </si>
  <si>
    <t>I671</t>
  </si>
  <si>
    <t>I670</t>
  </si>
  <si>
    <t>I669</t>
  </si>
  <si>
    <t>I668</t>
  </si>
  <si>
    <t>I664</t>
  </si>
  <si>
    <t>I663</t>
  </si>
  <si>
    <t>I662</t>
  </si>
  <si>
    <t>I661</t>
  </si>
  <si>
    <t>I660</t>
  </si>
  <si>
    <t>I659</t>
  </si>
  <si>
    <t>I658</t>
  </si>
  <si>
    <t>I653</t>
  </si>
  <si>
    <t>I652</t>
  </si>
  <si>
    <t>I651</t>
  </si>
  <si>
    <t>I650</t>
  </si>
  <si>
    <t>I64X</t>
  </si>
  <si>
    <t>I639</t>
  </si>
  <si>
    <t>I638</t>
  </si>
  <si>
    <t>I636</t>
  </si>
  <si>
    <t>I635</t>
  </si>
  <si>
    <t>I634</t>
  </si>
  <si>
    <t>I633</t>
  </si>
  <si>
    <t>I632</t>
  </si>
  <si>
    <t>I631</t>
  </si>
  <si>
    <t>I630</t>
  </si>
  <si>
    <t>I629</t>
  </si>
  <si>
    <t>I621</t>
  </si>
  <si>
    <t>I620</t>
  </si>
  <si>
    <t>I619</t>
  </si>
  <si>
    <t>I618</t>
  </si>
  <si>
    <t>I616</t>
  </si>
  <si>
    <t>I615</t>
  </si>
  <si>
    <t>I614</t>
  </si>
  <si>
    <t>I613</t>
  </si>
  <si>
    <t>I612</t>
  </si>
  <si>
    <t>I611</t>
  </si>
  <si>
    <t>I610</t>
  </si>
  <si>
    <t>I609</t>
  </si>
  <si>
    <t>I608</t>
  </si>
  <si>
    <t>I607</t>
  </si>
  <si>
    <t>I606</t>
  </si>
  <si>
    <t>I605</t>
  </si>
  <si>
    <t>I604</t>
  </si>
  <si>
    <t>I603</t>
  </si>
  <si>
    <t>I602</t>
  </si>
  <si>
    <t>I601</t>
  </si>
  <si>
    <t>I600</t>
  </si>
  <si>
    <t>I528</t>
  </si>
  <si>
    <t>I521</t>
  </si>
  <si>
    <t>I520</t>
  </si>
  <si>
    <t>I519</t>
  </si>
  <si>
    <t>I518</t>
  </si>
  <si>
    <t>I517</t>
  </si>
  <si>
    <t>I516</t>
  </si>
  <si>
    <t>I515</t>
  </si>
  <si>
    <t>I514</t>
  </si>
  <si>
    <t>I513</t>
  </si>
  <si>
    <t>I512</t>
  </si>
  <si>
    <t>I511</t>
  </si>
  <si>
    <t>I510</t>
  </si>
  <si>
    <t>I509</t>
  </si>
  <si>
    <t>I501</t>
  </si>
  <si>
    <t>I500</t>
  </si>
  <si>
    <t>I499</t>
  </si>
  <si>
    <t>I498</t>
  </si>
  <si>
    <t>I495</t>
  </si>
  <si>
    <t>I494</t>
  </si>
  <si>
    <t>I493</t>
  </si>
  <si>
    <t>I492</t>
  </si>
  <si>
    <t>I491</t>
  </si>
  <si>
    <t>I490</t>
  </si>
  <si>
    <t>I479</t>
  </si>
  <si>
    <t>I472</t>
  </si>
  <si>
    <t>I471</t>
  </si>
  <si>
    <t>I470</t>
  </si>
  <si>
    <t>I469</t>
  </si>
  <si>
    <t>I461</t>
  </si>
  <si>
    <t>I460</t>
  </si>
  <si>
    <t>I459</t>
  </si>
  <si>
    <t>I458</t>
  </si>
  <si>
    <t>I456</t>
  </si>
  <si>
    <t>I455</t>
  </si>
  <si>
    <t>I454</t>
  </si>
  <si>
    <t>I453</t>
  </si>
  <si>
    <t>I452</t>
  </si>
  <si>
    <t>I451</t>
  </si>
  <si>
    <t>I450</t>
  </si>
  <si>
    <t>I447</t>
  </si>
  <si>
    <t>I446</t>
  </si>
  <si>
    <t>I445</t>
  </si>
  <si>
    <t>I444</t>
  </si>
  <si>
    <t>I443</t>
  </si>
  <si>
    <t>I442</t>
  </si>
  <si>
    <t>I441</t>
  </si>
  <si>
    <t>I440</t>
  </si>
  <si>
    <t>I438</t>
  </si>
  <si>
    <t>I432</t>
  </si>
  <si>
    <t>I431</t>
  </si>
  <si>
    <t>I430</t>
  </si>
  <si>
    <t>I429</t>
  </si>
  <si>
    <t>I428</t>
  </si>
  <si>
    <t>I427</t>
  </si>
  <si>
    <t>I426</t>
  </si>
  <si>
    <t>I425</t>
  </si>
  <si>
    <t>I424</t>
  </si>
  <si>
    <t>I423</t>
  </si>
  <si>
    <t>I422</t>
  </si>
  <si>
    <t>I421</t>
  </si>
  <si>
    <t>I420</t>
  </si>
  <si>
    <t>I418</t>
  </si>
  <si>
    <t>I412</t>
  </si>
  <si>
    <t>I411</t>
  </si>
  <si>
    <t>I410</t>
  </si>
  <si>
    <t>I409</t>
  </si>
  <si>
    <t>I408</t>
  </si>
  <si>
    <t>I401</t>
  </si>
  <si>
    <t>I400</t>
  </si>
  <si>
    <t>I398</t>
  </si>
  <si>
    <t>I394</t>
  </si>
  <si>
    <t>I393</t>
  </si>
  <si>
    <t>I392</t>
  </si>
  <si>
    <t>I391</t>
  </si>
  <si>
    <t>I390</t>
  </si>
  <si>
    <t>I38X</t>
  </si>
  <si>
    <t>I379</t>
  </si>
  <si>
    <t>I378</t>
  </si>
  <si>
    <t>I372</t>
  </si>
  <si>
    <t>I371</t>
  </si>
  <si>
    <t>I370</t>
  </si>
  <si>
    <t>I369</t>
  </si>
  <si>
    <t>I368</t>
  </si>
  <si>
    <t>I362</t>
  </si>
  <si>
    <t>I361</t>
  </si>
  <si>
    <t>I360</t>
  </si>
  <si>
    <t>I359</t>
  </si>
  <si>
    <t>I358</t>
  </si>
  <si>
    <t>I352</t>
  </si>
  <si>
    <t>I351</t>
  </si>
  <si>
    <t>I350</t>
  </si>
  <si>
    <t>I349</t>
  </si>
  <si>
    <t>I348</t>
  </si>
  <si>
    <t>I342</t>
  </si>
  <si>
    <t>I341</t>
  </si>
  <si>
    <t>I340</t>
  </si>
  <si>
    <t>I339</t>
  </si>
  <si>
    <t>I330</t>
  </si>
  <si>
    <t>I328</t>
  </si>
  <si>
    <t>I321</t>
  </si>
  <si>
    <t>I320</t>
  </si>
  <si>
    <t>I319</t>
  </si>
  <si>
    <t>I318</t>
  </si>
  <si>
    <t>I313</t>
  </si>
  <si>
    <t>I312</t>
  </si>
  <si>
    <t>I311</t>
  </si>
  <si>
    <t>I310</t>
  </si>
  <si>
    <t>I309</t>
  </si>
  <si>
    <t>I308</t>
  </si>
  <si>
    <t>I301</t>
  </si>
  <si>
    <t>I300</t>
  </si>
  <si>
    <t>I289</t>
  </si>
  <si>
    <t>I288</t>
  </si>
  <si>
    <t>I281</t>
  </si>
  <si>
    <t>I280</t>
  </si>
  <si>
    <t>I279</t>
  </si>
  <si>
    <t>I278</t>
  </si>
  <si>
    <t>I271</t>
  </si>
  <si>
    <t>I270</t>
  </si>
  <si>
    <t>I269</t>
  </si>
  <si>
    <t>I260</t>
  </si>
  <si>
    <t>I259</t>
  </si>
  <si>
    <t>I258</t>
  </si>
  <si>
    <t>I256</t>
  </si>
  <si>
    <t>I255</t>
  </si>
  <si>
    <t>I254</t>
  </si>
  <si>
    <t>I253</t>
  </si>
  <si>
    <t>I252</t>
  </si>
  <si>
    <t>I251</t>
  </si>
  <si>
    <t>I250</t>
  </si>
  <si>
    <t>I249</t>
  </si>
  <si>
    <t>I248</t>
  </si>
  <si>
    <t>I241</t>
  </si>
  <si>
    <t>I240</t>
  </si>
  <si>
    <t>I238</t>
  </si>
  <si>
    <t>I236</t>
  </si>
  <si>
    <t>I235</t>
  </si>
  <si>
    <t>I234</t>
  </si>
  <si>
    <t>I233</t>
  </si>
  <si>
    <t>I232</t>
  </si>
  <si>
    <t>I231</t>
  </si>
  <si>
    <t>I230</t>
  </si>
  <si>
    <t>I229</t>
  </si>
  <si>
    <t>I228</t>
  </si>
  <si>
    <t>I221</t>
  </si>
  <si>
    <t>I220</t>
  </si>
  <si>
    <t>I219</t>
  </si>
  <si>
    <t>I214</t>
  </si>
  <si>
    <t>I213</t>
  </si>
  <si>
    <t>I212</t>
  </si>
  <si>
    <t>I211</t>
  </si>
  <si>
    <t>I210</t>
  </si>
  <si>
    <t>I209</t>
  </si>
  <si>
    <t>I208</t>
  </si>
  <si>
    <t>I201</t>
  </si>
  <si>
    <t>I200</t>
  </si>
  <si>
    <t>I159</t>
  </si>
  <si>
    <t>I158</t>
  </si>
  <si>
    <t>I152</t>
  </si>
  <si>
    <t>I151</t>
  </si>
  <si>
    <t>I150</t>
  </si>
  <si>
    <t>I139</t>
  </si>
  <si>
    <t>I132</t>
  </si>
  <si>
    <t>I131</t>
  </si>
  <si>
    <t>I130</t>
  </si>
  <si>
    <t>I129</t>
  </si>
  <si>
    <t>I120</t>
  </si>
  <si>
    <t>I119</t>
  </si>
  <si>
    <t>I110</t>
  </si>
  <si>
    <t>I099</t>
  </si>
  <si>
    <t>I098</t>
  </si>
  <si>
    <t>I092</t>
  </si>
  <si>
    <t>I091</t>
  </si>
  <si>
    <t>I090</t>
  </si>
  <si>
    <t>I089</t>
  </si>
  <si>
    <t>I088</t>
  </si>
  <si>
    <t>I083</t>
  </si>
  <si>
    <t>I082</t>
  </si>
  <si>
    <t>I081</t>
  </si>
  <si>
    <t>I080</t>
  </si>
  <si>
    <t>I079</t>
  </si>
  <si>
    <t>I078</t>
  </si>
  <si>
    <t>I072</t>
  </si>
  <si>
    <t>I071</t>
  </si>
  <si>
    <t>I070</t>
  </si>
  <si>
    <t>I069</t>
  </si>
  <si>
    <t>I068</t>
  </si>
  <si>
    <t>I062</t>
  </si>
  <si>
    <t>I061</t>
  </si>
  <si>
    <t>I060</t>
  </si>
  <si>
    <t>I059</t>
  </si>
  <si>
    <t>I058</t>
  </si>
  <si>
    <t>I052</t>
  </si>
  <si>
    <t>I051</t>
  </si>
  <si>
    <t>I050</t>
  </si>
  <si>
    <t>I029</t>
  </si>
  <si>
    <t>I020</t>
  </si>
  <si>
    <t>I019</t>
  </si>
  <si>
    <t>I018</t>
  </si>
  <si>
    <t>I012</t>
  </si>
  <si>
    <t>I011</t>
  </si>
  <si>
    <t>I010</t>
  </si>
  <si>
    <t>I00X</t>
  </si>
  <si>
    <t>H959</t>
  </si>
  <si>
    <t>H958</t>
  </si>
  <si>
    <t>H951</t>
  </si>
  <si>
    <t>H950</t>
  </si>
  <si>
    <t>H948</t>
  </si>
  <si>
    <t>H940</t>
  </si>
  <si>
    <t>H939</t>
  </si>
  <si>
    <t>H938</t>
  </si>
  <si>
    <t>H933</t>
  </si>
  <si>
    <t>H932</t>
  </si>
  <si>
    <t>H931</t>
  </si>
  <si>
    <t>H930</t>
  </si>
  <si>
    <t>H922</t>
  </si>
  <si>
    <t>H921</t>
  </si>
  <si>
    <t>H920</t>
  </si>
  <si>
    <t>H919</t>
  </si>
  <si>
    <t>H918</t>
  </si>
  <si>
    <t>H913</t>
  </si>
  <si>
    <t>H912</t>
  </si>
  <si>
    <t>H911</t>
  </si>
  <si>
    <t>H910</t>
  </si>
  <si>
    <t>H908</t>
  </si>
  <si>
    <t>H907</t>
  </si>
  <si>
    <t>H906</t>
  </si>
  <si>
    <t>H905</t>
  </si>
  <si>
    <t>H904</t>
  </si>
  <si>
    <t>H903</t>
  </si>
  <si>
    <t>H902</t>
  </si>
  <si>
    <t>H901</t>
  </si>
  <si>
    <t>H900</t>
  </si>
  <si>
    <t>H839</t>
  </si>
  <si>
    <t>H838</t>
  </si>
  <si>
    <t>H833</t>
  </si>
  <si>
    <t>H832</t>
  </si>
  <si>
    <t>H831</t>
  </si>
  <si>
    <t>H830</t>
  </si>
  <si>
    <t>H82X</t>
  </si>
  <si>
    <t>H819</t>
  </si>
  <si>
    <t>H818</t>
  </si>
  <si>
    <t>H814</t>
  </si>
  <si>
    <t>H813</t>
  </si>
  <si>
    <t>H812</t>
  </si>
  <si>
    <t>H811</t>
  </si>
  <si>
    <t>H810</t>
  </si>
  <si>
    <t>H809</t>
  </si>
  <si>
    <t>H808</t>
  </si>
  <si>
    <t>H802</t>
  </si>
  <si>
    <t>H801</t>
  </si>
  <si>
    <t>H800</t>
  </si>
  <si>
    <t>H758</t>
  </si>
  <si>
    <t>H750</t>
  </si>
  <si>
    <t>H749</t>
  </si>
  <si>
    <t>H748</t>
  </si>
  <si>
    <t>H744</t>
  </si>
  <si>
    <t>H743</t>
  </si>
  <si>
    <t>H742</t>
  </si>
  <si>
    <t>H741</t>
  </si>
  <si>
    <t>H740</t>
  </si>
  <si>
    <t>H739</t>
  </si>
  <si>
    <t>H738</t>
  </si>
  <si>
    <t>H731</t>
  </si>
  <si>
    <t>H730</t>
  </si>
  <si>
    <t>H729</t>
  </si>
  <si>
    <t>H728</t>
  </si>
  <si>
    <t>H722</t>
  </si>
  <si>
    <t>H721</t>
  </si>
  <si>
    <t>H720</t>
  </si>
  <si>
    <t>H71X</t>
  </si>
  <si>
    <t>H709</t>
  </si>
  <si>
    <t>H708</t>
  </si>
  <si>
    <t>H702</t>
  </si>
  <si>
    <t>H701</t>
  </si>
  <si>
    <t>H700</t>
  </si>
  <si>
    <t>H699</t>
  </si>
  <si>
    <t>H698</t>
  </si>
  <si>
    <t>H690</t>
  </si>
  <si>
    <t>H681</t>
  </si>
  <si>
    <t>H680</t>
  </si>
  <si>
    <t>H678</t>
  </si>
  <si>
    <t>H671</t>
  </si>
  <si>
    <t>H670</t>
  </si>
  <si>
    <t>H669</t>
  </si>
  <si>
    <t>H664</t>
  </si>
  <si>
    <t>H663</t>
  </si>
  <si>
    <t>H662</t>
  </si>
  <si>
    <t>H661</t>
  </si>
  <si>
    <t>H660</t>
  </si>
  <si>
    <t>H659</t>
  </si>
  <si>
    <t>H654</t>
  </si>
  <si>
    <t>H653</t>
  </si>
  <si>
    <t>H652</t>
  </si>
  <si>
    <t>H651</t>
  </si>
  <si>
    <t>H650</t>
  </si>
  <si>
    <t>H628</t>
  </si>
  <si>
    <t>H624</t>
  </si>
  <si>
    <t>H623</t>
  </si>
  <si>
    <t>H622</t>
  </si>
  <si>
    <t>H621</t>
  </si>
  <si>
    <t>H620</t>
  </si>
  <si>
    <t>H619</t>
  </si>
  <si>
    <t>H618</t>
  </si>
  <si>
    <t>H613</t>
  </si>
  <si>
    <t>H612</t>
  </si>
  <si>
    <t>H611</t>
  </si>
  <si>
    <t>H610</t>
  </si>
  <si>
    <t>H609</t>
  </si>
  <si>
    <t>H608</t>
  </si>
  <si>
    <t>H605</t>
  </si>
  <si>
    <t>H604</t>
  </si>
  <si>
    <t>H603</t>
  </si>
  <si>
    <t>H602</t>
  </si>
  <si>
    <t>H601</t>
  </si>
  <si>
    <t>H600</t>
  </si>
  <si>
    <t>H599</t>
  </si>
  <si>
    <t>H598</t>
  </si>
  <si>
    <t>H590</t>
  </si>
  <si>
    <t>H588</t>
  </si>
  <si>
    <t>H581</t>
  </si>
  <si>
    <t>H580</t>
  </si>
  <si>
    <t>H579</t>
  </si>
  <si>
    <t>H578</t>
  </si>
  <si>
    <t>H571</t>
  </si>
  <si>
    <t>H570</t>
  </si>
  <si>
    <t>H55X</t>
  </si>
  <si>
    <t>H546</t>
  </si>
  <si>
    <t>H545</t>
  </si>
  <si>
    <t>H544</t>
  </si>
  <si>
    <t>H543</t>
  </si>
  <si>
    <t>H542</t>
  </si>
  <si>
    <t>H541</t>
  </si>
  <si>
    <t>H540</t>
  </si>
  <si>
    <t>H539</t>
  </si>
  <si>
    <t>H538</t>
  </si>
  <si>
    <t>H536</t>
  </si>
  <si>
    <t>H535</t>
  </si>
  <si>
    <t>H534</t>
  </si>
  <si>
    <t>H533</t>
  </si>
  <si>
    <t>H532</t>
  </si>
  <si>
    <t>H531</t>
  </si>
  <si>
    <t>H530</t>
  </si>
  <si>
    <t>H527</t>
  </si>
  <si>
    <t>H526</t>
  </si>
  <si>
    <t>H525</t>
  </si>
  <si>
    <t>H524</t>
  </si>
  <si>
    <t>H523</t>
  </si>
  <si>
    <t>H522</t>
  </si>
  <si>
    <t>H521</t>
  </si>
  <si>
    <t>H520</t>
  </si>
  <si>
    <t>H519</t>
  </si>
  <si>
    <t>H518</t>
  </si>
  <si>
    <t>H512</t>
  </si>
  <si>
    <t>H511</t>
  </si>
  <si>
    <t>H510</t>
  </si>
  <si>
    <t>H509</t>
  </si>
  <si>
    <t>H508</t>
  </si>
  <si>
    <t>H506</t>
  </si>
  <si>
    <t>H505</t>
  </si>
  <si>
    <t>H504</t>
  </si>
  <si>
    <t>H503</t>
  </si>
  <si>
    <t>H502</t>
  </si>
  <si>
    <t>H501</t>
  </si>
  <si>
    <t>H500</t>
  </si>
  <si>
    <t>H499</t>
  </si>
  <si>
    <t>H498</t>
  </si>
  <si>
    <t>H494</t>
  </si>
  <si>
    <t>H493</t>
  </si>
  <si>
    <t>H492</t>
  </si>
  <si>
    <t>H491</t>
  </si>
  <si>
    <t>H490</t>
  </si>
  <si>
    <t>H488</t>
  </si>
  <si>
    <t>H481</t>
  </si>
  <si>
    <t>H480</t>
  </si>
  <si>
    <t>H477</t>
  </si>
  <si>
    <t>H476</t>
  </si>
  <si>
    <t>H475</t>
  </si>
  <si>
    <t>H474</t>
  </si>
  <si>
    <t>H473</t>
  </si>
  <si>
    <t>H472</t>
  </si>
  <si>
    <t>H471</t>
  </si>
  <si>
    <t>H470</t>
  </si>
  <si>
    <t>H46X</t>
  </si>
  <si>
    <t>H458</t>
  </si>
  <si>
    <t>H451</t>
  </si>
  <si>
    <t>H450</t>
  </si>
  <si>
    <t>H449</t>
  </si>
  <si>
    <t>H448</t>
  </si>
  <si>
    <t>H447</t>
  </si>
  <si>
    <t>H446</t>
  </si>
  <si>
    <t>H445</t>
  </si>
  <si>
    <t>H444</t>
  </si>
  <si>
    <t>H442</t>
  </si>
  <si>
    <t>H441</t>
  </si>
  <si>
    <t>H440</t>
  </si>
  <si>
    <t>H439</t>
  </si>
  <si>
    <t>H438</t>
  </si>
  <si>
    <t>H433</t>
  </si>
  <si>
    <t>H432</t>
  </si>
  <si>
    <t>H430</t>
  </si>
  <si>
    <t>H428</t>
  </si>
  <si>
    <t>H420</t>
  </si>
  <si>
    <t>H409</t>
  </si>
  <si>
    <t>H408</t>
  </si>
  <si>
    <t>H406</t>
  </si>
  <si>
    <t>H405</t>
  </si>
  <si>
    <t>H404</t>
  </si>
  <si>
    <t>H403</t>
  </si>
  <si>
    <t>H402</t>
  </si>
  <si>
    <t>H401</t>
  </si>
  <si>
    <t>H400</t>
  </si>
  <si>
    <t>H368</t>
  </si>
  <si>
    <t>H360</t>
  </si>
  <si>
    <t>H359</t>
  </si>
  <si>
    <t>H358</t>
  </si>
  <si>
    <t>H357</t>
  </si>
  <si>
    <t>H356</t>
  </si>
  <si>
    <t>H355</t>
  </si>
  <si>
    <t>H354</t>
  </si>
  <si>
    <t>H353</t>
  </si>
  <si>
    <t>H352</t>
  </si>
  <si>
    <t>H351</t>
  </si>
  <si>
    <t>H350</t>
  </si>
  <si>
    <t>H349</t>
  </si>
  <si>
    <t>H348</t>
  </si>
  <si>
    <t>H342</t>
  </si>
  <si>
    <t>H341</t>
  </si>
  <si>
    <t>H340</t>
  </si>
  <si>
    <t>H335</t>
  </si>
  <si>
    <t>H333</t>
  </si>
  <si>
    <t>H332</t>
  </si>
  <si>
    <t>H331</t>
  </si>
  <si>
    <t>H330</t>
  </si>
  <si>
    <t>H328</t>
  </si>
  <si>
    <t>H320</t>
  </si>
  <si>
    <t>H319</t>
  </si>
  <si>
    <t>H318</t>
  </si>
  <si>
    <t>H314</t>
  </si>
  <si>
    <t>H313</t>
  </si>
  <si>
    <t>H312</t>
  </si>
  <si>
    <t>H311</t>
  </si>
  <si>
    <t>H310</t>
  </si>
  <si>
    <t>H309</t>
  </si>
  <si>
    <t>H308</t>
  </si>
  <si>
    <t>H302</t>
  </si>
  <si>
    <t>H301</t>
  </si>
  <si>
    <t>H300</t>
  </si>
  <si>
    <t>H288</t>
  </si>
  <si>
    <t>H282</t>
  </si>
  <si>
    <t>H281</t>
  </si>
  <si>
    <t>H280</t>
  </si>
  <si>
    <t>H279</t>
  </si>
  <si>
    <t>H278</t>
  </si>
  <si>
    <t>H271</t>
  </si>
  <si>
    <t>H270</t>
  </si>
  <si>
    <t>H269</t>
  </si>
  <si>
    <t>H268</t>
  </si>
  <si>
    <t>H264</t>
  </si>
  <si>
    <t>H263</t>
  </si>
  <si>
    <t>H262</t>
  </si>
  <si>
    <t>H261</t>
  </si>
  <si>
    <t>H260</t>
  </si>
  <si>
    <t>H259</t>
  </si>
  <si>
    <t>H258</t>
  </si>
  <si>
    <t>H252</t>
  </si>
  <si>
    <t>H251</t>
  </si>
  <si>
    <t>H250</t>
  </si>
  <si>
    <t>H228</t>
  </si>
  <si>
    <t>H221</t>
  </si>
  <si>
    <t>H220</t>
  </si>
  <si>
    <t>H219</t>
  </si>
  <si>
    <t>H218</t>
  </si>
  <si>
    <t>H215</t>
  </si>
  <si>
    <t>H214</t>
  </si>
  <si>
    <t>H213</t>
  </si>
  <si>
    <t>H212</t>
  </si>
  <si>
    <t>H211</t>
  </si>
  <si>
    <t>H210</t>
  </si>
  <si>
    <t>H209</t>
  </si>
  <si>
    <t>H208</t>
  </si>
  <si>
    <t>H202</t>
  </si>
  <si>
    <t>H201</t>
  </si>
  <si>
    <t>H200</t>
  </si>
  <si>
    <t>H198</t>
  </si>
  <si>
    <t>H193</t>
  </si>
  <si>
    <t>H192</t>
  </si>
  <si>
    <t>H191</t>
  </si>
  <si>
    <t>H190</t>
  </si>
  <si>
    <t>H189</t>
  </si>
  <si>
    <t>H188</t>
  </si>
  <si>
    <t>H187</t>
  </si>
  <si>
    <t>H186</t>
  </si>
  <si>
    <t>H185</t>
  </si>
  <si>
    <t>H184</t>
  </si>
  <si>
    <t>H183</t>
  </si>
  <si>
    <t>H182</t>
  </si>
  <si>
    <t>H181</t>
  </si>
  <si>
    <t>H180</t>
  </si>
  <si>
    <t>H179</t>
  </si>
  <si>
    <t>H178</t>
  </si>
  <si>
    <t>H171</t>
  </si>
  <si>
    <t>H170</t>
  </si>
  <si>
    <t>H169</t>
  </si>
  <si>
    <t>H168</t>
  </si>
  <si>
    <t>H164</t>
  </si>
  <si>
    <t>H163</t>
  </si>
  <si>
    <t>H162</t>
  </si>
  <si>
    <t>H161</t>
  </si>
  <si>
    <t>H160</t>
  </si>
  <si>
    <t>H159</t>
  </si>
  <si>
    <t>H158</t>
  </si>
  <si>
    <t>H151</t>
  </si>
  <si>
    <t>H150</t>
  </si>
  <si>
    <t>H138</t>
  </si>
  <si>
    <t>H133</t>
  </si>
  <si>
    <t>H132</t>
  </si>
  <si>
    <t>H131</t>
  </si>
  <si>
    <t>H119</t>
  </si>
  <si>
    <t>H118</t>
  </si>
  <si>
    <t>H114</t>
  </si>
  <si>
    <t>H112</t>
  </si>
  <si>
    <t>H111</t>
  </si>
  <si>
    <t>H110</t>
  </si>
  <si>
    <t>H109</t>
  </si>
  <si>
    <t>H108</t>
  </si>
  <si>
    <t>H105</t>
  </si>
  <si>
    <t>H104</t>
  </si>
  <si>
    <t>H103</t>
  </si>
  <si>
    <t>H102</t>
  </si>
  <si>
    <t>H101</t>
  </si>
  <si>
    <t>H100</t>
  </si>
  <si>
    <t>H063</t>
  </si>
  <si>
    <t>H062</t>
  </si>
  <si>
    <t>H061</t>
  </si>
  <si>
    <t>H060</t>
  </si>
  <si>
    <t>H059</t>
  </si>
  <si>
    <t>H058</t>
  </si>
  <si>
    <t>H055</t>
  </si>
  <si>
    <t>H054</t>
  </si>
  <si>
    <t>H053</t>
  </si>
  <si>
    <t>H052</t>
  </si>
  <si>
    <t>H051</t>
  </si>
  <si>
    <t>H050</t>
  </si>
  <si>
    <t>H049</t>
  </si>
  <si>
    <t>H048</t>
  </si>
  <si>
    <t>H046</t>
  </si>
  <si>
    <t>H045</t>
  </si>
  <si>
    <t>H044</t>
  </si>
  <si>
    <t>H043</t>
  </si>
  <si>
    <t>H042</t>
  </si>
  <si>
    <t>H041</t>
  </si>
  <si>
    <t>H040</t>
  </si>
  <si>
    <t>H038</t>
  </si>
  <si>
    <t>H031</t>
  </si>
  <si>
    <t>H030</t>
  </si>
  <si>
    <t>H029</t>
  </si>
  <si>
    <t>H028</t>
  </si>
  <si>
    <t>H027</t>
  </si>
  <si>
    <t>H026</t>
  </si>
  <si>
    <t>H025</t>
  </si>
  <si>
    <t>H024</t>
  </si>
  <si>
    <t>H023</t>
  </si>
  <si>
    <t>H022</t>
  </si>
  <si>
    <t>H021</t>
  </si>
  <si>
    <t>H020</t>
  </si>
  <si>
    <t>H019</t>
  </si>
  <si>
    <t>H018</t>
  </si>
  <si>
    <t>H011</t>
  </si>
  <si>
    <t>H010</t>
  </si>
  <si>
    <t>H001</t>
  </si>
  <si>
    <t>H000</t>
  </si>
  <si>
    <t>G998</t>
  </si>
  <si>
    <t>G992</t>
  </si>
  <si>
    <t>G991</t>
  </si>
  <si>
    <t>G990</t>
  </si>
  <si>
    <t>G98X</t>
  </si>
  <si>
    <t>G979</t>
  </si>
  <si>
    <t>G978</t>
  </si>
  <si>
    <t>G972</t>
  </si>
  <si>
    <t>G971</t>
  </si>
  <si>
    <t>G970</t>
  </si>
  <si>
    <t>G969</t>
  </si>
  <si>
    <t>G968</t>
  </si>
  <si>
    <t>G961</t>
  </si>
  <si>
    <t>G960</t>
  </si>
  <si>
    <t>G959</t>
  </si>
  <si>
    <t>G958</t>
  </si>
  <si>
    <t>G952</t>
  </si>
  <si>
    <t>G951</t>
  </si>
  <si>
    <t>G950</t>
  </si>
  <si>
    <t>G948</t>
  </si>
  <si>
    <t>G942</t>
  </si>
  <si>
    <t>G941</t>
  </si>
  <si>
    <t>G940</t>
  </si>
  <si>
    <t>G939</t>
  </si>
  <si>
    <t>G938</t>
  </si>
  <si>
    <t>G937</t>
  </si>
  <si>
    <t>G936</t>
  </si>
  <si>
    <t>G935</t>
  </si>
  <si>
    <t>G934</t>
  </si>
  <si>
    <t>G933</t>
  </si>
  <si>
    <t>G932</t>
  </si>
  <si>
    <t>G931</t>
  </si>
  <si>
    <t>G930</t>
  </si>
  <si>
    <t>G92X</t>
  </si>
  <si>
    <t>G919</t>
  </si>
  <si>
    <t>G918</t>
  </si>
  <si>
    <t>G913</t>
  </si>
  <si>
    <t>G912</t>
  </si>
  <si>
    <t>G911</t>
  </si>
  <si>
    <t>G910</t>
  </si>
  <si>
    <t>G909</t>
  </si>
  <si>
    <t>G908</t>
  </si>
  <si>
    <t>G902</t>
  </si>
  <si>
    <t>G901</t>
  </si>
  <si>
    <t>G900</t>
  </si>
  <si>
    <t>G839</t>
  </si>
  <si>
    <t>G838</t>
  </si>
  <si>
    <t>G834</t>
  </si>
  <si>
    <t>G833</t>
  </si>
  <si>
    <t>G832</t>
  </si>
  <si>
    <t>G831</t>
  </si>
  <si>
    <t>G830</t>
  </si>
  <si>
    <t>G825</t>
  </si>
  <si>
    <t>G824</t>
  </si>
  <si>
    <t>G823</t>
  </si>
  <si>
    <t>G822</t>
  </si>
  <si>
    <t>G821</t>
  </si>
  <si>
    <t>G820</t>
  </si>
  <si>
    <t>G819</t>
  </si>
  <si>
    <t>G811</t>
  </si>
  <si>
    <t>G810</t>
  </si>
  <si>
    <t>G809</t>
  </si>
  <si>
    <t>G808</t>
  </si>
  <si>
    <t>G804</t>
  </si>
  <si>
    <t>G803</t>
  </si>
  <si>
    <t>G802</t>
  </si>
  <si>
    <t>G801</t>
  </si>
  <si>
    <t>G800</t>
  </si>
  <si>
    <t>G737</t>
  </si>
  <si>
    <t>G736</t>
  </si>
  <si>
    <t>G735</t>
  </si>
  <si>
    <t>G734</t>
  </si>
  <si>
    <t>G733</t>
  </si>
  <si>
    <t>G732</t>
  </si>
  <si>
    <t>G731</t>
  </si>
  <si>
    <t>G730</t>
  </si>
  <si>
    <t>G729</t>
  </si>
  <si>
    <t>G728</t>
  </si>
  <si>
    <t>G724</t>
  </si>
  <si>
    <t>G723</t>
  </si>
  <si>
    <t>G722</t>
  </si>
  <si>
    <t>G721</t>
  </si>
  <si>
    <t>G720</t>
  </si>
  <si>
    <t>G719</t>
  </si>
  <si>
    <t>G718</t>
  </si>
  <si>
    <t>G713</t>
  </si>
  <si>
    <t>G712</t>
  </si>
  <si>
    <t>G711</t>
  </si>
  <si>
    <t>G710</t>
  </si>
  <si>
    <t>G709</t>
  </si>
  <si>
    <t>G708</t>
  </si>
  <si>
    <t>G702</t>
  </si>
  <si>
    <t>G701</t>
  </si>
  <si>
    <t>G700</t>
  </si>
  <si>
    <t>G64X</t>
  </si>
  <si>
    <t>G638</t>
  </si>
  <si>
    <t>G636</t>
  </si>
  <si>
    <t>G635</t>
  </si>
  <si>
    <t>G634</t>
  </si>
  <si>
    <t>G633</t>
  </si>
  <si>
    <t>G632</t>
  </si>
  <si>
    <t>G631</t>
  </si>
  <si>
    <t>G630</t>
  </si>
  <si>
    <t>G629</t>
  </si>
  <si>
    <t>G628</t>
  </si>
  <si>
    <t>G622</t>
  </si>
  <si>
    <t>G621</t>
  </si>
  <si>
    <t>G620</t>
  </si>
  <si>
    <t>G619</t>
  </si>
  <si>
    <t>G618</t>
  </si>
  <si>
    <t>G611</t>
  </si>
  <si>
    <t>G610</t>
  </si>
  <si>
    <t>G609</t>
  </si>
  <si>
    <t>G608</t>
  </si>
  <si>
    <t>G603</t>
  </si>
  <si>
    <t>G602</t>
  </si>
  <si>
    <t>G601</t>
  </si>
  <si>
    <t>G600</t>
  </si>
  <si>
    <t>G598</t>
  </si>
  <si>
    <t>G590</t>
  </si>
  <si>
    <t>G589</t>
  </si>
  <si>
    <t>G588</t>
  </si>
  <si>
    <t>G587</t>
  </si>
  <si>
    <t>G580</t>
  </si>
  <si>
    <t>G579</t>
  </si>
  <si>
    <t>G578</t>
  </si>
  <si>
    <t>G576</t>
  </si>
  <si>
    <t>G575</t>
  </si>
  <si>
    <t>G574</t>
  </si>
  <si>
    <t>G573</t>
  </si>
  <si>
    <t>G572</t>
  </si>
  <si>
    <t>G571</t>
  </si>
  <si>
    <t>G570</t>
  </si>
  <si>
    <t>G569</t>
  </si>
  <si>
    <t>G568</t>
  </si>
  <si>
    <t>G564</t>
  </si>
  <si>
    <t>G563</t>
  </si>
  <si>
    <t>G562</t>
  </si>
  <si>
    <t>G561</t>
  </si>
  <si>
    <t>G560</t>
  </si>
  <si>
    <t>G558</t>
  </si>
  <si>
    <t>G553</t>
  </si>
  <si>
    <t>G552</t>
  </si>
  <si>
    <t>G551</t>
  </si>
  <si>
    <t>G550</t>
  </si>
  <si>
    <t>G549</t>
  </si>
  <si>
    <t>G548</t>
  </si>
  <si>
    <t>G547</t>
  </si>
  <si>
    <t>G546</t>
  </si>
  <si>
    <t>G545</t>
  </si>
  <si>
    <t>G544</t>
  </si>
  <si>
    <t>G543</t>
  </si>
  <si>
    <t>G542</t>
  </si>
  <si>
    <t>G541</t>
  </si>
  <si>
    <t>G540</t>
  </si>
  <si>
    <t>G538</t>
  </si>
  <si>
    <t>G533</t>
  </si>
  <si>
    <t>G532</t>
  </si>
  <si>
    <t>G531</t>
  </si>
  <si>
    <t>G530</t>
  </si>
  <si>
    <t>G529</t>
  </si>
  <si>
    <t>G528</t>
  </si>
  <si>
    <t>G527</t>
  </si>
  <si>
    <t>G523</t>
  </si>
  <si>
    <t>G522</t>
  </si>
  <si>
    <t>G521</t>
  </si>
  <si>
    <t>G520</t>
  </si>
  <si>
    <t>G519</t>
  </si>
  <si>
    <t>G518</t>
  </si>
  <si>
    <t>G514</t>
  </si>
  <si>
    <t>G513</t>
  </si>
  <si>
    <t>G512</t>
  </si>
  <si>
    <t>G511</t>
  </si>
  <si>
    <t>G509</t>
  </si>
  <si>
    <t>G508</t>
  </si>
  <si>
    <t>G501</t>
  </si>
  <si>
    <t>G500</t>
  </si>
  <si>
    <t>G479</t>
  </si>
  <si>
    <t>G478</t>
  </si>
  <si>
    <t>G474</t>
  </si>
  <si>
    <t>G473</t>
  </si>
  <si>
    <t>G472</t>
  </si>
  <si>
    <t>G471</t>
  </si>
  <si>
    <t>G470</t>
  </si>
  <si>
    <t>G468</t>
  </si>
  <si>
    <t>G467</t>
  </si>
  <si>
    <t>G466</t>
  </si>
  <si>
    <t>G465</t>
  </si>
  <si>
    <t>G464</t>
  </si>
  <si>
    <t>G463</t>
  </si>
  <si>
    <t>G462</t>
  </si>
  <si>
    <t>G461</t>
  </si>
  <si>
    <t>G460</t>
  </si>
  <si>
    <t>G459</t>
  </si>
  <si>
    <t>G458</t>
  </si>
  <si>
    <t>G454</t>
  </si>
  <si>
    <t>G453</t>
  </si>
  <si>
    <t>G452</t>
  </si>
  <si>
    <t>G451</t>
  </si>
  <si>
    <t>G450</t>
  </si>
  <si>
    <t>G448</t>
  </si>
  <si>
    <t>G444</t>
  </si>
  <si>
    <t>G443</t>
  </si>
  <si>
    <t>G442</t>
  </si>
  <si>
    <t>G441</t>
  </si>
  <si>
    <t>G440</t>
  </si>
  <si>
    <t>G439</t>
  </si>
  <si>
    <t>G438</t>
  </si>
  <si>
    <t>G433</t>
  </si>
  <si>
    <t>G432</t>
  </si>
  <si>
    <t>G431</t>
  </si>
  <si>
    <t>G430</t>
  </si>
  <si>
    <t>G419</t>
  </si>
  <si>
    <t>G418</t>
  </si>
  <si>
    <t>G412</t>
  </si>
  <si>
    <t>G411</t>
  </si>
  <si>
    <t>G410</t>
  </si>
  <si>
    <t>G409</t>
  </si>
  <si>
    <t>G408</t>
  </si>
  <si>
    <t>G407</t>
  </si>
  <si>
    <t>G406</t>
  </si>
  <si>
    <t>G405</t>
  </si>
  <si>
    <t>G404</t>
  </si>
  <si>
    <t>G403</t>
  </si>
  <si>
    <t>G402</t>
  </si>
  <si>
    <t>G401</t>
  </si>
  <si>
    <t>G400</t>
  </si>
  <si>
    <t>G379</t>
  </si>
  <si>
    <t>G378</t>
  </si>
  <si>
    <t>G375</t>
  </si>
  <si>
    <t>G374</t>
  </si>
  <si>
    <t>G373</t>
  </si>
  <si>
    <t>G372</t>
  </si>
  <si>
    <t>G371</t>
  </si>
  <si>
    <t>G370</t>
  </si>
  <si>
    <t>G369</t>
  </si>
  <si>
    <t>G368</t>
  </si>
  <si>
    <t>G361</t>
  </si>
  <si>
    <t>G360</t>
  </si>
  <si>
    <t>G35X</t>
  </si>
  <si>
    <t>G328</t>
  </si>
  <si>
    <t>G320</t>
  </si>
  <si>
    <t>G319</t>
  </si>
  <si>
    <t>G318</t>
  </si>
  <si>
    <t>G312</t>
  </si>
  <si>
    <t>G311</t>
  </si>
  <si>
    <t>G310</t>
  </si>
  <si>
    <t>G309</t>
  </si>
  <si>
    <t>G308</t>
  </si>
  <si>
    <t>G301</t>
  </si>
  <si>
    <t>G300</t>
  </si>
  <si>
    <t>G26X</t>
  </si>
  <si>
    <t>G259</t>
  </si>
  <si>
    <t>G258</t>
  </si>
  <si>
    <t>G256</t>
  </si>
  <si>
    <t>G255</t>
  </si>
  <si>
    <t>G254</t>
  </si>
  <si>
    <t>G253</t>
  </si>
  <si>
    <t>G252</t>
  </si>
  <si>
    <t>G251</t>
  </si>
  <si>
    <t>G250</t>
  </si>
  <si>
    <t>G249</t>
  </si>
  <si>
    <t>G248</t>
  </si>
  <si>
    <t>G245</t>
  </si>
  <si>
    <t>G244</t>
  </si>
  <si>
    <t>G243</t>
  </si>
  <si>
    <t>G242</t>
  </si>
  <si>
    <t>G241</t>
  </si>
  <si>
    <t>G240</t>
  </si>
  <si>
    <t>G239</t>
  </si>
  <si>
    <t>G238</t>
  </si>
  <si>
    <t>G232</t>
  </si>
  <si>
    <t>G231</t>
  </si>
  <si>
    <t>G230</t>
  </si>
  <si>
    <t>G22X</t>
  </si>
  <si>
    <t>G219</t>
  </si>
  <si>
    <t>G218</t>
  </si>
  <si>
    <t>G213</t>
  </si>
  <si>
    <t>G212</t>
  </si>
  <si>
    <t>G211</t>
  </si>
  <si>
    <t>G210</t>
  </si>
  <si>
    <t>G20X</t>
  </si>
  <si>
    <t>G138</t>
  </si>
  <si>
    <t>G132</t>
  </si>
  <si>
    <t>G131</t>
  </si>
  <si>
    <t>G130</t>
  </si>
  <si>
    <t>G129</t>
  </si>
  <si>
    <t>G128</t>
  </si>
  <si>
    <t>G122</t>
  </si>
  <si>
    <t>G121</t>
  </si>
  <si>
    <t>G120</t>
  </si>
  <si>
    <t>G119</t>
  </si>
  <si>
    <t>G118</t>
  </si>
  <si>
    <t>G114</t>
  </si>
  <si>
    <t>G113</t>
  </si>
  <si>
    <t>G112</t>
  </si>
  <si>
    <t>G111</t>
  </si>
  <si>
    <t>G110</t>
  </si>
  <si>
    <t>G10X</t>
  </si>
  <si>
    <t>G09X</t>
  </si>
  <si>
    <t>G08X</t>
  </si>
  <si>
    <t>G07X</t>
  </si>
  <si>
    <t>G062</t>
  </si>
  <si>
    <t>G061</t>
  </si>
  <si>
    <t>G060</t>
  </si>
  <si>
    <t>G058</t>
  </si>
  <si>
    <t>G052</t>
  </si>
  <si>
    <t>G051</t>
  </si>
  <si>
    <t>G050</t>
  </si>
  <si>
    <t>G049</t>
  </si>
  <si>
    <t>G048</t>
  </si>
  <si>
    <t>G042</t>
  </si>
  <si>
    <t>G041</t>
  </si>
  <si>
    <t>G040</t>
  </si>
  <si>
    <t>G039</t>
  </si>
  <si>
    <t>G038</t>
  </si>
  <si>
    <t>G032</t>
  </si>
  <si>
    <t>G031</t>
  </si>
  <si>
    <t>G030</t>
  </si>
  <si>
    <t>G028</t>
  </si>
  <si>
    <t>G021</t>
  </si>
  <si>
    <t>G020</t>
  </si>
  <si>
    <t>G01X</t>
  </si>
  <si>
    <t>G009</t>
  </si>
  <si>
    <t>G008</t>
  </si>
  <si>
    <t>G003</t>
  </si>
  <si>
    <t>G002</t>
  </si>
  <si>
    <t>G001</t>
  </si>
  <si>
    <t>G000</t>
  </si>
  <si>
    <t>F99X</t>
  </si>
  <si>
    <t>F989</t>
  </si>
  <si>
    <t>F988</t>
  </si>
  <si>
    <t>F986</t>
  </si>
  <si>
    <t>F985</t>
  </si>
  <si>
    <t>F984</t>
  </si>
  <si>
    <t>F983</t>
  </si>
  <si>
    <t>F982</t>
  </si>
  <si>
    <t>F981</t>
  </si>
  <si>
    <t>F980</t>
  </si>
  <si>
    <t>F959</t>
  </si>
  <si>
    <t>F958</t>
  </si>
  <si>
    <t>F952</t>
  </si>
  <si>
    <t>F951</t>
  </si>
  <si>
    <t>F950</t>
  </si>
  <si>
    <t>F949</t>
  </si>
  <si>
    <t>F948</t>
  </si>
  <si>
    <t>F942</t>
  </si>
  <si>
    <t>F941</t>
  </si>
  <si>
    <t>F940</t>
  </si>
  <si>
    <t>F939</t>
  </si>
  <si>
    <t>F938</t>
  </si>
  <si>
    <t>F933</t>
  </si>
  <si>
    <t>F932</t>
  </si>
  <si>
    <t>F931</t>
  </si>
  <si>
    <t>F930</t>
  </si>
  <si>
    <t>F929</t>
  </si>
  <si>
    <t>F928</t>
  </si>
  <si>
    <t>F920</t>
  </si>
  <si>
    <t>F919</t>
  </si>
  <si>
    <t>F918</t>
  </si>
  <si>
    <t>F913</t>
  </si>
  <si>
    <t>F912</t>
  </si>
  <si>
    <t>F911</t>
  </si>
  <si>
    <t>F910</t>
  </si>
  <si>
    <t>F909</t>
  </si>
  <si>
    <t>F908</t>
  </si>
  <si>
    <t>F901</t>
  </si>
  <si>
    <t>F900</t>
  </si>
  <si>
    <t>F89X</t>
  </si>
  <si>
    <t>F88X</t>
  </si>
  <si>
    <t>F849</t>
  </si>
  <si>
    <t>F848</t>
  </si>
  <si>
    <t>F845</t>
  </si>
  <si>
    <t>F844</t>
  </si>
  <si>
    <t>F843</t>
  </si>
  <si>
    <t>F842</t>
  </si>
  <si>
    <t>F841</t>
  </si>
  <si>
    <t>F840</t>
  </si>
  <si>
    <t>F83X</t>
  </si>
  <si>
    <t>F82X</t>
  </si>
  <si>
    <t>F819</t>
  </si>
  <si>
    <t>F818</t>
  </si>
  <si>
    <t>F813</t>
  </si>
  <si>
    <t>F812</t>
  </si>
  <si>
    <t>F811</t>
  </si>
  <si>
    <t>F810</t>
  </si>
  <si>
    <t>F809</t>
  </si>
  <si>
    <t>F808</t>
  </si>
  <si>
    <t>F803</t>
  </si>
  <si>
    <t>F802</t>
  </si>
  <si>
    <t>F801</t>
  </si>
  <si>
    <t>F800</t>
  </si>
  <si>
    <t>F799</t>
  </si>
  <si>
    <t>F798</t>
  </si>
  <si>
    <t>F791</t>
  </si>
  <si>
    <t>F790</t>
  </si>
  <si>
    <t>F789</t>
  </si>
  <si>
    <t>F788</t>
  </si>
  <si>
    <t>F781</t>
  </si>
  <si>
    <t>F780</t>
  </si>
  <si>
    <t>F739</t>
  </si>
  <si>
    <t>F738</t>
  </si>
  <si>
    <t>F731</t>
  </si>
  <si>
    <t>F730</t>
  </si>
  <si>
    <t>F729</t>
  </si>
  <si>
    <t>F728</t>
  </si>
  <si>
    <t>F721</t>
  </si>
  <si>
    <t>F720</t>
  </si>
  <si>
    <t>F719</t>
  </si>
  <si>
    <t>F718</t>
  </si>
  <si>
    <t>F711</t>
  </si>
  <si>
    <t>F710</t>
  </si>
  <si>
    <t>F709</t>
  </si>
  <si>
    <t>F708</t>
  </si>
  <si>
    <t>F701</t>
  </si>
  <si>
    <t>F700</t>
  </si>
  <si>
    <t>F69X</t>
  </si>
  <si>
    <t>F688</t>
  </si>
  <si>
    <t>F681</t>
  </si>
  <si>
    <t>F680</t>
  </si>
  <si>
    <t>F669</t>
  </si>
  <si>
    <t>F668</t>
  </si>
  <si>
    <t>F662</t>
  </si>
  <si>
    <t>F661</t>
  </si>
  <si>
    <t>F660</t>
  </si>
  <si>
    <t>F659</t>
  </si>
  <si>
    <t>F658</t>
  </si>
  <si>
    <t>F656</t>
  </si>
  <si>
    <t>F655</t>
  </si>
  <si>
    <t>F654</t>
  </si>
  <si>
    <t>F653</t>
  </si>
  <si>
    <t>F652</t>
  </si>
  <si>
    <t>F651</t>
  </si>
  <si>
    <t>F650</t>
  </si>
  <si>
    <t>F649</t>
  </si>
  <si>
    <t>F648</t>
  </si>
  <si>
    <t>F642</t>
  </si>
  <si>
    <t>F641</t>
  </si>
  <si>
    <t>F640</t>
  </si>
  <si>
    <t>F639</t>
  </si>
  <si>
    <t>F638</t>
  </si>
  <si>
    <t>F633</t>
  </si>
  <si>
    <t>F632</t>
  </si>
  <si>
    <t>F631</t>
  </si>
  <si>
    <t>F630</t>
  </si>
  <si>
    <t>F629</t>
  </si>
  <si>
    <t>F628</t>
  </si>
  <si>
    <t>F621</t>
  </si>
  <si>
    <t>F620</t>
  </si>
  <si>
    <t>F61X</t>
  </si>
  <si>
    <t>F609</t>
  </si>
  <si>
    <t>F608</t>
  </si>
  <si>
    <t>F607</t>
  </si>
  <si>
    <t>F606</t>
  </si>
  <si>
    <t>F605</t>
  </si>
  <si>
    <t>F604</t>
  </si>
  <si>
    <t>F603</t>
  </si>
  <si>
    <t>F602</t>
  </si>
  <si>
    <t>F601</t>
  </si>
  <si>
    <t>F600</t>
  </si>
  <si>
    <t>F59X</t>
  </si>
  <si>
    <t>F55X</t>
  </si>
  <si>
    <t>F54X</t>
  </si>
  <si>
    <t>F539</t>
  </si>
  <si>
    <t>F538</t>
  </si>
  <si>
    <t>F531</t>
  </si>
  <si>
    <t>F530</t>
  </si>
  <si>
    <t>F529</t>
  </si>
  <si>
    <t>F528</t>
  </si>
  <si>
    <t>F527</t>
  </si>
  <si>
    <t>F526</t>
  </si>
  <si>
    <t>F525</t>
  </si>
  <si>
    <t>F524</t>
  </si>
  <si>
    <t>F523</t>
  </si>
  <si>
    <t>F522</t>
  </si>
  <si>
    <t>F521</t>
  </si>
  <si>
    <t>F520</t>
  </si>
  <si>
    <t>F519</t>
  </si>
  <si>
    <t>F518</t>
  </si>
  <si>
    <t>F515</t>
  </si>
  <si>
    <t>F514</t>
  </si>
  <si>
    <t>F513</t>
  </si>
  <si>
    <t>F512</t>
  </si>
  <si>
    <t>F511</t>
  </si>
  <si>
    <t>F510</t>
  </si>
  <si>
    <t>F509</t>
  </si>
  <si>
    <t>F508</t>
  </si>
  <si>
    <t>F505</t>
  </si>
  <si>
    <t>F504</t>
  </si>
  <si>
    <t>F503</t>
  </si>
  <si>
    <t>F502</t>
  </si>
  <si>
    <t>F501</t>
  </si>
  <si>
    <t>F500</t>
  </si>
  <si>
    <t>F489</t>
  </si>
  <si>
    <t>F488</t>
  </si>
  <si>
    <t>F481</t>
  </si>
  <si>
    <t>F480</t>
  </si>
  <si>
    <t>F459</t>
  </si>
  <si>
    <t>F458</t>
  </si>
  <si>
    <t>F454</t>
  </si>
  <si>
    <t>F453</t>
  </si>
  <si>
    <t>F452</t>
  </si>
  <si>
    <t>F451</t>
  </si>
  <si>
    <t>F450</t>
  </si>
  <si>
    <t>F449</t>
  </si>
  <si>
    <t>F448</t>
  </si>
  <si>
    <t>F447</t>
  </si>
  <si>
    <t>F446</t>
  </si>
  <si>
    <t>F445</t>
  </si>
  <si>
    <t>F444</t>
  </si>
  <si>
    <t>F443</t>
  </si>
  <si>
    <t>F442</t>
  </si>
  <si>
    <t>F441</t>
  </si>
  <si>
    <t>F440</t>
  </si>
  <si>
    <t>F439</t>
  </si>
  <si>
    <t>F438</t>
  </si>
  <si>
    <t>F432</t>
  </si>
  <si>
    <t>F431</t>
  </si>
  <si>
    <t>F430</t>
  </si>
  <si>
    <t>F429</t>
  </si>
  <si>
    <t>F428</t>
  </si>
  <si>
    <t>F422</t>
  </si>
  <si>
    <t>F421</t>
  </si>
  <si>
    <t>F420</t>
  </si>
  <si>
    <t>F419</t>
  </si>
  <si>
    <t>F418</t>
  </si>
  <si>
    <t>F413</t>
  </si>
  <si>
    <t>F412</t>
  </si>
  <si>
    <t>F411</t>
  </si>
  <si>
    <t>F410</t>
  </si>
  <si>
    <t>F409</t>
  </si>
  <si>
    <t>F408</t>
  </si>
  <si>
    <t>F402</t>
  </si>
  <si>
    <t>F401</t>
  </si>
  <si>
    <t>F400</t>
  </si>
  <si>
    <t>F39X</t>
  </si>
  <si>
    <t>F388</t>
  </si>
  <si>
    <t>F381</t>
  </si>
  <si>
    <t>F380</t>
  </si>
  <si>
    <t>F349</t>
  </si>
  <si>
    <t>F348</t>
  </si>
  <si>
    <t>F341</t>
  </si>
  <si>
    <t>F340</t>
  </si>
  <si>
    <t>F339</t>
  </si>
  <si>
    <t>F338</t>
  </si>
  <si>
    <t>F334</t>
  </si>
  <si>
    <t>F333</t>
  </si>
  <si>
    <t>F332</t>
  </si>
  <si>
    <t>F331</t>
  </si>
  <si>
    <t>F330</t>
  </si>
  <si>
    <t>F329</t>
  </si>
  <si>
    <t>F328</t>
  </si>
  <si>
    <t>F323</t>
  </si>
  <si>
    <t>F322</t>
  </si>
  <si>
    <t>F321</t>
  </si>
  <si>
    <t>F320</t>
  </si>
  <si>
    <t>F319</t>
  </si>
  <si>
    <t>F318</t>
  </si>
  <si>
    <t>F317</t>
  </si>
  <si>
    <t>F316</t>
  </si>
  <si>
    <t>F315</t>
  </si>
  <si>
    <t>F314</t>
  </si>
  <si>
    <t>F313</t>
  </si>
  <si>
    <t>F312</t>
  </si>
  <si>
    <t>F311</t>
  </si>
  <si>
    <t>F310</t>
  </si>
  <si>
    <t>F309</t>
  </si>
  <si>
    <t>F308</t>
  </si>
  <si>
    <t>F302</t>
  </si>
  <si>
    <t>F301</t>
  </si>
  <si>
    <t>F300</t>
  </si>
  <si>
    <t>F29X</t>
  </si>
  <si>
    <t>F28X</t>
  </si>
  <si>
    <t>F259</t>
  </si>
  <si>
    <t>F258</t>
  </si>
  <si>
    <t>F252</t>
  </si>
  <si>
    <t>F251</t>
  </si>
  <si>
    <t>F250</t>
  </si>
  <si>
    <t>F24X</t>
  </si>
  <si>
    <t>F239</t>
  </si>
  <si>
    <t>F238</t>
  </si>
  <si>
    <t>F233</t>
  </si>
  <si>
    <t>F232</t>
  </si>
  <si>
    <t>F231</t>
  </si>
  <si>
    <t>F230</t>
  </si>
  <si>
    <t>F229</t>
  </si>
  <si>
    <t>F228</t>
  </si>
  <si>
    <t>F220</t>
  </si>
  <si>
    <t>F21X</t>
  </si>
  <si>
    <t>F209</t>
  </si>
  <si>
    <t>F208</t>
  </si>
  <si>
    <t>F206</t>
  </si>
  <si>
    <t>F205</t>
  </si>
  <si>
    <t>F204</t>
  </si>
  <si>
    <t>F203</t>
  </si>
  <si>
    <t>F202</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</si>
  <si>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</si>
  <si>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</si>
  <si>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</si>
  <si>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</si>
  <si>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</si>
  <si>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</si>
  <si>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</si>
  <si>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</si>
  <si>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</si>
  <si>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</si>
  <si>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</si>
  <si>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</si>
  <si>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</si>
  <si>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</si>
  <si>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</si>
  <si>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</si>
  <si>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</si>
  <si>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</si>
  <si>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</si>
  <si>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</si>
  <si>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</si>
  <si>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</si>
  <si>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</si>
  <si>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</si>
  <si>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</si>
  <si>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</si>
  <si>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</si>
  <si>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</si>
  <si>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</si>
  <si>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</si>
  <si>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F171</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</si>
  <si>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</si>
  <si>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</si>
  <si>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</si>
  <si>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</si>
  <si>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</si>
  <si>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</si>
  <si>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</si>
  <si>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</si>
  <si>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</si>
  <si>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</si>
  <si>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</si>
  <si>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</si>
  <si>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</si>
  <si>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</si>
  <si>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</si>
  <si>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</si>
  <si>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</si>
  <si>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</si>
  <si>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</si>
  <si>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</si>
  <si>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</si>
  <si>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</si>
  <si>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</si>
  <si>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F147</t>
  </si>
  <si>
    <t>F146</t>
  </si>
  <si>
    <t>F145</t>
  </si>
  <si>
    <t>F144</t>
  </si>
  <si>
    <t>F143</t>
  </si>
  <si>
    <t>F142</t>
  </si>
  <si>
    <t>F141</t>
  </si>
  <si>
    <t>F140</t>
  </si>
  <si>
    <t>F139</t>
  </si>
  <si>
    <t>F138</t>
  </si>
  <si>
    <t>F137</t>
  </si>
  <si>
    <t>F136</t>
  </si>
  <si>
    <t>F135</t>
  </si>
  <si>
    <t>F134</t>
  </si>
  <si>
    <t>F133</t>
  </si>
  <si>
    <t>F132</t>
  </si>
  <si>
    <t>F131</t>
  </si>
  <si>
    <t>F130</t>
  </si>
  <si>
    <t>F129</t>
  </si>
  <si>
    <t>F128</t>
  </si>
  <si>
    <t>F127</t>
  </si>
  <si>
    <t>F126</t>
  </si>
  <si>
    <t>F125</t>
  </si>
  <si>
    <t>F124</t>
  </si>
  <si>
    <t>F123</t>
  </si>
  <si>
    <t>F122</t>
  </si>
  <si>
    <t>F121</t>
  </si>
  <si>
    <t>F120</t>
  </si>
  <si>
    <t>F119</t>
  </si>
  <si>
    <t>F118</t>
  </si>
  <si>
    <t>F117</t>
  </si>
  <si>
    <t>F116</t>
  </si>
  <si>
    <t>F115</t>
  </si>
  <si>
    <t>F114</t>
  </si>
  <si>
    <t>F113</t>
  </si>
  <si>
    <t>F112</t>
  </si>
  <si>
    <t>F111</t>
  </si>
  <si>
    <t>F110</t>
  </si>
  <si>
    <t>F109</t>
  </si>
  <si>
    <t>F108</t>
  </si>
  <si>
    <t>F107</t>
  </si>
  <si>
    <t>F106</t>
  </si>
  <si>
    <t>F105</t>
  </si>
  <si>
    <t>F104</t>
  </si>
  <si>
    <t>F103</t>
  </si>
  <si>
    <t>F102</t>
  </si>
  <si>
    <t>F101</t>
  </si>
  <si>
    <t>F100</t>
  </si>
  <si>
    <t>F09X</t>
  </si>
  <si>
    <t>F079</t>
  </si>
  <si>
    <t>F078</t>
  </si>
  <si>
    <t>F072</t>
  </si>
  <si>
    <t>F071</t>
  </si>
  <si>
    <t>F070</t>
  </si>
  <si>
    <t>F069</t>
  </si>
  <si>
    <t>F068</t>
  </si>
  <si>
    <t>F067</t>
  </si>
  <si>
    <t>F066</t>
  </si>
  <si>
    <t>F065</t>
  </si>
  <si>
    <t>F064</t>
  </si>
  <si>
    <t>F063</t>
  </si>
  <si>
    <t>F062</t>
  </si>
  <si>
    <t>F061</t>
  </si>
  <si>
    <t>F060</t>
  </si>
  <si>
    <t>F059</t>
  </si>
  <si>
    <t>F058</t>
  </si>
  <si>
    <t>F051</t>
  </si>
  <si>
    <t>F050</t>
  </si>
  <si>
    <t>F04X</t>
  </si>
  <si>
    <t>F03X</t>
  </si>
  <si>
    <t>F028</t>
  </si>
  <si>
    <t>F024</t>
  </si>
  <si>
    <t>F023</t>
  </si>
  <si>
    <t>F022</t>
  </si>
  <si>
    <t>F021</t>
  </si>
  <si>
    <t>F020</t>
  </si>
  <si>
    <t>F019</t>
  </si>
  <si>
    <t>F018</t>
  </si>
  <si>
    <t>F013</t>
  </si>
  <si>
    <t>F012</t>
  </si>
  <si>
    <t>F011</t>
  </si>
  <si>
    <t>F010</t>
  </si>
  <si>
    <t>F009</t>
  </si>
  <si>
    <t>F002</t>
  </si>
  <si>
    <t>F001</t>
  </si>
  <si>
    <t>F000</t>
  </si>
  <si>
    <t>E90X</t>
  </si>
  <si>
    <t>E899</t>
  </si>
  <si>
    <t>E898</t>
  </si>
  <si>
    <t>E896</t>
  </si>
  <si>
    <t>E895</t>
  </si>
  <si>
    <t>E894</t>
  </si>
  <si>
    <t>E893</t>
  </si>
  <si>
    <t>E892</t>
  </si>
  <si>
    <t>E891</t>
  </si>
  <si>
    <t>E890</t>
  </si>
  <si>
    <t>E889</t>
  </si>
  <si>
    <t>E888</t>
  </si>
  <si>
    <t>E882</t>
  </si>
  <si>
    <t>E881</t>
  </si>
  <si>
    <t>E880</t>
  </si>
  <si>
    <t>E878</t>
  </si>
  <si>
    <t>E877</t>
  </si>
  <si>
    <t>E876</t>
  </si>
  <si>
    <t>E875</t>
  </si>
  <si>
    <t>E874</t>
  </si>
  <si>
    <t>E873</t>
  </si>
  <si>
    <t>E872</t>
  </si>
  <si>
    <t>E871</t>
  </si>
  <si>
    <t>E870</t>
  </si>
  <si>
    <t>E86X</t>
  </si>
  <si>
    <t>E859</t>
  </si>
  <si>
    <t>E858</t>
  </si>
  <si>
    <t>E854</t>
  </si>
  <si>
    <t>E853</t>
  </si>
  <si>
    <t>E852</t>
  </si>
  <si>
    <t>E851</t>
  </si>
  <si>
    <t>E850</t>
  </si>
  <si>
    <t>E849</t>
  </si>
  <si>
    <t>E848</t>
  </si>
  <si>
    <t>E841</t>
  </si>
  <si>
    <t>E840</t>
  </si>
  <si>
    <t>E839</t>
  </si>
  <si>
    <t>E838</t>
  </si>
  <si>
    <t>E835</t>
  </si>
  <si>
    <t>E834</t>
  </si>
  <si>
    <t>E833</t>
  </si>
  <si>
    <t>E832</t>
  </si>
  <si>
    <t>E831</t>
  </si>
  <si>
    <t>E830</t>
  </si>
  <si>
    <t>E807</t>
  </si>
  <si>
    <t>E806</t>
  </si>
  <si>
    <t>E805</t>
  </si>
  <si>
    <t>E804</t>
  </si>
  <si>
    <t>E803</t>
  </si>
  <si>
    <t>E802</t>
  </si>
  <si>
    <t>E801</t>
  </si>
  <si>
    <t>E800</t>
  </si>
  <si>
    <t>E799</t>
  </si>
  <si>
    <t>E798</t>
  </si>
  <si>
    <t>E791</t>
  </si>
  <si>
    <t>E790</t>
  </si>
  <si>
    <t>E789</t>
  </si>
  <si>
    <t>E788</t>
  </si>
  <si>
    <t>E786</t>
  </si>
  <si>
    <t>E785</t>
  </si>
  <si>
    <t>E784</t>
  </si>
  <si>
    <t>E783</t>
  </si>
  <si>
    <t>E782</t>
  </si>
  <si>
    <t>E781</t>
  </si>
  <si>
    <t>E780</t>
  </si>
  <si>
    <t>E779</t>
  </si>
  <si>
    <t>E778</t>
  </si>
  <si>
    <t>E771</t>
  </si>
  <si>
    <t>E770</t>
  </si>
  <si>
    <t>E769</t>
  </si>
  <si>
    <t>E768</t>
  </si>
  <si>
    <t>E763</t>
  </si>
  <si>
    <t>E762</t>
  </si>
  <si>
    <t>E761</t>
  </si>
  <si>
    <t>E760</t>
  </si>
  <si>
    <t>E756</t>
  </si>
  <si>
    <t>E755</t>
  </si>
  <si>
    <t>E754</t>
  </si>
  <si>
    <t>E753</t>
  </si>
  <si>
    <t>E752</t>
  </si>
  <si>
    <t>E751</t>
  </si>
  <si>
    <t>E750</t>
  </si>
  <si>
    <t>E749</t>
  </si>
  <si>
    <t>E748</t>
  </si>
  <si>
    <t>E744</t>
  </si>
  <si>
    <t>E743</t>
  </si>
  <si>
    <t>E742</t>
  </si>
  <si>
    <t>E741</t>
  </si>
  <si>
    <t>E740</t>
  </si>
  <si>
    <t>E739</t>
  </si>
  <si>
    <t>E738</t>
  </si>
  <si>
    <t>E731</t>
  </si>
  <si>
    <t>E730</t>
  </si>
  <si>
    <t>E729</t>
  </si>
  <si>
    <t>E728</t>
  </si>
  <si>
    <t>E725</t>
  </si>
  <si>
    <t>E724</t>
  </si>
  <si>
    <t>E723</t>
  </si>
  <si>
    <t>E722</t>
  </si>
  <si>
    <t>E721</t>
  </si>
  <si>
    <t>E720</t>
  </si>
  <si>
    <t>E713</t>
  </si>
  <si>
    <t>E712</t>
  </si>
  <si>
    <t>E711</t>
  </si>
  <si>
    <t>E710</t>
  </si>
  <si>
    <t>E709</t>
  </si>
  <si>
    <t>E708</t>
  </si>
  <si>
    <t>E703</t>
  </si>
  <si>
    <t>E702</t>
  </si>
  <si>
    <t>E701</t>
  </si>
  <si>
    <t>E700</t>
  </si>
  <si>
    <t>E68X</t>
  </si>
  <si>
    <t>E678</t>
  </si>
  <si>
    <t>E673</t>
  </si>
  <si>
    <t>E672</t>
  </si>
  <si>
    <t>E671</t>
  </si>
  <si>
    <t>E670</t>
  </si>
  <si>
    <t>E669</t>
  </si>
  <si>
    <t>E668</t>
  </si>
  <si>
    <t>E662</t>
  </si>
  <si>
    <t>E661</t>
  </si>
  <si>
    <t>E65X</t>
  </si>
  <si>
    <t>E649</t>
  </si>
  <si>
    <t>E648</t>
  </si>
  <si>
    <t>E643</t>
  </si>
  <si>
    <t>E642</t>
  </si>
  <si>
    <t>E641</t>
  </si>
  <si>
    <t>E640</t>
  </si>
  <si>
    <t>E639</t>
  </si>
  <si>
    <t>E638</t>
  </si>
  <si>
    <t>E631</t>
  </si>
  <si>
    <t>E630</t>
  </si>
  <si>
    <t>E619</t>
  </si>
  <si>
    <t>E618</t>
  </si>
  <si>
    <t>E617</t>
  </si>
  <si>
    <t>E616</t>
  </si>
  <si>
    <t>E615</t>
  </si>
  <si>
    <t>E614</t>
  </si>
  <si>
    <t>E613</t>
  </si>
  <si>
    <t>E612</t>
  </si>
  <si>
    <t>E611</t>
  </si>
  <si>
    <t>E610</t>
  </si>
  <si>
    <t>E60X</t>
  </si>
  <si>
    <t>E59X</t>
  </si>
  <si>
    <t>E58X</t>
  </si>
  <si>
    <t>E569</t>
  </si>
  <si>
    <t>E568</t>
  </si>
  <si>
    <t>E561</t>
  </si>
  <si>
    <t>E560</t>
  </si>
  <si>
    <t>E559</t>
  </si>
  <si>
    <t>E550</t>
  </si>
  <si>
    <t>E54X</t>
  </si>
  <si>
    <t>E539</t>
  </si>
  <si>
    <t>E538</t>
  </si>
  <si>
    <t>E531</t>
  </si>
  <si>
    <t>E530</t>
  </si>
  <si>
    <t>E52X</t>
  </si>
  <si>
    <t>E519</t>
  </si>
  <si>
    <t>E518</t>
  </si>
  <si>
    <t>E512</t>
  </si>
  <si>
    <t>E511</t>
  </si>
  <si>
    <t>E509</t>
  </si>
  <si>
    <t>E508</t>
  </si>
  <si>
    <t>E507</t>
  </si>
  <si>
    <t>E506</t>
  </si>
  <si>
    <t>E505</t>
  </si>
  <si>
    <t>E504</t>
  </si>
  <si>
    <t>E503</t>
  </si>
  <si>
    <t>E502</t>
  </si>
  <si>
    <t>E501</t>
  </si>
  <si>
    <t>E500</t>
  </si>
  <si>
    <t>E46X</t>
  </si>
  <si>
    <t>E45X</t>
  </si>
  <si>
    <t>E441</t>
  </si>
  <si>
    <t>E440</t>
  </si>
  <si>
    <t>E43X</t>
  </si>
  <si>
    <t>E42X</t>
  </si>
  <si>
    <t>E41X</t>
  </si>
  <si>
    <t>E40X</t>
  </si>
  <si>
    <t>E358</t>
  </si>
  <si>
    <t>E351</t>
  </si>
  <si>
    <t>E350</t>
  </si>
  <si>
    <t>E349</t>
  </si>
  <si>
    <t>E348</t>
  </si>
  <si>
    <t>E345</t>
  </si>
  <si>
    <t>E344</t>
  </si>
  <si>
    <t>E343</t>
  </si>
  <si>
    <t>E342</t>
  </si>
  <si>
    <t>E341</t>
  </si>
  <si>
    <t>E340</t>
  </si>
  <si>
    <t>E329</t>
  </si>
  <si>
    <t>E328</t>
  </si>
  <si>
    <t>E321</t>
  </si>
  <si>
    <t>E320</t>
  </si>
  <si>
    <t>E319</t>
  </si>
  <si>
    <t>E318</t>
  </si>
  <si>
    <t>E311</t>
  </si>
  <si>
    <t>E310</t>
  </si>
  <si>
    <t>E309</t>
  </si>
  <si>
    <t>E308</t>
  </si>
  <si>
    <t>E301</t>
  </si>
  <si>
    <t>E300</t>
  </si>
  <si>
    <t>E299</t>
  </si>
  <si>
    <t>E298</t>
  </si>
  <si>
    <t>E291</t>
  </si>
  <si>
    <t>E290</t>
  </si>
  <si>
    <t>E289</t>
  </si>
  <si>
    <t>E288</t>
  </si>
  <si>
    <t>E283</t>
  </si>
  <si>
    <t>E282</t>
  </si>
  <si>
    <t>E281</t>
  </si>
  <si>
    <t>E280</t>
  </si>
  <si>
    <t>E279</t>
  </si>
  <si>
    <t>E278</t>
  </si>
  <si>
    <t>E275</t>
  </si>
  <si>
    <t>E274</t>
  </si>
  <si>
    <t>E273</t>
  </si>
  <si>
    <t>E272</t>
  </si>
  <si>
    <t>E271</t>
  </si>
  <si>
    <t>E270</t>
  </si>
  <si>
    <t>E269</t>
  </si>
  <si>
    <t>E268</t>
  </si>
  <si>
    <t>E261</t>
  </si>
  <si>
    <t>E260</t>
  </si>
  <si>
    <t>E259</t>
  </si>
  <si>
    <t>E258</t>
  </si>
  <si>
    <t>E250</t>
  </si>
  <si>
    <t>E249</t>
  </si>
  <si>
    <t>E248</t>
  </si>
  <si>
    <t>E244</t>
  </si>
  <si>
    <t>E243</t>
  </si>
  <si>
    <t>E242</t>
  </si>
  <si>
    <t>E241</t>
  </si>
  <si>
    <t>E240</t>
  </si>
  <si>
    <t>E237</t>
  </si>
  <si>
    <t>E236</t>
  </si>
  <si>
    <t>E233</t>
  </si>
  <si>
    <t>E232</t>
  </si>
  <si>
    <t>E231</t>
  </si>
  <si>
    <t>E230</t>
  </si>
  <si>
    <t>E229</t>
  </si>
  <si>
    <t>E228</t>
  </si>
  <si>
    <t>E222</t>
  </si>
  <si>
    <t>E221</t>
  </si>
  <si>
    <t>E220</t>
  </si>
  <si>
    <t>E215</t>
  </si>
  <si>
    <t>E214</t>
  </si>
  <si>
    <t>E213</t>
  </si>
  <si>
    <t>E212</t>
  </si>
  <si>
    <t>E211</t>
  </si>
  <si>
    <t>E210</t>
  </si>
  <si>
    <t>E209</t>
  </si>
  <si>
    <t>E208</t>
  </si>
  <si>
    <t>E201</t>
  </si>
  <si>
    <t>E200</t>
  </si>
  <si>
    <t>E169</t>
  </si>
  <si>
    <t>E168</t>
  </si>
  <si>
    <t>E164</t>
  </si>
  <si>
    <t>E163</t>
  </si>
  <si>
    <t>E162</t>
  </si>
  <si>
    <t>E161</t>
  </si>
  <si>
    <t>E160</t>
  </si>
  <si>
    <t>E15X</t>
  </si>
  <si>
    <t>E149</t>
  </si>
  <si>
    <t>E148</t>
  </si>
  <si>
    <t>E147</t>
  </si>
  <si>
    <t>E146</t>
  </si>
  <si>
    <t>E145</t>
  </si>
  <si>
    <t>E144</t>
  </si>
  <si>
    <t>E143</t>
  </si>
  <si>
    <t>E142</t>
  </si>
  <si>
    <t>E141</t>
  </si>
  <si>
    <t>E140</t>
  </si>
  <si>
    <t>E139</t>
  </si>
  <si>
    <t>E138</t>
  </si>
  <si>
    <t>E137</t>
  </si>
  <si>
    <t>E136</t>
  </si>
  <si>
    <t>E135</t>
  </si>
  <si>
    <t>E134</t>
  </si>
  <si>
    <t>E133</t>
  </si>
  <si>
    <t>E132</t>
  </si>
  <si>
    <t>E131</t>
  </si>
  <si>
    <t>E130</t>
  </si>
  <si>
    <t>E129</t>
  </si>
  <si>
    <t>E128</t>
  </si>
  <si>
    <t>E127</t>
  </si>
  <si>
    <t>E126</t>
  </si>
  <si>
    <t>E125</t>
  </si>
  <si>
    <t>E124</t>
  </si>
  <si>
    <t>E123</t>
  </si>
  <si>
    <t>E122</t>
  </si>
  <si>
    <t>E121</t>
  </si>
  <si>
    <t>E120</t>
  </si>
  <si>
    <t>E119</t>
  </si>
  <si>
    <t>E118</t>
  </si>
  <si>
    <t>E117</t>
  </si>
  <si>
    <t>E116</t>
  </si>
  <si>
    <t>E115</t>
  </si>
  <si>
    <t>E114</t>
  </si>
  <si>
    <t>E113</t>
  </si>
  <si>
    <t>E112</t>
  </si>
  <si>
    <t>E111</t>
  </si>
  <si>
    <t>E110</t>
  </si>
  <si>
    <t>E109</t>
  </si>
  <si>
    <t>E108</t>
  </si>
  <si>
    <t>E107</t>
  </si>
  <si>
    <t>E106</t>
  </si>
  <si>
    <t>E105</t>
  </si>
  <si>
    <t>E104</t>
  </si>
  <si>
    <t>E103</t>
  </si>
  <si>
    <t>E102</t>
  </si>
  <si>
    <t>E101</t>
  </si>
  <si>
    <t>E100</t>
  </si>
  <si>
    <t>E079</t>
  </si>
  <si>
    <t>E078</t>
  </si>
  <si>
    <t>E071</t>
  </si>
  <si>
    <t>E070</t>
  </si>
  <si>
    <t>E069</t>
  </si>
  <si>
    <t>E065</t>
  </si>
  <si>
    <t>E064</t>
  </si>
  <si>
    <t>E063</t>
  </si>
  <si>
    <t>E062</t>
  </si>
  <si>
    <t>E061</t>
  </si>
  <si>
    <t>E060</t>
  </si>
  <si>
    <t>E059</t>
  </si>
  <si>
    <t>E058</t>
  </si>
  <si>
    <t>E055</t>
  </si>
  <si>
    <t>E054</t>
  </si>
  <si>
    <t>E053</t>
  </si>
  <si>
    <t>E052</t>
  </si>
  <si>
    <t>E051</t>
  </si>
  <si>
    <t>E050</t>
  </si>
  <si>
    <t>E049</t>
  </si>
  <si>
    <t>E048</t>
  </si>
  <si>
    <t>E042</t>
  </si>
  <si>
    <t>E041</t>
  </si>
  <si>
    <t>E040</t>
  </si>
  <si>
    <t>E039</t>
  </si>
  <si>
    <t>E038</t>
  </si>
  <si>
    <t>E035</t>
  </si>
  <si>
    <t>E034</t>
  </si>
  <si>
    <t>E033</t>
  </si>
  <si>
    <t>E032</t>
  </si>
  <si>
    <t>E031</t>
  </si>
  <si>
    <t>E030</t>
  </si>
  <si>
    <t>E02X</t>
  </si>
  <si>
    <t>E018</t>
  </si>
  <si>
    <t>E012</t>
  </si>
  <si>
    <t>E011</t>
  </si>
  <si>
    <t>E010</t>
  </si>
  <si>
    <t>E009</t>
  </si>
  <si>
    <t>E002</t>
  </si>
  <si>
    <t>E001</t>
  </si>
  <si>
    <t>E000</t>
  </si>
  <si>
    <t>D899</t>
  </si>
  <si>
    <t>D898</t>
  </si>
  <si>
    <t>D892</t>
  </si>
  <si>
    <t>D891</t>
  </si>
  <si>
    <t>D890</t>
  </si>
  <si>
    <t>D869</t>
  </si>
  <si>
    <t>D868</t>
  </si>
  <si>
    <t>D863</t>
  </si>
  <si>
    <t>D862</t>
  </si>
  <si>
    <t>D861</t>
  </si>
  <si>
    <t>D860</t>
  </si>
  <si>
    <t>D849</t>
  </si>
  <si>
    <t>D848</t>
  </si>
  <si>
    <t>D841</t>
  </si>
  <si>
    <t>D840</t>
  </si>
  <si>
    <t>D839</t>
  </si>
  <si>
    <t>D838</t>
  </si>
  <si>
    <t>D832</t>
  </si>
  <si>
    <t>D831</t>
  </si>
  <si>
    <t>D830</t>
  </si>
  <si>
    <t>D829</t>
  </si>
  <si>
    <t>D828</t>
  </si>
  <si>
    <t>D824</t>
  </si>
  <si>
    <t>D823</t>
  </si>
  <si>
    <t>D822</t>
  </si>
  <si>
    <t>D821</t>
  </si>
  <si>
    <t>D820</t>
  </si>
  <si>
    <t>D819</t>
  </si>
  <si>
    <t>D818</t>
  </si>
  <si>
    <t>D817</t>
  </si>
  <si>
    <t>D816</t>
  </si>
  <si>
    <t>D815</t>
  </si>
  <si>
    <t>D814</t>
  </si>
  <si>
    <t>D813</t>
  </si>
  <si>
    <t>D812</t>
  </si>
  <si>
    <t>D811</t>
  </si>
  <si>
    <t>D810</t>
  </si>
  <si>
    <t>D809</t>
  </si>
  <si>
    <t>D808</t>
  </si>
  <si>
    <t>D807</t>
  </si>
  <si>
    <t>D806</t>
  </si>
  <si>
    <t>D805</t>
  </si>
  <si>
    <t>D804</t>
  </si>
  <si>
    <t>D803</t>
  </si>
  <si>
    <t>D802</t>
  </si>
  <si>
    <t>D801</t>
  </si>
  <si>
    <t>D800</t>
  </si>
  <si>
    <t>D77X</t>
  </si>
  <si>
    <t>D763</t>
  </si>
  <si>
    <t>D762</t>
  </si>
  <si>
    <t>D761</t>
  </si>
  <si>
    <t>D759</t>
  </si>
  <si>
    <t>D758</t>
  </si>
  <si>
    <t>D751</t>
  </si>
  <si>
    <t>D750</t>
  </si>
  <si>
    <t>D749</t>
  </si>
  <si>
    <t>D748</t>
  </si>
  <si>
    <t>D740</t>
  </si>
  <si>
    <t>D739</t>
  </si>
  <si>
    <t>D738</t>
  </si>
  <si>
    <t>D735</t>
  </si>
  <si>
    <t>D734</t>
  </si>
  <si>
    <t>D733</t>
  </si>
  <si>
    <t>D732</t>
  </si>
  <si>
    <t>D731</t>
  </si>
  <si>
    <t>D730</t>
  </si>
  <si>
    <t>D729</t>
  </si>
  <si>
    <t>D728</t>
  </si>
  <si>
    <t>D721</t>
  </si>
  <si>
    <t>D720</t>
  </si>
  <si>
    <t>D71X</t>
  </si>
  <si>
    <t>D70X</t>
  </si>
  <si>
    <t>D699</t>
  </si>
  <si>
    <t>D698</t>
  </si>
  <si>
    <t>D696</t>
  </si>
  <si>
    <t>D695</t>
  </si>
  <si>
    <t>D694</t>
  </si>
  <si>
    <t>D693</t>
  </si>
  <si>
    <t>D692</t>
  </si>
  <si>
    <t>D691</t>
  </si>
  <si>
    <t>D690</t>
  </si>
  <si>
    <t>D689</t>
  </si>
  <si>
    <t>D688</t>
  </si>
  <si>
    <t>D684</t>
  </si>
  <si>
    <t>D683</t>
  </si>
  <si>
    <t>D682</t>
  </si>
  <si>
    <t>D681</t>
  </si>
  <si>
    <t>D680</t>
  </si>
  <si>
    <t>D67X</t>
  </si>
  <si>
    <t>D66X</t>
  </si>
  <si>
    <t>D65X</t>
  </si>
  <si>
    <t>D649</t>
  </si>
  <si>
    <t>D648</t>
  </si>
  <si>
    <t>D644</t>
  </si>
  <si>
    <t>D643</t>
  </si>
  <si>
    <t>D642</t>
  </si>
  <si>
    <t>D641</t>
  </si>
  <si>
    <t>D640</t>
  </si>
  <si>
    <t>D638</t>
  </si>
  <si>
    <t>D630</t>
  </si>
  <si>
    <t>D62X</t>
  </si>
  <si>
    <t>D619</t>
  </si>
  <si>
    <t>D618</t>
  </si>
  <si>
    <t>D613</t>
  </si>
  <si>
    <t>D612</t>
  </si>
  <si>
    <t>D611</t>
  </si>
  <si>
    <t>D610</t>
  </si>
  <si>
    <t>D609</t>
  </si>
  <si>
    <t>D608</t>
  </si>
  <si>
    <t>D601</t>
  </si>
  <si>
    <t>D600</t>
  </si>
  <si>
    <t>D599</t>
  </si>
  <si>
    <t>D598</t>
  </si>
  <si>
    <t>D596</t>
  </si>
  <si>
    <t>D595</t>
  </si>
  <si>
    <t>D594</t>
  </si>
  <si>
    <t>D593</t>
  </si>
  <si>
    <t>D592</t>
  </si>
  <si>
    <t>D591</t>
  </si>
  <si>
    <t>D590</t>
  </si>
  <si>
    <t>D589</t>
  </si>
  <si>
    <t>D588</t>
  </si>
  <si>
    <t>D582</t>
  </si>
  <si>
    <t>D581</t>
  </si>
  <si>
    <t>D580</t>
  </si>
  <si>
    <t>D578</t>
  </si>
  <si>
    <t>D573</t>
  </si>
  <si>
    <t>D572</t>
  </si>
  <si>
    <t>D571</t>
  </si>
  <si>
    <t>D570</t>
  </si>
  <si>
    <t>D569</t>
  </si>
  <si>
    <t>D568</t>
  </si>
  <si>
    <t>D564</t>
  </si>
  <si>
    <t>D563</t>
  </si>
  <si>
    <t>D562</t>
  </si>
  <si>
    <t>D561</t>
  </si>
  <si>
    <t>D560</t>
  </si>
  <si>
    <t>D559</t>
  </si>
  <si>
    <t>D558</t>
  </si>
  <si>
    <t>D553</t>
  </si>
  <si>
    <t>D552</t>
  </si>
  <si>
    <t>D551</t>
  </si>
  <si>
    <t>D550</t>
  </si>
  <si>
    <t>D539</t>
  </si>
  <si>
    <t>D538</t>
  </si>
  <si>
    <t>D532</t>
  </si>
  <si>
    <t>D531</t>
  </si>
  <si>
    <t>D530</t>
  </si>
  <si>
    <t>D529</t>
  </si>
  <si>
    <t>D528</t>
  </si>
  <si>
    <t>D521</t>
  </si>
  <si>
    <t>D520</t>
  </si>
  <si>
    <t>D519</t>
  </si>
  <si>
    <t>D518</t>
  </si>
  <si>
    <t>D513</t>
  </si>
  <si>
    <t>D512</t>
  </si>
  <si>
    <t>D511</t>
  </si>
  <si>
    <t>D510</t>
  </si>
  <si>
    <t>D509</t>
  </si>
  <si>
    <t>D508</t>
  </si>
  <si>
    <t>D501</t>
  </si>
  <si>
    <t>D500</t>
  </si>
  <si>
    <t>D489</t>
  </si>
  <si>
    <t>D487</t>
  </si>
  <si>
    <t>D486</t>
  </si>
  <si>
    <t>D485</t>
  </si>
  <si>
    <t>D484</t>
  </si>
  <si>
    <t>D483</t>
  </si>
  <si>
    <t>D482</t>
  </si>
  <si>
    <t>D481</t>
  </si>
  <si>
    <t>D480</t>
  </si>
  <si>
    <t>D479</t>
  </si>
  <si>
    <t>D477</t>
  </si>
  <si>
    <t>D473</t>
  </si>
  <si>
    <t>D472</t>
  </si>
  <si>
    <t>D471</t>
  </si>
  <si>
    <t>D470</t>
  </si>
  <si>
    <t>D469</t>
  </si>
  <si>
    <t>D467</t>
  </si>
  <si>
    <t>D464</t>
  </si>
  <si>
    <t>D462</t>
  </si>
  <si>
    <t>D461</t>
  </si>
  <si>
    <t>D460</t>
  </si>
  <si>
    <t>D45X</t>
  </si>
  <si>
    <t>D449</t>
  </si>
  <si>
    <t>D448</t>
  </si>
  <si>
    <t>D447</t>
  </si>
  <si>
    <t>D446</t>
  </si>
  <si>
    <t>D445</t>
  </si>
  <si>
    <t>D444</t>
  </si>
  <si>
    <t>D443</t>
  </si>
  <si>
    <t>D442</t>
  </si>
  <si>
    <t>D441</t>
  </si>
  <si>
    <t>D440</t>
  </si>
  <si>
    <t>D439</t>
  </si>
  <si>
    <t>D437</t>
  </si>
  <si>
    <t>D434</t>
  </si>
  <si>
    <t>D433</t>
  </si>
  <si>
    <t>D432</t>
  </si>
  <si>
    <t>D431</t>
  </si>
  <si>
    <t>D430</t>
  </si>
  <si>
    <t>D429</t>
  </si>
  <si>
    <t>D421</t>
  </si>
  <si>
    <t>D420</t>
  </si>
  <si>
    <t>D419</t>
  </si>
  <si>
    <t>D417</t>
  </si>
  <si>
    <t>D414</t>
  </si>
  <si>
    <t>D413</t>
  </si>
  <si>
    <t>D412</t>
  </si>
  <si>
    <t>D411</t>
  </si>
  <si>
    <t>D410</t>
  </si>
  <si>
    <t>D409</t>
  </si>
  <si>
    <t>D407</t>
  </si>
  <si>
    <t>D401</t>
  </si>
  <si>
    <t>D400</t>
  </si>
  <si>
    <t>D399</t>
  </si>
  <si>
    <t>D397</t>
  </si>
  <si>
    <t>D392</t>
  </si>
  <si>
    <t>D391</t>
  </si>
  <si>
    <t>D390</t>
  </si>
  <si>
    <t>D386</t>
  </si>
  <si>
    <t>D385</t>
  </si>
  <si>
    <t>D384</t>
  </si>
  <si>
    <t>D383</t>
  </si>
  <si>
    <t>D382</t>
  </si>
  <si>
    <t>D381</t>
  </si>
  <si>
    <t>D380</t>
  </si>
  <si>
    <t>D379</t>
  </si>
  <si>
    <t>D377</t>
  </si>
  <si>
    <t>D376</t>
  </si>
  <si>
    <t>D375</t>
  </si>
  <si>
    <t>D374</t>
  </si>
  <si>
    <t>D373</t>
  </si>
  <si>
    <t>D372</t>
  </si>
  <si>
    <t>D371</t>
  </si>
  <si>
    <t>D370</t>
  </si>
  <si>
    <t>D369</t>
  </si>
  <si>
    <t>D367</t>
  </si>
  <si>
    <t>D361</t>
  </si>
  <si>
    <t>D360</t>
  </si>
  <si>
    <t>D359</t>
  </si>
  <si>
    <t>D358</t>
  </si>
  <si>
    <t>D357</t>
  </si>
  <si>
    <t>D356</t>
  </si>
  <si>
    <t>D355</t>
  </si>
  <si>
    <t>D354</t>
  </si>
  <si>
    <t>D353</t>
  </si>
  <si>
    <t>D352</t>
  </si>
  <si>
    <t>D351</t>
  </si>
  <si>
    <t>D350</t>
  </si>
  <si>
    <t>D34X</t>
  </si>
  <si>
    <t>D339</t>
  </si>
  <si>
    <t>D337</t>
  </si>
  <si>
    <t>D334</t>
  </si>
  <si>
    <t>D333</t>
  </si>
  <si>
    <t>D332</t>
  </si>
  <si>
    <t>D331</t>
  </si>
  <si>
    <t>D330</t>
  </si>
  <si>
    <t>D329</t>
  </si>
  <si>
    <t>D321</t>
  </si>
  <si>
    <t>D320</t>
  </si>
  <si>
    <t>D319</t>
  </si>
  <si>
    <t>D316</t>
  </si>
  <si>
    <t>D315</t>
  </si>
  <si>
    <t>D314</t>
  </si>
  <si>
    <t>D313</t>
  </si>
  <si>
    <t>D312</t>
  </si>
  <si>
    <t>D311</t>
  </si>
  <si>
    <t>D310</t>
  </si>
  <si>
    <t>D309</t>
  </si>
  <si>
    <t>D307</t>
  </si>
  <si>
    <t>D304</t>
  </si>
  <si>
    <t>D303</t>
  </si>
  <si>
    <t>D302</t>
  </si>
  <si>
    <t>D301</t>
  </si>
  <si>
    <t>D300</t>
  </si>
  <si>
    <t>D299</t>
  </si>
  <si>
    <t>D297</t>
  </si>
  <si>
    <t>D294</t>
  </si>
  <si>
    <t>D293</t>
  </si>
  <si>
    <t>D292</t>
  </si>
  <si>
    <t>D291</t>
  </si>
  <si>
    <t>D290</t>
  </si>
  <si>
    <t>D289</t>
  </si>
  <si>
    <t>D287</t>
  </si>
  <si>
    <t>D282</t>
  </si>
  <si>
    <t>D281</t>
  </si>
  <si>
    <t>D280</t>
  </si>
  <si>
    <t>D27X</t>
  </si>
  <si>
    <t>D269</t>
  </si>
  <si>
    <t>D267</t>
  </si>
  <si>
    <t>D261</t>
  </si>
  <si>
    <t>D260</t>
  </si>
  <si>
    <t>D259</t>
  </si>
  <si>
    <t>D252</t>
  </si>
  <si>
    <t>D251</t>
  </si>
  <si>
    <t>D250</t>
  </si>
  <si>
    <t>D24X</t>
  </si>
  <si>
    <t>D239</t>
  </si>
  <si>
    <t>D237</t>
  </si>
  <si>
    <t>D236</t>
  </si>
  <si>
    <t>D235</t>
  </si>
  <si>
    <t>D234</t>
  </si>
  <si>
    <t>D233</t>
  </si>
  <si>
    <t>D232</t>
  </si>
  <si>
    <t>D231</t>
  </si>
  <si>
    <t>D230</t>
  </si>
  <si>
    <t>D229</t>
  </si>
  <si>
    <t>D227</t>
  </si>
  <si>
    <t>D226</t>
  </si>
  <si>
    <t>D225</t>
  </si>
  <si>
    <t>D224</t>
  </si>
  <si>
    <t>D223</t>
  </si>
  <si>
    <t>D222</t>
  </si>
  <si>
    <t>D221</t>
  </si>
  <si>
    <t>D220</t>
  </si>
  <si>
    <t>D219</t>
  </si>
  <si>
    <t>D216</t>
  </si>
  <si>
    <t>D215</t>
  </si>
  <si>
    <t>D214</t>
  </si>
  <si>
    <t>D213</t>
  </si>
  <si>
    <t>D212</t>
  </si>
  <si>
    <t>D211</t>
  </si>
  <si>
    <t>D210</t>
  </si>
  <si>
    <t>D201</t>
  </si>
  <si>
    <t>D200</t>
  </si>
  <si>
    <t>D199</t>
  </si>
  <si>
    <t>D197</t>
  </si>
  <si>
    <t>D191</t>
  </si>
  <si>
    <t>D190</t>
  </si>
  <si>
    <t>D181</t>
  </si>
  <si>
    <t>D180</t>
  </si>
  <si>
    <t>D179</t>
  </si>
  <si>
    <t>D177</t>
  </si>
  <si>
    <t>D176</t>
  </si>
  <si>
    <t>D175</t>
  </si>
  <si>
    <t>D174</t>
  </si>
  <si>
    <t>D173</t>
  </si>
  <si>
    <t>D172</t>
  </si>
  <si>
    <t>D171</t>
  </si>
  <si>
    <t>D170</t>
  </si>
  <si>
    <t>D169</t>
  </si>
  <si>
    <t>D168</t>
  </si>
  <si>
    <t>D167</t>
  </si>
  <si>
    <t>D166</t>
  </si>
  <si>
    <t>D165</t>
  </si>
  <si>
    <t>D164</t>
  </si>
  <si>
    <t>D163</t>
  </si>
  <si>
    <t>D162</t>
  </si>
  <si>
    <t>D161</t>
  </si>
  <si>
    <t>D160</t>
  </si>
  <si>
    <t>D159</t>
  </si>
  <si>
    <t>D157</t>
  </si>
  <si>
    <t>D152</t>
  </si>
  <si>
    <t>D151</t>
  </si>
  <si>
    <t>D150</t>
  </si>
  <si>
    <t>D144</t>
  </si>
  <si>
    <t>D143</t>
  </si>
  <si>
    <t>D142</t>
  </si>
  <si>
    <t>D141</t>
  </si>
  <si>
    <t>D140</t>
  </si>
  <si>
    <t>D139</t>
  </si>
  <si>
    <t>D137</t>
  </si>
  <si>
    <t>D136</t>
  </si>
  <si>
    <t>D135</t>
  </si>
  <si>
    <t>D134</t>
  </si>
  <si>
    <t>D133</t>
  </si>
  <si>
    <t>D132</t>
  </si>
  <si>
    <t>D131</t>
  </si>
  <si>
    <t>D130</t>
  </si>
  <si>
    <t>D129</t>
  </si>
  <si>
    <t>D128</t>
  </si>
  <si>
    <t>D127</t>
  </si>
  <si>
    <t>D126</t>
  </si>
  <si>
    <t>D125</t>
  </si>
  <si>
    <t>D124</t>
  </si>
  <si>
    <t>D123</t>
  </si>
  <si>
    <t>D122</t>
  </si>
  <si>
    <t>D121</t>
  </si>
  <si>
    <t>D120</t>
  </si>
  <si>
    <t>D119</t>
  </si>
  <si>
    <t>D117</t>
  </si>
  <si>
    <t>D110</t>
  </si>
  <si>
    <t>D109</t>
  </si>
  <si>
    <t>D107</t>
  </si>
  <si>
    <t>D106</t>
  </si>
  <si>
    <t>D105</t>
  </si>
  <si>
    <t>D104</t>
  </si>
  <si>
    <t>D103</t>
  </si>
  <si>
    <t>D102</t>
  </si>
  <si>
    <t>D101</t>
  </si>
  <si>
    <t>D100</t>
  </si>
  <si>
    <t>D099</t>
  </si>
  <si>
    <t>D097</t>
  </si>
  <si>
    <t>D093</t>
  </si>
  <si>
    <t>D092</t>
  </si>
  <si>
    <t>D091</t>
  </si>
  <si>
    <t>D090</t>
  </si>
  <si>
    <t>D076</t>
  </si>
  <si>
    <t>D075</t>
  </si>
  <si>
    <t>D074</t>
  </si>
  <si>
    <t>D073</t>
  </si>
  <si>
    <t>D072</t>
  </si>
  <si>
    <t>D071</t>
  </si>
  <si>
    <t>D070</t>
  </si>
  <si>
    <t>D069</t>
  </si>
  <si>
    <t>D067</t>
  </si>
  <si>
    <t>D061</t>
  </si>
  <si>
    <t>D060</t>
  </si>
  <si>
    <t>D059</t>
  </si>
  <si>
    <t>D057</t>
  </si>
  <si>
    <t>D051</t>
  </si>
  <si>
    <t>D050</t>
  </si>
  <si>
    <t>D049</t>
  </si>
  <si>
    <t>D048</t>
  </si>
  <si>
    <t>D047</t>
  </si>
  <si>
    <t>D046</t>
  </si>
  <si>
    <t>D045</t>
  </si>
  <si>
    <t>D044</t>
  </si>
  <si>
    <t>D043</t>
  </si>
  <si>
    <t>D042</t>
  </si>
  <si>
    <t>D041</t>
  </si>
  <si>
    <t>D040</t>
  </si>
  <si>
    <t>D039</t>
  </si>
  <si>
    <t>D038</t>
  </si>
  <si>
    <t>D037</t>
  </si>
  <si>
    <t>D036</t>
  </si>
  <si>
    <t>D035</t>
  </si>
  <si>
    <t>D034</t>
  </si>
  <si>
    <t>D033</t>
  </si>
  <si>
    <t>D032</t>
  </si>
  <si>
    <t>D031</t>
  </si>
  <si>
    <t>D030</t>
  </si>
  <si>
    <t>D024</t>
  </si>
  <si>
    <t>D023</t>
  </si>
  <si>
    <t>D022</t>
  </si>
  <si>
    <t>D021</t>
  </si>
  <si>
    <t>D020</t>
  </si>
  <si>
    <t>D019</t>
  </si>
  <si>
    <t>D017</t>
  </si>
  <si>
    <t>D015</t>
  </si>
  <si>
    <t>D014</t>
  </si>
  <si>
    <t>D013</t>
  </si>
  <si>
    <t>D012</t>
  </si>
  <si>
    <t>D011</t>
  </si>
  <si>
    <t>D010</t>
  </si>
  <si>
    <t>D002</t>
  </si>
  <si>
    <t>D001</t>
  </si>
  <si>
    <t>D000</t>
  </si>
  <si>
    <t>C97X</t>
  </si>
  <si>
    <t>C969</t>
  </si>
  <si>
    <t>C967</t>
  </si>
  <si>
    <t>C962</t>
  </si>
  <si>
    <t>C960</t>
  </si>
  <si>
    <t>C959</t>
  </si>
  <si>
    <t>C957</t>
  </si>
  <si>
    <t>C951</t>
  </si>
  <si>
    <t>C950</t>
  </si>
  <si>
    <t>C947</t>
  </si>
  <si>
    <t>C944</t>
  </si>
  <si>
    <t>C943</t>
  </si>
  <si>
    <t>C942</t>
  </si>
  <si>
    <t>C940</t>
  </si>
  <si>
    <t>C939</t>
  </si>
  <si>
    <t>C937</t>
  </si>
  <si>
    <t>C931</t>
  </si>
  <si>
    <t>C930</t>
  </si>
  <si>
    <t>C929</t>
  </si>
  <si>
    <t>C927</t>
  </si>
  <si>
    <t>C925</t>
  </si>
  <si>
    <t>C924</t>
  </si>
  <si>
    <t>C923</t>
  </si>
  <si>
    <t>C922</t>
  </si>
  <si>
    <t>C921</t>
  </si>
  <si>
    <t>C920</t>
  </si>
  <si>
    <t>C919</t>
  </si>
  <si>
    <t>C917</t>
  </si>
  <si>
    <t>C915</t>
  </si>
  <si>
    <t>C914</t>
  </si>
  <si>
    <t>C913</t>
  </si>
  <si>
    <t>C911</t>
  </si>
  <si>
    <t>C910</t>
  </si>
  <si>
    <t>C902</t>
  </si>
  <si>
    <t>C901</t>
  </si>
  <si>
    <t>C900</t>
  </si>
  <si>
    <t>C889</t>
  </si>
  <si>
    <t>C887</t>
  </si>
  <si>
    <t>C883</t>
  </si>
  <si>
    <t>C882</t>
  </si>
  <si>
    <t>C880</t>
  </si>
  <si>
    <t>C859</t>
  </si>
  <si>
    <t>C857</t>
  </si>
  <si>
    <t>C851</t>
  </si>
  <si>
    <t>C845</t>
  </si>
  <si>
    <t>C844</t>
  </si>
  <si>
    <t>C841</t>
  </si>
  <si>
    <t>C840</t>
  </si>
  <si>
    <t>C839</t>
  </si>
  <si>
    <t>C838</t>
  </si>
  <si>
    <t>C837</t>
  </si>
  <si>
    <t>C835</t>
  </si>
  <si>
    <t>C833</t>
  </si>
  <si>
    <t>C831</t>
  </si>
  <si>
    <t>C830</t>
  </si>
  <si>
    <t>C829</t>
  </si>
  <si>
    <t>C827</t>
  </si>
  <si>
    <t>C822</t>
  </si>
  <si>
    <t>C821</t>
  </si>
  <si>
    <t>C820</t>
  </si>
  <si>
    <t>C819</t>
  </si>
  <si>
    <t>C817</t>
  </si>
  <si>
    <t>C813</t>
  </si>
  <si>
    <t>C812</t>
  </si>
  <si>
    <t>C811</t>
  </si>
  <si>
    <t>C810</t>
  </si>
  <si>
    <t>C798</t>
  </si>
  <si>
    <t>C797</t>
  </si>
  <si>
    <t>C796</t>
  </si>
  <si>
    <t>C795</t>
  </si>
  <si>
    <t>C794</t>
  </si>
  <si>
    <t>C793</t>
  </si>
  <si>
    <t>C792</t>
  </si>
  <si>
    <t>C791</t>
  </si>
  <si>
    <t>C790</t>
  </si>
  <si>
    <t>C788</t>
  </si>
  <si>
    <t>C787</t>
  </si>
  <si>
    <t>C786</t>
  </si>
  <si>
    <t>C785</t>
  </si>
  <si>
    <t>C784</t>
  </si>
  <si>
    <t>C783</t>
  </si>
  <si>
    <t>C782</t>
  </si>
  <si>
    <t>C781</t>
  </si>
  <si>
    <t>C780</t>
  </si>
  <si>
    <t>C779</t>
  </si>
  <si>
    <t>C778</t>
  </si>
  <si>
    <t>C775</t>
  </si>
  <si>
    <t>C774</t>
  </si>
  <si>
    <t>C773</t>
  </si>
  <si>
    <t>C772</t>
  </si>
  <si>
    <t>C771</t>
  </si>
  <si>
    <t>C770</t>
  </si>
  <si>
    <t>C768</t>
  </si>
  <si>
    <t>C767</t>
  </si>
  <si>
    <t>C765</t>
  </si>
  <si>
    <t>C764</t>
  </si>
  <si>
    <t>C763</t>
  </si>
  <si>
    <t>C762</t>
  </si>
  <si>
    <t>C761</t>
  </si>
  <si>
    <t>C760</t>
  </si>
  <si>
    <t>C759</t>
  </si>
  <si>
    <t>C758</t>
  </si>
  <si>
    <t>C755</t>
  </si>
  <si>
    <t>C754</t>
  </si>
  <si>
    <t>C753</t>
  </si>
  <si>
    <t>C752</t>
  </si>
  <si>
    <t>C751</t>
  </si>
  <si>
    <t>C750</t>
  </si>
  <si>
    <t>C749</t>
  </si>
  <si>
    <t>C741</t>
  </si>
  <si>
    <t>C740</t>
  </si>
  <si>
    <t>C73X</t>
  </si>
  <si>
    <t>C729</t>
  </si>
  <si>
    <t>C728</t>
  </si>
  <si>
    <t>C725</t>
  </si>
  <si>
    <t>C724</t>
  </si>
  <si>
    <t>C723</t>
  </si>
  <si>
    <t>C722</t>
  </si>
  <si>
    <t>C721</t>
  </si>
  <si>
    <t>C720</t>
  </si>
  <si>
    <t>C719</t>
  </si>
  <si>
    <t>C718</t>
  </si>
  <si>
    <t>C717</t>
  </si>
  <si>
    <t>C716</t>
  </si>
  <si>
    <t>C715</t>
  </si>
  <si>
    <t>C714</t>
  </si>
  <si>
    <t>C713</t>
  </si>
  <si>
    <t>C712</t>
  </si>
  <si>
    <t>C711</t>
  </si>
  <si>
    <t>C710</t>
  </si>
  <si>
    <t>C709</t>
  </si>
  <si>
    <t>C701</t>
  </si>
  <si>
    <t>C700</t>
  </si>
  <si>
    <t>C699</t>
  </si>
  <si>
    <t>C698</t>
  </si>
  <si>
    <t>C696</t>
  </si>
  <si>
    <t>C695</t>
  </si>
  <si>
    <t>C694</t>
  </si>
  <si>
    <t>C693</t>
  </si>
  <si>
    <t>C692</t>
  </si>
  <si>
    <t>C691</t>
  </si>
  <si>
    <t>C690</t>
  </si>
  <si>
    <t>C689</t>
  </si>
  <si>
    <t>C688</t>
  </si>
  <si>
    <t>C681</t>
  </si>
  <si>
    <t>C680</t>
  </si>
  <si>
    <t>C679</t>
  </si>
  <si>
    <t>C678</t>
  </si>
  <si>
    <t>C677</t>
  </si>
  <si>
    <t>C676</t>
  </si>
  <si>
    <t>C675</t>
  </si>
  <si>
    <t>C674</t>
  </si>
  <si>
    <t>C673</t>
  </si>
  <si>
    <t>C672</t>
  </si>
  <si>
    <t>C671</t>
  </si>
  <si>
    <t>C670</t>
  </si>
  <si>
    <t>C66X</t>
  </si>
  <si>
    <t>C65X</t>
  </si>
  <si>
    <t>C64X</t>
  </si>
  <si>
    <t>C639</t>
  </si>
  <si>
    <t>C638</t>
  </si>
  <si>
    <t>C637</t>
  </si>
  <si>
    <t>C632</t>
  </si>
  <si>
    <t>C631</t>
  </si>
  <si>
    <t>C630</t>
  </si>
  <si>
    <t>C629</t>
  </si>
  <si>
    <t>C621</t>
  </si>
  <si>
    <t>C620</t>
  </si>
  <si>
    <t>C61X</t>
  </si>
  <si>
    <t>C609</t>
  </si>
  <si>
    <t>C608</t>
  </si>
  <si>
    <t>C602</t>
  </si>
  <si>
    <t>C601</t>
  </si>
  <si>
    <t>C600</t>
  </si>
  <si>
    <t>C58X</t>
  </si>
  <si>
    <t>C579</t>
  </si>
  <si>
    <t>C578</t>
  </si>
  <si>
    <t>C577</t>
  </si>
  <si>
    <t>C574</t>
  </si>
  <si>
    <t>C573</t>
  </si>
  <si>
    <t>C572</t>
  </si>
  <si>
    <t>C571</t>
  </si>
  <si>
    <t>C570</t>
  </si>
  <si>
    <t>C56X</t>
  </si>
  <si>
    <t>C55X</t>
  </si>
  <si>
    <t>C549</t>
  </si>
  <si>
    <t>C548</t>
  </si>
  <si>
    <t>C543</t>
  </si>
  <si>
    <t>C542</t>
  </si>
  <si>
    <t>C541</t>
  </si>
  <si>
    <t>C540</t>
  </si>
  <si>
    <t>C539</t>
  </si>
  <si>
    <t>C538</t>
  </si>
  <si>
    <t>C531</t>
  </si>
  <si>
    <t>C530</t>
  </si>
  <si>
    <t>C52X</t>
  </si>
  <si>
    <t>C519</t>
  </si>
  <si>
    <t>C518</t>
  </si>
  <si>
    <t>C512</t>
  </si>
  <si>
    <t>C511</t>
  </si>
  <si>
    <t>C510</t>
  </si>
  <si>
    <t>C509</t>
  </si>
  <si>
    <t>C508</t>
  </si>
  <si>
    <t>C506</t>
  </si>
  <si>
    <t>C505</t>
  </si>
  <si>
    <t>C504</t>
  </si>
  <si>
    <t>C503</t>
  </si>
  <si>
    <t>C502</t>
  </si>
  <si>
    <t>C501</t>
  </si>
  <si>
    <t>C500</t>
  </si>
  <si>
    <t>C499</t>
  </si>
  <si>
    <t>C498</t>
  </si>
  <si>
    <t>C496</t>
  </si>
  <si>
    <t>C495</t>
  </si>
  <si>
    <t>C494</t>
  </si>
  <si>
    <t>C493</t>
  </si>
  <si>
    <t>C492</t>
  </si>
  <si>
    <t>C491</t>
  </si>
  <si>
    <t>C490</t>
  </si>
  <si>
    <t>C488</t>
  </si>
  <si>
    <t>C482</t>
  </si>
  <si>
    <t>C481</t>
  </si>
  <si>
    <t>C480</t>
  </si>
  <si>
    <t>C479</t>
  </si>
  <si>
    <t>C478</t>
  </si>
  <si>
    <t>C476</t>
  </si>
  <si>
    <t>C475</t>
  </si>
  <si>
    <t>C474</t>
  </si>
  <si>
    <t>C473</t>
  </si>
  <si>
    <t>C472</t>
  </si>
  <si>
    <t>C471</t>
  </si>
  <si>
    <t>C470</t>
  </si>
  <si>
    <t>C469</t>
  </si>
  <si>
    <t>C468</t>
  </si>
  <si>
    <t>C467</t>
  </si>
  <si>
    <t>C463</t>
  </si>
  <si>
    <t>C462</t>
  </si>
  <si>
    <t>C461</t>
  </si>
  <si>
    <t>C460</t>
  </si>
  <si>
    <t>C459</t>
  </si>
  <si>
    <t>C457</t>
  </si>
  <si>
    <t>C452</t>
  </si>
  <si>
    <t>C451</t>
  </si>
  <si>
    <t>C450</t>
  </si>
  <si>
    <t>C449</t>
  </si>
  <si>
    <t>C448</t>
  </si>
  <si>
    <t>C447</t>
  </si>
  <si>
    <t>C446</t>
  </si>
  <si>
    <t>C445</t>
  </si>
  <si>
    <t>C444</t>
  </si>
  <si>
    <t>C443</t>
  </si>
  <si>
    <t>C442</t>
  </si>
  <si>
    <t>C441</t>
  </si>
  <si>
    <t>C440</t>
  </si>
  <si>
    <t>C439</t>
  </si>
  <si>
    <t>C438</t>
  </si>
  <si>
    <t>C437</t>
  </si>
  <si>
    <t>C436</t>
  </si>
  <si>
    <t>C435</t>
  </si>
  <si>
    <t>C434</t>
  </si>
  <si>
    <t>C433</t>
  </si>
  <si>
    <t>C432</t>
  </si>
  <si>
    <t>C431</t>
  </si>
  <si>
    <t>C430</t>
  </si>
  <si>
    <t>C419</t>
  </si>
  <si>
    <t>C418</t>
  </si>
  <si>
    <t>C414</t>
  </si>
  <si>
    <t>C413</t>
  </si>
  <si>
    <t>C412</t>
  </si>
  <si>
    <t>C411</t>
  </si>
  <si>
    <t>C410</t>
  </si>
  <si>
    <t>C409</t>
  </si>
  <si>
    <t>C408</t>
  </si>
  <si>
    <t>C403</t>
  </si>
  <si>
    <t>C402</t>
  </si>
  <si>
    <t>C401</t>
  </si>
  <si>
    <t>C400</t>
  </si>
  <si>
    <t>C399</t>
  </si>
  <si>
    <t>C398</t>
  </si>
  <si>
    <t>C390</t>
  </si>
  <si>
    <t>C388</t>
  </si>
  <si>
    <t>C384</t>
  </si>
  <si>
    <t>C383</t>
  </si>
  <si>
    <t>C382</t>
  </si>
  <si>
    <t>C381</t>
  </si>
  <si>
    <t>C380</t>
  </si>
  <si>
    <t>C37X</t>
  </si>
  <si>
    <t>C349</t>
  </si>
  <si>
    <t>C348</t>
  </si>
  <si>
    <t>C343</t>
  </si>
  <si>
    <t>C342</t>
  </si>
  <si>
    <t>C341</t>
  </si>
  <si>
    <t>C340</t>
  </si>
  <si>
    <t>C33X</t>
  </si>
  <si>
    <t>C329</t>
  </si>
  <si>
    <t>C328</t>
  </si>
  <si>
    <t>C323</t>
  </si>
  <si>
    <t>C322</t>
  </si>
  <si>
    <t>C321</t>
  </si>
  <si>
    <t>C320</t>
  </si>
  <si>
    <t>C319</t>
  </si>
  <si>
    <t>C318</t>
  </si>
  <si>
    <t>C313</t>
  </si>
  <si>
    <t>C312</t>
  </si>
  <si>
    <t>C311</t>
  </si>
  <si>
    <t>C310</t>
  </si>
  <si>
    <t>C301</t>
  </si>
  <si>
    <t>C300</t>
  </si>
  <si>
    <t>C269</t>
  </si>
  <si>
    <t>C268</t>
  </si>
  <si>
    <t>C261</t>
  </si>
  <si>
    <t>C260</t>
  </si>
  <si>
    <t>C259</t>
  </si>
  <si>
    <t>C258</t>
  </si>
  <si>
    <t>C257</t>
  </si>
  <si>
    <t>C254</t>
  </si>
  <si>
    <t>C253</t>
  </si>
  <si>
    <t>C252</t>
  </si>
  <si>
    <t>C251</t>
  </si>
  <si>
    <t>C250</t>
  </si>
  <si>
    <t>C249</t>
  </si>
  <si>
    <t>C248</t>
  </si>
  <si>
    <t>C241</t>
  </si>
  <si>
    <t>C240</t>
  </si>
  <si>
    <t>C23X</t>
  </si>
  <si>
    <t>C229</t>
  </si>
  <si>
    <t>C227</t>
  </si>
  <si>
    <t>C224</t>
  </si>
  <si>
    <t>C223</t>
  </si>
  <si>
    <t>C222</t>
  </si>
  <si>
    <t>C221</t>
  </si>
  <si>
    <t>C220</t>
  </si>
  <si>
    <t>C218</t>
  </si>
  <si>
    <t>C212</t>
  </si>
  <si>
    <t>C211</t>
  </si>
  <si>
    <t>C210</t>
  </si>
  <si>
    <t>C20X</t>
  </si>
  <si>
    <t>C19X</t>
  </si>
  <si>
    <t>C189</t>
  </si>
  <si>
    <t>C188</t>
  </si>
  <si>
    <t>C187</t>
  </si>
  <si>
    <t>C186</t>
  </si>
  <si>
    <t>C185</t>
  </si>
  <si>
    <t>C184</t>
  </si>
  <si>
    <t>C183</t>
  </si>
  <si>
    <t>C182</t>
  </si>
  <si>
    <t>C181</t>
  </si>
  <si>
    <t>C180</t>
  </si>
  <si>
    <t>C179</t>
  </si>
  <si>
    <t>C178</t>
  </si>
  <si>
    <t>C173</t>
  </si>
  <si>
    <t>C172</t>
  </si>
  <si>
    <t>C171</t>
  </si>
  <si>
    <t>C170</t>
  </si>
  <si>
    <t>C169</t>
  </si>
  <si>
    <t>C168</t>
  </si>
  <si>
    <t>C166</t>
  </si>
  <si>
    <t>C165</t>
  </si>
  <si>
    <t>C164</t>
  </si>
  <si>
    <t>C163</t>
  </si>
  <si>
    <t>C162</t>
  </si>
  <si>
    <t>C161</t>
  </si>
  <si>
    <t>C160</t>
  </si>
  <si>
    <t>C159</t>
  </si>
  <si>
    <t>C158</t>
  </si>
  <si>
    <t>C155</t>
  </si>
  <si>
    <t>C154</t>
  </si>
  <si>
    <t>C153</t>
  </si>
  <si>
    <t>C152</t>
  </si>
  <si>
    <t>C151</t>
  </si>
  <si>
    <t>C150</t>
  </si>
  <si>
    <t>C148</t>
  </si>
  <si>
    <t>C142</t>
  </si>
  <si>
    <t>C140</t>
  </si>
  <si>
    <t>C139</t>
  </si>
  <si>
    <t>C138</t>
  </si>
  <si>
    <t>C132</t>
  </si>
  <si>
    <t>C131</t>
  </si>
  <si>
    <t>C130</t>
  </si>
  <si>
    <t>C12X</t>
  </si>
  <si>
    <t>C119</t>
  </si>
  <si>
    <t>C118</t>
  </si>
  <si>
    <t>C113</t>
  </si>
  <si>
    <t>C112</t>
  </si>
  <si>
    <t>C111</t>
  </si>
  <si>
    <t>C110</t>
  </si>
  <si>
    <t>C109</t>
  </si>
  <si>
    <t>C108</t>
  </si>
  <si>
    <t>C104</t>
  </si>
  <si>
    <t>C103</t>
  </si>
  <si>
    <t>C102</t>
  </si>
  <si>
    <t>C101</t>
  </si>
  <si>
    <t>C100</t>
  </si>
  <si>
    <t>C099</t>
  </si>
  <si>
    <t>C098</t>
  </si>
  <si>
    <t>C091</t>
  </si>
  <si>
    <t>C090</t>
  </si>
  <si>
    <t>C089</t>
  </si>
  <si>
    <t>C088</t>
  </si>
  <si>
    <t>C081</t>
  </si>
  <si>
    <t>C080</t>
  </si>
  <si>
    <t>C07X</t>
  </si>
  <si>
    <t>C069</t>
  </si>
  <si>
    <t>C068</t>
  </si>
  <si>
    <t>C062</t>
  </si>
  <si>
    <t>C061</t>
  </si>
  <si>
    <t>C060</t>
  </si>
  <si>
    <t>C059</t>
  </si>
  <si>
    <t>C058</t>
  </si>
  <si>
    <t>C052</t>
  </si>
  <si>
    <t>C051</t>
  </si>
  <si>
    <t>C050</t>
  </si>
  <si>
    <t>C049</t>
  </si>
  <si>
    <t>C048</t>
  </si>
  <si>
    <t>C041</t>
  </si>
  <si>
    <t>C040</t>
  </si>
  <si>
    <t>C039</t>
  </si>
  <si>
    <t>C031</t>
  </si>
  <si>
    <t>C030</t>
  </si>
  <si>
    <t>C029</t>
  </si>
  <si>
    <t>C028</t>
  </si>
  <si>
    <t>C024</t>
  </si>
  <si>
    <t>C023</t>
  </si>
  <si>
    <t>C022</t>
  </si>
  <si>
    <t>C021</t>
  </si>
  <si>
    <t>C020</t>
  </si>
  <si>
    <t>C01X</t>
  </si>
  <si>
    <t>C009</t>
  </si>
  <si>
    <t>C008</t>
  </si>
  <si>
    <t>C006</t>
  </si>
  <si>
    <t>C005</t>
  </si>
  <si>
    <t>C004</t>
  </si>
  <si>
    <t>C003</t>
  </si>
  <si>
    <t>C002</t>
  </si>
  <si>
    <t>C001</t>
  </si>
  <si>
    <t>C000</t>
  </si>
  <si>
    <t>B99X</t>
  </si>
  <si>
    <t>B978</t>
  </si>
  <si>
    <t>B977</t>
  </si>
  <si>
    <t>B976</t>
  </si>
  <si>
    <t>B975</t>
  </si>
  <si>
    <t>B974</t>
  </si>
  <si>
    <t>B973</t>
  </si>
  <si>
    <t>B972</t>
  </si>
  <si>
    <t>B971</t>
  </si>
  <si>
    <t>B970</t>
  </si>
  <si>
    <t>B968</t>
  </si>
  <si>
    <t>B967</t>
  </si>
  <si>
    <t>B966</t>
  </si>
  <si>
    <t>B965</t>
  </si>
  <si>
    <t>B964</t>
  </si>
  <si>
    <t>B963</t>
  </si>
  <si>
    <t>B962</t>
  </si>
  <si>
    <t>B961</t>
  </si>
  <si>
    <t>B960</t>
  </si>
  <si>
    <t>B958</t>
  </si>
  <si>
    <t>B957</t>
  </si>
  <si>
    <t>B956</t>
  </si>
  <si>
    <t>B955</t>
  </si>
  <si>
    <t>B954</t>
  </si>
  <si>
    <t>B953</t>
  </si>
  <si>
    <t>B952</t>
  </si>
  <si>
    <t>B951</t>
  </si>
  <si>
    <t>B950</t>
  </si>
  <si>
    <t>B949</t>
  </si>
  <si>
    <t>B948</t>
  </si>
  <si>
    <t>B942</t>
  </si>
  <si>
    <t>B941</t>
  </si>
  <si>
    <t>B940</t>
  </si>
  <si>
    <t>B92X</t>
  </si>
  <si>
    <t>B91X</t>
  </si>
  <si>
    <t>B909</t>
  </si>
  <si>
    <t>B908</t>
  </si>
  <si>
    <t>B902</t>
  </si>
  <si>
    <t>B901</t>
  </si>
  <si>
    <t>B900</t>
  </si>
  <si>
    <t>B89X</t>
  </si>
  <si>
    <t>B889</t>
  </si>
  <si>
    <t>B888</t>
  </si>
  <si>
    <t>B883</t>
  </si>
  <si>
    <t>B882</t>
  </si>
  <si>
    <t>B881</t>
  </si>
  <si>
    <t>B880</t>
  </si>
  <si>
    <t>B879</t>
  </si>
  <si>
    <t>B878</t>
  </si>
  <si>
    <t>B874</t>
  </si>
  <si>
    <t>B873</t>
  </si>
  <si>
    <t>B872</t>
  </si>
  <si>
    <t>B871</t>
  </si>
  <si>
    <t>B870</t>
  </si>
  <si>
    <t>B86X</t>
  </si>
  <si>
    <t>B854</t>
  </si>
  <si>
    <t>B853</t>
  </si>
  <si>
    <t>B852</t>
  </si>
  <si>
    <t>B851</t>
  </si>
  <si>
    <t>B850</t>
  </si>
  <si>
    <t>B839</t>
  </si>
  <si>
    <t>B838</t>
  </si>
  <si>
    <t>B834</t>
  </si>
  <si>
    <t>B833</t>
  </si>
  <si>
    <t>B832</t>
  </si>
  <si>
    <t>B831</t>
  </si>
  <si>
    <t>B830</t>
  </si>
  <si>
    <t>B829</t>
  </si>
  <si>
    <t>B820</t>
  </si>
  <si>
    <t>B818</t>
  </si>
  <si>
    <t>B814</t>
  </si>
  <si>
    <t>B813</t>
  </si>
  <si>
    <t>B812</t>
  </si>
  <si>
    <t>B811</t>
  </si>
  <si>
    <t>B810</t>
  </si>
  <si>
    <t>B80X</t>
  </si>
  <si>
    <t>B79X</t>
  </si>
  <si>
    <t>B789</t>
  </si>
  <si>
    <t>B787</t>
  </si>
  <si>
    <t>B781</t>
  </si>
  <si>
    <t>B780</t>
  </si>
  <si>
    <t>B779</t>
  </si>
  <si>
    <t>B778</t>
  </si>
  <si>
    <t>B770</t>
  </si>
  <si>
    <t>B769</t>
  </si>
  <si>
    <t>B768</t>
  </si>
  <si>
    <t>B761</t>
  </si>
  <si>
    <t>B760</t>
  </si>
  <si>
    <t>B75X</t>
  </si>
  <si>
    <t>B749</t>
  </si>
  <si>
    <t>B748</t>
  </si>
  <si>
    <t>B744</t>
  </si>
  <si>
    <t>B743</t>
  </si>
  <si>
    <t>B742</t>
  </si>
  <si>
    <t>B741</t>
  </si>
  <si>
    <t>B740</t>
  </si>
  <si>
    <t>B73X</t>
  </si>
  <si>
    <t>B72X</t>
  </si>
  <si>
    <t>B719</t>
  </si>
  <si>
    <t>B718</t>
  </si>
  <si>
    <t>B711</t>
  </si>
  <si>
    <t>B710</t>
  </si>
  <si>
    <t>B701</t>
  </si>
  <si>
    <t>B700</t>
  </si>
  <si>
    <t>B699</t>
  </si>
  <si>
    <t>B698</t>
  </si>
  <si>
    <t>B691</t>
  </si>
  <si>
    <t>B690</t>
  </si>
  <si>
    <t>B689</t>
  </si>
  <si>
    <t>B681</t>
  </si>
  <si>
    <t>B680</t>
  </si>
  <si>
    <t>B679</t>
  </si>
  <si>
    <t>B678</t>
  </si>
  <si>
    <t>B677</t>
  </si>
  <si>
    <t>B676</t>
  </si>
  <si>
    <t>B675</t>
  </si>
  <si>
    <t>B674</t>
  </si>
  <si>
    <t>B673</t>
  </si>
  <si>
    <t>B672</t>
  </si>
  <si>
    <t>B671</t>
  </si>
  <si>
    <t>B670</t>
  </si>
  <si>
    <t>B669</t>
  </si>
  <si>
    <t>B668</t>
  </si>
  <si>
    <t>B665</t>
  </si>
  <si>
    <t>B664</t>
  </si>
  <si>
    <t>B663</t>
  </si>
  <si>
    <t>B662</t>
  </si>
  <si>
    <t>B661</t>
  </si>
  <si>
    <t>B660</t>
  </si>
  <si>
    <t>B659</t>
  </si>
  <si>
    <t>B658</t>
  </si>
  <si>
    <t>B653</t>
  </si>
  <si>
    <t>B652</t>
  </si>
  <si>
    <t>B651</t>
  </si>
  <si>
    <t>B650</t>
  </si>
  <si>
    <t>B64X</t>
  </si>
  <si>
    <t>B608</t>
  </si>
  <si>
    <t>B602</t>
  </si>
  <si>
    <t>B601</t>
  </si>
  <si>
    <t>B600</t>
  </si>
  <si>
    <t>B589</t>
  </si>
  <si>
    <t>B588</t>
  </si>
  <si>
    <t>B583</t>
  </si>
  <si>
    <t>B582</t>
  </si>
  <si>
    <t>B581</t>
  </si>
  <si>
    <t>B580</t>
  </si>
  <si>
    <t>B575</t>
  </si>
  <si>
    <t>B574</t>
  </si>
  <si>
    <t>B573</t>
  </si>
  <si>
    <t>B572</t>
  </si>
  <si>
    <t>B571</t>
  </si>
  <si>
    <t>B570</t>
  </si>
  <si>
    <t>B569</t>
  </si>
  <si>
    <t>B561</t>
  </si>
  <si>
    <t>B560</t>
  </si>
  <si>
    <t>B559</t>
  </si>
  <si>
    <t>B552</t>
  </si>
  <si>
    <t>B551</t>
  </si>
  <si>
    <t>B550</t>
  </si>
  <si>
    <t>B54X</t>
  </si>
  <si>
    <t>B538</t>
  </si>
  <si>
    <t>B531</t>
  </si>
  <si>
    <t>B530</t>
  </si>
  <si>
    <t>B529</t>
  </si>
  <si>
    <t>B528</t>
  </si>
  <si>
    <t>B520</t>
  </si>
  <si>
    <t>B519</t>
  </si>
  <si>
    <t>B518</t>
  </si>
  <si>
    <t>B510</t>
  </si>
  <si>
    <t>B509</t>
  </si>
  <si>
    <t>B508</t>
  </si>
  <si>
    <t>B500</t>
  </si>
  <si>
    <t>B49X</t>
  </si>
  <si>
    <t>B488</t>
  </si>
  <si>
    <t>B487</t>
  </si>
  <si>
    <t>B484</t>
  </si>
  <si>
    <t>B483</t>
  </si>
  <si>
    <t>B482</t>
  </si>
  <si>
    <t>B481</t>
  </si>
  <si>
    <t>B480</t>
  </si>
  <si>
    <t>B479</t>
  </si>
  <si>
    <t>B471</t>
  </si>
  <si>
    <t>B470</t>
  </si>
  <si>
    <t>B469</t>
  </si>
  <si>
    <t>B468</t>
  </si>
  <si>
    <t>B465</t>
  </si>
  <si>
    <t>B464</t>
  </si>
  <si>
    <t>B463</t>
  </si>
  <si>
    <t>B462</t>
  </si>
  <si>
    <t>B461</t>
  </si>
  <si>
    <t>B460</t>
  </si>
  <si>
    <t>B459</t>
  </si>
  <si>
    <t>B458</t>
  </si>
  <si>
    <t>B457</t>
  </si>
  <si>
    <t>B453</t>
  </si>
  <si>
    <t>B452</t>
  </si>
  <si>
    <t>B451</t>
  </si>
  <si>
    <t>B450</t>
  </si>
  <si>
    <t>B449</t>
  </si>
  <si>
    <t>B448</t>
  </si>
  <si>
    <t>B447</t>
  </si>
  <si>
    <t>B442</t>
  </si>
  <si>
    <t>B441</t>
  </si>
  <si>
    <t>B440</t>
  </si>
  <si>
    <t>B439</t>
  </si>
  <si>
    <t>B438</t>
  </si>
  <si>
    <t>B432</t>
  </si>
  <si>
    <t>B431</t>
  </si>
  <si>
    <t>B430</t>
  </si>
  <si>
    <t>B429</t>
  </si>
  <si>
    <t>B428</t>
  </si>
  <si>
    <t>B427</t>
  </si>
  <si>
    <t>B421</t>
  </si>
  <si>
    <t>B420</t>
  </si>
  <si>
    <t>B419</t>
  </si>
  <si>
    <t>B418</t>
  </si>
  <si>
    <t>B417</t>
  </si>
  <si>
    <t>B410</t>
  </si>
  <si>
    <t>B409</t>
  </si>
  <si>
    <t>B408</t>
  </si>
  <si>
    <t>B407</t>
  </si>
  <si>
    <t>B403</t>
  </si>
  <si>
    <t>B402</t>
  </si>
  <si>
    <t>B401</t>
  </si>
  <si>
    <t>B400</t>
  </si>
  <si>
    <t>B399</t>
  </si>
  <si>
    <t>B395</t>
  </si>
  <si>
    <t>B394</t>
  </si>
  <si>
    <t>B393</t>
  </si>
  <si>
    <t>B392</t>
  </si>
  <si>
    <t>B391</t>
  </si>
  <si>
    <t>B390</t>
  </si>
  <si>
    <t>B389</t>
  </si>
  <si>
    <t>B388</t>
  </si>
  <si>
    <t>B387</t>
  </si>
  <si>
    <t>B384</t>
  </si>
  <si>
    <t>B383</t>
  </si>
  <si>
    <t>B382</t>
  </si>
  <si>
    <t>B381</t>
  </si>
  <si>
    <t>B380</t>
  </si>
  <si>
    <t>B379</t>
  </si>
  <si>
    <t>B378</t>
  </si>
  <si>
    <t>B377</t>
  </si>
  <si>
    <t>B376</t>
  </si>
  <si>
    <t>B375</t>
  </si>
  <si>
    <t>B374</t>
  </si>
  <si>
    <t>B373</t>
  </si>
  <si>
    <t>B372</t>
  </si>
  <si>
    <t>B371</t>
  </si>
  <si>
    <t>B370</t>
  </si>
  <si>
    <t>B369</t>
  </si>
  <si>
    <t>B368</t>
  </si>
  <si>
    <t>B363</t>
  </si>
  <si>
    <t>B362</t>
  </si>
  <si>
    <t>B361</t>
  </si>
  <si>
    <t>B360</t>
  </si>
  <si>
    <t>B359</t>
  </si>
  <si>
    <t>B358</t>
  </si>
  <si>
    <t>B356</t>
  </si>
  <si>
    <t>B355</t>
  </si>
  <si>
    <t>B354</t>
  </si>
  <si>
    <t>B353</t>
  </si>
  <si>
    <t>B352</t>
  </si>
  <si>
    <t>B351</t>
  </si>
  <si>
    <t>B350</t>
  </si>
  <si>
    <t>B349</t>
  </si>
  <si>
    <t>B348</t>
  </si>
  <si>
    <t>B344</t>
  </si>
  <si>
    <t>B343</t>
  </si>
  <si>
    <t>B342</t>
  </si>
  <si>
    <t>B341</t>
  </si>
  <si>
    <t>B340</t>
  </si>
  <si>
    <t>B338</t>
  </si>
  <si>
    <t>B333</t>
  </si>
  <si>
    <t>B332</t>
  </si>
  <si>
    <t>B331</t>
  </si>
  <si>
    <t>B330</t>
  </si>
  <si>
    <t>B309</t>
  </si>
  <si>
    <t>B308</t>
  </si>
  <si>
    <t>B303</t>
  </si>
  <si>
    <t>B302</t>
  </si>
  <si>
    <t>B301</t>
  </si>
  <si>
    <t>B300</t>
  </si>
  <si>
    <t>B279</t>
  </si>
  <si>
    <t>B278</t>
  </si>
  <si>
    <t>B271</t>
  </si>
  <si>
    <t>B270</t>
  </si>
  <si>
    <t>B269</t>
  </si>
  <si>
    <t>B268</t>
  </si>
  <si>
    <t>B263</t>
  </si>
  <si>
    <t>B262</t>
  </si>
  <si>
    <t>B261</t>
  </si>
  <si>
    <t>B260</t>
  </si>
  <si>
    <t>B259</t>
  </si>
  <si>
    <t>B258</t>
  </si>
  <si>
    <t>B252</t>
  </si>
  <si>
    <t>B251</t>
  </si>
  <si>
    <t>B250</t>
  </si>
  <si>
    <t>B24X</t>
  </si>
  <si>
    <t>B238</t>
  </si>
  <si>
    <t>B232</t>
  </si>
  <si>
    <t>B231</t>
  </si>
  <si>
    <t>B230</t>
  </si>
  <si>
    <t>B227</t>
  </si>
  <si>
    <t>B222</t>
  </si>
  <si>
    <t>B221</t>
  </si>
  <si>
    <t>B220</t>
  </si>
  <si>
    <t>B219</t>
  </si>
  <si>
    <t>B218</t>
  </si>
  <si>
    <t>B217</t>
  </si>
  <si>
    <t>B213</t>
  </si>
  <si>
    <t>B212</t>
  </si>
  <si>
    <t>B211</t>
  </si>
  <si>
    <t>B210</t>
  </si>
  <si>
    <t>B209</t>
  </si>
  <si>
    <t>B208</t>
  </si>
  <si>
    <t>B207</t>
  </si>
  <si>
    <t>B206</t>
  </si>
  <si>
    <t>B205</t>
  </si>
  <si>
    <t>B204</t>
  </si>
  <si>
    <t>B203</t>
  </si>
  <si>
    <t>B202</t>
  </si>
  <si>
    <t>B201</t>
  </si>
  <si>
    <t>B200</t>
  </si>
  <si>
    <t>B199</t>
  </si>
  <si>
    <t>B190</t>
  </si>
  <si>
    <t>B189</t>
  </si>
  <si>
    <t>B188</t>
  </si>
  <si>
    <t>B182</t>
  </si>
  <si>
    <t>B181</t>
  </si>
  <si>
    <t>B180</t>
  </si>
  <si>
    <t>B178</t>
  </si>
  <si>
    <t>B172</t>
  </si>
  <si>
    <t>B171</t>
  </si>
  <si>
    <t>B170</t>
  </si>
  <si>
    <t>B169</t>
  </si>
  <si>
    <t>B162</t>
  </si>
  <si>
    <t>B161</t>
  </si>
  <si>
    <t>B160</t>
  </si>
  <si>
    <t>B159</t>
  </si>
  <si>
    <t>B150</t>
  </si>
  <si>
    <t>B09X</t>
  </si>
  <si>
    <t>B088</t>
  </si>
  <si>
    <t>B085</t>
  </si>
  <si>
    <t>B084</t>
  </si>
  <si>
    <t>B083</t>
  </si>
  <si>
    <t>B082</t>
  </si>
  <si>
    <t>B081</t>
  </si>
  <si>
    <t>B080</t>
  </si>
  <si>
    <t>B07X</t>
  </si>
  <si>
    <t>B069</t>
  </si>
  <si>
    <t>B068</t>
  </si>
  <si>
    <t>B060</t>
  </si>
  <si>
    <t>B059</t>
  </si>
  <si>
    <t>B058</t>
  </si>
  <si>
    <t>B054</t>
  </si>
  <si>
    <t>B053</t>
  </si>
  <si>
    <t>B052</t>
  </si>
  <si>
    <t>B051</t>
  </si>
  <si>
    <t>B050</t>
  </si>
  <si>
    <t>B04X</t>
  </si>
  <si>
    <t>B03X</t>
  </si>
  <si>
    <t>B029</t>
  </si>
  <si>
    <t>B028</t>
  </si>
  <si>
    <t>B027</t>
  </si>
  <si>
    <t>B023</t>
  </si>
  <si>
    <t>B022</t>
  </si>
  <si>
    <t>B021</t>
  </si>
  <si>
    <t>B020</t>
  </si>
  <si>
    <t>B019</t>
  </si>
  <si>
    <t>B018</t>
  </si>
  <si>
    <t>B012</t>
  </si>
  <si>
    <t>B011</t>
  </si>
  <si>
    <t>B010</t>
  </si>
  <si>
    <t>B009</t>
  </si>
  <si>
    <t>B008</t>
  </si>
  <si>
    <t>B007</t>
  </si>
  <si>
    <t>B005</t>
  </si>
  <si>
    <t>B004</t>
  </si>
  <si>
    <t>B003</t>
  </si>
  <si>
    <t>B002</t>
  </si>
  <si>
    <t>B001</t>
  </si>
  <si>
    <t>B000</t>
  </si>
  <si>
    <t>A99X</t>
  </si>
  <si>
    <t>A988</t>
  </si>
  <si>
    <t>A985</t>
  </si>
  <si>
    <t>A984</t>
  </si>
  <si>
    <t>A983</t>
  </si>
  <si>
    <t>A982</t>
  </si>
  <si>
    <t>A981</t>
  </si>
  <si>
    <t>A980</t>
  </si>
  <si>
    <t>A969</t>
  </si>
  <si>
    <t>A968</t>
  </si>
  <si>
    <t>A962</t>
  </si>
  <si>
    <t>A961</t>
  </si>
  <si>
    <t>A960</t>
  </si>
  <si>
    <t>A959</t>
  </si>
  <si>
    <t>A951</t>
  </si>
  <si>
    <t>A950</t>
  </si>
  <si>
    <t>A94X</t>
  </si>
  <si>
    <t>A938</t>
  </si>
  <si>
    <t>A932</t>
  </si>
  <si>
    <t>A931</t>
  </si>
  <si>
    <t>A930</t>
  </si>
  <si>
    <t>A928</t>
  </si>
  <si>
    <t>A924</t>
  </si>
  <si>
    <t>A923</t>
  </si>
  <si>
    <t>A922</t>
  </si>
  <si>
    <t>A921</t>
  </si>
  <si>
    <t>A920</t>
  </si>
  <si>
    <t>A89X</t>
  </si>
  <si>
    <t>A888</t>
  </si>
  <si>
    <t>A881</t>
  </si>
  <si>
    <t>A880</t>
  </si>
  <si>
    <t>A879</t>
  </si>
  <si>
    <t>A878</t>
  </si>
  <si>
    <t>A872</t>
  </si>
  <si>
    <t>A871</t>
  </si>
  <si>
    <t>A870</t>
  </si>
  <si>
    <t>A86X</t>
  </si>
  <si>
    <t>A858</t>
  </si>
  <si>
    <t>A852</t>
  </si>
  <si>
    <t>A851</t>
  </si>
  <si>
    <t>A850</t>
  </si>
  <si>
    <t>A849</t>
  </si>
  <si>
    <t>A848</t>
  </si>
  <si>
    <t>A841</t>
  </si>
  <si>
    <t>A840</t>
  </si>
  <si>
    <t>A839</t>
  </si>
  <si>
    <t>A838</t>
  </si>
  <si>
    <t>A836</t>
  </si>
  <si>
    <t>A835</t>
  </si>
  <si>
    <t>A834</t>
  </si>
  <si>
    <t>A833</t>
  </si>
  <si>
    <t>A832</t>
  </si>
  <si>
    <t>A831</t>
  </si>
  <si>
    <t>A830</t>
  </si>
  <si>
    <t>A829</t>
  </si>
  <si>
    <t>A821</t>
  </si>
  <si>
    <t>A820</t>
  </si>
  <si>
    <t>A819</t>
  </si>
  <si>
    <t>A818</t>
  </si>
  <si>
    <t>A812</t>
  </si>
  <si>
    <t>A811</t>
  </si>
  <si>
    <t>A810</t>
  </si>
  <si>
    <t>A809</t>
  </si>
  <si>
    <t>A804</t>
  </si>
  <si>
    <t>A803</t>
  </si>
  <si>
    <t>A802</t>
  </si>
  <si>
    <t>A801</t>
  </si>
  <si>
    <t>A800</t>
  </si>
  <si>
    <t>A799</t>
  </si>
  <si>
    <t>A798</t>
  </si>
  <si>
    <t>A791</t>
  </si>
  <si>
    <t>A790</t>
  </si>
  <si>
    <t>A78X</t>
  </si>
  <si>
    <t>A779</t>
  </si>
  <si>
    <t>A778</t>
  </si>
  <si>
    <t>A773</t>
  </si>
  <si>
    <t>A772</t>
  </si>
  <si>
    <t>A771</t>
  </si>
  <si>
    <t>A770</t>
  </si>
  <si>
    <t>A759</t>
  </si>
  <si>
    <t>A753</t>
  </si>
  <si>
    <t>A752</t>
  </si>
  <si>
    <t>A751</t>
  </si>
  <si>
    <t>A750</t>
  </si>
  <si>
    <t>A749</t>
  </si>
  <si>
    <t>A748</t>
  </si>
  <si>
    <t>A740</t>
  </si>
  <si>
    <t>A719</t>
  </si>
  <si>
    <t>A711</t>
  </si>
  <si>
    <t>A710</t>
  </si>
  <si>
    <t>A70X</t>
  </si>
  <si>
    <t>A699</t>
  </si>
  <si>
    <t>A698</t>
  </si>
  <si>
    <t>A692</t>
  </si>
  <si>
    <t>A691</t>
  </si>
  <si>
    <t>A690</t>
  </si>
  <si>
    <t>A689</t>
  </si>
  <si>
    <t>A681</t>
  </si>
  <si>
    <t>A680</t>
  </si>
  <si>
    <t>A679</t>
  </si>
  <si>
    <t>A673</t>
  </si>
  <si>
    <t>A672</t>
  </si>
  <si>
    <t>A671</t>
  </si>
  <si>
    <t>A670</t>
  </si>
  <si>
    <t>A669</t>
  </si>
  <si>
    <t>A668</t>
  </si>
  <si>
    <t>A667</t>
  </si>
  <si>
    <t>A666</t>
  </si>
  <si>
    <t>A665</t>
  </si>
  <si>
    <t>A664</t>
  </si>
  <si>
    <t>A663</t>
  </si>
  <si>
    <t>A662</t>
  </si>
  <si>
    <t>A661</t>
  </si>
  <si>
    <t>A660</t>
  </si>
  <si>
    <t>A65X</t>
  </si>
  <si>
    <t>A64X</t>
  </si>
  <si>
    <t>A638</t>
  </si>
  <si>
    <t>A630</t>
  </si>
  <si>
    <t>A609</t>
  </si>
  <si>
    <t>A601</t>
  </si>
  <si>
    <t>A600</t>
  </si>
  <si>
    <t>A599</t>
  </si>
  <si>
    <t>A598</t>
  </si>
  <si>
    <t>A590</t>
  </si>
  <si>
    <t>A58X</t>
  </si>
  <si>
    <t>A57X</t>
  </si>
  <si>
    <t>A568</t>
  </si>
  <si>
    <t>A564</t>
  </si>
  <si>
    <t>A563</t>
  </si>
  <si>
    <t>A562</t>
  </si>
  <si>
    <t>A561</t>
  </si>
  <si>
    <t>A560</t>
  </si>
  <si>
    <t>A55X</t>
  </si>
  <si>
    <t>A549</t>
  </si>
  <si>
    <t>A548</t>
  </si>
  <si>
    <t>A546</t>
  </si>
  <si>
    <t>A545</t>
  </si>
  <si>
    <t>A544</t>
  </si>
  <si>
    <t>A543</t>
  </si>
  <si>
    <t>A542</t>
  </si>
  <si>
    <t>A541</t>
  </si>
  <si>
    <t>A540</t>
  </si>
  <si>
    <t>A539</t>
  </si>
  <si>
    <t>A530</t>
  </si>
  <si>
    <t>A529</t>
  </si>
  <si>
    <t>A528</t>
  </si>
  <si>
    <t>A527</t>
  </si>
  <si>
    <t>A523</t>
  </si>
  <si>
    <t>A522</t>
  </si>
  <si>
    <t>A521</t>
  </si>
  <si>
    <t>A520</t>
  </si>
  <si>
    <t>A519</t>
  </si>
  <si>
    <t>A515</t>
  </si>
  <si>
    <t>A514</t>
  </si>
  <si>
    <t>A513</t>
  </si>
  <si>
    <t>A512</t>
  </si>
  <si>
    <t>A511</t>
  </si>
  <si>
    <t>A510</t>
  </si>
  <si>
    <t>A509</t>
  </si>
  <si>
    <t>A507</t>
  </si>
  <si>
    <t>A506</t>
  </si>
  <si>
    <t>A505</t>
  </si>
  <si>
    <t>A504</t>
  </si>
  <si>
    <t>A503</t>
  </si>
  <si>
    <t>A502</t>
  </si>
  <si>
    <t>A501</t>
  </si>
  <si>
    <t>A500</t>
  </si>
  <si>
    <t>A499</t>
  </si>
  <si>
    <t>A498</t>
  </si>
  <si>
    <t>A493</t>
  </si>
  <si>
    <t>A492</t>
  </si>
  <si>
    <t>A491</t>
  </si>
  <si>
    <t>A490</t>
  </si>
  <si>
    <t>A488</t>
  </si>
  <si>
    <t>A484</t>
  </si>
  <si>
    <t>A483</t>
  </si>
  <si>
    <t>A482</t>
  </si>
  <si>
    <t>A481</t>
  </si>
  <si>
    <t>A480</t>
  </si>
  <si>
    <t>A449</t>
  </si>
  <si>
    <t>A448</t>
  </si>
  <si>
    <t>A441</t>
  </si>
  <si>
    <t>A440</t>
  </si>
  <si>
    <t>A439</t>
  </si>
  <si>
    <t>A438</t>
  </si>
  <si>
    <t>A431</t>
  </si>
  <si>
    <t>A430</t>
  </si>
  <si>
    <t>A429</t>
  </si>
  <si>
    <t>A428</t>
  </si>
  <si>
    <t>A427</t>
  </si>
  <si>
    <t>A422</t>
  </si>
  <si>
    <t>A421</t>
  </si>
  <si>
    <t>A420</t>
  </si>
  <si>
    <t>A419</t>
  </si>
  <si>
    <t>A418</t>
  </si>
  <si>
    <t>A415</t>
  </si>
  <si>
    <t>A414</t>
  </si>
  <si>
    <t>A413</t>
  </si>
  <si>
    <t>A412</t>
  </si>
  <si>
    <t>A411</t>
  </si>
  <si>
    <t>A410</t>
  </si>
  <si>
    <t>A409</t>
  </si>
  <si>
    <t>A408</t>
  </si>
  <si>
    <t>A403</t>
  </si>
  <si>
    <t>A402</t>
  </si>
  <si>
    <t>A401</t>
  </si>
  <si>
    <t>A400</t>
  </si>
  <si>
    <t>A399</t>
  </si>
  <si>
    <t>A398</t>
  </si>
  <si>
    <t>A395</t>
  </si>
  <si>
    <t>A394</t>
  </si>
  <si>
    <t>A393</t>
  </si>
  <si>
    <t>A392</t>
  </si>
  <si>
    <t>A391</t>
  </si>
  <si>
    <t>A390</t>
  </si>
  <si>
    <t>A38X</t>
  </si>
  <si>
    <t>A379</t>
  </si>
  <si>
    <t>A378</t>
  </si>
  <si>
    <t>A371</t>
  </si>
  <si>
    <t>A370</t>
  </si>
  <si>
    <t>A369</t>
  </si>
  <si>
    <t>A368</t>
  </si>
  <si>
    <t>A363</t>
  </si>
  <si>
    <t>A362</t>
  </si>
  <si>
    <t>A361</t>
  </si>
  <si>
    <t>A360</t>
  </si>
  <si>
    <t>A35X</t>
  </si>
  <si>
    <t>A34X</t>
  </si>
  <si>
    <t>A33X</t>
  </si>
  <si>
    <t>A329</t>
  </si>
  <si>
    <t>A328</t>
  </si>
  <si>
    <t>A327</t>
  </si>
  <si>
    <t>A321</t>
  </si>
  <si>
    <t>A320</t>
  </si>
  <si>
    <t>A319</t>
  </si>
  <si>
    <t>A318</t>
  </si>
  <si>
    <t>A311</t>
  </si>
  <si>
    <t>A310</t>
  </si>
  <si>
    <t>A309</t>
  </si>
  <si>
    <t>A308</t>
  </si>
  <si>
    <t>A305</t>
  </si>
  <si>
    <t>A304</t>
  </si>
  <si>
    <t>A303</t>
  </si>
  <si>
    <t>A302</t>
  </si>
  <si>
    <t>A301</t>
  </si>
  <si>
    <t>A300</t>
  </si>
  <si>
    <t>A289</t>
  </si>
  <si>
    <t>A288</t>
  </si>
  <si>
    <t>A282</t>
  </si>
  <si>
    <t>A281</t>
  </si>
  <si>
    <t>A280</t>
  </si>
  <si>
    <t>A279</t>
  </si>
  <si>
    <t>A278</t>
  </si>
  <si>
    <t>A270</t>
  </si>
  <si>
    <t>A269</t>
  </si>
  <si>
    <t>A268</t>
  </si>
  <si>
    <t>A267</t>
  </si>
  <si>
    <t>A260</t>
  </si>
  <si>
    <t>A259</t>
  </si>
  <si>
    <t>A251</t>
  </si>
  <si>
    <t>A250</t>
  </si>
  <si>
    <t>A244</t>
  </si>
  <si>
    <t>A243</t>
  </si>
  <si>
    <t>A242</t>
  </si>
  <si>
    <t>A241</t>
  </si>
  <si>
    <t>A240</t>
  </si>
  <si>
    <t>A239</t>
  </si>
  <si>
    <t>A238</t>
  </si>
  <si>
    <t>A233</t>
  </si>
  <si>
    <t>A232</t>
  </si>
  <si>
    <t>A231</t>
  </si>
  <si>
    <t>A230</t>
  </si>
  <si>
    <t>A229</t>
  </si>
  <si>
    <t>A228</t>
  </si>
  <si>
    <t>A227</t>
  </si>
  <si>
    <t>A222</t>
  </si>
  <si>
    <t>A221</t>
  </si>
  <si>
    <t>A220</t>
  </si>
  <si>
    <t>A219</t>
  </si>
  <si>
    <t>A218</t>
  </si>
  <si>
    <t>A217</t>
  </si>
  <si>
    <t>A213</t>
  </si>
  <si>
    <t>A212</t>
  </si>
  <si>
    <t>A211</t>
  </si>
  <si>
    <t>A210</t>
  </si>
  <si>
    <t>A209</t>
  </si>
  <si>
    <t>A208</t>
  </si>
  <si>
    <t>A207</t>
  </si>
  <si>
    <t>A203</t>
  </si>
  <si>
    <t>A202</t>
  </si>
  <si>
    <t>A201</t>
  </si>
  <si>
    <t>A200</t>
  </si>
  <si>
    <t>A199</t>
  </si>
  <si>
    <t>A198</t>
  </si>
  <si>
    <t>A192</t>
  </si>
  <si>
    <t>A191</t>
  </si>
  <si>
    <t>A190</t>
  </si>
  <si>
    <t>A188</t>
  </si>
  <si>
    <t>A187</t>
  </si>
  <si>
    <t>A186</t>
  </si>
  <si>
    <t>A185</t>
  </si>
  <si>
    <t>A184</t>
  </si>
  <si>
    <t>A183</t>
  </si>
  <si>
    <t>A182</t>
  </si>
  <si>
    <t>A181</t>
  </si>
  <si>
    <t>A180</t>
  </si>
  <si>
    <t>A179</t>
  </si>
  <si>
    <t>A178</t>
  </si>
  <si>
    <t>A171</t>
  </si>
  <si>
    <t>A170</t>
  </si>
  <si>
    <t>A169</t>
  </si>
  <si>
    <t>A168</t>
  </si>
  <si>
    <t>A167</t>
  </si>
  <si>
    <t>A165</t>
  </si>
  <si>
    <t>A164</t>
  </si>
  <si>
    <t>A163</t>
  </si>
  <si>
    <t>A162</t>
  </si>
  <si>
    <t>A161</t>
  </si>
  <si>
    <t>A160</t>
  </si>
  <si>
    <t>A159</t>
  </si>
  <si>
    <t>A158</t>
  </si>
  <si>
    <t>A157</t>
  </si>
  <si>
    <t>A156</t>
  </si>
  <si>
    <t>A155</t>
  </si>
  <si>
    <t>A154</t>
  </si>
  <si>
    <t>A153</t>
  </si>
  <si>
    <t>A152</t>
  </si>
  <si>
    <t>A151</t>
  </si>
  <si>
    <t>A150</t>
  </si>
  <si>
    <t>A085</t>
  </si>
  <si>
    <t>A083</t>
  </si>
  <si>
    <t>A082</t>
  </si>
  <si>
    <t>A081</t>
  </si>
  <si>
    <t>A080</t>
  </si>
  <si>
    <t>A079</t>
  </si>
  <si>
    <t>A078</t>
  </si>
  <si>
    <t>A073</t>
  </si>
  <si>
    <t>A072</t>
  </si>
  <si>
    <t>A071</t>
  </si>
  <si>
    <t>A070</t>
  </si>
  <si>
    <t>A069</t>
  </si>
  <si>
    <t>A068</t>
  </si>
  <si>
    <t>A067</t>
  </si>
  <si>
    <t>A066</t>
  </si>
  <si>
    <t>A065</t>
  </si>
  <si>
    <t>A064</t>
  </si>
  <si>
    <t>A063</t>
  </si>
  <si>
    <t>A062</t>
  </si>
  <si>
    <t>A061</t>
  </si>
  <si>
    <t>A060</t>
  </si>
  <si>
    <t>A059</t>
  </si>
  <si>
    <t>A058</t>
  </si>
  <si>
    <t>A054</t>
  </si>
  <si>
    <t>A053</t>
  </si>
  <si>
    <t>A052</t>
  </si>
  <si>
    <t>A051</t>
  </si>
  <si>
    <t>A050</t>
  </si>
  <si>
    <t>A049</t>
  </si>
  <si>
    <t>A048</t>
  </si>
  <si>
    <t>A047</t>
  </si>
  <si>
    <t>A046</t>
  </si>
  <si>
    <t>A045</t>
  </si>
  <si>
    <t>A044</t>
  </si>
  <si>
    <t>A043</t>
  </si>
  <si>
    <t>A042</t>
  </si>
  <si>
    <t>A041</t>
  </si>
  <si>
    <t>A040</t>
  </si>
  <si>
    <t>A039</t>
  </si>
  <si>
    <t>A038</t>
  </si>
  <si>
    <t>A033</t>
  </si>
  <si>
    <t>A032</t>
  </si>
  <si>
    <t>A031</t>
  </si>
  <si>
    <t>A030</t>
  </si>
  <si>
    <t>A029</t>
  </si>
  <si>
    <t>A028</t>
  </si>
  <si>
    <t>A022</t>
  </si>
  <si>
    <t>A021</t>
  </si>
  <si>
    <t>A020</t>
  </si>
  <si>
    <t>A014</t>
  </si>
  <si>
    <t>A013</t>
  </si>
  <si>
    <t>A012</t>
  </si>
  <si>
    <t>A011</t>
  </si>
  <si>
    <t>A010</t>
  </si>
  <si>
    <t>A009</t>
  </si>
  <si>
    <t>A001</t>
  </si>
  <si>
    <t>A000</t>
  </si>
  <si>
    <t>Descripción</t>
  </si>
  <si>
    <t>Código</t>
  </si>
  <si>
    <t xml:space="preserve">NOTA ACLARATORIA: Los límites de edad inferior y superior incluidos en esta tabla son una GUÍA que esta sujeta a revisión y actualización por parte del Ministerio de Salud.  </t>
  </si>
  <si>
    <t xml:space="preserve">El Ministerio de Salud agradece el apoyo del Departamento Administrativo Nacional de Estadística (DANE) y la revisión de la Sociedad Colombiana de Otorrinolaringología y Cirugía de Cabeza y Cuello, Sociedad Colombiana de Obstetricia y Ginecología, Asociación Colombiana de Neumología, Asociación Colombiana de Fonoaudiología y Terapia de Lenguaje, Asociación Colombiana de Fisioterapia, Asociación Colombiana de Patología, Sociedad Colombiana de Oftalmología, Instituto de Genética Humana-Pontificia Universidad Javeriana, Instituto Nacional de Salud, Instituto de Dermatología Federico Lleras e Instituto Nacional de Cancerología en la elaboración de este instrumento.        </t>
  </si>
  <si>
    <r>
      <t>SIGLAS.</t>
    </r>
    <r>
      <rPr>
        <sz val="8"/>
        <rFont val="Verdana"/>
        <family val="2"/>
      </rPr>
      <t xml:space="preserve"> SEXO: H= Válido solo para hombres, M= Válido solo para mujeres y A= Aplica para ambos sexos.  EDAD: LIMITE INFERIOR= Se refiere a la edad mínima aceptada para que ocurra el evento por dicha causa y LIMITE SUPERIOR= Se refiere a la edad máxima aceptada para que ocurra el evento por dicha causa.  Para la interpretación de los LIMITES, el primer dígito se refiere: 1 a horas,  2 a días, 3 a meses, 4 a años y los dos siguientes dígitos corresponde a la edad.  000 significa que no hay restricción en edad mínima, 599 que no hay restricción en edad máxima y 0 que no hay restricción en edad.</t>
    </r>
  </si>
  <si>
    <t>TABLA DE LA CLASIFICACIÓN ESTADÍSTICA INTERNACIONAL DE ENFERMEDADES Y PROBLEMAS RELACIONADOS CON LA SALUD, DECIMA REVISIÓN (CIE-10) PARA EL REGISTRO INDIVIDUAL DE PRESTACIONES DE SERVICIOS (RIPS) CON RESTRICCIONES DE SEXO, EDAD Y CODIGOS QUE NO SON AFECCIÓN PRINCIPAL</t>
  </si>
  <si>
    <t>EDDIE ENRIQUE MEZA GONZALEZ</t>
  </si>
  <si>
    <t>NUEVA EPS</t>
  </si>
  <si>
    <t>SEPTIEMBRE</t>
  </si>
  <si>
    <t>ALVARO DE JESUS IGLESIAS HEREDIA</t>
  </si>
  <si>
    <t>S401</t>
  </si>
  <si>
    <t>JHONNY MANUEL ARRIETA LLANOS</t>
  </si>
  <si>
    <t>HERNANDEZ NUÑEZ GABRIEL</t>
  </si>
  <si>
    <t>OE01</t>
  </si>
  <si>
    <t>LEVYS TORRES TORRES</t>
  </si>
  <si>
    <t>NOVIEMBRE</t>
  </si>
  <si>
    <t>RUBEN DARIO MERCADO SALAS</t>
  </si>
  <si>
    <t>26/10/20156</t>
  </si>
  <si>
    <t>30/11/20156</t>
  </si>
  <si>
    <t xml:space="preserve"> LEVYS TORRES TORRES</t>
  </si>
  <si>
    <t>YUSEF YAMID AMAYA MOLINA</t>
  </si>
  <si>
    <t>19/10/20156</t>
  </si>
  <si>
    <t>VICTOR ALFONSO MOLINA CABARCAS</t>
  </si>
  <si>
    <t>SANDY PAULINA PERTUZ SAMPER</t>
  </si>
  <si>
    <t xml:space="preserve">LICENCIA DE MATERNIDAD </t>
  </si>
  <si>
    <t>30/012/2017</t>
  </si>
  <si>
    <t>GILBERTO RAFAEL HERNANDEZ ARCIA</t>
  </si>
  <si>
    <t>14/10/20156</t>
  </si>
  <si>
    <t>Z35</t>
  </si>
  <si>
    <t>JOSE DE LA CRUZ MORANTE</t>
  </si>
  <si>
    <t>19/01/20156</t>
  </si>
  <si>
    <t>FAMISANAR</t>
  </si>
  <si>
    <t>ADRIANA MARCELA CORONADO CONSUEGRA</t>
  </si>
  <si>
    <t>JUN IO</t>
  </si>
  <si>
    <t>JAIRO JOSE RADFA TEJERA</t>
  </si>
  <si>
    <t>MARICELA CALDERIN PERTUZ</t>
  </si>
  <si>
    <t>DAYLIZ DEL CARMEN BOLAÑO</t>
  </si>
  <si>
    <t>LUIS ALFREDO BARRIOS RIOS</t>
  </si>
  <si>
    <t>DAGOBERTO ARTETA PAZ</t>
  </si>
  <si>
    <t>CLARIBEL TARRAS CALLE</t>
  </si>
  <si>
    <t>CESAR AUGUSTO HENAO DE LA CRUZ</t>
  </si>
  <si>
    <t>CARLOS EMIRO ALCAZAR JIMENEZ</t>
  </si>
  <si>
    <t>ALBERTO JUNIOR ARIZA PERTUZ</t>
  </si>
  <si>
    <t>ARIEL ENRIQUE GUEVARA ACOSTA</t>
  </si>
  <si>
    <t>FRANCISCO JAVIER ACEVEDO OVIEDO</t>
  </si>
  <si>
    <t>MILENA BEATRIZ CARDENAS PEDROZA</t>
  </si>
  <si>
    <t>ANDREI JAVIER AGUIRRE BERMEJO</t>
  </si>
  <si>
    <t>HARRY ALBERTO SANTOYA MARIOTTE</t>
  </si>
  <si>
    <t>ANTONIO ENRIQUE RIQUETT PRENTT</t>
  </si>
  <si>
    <t>BELCY CECILIA GOMEZ</t>
  </si>
  <si>
    <t>MANUEL LUCIO CARDENAS MARTINEZ</t>
  </si>
  <si>
    <t>ALDEMAR ENRIQUE ORTIZ CARPINTERO</t>
  </si>
  <si>
    <t>LORAINE PAOLA ESCALANTE BROCHERO</t>
  </si>
  <si>
    <t>ALEXANDER JOSE SEGURA DE LA ROSA</t>
  </si>
  <si>
    <t>ONIX MARIA MENA LOPEZ</t>
  </si>
  <si>
    <t>SERGIO ANDRES PEÑA GARCIA</t>
  </si>
  <si>
    <t>COMPARTA</t>
  </si>
  <si>
    <t>MARIA BORNACELLY BALZA</t>
  </si>
  <si>
    <t>LEIDIS DAYANA AVILA FUENTES</t>
  </si>
  <si>
    <t>S99</t>
  </si>
  <si>
    <t>RAMIRO ALBERTO SIERRA RICO</t>
  </si>
  <si>
    <t>HENRY CORDERO BLANCO</t>
  </si>
  <si>
    <t>CAJACOPI</t>
  </si>
  <si>
    <t>DAVID ANDRES SALAZAR MARRIAGA</t>
  </si>
  <si>
    <t>SHAKIRA DAYANS SANTOYA MARIOTTE</t>
  </si>
  <si>
    <t>JAIME ANTONIO MOLINARES</t>
  </si>
  <si>
    <t>ERIKA MARIA CERVANTES BUENDIA</t>
  </si>
  <si>
    <t>YEFRI ROMERO VASQUEZ</t>
  </si>
  <si>
    <t>BRAYAN JOEL AREVALO MENDOZA</t>
  </si>
  <si>
    <t>ALICIA ESTHER VASQUEZ YEPES</t>
  </si>
  <si>
    <t>H10</t>
  </si>
  <si>
    <t>FRANCISCO JAVIER BARRIOS CABRERA</t>
  </si>
  <si>
    <t>SALUDVIDA</t>
  </si>
  <si>
    <t>IVAN MOLINA ARTETA</t>
  </si>
  <si>
    <t>LUCAS REDONDO ROCHA</t>
  </si>
  <si>
    <t>SALUDCOOP</t>
  </si>
  <si>
    <t>ABIEL DE LA HOZ FLOREZ</t>
  </si>
  <si>
    <t>JAMIRCEN JASSED CHALA VILLANUEVA</t>
  </si>
  <si>
    <t>MARTIN JOSE BALLESTAS JIMENEZ</t>
  </si>
  <si>
    <t>DIMAS MOLINA MOLINA</t>
  </si>
  <si>
    <t>CALIXTO ARIAS MUÑOZ</t>
  </si>
  <si>
    <t>RICARDO ELIAS CORONELL JIMENEZ</t>
  </si>
  <si>
    <t>ALFONSO DE JESUS SANCHEZ</t>
  </si>
  <si>
    <t>ANGEL RAMIREZ CARPINTERO</t>
  </si>
  <si>
    <t>JUNIIO</t>
  </si>
  <si>
    <t>MARIA MOLINA CORONELL</t>
  </si>
  <si>
    <t>JOSE GONZALEZ MARTINEZ</t>
  </si>
  <si>
    <t>WILSON SALAS OÑORO</t>
  </si>
  <si>
    <t>IVAN PEREZ PORTILLO</t>
  </si>
  <si>
    <t>FABIAN SANTOS PUELLO</t>
  </si>
  <si>
    <t>MISAEL MEJIA PEREIRA</t>
  </si>
  <si>
    <t>JAVIER MEJIA MARTINEZ</t>
  </si>
  <si>
    <t>LUIS FERNANDO CHARRIS</t>
  </si>
  <si>
    <t>WILLIAN JOSE LOZANO ROJAS</t>
  </si>
  <si>
    <t>LAZARO GALLEGO MIRANDA</t>
  </si>
  <si>
    <t>JEINER DURAN BLANCO</t>
  </si>
  <si>
    <t>MARLON TAFUR BERMEJO</t>
  </si>
  <si>
    <t>MARLON NORIEGA RUIZ</t>
  </si>
  <si>
    <t>ALBERTO JULIO GUTIERREZ PERTUZ</t>
  </si>
  <si>
    <t>5/12/20156</t>
  </si>
  <si>
    <t>JAIR RAFAEL DE LA HOZ AHUMADA</t>
  </si>
  <si>
    <t>ELBER LUIS HERAZO CASTILLO</t>
  </si>
  <si>
    <t>ALEX CARPINTERO AHUMADA</t>
  </si>
  <si>
    <t>CRISTIAN PALMET BROCHERO</t>
  </si>
  <si>
    <t>MUTUAL SER</t>
  </si>
  <si>
    <t>JAIRO JOSE RADA TEJERA</t>
  </si>
  <si>
    <t>ALEXANDER SEGURA DE LA ROSA</t>
  </si>
  <si>
    <t>DAYLIZ BOLAÑO GALVIS</t>
  </si>
  <si>
    <t>HARRY SANTOYA MARIOTTE</t>
  </si>
  <si>
    <t>MARIA JOSE CASTILLO SALEJ</t>
  </si>
  <si>
    <t>ONELL CERA BOLAÑO</t>
  </si>
  <si>
    <t>LUIS CORONELL OLIVEROS</t>
  </si>
  <si>
    <t>ESIMED</t>
  </si>
  <si>
    <t>MARLON ENRIQUE TAFUR BERMEJO</t>
  </si>
  <si>
    <t>MARTHA DEL SOCORRO RAMIREZ</t>
  </si>
  <si>
    <t>ANDRES ABELINO VARGAS MANOTAS</t>
  </si>
  <si>
    <t xml:space="preserve">ESIMED </t>
  </si>
  <si>
    <t>CARMEN ROCIO RODRIGUEZ YEPEZ</t>
  </si>
  <si>
    <t>MISAEL ENRIQUE MEJIA PEREIRA</t>
  </si>
  <si>
    <t>FRANCISCO JAVIER ACEVEDO</t>
  </si>
  <si>
    <t>R10</t>
  </si>
  <si>
    <t>RAFAEL ENRIQUE DIAZ NAVARRO</t>
  </si>
  <si>
    <t>JARMINCEN JASSED CHALA VILLANUEVA</t>
  </si>
  <si>
    <t>ELMER ENRRIQUE TEJERA VASQUEZ</t>
  </si>
  <si>
    <t>YEFRY ROMERO</t>
  </si>
  <si>
    <t>IVAN DARIO MOLINA ARTETA</t>
  </si>
  <si>
    <t>DUVAN ARTETA MOLINA</t>
  </si>
  <si>
    <t>EDUARG RAFAEL OSORIO GUTIERREZ</t>
  </si>
  <si>
    <t>NINA YISETT RUEDA TORRES</t>
  </si>
  <si>
    <t>ALEX JOSE CARPINTERO AHUMADA</t>
  </si>
  <si>
    <t>CARMEN NONE PADILLA SALCEDO</t>
  </si>
  <si>
    <t>ANGELICA MARIA JULIO GARCIA</t>
  </si>
  <si>
    <t>JEINER JESUS DURAN BLANCO</t>
  </si>
  <si>
    <t>DALCY DEL SOCORRO OLIVARES</t>
  </si>
  <si>
    <t>G56</t>
  </si>
  <si>
    <t>ZAMIT SOLANO MEJIA</t>
  </si>
  <si>
    <t>ANTONIO DE JESUS FRANCO SUAREZ</t>
  </si>
  <si>
    <t>COOMMEVA</t>
  </si>
  <si>
    <t>LARRY HERNANDEZ ARGUELLES</t>
  </si>
  <si>
    <t xml:space="preserve">FRANCIA PATRICIA BALLESTEROS </t>
  </si>
  <si>
    <t>MARIA DEL CARMEN  BORNACELLY BALZA</t>
  </si>
  <si>
    <t>CESAR AUGUSTO HENAO DE LA HOZ</t>
  </si>
  <si>
    <t>JESUS ALBERTO BARRERA ANGULO</t>
  </si>
  <si>
    <t>MARY ANN IBAÑEZ ANGARITA</t>
  </si>
  <si>
    <t>LAURA VANESSA FLOREZ LOPEZ</t>
  </si>
  <si>
    <t>109/2017</t>
  </si>
  <si>
    <t>L08</t>
  </si>
  <si>
    <t>YEFRI JAVIER ROMERO VASQUEZ</t>
  </si>
  <si>
    <t>JUDITH ESTHER PASTOR ABELLO</t>
  </si>
  <si>
    <t>BELCY CECILIA GOMEZ DOMINGUEZ</t>
  </si>
  <si>
    <t>EDGAR ENRRIQUE AMAYA JIMENEZ</t>
  </si>
  <si>
    <t>LICENCIA DE PATERNIDAD</t>
  </si>
  <si>
    <t>JONATHAN JESUS RODRIGUEZ ESCOBAR</t>
  </si>
  <si>
    <t>ERICA MARIA CERVANTES BUEN DIA</t>
  </si>
  <si>
    <t>WALTER SAUL OSORIO SERPA</t>
  </si>
  <si>
    <t>ROBINSON ONELL GONZALEZ TEJERA</t>
  </si>
  <si>
    <t>J003</t>
  </si>
  <si>
    <t>MARLON ENRRIQUE TAFUR BERMEJO</t>
  </si>
  <si>
    <t>K300</t>
  </si>
  <si>
    <t xml:space="preserve">FAUSTO PADILLA </t>
  </si>
  <si>
    <t>MARIA DEL CARMEN MOLINA CORONELL</t>
  </si>
  <si>
    <t>OSCAR MOLINA MOLINA</t>
  </si>
  <si>
    <t>ERNESTO MOLINA JIMENEZ</t>
  </si>
  <si>
    <t>JOHNNY MANUEL ARRIETA LLANOS</t>
  </si>
  <si>
    <t>ROBERTO RAFAEL MACIAS ARTETA</t>
  </si>
  <si>
    <t>PAULO ENRIQUE CELIS MENDOZA</t>
  </si>
  <si>
    <t>JHONATAN JIMENEZ PALENCIA</t>
  </si>
  <si>
    <t xml:space="preserve">JOHNNYS MANUEL ARRIETA LLANOS </t>
  </si>
  <si>
    <t>LUIS FERANDO CHARRIS</t>
  </si>
  <si>
    <t>R51</t>
  </si>
  <si>
    <t>MAYERLI DEL PILAR HERRERA ANDRADE</t>
  </si>
  <si>
    <t>DIONI DE JESUS ECHEVERRIA CASTRO</t>
  </si>
  <si>
    <t>CRISTIAN PALMT BROCHERO</t>
  </si>
  <si>
    <t>ALVARO RAFAEL MARTINEZ CHAMORRO</t>
  </si>
  <si>
    <t>R037</t>
  </si>
  <si>
    <t>JOSE JUAN MOLINA MOLINA</t>
  </si>
  <si>
    <t>ZULLY CAROLINA BETIN DOMINGUEZ</t>
  </si>
  <si>
    <t xml:space="preserve">OSIRIS CHARRIS </t>
  </si>
  <si>
    <t>CARLOS ALBERTO TORRES LEON</t>
  </si>
  <si>
    <t>ACCIDENTE DE TRANSITO</t>
  </si>
  <si>
    <t>01/20/2018</t>
  </si>
  <si>
    <t xml:space="preserve">JAN CARLOS CELIN MACEA </t>
  </si>
  <si>
    <t>14/01/208</t>
  </si>
  <si>
    <t>JAIME MOLINARES</t>
  </si>
  <si>
    <t>MARIA JOSE CANTILLO SALEJ</t>
  </si>
  <si>
    <t>EDWIN JESUS CANTILLO CASTRO</t>
  </si>
  <si>
    <t>HIDY MENDOZA MENDOZA</t>
  </si>
  <si>
    <t>PABLA EMILIA SANDOVAL</t>
  </si>
  <si>
    <t>HIDI MENDOZA MENDOZA</t>
  </si>
  <si>
    <t>MAYDE CECILIA DE LA ASUNCION PEREZ</t>
  </si>
  <si>
    <t>JOHNNY MANUEL ARRIERTA LLANOS</t>
  </si>
  <si>
    <t>MEDIMAS</t>
  </si>
  <si>
    <t>JOSE LUIS RUIZ CASTILLO</t>
  </si>
  <si>
    <t>LISBETH  JUDITH PEREZ ROBLES</t>
  </si>
  <si>
    <t>GISELL DANITH QUESEDA BUELVAS</t>
  </si>
  <si>
    <t>MONICA CECILIA CARDENAS PEDROZA</t>
  </si>
  <si>
    <t>FOCA</t>
  </si>
  <si>
    <t>FRANCY PATRICIA BALLESTEROS MORALES</t>
  </si>
  <si>
    <t>NUEVAEPS</t>
  </si>
  <si>
    <t>EDILBERTO CARLOS OLIVARES CHARRIS</t>
  </si>
  <si>
    <t>BORIS DURAN BLANCO</t>
  </si>
  <si>
    <t>ADRIANA CRISTINA MOLINA JIMENEZ</t>
  </si>
  <si>
    <t>07/06/20108</t>
  </si>
  <si>
    <t>CECILIA DEL CARMEN GOMEZ ALMANZA</t>
  </si>
  <si>
    <t>G43</t>
  </si>
  <si>
    <t>SHIRLEY LUCIA DORIA PEÑA</t>
  </si>
  <si>
    <t>JAIR RAFAEL DE LA HOZ</t>
  </si>
  <si>
    <t>JAVIER ALFONSO MEJIA MARTINEZ</t>
  </si>
  <si>
    <t>HAIDER DAVID CARPIO VILORIA</t>
  </si>
  <si>
    <t xml:space="preserve">JULIO </t>
  </si>
  <si>
    <t xml:space="preserve">OSCAR MOLINA MOLINA </t>
  </si>
  <si>
    <t>Etiquetas de fila</t>
  </si>
  <si>
    <t>Total general</t>
  </si>
  <si>
    <t>Suma de N° DIAS DE INCAPACIDAD</t>
  </si>
  <si>
    <t>REYNALDO CHARRIS MOLINA</t>
  </si>
  <si>
    <t>ERICA MARIA CERVANTES BUENDIA</t>
  </si>
  <si>
    <t>ANGEL RAMIREZ</t>
  </si>
  <si>
    <t>LUIS FERNANDO GUZMAN RIVERA</t>
  </si>
  <si>
    <t>GEOVANNY ENRRIQUE ORTIZ VILLAMIZAR</t>
  </si>
  <si>
    <t>ANGEL DE JESUS RAMIREZ</t>
  </si>
  <si>
    <t>MARYELI DEL PILAR HERRERA ANDRADE</t>
  </si>
  <si>
    <t>BLADIMIR CHARRIS</t>
  </si>
  <si>
    <t>GENESIS MARIA CANTILLO TORRES</t>
  </si>
  <si>
    <t>HUGO ALFONSO MOLINA ROCHA</t>
  </si>
  <si>
    <t>EDGARDO CASTRO SANDOVAL</t>
  </si>
  <si>
    <t>DALIDA DE JESUS MEJIA RESTREPO</t>
  </si>
  <si>
    <t>EDGAR AMAYA JIMENEZ</t>
  </si>
  <si>
    <t>DAGOBERTO ARTETA</t>
  </si>
  <si>
    <t>RICHARD JOSE DAZA RODRIGUEZ</t>
  </si>
  <si>
    <t xml:space="preserve">OCTUBRE </t>
  </si>
  <si>
    <t>GINA MILENA ALDANA ESPINOSA</t>
  </si>
  <si>
    <t>GEINER MOLINA REYES</t>
  </si>
  <si>
    <t xml:space="preserve">JHONATAN MOLINA REYES </t>
  </si>
  <si>
    <t>BLADIMIR CHARRIS MARTINEZ</t>
  </si>
  <si>
    <t>JOSE REDONDO ROCHA</t>
  </si>
  <si>
    <t>VLADIMIR ENRRIQUE ESCORCIA JARAMILLO</t>
  </si>
  <si>
    <t>MARIA DEL MAR BORNACELLY</t>
  </si>
  <si>
    <t xml:space="preserve">LORAINE PAOLA MOLINA </t>
  </si>
  <si>
    <t>ELMER ENRIQUE TEJERA VASQUEZ</t>
  </si>
  <si>
    <t>ELIANA MARIA CORONADO MOLINA</t>
  </si>
  <si>
    <t>10/0/2018</t>
  </si>
  <si>
    <t xml:space="preserve">ONELL JUSTIN CERA BOLAÑO </t>
  </si>
  <si>
    <t>114.081.4061</t>
  </si>
  <si>
    <t>1.140.868.777</t>
  </si>
  <si>
    <t xml:space="preserve">LUIS JOSE VARGAS DE LA HOZ </t>
  </si>
  <si>
    <t>1.045.694.839</t>
  </si>
  <si>
    <t>1.045.694.840</t>
  </si>
  <si>
    <t xml:space="preserve">JULIO CESAR PADILLA SIERRA </t>
  </si>
  <si>
    <t>72.307.220</t>
  </si>
  <si>
    <t xml:space="preserve">COMPARTA </t>
  </si>
  <si>
    <t xml:space="preserve">MONICA PATRICIA GUTIERREZ AYALA </t>
  </si>
  <si>
    <t xml:space="preserve">MANUEL LUCIO CARDENAS MARTINEZ </t>
  </si>
  <si>
    <t>32.826.143</t>
  </si>
  <si>
    <t>1.070.809.059</t>
  </si>
  <si>
    <t>900.511.178</t>
  </si>
  <si>
    <t>900.511.179</t>
  </si>
  <si>
    <t>900.511.180</t>
  </si>
  <si>
    <t xml:space="preserve">MARIA DEL CARMEN BORNACELLY BALZA </t>
  </si>
  <si>
    <t>26.852.755</t>
  </si>
  <si>
    <t>92.125.996</t>
  </si>
  <si>
    <t>1.140.814.061</t>
  </si>
  <si>
    <t>1.140.814.062</t>
  </si>
  <si>
    <t>72.051.803</t>
  </si>
  <si>
    <t>CLI141</t>
  </si>
  <si>
    <t>72.051.804</t>
  </si>
  <si>
    <t>CLI142</t>
  </si>
  <si>
    <t xml:space="preserve">DUBERLYS IABEL ESCORCIA DE LA CRUZ </t>
  </si>
  <si>
    <t>1.042.456.945</t>
  </si>
  <si>
    <t xml:space="preserve">NUEVA EPS </t>
  </si>
  <si>
    <t>MAURICIO CARDENAS SCHOTBORCH</t>
  </si>
  <si>
    <t>107.809.702</t>
  </si>
  <si>
    <t xml:space="preserve">R101 </t>
  </si>
  <si>
    <t>107.809.703</t>
  </si>
  <si>
    <t>LORAINE PAOLA MOLINA PADILLA</t>
  </si>
  <si>
    <t>1.044.392.755</t>
  </si>
  <si>
    <t xml:space="preserve">DICIEMBRE </t>
  </si>
  <si>
    <t>72.122.933</t>
  </si>
  <si>
    <t>22.512.113</t>
  </si>
  <si>
    <t xml:space="preserve">SALUD TOTAL </t>
  </si>
  <si>
    <t>JESUS MALDONADO MUÑOZ</t>
  </si>
  <si>
    <t>1.047.342.060</t>
  </si>
  <si>
    <t xml:space="preserve">BARRIOS UNIDOS </t>
  </si>
  <si>
    <t>1.044.392.017</t>
  </si>
  <si>
    <t xml:space="preserve">ANGEL RAMIREZ CARPINTERO </t>
  </si>
  <si>
    <t>72.308.598</t>
  </si>
  <si>
    <t>1.042.457.637</t>
  </si>
  <si>
    <t>1.042.457.638</t>
  </si>
  <si>
    <t>LEONIDAS MOLINA SOTO</t>
  </si>
  <si>
    <t>72.121.602</t>
  </si>
  <si>
    <t xml:space="preserve">ANGELICA MARIA LLORENTE ITURRIAGO </t>
  </si>
  <si>
    <t>55.304.684</t>
  </si>
  <si>
    <t>1.143.150.374</t>
  </si>
  <si>
    <t xml:space="preserve">GABRIEL HUMBERTO MOLINARES </t>
  </si>
  <si>
    <t>3.731.151</t>
  </si>
  <si>
    <t>22.512.197</t>
  </si>
  <si>
    <t>1.044.391.162</t>
  </si>
  <si>
    <t>32.705.541</t>
  </si>
  <si>
    <t xml:space="preserve">MARTHA DEL SOCORRO RAMIREZ HAMBURGER </t>
  </si>
  <si>
    <t>1.070.809.702</t>
  </si>
  <si>
    <t>1.048.209.377</t>
  </si>
  <si>
    <t>327.050.541</t>
  </si>
  <si>
    <t>1.129.564.190</t>
  </si>
  <si>
    <t>72.293.897</t>
  </si>
  <si>
    <t xml:space="preserve">ERICK CESAR ROCHA ECHENIQUE </t>
  </si>
  <si>
    <t>1.002.025.826</t>
  </si>
  <si>
    <t xml:space="preserve">COLMENA </t>
  </si>
  <si>
    <t xml:space="preserve">MANUEL FERNANDO CHARRIS MARTINEZ </t>
  </si>
  <si>
    <t>3.731.190</t>
  </si>
  <si>
    <t>GEOVANNY ENRIQUE ORTIZ VILLAMIZAR</t>
  </si>
  <si>
    <t xml:space="preserve">KAREN MARGARITA COLPAS </t>
  </si>
  <si>
    <t>1.043.870.216</t>
  </si>
  <si>
    <t>1.140.876.691</t>
  </si>
  <si>
    <t>32.869.679</t>
  </si>
  <si>
    <t>72.310.599</t>
  </si>
  <si>
    <t xml:space="preserve">DEIVER CABARCAS VEGA </t>
  </si>
  <si>
    <t>1.042.451.685</t>
  </si>
  <si>
    <t xml:space="preserve">MULTUAL SER </t>
  </si>
  <si>
    <t>8.699.499</t>
  </si>
  <si>
    <t xml:space="preserve">LEIDY PAOLA BERNAL AYALA </t>
  </si>
  <si>
    <t>109.697.817</t>
  </si>
  <si>
    <t>ESLENDY TORRES PEREZ</t>
  </si>
  <si>
    <t>32.780.052</t>
  </si>
  <si>
    <t>1.143.426.541</t>
  </si>
  <si>
    <t xml:space="preserve">CARLOS ARTURO PEREZ DOMINGUEZ </t>
  </si>
  <si>
    <t>1.042.448.732</t>
  </si>
  <si>
    <t xml:space="preserve">STHEFANNY PAHILA OJITO CARRILLO </t>
  </si>
  <si>
    <t xml:space="preserve">ACCIDENTE DE TRABAJO </t>
  </si>
  <si>
    <t>SERGIO GONZALEZ GONZALEZ</t>
  </si>
  <si>
    <t>8.485.361</t>
  </si>
  <si>
    <t xml:space="preserve">IVANA ESTHER RADA QUIROZ </t>
  </si>
  <si>
    <t>1.143.449.878</t>
  </si>
  <si>
    <t xml:space="preserve">VLADIMIR DEL CARMEN CHARRIS </t>
  </si>
  <si>
    <t>19.044.390.197</t>
  </si>
  <si>
    <t xml:space="preserve">ALEXANDRA PAOLA ECHEVERRIA CHARRIS </t>
  </si>
  <si>
    <t xml:space="preserve">EPS </t>
  </si>
  <si>
    <t xml:space="preserve">ENFERMEDAD GENERAL </t>
  </si>
  <si>
    <t xml:space="preserve">SALUDVIDA </t>
  </si>
  <si>
    <t xml:space="preserve">ALDEMAR ORTIZ CARPINTERO </t>
  </si>
  <si>
    <t xml:space="preserve">ENERO </t>
  </si>
  <si>
    <t xml:space="preserve">ALICIA ESTHER VASQUEZ YEPES </t>
  </si>
  <si>
    <t>H65</t>
  </si>
  <si>
    <t xml:space="preserve">NESTOR JIMENEZ ARTETA </t>
  </si>
  <si>
    <t xml:space="preserve">DARLINE REDONDO HERNANDEZ </t>
  </si>
  <si>
    <t xml:space="preserve">ACCIDENTE LABORAL </t>
  </si>
  <si>
    <t xml:space="preserve">GEOVANNI MOLINA MOLINA </t>
  </si>
  <si>
    <t xml:space="preserve">JOSE LUIS RUIZ CASTILLO </t>
  </si>
  <si>
    <t xml:space="preserve">SANITAS </t>
  </si>
  <si>
    <t xml:space="preserve">EDGAR AMAYA JIMENEZ </t>
  </si>
  <si>
    <t xml:space="preserve">FAMISANAR </t>
  </si>
  <si>
    <t xml:space="preserve">EDGARDO JOSE CASTRO SANDOVAL </t>
  </si>
  <si>
    <t xml:space="preserve">FEBRERO </t>
  </si>
  <si>
    <t xml:space="preserve">COOMEVA </t>
  </si>
  <si>
    <t>JOSE JUNIOR GONZALES MARTINEZ</t>
  </si>
  <si>
    <t>LUIS ALEXANDER RODRIGUE ZAMBRANO</t>
  </si>
  <si>
    <t>LUIS CHARRIS BALDOVINO</t>
  </si>
  <si>
    <t>LUIS EDUARDO GUTIERREZ MERCADO</t>
  </si>
  <si>
    <t>ERIKA MARIA CERVANTES BUEN DIA</t>
  </si>
  <si>
    <t>DIONI DE JESUS ECHEVERIA CASTRO</t>
  </si>
  <si>
    <t>LISBETH MARIA CANTILLO MURIEL</t>
  </si>
  <si>
    <t>VERONICA BELTRAN</t>
  </si>
  <si>
    <t>ADOLFO ENRIQUE REDONDO ROCHA</t>
  </si>
  <si>
    <t>Y96</t>
  </si>
  <si>
    <t>ANGEL DE JESUS RAMIREZ CARPINTERO</t>
  </si>
  <si>
    <t>RUBEN DARIO MERCADO</t>
  </si>
  <si>
    <t>HARLEY GARCIA FLOREZ</t>
  </si>
  <si>
    <t>22/4/20189</t>
  </si>
  <si>
    <t>JOSE MIGUEL REDONDO ROCHA</t>
  </si>
  <si>
    <t>FERNANDO JAVIER RAMIREZ</t>
  </si>
  <si>
    <t>MONICA CARDENAS PEDROZA</t>
  </si>
  <si>
    <t>GIOVANNI ANTONIO SALAS</t>
  </si>
  <si>
    <t>GISELA VISCAINO SALTARIN</t>
  </si>
  <si>
    <t>HUGO MOLINA ROCHA</t>
  </si>
  <si>
    <t>LIBARDO ANTONIO JIMENEZ SALTARIN</t>
  </si>
  <si>
    <t>MAURICIO SCHORBOTH CARDENAS</t>
  </si>
  <si>
    <t>ZULEIMY MENDOZA FONSECA</t>
  </si>
  <si>
    <t>EDGARDO ANTONIO BARROSO LOPEZ</t>
  </si>
  <si>
    <t>JORGE MARIO ALVAREZ VARELA</t>
  </si>
  <si>
    <t>BERENA DEL CARMEN PEREZ</t>
  </si>
  <si>
    <t>MANUEL FERNANDO CHARRIS MARTINEZ</t>
  </si>
  <si>
    <t>31/06/2019</t>
  </si>
  <si>
    <t>SINDY PAOLA RODRIGUEZ TORREGROSA</t>
  </si>
  <si>
    <t>NESTOR MANUEL JIMENEZ ARTETA</t>
  </si>
  <si>
    <t>DAGOBERTO DE JESUS DE ALBA BARCELO</t>
  </si>
  <si>
    <t>LUIS FERNANDO CHARRIS BALDOVINO</t>
  </si>
  <si>
    <t>GIOVANNI ANTONIO SALAS OÑORO</t>
  </si>
  <si>
    <t>EGDGAR ENRIQUE AMAYA JIMENEZ</t>
  </si>
  <si>
    <t>LAURA VANESSA FLORES</t>
  </si>
  <si>
    <t>YULIS PAOLA RODRIGUEZ YEPEZ</t>
  </si>
  <si>
    <t>I075</t>
  </si>
  <si>
    <t xml:space="preserve">EDWIN JESUS CANTILLO CASTRO </t>
  </si>
  <si>
    <t>ZENIT SUAREZ PEREZ</t>
  </si>
  <si>
    <t>JHONATAN MOLINA REYES</t>
  </si>
  <si>
    <t>U072</t>
  </si>
  <si>
    <t>MUTUAL SSER</t>
  </si>
  <si>
    <t>LUIS ALEXANDER RODRIGO ZAMBRANO</t>
  </si>
  <si>
    <t>GREIDY DE JESUS ACOSTA CONRADO</t>
  </si>
  <si>
    <t>ONELL JUSTIN CERA BOLAÑO</t>
  </si>
  <si>
    <t>RAFAEL MANUEL PEREIRA OROZCO</t>
  </si>
  <si>
    <t xml:space="preserve">LUIS BARRIOS RIOS </t>
  </si>
  <si>
    <t>SALUD TOTAL</t>
  </si>
  <si>
    <t>U071</t>
  </si>
  <si>
    <t>MARLEN NUÑOZ TRAEGER</t>
  </si>
  <si>
    <t xml:space="preserve">ZULEIDYS MARGARITA JIMENEZ ACOSTA </t>
  </si>
  <si>
    <t>JOSE CHARRIS PADILLA</t>
  </si>
  <si>
    <t>ROLANDO MOLINA CORONELL</t>
  </si>
  <si>
    <t>HONATAN MOLINA REYES</t>
  </si>
  <si>
    <t>MICHAEL DAVID MARTINEZ CONTRERAS</t>
  </si>
  <si>
    <t>MARLLULIS SANCHEZ LEMUS</t>
  </si>
  <si>
    <t>ROBERTO MACIA ARTETA</t>
  </si>
  <si>
    <t>GREY DEL CARMEN ALMEIDA VILLERO</t>
  </si>
  <si>
    <t>LILIAN PAOLA NARVAEZ REDONDO</t>
  </si>
  <si>
    <t>MARTHA DEL SOCORRO RAMIREZ HAMURGER</t>
  </si>
  <si>
    <t>LUIS CORONELL OLIVARES</t>
  </si>
  <si>
    <t>HECTOR ALEXANDER SALCEDO MACMASTER</t>
  </si>
  <si>
    <t>Luis Fernando Charris Baldovino</t>
  </si>
  <si>
    <t>DINA ECHEVERRIA CHARRIS</t>
  </si>
  <si>
    <t>1.044.390.919</t>
  </si>
  <si>
    <t>RONALDO ENRIQUE MOLINA CORONELL</t>
  </si>
  <si>
    <t xml:space="preserve">LUIS ANGEL DIAZ SANCHEZ </t>
  </si>
  <si>
    <t>MONICA CECILA CARDENAS PEDROZA</t>
  </si>
  <si>
    <t>GENESIS  MARIA CANTILLO TORRES</t>
  </si>
  <si>
    <t>A090</t>
  </si>
  <si>
    <t>A099</t>
  </si>
  <si>
    <t>A925</t>
  </si>
  <si>
    <t>A970</t>
  </si>
  <si>
    <t>A971</t>
  </si>
  <si>
    <t>A972</t>
  </si>
  <si>
    <t>A979</t>
  </si>
  <si>
    <t>B179</t>
  </si>
  <si>
    <t>B334</t>
  </si>
  <si>
    <t>B485</t>
  </si>
  <si>
    <t>B980</t>
  </si>
  <si>
    <t>B981</t>
  </si>
  <si>
    <t>C799</t>
  </si>
  <si>
    <t>C800</t>
  </si>
  <si>
    <t>C809</t>
  </si>
  <si>
    <t>C814</t>
  </si>
  <si>
    <t>C823</t>
  </si>
  <si>
    <t>C824</t>
  </si>
  <si>
    <t>C825</t>
  </si>
  <si>
    <t>C826</t>
  </si>
  <si>
    <t>C846</t>
  </si>
  <si>
    <t>C847</t>
  </si>
  <si>
    <t>C848</t>
  </si>
  <si>
    <t>C849</t>
  </si>
  <si>
    <t>C852</t>
  </si>
  <si>
    <t>C860</t>
  </si>
  <si>
    <t>C861</t>
  </si>
  <si>
    <t>C862</t>
  </si>
  <si>
    <t>C863</t>
  </si>
  <si>
    <t>C864</t>
  </si>
  <si>
    <t>C865</t>
  </si>
  <si>
    <t>C866</t>
  </si>
  <si>
    <t>C884</t>
  </si>
  <si>
    <t>C903</t>
  </si>
  <si>
    <t>C916</t>
  </si>
  <si>
    <t>C918</t>
  </si>
  <si>
    <t>C926</t>
  </si>
  <si>
    <t>C928</t>
  </si>
  <si>
    <t>C933</t>
  </si>
  <si>
    <t>C946</t>
  </si>
  <si>
    <t>C964</t>
  </si>
  <si>
    <t>C965</t>
  </si>
  <si>
    <t>C966</t>
  </si>
  <si>
    <t>C968</t>
  </si>
  <si>
    <t>D465</t>
  </si>
  <si>
    <t>D466</t>
  </si>
  <si>
    <t>D474</t>
  </si>
  <si>
    <t>D475</t>
  </si>
  <si>
    <t>D685</t>
  </si>
  <si>
    <t>D686</t>
  </si>
  <si>
    <t>D893</t>
  </si>
  <si>
    <t>E883</t>
  </si>
  <si>
    <t>G14X</t>
  </si>
  <si>
    <t>G214</t>
  </si>
  <si>
    <t>G233</t>
  </si>
  <si>
    <t>G835</t>
  </si>
  <si>
    <t>G904</t>
  </si>
  <si>
    <t>H549</t>
  </si>
  <si>
    <t>I272</t>
  </si>
  <si>
    <t>I480</t>
  </si>
  <si>
    <t>I481</t>
  </si>
  <si>
    <t>I482</t>
  </si>
  <si>
    <t>I483</t>
  </si>
  <si>
    <t>I484</t>
  </si>
  <si>
    <t>I489</t>
  </si>
  <si>
    <t>I725</t>
  </si>
  <si>
    <t>I726</t>
  </si>
  <si>
    <t>I983</t>
  </si>
  <si>
    <t>J09X</t>
  </si>
  <si>
    <t>J123</t>
  </si>
  <si>
    <t>J211</t>
  </si>
  <si>
    <t>J987</t>
  </si>
  <si>
    <t>K025</t>
  </si>
  <si>
    <t>K123</t>
  </si>
  <si>
    <t>K227</t>
  </si>
  <si>
    <t>K352</t>
  </si>
  <si>
    <t>K353</t>
  </si>
  <si>
    <t>K358</t>
  </si>
  <si>
    <t>K432</t>
  </si>
  <si>
    <t>K433</t>
  </si>
  <si>
    <t>K434</t>
  </si>
  <si>
    <t>K435</t>
  </si>
  <si>
    <t>K436</t>
  </si>
  <si>
    <t>K437</t>
  </si>
  <si>
    <t>K523</t>
  </si>
  <si>
    <t>K581</t>
  </si>
  <si>
    <t xml:space="preserve">K582 </t>
  </si>
  <si>
    <t>K583</t>
  </si>
  <si>
    <t>K588</t>
  </si>
  <si>
    <t>K640</t>
  </si>
  <si>
    <t>K641</t>
  </si>
  <si>
    <t>K642</t>
  </si>
  <si>
    <t>K643</t>
  </si>
  <si>
    <t>K644</t>
  </si>
  <si>
    <t>K645</t>
  </si>
  <si>
    <t>K648</t>
  </si>
  <si>
    <t>K649</t>
  </si>
  <si>
    <t>K850</t>
  </si>
  <si>
    <t>K851</t>
  </si>
  <si>
    <t>K852</t>
  </si>
  <si>
    <t>K853</t>
  </si>
  <si>
    <t>K858</t>
  </si>
  <si>
    <t>K859</t>
  </si>
  <si>
    <t>L890</t>
  </si>
  <si>
    <t>L891</t>
  </si>
  <si>
    <t>L892</t>
  </si>
  <si>
    <t>L893</t>
  </si>
  <si>
    <t>L899</t>
  </si>
  <si>
    <t>L987</t>
  </si>
  <si>
    <t>M317</t>
  </si>
  <si>
    <t>M450</t>
  </si>
  <si>
    <t>M451</t>
  </si>
  <si>
    <t>M452</t>
  </si>
  <si>
    <t>M453</t>
  </si>
  <si>
    <t>M454</t>
  </si>
  <si>
    <t>M455</t>
  </si>
  <si>
    <t>M456</t>
  </si>
  <si>
    <t>M457</t>
  </si>
  <si>
    <t>M458</t>
  </si>
  <si>
    <t>M459</t>
  </si>
  <si>
    <t>M726</t>
  </si>
  <si>
    <t>M797</t>
  </si>
  <si>
    <t>N181</t>
  </si>
  <si>
    <t>N182</t>
  </si>
  <si>
    <t>N183</t>
  </si>
  <si>
    <t>N184</t>
  </si>
  <si>
    <t>N185</t>
  </si>
  <si>
    <t>N423</t>
  </si>
  <si>
    <t>O142</t>
  </si>
  <si>
    <t>O432</t>
  </si>
  <si>
    <t>O600</t>
  </si>
  <si>
    <t>O601</t>
  </si>
  <si>
    <t>O602</t>
  </si>
  <si>
    <t>O603</t>
  </si>
  <si>
    <t>O93X</t>
  </si>
  <si>
    <t>O94X</t>
  </si>
  <si>
    <t>O960</t>
  </si>
  <si>
    <t>O961</t>
  </si>
  <si>
    <t>O969</t>
  </si>
  <si>
    <t>O970</t>
  </si>
  <si>
    <t>O971</t>
  </si>
  <si>
    <t>O979</t>
  </si>
  <si>
    <t>O987</t>
  </si>
  <si>
    <t>P354</t>
  </si>
  <si>
    <t>P916</t>
  </si>
  <si>
    <t>P917</t>
  </si>
  <si>
    <t>Q315</t>
  </si>
  <si>
    <t>R263</t>
  </si>
  <si>
    <t>R296</t>
  </si>
  <si>
    <t>R502</t>
  </si>
  <si>
    <t>R508</t>
  </si>
  <si>
    <t>R572</t>
  </si>
  <si>
    <t>R636</t>
  </si>
  <si>
    <t>R650</t>
  </si>
  <si>
    <t>R651</t>
  </si>
  <si>
    <t>R652</t>
  </si>
  <si>
    <t>R653</t>
  </si>
  <si>
    <t>R659</t>
  </si>
  <si>
    <t>R950</t>
  </si>
  <si>
    <t>R959</t>
  </si>
  <si>
    <t>W460</t>
  </si>
  <si>
    <t>W461</t>
  </si>
  <si>
    <t>W462</t>
  </si>
  <si>
    <t>W463</t>
  </si>
  <si>
    <t>W464</t>
  </si>
  <si>
    <t>W465</t>
  </si>
  <si>
    <t>W466</t>
  </si>
  <si>
    <t>W467</t>
  </si>
  <si>
    <t>W468</t>
  </si>
  <si>
    <t>W469</t>
  </si>
  <si>
    <t>Z587</t>
  </si>
  <si>
    <t>Z917</t>
  </si>
  <si>
    <t>Z926</t>
  </si>
  <si>
    <t>Z994</t>
  </si>
  <si>
    <t>U049</t>
  </si>
  <si>
    <t>U060</t>
  </si>
  <si>
    <t>U061</t>
  </si>
  <si>
    <t>U062</t>
  </si>
  <si>
    <t>U063</t>
  </si>
  <si>
    <t>U064</t>
  </si>
  <si>
    <t>U065</t>
  </si>
  <si>
    <t>U066</t>
  </si>
  <si>
    <t>U067</t>
  </si>
  <si>
    <t>U068</t>
  </si>
  <si>
    <t>U070</t>
  </si>
  <si>
    <t>U073</t>
  </si>
  <si>
    <t>U074</t>
  </si>
  <si>
    <t>U075</t>
  </si>
  <si>
    <t>U076</t>
  </si>
  <si>
    <t>U077</t>
  </si>
  <si>
    <t>U078</t>
  </si>
  <si>
    <t>U079</t>
  </si>
  <si>
    <t>U089</t>
  </si>
  <si>
    <t>U099</t>
  </si>
  <si>
    <t>U109</t>
  </si>
  <si>
    <t>U119</t>
  </si>
  <si>
    <t>U129</t>
  </si>
  <si>
    <t>U820</t>
  </si>
  <si>
    <t>U821</t>
  </si>
  <si>
    <t>U822</t>
  </si>
  <si>
    <t>U828</t>
  </si>
  <si>
    <t>U829</t>
  </si>
  <si>
    <t>U830</t>
  </si>
  <si>
    <t>U831</t>
  </si>
  <si>
    <t>U832</t>
  </si>
  <si>
    <t>U837</t>
  </si>
  <si>
    <t>U838</t>
  </si>
  <si>
    <t>U839</t>
  </si>
  <si>
    <t>U840</t>
  </si>
  <si>
    <t>U841</t>
  </si>
  <si>
    <t>U842</t>
  </si>
  <si>
    <t>U843</t>
  </si>
  <si>
    <t>U847</t>
  </si>
  <si>
    <t>U848</t>
  </si>
  <si>
    <t>U849</t>
  </si>
  <si>
    <t>U85X</t>
  </si>
  <si>
    <t>Colera debido a Vibrio cholerae 01, biotipo cholerae</t>
  </si>
  <si>
    <t>Colera debido a Vibrio cholerae 01, biotipo el Tor</t>
  </si>
  <si>
    <t>Colera, no especificado</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</si>
  <si>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</si>
  <si>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</si>
  <si>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</si>
  <si>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</si>
  <si>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</si>
  <si>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</si>
  <si>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</si>
  <si>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</si>
  <si>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</si>
  <si>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Infeccion debida a Salmonella, no especificada</t>
  </si>
  <si>
    <t>Shigelosis debida a Shigella dysenteriae</t>
  </si>
  <si>
    <t>Shigelosis debida a Shigella flexneri</t>
  </si>
  <si>
    <t>Shigelosis debida a Shigella boydii</t>
  </si>
  <si>
    <t>Shigelosis debida a Shigella sonnei</t>
  </si>
  <si>
    <t>Otras shigelosis</t>
  </si>
  <si>
    <t>Shigelosis de tipo no especificado</t>
  </si>
  <si>
    <t>Infeccion debida a Escherichia coli enteropatogena</t>
  </si>
  <si>
    <t>Infeccion debida a Escherichia coli enterotoxigena</t>
  </si>
  <si>
    <t>Infeccion debida a Escherichia coli enteroinvasiva</t>
  </si>
  <si>
    <t>Infeccion debida a Escherichia coli enterohemorragica</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</si>
  <si>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</si>
  <si>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</si>
  <si>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</si>
  <si>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</si>
  <si>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</si>
  <si>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Infeccion intestinal bacteriana, no especificada</t>
  </si>
  <si>
    <t>Intoxicacion alimentaria estafilococica</t>
  </si>
  <si>
    <t>Botulismo</t>
  </si>
  <si>
    <t>Intoxicacion alimentaria debida a Clostridium perfringens [Clostridium welchii]</t>
  </si>
  <si>
    <t>Intoxicacion alimentaria debida a Vibrio parahaemolyticus</t>
  </si>
  <si>
    <t>Intoxicacion alimentaria debida a Bacillus cereus</t>
  </si>
  <si>
    <t>Otras intoxicaciones alimentarias debidas a bacterias especificadas</t>
  </si>
  <si>
    <t>Intoxicacion alimentaria bacteriana, no especificada</t>
  </si>
  <si>
    <t>Disenteria amebiana aguda</t>
  </si>
  <si>
    <t>Amebiasis intestinal cronica</t>
  </si>
  <si>
    <t>Colitis amebiana no disenterica</t>
  </si>
  <si>
    <t>Ameboma intestinal</t>
  </si>
  <si>
    <t>Absceso amebiano del higado</t>
  </si>
  <si>
    <t>Absceso amebiano del pulmon</t>
  </si>
  <si>
    <t>Absceso amebiano del cerebro</t>
  </si>
  <si>
    <t>Amebiasis cutanea</t>
  </si>
  <si>
    <t>Infeccion amebiana de otras localizaciones</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</si>
  <si>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</si>
  <si>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</si>
  <si>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</si>
  <si>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</si>
  <si>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</si>
  <si>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</si>
  <si>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</si>
  <si>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</si>
  <si>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Gastroenteropatia aguda debida al agente de Norwalk</t>
  </si>
  <si>
    <t>Enteritis debida a adenovirus</t>
  </si>
  <si>
    <t>Otras enteritis virales</t>
  </si>
  <si>
    <t>Infeccion intestinal viral, sin otra especificacion</t>
  </si>
  <si>
    <t>Otras infecciones intestinales especificadas</t>
  </si>
  <si>
    <t>Otras gastroenteritis y colitis de origen infeccioso</t>
  </si>
  <si>
    <t>Gastroenteritis y colitis de origen no especificado</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</si>
  <si>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</si>
  <si>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</si>
  <si>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</si>
  <si>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</si>
  <si>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</si>
  <si>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</si>
  <si>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</si>
  <si>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</si>
  <si>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</si>
  <si>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</si>
  <si>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</si>
  <si>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</si>
  <si>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</si>
  <si>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</si>
  <si>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</si>
  <si>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</si>
  <si>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</si>
  <si>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</si>
  <si>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</si>
  <si>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Meningitis tuberculosa</t>
  </si>
  <si>
    <t>Tuberculoma meningeo</t>
  </si>
  <si>
    <t>Otras tuberculosis del sistema nervioso</t>
  </si>
  <si>
    <t>Tuberculosis del sistema nervioso, no especificada</t>
  </si>
  <si>
    <t>Tuberculosis de huesos y articulaciones</t>
  </si>
  <si>
    <t>Tuberculosis del aparato genitourinario</t>
  </si>
  <si>
    <t>Linfadenopatia periferica tuberculosa</t>
  </si>
  <si>
    <t>Tuberculosis de los intestinos, el peritoneo y los ganglios mesentericos</t>
  </si>
  <si>
    <t>Tuberculosis de la piel y el tejido subcutaneo</t>
  </si>
  <si>
    <t>Tuberculosis del ojo</t>
  </si>
  <si>
    <t>Tuberculosis del oido</t>
  </si>
  <si>
    <t>Tuberculosis de glandulas suprarrenales</t>
  </si>
  <si>
    <t>Tuberculosis de otros organos especificados</t>
  </si>
  <si>
    <t>Tuberculosis miliar aguda de un solo sitio especificado</t>
  </si>
  <si>
    <t>Tuberculosis miliar aguda de sitios multiples</t>
  </si>
  <si>
    <t>Tuberculosis miliar aguda, no especificada</t>
  </si>
  <si>
    <t>Otras tuberculosis miliares</t>
  </si>
  <si>
    <t>Tuberculosis miliar, sin otra especificacion</t>
  </si>
  <si>
    <t>Peste bubonica</t>
  </si>
  <si>
    <t>Peste celulocutanea</t>
  </si>
  <si>
    <t>Peste neumonica</t>
  </si>
  <si>
    <t>Meningitis por peste</t>
  </si>
  <si>
    <t>Peste septicemica</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</si>
  <si>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</si>
  <si>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</si>
  <si>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</si>
  <si>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</si>
  <si>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</si>
  <si>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</si>
  <si>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</si>
  <si>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</si>
  <si>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</si>
  <si>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cutaneo</t>
  </si>
  <si>
    <t>Carbunco pulmonar</t>
  </si>
  <si>
    <t>Carbunco gastrointestinal</t>
  </si>
  <si>
    <t>Carbunco septico</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</si>
  <si>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</si>
  <si>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</si>
  <si>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</si>
  <si>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</si>
  <si>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</si>
  <si>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</si>
  <si>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</si>
  <si>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</si>
  <si>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</si>
  <si>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</si>
  <si>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Melioidosis subaguda y cronica</t>
  </si>
  <si>
    <t>Otras melioidosis</t>
  </si>
  <si>
    <t>Melioidosis, no especificada</t>
  </si>
  <si>
    <t>Espirilosis</t>
  </si>
  <si>
    <t>Estreptobacilosis</t>
  </si>
  <si>
    <t>Fiebre por mordedura de rata, no especificada</t>
  </si>
  <si>
    <t>Erisipeloide cutaneo</t>
  </si>
  <si>
    <t>Sepsis por Erysipelothrix</t>
  </si>
  <si>
    <t>Otras formas de erisipeloide</t>
  </si>
  <si>
    <t>Erisipeloide, no especificada</t>
  </si>
  <si>
    <t>Leptospirosis icterohemorragica</t>
  </si>
  <si>
    <t>Otras formas de leptospirosis</t>
  </si>
  <si>
    <t>Leptospirosis, no especificada</t>
  </si>
  <si>
    <t>Pasteurelosis</t>
  </si>
  <si>
    <t>Enfermedad por rasguno de gato</t>
  </si>
  <si>
    <t>Yersiniosis extraintestinal</t>
  </si>
  <si>
    <t>Otras enfermedades zoonoticas bacterianas especificadas, no clasificadas en otra parte</t>
  </si>
  <si>
    <t>Enfermedad zoonotica bacteriana, sin otra especificacion</t>
  </si>
  <si>
    <t>Lepra indeterminada</t>
  </si>
  <si>
    <t>Lepra tuberculoide</t>
  </si>
  <si>
    <t>Lepra tuberculoide limitrofe</t>
  </si>
  <si>
    <t>Lepra limitrofe</t>
  </si>
  <si>
    <t>Lepra lepromatosa limitrofe</t>
  </si>
  <si>
    <t>Lepra lepromatosa</t>
  </si>
  <si>
    <t>Otras formas de lepra</t>
  </si>
  <si>
    <t>Lepra, no especificada</t>
  </si>
  <si>
    <t>Infecciones por micobacterias pulmonares</t>
  </si>
  <si>
    <t>Infeccion cutanea por micobacterias</t>
  </si>
  <si>
    <t>Otras infecciones por micobacterias</t>
  </si>
  <si>
    <t>Infeccion por micobacteria, no especificada</t>
  </si>
  <si>
    <t>Listeriosis cutanea</t>
  </si>
  <si>
    <t>Meningitis y meningoencefalitis listeriana</t>
  </si>
  <si>
    <t>Sepsis listeriana</t>
  </si>
  <si>
    <t>Otras formas de listeriosis</t>
  </si>
  <si>
    <t>Listeriosis, no especificada</t>
  </si>
  <si>
    <t>Tetanos neonatal</t>
  </si>
  <si>
    <t>Tetanos obstetrico</t>
  </si>
  <si>
    <t>Otros tetanos</t>
  </si>
  <si>
    <t>Difteria faringea</t>
  </si>
  <si>
    <t>Difteria nasofaringea</t>
  </si>
  <si>
    <t>Difteria laringea</t>
  </si>
  <si>
    <t>Difteria cutanea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</si>
  <si>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</si>
  <si>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</si>
  <si>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</si>
  <si>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</si>
  <si>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</si>
  <si>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</si>
  <si>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</si>
  <si>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Meningitis meningococica</t>
  </si>
  <si>
    <t>Sindrome de Waterhouse-Friderichsen</t>
  </si>
  <si>
    <t>Meningococemia aguda</t>
  </si>
  <si>
    <t>Meningococemia cronica</t>
  </si>
  <si>
    <t>Meningococemia, no especificada</t>
  </si>
  <si>
    <t>Enfermedad cardiaca debida a meningococo</t>
  </si>
  <si>
    <t>Otras formas de enfermedad meningococica</t>
  </si>
  <si>
    <t>Enfermedad meningococica, no especificada</t>
  </si>
  <si>
    <t>Sepsis debida a estreptococo, grupo A</t>
  </si>
  <si>
    <t>Sepsis debida a estreptococo, grupo B</t>
  </si>
  <si>
    <t>Sepsis debida a estreptococo, grupo D</t>
  </si>
  <si>
    <t>Sepsis debida a Streptococcus pneumoniae</t>
  </si>
  <si>
    <t>Otras sepsis estreptococicas</t>
  </si>
  <si>
    <t>Sepsis estreptococica, no especificada</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</si>
  <si>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</si>
  <si>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</si>
  <si>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</si>
  <si>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</si>
  <si>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</si>
  <si>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</si>
  <si>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Otras sepsis especificadas</t>
  </si>
  <si>
    <t>Sepsis, no especificada</t>
  </si>
  <si>
    <t>Actinomicosis pulmonar</t>
  </si>
  <si>
    <t>Actinomicosis abdominal</t>
  </si>
  <si>
    <t>Actinomicosis cervicofacial</t>
  </si>
  <si>
    <t>Sepsis actinomicotica</t>
  </si>
  <si>
    <t>Otras formas de actinomicosis</t>
  </si>
  <si>
    <t>Actinomicosis, sin otra especificacion</t>
  </si>
  <si>
    <t>Nocardiosis pulmonar</t>
  </si>
  <si>
    <t>Nocardiosis cutanea</t>
  </si>
  <si>
    <t>Otras formas de nocardiosis</t>
  </si>
  <si>
    <t>Nocardiosis, no especificada</t>
  </si>
  <si>
    <t>Bartonelosis sistemica</t>
  </si>
  <si>
    <t>Bartonelosis cutanea y mucocutanea</t>
  </si>
  <si>
    <t>Otras formas de bartonelosis</t>
  </si>
  <si>
    <t>Bartonelosis, no especificada</t>
  </si>
  <si>
    <t>Erisipela</t>
  </si>
  <si>
    <t>Gangrena gaseosa</t>
  </si>
  <si>
    <t>Enfermedad de los legionarios</t>
  </si>
  <si>
    <t>Enfermedad de los legionarios no neumonica (fiebre de Pontiac)</t>
  </si>
  <si>
    <t>Sindrome del choque toxico</t>
  </si>
  <si>
    <t>Fiebre purpurica brasilena</t>
  </si>
  <si>
    <t>Otras enfermedades bacterianas especificadas</t>
  </si>
  <si>
    <t xml:space="preserve">Infeccion estafilococica, sitio no especificado </t>
  </si>
  <si>
    <t xml:space="preserve">Infeccion estreptococica, sitio no especificado </t>
  </si>
  <si>
    <t>Infeccion por Haemophilus influenzae, sitio no especificado</t>
  </si>
  <si>
    <t>Infeccion por micoplasma, sitio no especificado</t>
  </si>
  <si>
    <t>Otras infecciones bacterianas de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</si>
  <si>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</si>
  <si>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</si>
  <si>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</si>
  <si>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</si>
  <si>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</si>
  <si>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</si>
  <si>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</si>
  <si>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</si>
  <si>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</si>
  <si>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</si>
  <si>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</si>
  <si>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</si>
  <si>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</si>
  <si>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</si>
  <si>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</si>
  <si>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</si>
  <si>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</si>
  <si>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</si>
  <si>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</si>
  <si>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</si>
  <si>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</si>
  <si>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</si>
  <si>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</si>
  <si>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</si>
  <si>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</si>
  <si>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</si>
  <si>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</si>
  <si>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</si>
  <si>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</si>
  <si>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</si>
  <si>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</si>
  <si>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</si>
  <si>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</si>
  <si>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</si>
  <si>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</si>
  <si>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</si>
  <si>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</si>
  <si>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</si>
  <si>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</si>
  <si>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</si>
  <si>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</si>
  <si>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</si>
  <si>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Chancro blando</t>
  </si>
  <si>
    <t>Granuloma inguinal</t>
  </si>
  <si>
    <t>Tricomoniasis urogenital</t>
  </si>
  <si>
    <t>Tricomoniasis de otros sitos</t>
  </si>
  <si>
    <t>Tricomoniasis, no especificada</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</si>
  <si>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</si>
  <si>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</si>
  <si>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</si>
  <si>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</si>
  <si>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</si>
  <si>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</si>
  <si>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</si>
  <si>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iniciales de frambesia</t>
  </si>
  <si>
    <t>Lesiones papilomatosas multiples y frambesia con paso de cangrejo</t>
  </si>
  <si>
    <t>Otras lesiones precoces de la piel en la frambesia</t>
  </si>
  <si>
    <t>Hiperqueratosis de frambesia</t>
  </si>
  <si>
    <t>Goma y ulceras de frambesia</t>
  </si>
  <si>
    <t>Gangosa</t>
  </si>
  <si>
    <t>Lesiones frambesicas de los huesos y de las articulaciones</t>
  </si>
  <si>
    <t>Otras manifestaciones de frambesia</t>
  </si>
  <si>
    <t>Frambesia latente</t>
  </si>
  <si>
    <t>Frambesia, no especificada</t>
  </si>
  <si>
    <t>Lesiones primarias de la pinta</t>
  </si>
  <si>
    <t>Lesiones intermedias de la pinta</t>
  </si>
  <si>
    <t>Lesiones tardias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</si>
  <si>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</si>
  <si>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</si>
  <si>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</si>
  <si>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</si>
  <si>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</si>
  <si>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</si>
  <si>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</si>
  <si>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</si>
  <si>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</si>
  <si>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por espiroqueta, no especificada</t>
  </si>
  <si>
    <t>Infeccion debida a Chlamydia psittaci</t>
  </si>
  <si>
    <t>Estado inicial de tracoma</t>
  </si>
  <si>
    <t>Estado activo de tracoma</t>
  </si>
  <si>
    <t>Tracoma, no especificado</t>
  </si>
  <si>
    <t>Conjuntivitis por clamidias</t>
  </si>
  <si>
    <t>Otras enfermedades por clamidias</t>
  </si>
  <si>
    <t>Infeccion por clamidias, no especificada</t>
  </si>
  <si>
    <t>Tifus epidemico debido a Rickettsia prowazekii transmitido por piojos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</si>
  <si>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</si>
  <si>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</si>
  <si>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</si>
  <si>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</si>
  <si>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</si>
  <si>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</si>
  <si>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</si>
  <si>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</si>
  <si>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</si>
  <si>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</si>
  <si>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</si>
  <si>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</si>
  <si>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</si>
  <si>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</si>
  <si>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</si>
  <si>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</si>
  <si>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</si>
  <si>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</si>
  <si>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</si>
  <si>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</si>
  <si>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</si>
  <si>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Enfermedad de Creutzfeldt-Jakob</t>
  </si>
  <si>
    <t>Panencefalitis esclerosante subaguda</t>
  </si>
  <si>
    <t>Leucoencefalopatia multifocal progresiva</t>
  </si>
  <si>
    <t>Otras infecciones del sistema nervioso central por virus atipico</t>
  </si>
  <si>
    <t>Infecciones del sistema nervioso central por virus atipico, sin otra especificacion</t>
  </si>
  <si>
    <t>Rabia selvatica</t>
  </si>
  <si>
    <t>Rabia urbana</t>
  </si>
  <si>
    <t>Rabia, sin otra especificacion</t>
  </si>
  <si>
    <t>Encefalitis japonesa</t>
  </si>
  <si>
    <t>Encefalitis equina del oeste</t>
  </si>
  <si>
    <t>Encefalitis equina del este</t>
  </si>
  <si>
    <t>Encefalitis de San Luis</t>
  </si>
  <si>
    <t>Encefalitis australiana</t>
  </si>
  <si>
    <t>Encefalitis de California</t>
  </si>
  <si>
    <t>Enfermedad por virus Rocio</t>
  </si>
  <si>
    <t>Otras encefalitis virales transmitidas por mosquitos</t>
  </si>
  <si>
    <t>Encefalitis viral transmitida por mosquitos, sin otra especificacion</t>
  </si>
  <si>
    <t>Encefalitis del Lejano Oriente transmitida por garrapatas [encefalitis primaveroestival rusa]</t>
  </si>
  <si>
    <t>Encefalitis centroeuropea transmitida por garrapatas</t>
  </si>
  <si>
    <t>Otras encefalitis virales transmitida por garrapatas</t>
  </si>
  <si>
    <t>Encefalitis viral transmitida por garrapatas, sin otra especificacion</t>
  </si>
  <si>
    <t>Encefalitis enteroviral</t>
  </si>
  <si>
    <t>Encefalitis por adenovirus</t>
  </si>
  <si>
    <t>Encefalitis viral transmitida por artropodos, sin otra especifcacion</t>
  </si>
  <si>
    <t>Otras encefalitis virales especifcadas</t>
  </si>
  <si>
    <t>Encefalitis viral, no especificada</t>
  </si>
  <si>
    <t>Meningitis enteroviral</t>
  </si>
  <si>
    <t>Meningitis debida a adenovirus</t>
  </si>
  <si>
    <t>Coriomeningitis linfocitica</t>
  </si>
  <si>
    <t>Otras meningitis virales</t>
  </si>
  <si>
    <t>Meningitis viral, sin otra especificacion</t>
  </si>
  <si>
    <t>Fiebre exantematica enteroviral [exantema de Boston]</t>
  </si>
  <si>
    <t>Vertigo epidemico</t>
  </si>
  <si>
    <t>Otras infecciones virales especificadas del sistema nervioso central</t>
  </si>
  <si>
    <t>Infeccion viral del sistema nervioso central, no especificada</t>
  </si>
  <si>
    <t>Enfermedad por virus Chikungunya</t>
  </si>
  <si>
    <t>Fiebre de O'nyong-nyong</t>
  </si>
  <si>
    <t>Fiebre equina venezolana</t>
  </si>
  <si>
    <t>Infeccion por virus del oeste del Nilo</t>
  </si>
  <si>
    <t>Fiebre del valle del Rift</t>
  </si>
  <si>
    <t>Enfermedad por virus Zika</t>
  </si>
  <si>
    <t>Otras fiebres virales especificadas transmitidas por mosquitos</t>
  </si>
  <si>
    <t>Fiebre viral transmitida por mosquito, sin otra especificacion</t>
  </si>
  <si>
    <t>Enfermedad por virus de  Oropouche</t>
  </si>
  <si>
    <t>Fiebre transmitida por flebotomos</t>
  </si>
  <si>
    <t>Fiebre de Colorado transmitida por garrapatas</t>
  </si>
  <si>
    <t>Otras fiebres virales especificadas transmitidas por artropodos</t>
  </si>
  <si>
    <t>Fiebre viral transmitida por artropodos, no especificada</t>
  </si>
  <si>
    <t>Fiebre amarilla selvatica</t>
  </si>
  <si>
    <t>Fiebre amarilla urbana</t>
  </si>
  <si>
    <t>Fiebre amarilla, no especificada</t>
  </si>
  <si>
    <t>Fiebre hemorragica de Junin</t>
  </si>
  <si>
    <t>Fiebre hemorragica de Machupo</t>
  </si>
  <si>
    <t>Fiebre de Lassa</t>
  </si>
  <si>
    <t>Otras fiebres hemorragicas por arenavirus</t>
  </si>
  <si>
    <t>Fiebre hemorragica por arenavirus, sin otra especificacion</t>
  </si>
  <si>
    <t>Dengue sin signos de alarma</t>
  </si>
  <si>
    <t>Dengue con signos de alarma</t>
  </si>
  <si>
    <t>Dengue severo</t>
  </si>
  <si>
    <t>Dengue no especificado</t>
  </si>
  <si>
    <t>Fiebre hemorragica de Crimea-Congo</t>
  </si>
  <si>
    <t>Fiebre hemorragica de Omsk</t>
  </si>
  <si>
    <t>Enfermedad de la selva Kyasanur</t>
  </si>
  <si>
    <t>Enfermedad por el virus de Marburg</t>
  </si>
  <si>
    <t>Enfermedad por el virus de Ebola</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</si>
  <si>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</si>
  <si>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</si>
  <si>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</si>
  <si>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</si>
  <si>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</si>
  <si>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</si>
  <si>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</si>
  <si>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</si>
  <si>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</si>
  <si>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</si>
  <si>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</si>
  <si>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</si>
  <si>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Meningitis debida a varicela</t>
  </si>
  <si>
    <t>Encefalitis debida a varicela</t>
  </si>
  <si>
    <t>Neumonia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</si>
  <si>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</si>
  <si>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</si>
  <si>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</si>
  <si>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</si>
  <si>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</si>
  <si>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</si>
  <si>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</si>
  <si>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</si>
  <si>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</si>
  <si>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</si>
  <si>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</si>
  <si>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</si>
  <si>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</si>
  <si>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</si>
  <si>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</si>
  <si>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</si>
  <si>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</si>
  <si>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</si>
  <si>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</si>
  <si>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</si>
  <si>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</si>
  <si>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</si>
  <si>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Otras infecciones debidas a ortopoxvirus</t>
  </si>
  <si>
    <t>Molusco contagioso</t>
  </si>
  <si>
    <t>Exantema subito [sexta enfermedad]</t>
  </si>
  <si>
    <t>Eritema infeccioso [quinta enfermedad]</t>
  </si>
  <si>
    <t>Estomatitis vesicular enteroviral con exantema</t>
  </si>
  <si>
    <t>Faringitis vesicular enterovirica</t>
  </si>
  <si>
    <t>Otras infecciones virales especificadas, caracterizadas por lesiones de la piel y de las membranas mucosas</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</si>
  <si>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</si>
  <si>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</si>
  <si>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</si>
  <si>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</si>
  <si>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</si>
  <si>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</si>
  <si>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</si>
  <si>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Infeccion (superinfeccion) aguda por agente delta en la hepatitis B cronica</t>
  </si>
  <si>
    <t>Hepatitis aguda tipo C</t>
  </si>
  <si>
    <t>Hepatitis aguda tipo E</t>
  </si>
  <si>
    <t>Otras hepatitis virales agudas especificadas</t>
  </si>
  <si>
    <t>Hepatitis viral aguda no especificada</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</si>
  <si>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</si>
  <si>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</si>
  <si>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</si>
  <si>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</si>
  <si>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</si>
  <si>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</si>
  <si>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</si>
  <si>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</si>
  <si>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</si>
  <si>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</si>
  <si>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</si>
  <si>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</si>
  <si>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</si>
  <si>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neumonia por Pneumocystis carinii</t>
  </si>
  <si>
    <t>Enfermedad por VIH, resultante en infecciones multiples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</si>
  <si>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</si>
  <si>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</si>
  <si>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</si>
  <si>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</si>
  <si>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</si>
  <si>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 del tejido linfoide, hematopoyetico y tejidos relacionados</t>
  </si>
  <si>
    <t>Enfermedad por VIH, resultante en tumores malignos multiples</t>
  </si>
  <si>
    <t>Enfermedad por VIH, resultante en otros tumores malignos</t>
  </si>
  <si>
    <t>Enfermedad por VIH, resultante en tumores malignos no especificados</t>
  </si>
  <si>
    <t>Enfermedad por VIH, resultante en encefalopatia</t>
  </si>
  <si>
    <t>Enfermedad por VIH, resultante en neumonitis linfoide intersticial</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</si>
  <si>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</si>
  <si>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</si>
  <si>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</si>
  <si>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</si>
  <si>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</si>
  <si>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VIH, resultante en otras afecciones especificadas</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</si>
  <si>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</si>
  <si>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</si>
  <si>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</si>
  <si>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</si>
  <si>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</si>
  <si>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</si>
  <si>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</si>
  <si>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</si>
  <si>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</si>
  <si>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</si>
  <si>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</si>
  <si>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</si>
  <si>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</si>
  <si>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</si>
  <si>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</si>
  <si>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</si>
  <si>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</si>
  <si>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</si>
  <si>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</si>
  <si>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Conjuntivitis epidemica aguda hemorragica (enterovirica)</t>
  </si>
  <si>
    <t>Otras conjuntivitis virales</t>
  </si>
  <si>
    <t>Conjuntivitis viral, sin otra especificacion</t>
  </si>
  <si>
    <t>Mialgia epidemica</t>
  </si>
  <si>
    <t>Enfermedad del rio Ross</t>
  </si>
  <si>
    <t>Carditis viral</t>
  </si>
  <si>
    <t>Infecciones debidas a retrovirus, no clasificadas en otra parte</t>
  </si>
  <si>
    <t xml:space="preserve">Sindrome (cardio) pulmonar por hantavirus [SPH] [SCPH] </t>
  </si>
  <si>
    <t>Otras enfermedades virales especificadas</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</si>
  <si>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</si>
  <si>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</si>
  <si>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</si>
  <si>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</si>
  <si>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</si>
  <si>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Otras infecciones virales de sitio no especificado</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</si>
  <si>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</si>
  <si>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</si>
  <si>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</si>
  <si>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</si>
  <si>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</si>
  <si>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</si>
  <si>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</si>
  <si>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</si>
  <si>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Otras dermatofitosis</t>
  </si>
  <si>
    <t>Dermatofitosis, no especificada</t>
  </si>
  <si>
    <t>Pitiriasis versicolor</t>
  </si>
  <si>
    <t>Tina negra</t>
  </si>
  <si>
    <t>Piedra blanca</t>
  </si>
  <si>
    <t>Piedra negra</t>
  </si>
  <si>
    <t>Otras micosis superficiales especificadas</t>
  </si>
  <si>
    <t>Micosis superficial, sin otra especificacion</t>
  </si>
  <si>
    <t>Estomatitis candidiasica</t>
  </si>
  <si>
    <t>Candidiasis pulmonar</t>
  </si>
  <si>
    <t>Candidiasis de la piel y las unas</t>
  </si>
  <si>
    <t>Candidiasis de la vulva y de la vagina</t>
  </si>
  <si>
    <t>Candidiasis de otras localizaciones urogenitales</t>
  </si>
  <si>
    <t>Meningitis debida a Candida</t>
  </si>
  <si>
    <t>Endocarditis debida a Candida</t>
  </si>
  <si>
    <t>Sepsis debida a Candida</t>
  </si>
  <si>
    <t>Candidiasis de otros sitios</t>
  </si>
  <si>
    <t>Candidiasis, no especificada</t>
  </si>
  <si>
    <t>Coccidioidomicosis pulmonar aguda</t>
  </si>
  <si>
    <t>Coccidioidomicosis pulmonar cronica</t>
  </si>
  <si>
    <t>Coccidioidomicosis pulmonar, sin otra especificacion</t>
  </si>
  <si>
    <t>Coccidioidomicosis cutanea</t>
  </si>
  <si>
    <t>Meningitis debida a coccidioidomicosis</t>
  </si>
  <si>
    <t>Coccidioidomicosis diseminada</t>
  </si>
  <si>
    <t>Otras formas de coccidioidomicosis</t>
  </si>
  <si>
    <t>Coccidioidomicosis, no especificada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</si>
  <si>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</si>
  <si>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</si>
  <si>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</si>
  <si>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</si>
  <si>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</si>
  <si>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</si>
  <si>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Histoplasmosis, no especificada</t>
  </si>
  <si>
    <t>Blastomicosis pulmonar aguda</t>
  </si>
  <si>
    <t>Blastomicosis pulmonar cronica</t>
  </si>
  <si>
    <t>Blastomicosis pulmonar, sin otra especificacion</t>
  </si>
  <si>
    <t>Blastomicosis cutanea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</si>
  <si>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</si>
  <si>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</si>
  <si>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</si>
  <si>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</si>
  <si>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</si>
  <si>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</si>
  <si>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</si>
  <si>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</si>
  <si>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linfocutanea</t>
  </si>
  <si>
    <t>Esporotricosis diseminada</t>
  </si>
  <si>
    <t>Otras formas de esporotricosis</t>
  </si>
  <si>
    <t>Esporotricosis, no especificada</t>
  </si>
  <si>
    <t>Cromomicosis cutanea</t>
  </si>
  <si>
    <t>Absceso cerebral feomicotico</t>
  </si>
  <si>
    <t>Absceso y quiste subcutaneo feomicotico</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</si>
  <si>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</si>
  <si>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</si>
  <si>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</si>
  <si>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</si>
  <si>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</si>
  <si>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</si>
  <si>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</si>
  <si>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</si>
  <si>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</si>
  <si>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</si>
  <si>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cutanea</t>
  </si>
  <si>
    <t>Criptococosis osea</t>
  </si>
  <si>
    <t>Criptococosis diseminada</t>
  </si>
  <si>
    <t>Otras formas de criptococosis</t>
  </si>
  <si>
    <t>Criptococosis, no especificada</t>
  </si>
  <si>
    <t>Mucormicosis pulmonar</t>
  </si>
  <si>
    <t>Mucormicosis rinocerebral</t>
  </si>
  <si>
    <t>Mucormicosis gastrointestinal</t>
  </si>
  <si>
    <t>Mucormicosis cutanea</t>
  </si>
  <si>
    <t>Mucormicosis diseminada</t>
  </si>
  <si>
    <t>Mucormicosis, sin otra especificacion</t>
  </si>
  <si>
    <t>Otras cigomicosis</t>
  </si>
  <si>
    <t>Cigomicosis, no especificada</t>
  </si>
  <si>
    <t>Eumicetoma</t>
  </si>
  <si>
    <t>Actinomicetoma</t>
  </si>
  <si>
    <t>Micetoma, no especificado</t>
  </si>
  <si>
    <t>Lobomicosis</t>
  </si>
  <si>
    <t>Rinosporidiosis</t>
  </si>
  <si>
    <t>Alesqueriasis</t>
  </si>
  <si>
    <t>Geotricosis</t>
  </si>
  <si>
    <t>Penicilosis</t>
  </si>
  <si>
    <t>Neumocistosis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</si>
  <si>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</si>
  <si>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</si>
  <si>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</si>
  <si>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</si>
  <si>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</si>
  <si>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falciparum, sin otra especificacion</t>
  </si>
  <si>
    <t>Paludismo debido a Plasmodium vivax con ruptura esplenica</t>
  </si>
  <si>
    <t>Paludismo debido a Plasmodium vivax con otras complicaciones</t>
  </si>
  <si>
    <t>Paludismo debido a Plasmodium vivax, sin complicaciones</t>
  </si>
  <si>
    <t>Paludismo debido a Plasmodium malariae con nefropatia</t>
  </si>
  <si>
    <t>Paludismo debido a Plasmodium malariae con otras complicaciones</t>
  </si>
  <si>
    <t>Paludismo debido a Plasmodium malariae, sin complicaciones</t>
  </si>
  <si>
    <t>Paludismo debido a Plasmodium ovale</t>
  </si>
  <si>
    <t>Paludismo debido a plasmodios de los simios</t>
  </si>
  <si>
    <t>Otro paludismo confirmado parasitologicamente, no clasificado en otra parte</t>
  </si>
  <si>
    <t>Paludismo [malaria] no especificado</t>
  </si>
  <si>
    <t>Leishmaniasis visceral</t>
  </si>
  <si>
    <t>Leishmaniasis cutanea</t>
  </si>
  <si>
    <t>Leishmaniasis mucocutanea</t>
  </si>
  <si>
    <t>Leishmaniasis, no especificada</t>
  </si>
  <si>
    <t>Tripanosomiasis gambiense</t>
  </si>
  <si>
    <t>Tripanosomiasis rhodesiense</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</si>
  <si>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</si>
  <si>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</si>
  <si>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</si>
  <si>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</si>
  <si>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</si>
  <si>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</si>
  <si>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</si>
  <si>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</si>
  <si>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Hepatitis debida a toxoplasma</t>
  </si>
  <si>
    <t>Meningoencefalitis debida a toxoplasma</t>
  </si>
  <si>
    <t>Toxoplasmosis pulmonar</t>
  </si>
  <si>
    <t>Toxoplasmosis con otro organo afectado</t>
  </si>
  <si>
    <t>Toxoplasmosis, no especificada</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</si>
  <si>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</si>
  <si>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</si>
  <si>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</si>
  <si>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</si>
  <si>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</si>
  <si>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</si>
  <si>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</si>
  <si>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</si>
  <si>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</si>
  <si>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</si>
  <si>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</si>
  <si>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</si>
  <si>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</si>
  <si>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</si>
  <si>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</si>
  <si>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</si>
  <si>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</si>
  <si>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</si>
  <si>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</si>
  <si>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</si>
  <si>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</si>
  <si>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</si>
  <si>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</si>
  <si>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</si>
  <si>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</si>
  <si>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</si>
  <si>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</si>
  <si>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</si>
  <si>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Equinococosis, otra y la no especificada</t>
  </si>
  <si>
    <t>Teniasis debida a Taenia solium</t>
  </si>
  <si>
    <t>Infeccion debida a Taenia saginata</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</si>
  <si>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</si>
  <si>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</si>
  <si>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</si>
  <si>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</si>
  <si>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</si>
  <si>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</si>
  <si>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</si>
  <si>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</si>
  <si>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</si>
  <si>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</si>
  <si>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</si>
  <si>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</si>
  <si>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</si>
  <si>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</si>
  <si>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</si>
  <si>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</si>
  <si>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</si>
  <si>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</si>
  <si>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</si>
  <si>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</si>
  <si>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</si>
  <si>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</si>
  <si>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</si>
  <si>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</si>
  <si>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</si>
  <si>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</si>
  <si>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</si>
  <si>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</si>
  <si>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</si>
  <si>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cutanea</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</si>
  <si>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</si>
  <si>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</si>
  <si>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</si>
  <si>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</si>
  <si>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</si>
  <si>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</si>
  <si>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</si>
  <si>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</si>
  <si>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</si>
  <si>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</si>
  <si>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Helmintiasis intestinal, sin otra especificacion</t>
  </si>
  <si>
    <t>Parasitosis intestinal, sin otra especificacion</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</si>
  <si>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</si>
  <si>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</si>
  <si>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</si>
  <si>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</si>
  <si>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</si>
  <si>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</si>
  <si>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</si>
  <si>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</si>
  <si>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</si>
  <si>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Pediculosis, sin otra especificacion</t>
  </si>
  <si>
    <t>Phthiriasis</t>
  </si>
  <si>
    <t>Pediculosis y phthiriasis mixtas</t>
  </si>
  <si>
    <t>Escabiosis</t>
  </si>
  <si>
    <t>Miasis cutanea</t>
  </si>
  <si>
    <t>Miasis en heridas</t>
  </si>
  <si>
    <t>Miasis ocular</t>
  </si>
  <si>
    <t>Miasis nasofaringea</t>
  </si>
  <si>
    <t>Miasis aural</t>
  </si>
  <si>
    <t>Miasis de otros sitios</t>
  </si>
  <si>
    <t>Miasis, no especificada</t>
  </si>
  <si>
    <t>Otras acariasis</t>
  </si>
  <si>
    <t>Tungiasis [infeccion debida a pulga de arena]</t>
  </si>
  <si>
    <t>Otras infestaciones debidas a artropodos</t>
  </si>
  <si>
    <t>Hirudiniasis externa</t>
  </si>
  <si>
    <t>Otras infestaciones especificadas</t>
  </si>
  <si>
    <t>Infestacion, no especificada</t>
  </si>
  <si>
    <t>Enfermedad parasitaria, no especificada</t>
  </si>
  <si>
    <t>Secuelas de tuberculosis del sistema nervioso central</t>
  </si>
  <si>
    <t>Secuelas de tuberculosis genitourinaria</t>
  </si>
  <si>
    <t>Secuelas de tuberculosis de huesos y articulaciones</t>
  </si>
  <si>
    <t>Secuelas de tuberculosis de otros organos especificados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</si>
  <si>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</si>
  <si>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</si>
  <si>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</si>
  <si>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</si>
  <si>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</si>
  <si>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</si>
  <si>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</si>
  <si>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</si>
  <si>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Estreptococo, grupo A, como causa de enfermedades clasificadas en otros capitulos</t>
  </si>
  <si>
    <t>Estreptococo, grupo B, como causa de enfermedades clasificadas en otros capitulos</t>
  </si>
  <si>
    <t>Estreptococo, grupo D y enterococos,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</si>
  <si>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</si>
  <si>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</si>
  <si>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</si>
  <si>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</si>
  <si>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</si>
  <si>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</si>
  <si>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</si>
  <si>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</si>
  <si>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</si>
  <si>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</si>
  <si>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</si>
  <si>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</si>
  <si>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</si>
  <si>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</si>
  <si>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</si>
  <si>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</si>
  <si>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</si>
  <si>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</si>
  <si>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</si>
  <si>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</si>
  <si>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</si>
  <si>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</si>
  <si>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</si>
  <si>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</si>
  <si>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</si>
  <si>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</si>
  <si>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</si>
  <si>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</si>
  <si>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</si>
  <si>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cara externa, sin otra especificacion</t>
  </si>
  <si>
    <t>Tumor maligno del labio superior, cara interna</t>
  </si>
  <si>
    <t>Tumor maligno del labio inferior, cara interna</t>
  </si>
  <si>
    <t>Tumor maligno del labio, cara interna, sin otra especificacion</t>
  </si>
  <si>
    <t>Tumor maligno de la comisura labial</t>
  </si>
  <si>
    <t>Lesion de sitios contiguos del labio</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</si>
  <si>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</si>
  <si>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</si>
  <si>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</si>
  <si>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</si>
  <si>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</si>
  <si>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</si>
  <si>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amigdala lingual</t>
  </si>
  <si>
    <t>Lesion de sitios contiguos de la lengua</t>
  </si>
  <si>
    <t>Tumor maligno de la lengua, parte no especificada</t>
  </si>
  <si>
    <t>Tumor maligno de la encia superior</t>
  </si>
  <si>
    <t>Tumor maligno de la encia inferior</t>
  </si>
  <si>
    <t>Tumor maligno de la encia, parte no especificada</t>
  </si>
  <si>
    <t>Tumor maligno de la parte anterior del piso de la boca</t>
  </si>
  <si>
    <t>Tumor maligno de la parte lateral del piso de la boca</t>
  </si>
  <si>
    <t>Lesion de sitios contiguos del piso de la boca</t>
  </si>
  <si>
    <t>Tumor maligno del piso de la boca, parte no especificada</t>
  </si>
  <si>
    <t>Tumor maligno del paladar duro</t>
  </si>
  <si>
    <t>Tumor maligno del paladar blando</t>
  </si>
  <si>
    <t>Tumor maligno de la uvula</t>
  </si>
  <si>
    <t>Lesion de sitios contiguos del paladar</t>
  </si>
  <si>
    <t>Tumor maligno del paladar, parte no especificada</t>
  </si>
  <si>
    <t>Tumor maligno de la mucosa de la mejilla</t>
  </si>
  <si>
    <t>Tumor maligno del vestibulo de la boca</t>
  </si>
  <si>
    <t>Tumor maligno del area retromolar</t>
  </si>
  <si>
    <t>Lesion de sitios contiguos de otras partes y de las no especificadas de la boca</t>
  </si>
  <si>
    <t>Tumor maligno de la boca, parte no especificada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</si>
  <si>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</si>
  <si>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</si>
  <si>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</si>
  <si>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</si>
  <si>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</si>
  <si>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Tumor maligno de la fosa amigdalina</t>
  </si>
  <si>
    <t>Tumor maligno del pilar amigdalino (anterior) (posterior)</t>
  </si>
  <si>
    <t>Lesion de sitios contiguos de la amigdala</t>
  </si>
  <si>
    <t>Tumor maligno de la amigdala, parte no especificada</t>
  </si>
  <si>
    <t>Tumor maligno de la valecula</t>
  </si>
  <si>
    <t>Tumor maligno de la cara anterior de la epiglotis</t>
  </si>
  <si>
    <t>Tumor maligno de la pared lateral de la orofaringe</t>
  </si>
  <si>
    <t>Tumor maligno de la pared posterior de la orofaringe</t>
  </si>
  <si>
    <t>Tumor maligno de la hendidura branquial</t>
  </si>
  <si>
    <t>Lesion de sitios contiguos de la orofaringe</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</si>
  <si>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</si>
  <si>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</si>
  <si>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</si>
  <si>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</si>
  <si>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</si>
  <si>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Lesion de sitios contiguos de la nasofaringe</t>
  </si>
  <si>
    <t>Tumor maligno de la nasofaringe, parte no especificada</t>
  </si>
  <si>
    <t>Tumor maligno del seno piriforme</t>
  </si>
  <si>
    <t>Tumor maligno de la region postcricoidea</t>
  </si>
  <si>
    <t>Tumor maligno del pliegue aritenoepiglotico, cara hipofaringea</t>
  </si>
  <si>
    <t>Tumor maligno de la pared posterior de la hipofaringe</t>
  </si>
  <si>
    <t>Lesion de sitios contiguos de la hipofaringe</t>
  </si>
  <si>
    <t>Tumor maligno de la hipofaringe, parte no especificada</t>
  </si>
  <si>
    <t>Tumor maligno de la faringe, parte no especificada</t>
  </si>
  <si>
    <t>Tumor maligno del anillo de Waldeyer</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</si>
  <si>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</si>
  <si>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</si>
  <si>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</si>
  <si>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</si>
  <si>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</si>
  <si>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</si>
  <si>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</si>
  <si>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</si>
  <si>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</si>
  <si>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cardias</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</si>
  <si>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</si>
  <si>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</si>
  <si>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</si>
  <si>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</si>
  <si>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</si>
  <si>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</si>
  <si>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</si>
  <si>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</si>
  <si>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duodeno</t>
  </si>
  <si>
    <t>Tumor maligno del yeyuno</t>
  </si>
  <si>
    <t>Tumor maligno del ileon</t>
  </si>
  <si>
    <t>Tumor maligno del diverticulo de Meckel</t>
  </si>
  <si>
    <t>Lesion de sitios contiguos del intestino delgado</t>
  </si>
  <si>
    <t>Tumor maligno del intestino delgado, parte no especificada</t>
  </si>
  <si>
    <t>Tumor maligno del ciego</t>
  </si>
  <si>
    <t>Tumor maligno del apendice</t>
  </si>
  <si>
    <t>Tumor maligno del colon ascendente</t>
  </si>
  <si>
    <t>Tumor maligno del angulo hepatico</t>
  </si>
  <si>
    <t>Tumor maligno del colon transverso</t>
  </si>
  <si>
    <t>Tumor maligno del angulo esplenico</t>
  </si>
  <si>
    <t>Tumor maligno del colon descendente</t>
  </si>
  <si>
    <t>Tumor maligno del colon sigmoide</t>
  </si>
  <si>
    <t>Lesion de sitios contiguos del colon</t>
  </si>
  <si>
    <t>Tumor maligno del colon, parte no especificada</t>
  </si>
  <si>
    <t>Tumor maligno de la union rectosigmoidea</t>
  </si>
  <si>
    <t>Tumor maligno del recto</t>
  </si>
  <si>
    <t>Tumor maligno del ano, parte no especificada</t>
  </si>
  <si>
    <t>Tumor maligno del conducto anal</t>
  </si>
  <si>
    <t>Tumor maligno de la zona cloacogenica</t>
  </si>
  <si>
    <t>Lesion de sitios contiguos del ano, del conducto anal y del recto</t>
  </si>
  <si>
    <t>Carcinoma de celulas hepaticas</t>
  </si>
  <si>
    <t>Carcinoma de vias biliares intrahepaticas</t>
  </si>
  <si>
    <t>Hepatoblastoma</t>
  </si>
  <si>
    <t>Angiosarcoma del higado</t>
  </si>
  <si>
    <t>Otros sarcomas del higado</t>
  </si>
  <si>
    <t>Otros carcinomas especificados del higado</t>
  </si>
  <si>
    <t>Tumor maligno del higado, no especificado</t>
  </si>
  <si>
    <t>Tumor maligno de la vesicula biliar</t>
  </si>
  <si>
    <t>Tumor maligno de las vias biliares extrahepaticas</t>
  </si>
  <si>
    <t>Tumor maligno de la ampolla de Vater</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</si>
  <si>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</si>
  <si>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</si>
  <si>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</si>
  <si>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</si>
  <si>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</si>
  <si>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</si>
  <si>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</si>
  <si>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</si>
  <si>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</si>
  <si>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</si>
  <si>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Tumor maligno del intestino, parte no especificada</t>
  </si>
  <si>
    <t>Tumor maligno del bazo</t>
  </si>
  <si>
    <t>Lesion de sitios contiguos de los organos digestivos</t>
  </si>
  <si>
    <t>Tumor maligno de sitios mal definidos de los organos digestivos</t>
  </si>
  <si>
    <t>Tumor maligno de la fosa nasal</t>
  </si>
  <si>
    <t>Tumor maligno del oido medio</t>
  </si>
  <si>
    <t>Tumor maligno del seno maxilar</t>
  </si>
  <si>
    <t>Tumor maligno del seno etmoidal</t>
  </si>
  <si>
    <t>Tumor maligno del seno frontal</t>
  </si>
  <si>
    <t>Tumor maligno del seno esfenoidal</t>
  </si>
  <si>
    <t>Lesion de sitios contiguos de los senos paranasales</t>
  </si>
  <si>
    <t>Tumor maligno de seno paranasal no especificado</t>
  </si>
  <si>
    <t>Tumor maligno de la glotis</t>
  </si>
  <si>
    <t>Tumor maligno de la region supraglotica</t>
  </si>
  <si>
    <t>Tumor maligno de la region subglotica</t>
  </si>
  <si>
    <t>Tumor maligno del cartilago laringeo</t>
  </si>
  <si>
    <t>Lesion de sitios contiguos de la laringe</t>
  </si>
  <si>
    <t>Tumor maligno de la laringe, parte no especificada</t>
  </si>
  <si>
    <t>Tumor maligno de la traquea</t>
  </si>
  <si>
    <t>Tumor maligno del bronquio principal</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</si>
  <si>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</si>
  <si>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</si>
  <si>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</si>
  <si>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</si>
  <si>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</si>
  <si>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timo</t>
  </si>
  <si>
    <t>Tumor maligno del corazon</t>
  </si>
  <si>
    <t>Tumor maligno del mediastino anterior</t>
  </si>
  <si>
    <t>Tumor maligno del mediastino posterior</t>
  </si>
  <si>
    <t>Tumor maligno del mediastino, parte no especificada</t>
  </si>
  <si>
    <t>Tumor maligno de la pleura</t>
  </si>
  <si>
    <t>Lesion de sitos contiguos del corazon, del mediastino y de la pleura</t>
  </si>
  <si>
    <t>Tumor maligno de la vias respiratoria superiores, parte no especificada</t>
  </si>
  <si>
    <t>Lesion de sitios contiguos de los organos respiratorios e intratoracicos</t>
  </si>
  <si>
    <t>Tumor maligno de sitios mal definidos del sistema respiratorio</t>
  </si>
  <si>
    <t>Tumor maligno del omoplato y de los huesos largos del miembro superior</t>
  </si>
  <si>
    <t>Tumor maligno de los huesos cortos del miembro superior</t>
  </si>
  <si>
    <t>Tumor maligno de los huesos largos del miembro inferior</t>
  </si>
  <si>
    <t>Tumor maligno de los huesos cortos del miembro inferior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</si>
  <si>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</si>
  <si>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</si>
  <si>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</si>
  <si>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del hueso del maxilar inferior</t>
  </si>
  <si>
    <t>Tumor maligno de la columna vertebral</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</si>
  <si>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</si>
  <si>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</si>
  <si>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</si>
  <si>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</si>
  <si>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labio</t>
  </si>
  <si>
    <t>Melanoma maligno del parpado, incluida la comisura palpebral</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</si>
  <si>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</si>
  <si>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</si>
  <si>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</si>
  <si>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</si>
  <si>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</si>
  <si>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</si>
  <si>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</si>
  <si>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</si>
  <si>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</si>
  <si>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del parpado, incluida la comisura palpebral</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</si>
  <si>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</si>
  <si>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</si>
  <si>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</si>
  <si>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</si>
  <si>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</si>
  <si>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</si>
  <si>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Lesion de sitios contiguos de la piel</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</si>
  <si>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</si>
  <si>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</si>
  <si>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</si>
  <si>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</si>
  <si>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</si>
  <si>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</si>
  <si>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</si>
  <si>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</si>
  <si>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</si>
  <si>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los ganglios linfaticos</t>
  </si>
  <si>
    <t>Sarcoma de Kaposi de otros sitios especificados</t>
  </si>
  <si>
    <t>Sarcoma de Kaposi de multiples organos</t>
  </si>
  <si>
    <t>Sarcoma de Kaposi de sitio no especificado</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</si>
  <si>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</si>
  <si>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</si>
  <si>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</si>
  <si>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</si>
  <si>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</si>
  <si>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</si>
  <si>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</si>
  <si>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</si>
  <si>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</si>
  <si>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retroperitoneo</t>
  </si>
  <si>
    <t>Tumor maligno de parte especificada del peritoneo</t>
  </si>
  <si>
    <t>Tumor maligno del peritoneo, sin otra especificacion</t>
  </si>
  <si>
    <t>Lesion de sitios contiguos del peritoneo y del retroperitoneo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</si>
  <si>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</si>
  <si>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</si>
  <si>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</si>
  <si>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torax</t>
  </si>
  <si>
    <t>Tumor maligno del tejido conjuntivo y tejido blando del abdomen</t>
  </si>
  <si>
    <t>Tumor maligno del tejido conjuntivo y tejido blando de la pelvis</t>
  </si>
  <si>
    <t>Tumor maligno del tejido conjuntivo y tejido blando del tronco, sin otra especificacion</t>
  </si>
  <si>
    <t>Lesion de sitios contiguos  del tejido conjuntivo y del tejido blando</t>
  </si>
  <si>
    <t>Tumor maligno del tejido conjuntivo y tejido blando, de sitio no especificado</t>
  </si>
  <si>
    <t>Tumor maligno del pezon y areola mamaria</t>
  </si>
  <si>
    <t>Tumor maligno de la porcion central de la mama</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</si>
  <si>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</si>
  <si>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</si>
  <si>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</si>
  <si>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</si>
  <si>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prolongacion axilar de la mama</t>
  </si>
  <si>
    <t>Lesion de sitios contiguos de la mama</t>
  </si>
  <si>
    <t>Tumor maligno de la mama, parte no especificada</t>
  </si>
  <si>
    <t>Tumor maligno del labio mayor</t>
  </si>
  <si>
    <t>Tumor maligno del labio menor</t>
  </si>
  <si>
    <t>Tumor maligno del clitoris</t>
  </si>
  <si>
    <t>Lesion de sitios contiguos de la vulva</t>
  </si>
  <si>
    <t>Tumor maligno de la vulva, parte no especificada</t>
  </si>
  <si>
    <t>Tumor maligno de la vagina</t>
  </si>
  <si>
    <t>Tumor maligno del endocervix</t>
  </si>
  <si>
    <t>Tumor maligno del exocervix</t>
  </si>
  <si>
    <t>Lesion de sitios contiguos del cuello del utero</t>
  </si>
  <si>
    <t>Tumor maligno del cuello del utero, sin otra especificacion</t>
  </si>
  <si>
    <t>Tumor maligno del istmo uterino</t>
  </si>
  <si>
    <t>Tumor maligno del endometrio</t>
  </si>
  <si>
    <t>Tumor maligno del miometrio</t>
  </si>
  <si>
    <t>Tumor maligno del fondo del utero</t>
  </si>
  <si>
    <t>Lesion de sitios contiguos del cuerpo del utero</t>
  </si>
  <si>
    <t>Tumor maligno del cuerpo del utero, parte no especificada</t>
  </si>
  <si>
    <t>Tumor maligno del utero, parte no especificada</t>
  </si>
  <si>
    <t>Tumor maligno del ovario</t>
  </si>
  <si>
    <t>Tumor maligno de la trompa de Falopio</t>
  </si>
  <si>
    <t>Tumor maligno del ligamento ancho</t>
  </si>
  <si>
    <t>Tumor maligno del ligamento redondo</t>
  </si>
  <si>
    <t>Tumor maligno del parametrio</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</si>
  <si>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</si>
  <si>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</si>
  <si>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</si>
  <si>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</si>
  <si>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Tumor maligno de la placenta</t>
  </si>
  <si>
    <t>Tumor maligno del prepucio</t>
  </si>
  <si>
    <t>Tumor maligno del glande</t>
  </si>
  <si>
    <t>Tumor maligno del cuerpo del pene</t>
  </si>
  <si>
    <t>Lesion de sitios contiguos del pene</t>
  </si>
  <si>
    <t>Tumor maligno del pene, parte no especificada</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</si>
  <si>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</si>
  <si>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</si>
  <si>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</si>
  <si>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</si>
  <si>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</si>
  <si>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</si>
  <si>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del escroto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</si>
  <si>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</si>
  <si>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</si>
  <si>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</si>
  <si>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</si>
  <si>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 la pelvis renal</t>
  </si>
  <si>
    <t>Tumor maligno del ureter</t>
  </si>
  <si>
    <t>Tumor maligno del trigono vesical</t>
  </si>
  <si>
    <t>Tumor maligno de la cupula vesical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</si>
  <si>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</si>
  <si>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</si>
  <si>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</si>
  <si>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</si>
  <si>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</si>
  <si>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</si>
  <si>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Lesion de sitios contiguos de la vejiga</t>
  </si>
  <si>
    <t>Tumor maligno de la vejiga urinaria, parte no especificada</t>
  </si>
  <si>
    <t>Tumor maligno de la uretra</t>
  </si>
  <si>
    <t>Tumor maligno de las glandulas parauretrales</t>
  </si>
  <si>
    <t>Lesion de sitios contiguos de los organos urinarios</t>
  </si>
  <si>
    <t>Tumor maligno de organo urinario no especificado</t>
  </si>
  <si>
    <t>Tumor maligno de la conjuntiva</t>
  </si>
  <si>
    <t>Tumor maligno de la cornea</t>
  </si>
  <si>
    <t>Tumor maligno de la retina</t>
  </si>
  <si>
    <t>Tumor maligno de la coroides</t>
  </si>
  <si>
    <t>Tumor maligno del cuerpo ciliar</t>
  </si>
  <si>
    <t>Tumor maligno de la glandula y conducto lagrimales</t>
  </si>
  <si>
    <t>Tumor maligno de la orbita</t>
  </si>
  <si>
    <t>Lesion de sitios contiguos del ojo y sus anexos</t>
  </si>
  <si>
    <t>Tumor maligno del ojo, parte no especificada</t>
  </si>
  <si>
    <t>Tumor maligno de las meninges cerebrales</t>
  </si>
  <si>
    <t>Tumor maligno de las meninges raquideas</t>
  </si>
  <si>
    <t>Tumor maligno de las meninges, parte no especificada</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</si>
  <si>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</si>
  <si>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</si>
  <si>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</si>
  <si>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</si>
  <si>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</si>
  <si>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</si>
  <si>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cerebelo</t>
  </si>
  <si>
    <t>Tumor maligno del pedunculo cerebral</t>
  </si>
  <si>
    <t>Lesion de sitios contiguos del encefalo</t>
  </si>
  <si>
    <t>Tumor maligno del encefalo, parte no especificada</t>
  </si>
  <si>
    <t>Tumor maligno de la medula espinal</t>
  </si>
  <si>
    <t>Tumor maligno de la cola de caballo</t>
  </si>
  <si>
    <t>Tumor maligno del nervio olfatorio</t>
  </si>
  <si>
    <t>Tumor maligno del nervio optico</t>
  </si>
  <si>
    <t>Tumor maligno del nervio acustico</t>
  </si>
  <si>
    <t>Tumor maligno de otros nervios craneales y los no especificados</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</si>
  <si>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</si>
  <si>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</si>
  <si>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</si>
  <si>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</si>
  <si>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</si>
  <si>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</si>
  <si>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</si>
  <si>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</si>
  <si>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</si>
  <si>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</si>
  <si>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</si>
  <si>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</si>
  <si>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pluriglandular, no especificado</t>
  </si>
  <si>
    <t>Tumor maligno de glandula endocrina no especificada</t>
  </si>
  <si>
    <t>Tumor maligno de la cabeza, cara y cuello</t>
  </si>
  <si>
    <t>Tumor maligno del torax</t>
  </si>
  <si>
    <t>Tumor maligno del abdomen</t>
  </si>
  <si>
    <t>Tumor maligno de la pelvis</t>
  </si>
  <si>
    <t>Tumor maligno del miembro superior</t>
  </si>
  <si>
    <t>Tumor maligno del miembro inferior</t>
  </si>
  <si>
    <t>Tumor maligno de otros sitios mal definidos</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</si>
  <si>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</si>
  <si>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</si>
  <si>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</si>
  <si>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</si>
  <si>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</si>
  <si>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</si>
  <si>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</si>
  <si>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</si>
  <si>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</si>
  <si>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</si>
  <si>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del mediastino</t>
  </si>
  <si>
    <t>Tumor maligno secundario de la pleura</t>
  </si>
  <si>
    <t>Tumor maligno secundario de otros organos respiratorios y de los no especificados</t>
  </si>
  <si>
    <t>Tumor maligno secundario del intestino delgado</t>
  </si>
  <si>
    <t>Tumor maligno secundario del intestino grueso y del recto</t>
  </si>
  <si>
    <t>Tumor maligno secundario del peritoneo y del retroperitoneo</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</si>
  <si>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</si>
  <si>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</si>
  <si>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</si>
  <si>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</si>
  <si>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 la piel</t>
  </si>
  <si>
    <t>Tumor maligno secundario del encefalo y de las meninges cerebrales</t>
  </si>
  <si>
    <t>Tumor maligno secundario de otras partes del sistema nervioso y de las no especificadas</t>
  </si>
  <si>
    <t>Tumor maligno secundario de los huesos y de la medula osea</t>
  </si>
  <si>
    <t>Tumor maligno secundario del ovario</t>
  </si>
  <si>
    <t>Tumor maligno secundario de la glandula suprarrenal</t>
  </si>
  <si>
    <t>Tumor maligno secundario de otros sitios especificados</t>
  </si>
  <si>
    <t>Tumor maligno secundario, sitio no especificado</t>
  </si>
  <si>
    <t>Tumor maligno, de sitio primario desconocido, así descrito</t>
  </si>
  <si>
    <t>Tumor maligno, sitio primario no especificado</t>
  </si>
  <si>
    <t>Linfoma de Hodgkin con predominio linfocitico nodular</t>
  </si>
  <si>
    <t>Linfoma de Hodgkin clasico con esclerosis nodular</t>
  </si>
  <si>
    <t>Linfoma de Hodgkin clasico con celularidad mixta</t>
  </si>
  <si>
    <t>Linfoma de Hodgkin clasico con deplecion linfocitica</t>
  </si>
  <si>
    <t>Linfoma de Hodgkin clásico rico en linfocitos</t>
  </si>
  <si>
    <t>Otros tipos de linfomas de Hodgkin clásicos</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</si>
  <si>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</si>
  <si>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</si>
  <si>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</si>
  <si>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</si>
  <si>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</si>
  <si>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</si>
  <si>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</si>
  <si>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</si>
  <si>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</si>
  <si>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folicular, sin otra especificacion</t>
  </si>
  <si>
    <t>Linfoma de celulas B pequenas</t>
  </si>
  <si>
    <t>Linfoma de celulas del manto</t>
  </si>
  <si>
    <t>Linfoma de celulas grandes B difuso</t>
  </si>
  <si>
    <t>Linfoma linfoblastico (difuso)</t>
  </si>
  <si>
    <t>Linfoma de Burkitt</t>
  </si>
  <si>
    <t>Otros tipos especificados de linfoma no folicular</t>
  </si>
  <si>
    <t>Linfoma no folicular (difuso), sin otra especificacion</t>
  </si>
  <si>
    <t>Micosis fungoide</t>
  </si>
  <si>
    <t>Enfermedad de Sezary</t>
  </si>
  <si>
    <t>Linfoma periferico de celulas T, no clasificado en otra parte</t>
  </si>
  <si>
    <t>Otros linfomas de celulas T/NK maduras</t>
  </si>
  <si>
    <t>Linfoma anaplásico de células grandes ALK-positivo</t>
  </si>
  <si>
    <t>Linfoma anaplásico de células grandes ALK-negativo</t>
  </si>
  <si>
    <t>Linfoma cutáneo de células T, no especificado</t>
  </si>
  <si>
    <t>Linfoma de células T/NK maduras, no especificado</t>
  </si>
  <si>
    <t>Linfoma de celulas B, sin otra especificacion</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</si>
  <si>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</si>
  <si>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</si>
  <si>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</si>
  <si>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</si>
  <si>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</si>
  <si>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</si>
  <si>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</si>
  <si>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</si>
  <si>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</si>
  <si>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</si>
  <si>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Macroglobulinemia de Waldenstr”m</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</si>
  <si>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</si>
  <si>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</si>
  <si>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</si>
  <si>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</si>
  <si>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Enfermedad inmunoproliferativa maligna, sin otra especificacion</t>
  </si>
  <si>
    <t>Mieloma multiple</t>
  </si>
  <si>
    <t>Leucemia de celulas plasmaticas</t>
  </si>
  <si>
    <t>Plasmocitoma extramedular</t>
  </si>
  <si>
    <t>Plasmocitoma solitario</t>
  </si>
  <si>
    <t>Leucemia linfoblastica aguda [LLA]</t>
  </si>
  <si>
    <t>Leucemia linfocitica cronica de celula tipo B</t>
  </si>
  <si>
    <t>Leucemia prolinfocitica de celula tipo B</t>
  </si>
  <si>
    <t>Leucemia de celulas vellosas</t>
  </si>
  <si>
    <t>Leucemia/linfoma de celulas T adultas [HTLV-1-asociado]</t>
  </si>
  <si>
    <t>Leucemia prolinfocítica de células tipo T</t>
  </si>
  <si>
    <t>Otras leucemias linfoides</t>
  </si>
  <si>
    <t>Leucemia tipo Burkitt de células B maduras</t>
  </si>
  <si>
    <t>Leucemia linfoide, sin otra especificacion</t>
  </si>
  <si>
    <t>Leucemia mieloblastica aguda [LMA]</t>
  </si>
  <si>
    <t>Leucemia mieloide cronica [LMC], BCR/ABL-positivo</t>
  </si>
  <si>
    <t>Leucemia mieloide cronica atipica, BCR/ABL-negativo</t>
  </si>
  <si>
    <t>Sarcoma mieloide</t>
  </si>
  <si>
    <t>Leucemia promielocitica aguda [LPA]</t>
  </si>
  <si>
    <t>Leucemia mielomonocitica aguda</t>
  </si>
  <si>
    <t>Leucemia mieloide aguda con anormalidad 11q23</t>
  </si>
  <si>
    <t>Otras leucemias mieloides</t>
  </si>
  <si>
    <t>Leucemia mieloide aguda con displasia multilinaje</t>
  </si>
  <si>
    <t>Leucemia mieloide, sin otra especificacion</t>
  </si>
  <si>
    <t>Leucemia monocitica/monoblastica aguda</t>
  </si>
  <si>
    <t>Leucemia mielomonocitica cronica</t>
  </si>
  <si>
    <t>Leucemia mielomonocítica juvenil</t>
  </si>
  <si>
    <t>Otras leucemias monociticas</t>
  </si>
  <si>
    <t>Leucemia monocitica, sin otra especificacion</t>
  </si>
  <si>
    <t>Leucemia eritroide aguda</t>
  </si>
  <si>
    <t>Leucemia megacarioblastica aguda</t>
  </si>
  <si>
    <t>Leucemia de mastocitos</t>
  </si>
  <si>
    <t>Panmielosis aguda con mielofibrosis</t>
  </si>
  <si>
    <t>Enfermedad mielodisplásica y mieloproliferativa, no clasificada en otra parte</t>
  </si>
  <si>
    <t>Otras leucemias especificadas</t>
  </si>
  <si>
    <t>Leucemia aguda, celulas de tipo no especificado</t>
  </si>
  <si>
    <t>Leucemia cronica, celulas de tipo no especificado</t>
  </si>
  <si>
    <t>Otras leucemias de celulas de tipo no especificado</t>
  </si>
  <si>
    <t>Leucemia, no especificada</t>
  </si>
  <si>
    <t xml:space="preserve"> Histiocitosis de celulas de Langerhans multifocal y multisistemica (diseminada) [Enfermedad de Letterer-Siwe]</t>
  </si>
  <si>
    <t>Tumor maligno de mastocitos</t>
  </si>
  <si>
    <t>Sarcoma de células dendríticas (células accesorias)</t>
  </si>
  <si>
    <t>Histiocitosis de células de Langerhans multifocal y unisistémica</t>
  </si>
  <si>
    <t>Histiocitosis de células de Langerhans unifocal</t>
  </si>
  <si>
    <t>Otros tumores malignos especificados del tejido linfatico, hematopoyetico y tejidos afines</t>
  </si>
  <si>
    <t>Sarcoma histiocítico</t>
  </si>
  <si>
    <t>Tumor maligno del tejido linfatico, hematopoyetico y tejidos afines, sin otra especificacion</t>
  </si>
  <si>
    <t>Tumores malignos (primarios) de sitios multiples independientes</t>
  </si>
  <si>
    <t>Carcinoma in situ del labio, de la cavidad bucal y de la faringe</t>
  </si>
  <si>
    <t>Carcinoma in situ del esofago</t>
  </si>
  <si>
    <t>Carcinoma in situ del estomago</t>
  </si>
  <si>
    <t>Carcinoma in situ del colon</t>
  </si>
  <si>
    <t>Carcinoma in situ de la union rectosigmoidea</t>
  </si>
  <si>
    <t>Carcinoma in situ del recto</t>
  </si>
  <si>
    <t>Carcinoma in situ del ano y del conducto anal</t>
  </si>
  <si>
    <t>Carcinoma in situ de otras partes y de las no especificadas del intestino</t>
  </si>
  <si>
    <t>Carcinoma in situ del higado, de la vesicula biliar y del conducto biliar</t>
  </si>
  <si>
    <t>Carcinoma in situ de otras partes especificadas de organos digestivos</t>
  </si>
  <si>
    <t>Carcinoma in situ de organos digestivos no especificados</t>
  </si>
  <si>
    <t>Carcinoma in situ de la laringe</t>
  </si>
  <si>
    <t>Carcinoma in situ de la traquea</t>
  </si>
  <si>
    <t>Carcinoma in situ del bronquio y del pulmon</t>
  </si>
  <si>
    <t>Carcinoma in situ de otras partes del sistema respiratorio</t>
  </si>
  <si>
    <t>Carcinoma in situ de organos respiratorios no especificados</t>
  </si>
  <si>
    <t>Melanoma in situ del labio</t>
  </si>
  <si>
    <t>Melanoma in situ del parpado y de la comisura palpebral</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</si>
  <si>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</si>
  <si>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</si>
  <si>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</si>
  <si>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</si>
  <si>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</si>
  <si>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</si>
  <si>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</si>
  <si>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</si>
  <si>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</si>
  <si>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del parpado y de la comisura palpebral</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</si>
  <si>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</si>
  <si>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</si>
  <si>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</si>
  <si>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</si>
  <si>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</si>
  <si>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</si>
  <si>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</si>
  <si>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</si>
  <si>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</si>
  <si>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</si>
  <si>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</si>
  <si>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</si>
  <si>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endocervix</t>
  </si>
  <si>
    <t>Carcinoma in situ del exocervix</t>
  </si>
  <si>
    <t>Carcinoma in situ de otras partes especificadas del cuello del utero</t>
  </si>
  <si>
    <t>Carcinoma in situ del cuello del utero, parte no especificada</t>
  </si>
  <si>
    <t>Carcinoma in situ del endometrio</t>
  </si>
  <si>
    <t>Carcinoma in situ de la vulva</t>
  </si>
  <si>
    <t>Carcinoma in situ de la vagina</t>
  </si>
  <si>
    <t>Carcinoma in situ de otros sitios de organos genitales femeninos y de los no especificados</t>
  </si>
  <si>
    <t>Carcinoma in situ del pene</t>
  </si>
  <si>
    <t>Carcinoma in situ de la prostata</t>
  </si>
  <si>
    <t>Carcinoma in situ de otros organos genitales masculinos y de los no especificados</t>
  </si>
  <si>
    <t>Carcinoma in situ de la vejiga</t>
  </si>
  <si>
    <t>Carcinoma in situ de otros organos urinarios y de los no especificados</t>
  </si>
  <si>
    <t>Carcinoma in situ del ojo</t>
  </si>
  <si>
    <t>Carcinoma in situ de la glandula tiroides y de otras glandulas endocrinas</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</si>
  <si>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</si>
  <si>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</si>
  <si>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</si>
  <si>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</si>
  <si>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</si>
  <si>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</si>
  <si>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la amigdala</t>
  </si>
  <si>
    <t>Tumor benigno de otras partes de la orofaringe</t>
  </si>
  <si>
    <t>Tumor benigno de la nasofaringe</t>
  </si>
  <si>
    <t>Tumor benigno de la hipofaringe</t>
  </si>
  <si>
    <t>Tumor benigno de la faringe, parte no especificada</t>
  </si>
  <si>
    <t>Tumor benigno de la glandula parotida</t>
  </si>
  <si>
    <t>Tumor benigno de otras glandulas salivales mayores especificadas</t>
  </si>
  <si>
    <t>Tumor benigno de la glandula salival mayor, sin otra especificacion</t>
  </si>
  <si>
    <t>Tumor benigno del ciego</t>
  </si>
  <si>
    <t>Tumor benigno del apendice</t>
  </si>
  <si>
    <t>Tumor benigno del colon ascendente</t>
  </si>
  <si>
    <t>Tumor benigno del colon transverso</t>
  </si>
  <si>
    <t>Tumor benigno del colon descendente</t>
  </si>
  <si>
    <t>Tumor benigno del colon sigmoide</t>
  </si>
  <si>
    <t>Tumor benigno del colon, parte no especificada</t>
  </si>
  <si>
    <t>Tumor benigno de la union rectosigmoidea</t>
  </si>
  <si>
    <t>Tumor benigno del recto</t>
  </si>
  <si>
    <t>Tumor benigno del conducto anal y del ano</t>
  </si>
  <si>
    <t>Tumor benigno del esofago</t>
  </si>
  <si>
    <t>Tumor benigno del estomago</t>
  </si>
  <si>
    <t>Tumor benigno del duodeno</t>
  </si>
  <si>
    <t>Tumor benigno de otras partes y de las no especificadas del intestino delgado</t>
  </si>
  <si>
    <t>Tumor benigno del higado</t>
  </si>
  <si>
    <t>Tumor benigno de las vias biliares extrahepaticas</t>
  </si>
  <si>
    <t>Tumor benigno del pancreas</t>
  </si>
  <si>
    <t>Tumor benigno del pancreas endocrino</t>
  </si>
  <si>
    <t>Tumor benigno de sitios mal definidos del sistema digestivo</t>
  </si>
  <si>
    <t>Tumor benigno del oido medio, de la cavidad nasal y de los senos paranasales</t>
  </si>
  <si>
    <t>Tumor benigno de la laringe</t>
  </si>
  <si>
    <t>Tumor benigno de la traquea</t>
  </si>
  <si>
    <t>Tumor benigno de los bronquios y del pulmon</t>
  </si>
  <si>
    <t>Tumor benigno del sistema respiratorio, sitio no especificado</t>
  </si>
  <si>
    <t>Tumor benigno del timo</t>
  </si>
  <si>
    <t>Tumor benigno del corazon</t>
  </si>
  <si>
    <t>Tumor benigno del mediastino</t>
  </si>
  <si>
    <t>Tumor benigno de otros organos intratoracicos especificados</t>
  </si>
  <si>
    <t>Tumor benigno de organo intratoracico no especificado</t>
  </si>
  <si>
    <t>Tumor benigno del omoplato y huesos largos del miembro superior</t>
  </si>
  <si>
    <t>Tumor benigno de los huesos cortos del miembro superior</t>
  </si>
  <si>
    <t>Tumor benigno de los huesos largos del miembro inferior</t>
  </si>
  <si>
    <t>Tumor benigno de los huesos cortos del miembro inferior</t>
  </si>
  <si>
    <t>Tumor benigno de los huesos del craneo y de la cara</t>
  </si>
  <si>
    <t>Tumor benigno del maxilar inferior</t>
  </si>
  <si>
    <t>Tumor benigno de la columna vertebral</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</si>
  <si>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</si>
  <si>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</si>
  <si>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</si>
  <si>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</si>
  <si>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</si>
  <si>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</si>
  <si>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</si>
  <si>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</si>
  <si>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</si>
  <si>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</si>
  <si>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</si>
  <si>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</si>
  <si>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</si>
  <si>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</si>
  <si>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</si>
  <si>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</si>
  <si>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</si>
  <si>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</si>
  <si>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</si>
  <si>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</si>
  <si>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</si>
  <si>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</si>
  <si>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</si>
  <si>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de otros tejidos blandos del torax</t>
  </si>
  <si>
    <t>Tumor benigno del tejido conjuntivo y otros tejidos blandos del abdomen</t>
  </si>
  <si>
    <t>Tumor benigno del tejido conjuntivo y otros tejidos blandos de la pelvis</t>
  </si>
  <si>
    <t>Tumor benigno del tejido conjuntivo y otros tejidos blandos del tronco, sin otra especificacion</t>
  </si>
  <si>
    <t>Tumor benigno del tejido conjuntivo y otros tejidos blandos, de sitio no especificado</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</si>
  <si>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</si>
  <si>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</si>
  <si>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</si>
  <si>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</si>
  <si>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</si>
  <si>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</si>
  <si>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</si>
  <si>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</si>
  <si>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</si>
  <si>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labio</t>
  </si>
  <si>
    <t>Tumor benigno de la piel del parpado, incluida la comisura palpebral</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</si>
  <si>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</si>
  <si>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</si>
  <si>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</si>
  <si>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</si>
  <si>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</si>
  <si>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</si>
  <si>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</si>
  <si>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</si>
  <si>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</si>
  <si>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</si>
  <si>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</si>
  <si>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</si>
  <si>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</si>
  <si>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</si>
  <si>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</si>
  <si>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</si>
  <si>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del ovario</t>
  </si>
  <si>
    <t>Tumor benigno de la vulva</t>
  </si>
  <si>
    <t>Tumor benigno de la vagina</t>
  </si>
  <si>
    <t>Tumor benigno de la trompa de Falopio y de los ligamentos uterinos</t>
  </si>
  <si>
    <t>Tumor benigno de otros sitios especificados de los organos genitales femeninos</t>
  </si>
  <si>
    <t>Tumor benigno de organo genital femenino, sitio no especificado</t>
  </si>
  <si>
    <t>Tumor benigno del pene</t>
  </si>
  <si>
    <t>Tumor benigno de la prostata</t>
  </si>
  <si>
    <t>Tumor benigno de los testiculos</t>
  </si>
  <si>
    <t>Tumor benigno del epididimo</t>
  </si>
  <si>
    <t>Tumor benigno del escroto</t>
  </si>
  <si>
    <t>Tumor benigno de otros organos genitales masculinos</t>
  </si>
  <si>
    <t>Tumor benigno de organo genital masculino, sitio no especificado</t>
  </si>
  <si>
    <t>Tumor benigno del rinon</t>
  </si>
  <si>
    <t>Tumor benigno de la pelvis renal</t>
  </si>
  <si>
    <t>Tumor benigno del ureter</t>
  </si>
  <si>
    <t>Tumor benigno de la vejiga</t>
  </si>
  <si>
    <t>Tumor benigno de la uretra</t>
  </si>
  <si>
    <t>Tumor benigno de otros organos urinarios</t>
  </si>
  <si>
    <t>Tumor benigno de organo urinario no especificado</t>
  </si>
  <si>
    <t>Tumor benigno de la conjuntiva</t>
  </si>
  <si>
    <t>Tumor benigno de la cornea</t>
  </si>
  <si>
    <t>Tumor benigno de la retina</t>
  </si>
  <si>
    <t>Tumor benigno de la coroides</t>
  </si>
  <si>
    <t>Tumor benigno del cuerpo ciliar</t>
  </si>
  <si>
    <t>Tumor benigno de las glandulas y de los conductos lagrimales</t>
  </si>
  <si>
    <t>Tumor benigno de la orbita, parte no especificada</t>
  </si>
  <si>
    <t>Tumor benigno del ojo, parte no especificada</t>
  </si>
  <si>
    <t>Tumor benigno de las meninges cerebrales</t>
  </si>
  <si>
    <t>Tumor benigno de las meninges raquideas</t>
  </si>
  <si>
    <t>Tumor benigno de las meninges, parte no especificada</t>
  </si>
  <si>
    <t>Tumor benigno del encefalo, supratentorial</t>
  </si>
  <si>
    <t>Tumor benigno del encefalo, infratentorial</t>
  </si>
  <si>
    <t>Tumor benigno del encefalo, parte no especificada</t>
  </si>
  <si>
    <t>Tumor benigno de los nervios craneales</t>
  </si>
  <si>
    <t>Tumor benigno de la medula espinal</t>
  </si>
  <si>
    <t>Tumor benigno de otras partes especificadas del sistema nervioso central</t>
  </si>
  <si>
    <t>Tumor benigno del sistema nervioso central, sitio no especificado</t>
  </si>
  <si>
    <t>Tumor benigno de la glandula tiroides</t>
  </si>
  <si>
    <t>Tumor benigno de la glandula suprarrenal</t>
  </si>
  <si>
    <t>Tumor benigno de la glandula paratiroides</t>
  </si>
  <si>
    <t>Tumor benigno de la hipofisis</t>
  </si>
  <si>
    <t>Tumor benigno del conducto craneofaringeo</t>
  </si>
  <si>
    <t>Tumor benigno de la glandula pineal</t>
  </si>
  <si>
    <t>Tumor benigno del cuerpo carotideo</t>
  </si>
  <si>
    <t>Tumor benigno del cuerpo aortico y de otros cuerpos cromafines</t>
  </si>
  <si>
    <t>Tumor benigno de otras glandulas endocrinas especificadas</t>
  </si>
  <si>
    <t>Tumor benigno pluriglandular</t>
  </si>
  <si>
    <t>Tumor benigno de glandula endocrina no especificada</t>
  </si>
  <si>
    <t>Tumor benigno de los ganglios linfaticos</t>
  </si>
  <si>
    <t>Tumor benigno de los nervios perifericos y del sistema nervioso autonomo</t>
  </si>
  <si>
    <t>Tumor benigno de otros sitios especificados</t>
  </si>
  <si>
    <t>Tumor benigno de sitio no especificado</t>
  </si>
  <si>
    <t>Tumor de comportamiento incierto o desconocido del labio, de la cavidad bucal y de la faringe</t>
  </si>
  <si>
    <t>Tumor de comportamiento incierto o desconocido del estomago</t>
  </si>
  <si>
    <t>Tumor de comportamiento incierto o desconocido del intestino delgado</t>
  </si>
  <si>
    <t>Tumor de comportamiento incierto o desconocido del apendice</t>
  </si>
  <si>
    <t>Tumor de comportamiento incierto o desconocido del colon</t>
  </si>
  <si>
    <t>Tumor de comportamiento incierto o desconocido del recto</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</si>
  <si>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</si>
  <si>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</si>
  <si>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</si>
  <si>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laringe</t>
  </si>
  <si>
    <t>Tumor de comportamiento incierto o desconocido de la traquea, de los bronquios y del pulmon</t>
  </si>
  <si>
    <t>Tumor de comportamiento incierto o desconocido de la pleura</t>
  </si>
  <si>
    <t>Tumor de comportamiento incierto o desconocido del mediastino</t>
  </si>
  <si>
    <t>Tumor de comportamiento incierto o desconocido del timo</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</si>
  <si>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</si>
  <si>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</si>
  <si>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</si>
  <si>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del ovario</t>
  </si>
  <si>
    <t>Tumor de comportamiento incierto o desconocido de la placenta</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</si>
  <si>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</si>
  <si>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</si>
  <si>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</si>
  <si>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</si>
  <si>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</si>
  <si>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</si>
  <si>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</si>
  <si>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 la pelvis renal</t>
  </si>
  <si>
    <t>Tumor de comportamiento incierto o desconocido del ureter</t>
  </si>
  <si>
    <t>Tumor de comportamiento incierto o desconocido de la uretra</t>
  </si>
  <si>
    <t>Tumor de comportamiento incierto o desconocido de la vejiga</t>
  </si>
  <si>
    <t>Tumor de comportamiento incierto o desconocido de otros organos urinarios</t>
  </si>
  <si>
    <t>Tumor de comportamiento incierto o desconocido de organo urinario no especificado</t>
  </si>
  <si>
    <t>Tumor de comportamiento incierto o desconocido de las meninges cerebrales</t>
  </si>
  <si>
    <t>Tumor de comportamiento incierto o desconocido de las meninges raquideas</t>
  </si>
  <si>
    <t>Tumor de comportamiento incierto o desconocido de las meninges, parte no especificada</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</si>
  <si>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</si>
  <si>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</si>
  <si>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</si>
  <si>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los nervios craneales</t>
  </si>
  <si>
    <t>Tumor de comportamiento incierto o desconocido de la medula espinal</t>
  </si>
  <si>
    <t>Tumor de comportamiento incierto o desconocido de otras partes especificadas del sistema nervioso central</t>
  </si>
  <si>
    <t>Tumor de comportamiento incierto o desconocido del sistema nervioso central, sitio no especificado</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</si>
  <si>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</si>
  <si>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</si>
  <si>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</si>
  <si>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</si>
  <si>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</si>
  <si>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</si>
  <si>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</si>
  <si>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</si>
  <si>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</si>
  <si>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</si>
  <si>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Policitemia vera</t>
  </si>
  <si>
    <t>Anemia refractaria sin sideroblastos en forma de anillo, asi descrita</t>
  </si>
  <si>
    <t>Anemia refractaria con sideroblastos en forma de anillo</t>
  </si>
  <si>
    <t>Anemia refractaria con exceso de blastos [AREB]</t>
  </si>
  <si>
    <t>Anemia refractaria, sin otra especificacion</t>
  </si>
  <si>
    <t>Anemia refractaria con displasia multilinaje</t>
  </si>
  <si>
    <t>Síndrome mielodisplásico con anormalidad cromosómica aislada del (5q)</t>
  </si>
  <si>
    <t>Otros sindromes mielodisplasicos</t>
  </si>
  <si>
    <t>Sindrome mielodisplasico, sin otra especificacion</t>
  </si>
  <si>
    <t>Tumor de comportamiento incierto o desconocido de los mastocitos e histiocitos</t>
  </si>
  <si>
    <t>Enfermedad mieloproliferativa cronica</t>
  </si>
  <si>
    <t>Gammopatia monoclonal de significado incierto [GMSI]</t>
  </si>
  <si>
    <t>Trombocitemia (hemorragica) esencial</t>
  </si>
  <si>
    <t>Osteomielofibrosis</t>
  </si>
  <si>
    <t>Leucemia eosinofílica crónica [síndrome hipereosinofílico]</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</si>
  <si>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</si>
  <si>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</si>
  <si>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</si>
  <si>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del tejido conjuntivo y otro tejido blando</t>
  </si>
  <si>
    <t>Tumor de comportamiento incierto o desconocido de los nervios perifericos y del sistema nervioso autonomo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</si>
  <si>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</si>
  <si>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</si>
  <si>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</si>
  <si>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</si>
  <si>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</si>
  <si>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</si>
  <si>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Anemia por deficiencia de hierro secundaria a perdida de sangre (cronica)</t>
  </si>
  <si>
    <t>Disfagia sideropenica</t>
  </si>
  <si>
    <t>Otras anemias por deficiencia de hierro</t>
  </si>
  <si>
    <t>Anemia por deficiencia de hierro sin otra especificacion</t>
  </si>
  <si>
    <t>Anemia por deficiencia de vitamina B12 debida a deficiencia del factor intrinseco</t>
  </si>
  <si>
    <t>Anemia por deficiencia de vitamina B12 debida a mala absorcion selectiva de vitamina B12 con proteinuria</t>
  </si>
  <si>
    <t>Deficiencia de trascobalamina II</t>
  </si>
  <si>
    <t>Otras anemias por deficiencia dietetica de vitamina B12</t>
  </si>
  <si>
    <t>Otras anemias por deficiencia de vitamina B12</t>
  </si>
  <si>
    <t>Anemia por deficiencia de vitamina B12, sin otra especificacion</t>
  </si>
  <si>
    <t>Anemia por deficiencia dietetica de folatos</t>
  </si>
  <si>
    <t>Anemia por deficiencia de folatos inducida por drogas</t>
  </si>
  <si>
    <t>Otras anemias por deficiencia de folatos</t>
  </si>
  <si>
    <t>Anemia por deficiencia de folatos, sin otra especificacion</t>
  </si>
  <si>
    <t>Anemia por deficiencia de proteinas</t>
  </si>
  <si>
    <t>Otras anemias megaloblasticas, no clasificadas en otra parte</t>
  </si>
  <si>
    <t>Anemia escorbutica</t>
  </si>
  <si>
    <t>Otras anemias nutricionales especificadas</t>
  </si>
  <si>
    <t>Anemia nutricional, no especificada</t>
  </si>
  <si>
    <t>Anemia debida a deficiencia de glucosa-6-fosfato deshidrogenasa [G6FD]</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</si>
  <si>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</si>
  <si>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</si>
  <si>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</si>
  <si>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</si>
  <si>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</si>
  <si>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Alfa talasemia</t>
  </si>
  <si>
    <t>Beta talasemia</t>
  </si>
  <si>
    <t>Delta-beta talasemia</t>
  </si>
  <si>
    <t>Rasgo talasemico</t>
  </si>
  <si>
    <t>Persistencia hereditaria de la hemoglobina fetal [PHHF]</t>
  </si>
  <si>
    <t>Otras talasemias</t>
  </si>
  <si>
    <t>Talasemia, no especificada</t>
  </si>
  <si>
    <t>Anemia falciforme con crisis</t>
  </si>
  <si>
    <t>Anemia falciforme  sin crisis</t>
  </si>
  <si>
    <t>Trastornos falciformes heterocigotos dobles</t>
  </si>
  <si>
    <t>Rasgo drepanocitico</t>
  </si>
  <si>
    <t>Otros trastornos falciformes</t>
  </si>
  <si>
    <t>Esferocitosis hereditaria</t>
  </si>
  <si>
    <t>Eliptocitosis hereditaria</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</si>
  <si>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</si>
  <si>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</si>
  <si>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</si>
  <si>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</si>
  <si>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</si>
  <si>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</si>
  <si>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</si>
  <si>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</si>
  <si>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</si>
  <si>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</si>
  <si>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</si>
  <si>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</si>
  <si>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</si>
  <si>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Aplasia transitoria adquirida, exclusiva de la serie roja</t>
  </si>
  <si>
    <t>Otras aplasias adquiridas, exclusivas de la serie roja</t>
  </si>
  <si>
    <t>Aplasia adquirida, exclusiva de la serie roja, no especificada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</si>
  <si>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</si>
  <si>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</si>
  <si>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</si>
  <si>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</si>
  <si>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</si>
  <si>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</si>
  <si>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</si>
  <si>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</si>
  <si>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</si>
  <si>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</si>
  <si>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</si>
  <si>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</si>
  <si>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</si>
  <si>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</si>
  <si>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Otras anemias especificadas</t>
  </si>
  <si>
    <t>Anemia de tipo no especificado</t>
  </si>
  <si>
    <t>Coagulacion intravascular diseminada [sindrome de desfibrinacion]</t>
  </si>
  <si>
    <t>Deficiencia hereditaria del factor VIII</t>
  </si>
  <si>
    <t>Deficiencia hereditaria del factor IX</t>
  </si>
  <si>
    <t>Enfermedad de von Willebrand</t>
  </si>
  <si>
    <t>Deficiencia hereditaria del factor XI</t>
  </si>
  <si>
    <t>Deficiencia hereditaria de otros factores de la coagulacion</t>
  </si>
  <si>
    <t>Trastorno hemorragico debido a anticoagulantes circulantes</t>
  </si>
  <si>
    <t>Deficiencia adquirida de factores de la coagulacion</t>
  </si>
  <si>
    <t>Trombofilia primaria</t>
  </si>
  <si>
    <t>Otra trombofilia</t>
  </si>
  <si>
    <t>Otros defectos especificados de la coagulacion</t>
  </si>
  <si>
    <t>Defecto de la coagulacion, no especificado</t>
  </si>
  <si>
    <t>Purpura alergica</t>
  </si>
  <si>
    <t>Defecto cualitativos de las plaquetas</t>
  </si>
  <si>
    <t>Otras purpuras no trombocitopenicas</t>
  </si>
  <si>
    <t>Purpura trombocitopenica idiopatica</t>
  </si>
  <si>
    <t>Otras trombocitopenias primarias</t>
  </si>
  <si>
    <t>Trombocitopenia secundaria</t>
  </si>
  <si>
    <t>Trombocitopenia no especificada</t>
  </si>
  <si>
    <t>Otras afecciones hemorragicas especificadas</t>
  </si>
  <si>
    <t>Afeccion hemorragica, no especificada</t>
  </si>
  <si>
    <t>Agranulocitosis</t>
  </si>
  <si>
    <t>Trastornos funcionales de los polimorfonucleares neutrofilos</t>
  </si>
  <si>
    <t>Anomalias geneticas de los leucocitos</t>
  </si>
  <si>
    <t>Eosinofilia</t>
  </si>
  <si>
    <t>Otros trastornos especificados de los leucocitos</t>
  </si>
  <si>
    <t>Trastorno de los leucocitos, no especificado</t>
  </si>
  <si>
    <t>Hipoesplenismo</t>
  </si>
  <si>
    <t>Hiperesplenismo</t>
  </si>
  <si>
    <t>Esplenomegalia congestiva cronica</t>
  </si>
  <si>
    <t>Absceso del bazo</t>
  </si>
  <si>
    <t>Quiste del bazo</t>
  </si>
  <si>
    <t>Infarto del bazo</t>
  </si>
  <si>
    <t>Otras enfermedades del bazo</t>
  </si>
  <si>
    <t>Enfermedad del bazo, no especificada</t>
  </si>
  <si>
    <t>Metahemoglobinemia congenita</t>
  </si>
  <si>
    <t>Otras metahemoglobinemias</t>
  </si>
  <si>
    <t>Metahemoglobinemia, no especificada</t>
  </si>
  <si>
    <t>Eritrocitosis familiar</t>
  </si>
  <si>
    <t>Policitemia secundaria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</si>
  <si>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</si>
  <si>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</si>
  <si>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</si>
  <si>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</si>
  <si>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</si>
  <si>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</si>
  <si>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</si>
  <si>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</si>
  <si>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</si>
  <si>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</si>
  <si>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</si>
  <si>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</si>
  <si>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</si>
  <si>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</si>
  <si>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</si>
  <si>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</si>
  <si>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</si>
  <si>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</si>
  <si>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</si>
  <si>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</si>
  <si>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Sindrome de Nezelof</t>
  </si>
  <si>
    <t>Deficiencia de la fosforilasa purinonucleosida [FPN]</t>
  </si>
  <si>
    <t>Deficiencia de la clase I del complejo de histocompatibilidad mayor</t>
  </si>
  <si>
    <t>Deficiencia de la clase II del complejo de histocompatibilidad mayor</t>
  </si>
  <si>
    <t>Otras inmunodeficiencias combinadas</t>
  </si>
  <si>
    <t>Inmunodeficiencia combinada, no especificada</t>
  </si>
  <si>
    <t>Sindrome de Wiskott-Aldrich</t>
  </si>
  <si>
    <t>Sindrome de Di George</t>
  </si>
  <si>
    <t>Inmunodeficiencia con enanismo micromelico [miembros cortos]</t>
  </si>
  <si>
    <t>Inmunodeficiencia consecutiva a respuesta defectuosa hereditaria contra el virus de Epstein-Barr</t>
  </si>
  <si>
    <t>Sindrome de hiperinmunoglobulina E [IgE]</t>
  </si>
  <si>
    <t>Inmunodeficiencia asociada con otros defectos mayores especificados</t>
  </si>
  <si>
    <t>Inmunodeficiencia asociada con defectos mayores no especificados</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</si>
  <si>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</si>
  <si>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</si>
  <si>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</si>
  <si>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Otras inmunodeficiencias variables comunes</t>
  </si>
  <si>
    <t>Inmunodeficiencia variable comun, no especificada</t>
  </si>
  <si>
    <t>Defecto de la funcion del antigeno-1 del linfocito [LFA-1]</t>
  </si>
  <si>
    <t>Defecto del sistema del complemento</t>
  </si>
  <si>
    <t>Otras inmunodeficiencias especificadas</t>
  </si>
  <si>
    <t>Inmunodeficiencia, no especificada</t>
  </si>
  <si>
    <t>Sarcoidosis del pulmon</t>
  </si>
  <si>
    <t>Sarcoidosis de los ganglios linfaticos</t>
  </si>
  <si>
    <t>Sarcoidosis del pulmon y de los ganglios linfaticos</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</si>
  <si>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</si>
  <si>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</si>
  <si>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</si>
  <si>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</si>
  <si>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</si>
  <si>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</si>
  <si>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</si>
  <si>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</si>
  <si>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</si>
  <si>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</si>
  <si>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</si>
  <si>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</si>
  <si>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</si>
  <si>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</si>
  <si>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</si>
  <si>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</si>
  <si>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Otros trastornos de la tiroides relacionados con deficiencia de yodo y afecciones similares</t>
  </si>
  <si>
    <t>Hipotiroidismo subclinico por deficiencia de yodo</t>
  </si>
  <si>
    <t>Hipotiroidismo congenito con bocio difuso</t>
  </si>
  <si>
    <t>Hipotiroidismo congenito sin bocio</t>
  </si>
  <si>
    <t>Hipotiroidismo debido a medicamentos y a otras sustancias exogenas</t>
  </si>
  <si>
    <t>Hipotiroidismo postinfeccioso</t>
  </si>
  <si>
    <t>Atrofia de tiroides (adquirida)</t>
  </si>
  <si>
    <t>Coma mixedematoso</t>
  </si>
  <si>
    <t>Otros hipotiroidismos especificados</t>
  </si>
  <si>
    <t>Hipotiroidismo, no especificado</t>
  </si>
  <si>
    <t>Bocio difuso no toxico</t>
  </si>
  <si>
    <t>Nodulo tiroideo solitario no toxico</t>
  </si>
  <si>
    <t>Bocio multinodular no toxico</t>
  </si>
  <si>
    <t>Otros bocios no toxicos especificados</t>
  </si>
  <si>
    <t>Bocio no toxico, no especificado</t>
  </si>
  <si>
    <t>Tirotoxicosis con bocio difuso</t>
  </si>
  <si>
    <t>Tirotoxicosis con nodulo solitario tiroideo toxico</t>
  </si>
  <si>
    <t>Tirotoxicosis con bocio multinodular toxico</t>
  </si>
  <si>
    <t>Tirotoxicosis por tejido tiroideo ectopico</t>
  </si>
  <si>
    <t>Tirotoxicosis facticia</t>
  </si>
  <si>
    <t>Crisis o tormenta tirotoxica</t>
  </si>
  <si>
    <t>Otras tirotoxicosis</t>
  </si>
  <si>
    <t>Tirotoxicosis, no especificada</t>
  </si>
  <si>
    <t>Tiroiditis aguda</t>
  </si>
  <si>
    <t>Tiroiditis subaguda</t>
  </si>
  <si>
    <t>Tiroiditis cronica con tirotoxicosis transitoria</t>
  </si>
  <si>
    <t>Tiroiditis autoinmune</t>
  </si>
  <si>
    <t>Tiroiditis inducida por drogas</t>
  </si>
  <si>
    <t>Otras tiroiditis cronicas</t>
  </si>
  <si>
    <t>Tiroiditis, no especificada</t>
  </si>
  <si>
    <t>Hipersecrecion de calcitonina</t>
  </si>
  <si>
    <t>Bocio dishormogenetico</t>
  </si>
  <si>
    <t>Otros trastornos especificados de la glandula tiroides</t>
  </si>
  <si>
    <t>Trastorno de la glandula tiroides, no especificado</t>
  </si>
  <si>
    <t>Diabetes mellitus insulinodependiente, con coma</t>
  </si>
  <si>
    <t>Diabetes mellitus insulinodependiente, con cetoacidosis</t>
  </si>
  <si>
    <t>Diabetes mellitus insulinodependiente, con complicaciones renales</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</si>
  <si>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</si>
  <si>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</si>
  <si>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</si>
  <si>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otras complicaciones especificadas</t>
  </si>
  <si>
    <t>Diabetes mellitus insulinodependiente, con complicaciones multiples</t>
  </si>
  <si>
    <t>Diabetes mellitus insulinodependiente, con complicaciones no especificadas</t>
  </si>
  <si>
    <t>Diabetes mellitus insulinodependiente, sin mencion de complicacion</t>
  </si>
  <si>
    <t>Diabetes mellitus no insulinodependiente, con coma</t>
  </si>
  <si>
    <t>Diabetes mellitus no insulinodependiente, con cetoacidosis</t>
  </si>
  <si>
    <t>Diabetes mellitus no insulinodependiente, con complicaciones renales</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</si>
  <si>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</si>
  <si>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</si>
  <si>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</si>
  <si>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otras complicaciones especificadas</t>
  </si>
  <si>
    <t>Diabetes mellitus no insulinodependiente, con complicaciones multiples</t>
  </si>
  <si>
    <t>Diabetes mellitus no insulinodependiente, con complicaciones no especificadas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</si>
  <si>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</si>
  <si>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</si>
  <si>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</si>
  <si>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</si>
  <si>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</si>
  <si>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</si>
  <si>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</si>
  <si>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</si>
  <si>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</si>
  <si>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</si>
  <si>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</si>
  <si>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coma</t>
  </si>
  <si>
    <t>Otras Diabetes mellitus especificadas, con cetoacidosis</t>
  </si>
  <si>
    <t>Otras diabetes mellitus especificadas, con complicaciones renales</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</si>
  <si>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</si>
  <si>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</si>
  <si>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</si>
  <si>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otras complicaciones especificadas</t>
  </si>
  <si>
    <t>Otras diabetes mellitus especificadas, con complicaciones multiples</t>
  </si>
  <si>
    <t>Otras diabetes mellitus especificadas, con complicaciones no especificadas</t>
  </si>
  <si>
    <t>Otras diabetes mellitus especificadas, sin mencion de complicacion</t>
  </si>
  <si>
    <t>Diabetes mellitus no especificada, con coma</t>
  </si>
  <si>
    <t>Diabetes mellitus no especificada, con cetoacidosis</t>
  </si>
  <si>
    <t>Diabetes mellitus no especificada, con complicaciones renales</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</si>
  <si>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</si>
  <si>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</si>
  <si>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</si>
  <si>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otras complicaciones especificadas</t>
  </si>
  <si>
    <t>Diabetes mellitus no especificada, con complicaciones multiples</t>
  </si>
  <si>
    <t>Diabetes mellitus no especificada, con complicaciones no especificadas</t>
  </si>
  <si>
    <t>Diabetes mellitus no especificada, sin mencion de complicacion</t>
  </si>
  <si>
    <t>Coma hipoglicemico no diabetico</t>
  </si>
  <si>
    <t>Hipoglicemia sin coma, inducida por drogas</t>
  </si>
  <si>
    <t>Otras hipoglicemias</t>
  </si>
  <si>
    <t>Hipoglicemia, no especificada</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</si>
  <si>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</si>
  <si>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</si>
  <si>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</si>
  <si>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</si>
  <si>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</si>
  <si>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Pseudohipoparatiroidismo</t>
  </si>
  <si>
    <t>Otros tipos de hipoparatiroidismo</t>
  </si>
  <si>
    <t>Hipoparatiroidismo, no especificado</t>
  </si>
  <si>
    <t>Hiperparatiroidismo primario</t>
  </si>
  <si>
    <t>Hiperparatiroidismo secundario no clasificado en otra parte</t>
  </si>
  <si>
    <t>Otros tipos de hiperparatiroidismo</t>
  </si>
  <si>
    <t>Hiperparatiroidismo, sin otra especificacion</t>
  </si>
  <si>
    <t>Otros trastornos especificados de la glandula paratiroides</t>
  </si>
  <si>
    <t>Trastorno de la glandula paratiroides, no especificado</t>
  </si>
  <si>
    <t>Acromegalia y gigantismo hipofisario</t>
  </si>
  <si>
    <t>Hiperprolactinemia</t>
  </si>
  <si>
    <t>Sindrome de secrecion inapropiada de hormona anitidiuretica</t>
  </si>
  <si>
    <t>Otras hiperfunciones de la glandula hipofisis</t>
  </si>
  <si>
    <t>Hiperfuncion de la glandula hipofisis, no especificada</t>
  </si>
  <si>
    <t>Hipopituitarismo</t>
  </si>
  <si>
    <t>Hipopituitarismo inducido por drogas</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</si>
  <si>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</si>
  <si>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</si>
  <si>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</si>
  <si>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</si>
  <si>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</si>
  <si>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</si>
  <si>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</si>
  <si>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</si>
  <si>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</si>
  <si>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</si>
  <si>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</si>
  <si>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</si>
  <si>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</si>
  <si>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</si>
  <si>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</si>
  <si>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</si>
  <si>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</si>
  <si>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</si>
  <si>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</si>
  <si>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</si>
  <si>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</si>
  <si>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</si>
  <si>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</si>
  <si>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</si>
  <si>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</si>
  <si>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</si>
  <si>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</si>
  <si>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</si>
  <si>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</si>
  <si>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</si>
  <si>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</si>
  <si>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</si>
  <si>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</si>
  <si>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</si>
  <si>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Otras disfunciones testiculares</t>
  </si>
  <si>
    <t>Disfuncion testicular, no especificada</t>
  </si>
  <si>
    <t>Pubertad retardada</t>
  </si>
  <si>
    <t>Pubertad precoz</t>
  </si>
  <si>
    <t>Otros trastornos de la pubertad</t>
  </si>
  <si>
    <t>Trastorno de la pubertad, no especificado</t>
  </si>
  <si>
    <t>Insuficiencia poliglandular autoinmune</t>
  </si>
  <si>
    <t>Hiperfuncion poliglandular</t>
  </si>
  <si>
    <t>Otras disfunciones poliglandulares</t>
  </si>
  <si>
    <t>Disfuncion poliglandular, no especificada</t>
  </si>
  <si>
    <t>Hiperplasia persistente del timo</t>
  </si>
  <si>
    <t>Absceso del timo</t>
  </si>
  <si>
    <t>Otras enfermedades del timo</t>
  </si>
  <si>
    <t>Enfermedad del timo, no especificada</t>
  </si>
  <si>
    <t>Sindrome carcinoide</t>
  </si>
  <si>
    <t>Otras hipersecreciones de hormonas intestinales</t>
  </si>
  <si>
    <t>Secrecion hormonal ectopica, no clasificada en otra parte</t>
  </si>
  <si>
    <t>Enanismo, no clasificado en otra parte</t>
  </si>
  <si>
    <t>Estatura alta constitucional</t>
  </si>
  <si>
    <t>Sindrome de resistencia androgenica</t>
  </si>
  <si>
    <t>Otros trastornos endocrinos especificados</t>
  </si>
  <si>
    <t>Trastorno endocrino, no especificado</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</si>
  <si>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</si>
  <si>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</si>
  <si>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</si>
  <si>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t>
  </si>
  <si>
    <t>Marasmo nutricional</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</si>
  <si>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</si>
  <si>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</si>
  <si>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</si>
  <si>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</si>
  <si>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</si>
  <si>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</si>
  <si>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xerosis conjuntival</t>
  </si>
  <si>
    <t>Deficiencia de vitamina A con mancha de Bitot y xerosis conjuntival</t>
  </si>
  <si>
    <t>Deficiencia de vitamina A con xerosis corneal</t>
  </si>
  <si>
    <t>Deficiencia de vitamina A con ulceracion corneal y xerosis</t>
  </si>
  <si>
    <t>Deficiencia de vitamina A con queratomalacia</t>
  </si>
  <si>
    <t>Deficiencia de vitamina A con ceguera nocturna</t>
  </si>
  <si>
    <t>Deficiencia de vitamina A con cicatrices xeroftalmicas de la cornea</t>
  </si>
  <si>
    <t>Otras manifestaciones oculares de deficiencia de vitamina A</t>
  </si>
  <si>
    <t>Otras manifestaciones de deficiencia de vitamina A</t>
  </si>
  <si>
    <t>Deficiencia de vitamina A, no especificada</t>
  </si>
  <si>
    <t>Beriberi</t>
  </si>
  <si>
    <t>Encefalopatia de Wernicke</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</si>
  <si>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</si>
  <si>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</si>
  <si>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</si>
  <si>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</si>
  <si>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</si>
  <si>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</si>
  <si>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</si>
  <si>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Deficiencia de acido ascorbico</t>
  </si>
  <si>
    <t>Raquitismo activo</t>
  </si>
  <si>
    <t>Deficiencia de vitamina D, no especificada</t>
  </si>
  <si>
    <t>Deficiencia de vitamina E</t>
  </si>
  <si>
    <t>Deficiencia de vitamina K</t>
  </si>
  <si>
    <t>Deficiencia de otras vitaminas</t>
  </si>
  <si>
    <t>Deficiencia de vitamina, no especificada</t>
  </si>
  <si>
    <t>Deficiencia dietetica de calcio</t>
  </si>
  <si>
    <t>Deficiencia dietetica de selenio</t>
  </si>
  <si>
    <t>Deficiencia dietetica de zinc</t>
  </si>
  <si>
    <t>Deficiencia de cobre</t>
  </si>
  <si>
    <t>Deficiencia de hierro</t>
  </si>
  <si>
    <t>Deficiencia de magnesio</t>
  </si>
  <si>
    <t>Deficiencia de manganeso</t>
  </si>
  <si>
    <t>Deficiencia de cromo</t>
  </si>
  <si>
    <t>Deficiencia de molibdeno</t>
  </si>
  <si>
    <t>Deficiencia de vanadio</t>
  </si>
  <si>
    <t>Deficiencia de multiples elementos nutricionales</t>
  </si>
  <si>
    <t>Deficiencia de otros elementos nutricionales especificados</t>
  </si>
  <si>
    <t>Deficiencia de otro elemento nutricional, no especificado</t>
  </si>
  <si>
    <t>Deficiencia de acidos grasos esenciales [AGE]</t>
  </si>
  <si>
    <t>Desequilibrio de los constituyentes en la dieta</t>
  </si>
  <si>
    <t>Otras deficiencias nutricionales especificadas</t>
  </si>
  <si>
    <t>Deficiencia nutricional, no especificada</t>
  </si>
  <si>
    <t>Secuelas de la desnutricion proteicocalorica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</si>
  <si>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</si>
  <si>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</si>
  <si>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</si>
  <si>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</si>
  <si>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</si>
  <si>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</si>
  <si>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debida a exceso de calorias</t>
  </si>
  <si>
    <t>Obesidad inducida por drogas</t>
  </si>
  <si>
    <t>Obesidad extrema con hipoventilacion alveolar</t>
  </si>
  <si>
    <t>Otros tipos de obesidad</t>
  </si>
  <si>
    <t>Obesidad, no especificada</t>
  </si>
  <si>
    <t>Hipervitaminosis A</t>
  </si>
  <si>
    <t>Hipercarotinemia</t>
  </si>
  <si>
    <t>Sindrome de megavitamina B6</t>
  </si>
  <si>
    <t>Hipervitaminosis D</t>
  </si>
  <si>
    <t>Otros tipos de hiperalimentacion especificados</t>
  </si>
  <si>
    <t>Secuelas de hiperalimentacion</t>
  </si>
  <si>
    <t>Fenilcetonuria clasica</t>
  </si>
  <si>
    <t>Otras hiperfenilalaninemias</t>
  </si>
  <si>
    <t>Trastornos del metabolismo de la tirosina</t>
  </si>
  <si>
    <t>Albinismo</t>
  </si>
  <si>
    <t>Otros trastornos del metabolismo de los aminoacidos aromaticos</t>
  </si>
  <si>
    <t>Trastorno del metabolismo de los aminoacidos aromaticos, no especificado</t>
  </si>
  <si>
    <t>Enfermedad de la orina en jarabe de arce</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</si>
  <si>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</si>
  <si>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</si>
  <si>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</si>
  <si>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</si>
  <si>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</si>
  <si>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Trastornos del metabolismo del ciclo de la urea</t>
  </si>
  <si>
    <t>Trastornos del metabolismo de la lisina y la hidroxilisina</t>
  </si>
  <si>
    <t>Trastornos del metabolismo de la ornitina</t>
  </si>
  <si>
    <t>Trastornos del metabolismo de la glicina</t>
  </si>
  <si>
    <t>Otros trastornos especificados del metabolismo de los aminoacidos</t>
  </si>
  <si>
    <t>Trastorno del metabolismo de los aminoacidos, no especificado</t>
  </si>
  <si>
    <t>Deficiencia congenita de lactasa</t>
  </si>
  <si>
    <t>Deficiencia secundaria de lactasa</t>
  </si>
  <si>
    <t>Otros tipos de intolerancia a la lactosa</t>
  </si>
  <si>
    <t>Intolerancia a la lactosa, no especificada</t>
  </si>
  <si>
    <t>Enfermedad del almacenamiento de glucogeno</t>
  </si>
  <si>
    <t>Trastornos del metabolismo de la fructosa</t>
  </si>
  <si>
    <t>Trastorno del metabolismo de la galactosa</t>
  </si>
  <si>
    <t>Otros trastornos de la absorcion intestinal de carbohidratos</t>
  </si>
  <si>
    <t>Trastornos del metabolismo del piruvato y de la gluconeogenesis</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</si>
  <si>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</si>
  <si>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</si>
  <si>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</si>
  <si>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</si>
  <si>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</si>
  <si>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</si>
  <si>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</si>
  <si>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Otros trastornos del almacenamiento de lipidos</t>
  </si>
  <si>
    <t>Trastorno del almacenamiento de lipidos, no especificado</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</si>
  <si>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</si>
  <si>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</si>
  <si>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</si>
  <si>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</si>
  <si>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</si>
  <si>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</si>
  <si>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</si>
  <si>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</si>
  <si>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</si>
  <si>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</si>
  <si>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Hipercolesterolemia pura</t>
  </si>
  <si>
    <t>Hipergliceridemia pura</t>
  </si>
  <si>
    <t>Hiperlipidemia mixta</t>
  </si>
  <si>
    <t>Hiperquilomicronemia</t>
  </si>
  <si>
    <t>Otra hiperlipidemia</t>
  </si>
  <si>
    <t>Hiperlipidemia no especificada</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</si>
  <si>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</si>
  <si>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</si>
  <si>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</si>
  <si>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</si>
  <si>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</si>
  <si>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Otros trastornos del metabolismo de las purinas y de las pirimidinas</t>
  </si>
  <si>
    <t>Trastorno del metabolismo de las purinas y de las pirimidinas, no especificado</t>
  </si>
  <si>
    <t>Porfiria eritropoyetica hereditaria</t>
  </si>
  <si>
    <t>Porfiria cutanea tardia</t>
  </si>
  <si>
    <t>Otras porfirias</t>
  </si>
  <si>
    <t>Defectos de catalasa y peroxidasa</t>
  </si>
  <si>
    <t>Sindrome de Gilbert</t>
  </si>
  <si>
    <t>Sindrome de Crigler-Najjar</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</si>
  <si>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</si>
  <si>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</si>
  <si>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</si>
  <si>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</si>
  <si>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</si>
  <si>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fosforo y fosfatasa</t>
  </si>
  <si>
    <t>Trastornos del metabolismo del magnesio</t>
  </si>
  <si>
    <t>Trastornos del metabolismo del calcio</t>
  </si>
  <si>
    <t>Otros trastornos del metabolismo de los minerales</t>
  </si>
  <si>
    <t>Trastorno del metabolismo de los minerales, no especificado</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</si>
  <si>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</si>
  <si>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</si>
  <si>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</si>
  <si>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</si>
  <si>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</si>
  <si>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</si>
  <si>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heredofamiliar no especificada</t>
  </si>
  <si>
    <t>Amiloidosis sistemica secundaria</t>
  </si>
  <si>
    <t>Amiloidosis limitada a un organo</t>
  </si>
  <si>
    <t>Otras amiloidosis</t>
  </si>
  <si>
    <t>Amiloidosis, no especificada</t>
  </si>
  <si>
    <t>Deplecion del volumen</t>
  </si>
  <si>
    <t>Hiperosmolaridad e hipernatremia</t>
  </si>
  <si>
    <t>Hiposmolaridad e hiponatremia</t>
  </si>
  <si>
    <t>Acidosis</t>
  </si>
  <si>
    <t>Alcalosis</t>
  </si>
  <si>
    <t>Trastornos mixtos del balance acido-basico</t>
  </si>
  <si>
    <t>Hiperpotasemia</t>
  </si>
  <si>
    <t>Hipopotasmia</t>
  </si>
  <si>
    <t>Sobrecarga de liquidos</t>
  </si>
  <si>
    <t>Otros trastornos del equilibrio de los electrolitos y de los liquidos, no clasificados en otra parte</t>
  </si>
  <si>
    <t>Trastornos del metabolismo de las proteinas plasmaticas, no clasificados en otra parte</t>
  </si>
  <si>
    <t>Lipodistrofia, no clasificada en otra parte</t>
  </si>
  <si>
    <t>Lipomatosis, no clasificada en otra parte</t>
  </si>
  <si>
    <t>Síndrome de lisis tumoral</t>
  </si>
  <si>
    <t>Otros trastornos especificados del metabolismo</t>
  </si>
  <si>
    <t>Trastorno metabolico, no especificado</t>
  </si>
  <si>
    <t>Hipotiroidismo consecutivo a procedimientos</t>
  </si>
  <si>
    <t>Hipoinsulinemia consecutiva a procedimientos</t>
  </si>
  <si>
    <t>Hipoparatiroidismo consecutivo a procedimientos</t>
  </si>
  <si>
    <t>Hipopituitarismo consecutivo a procedimientos</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</si>
  <si>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</si>
  <si>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</si>
  <si>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</si>
  <si>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</si>
  <si>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</si>
  <si>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</si>
  <si>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temprano</t>
  </si>
  <si>
    <t>Demencia  en la enfermedad de Alzheimer, de comienzo tardio</t>
  </si>
  <si>
    <t>Demencia  en la enfermedad de Alzheimer, atipica o de tipo mixto</t>
  </si>
  <si>
    <t>Demencia  en la enfermedad de Alzheimer, no especificada</t>
  </si>
  <si>
    <t>Demencia  vascular de comienzo agudo</t>
  </si>
  <si>
    <t>Demencia  vascular por infartos multiples</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</si>
  <si>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</si>
  <si>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</si>
  <si>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</si>
  <si>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</si>
  <si>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</si>
  <si>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</si>
  <si>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</si>
  <si>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</si>
  <si>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</si>
  <si>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</si>
  <si>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</si>
  <si>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Sindrome amnesico organico, no inducido por alcohol o por otras sustancias psicoactivas</t>
  </si>
  <si>
    <t>Delirio no superpuesto a un cuadro de demencia, asi descrito</t>
  </si>
  <si>
    <t>Delirio superpuesto a un cuadro de demencia</t>
  </si>
  <si>
    <t>Otros delirios</t>
  </si>
  <si>
    <t>Delirio, no especificado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</si>
  <si>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</si>
  <si>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</si>
  <si>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</si>
  <si>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</si>
  <si>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</si>
  <si>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</si>
  <si>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</si>
  <si>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Trastorno cognoscitivo leve</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</si>
  <si>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</si>
  <si>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</si>
  <si>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</si>
  <si>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</si>
  <si>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</si>
  <si>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</si>
  <si>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</si>
  <si>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</si>
  <si>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</si>
  <si>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uso nocivo</t>
  </si>
  <si>
    <t>Trastornos mentales y del comportamiento debidos al uso de alcohol, sindrome de dependencia</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</si>
  <si>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</si>
  <si>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</si>
  <si>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</si>
  <si>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</si>
  <si>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</si>
  <si>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</si>
  <si>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</si>
  <si>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</si>
  <si>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</si>
  <si>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</si>
  <si>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</si>
  <si>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</si>
  <si>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</si>
  <si>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</si>
  <si>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</si>
  <si>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</si>
  <si>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</si>
  <si>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</si>
  <si>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uso nocivo</t>
  </si>
  <si>
    <t>Trastornos mentales y del comportamiento debidos al uso de cannabinoides, sindrome de dependencia</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</si>
  <si>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</si>
  <si>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</si>
  <si>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</si>
  <si>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</si>
  <si>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</si>
  <si>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</si>
  <si>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</si>
  <si>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</si>
  <si>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</si>
  <si>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</si>
  <si>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</si>
  <si>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</si>
  <si>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</si>
  <si>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</si>
  <si>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</si>
  <si>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</si>
  <si>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</si>
  <si>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</si>
  <si>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</si>
  <si>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</si>
  <si>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</si>
  <si>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</si>
  <si>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</si>
  <si>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</si>
  <si>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</si>
  <si>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</si>
  <si>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</si>
  <si>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</si>
  <si>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</si>
  <si>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</si>
  <si>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</si>
  <si>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</si>
  <si>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</si>
  <si>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</si>
  <si>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</si>
  <si>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</si>
  <si>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</si>
  <si>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</si>
  <si>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</si>
  <si>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</si>
  <si>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</si>
  <si>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</si>
  <si>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</si>
  <si>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</si>
  <si>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</si>
  <si>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</si>
  <si>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</si>
  <si>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</si>
  <si>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uso nocivo</t>
  </si>
  <si>
    <t>Trastornos mentales y del comportamiento debidos al uso de tabaco, sindrome de dependencia</t>
  </si>
  <si>
    <t>Trastornos mentales y del comportamiento debidos al uso de tabaco, estado de abstinencia</t>
  </si>
  <si>
    <t>Trastornos mentales y del comportamiento debidos al uso de tabaco, estado de abstinencia con delirio</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</si>
  <si>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</si>
  <si>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</si>
  <si>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</si>
  <si>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tabaco, otros trastornos mentales y del comportamiento</t>
  </si>
  <si>
    <t>Trastornos mentales y del comportamiento debidos al uso de tabaco, trastorno mental y del comportamiento, no especificado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</si>
  <si>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</si>
  <si>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</si>
  <si>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</si>
  <si>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</si>
  <si>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</si>
  <si>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</si>
  <si>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</si>
  <si>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</si>
  <si>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</si>
  <si>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</si>
  <si>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</si>
  <si>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</si>
  <si>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</si>
  <si>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</si>
  <si>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</si>
  <si>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</si>
  <si>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</si>
  <si>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</si>
  <si>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</si>
  <si>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</si>
  <si>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paranoide</t>
  </si>
  <si>
    <t>Esquizofrenia hebefrenica</t>
  </si>
  <si>
    <t>Esquizofrenia catatonica</t>
  </si>
  <si>
    <t>Esquizofrenia indiferenciada</t>
  </si>
  <si>
    <t>Depresion postesquizofrenica</t>
  </si>
  <si>
    <t>Esquizofrenia residual</t>
  </si>
  <si>
    <t>Esquizofrenia simple</t>
  </si>
  <si>
    <t>Otras esquizofrenias</t>
  </si>
  <si>
    <t>Esquizofrenia, no especificada</t>
  </si>
  <si>
    <t>Trastorno esquizotipico</t>
  </si>
  <si>
    <t>Trastorno delirante</t>
  </si>
  <si>
    <t>Otros trastornos delirantes persistentes</t>
  </si>
  <si>
    <t>Trastornos delirante persistente, no especificado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</si>
  <si>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</si>
  <si>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</si>
  <si>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</si>
  <si>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</si>
  <si>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</si>
  <si>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</si>
  <si>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delirante inducido</t>
  </si>
  <si>
    <t>Trastorno esquizoafectivo de tipo maniaco</t>
  </si>
  <si>
    <t>Trastorno esquizoafectivo de tipo depresivo</t>
  </si>
  <si>
    <t>Trastorno esquizoafectivo de tipo mixto</t>
  </si>
  <si>
    <t>Otros trastornos esquizoafectivos</t>
  </si>
  <si>
    <t>Trastorno esquizoafectivo, no especificado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</si>
  <si>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</si>
  <si>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</si>
  <si>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</si>
  <si>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</si>
  <si>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</si>
  <si>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</si>
  <si>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</si>
  <si>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</si>
  <si>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</si>
  <si>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</si>
  <si>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presente leve o moderado</t>
  </si>
  <si>
    <t>Trastorno afectivo bipolar, episodio depresivo grave presente sin sintomas psicoticos</t>
  </si>
  <si>
    <t>Trastorno afectivo bipolar, episodio depresivo grave presente con sintomas psicoticos</t>
  </si>
  <si>
    <t>Trastorno afectivo bipolar, episodio mixto presente</t>
  </si>
  <si>
    <t>Trastorno afectivo bipolar, actualmente en remision</t>
  </si>
  <si>
    <t>Otros trastornos afectivos bipolares</t>
  </si>
  <si>
    <t>Trastorno afectivo bipolar, no especificado</t>
  </si>
  <si>
    <t>Episodio depresivo leve</t>
  </si>
  <si>
    <t>Episodio depresivo moderado</t>
  </si>
  <si>
    <t>Episodio depresivo grave sin sintomas psicoticos</t>
  </si>
  <si>
    <t>Episodio depresivo grave con sintomas psicoticos</t>
  </si>
  <si>
    <t>Otros episodios depresivos</t>
  </si>
  <si>
    <t>Episodio depresivo, no especificado</t>
  </si>
  <si>
    <t>Trastorno depresivo recurrente, episodio leve presente</t>
  </si>
  <si>
    <t>Trastorno depresivo recurrente, episodio moderado presente</t>
  </si>
  <si>
    <t>Trastorno depresivo recurrente, episodio depresivo grave presente sin sintomas psicoticos</t>
  </si>
  <si>
    <t>Trastorno depresivo recurrente, episodio depresivo grave presente, con sintomas psicoticos</t>
  </si>
  <si>
    <t>Trastorno depresivo recurrente actualmente en remision</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</si>
  <si>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</si>
  <si>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</si>
  <si>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</si>
  <si>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</si>
  <si>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</si>
  <si>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</si>
  <si>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</si>
  <si>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</si>
  <si>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</si>
  <si>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</si>
  <si>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</si>
  <si>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</si>
  <si>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Fobias especificas (aisladas)</t>
  </si>
  <si>
    <t>Otros trastornos fobicos de ansiedad</t>
  </si>
  <si>
    <t>Trastorno fobico de ansiedad, no especificado</t>
  </si>
  <si>
    <t>Trastorno de panico [ansiedad paroxistica episodica]</t>
  </si>
  <si>
    <t>Trastorno de ansiedad generalizada</t>
  </si>
  <si>
    <t>Trastorno mixto de ansiedad y depresion</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</si>
  <si>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</si>
  <si>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</si>
  <si>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</si>
  <si>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</si>
  <si>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</si>
  <si>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</si>
  <si>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</si>
  <si>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</si>
  <si>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Reaccion al estres agudo</t>
  </si>
  <si>
    <t>Trastorno de estres postraumatico</t>
  </si>
  <si>
    <t>Trastornos de adaptacion</t>
  </si>
  <si>
    <t>Otras reacciones al estres grave</t>
  </si>
  <si>
    <t>Reaccion al estres grave, no especificada</t>
  </si>
  <si>
    <t>Amnesia disociativa</t>
  </si>
  <si>
    <t>Fuga disociativa</t>
  </si>
  <si>
    <t>Estupor disociativo</t>
  </si>
  <si>
    <t>Trastornos de trance y de posesion</t>
  </si>
  <si>
    <t>Trastornos disociativos del movimiento</t>
  </si>
  <si>
    <t>Convulsiones disociativas</t>
  </si>
  <si>
    <t>Anestesia disociativa y perdida sensorial</t>
  </si>
  <si>
    <t>Trastornos disociativos mixtos [y de conversion]</t>
  </si>
  <si>
    <t>Otros trastornos disociativos [de conversion]</t>
  </si>
  <si>
    <t>Trastorno disociativo [de conversion], no especificado</t>
  </si>
  <si>
    <t>Trastorno de somatizacion</t>
  </si>
  <si>
    <t>Trastorno somatomorfo indiferenciado</t>
  </si>
  <si>
    <t>Trastorno hipocondriaco</t>
  </si>
  <si>
    <t>Disfuncion autonomica somatomorfa</t>
  </si>
  <si>
    <t>Trastorno de dolor persistente somatomorfo</t>
  </si>
  <si>
    <t>Otros trastornos somatomorfos</t>
  </si>
  <si>
    <t>Trastorno somatomorfo, no especificado</t>
  </si>
  <si>
    <t>Neurastenia</t>
  </si>
  <si>
    <t>Sindrome de despersonalizacion y desvinculacion de la realidad</t>
  </si>
  <si>
    <t>Otros trastornos neuroticos especificados</t>
  </si>
  <si>
    <t>Trastorno neurotico, no especificado</t>
  </si>
  <si>
    <t>Anorexia nerviosa</t>
  </si>
  <si>
    <t>Anorexia nerviosa atipica</t>
  </si>
  <si>
    <t>Bulimia nerviosa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</si>
  <si>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</si>
  <si>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</si>
  <si>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</si>
  <si>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</si>
  <si>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</si>
  <si>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</si>
  <si>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</si>
  <si>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</si>
  <si>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Sonambulismo</t>
  </si>
  <si>
    <t>Terrores del sueno [terrores nocturnos]</t>
  </si>
  <si>
    <t>Pesadillas</t>
  </si>
  <si>
    <t>Otros trastornos no organicos del sueno</t>
  </si>
  <si>
    <t>Trastorno no organico del sueno, no especificado</t>
  </si>
  <si>
    <t>Falta o perdida del deseo sexual</t>
  </si>
  <si>
    <t>Aversion al sexo y falta de goce sexual</t>
  </si>
  <si>
    <t>Falla de la respuesta genital</t>
  </si>
  <si>
    <t>Disfuncion orgasmica</t>
  </si>
  <si>
    <t>Eyaculacion precoz</t>
  </si>
  <si>
    <t>Vaginismo no organico</t>
  </si>
  <si>
    <t>Dispareunia no organica</t>
  </si>
  <si>
    <t>Impulso sexual excesivo</t>
  </si>
  <si>
    <t>Otras disfunciones sexuales, no ocasionadas por trastorno ni por enfermedad organicos</t>
  </si>
  <si>
    <t>Disfuncion sexual no ocasionada por trastorno ni por enfermedad organicos, no especificada</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</si>
  <si>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</si>
  <si>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</si>
  <si>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</si>
  <si>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</si>
  <si>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psicologicos y del comportamiento asociados con trastornos o enfermedades clasificados en otra parte</t>
  </si>
  <si>
    <t>Abuso de sustancias que no producen dependencia</t>
  </si>
  <si>
    <t>Sindromes del comportamiento asociados con alteraciones fisiologicas y factores fisicos, no especificados</t>
  </si>
  <si>
    <t>Trastorno paranoide de la personalidad</t>
  </si>
  <si>
    <t>Trastorno esquizoide de la personalidad</t>
  </si>
  <si>
    <t>Trastorno asocial de la personalidad</t>
  </si>
  <si>
    <t>Trastorno de la personalidad emocionalmente inestable</t>
  </si>
  <si>
    <t>Trastorno histrionico de la personalidad</t>
  </si>
  <si>
    <t>Trastorno anancastico de la personalidad</t>
  </si>
  <si>
    <t>Trastorno de la personalidad ansiosa (evasiva, elusiva)</t>
  </si>
  <si>
    <t>Trastorno de la personalidad dependiente</t>
  </si>
  <si>
    <t>Otros trastornos especificos de la personalidad</t>
  </si>
  <si>
    <t>Trastorno de la personalidad, no especificado</t>
  </si>
  <si>
    <t>Trastornos mixtos y otros trastornos de la personalidad</t>
  </si>
  <si>
    <t>Cambio perdurable de la personalidad despues de una experiencia catastrofica</t>
  </si>
  <si>
    <t>Cambio perdurable de la personalidad consecutivo a una enfermedad psiquiatrica</t>
  </si>
  <si>
    <t>Otros cambios perdurables de la personalidad</t>
  </si>
  <si>
    <t>Cambio perdurable de la personalidad, no especificado</t>
  </si>
  <si>
    <t>Juego patologico</t>
  </si>
  <si>
    <t>Piromania</t>
  </si>
  <si>
    <t>Hurto patologico [cleptomania]</t>
  </si>
  <si>
    <t>Tricotilomania</t>
  </si>
  <si>
    <t>Otros trastornos de los habitos y de los impulsos</t>
  </si>
  <si>
    <t>Trastorno de los habitos y de los impulsos, no especificado</t>
  </si>
  <si>
    <t>Transexualismo</t>
  </si>
  <si>
    <t>Transvestismo de rol dual</t>
  </si>
  <si>
    <t>Trastorno de la identidad de genero en la ninez</t>
  </si>
  <si>
    <t>Otros trastornos de la identidad de genero</t>
  </si>
  <si>
    <t>Trastorno de la identidad de genero, no especificado</t>
  </si>
  <si>
    <t>Fetichismo</t>
  </si>
  <si>
    <t>Transvestismo fetichista</t>
  </si>
  <si>
    <t>Exhibicionismo</t>
  </si>
  <si>
    <t>Voyeurismo</t>
  </si>
  <si>
    <t>Pedofilia</t>
  </si>
  <si>
    <t>Sadomasoquismo</t>
  </si>
  <si>
    <t>Trastornos multiples de la preferencia sexual</t>
  </si>
  <si>
    <t>Otros trastornos de la preferencia sexual</t>
  </si>
  <si>
    <t>Trastorno de la preferencia sexual, no especificado</t>
  </si>
  <si>
    <t>Trastorno de la maduracion sexual</t>
  </si>
  <si>
    <t>Orientacion sexual egodistonica</t>
  </si>
  <si>
    <t>Trastorno de la relacion sexual</t>
  </si>
  <si>
    <t>Otros trastornos del desarrollo psicosexual</t>
  </si>
  <si>
    <t>Trastorno del desarrollo psicosexual, no especificado</t>
  </si>
  <si>
    <t>Elaboracion de sintomas fisicos por causas psicologicas</t>
  </si>
  <si>
    <t>Produccion intencional o simulacion de sintomas o de incapacidades, tanto fisicas como psicologicas [trastorno facticio]</t>
  </si>
  <si>
    <t>Otros trastornos especificados de la personalidad y del comportamiento en adultos</t>
  </si>
  <si>
    <t>Trastorno de la personalidad y del comportamiento en adultos, no especificado</t>
  </si>
  <si>
    <t>Retraso mental leve, deterioro del comportamiento nulo o minimo</t>
  </si>
  <si>
    <t>Retraso mental leve, deterioro del comportamiento significativo, que requiere atencion o tratamiento</t>
  </si>
  <si>
    <t>Retraso mental leve, otros deterioros del comportamiento</t>
  </si>
  <si>
    <t>Retraso mental leve, deterioro del comportamiento de grado no especificado</t>
  </si>
  <si>
    <t>Retraso mental moderado, deterioro del comportamiento nulo o minimo</t>
  </si>
  <si>
    <t>Retraso mental moderado, deterioro del comportamiento significativo, que requiere atencion o tratamiento</t>
  </si>
  <si>
    <t>Retraso mental moderado, otros deterioros del comportamiento</t>
  </si>
  <si>
    <t>Retraso mental moderado, deterioro del comportamiento de grado no especificado</t>
  </si>
  <si>
    <t>Retraso mental grave, deterioro del comportamiento nulo o minimo</t>
  </si>
  <si>
    <t>Retraso mental grave, deterioro del comportamiento significativo, que requiere atencion o tratamiento</t>
  </si>
  <si>
    <t>Retraso mental grave, otros deterioros del comportamiento</t>
  </si>
  <si>
    <t>Retraso mental grave, deterioro del comportamiento de grado no especificado</t>
  </si>
  <si>
    <t>Retraso mental profundo, deterioro del comportamiento nulo o minimo</t>
  </si>
  <si>
    <t>Retraso mental profundo, deterioro del comportamiento significativo, que requiere atencion o tratamiento</t>
  </si>
  <si>
    <t>Retraso mental profundo, otros deterioros del comportamiento</t>
  </si>
  <si>
    <t>Retraso mental profundo, deterioro del comportamiento de grado no especificado</t>
  </si>
  <si>
    <t>Otros tipos de retraso mental, deterioro del comportamiento nulo o minimo</t>
  </si>
  <si>
    <t>Otros tipos de retraso mental, deterioro del comportamiento significativo, que requiere atencion o tratamiento</t>
  </si>
  <si>
    <t>Otros tipos de retraso mental, otros deterioros del comportamiento</t>
  </si>
  <si>
    <t>Otros tipos de retraso mental,  deterioro del comportamiento de grado no especificado</t>
  </si>
  <si>
    <t>Retraso mental, no especificado, deterioro del comportamiento nulo o minimo</t>
  </si>
  <si>
    <t>Retraso mental, no especificado, deterioro del comportamiento significativo, que requiere atencion o tratamiento</t>
  </si>
  <si>
    <t>Retraso mental, no especificado, otros deterioros del comportamiento</t>
  </si>
  <si>
    <t>Retraso mental, no especificado, deterioro del comportamiento de grado no especificado</t>
  </si>
  <si>
    <t>Trastorno especifico de la pronunciacion</t>
  </si>
  <si>
    <t>Trastorno del lenguaje expresivo</t>
  </si>
  <si>
    <t>Trastorno de la recepcion del lenguaje</t>
  </si>
  <si>
    <t>Afasia adquirida con epilepsia [Landau-Kleffner]</t>
  </si>
  <si>
    <t>Otros trastornos del desarrollo del habla y del lenguaje</t>
  </si>
  <si>
    <t>Trastorno del desarrollo del habla y del lenguaje no especificado</t>
  </si>
  <si>
    <t>Trastorno especifico de la lectura</t>
  </si>
  <si>
    <t>Trastorno especifico del deletreo [ortografia]</t>
  </si>
  <si>
    <t>Trastorno especifico de las habilidades aritmeticas</t>
  </si>
  <si>
    <t>Trastorno mixto de las habilidades escolares</t>
  </si>
  <si>
    <t>Otros trastornos del desarrollo de las habilidades escolares</t>
  </si>
  <si>
    <t>Trastorno del desarrollo de las habilidades escolares, no especificado</t>
  </si>
  <si>
    <t>Trastorno especifico del desarrollo de la funcion motriz</t>
  </si>
  <si>
    <t>Trastornos especificos mixtos del desarrollo</t>
  </si>
  <si>
    <t>Autismo en la ninez</t>
  </si>
  <si>
    <t>Autismo atipico</t>
  </si>
  <si>
    <t>Sindrome de Rett</t>
  </si>
  <si>
    <t>Otro trastorno desintegrativo de la ninez</t>
  </si>
  <si>
    <t>Trastorno hiperactivo asociado con retraso mental y movimientos estereotipados</t>
  </si>
  <si>
    <t>Sindrome de Asperger</t>
  </si>
  <si>
    <t>Otros trastornos generalizados del desarrollo</t>
  </si>
  <si>
    <t>Trastorno generalizado del desarrollo no especificado</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</si>
  <si>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</si>
  <si>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</si>
  <si>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</si>
  <si>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</si>
  <si>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</si>
  <si>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</si>
  <si>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</si>
  <si>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</si>
  <si>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</si>
  <si>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</si>
  <si>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</si>
  <si>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</si>
  <si>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</si>
  <si>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</si>
  <si>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</si>
  <si>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ansiedad de separacion en la ninez</t>
  </si>
  <si>
    <t>Trastorno de ansiedad fobica en la ninez</t>
  </si>
  <si>
    <t>Trastorno de ansiedad social en la ninez</t>
  </si>
  <si>
    <t>Trastorno de rivalidad entre hermanos</t>
  </si>
  <si>
    <t>Otros trastornos emocionales en la ninez</t>
  </si>
  <si>
    <t>Trastorno emocional en la ninez, no especificado</t>
  </si>
  <si>
    <t>Mutismo electivo</t>
  </si>
  <si>
    <t>Trastorno de vinculacion reactiva en la ninez</t>
  </si>
  <si>
    <t>Trastorno de vinculacion desinhibida en la ninez</t>
  </si>
  <si>
    <t>Otros trastornos del comportamiento social en la ninez</t>
  </si>
  <si>
    <t>Trastorno del comportamiento social en la ninez, no especificado</t>
  </si>
  <si>
    <t>Trastorno por tic transitorio</t>
  </si>
  <si>
    <t>Trastorno por tic motor o vocal cronico</t>
  </si>
  <si>
    <t>Trastorno por tics motores y vocales multiples combinados [de la Tourette]</t>
  </si>
  <si>
    <t>Otros trastornos por tics</t>
  </si>
  <si>
    <t>Trastorno por tic, no especificado</t>
  </si>
  <si>
    <t>Enuresis no organica</t>
  </si>
  <si>
    <t>Encopresis no organica</t>
  </si>
  <si>
    <t>Trastorno de la ingestion alimentaria en la infancia y la ninez</t>
  </si>
  <si>
    <t>Pica en la infancia y la ninez</t>
  </si>
  <si>
    <t>Trastornos de los movimientos estereotipados</t>
  </si>
  <si>
    <t>Tartamudez [espasmofemia]</t>
  </si>
  <si>
    <t>Farfulleo</t>
  </si>
  <si>
    <t>Otros trastornos emocionales y del comportamiento que aparecen habitualmente en la ninez y en la adolescencia</t>
  </si>
  <si>
    <t>Trastornos no especificados, emocionales y del comportamiento, que aparecen habitualmente en la ninez y en la adolescencia</t>
  </si>
  <si>
    <t>Trastorno mental, no especificado</t>
  </si>
  <si>
    <t>Meningitis por hemofilos</t>
  </si>
  <si>
    <t>Meningitis  neumococica</t>
  </si>
  <si>
    <t>Meningitis estreptococica</t>
  </si>
  <si>
    <t>Meningitis estafilococica</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</si>
  <si>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</si>
  <si>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</si>
  <si>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</si>
  <si>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</si>
  <si>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</si>
  <si>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</si>
  <si>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apiogena</t>
  </si>
  <si>
    <t>Meningitis cronica</t>
  </si>
  <si>
    <t>Meningitis recurrente benigna [Mollaret]</t>
  </si>
  <si>
    <t>Meningitis debidas a otras causas especificadas</t>
  </si>
  <si>
    <t>Meningitis, no especificada</t>
  </si>
  <si>
    <t>Encefalitis aguda diseminada</t>
  </si>
  <si>
    <t>Mielopatia asociada al virus linfotropico de celulas T humanas</t>
  </si>
  <si>
    <t>Meningoencefalitis y meningomielitis bacterianas, no clasificadas en otra parte</t>
  </si>
  <si>
    <t>Otras encefalitis, mielitis y encefalomielitis</t>
  </si>
  <si>
    <t>Encefalitis, mielitis y encefalomielitis, no especificadas</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</si>
  <si>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</si>
  <si>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</si>
  <si>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</si>
  <si>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Encefalitis, mielitis y encefalomielitis en enfermedades clasificadas en otra parte</t>
  </si>
  <si>
    <t>Absceso y granuloma intracraneal</t>
  </si>
  <si>
    <t>Absceso y granuloma intrarraquideo</t>
  </si>
  <si>
    <t>Absceso extradural y subdural, no especificado</t>
  </si>
  <si>
    <t>Absceso y granuloma intracraneal e intrarraquideo en enfermedades clasificadas en otra parte</t>
  </si>
  <si>
    <t>Flebitis y tromboflebitis intracraneal e intrarraquidea</t>
  </si>
  <si>
    <t>Secuelas de enfermedades inflamatorias del sistema nervioso central</t>
  </si>
  <si>
    <t>Enfermedad de Huntington</t>
  </si>
  <si>
    <t>Ataxia congenita no progresiva</t>
  </si>
  <si>
    <t>Ataxia cerebelosa de iniciacion temprana</t>
  </si>
  <si>
    <t>Ataxia cerebelosa de iniciacion tardia</t>
  </si>
  <si>
    <t>Ataxia cerebelosa con reparacion defectuosa del ADN</t>
  </si>
  <si>
    <t>Paraplejia espastica hereditaria</t>
  </si>
  <si>
    <t>Otras ataxias hereditarias</t>
  </si>
  <si>
    <t>Ataxia hereditaria, no especificada</t>
  </si>
  <si>
    <t>Atrofia muscular espinal infantil, tipo I (Werdnig-Hoffman)</t>
  </si>
  <si>
    <t>Otras atrofias musculares espinales hereditarias</t>
  </si>
  <si>
    <t>Enfermedades de las neuronas motoras</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</si>
  <si>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</si>
  <si>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</si>
  <si>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</si>
  <si>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</si>
  <si>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</si>
  <si>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</si>
  <si>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Síndrome postpolio</t>
  </si>
  <si>
    <t>Enfermedad de Parkinson</t>
  </si>
  <si>
    <t>Sindrome neuroleptico maligno</t>
  </si>
  <si>
    <t>Otro parkinsonismo secundario inducido por drogas</t>
  </si>
  <si>
    <t>Parkinsonismo secundario debido a otros agentes externos</t>
  </si>
  <si>
    <t>Parkinsonismo postencefalitico</t>
  </si>
  <si>
    <t>Parkinsonismo vascular</t>
  </si>
  <si>
    <t>Otros tipos de parkinsonismo secundario</t>
  </si>
  <si>
    <t>Parkinsonismo secundario, no especificado</t>
  </si>
  <si>
    <t>Parkinsonismo en enfermedades clasificadas en otra parte</t>
  </si>
  <si>
    <t>Enfermedad de Hallervorden-Spatz</t>
  </si>
  <si>
    <t>Oftalmoplejia supranuclear progresiva [Steele-Richardson-Olszewski]</t>
  </si>
  <si>
    <t>Atrofia sistemica multiple, tipo parkinsoniana [AMS-P]</t>
  </si>
  <si>
    <t>Atrofia multisistemica tipo cerebelosa [ASM-C]</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</si>
  <si>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</si>
  <si>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</si>
  <si>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</si>
  <si>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</si>
  <si>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</si>
  <si>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</si>
  <si>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</si>
  <si>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Blefarospasmo</t>
  </si>
  <si>
    <t>Otras distonias</t>
  </si>
  <si>
    <t>Distonia, no especificada</t>
  </si>
  <si>
    <t>Temblor esencial</t>
  </si>
  <si>
    <t>Temblor inducido por drogas</t>
  </si>
  <si>
    <t>Otras formas especificadas de temblor</t>
  </si>
  <si>
    <t>Mioclonia</t>
  </si>
  <si>
    <t>Corea inducida por drogas</t>
  </si>
  <si>
    <t>Otras coreas</t>
  </si>
  <si>
    <t>Tics inducidos por drogas y otros tics de origen organico</t>
  </si>
  <si>
    <t>Otros trastornos extrapiramidales y del movimiento</t>
  </si>
  <si>
    <t>Trastorno extrapiramidal y del movimiento, no especificado</t>
  </si>
  <si>
    <t>Trastornos extrapiramidales y del movimiento en enfermedades clasificadas en otra parte</t>
  </si>
  <si>
    <t>Enfermedad de Alzheimer de comienzo temprano</t>
  </si>
  <si>
    <t>Enfermedad de Alzheimer de comienzo tardio</t>
  </si>
  <si>
    <t>Otros tipos de enfermedad de Alzheimer</t>
  </si>
  <si>
    <t>Enfermedad de Alzheimer, no especificada</t>
  </si>
  <si>
    <t>Atrofia cerebral circunscrita</t>
  </si>
  <si>
    <t>Degeneracion cerebral senil no clasificada en otra parte</t>
  </si>
  <si>
    <t>Degeneracion del sistema nervioso debida al alcohol</t>
  </si>
  <si>
    <t>Otras enfermedades degenerativas especificadas del sistema nervioso</t>
  </si>
  <si>
    <t>Degeneracion del sistema nervioso, no especificada</t>
  </si>
  <si>
    <t>Degeneracion combinada subaguda de la medula espinal en enfermedades clasificadas en otra parte</t>
  </si>
  <si>
    <t>Otros trastornos degenerativos especificados del sistema nervioso en enfermedades  clasificadas en otra parte</t>
  </si>
  <si>
    <t>Esclerosis multiple</t>
  </si>
  <si>
    <t>Neuromielitis optica [Devic]</t>
  </si>
  <si>
    <t>Leucoencefalitis hemorragica aguda y subaguda [Hurst]</t>
  </si>
  <si>
    <t>Otras desmielinizaciones agudas diseminadas especificadas</t>
  </si>
  <si>
    <t>Desmielinizacion diseminada aguda, sin otra especificacion</t>
  </si>
  <si>
    <t>Esclerosis difusa</t>
  </si>
  <si>
    <t>Desmielinizacion central del cuerpo calloso</t>
  </si>
  <si>
    <t>Mielinolisis central pontina</t>
  </si>
  <si>
    <t>Mielitis transversa aguda en enfermedad desmielinizante del sistema nervioso central</t>
  </si>
  <si>
    <t>Mielitis necrotizante subaguda</t>
  </si>
  <si>
    <t>Esclerosis concentrica (Balo)</t>
  </si>
  <si>
    <t>Otras enfermedades desmielinizantes del sistema nervioso central, especificadas</t>
  </si>
  <si>
    <t>Enfermedad desmielinizante del sistema nervioso central, no especificada</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</si>
  <si>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</si>
  <si>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</si>
  <si>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</si>
  <si>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</si>
  <si>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</si>
  <si>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</si>
  <si>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</si>
  <si>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</si>
  <si>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Otras epilepsias</t>
  </si>
  <si>
    <t>Epilepsia, tipo no especificado</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</si>
  <si>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</si>
  <si>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</si>
  <si>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</si>
  <si>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</si>
  <si>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</si>
  <si>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</si>
  <si>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</si>
  <si>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</si>
  <si>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</si>
  <si>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</si>
  <si>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</si>
  <si>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</si>
  <si>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vascular, NCOP</t>
  </si>
  <si>
    <t>Cefalea debida a tension</t>
  </si>
  <si>
    <t>Cefalea postraumatica cronica</t>
  </si>
  <si>
    <t>Cefalea inducida por drogas, no clasificada en otra parte</t>
  </si>
  <si>
    <t>Otros sindromes de cefalea especificados</t>
  </si>
  <si>
    <t>Sindrome arterial vertebro-basilar</t>
  </si>
  <si>
    <t>Sindrome de la arteria carotida (hemisferico)</t>
  </si>
  <si>
    <t>Sindromes arteriales precerebrales bilaterales y multiples</t>
  </si>
  <si>
    <t>Amaurosis fugaz</t>
  </si>
  <si>
    <t>Amnesia global transitoria</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</si>
  <si>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</si>
  <si>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</si>
  <si>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</si>
  <si>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</si>
  <si>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</si>
  <si>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</si>
  <si>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</si>
  <si>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</si>
  <si>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</si>
  <si>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</si>
  <si>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</si>
  <si>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</si>
  <si>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Trastornos de somnolencia excesiva (hipersomnios)</t>
  </si>
  <si>
    <t>Trastornos del ritmo nictameral</t>
  </si>
  <si>
    <t>Apnea del sueno</t>
  </si>
  <si>
    <t>Narcolepsia y cataplexia</t>
  </si>
  <si>
    <t>Otros trastornos del sueno</t>
  </si>
  <si>
    <t>Trastorno del sueno, no especificado</t>
  </si>
  <si>
    <t>Neuralgia del trigemino</t>
  </si>
  <si>
    <t>Dolor facial atipico</t>
  </si>
  <si>
    <t>Otros trastornos del trigemino</t>
  </si>
  <si>
    <t>Trastorno del trigemino, no especificado</t>
  </si>
  <si>
    <t>Paralisis de Bell</t>
  </si>
  <si>
    <t>Ganglionitis geniculada</t>
  </si>
  <si>
    <t>Sindrome de Melkersson</t>
  </si>
  <si>
    <t>Espasmo hemifacial clonico</t>
  </si>
  <si>
    <t>Mioquimia facial</t>
  </si>
  <si>
    <t>Otros trastornos del nervio facial</t>
  </si>
  <si>
    <t>Trastorno del nervio facial, no especificado</t>
  </si>
  <si>
    <t>Trastornos del nervio olfatorio</t>
  </si>
  <si>
    <t>Trastornos del nervio glosofaringeo</t>
  </si>
  <si>
    <t>Trastornos del nervio vago</t>
  </si>
  <si>
    <t>Trastornos del nervio hipogloso</t>
  </si>
  <si>
    <t>Trastornos de multiples nervios craneales</t>
  </si>
  <si>
    <t>Trastornos de otros nervios craneales especificados</t>
  </si>
  <si>
    <t>Trastorno de nervio craneal, no especificado</t>
  </si>
  <si>
    <t>Neuralgia postherpes zoster</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</si>
  <si>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</si>
  <si>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</si>
  <si>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</si>
  <si>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Otros trastornos de los nervios craneales en otras enfermedades clasificadas en otra parte</t>
  </si>
  <si>
    <t>Trastornos del plexo braquial</t>
  </si>
  <si>
    <t>Trastornos del plexo lumbosacro</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</si>
  <si>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</si>
  <si>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</si>
  <si>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</si>
  <si>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</si>
  <si>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</si>
  <si>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</si>
  <si>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</si>
  <si>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</si>
  <si>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</si>
  <si>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</si>
  <si>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</si>
  <si>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</si>
  <si>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</si>
  <si>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</si>
  <si>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Otras lesiones del nervio mediano</t>
  </si>
  <si>
    <t>Lesion del nervio cubital</t>
  </si>
  <si>
    <t>Lesion del nervio radial</t>
  </si>
  <si>
    <t>Causalgia</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</si>
  <si>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</si>
  <si>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</si>
  <si>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</si>
  <si>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</si>
  <si>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</si>
  <si>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</si>
  <si>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</si>
  <si>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</si>
  <si>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</si>
  <si>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</si>
  <si>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</si>
  <si>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</si>
  <si>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</si>
  <si>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</si>
  <si>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</si>
  <si>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</si>
  <si>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</si>
  <si>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</si>
  <si>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Enfermedad de Refsum</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</si>
  <si>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</si>
  <si>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</si>
  <si>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</si>
  <si>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</si>
  <si>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</si>
  <si>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</si>
  <si>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</si>
  <si>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</si>
  <si>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</si>
  <si>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</si>
  <si>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</si>
  <si>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</si>
  <si>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</si>
  <si>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</si>
  <si>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</si>
  <si>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</si>
  <si>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</si>
  <si>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</si>
  <si>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</si>
  <si>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</si>
  <si>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</si>
  <si>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</si>
  <si>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Miastenia gravis</t>
  </si>
  <si>
    <t>Trastornos toxicos neuromusculares</t>
  </si>
  <si>
    <t>Miastenia congenita o del desarrollo</t>
  </si>
  <si>
    <t>Otros trastornos neuromusculares especificados</t>
  </si>
  <si>
    <t>Trastorno neuromuscular, no especificado</t>
  </si>
  <si>
    <t>Distrofia muscular</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</si>
  <si>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</si>
  <si>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</si>
  <si>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</si>
  <si>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</si>
  <si>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</si>
  <si>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</si>
  <si>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</si>
  <si>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</si>
  <si>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</si>
  <si>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</si>
  <si>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</si>
  <si>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</si>
  <si>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</si>
  <si>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Sindrome de Eaton-Lambert (C00-D48†)</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</si>
  <si>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</si>
  <si>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</si>
  <si>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</si>
  <si>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</si>
  <si>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</si>
  <si>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</si>
  <si>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</si>
  <si>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</si>
  <si>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</si>
  <si>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</si>
  <si>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</si>
  <si>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</si>
  <si>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</si>
  <si>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</si>
  <si>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</si>
  <si>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</si>
  <si>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</si>
  <si>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</si>
  <si>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</si>
  <si>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</si>
  <si>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</si>
  <si>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</si>
  <si>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</si>
  <si>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</si>
  <si>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</si>
  <si>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</si>
  <si>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</si>
  <si>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Sindrome de enclaustramiento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</si>
  <si>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</si>
  <si>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</si>
  <si>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</si>
  <si>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</si>
  <si>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</si>
  <si>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</si>
  <si>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</si>
  <si>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</si>
  <si>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</si>
  <si>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</si>
  <si>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</si>
  <si>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</si>
  <si>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</si>
  <si>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</si>
  <si>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</si>
  <si>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Quiste cerebral</t>
  </si>
  <si>
    <t>Lesion cerebral anoxica, no clasificada en otra parte</t>
  </si>
  <si>
    <t>Hipertension intracraneal benigna</t>
  </si>
  <si>
    <t>Sindrome de fatiga postviral</t>
  </si>
  <si>
    <t>Encefalopatia no especificada</t>
  </si>
  <si>
    <t>Compresion del encefalo</t>
  </si>
  <si>
    <t>Edema cerebral</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</si>
  <si>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</si>
  <si>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</si>
  <si>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</si>
  <si>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</si>
  <si>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</si>
  <si>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</si>
  <si>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</si>
  <si>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Siringomielia y siringobulbia</t>
  </si>
  <si>
    <t>Mielopatias vasculares</t>
  </si>
  <si>
    <t>Compresion medular, no especificada</t>
  </si>
  <si>
    <t>Otras enfermedades especificadas de la medula espinal</t>
  </si>
  <si>
    <t>Enfermedad de la medula espinal, no especificada</t>
  </si>
  <si>
    <t>Perdida de liquido cefalorraquideo</t>
  </si>
  <si>
    <t>Trastornos de las meninges, no clasificados en otra parte</t>
  </si>
  <si>
    <t>Otros trastornos especificados del sistema nervioso central</t>
  </si>
  <si>
    <t>Trastorno del sistema nervioso central, no especificado</t>
  </si>
  <si>
    <t>Perdida de liquido cefalorraquideo por puncion espinal</t>
  </si>
  <si>
    <t>Otra reaccion a la puncion espinal y lumbar</t>
  </si>
  <si>
    <t>Hipotension intracraneal posterior a anastomosis ventricular</t>
  </si>
  <si>
    <t>Otros trastornos del sistema nervioso consecutivos a procedimientos</t>
  </si>
  <si>
    <t>Trastornos no especificados del sistema nervioso, consecutivos a procedimientos</t>
  </si>
  <si>
    <t>Otros trastornos del sistema nervioso, no clasificados en otra parte</t>
  </si>
  <si>
    <t>Neuropatia autonomica en enfermedades metabolica y endocrinas</t>
  </si>
  <si>
    <t>Otros trastornos del sistema nervioso autonomo en otras enfermedades clasificadas en otra parte</t>
  </si>
  <si>
    <t>Mielopatia en enfermedades clasificadas en otra parte</t>
  </si>
  <si>
    <t>Otros trastornos especificados del sistema nervioso en enfermedades clasificadas en otra parte</t>
  </si>
  <si>
    <t>Orzuelo y otras inflamaciones profundas del parpado</t>
  </si>
  <si>
    <t>Calacio [chalazion]</t>
  </si>
  <si>
    <t>Blefaritis</t>
  </si>
  <si>
    <t>Dermatosis no infecciosa del parpado</t>
  </si>
  <si>
    <t>Otras inflamaciones especificadas del parpado</t>
  </si>
  <si>
    <t>Inflamacion del parpado, no especificada</t>
  </si>
  <si>
    <t>Entropion y triquiasis palpebral</t>
  </si>
  <si>
    <t>Ectropion del parpado</t>
  </si>
  <si>
    <t>Lagoftalmos</t>
  </si>
  <si>
    <t>Blefarocalasia</t>
  </si>
  <si>
    <t>Blefaroptosis</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</si>
  <si>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</si>
  <si>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</si>
  <si>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</si>
  <si>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</si>
  <si>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</si>
  <si>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</si>
  <si>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</si>
  <si>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</si>
  <si>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Dacrioadenitis</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</si>
  <si>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</si>
  <si>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</si>
  <si>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</si>
  <si>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</si>
  <si>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</si>
  <si>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</si>
  <si>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Otros trastornos especificados del aparato lagrimal</t>
  </si>
  <si>
    <t>Trastorno del aparato lagrimal, no especificado</t>
  </si>
  <si>
    <t>Inflamacion aguda de la orbita</t>
  </si>
  <si>
    <t>Trastornos inflamatorios cronicos de la orbita</t>
  </si>
  <si>
    <t>Afecciones exoftalmicas</t>
  </si>
  <si>
    <t>Deformidad de la orbita</t>
  </si>
  <si>
    <t>Enoftalmia</t>
  </si>
  <si>
    <t>Retencion de cuerpo extrano (antiguo), consecutiva a herida penetrante de la orbita</t>
  </si>
  <si>
    <t>Otros trastornos de la orbita</t>
  </si>
  <si>
    <t>Trastorno de la orbita, no especificado</t>
  </si>
  <si>
    <t>Trastornos del aparato lagrimal en enfermedades clasificadas en otra parte</t>
  </si>
  <si>
    <t>Infeccion e infestacion parasitarias de la orbita en enfermedades clasificadas en otra parte</t>
  </si>
  <si>
    <t>Exoftalmia hipertiroidea</t>
  </si>
  <si>
    <t>Otros trastornos de la orbita en enfermedades clasificadas en otra parte</t>
  </si>
  <si>
    <t>Conjuntivitis mucopurulenta</t>
  </si>
  <si>
    <t>Conjuntivitis atopica aguda</t>
  </si>
  <si>
    <t>Otras conjuntivitis agudas</t>
  </si>
  <si>
    <t>Conjuntivitis aguda, no especificada</t>
  </si>
  <si>
    <t>Conjuntivitis cronica</t>
  </si>
  <si>
    <t>Blefaroconjuntivitis</t>
  </si>
  <si>
    <t>Otras conjuntivitis</t>
  </si>
  <si>
    <t>Conjuntivitis, no especificada</t>
  </si>
  <si>
    <t>Pterigion</t>
  </si>
  <si>
    <t>Degeneraciones y depositos conjuntivales</t>
  </si>
  <si>
    <t>Cicatrices conjuntivales</t>
  </si>
  <si>
    <t>Hemorragia conjuntival</t>
  </si>
  <si>
    <t>Otros trastornos vasculares y quistes conjuntivales</t>
  </si>
  <si>
    <t>Otros trastornos especificados de la conjuntiva</t>
  </si>
  <si>
    <t>Trastorno de la conjuntiva, no especificado</t>
  </si>
  <si>
    <t>Infeccion filarica de la conjuntiva</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</si>
  <si>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</si>
  <si>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</si>
  <si>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</si>
  <si>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</si>
  <si>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</si>
  <si>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</si>
  <si>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Otros trastornos de la esclerotica</t>
  </si>
  <si>
    <t>Trastorno de la esclerotica, no especificado</t>
  </si>
  <si>
    <t>ulcera de la cornea</t>
  </si>
  <si>
    <t>Otras queratitis superficiales sin conjuntivitis</t>
  </si>
  <si>
    <t>Queratoconjuntivitis</t>
  </si>
  <si>
    <t>Queratitis intersticial y profunda</t>
  </si>
  <si>
    <t>Neovascularizacion  de la cornea</t>
  </si>
  <si>
    <t>Otras queratitis</t>
  </si>
  <si>
    <t>Queratitis,no especificada</t>
  </si>
  <si>
    <t>Leucoma adherente</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</si>
  <si>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</si>
  <si>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</si>
  <si>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</si>
  <si>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</si>
  <si>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</si>
  <si>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</si>
  <si>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</si>
  <si>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</si>
  <si>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</si>
  <si>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Queratocono</t>
  </si>
  <si>
    <t>Otras deformidades de la cornea</t>
  </si>
  <si>
    <t>Otros trastornos especificados de la cornea</t>
  </si>
  <si>
    <t>Trastorno de la cornea, no especificado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</si>
  <si>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</si>
  <si>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</si>
  <si>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</si>
  <si>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</si>
  <si>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Otros trastornos de la esclerotica y de la cornea en enfermedades clasificadas en otra parte</t>
  </si>
  <si>
    <t>Iridociclitis aguda y subaguda</t>
  </si>
  <si>
    <t>Iridociclitis cronica</t>
  </si>
  <si>
    <t>Iridociclitis inducida por trastorno del cristalino</t>
  </si>
  <si>
    <t>Otras iridociclitis especificadas</t>
  </si>
  <si>
    <t>Iridociclitis, no especificada</t>
  </si>
  <si>
    <t>Hifema</t>
  </si>
  <si>
    <t>Otros trastornos vasculares del iris y del cuerpo ciliar</t>
  </si>
  <si>
    <t>Degeneracion del iris y del cuerpo ciliar</t>
  </si>
  <si>
    <t>Quiste del iris, del cuerpo ciliar y de la camara anterior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</si>
  <si>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</si>
  <si>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</si>
  <si>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</si>
  <si>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</si>
  <si>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</si>
  <si>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</si>
  <si>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</si>
  <si>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</si>
  <si>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</si>
  <si>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</si>
  <si>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</si>
  <si>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</si>
  <si>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</si>
  <si>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traumatica</t>
  </si>
  <si>
    <t>Catarata complicada</t>
  </si>
  <si>
    <t>Catarata inducida por drogas</t>
  </si>
  <si>
    <t>Catarata residual</t>
  </si>
  <si>
    <t>Otras formas especificadas de catarata</t>
  </si>
  <si>
    <t>Catarata, no especificada</t>
  </si>
  <si>
    <t>Afaquia</t>
  </si>
  <si>
    <t>Luxacion del cristalino</t>
  </si>
  <si>
    <t>Otros trastornos especificados del cristalino</t>
  </si>
  <si>
    <t>Trastorno del cristalino, no especificado</t>
  </si>
  <si>
    <t>Catarata diabetica</t>
  </si>
  <si>
    <t>Catarata en otras enfermedades endocrinas, nutricionales y metabolicas clasificadas en otra parte</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</si>
  <si>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</si>
  <si>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</si>
  <si>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</si>
  <si>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</si>
  <si>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</si>
  <si>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</si>
  <si>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</si>
  <si>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</si>
  <si>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Degeneracion coroidea</t>
  </si>
  <si>
    <t>Distrofia coroidea hereditaria</t>
  </si>
  <si>
    <t>Hemorragia y ruptura de la coroides</t>
  </si>
  <si>
    <t>Desprendimiento de la coroides</t>
  </si>
  <si>
    <t>Otros trastornos especificados de la coroides</t>
  </si>
  <si>
    <t>Trastorno de la coroides, no especificado</t>
  </si>
  <si>
    <t>Inflamacion coriorretiniana en enfermedades infecciosas y parasitarias clasificadas en otra parte</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</si>
  <si>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</si>
  <si>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</si>
  <si>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</si>
  <si>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</si>
  <si>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</si>
  <si>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Desprendimiento de la retina por traccion</t>
  </si>
  <si>
    <t>Otros desprendimientos de la retina</t>
  </si>
  <si>
    <t>Oclusion arterial transitoria de la retina</t>
  </si>
  <si>
    <t>Oclusion de la arteria central de la retina</t>
  </si>
  <si>
    <t>Otras formas de oclusion de la arteria de la retina</t>
  </si>
  <si>
    <t>Otras oclusiones vasculares retinianas</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</si>
  <si>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</si>
  <si>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</si>
  <si>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</si>
  <si>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</si>
  <si>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</si>
  <si>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</si>
  <si>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Distrofia hereditaria de la retina</t>
  </si>
  <si>
    <t>Hemorragia retiniana</t>
  </si>
  <si>
    <t>Separacion de las capas de la retina</t>
  </si>
  <si>
    <t>Otros trastornos especificados de la retina</t>
  </si>
  <si>
    <t>Trastorno de la retina, no especificado</t>
  </si>
  <si>
    <t>Retinopatia diabetica</t>
  </si>
  <si>
    <t>Otros trastornos de la retina en enfermedades clasificadas en otra parte</t>
  </si>
  <si>
    <t>Sospecha de glaucoma</t>
  </si>
  <si>
    <t>Glaucoma primario de angulo abierto</t>
  </si>
  <si>
    <t>Glaucoma primario de angulo cerrado</t>
  </si>
  <si>
    <t>Glaucoma secundario a traumatismo ocular</t>
  </si>
  <si>
    <t>Glaucoma secundario a inflamacion ocular</t>
  </si>
  <si>
    <t>Glaucoma secundario a otros trastornos del ojo</t>
  </si>
  <si>
    <t>Glaucoma secundario a drogas</t>
  </si>
  <si>
    <t>Otros glaucomas</t>
  </si>
  <si>
    <t>Glaucoma, no especificado</t>
  </si>
  <si>
    <t>Glaucoma en enfermedades endocrinas, nutricionales y metabolicas clasificadas en otra parte</t>
  </si>
  <si>
    <t>Glaucoma en otras enfermedades clasificadas en otra parte</t>
  </si>
  <si>
    <t>Prolapso del vitreo</t>
  </si>
  <si>
    <t>Hemorragia del vitreo</t>
  </si>
  <si>
    <t>Depositos cristalinos en el cuerpo vitreo</t>
  </si>
  <si>
    <t>Otras opacidades vitreas</t>
  </si>
  <si>
    <t>Otros trastornos del cuerpo vitreo</t>
  </si>
  <si>
    <t>Trastorno del cuerpo vitreo, no especificado</t>
  </si>
  <si>
    <t>Endoftalmitis purulenta</t>
  </si>
  <si>
    <t>Otras endoftalmitis</t>
  </si>
  <si>
    <t>Miopia degenerativa</t>
  </si>
  <si>
    <t>Otros trastornos degenerativos del globo ocular</t>
  </si>
  <si>
    <t>Hipotonia ocular</t>
  </si>
  <si>
    <t>Afecciones degenerativas del globo ocular</t>
  </si>
  <si>
    <t>Retencion intraocular de cuerpo extrano magnetico (antiguo)</t>
  </si>
  <si>
    <t>Retencion intraocular de cuerpo extrano no magnetico (antiguo)</t>
  </si>
  <si>
    <t>Otros trastornos del globo ocular</t>
  </si>
  <si>
    <t>Trastorno del globo ocular, no especificado</t>
  </si>
  <si>
    <t>Hemorragia del vitreo en enfermedades clasificadas en otra parte</t>
  </si>
  <si>
    <t>Endoftalmitis en enfermedades clasificadas en otra parte</t>
  </si>
  <si>
    <t>Otros trastornos del cuerpo vitreo y del globo ocular en enfermedades clasificadas en otra parte</t>
  </si>
  <si>
    <t>Neuritis optica</t>
  </si>
  <si>
    <t>Trastornos del nervio optico, no clasificados en otra parte</t>
  </si>
  <si>
    <t>Papiledema, no especificado</t>
  </si>
  <si>
    <t>Atrofia optica</t>
  </si>
  <si>
    <t>Otros trastornos del disco optico</t>
  </si>
  <si>
    <t>Trastornos del quiasma optico</t>
  </si>
  <si>
    <t>Trastornos de otras vias opticas</t>
  </si>
  <si>
    <t>Trastornos de la corteza visual</t>
  </si>
  <si>
    <t>Trastorno de las vias opticas, no especificado</t>
  </si>
  <si>
    <t>Atrofia optica en enfermedades clasificadas en otra parte</t>
  </si>
  <si>
    <t>Neuritis retrobulbar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</si>
  <si>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</si>
  <si>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</si>
  <si>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</si>
  <si>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</si>
  <si>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</si>
  <si>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</si>
  <si>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</si>
  <si>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</si>
  <si>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Estrabismo concomitante convergente</t>
  </si>
  <si>
    <t>Estrabismo concomitante divergente</t>
  </si>
  <si>
    <t>Estrabismo vertical</t>
  </si>
  <si>
    <t>Heterotropia intermitente</t>
  </si>
  <si>
    <t>Otras heterotropias o las no especificadas</t>
  </si>
  <si>
    <t>Heteroforia</t>
  </si>
  <si>
    <t>Estrabismo mecanico</t>
  </si>
  <si>
    <t>Otros estrabismos especificados</t>
  </si>
  <si>
    <t>Estrabismo, no especificado</t>
  </si>
  <si>
    <t>Paralisis de la conjugacion de la mirada</t>
  </si>
  <si>
    <t>Exceso e insuficiencia de la convergencia ocular</t>
  </si>
  <si>
    <t>Oftalmoplejia internuclear</t>
  </si>
  <si>
    <t>Otros trastornos especificados de los movimientos binoculares</t>
  </si>
  <si>
    <t>Trastorno del movimiento binocular, no especificado</t>
  </si>
  <si>
    <t>Hipermetropia</t>
  </si>
  <si>
    <t>Miopia</t>
  </si>
  <si>
    <t>Astigmatismo</t>
  </si>
  <si>
    <t>Anisometropia y aniseiconia</t>
  </si>
  <si>
    <t>Presbicia</t>
  </si>
  <si>
    <t>Trastornos de la acomodacion</t>
  </si>
  <si>
    <t>Otros trastornos de la refraccion</t>
  </si>
  <si>
    <t>Trastorno de la refraccion, no especificado</t>
  </si>
  <si>
    <t>Ambliopia ex anopsia</t>
  </si>
  <si>
    <t>Alteraciones visuales subjetivas</t>
  </si>
  <si>
    <t>Diplopia</t>
  </si>
  <si>
    <t>Otros trastornos de la vision binocular</t>
  </si>
  <si>
    <t>Defectos del campo visual</t>
  </si>
  <si>
    <t>Deficiencia de la vision cromatica</t>
  </si>
  <si>
    <t>Ceguera nocturna</t>
  </si>
  <si>
    <t>Otras alteraciones visuales</t>
  </si>
  <si>
    <t>Alteracion visual, no especificada</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</si>
  <si>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</si>
  <si>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</si>
  <si>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</si>
  <si>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</si>
  <si>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</si>
  <si>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</si>
  <si>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</si>
  <si>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</si>
  <si>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</si>
  <si>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Anomalias de la funcion pupilar</t>
  </si>
  <si>
    <t>Dolor ocular</t>
  </si>
  <si>
    <t>Otros trastornos especificados del ojo y sus anexos</t>
  </si>
  <si>
    <t>Trastorno del ojo y sus anexos, no especificado</t>
  </si>
  <si>
    <t>Anomalias de la funcion pupilar en enfermedades clasificadas en otra parte</t>
  </si>
  <si>
    <t>Alteraciones de la vision en enfermedades clasificadas en otra parte</t>
  </si>
  <si>
    <t>Otros trastornos especificados del ojo en enfermedades clasificadas en otra parte</t>
  </si>
  <si>
    <t>Queratopatia (bullosa afaquica) consecutiva a cirugia de catarata</t>
  </si>
  <si>
    <t>Otros trastornos del ojo y sus anexos, consecutivos a procedimientos</t>
  </si>
  <si>
    <t>Trastorno no especificado del ojo y sus anexos, consecutivo a procedimientos</t>
  </si>
  <si>
    <t>Absceso del oido externo</t>
  </si>
  <si>
    <t>Celulitis del oido externo</t>
  </si>
  <si>
    <t>Otitis externa maligna</t>
  </si>
  <si>
    <t>Otras otitis externas infecciosas</t>
  </si>
  <si>
    <t>Colesteatoma del oido externo</t>
  </si>
  <si>
    <t>Otitis externa aguda, no infecciosa</t>
  </si>
  <si>
    <t>Otras otitis externas</t>
  </si>
  <si>
    <t>Otitis externa, sin otra especificacion</t>
  </si>
  <si>
    <t>Pericondritis del oido externo</t>
  </si>
  <si>
    <t>Afecciones no infecciosas del pabellon auditivo</t>
  </si>
  <si>
    <t>Cerumen impactado</t>
  </si>
  <si>
    <t>Estenosis adquirida del conducto auditivo externo</t>
  </si>
  <si>
    <t>Otros trastornos especificados del oido externo</t>
  </si>
  <si>
    <t>Trastorno del oido externo, no especificado</t>
  </si>
  <si>
    <t>Otitis externa en enfermedades bacterianas clasificadas en otra parte</t>
  </si>
  <si>
    <t>Otitits externa en enfermedades virales clasificadas en otra parte</t>
  </si>
  <si>
    <t>Otitits externa en micosis</t>
  </si>
  <si>
    <t>Otitits externa en otras enfermedades infecciosas y parasitarias clasificadas en otra parte</t>
  </si>
  <si>
    <t>Otitits externa en otras enfermedades clasificadas en otra parte</t>
  </si>
  <si>
    <t>Otros trastornos del oido externo en enfermedades clasificadas en otra parte</t>
  </si>
  <si>
    <t>Otitis media aguda serosa</t>
  </si>
  <si>
    <t>Otra otitis media aguda, no supurativa</t>
  </si>
  <si>
    <t>Otitis media cronica serosa</t>
  </si>
  <si>
    <t>Otitis media cronica mucoide</t>
  </si>
  <si>
    <t>Otras otitis medias cronicas no supurativas</t>
  </si>
  <si>
    <t>Otitis media no supurativa, sin otra especificacion</t>
  </si>
  <si>
    <t>Otitis media supurativa aguda</t>
  </si>
  <si>
    <t>Otitis media tubotimpanica supurativa cronica</t>
  </si>
  <si>
    <t>Otitis media supurativa cronica aticoantral</t>
  </si>
  <si>
    <t>Otras otitis medias cronicas supurativas</t>
  </si>
  <si>
    <t>Otitis media supurativa, sin otra especificacion</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</si>
  <si>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</si>
  <si>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</si>
  <si>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</si>
  <si>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</si>
  <si>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</si>
  <si>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Obstruccion de la trompa de Eustaquio</t>
  </si>
  <si>
    <t>Distension de la trompa de Eustaquio</t>
  </si>
  <si>
    <t>Otros trastornos especificados de la trompa de Eustaquio</t>
  </si>
  <si>
    <t>Trastorno de la trompa de Eustaquio, no especificado</t>
  </si>
  <si>
    <t>Mastoiditis aguda</t>
  </si>
  <si>
    <t>Mastoiditis cronica</t>
  </si>
  <si>
    <t>Petrositis</t>
  </si>
  <si>
    <t>Otras mastoiditis y afecciones relacionadas</t>
  </si>
  <si>
    <t>Mastoiditis, no especificada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</si>
  <si>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</si>
  <si>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</si>
  <si>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</si>
  <si>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</si>
  <si>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</si>
  <si>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</si>
  <si>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aguda</t>
  </si>
  <si>
    <t>Miringitis cronica</t>
  </si>
  <si>
    <t>Otros trastornos especificados de la membrana timpanica</t>
  </si>
  <si>
    <t>Trastorno de la membrana timpanica, no especificado</t>
  </si>
  <si>
    <t>Timpanosclerosis</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</si>
  <si>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</si>
  <si>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</si>
  <si>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</si>
  <si>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</si>
  <si>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</si>
  <si>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</si>
  <si>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Mastoiditis en enfermedades infecciosas y parasitarias clasificadas en otra parte</t>
  </si>
  <si>
    <t>Otros trastornos especificados del oido medio y de la apofisis mastoides en enfermedades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</si>
  <si>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</si>
  <si>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</si>
  <si>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</si>
  <si>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</si>
  <si>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</si>
  <si>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</si>
  <si>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Vertigo paroxistico benigno</t>
  </si>
  <si>
    <t>Neuronitis vestibular</t>
  </si>
  <si>
    <t>Otros vertigos perifericos</t>
  </si>
  <si>
    <t>Vertigo de origen central</t>
  </si>
  <si>
    <t>Otros trastornos de la funcion vestibular</t>
  </si>
  <si>
    <t>Trastorno de la funcion vestibular, no especificado</t>
  </si>
  <si>
    <t>Sindromes vertiginosos en enfermedades clasificadas en otra parte</t>
  </si>
  <si>
    <t>Laberintitis</t>
  </si>
  <si>
    <t>Fistula del laberinto</t>
  </si>
  <si>
    <t>Disfuncion del laberinto</t>
  </si>
  <si>
    <t>Efectos del ruido sobre el oido interno</t>
  </si>
  <si>
    <t>Otros trastornos especificados del oido interno</t>
  </si>
  <si>
    <t>Trastorno del oido interno, no especificado</t>
  </si>
  <si>
    <t>Hipoacusia conductiva bilateral</t>
  </si>
  <si>
    <t>Hipoacusia conductiva, unilateral con audicion irrestricta contralateral</t>
  </si>
  <si>
    <t>Hipoacusia conductiva, sin otra especificacion</t>
  </si>
  <si>
    <t>Hipoacusia neurosensorial, bilateral</t>
  </si>
  <si>
    <t>Hipoacusia neurosensorial, unilateral con audicion irrestricta contralateral</t>
  </si>
  <si>
    <t>Hipoacusia neurosensorial, sin otra especificacion</t>
  </si>
  <si>
    <t>Hipoacusia mixta conductiva y neurosensorial, bilateral</t>
  </si>
  <si>
    <t>Hipoacusia mixta conductiva y neurosensorial, unilateral con audicion irrestricta contralateral</t>
  </si>
  <si>
    <t>Hipoacusia mixta conductiva y neurosensorial, no especificada</t>
  </si>
  <si>
    <t>Hipoacusia ototoxica</t>
  </si>
  <si>
    <t>Presbiacusia</t>
  </si>
  <si>
    <t>Hipoacusia subita idiopatica</t>
  </si>
  <si>
    <t>Sordomudez, no clasificada en otra parte</t>
  </si>
  <si>
    <t>Otras hipoacusias especificadas</t>
  </si>
  <si>
    <t>Hipoacusia, no especificada</t>
  </si>
  <si>
    <t>Otalgia</t>
  </si>
  <si>
    <t>Otorrea</t>
  </si>
  <si>
    <t>Otorragia</t>
  </si>
  <si>
    <t>Trastornos degenerativos y vasculares del oido</t>
  </si>
  <si>
    <t>Tinnitus</t>
  </si>
  <si>
    <t>Otras percepciones auditivas anormales</t>
  </si>
  <si>
    <t>Trastornos del nervio auditivo</t>
  </si>
  <si>
    <t>Otros trastornos especificados del oido</t>
  </si>
  <si>
    <t>Trastorno del oido, no especificado</t>
  </si>
  <si>
    <t>Neuritis del nervio auditivo en enfermedades infecciosas y parasitarias  clasificadas en otra parte</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</si>
  <si>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</si>
  <si>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</si>
  <si>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</si>
  <si>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</si>
  <si>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</si>
  <si>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</si>
  <si>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</si>
  <si>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</si>
  <si>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</si>
  <si>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</si>
  <si>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</si>
  <si>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</si>
  <si>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</si>
  <si>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Estenosis mitral</t>
  </si>
  <si>
    <t>Insuficiencia mitral reumatica</t>
  </si>
  <si>
    <t>Estenosis mitral con insuficiencia</t>
  </si>
  <si>
    <t>Otras enfermedades de la valvula mitral</t>
  </si>
  <si>
    <t>Enfermedad valvular mitral, no especificada</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</si>
  <si>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</si>
  <si>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</si>
  <si>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</si>
  <si>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</si>
  <si>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</si>
  <si>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</si>
  <si>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</si>
  <si>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</si>
  <si>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</si>
  <si>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</si>
  <si>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</si>
  <si>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</si>
  <si>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</si>
  <si>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</si>
  <si>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</si>
  <si>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</si>
  <si>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</si>
  <si>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</si>
  <si>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</si>
  <si>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</si>
  <si>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</si>
  <si>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</si>
  <si>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</si>
  <si>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</si>
  <si>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renal hipertensiva con insuficiencia renal</t>
  </si>
  <si>
    <t>Enfermedad renal hipertensiva sin insuficiencia renal</t>
  </si>
  <si>
    <t>Enfermedad cardiorrenal hipertensiva con insuficiencia cardiaca (congestiva)</t>
  </si>
  <si>
    <t>Enfermedad cardiorrenal hipertensiva con insuficiencia renal</t>
  </si>
  <si>
    <t xml:space="preserve">Enfermedad cardiorrenal hipertensiva con insuficiencia cardiaca (congestiva) e insuficiencia renal </t>
  </si>
  <si>
    <t>Enfermedad cardiorrenal hipertensiva, no especificada</t>
  </si>
  <si>
    <t>Hipertension renovascular</t>
  </si>
  <si>
    <t>Hipertension secundaria a otros trastornos renales</t>
  </si>
  <si>
    <t>Hipertension secundaria  a trastornos endocrinos</t>
  </si>
  <si>
    <t>otros tipos de hipertension secundaria</t>
  </si>
  <si>
    <t>Hipertension secundaria,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</si>
  <si>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</si>
  <si>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</si>
  <si>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</si>
  <si>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</si>
  <si>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</si>
  <si>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</si>
  <si>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</si>
  <si>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</si>
  <si>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subendocardico agudo del miocardio</t>
  </si>
  <si>
    <t>Infarto agudo del miocardio, sin otra especificacion</t>
  </si>
  <si>
    <t>Infarto subsecuente del miocardio de la pared anterior</t>
  </si>
  <si>
    <t>Infarto subsecuente del miocardio de la pared inferior</t>
  </si>
  <si>
    <t>Infarto subsecuente del miocardio de otros sitios</t>
  </si>
  <si>
    <t>Infarto subsecuente del miocardio, de parte no especificada</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</si>
  <si>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</si>
  <si>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</si>
  <si>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</si>
  <si>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</si>
  <si>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</si>
  <si>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</si>
  <si>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</si>
  <si>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Otras complicaciones presentes posteriores al infarto agudo del miocardio</t>
  </si>
  <si>
    <t>Trombosis coronaria que no resulta en infarto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</si>
  <si>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</si>
  <si>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</si>
  <si>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</si>
  <si>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</si>
  <si>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</si>
  <si>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Infarto antiguo del miocardio</t>
  </si>
  <si>
    <t>Aneurisma cardiaco</t>
  </si>
  <si>
    <t>Aneurisma de arteria coronaria</t>
  </si>
  <si>
    <t>Cardiomiopatia isquemica</t>
  </si>
  <si>
    <t>Isquemia silente del miocardio</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</si>
  <si>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</si>
  <si>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</si>
  <si>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</si>
  <si>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</si>
  <si>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</si>
  <si>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</si>
  <si>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Otras hipertensiones pulmonares secundarias</t>
  </si>
  <si>
    <t>Otras enfermedades cardiopulmonares especificadas</t>
  </si>
  <si>
    <t>Enfermedad pulmonar del corazon, no especificada</t>
  </si>
  <si>
    <t>Fistula arteriovenosa de los vasos pulmonares</t>
  </si>
  <si>
    <t>Aneurisma de la arteria pulmonar</t>
  </si>
  <si>
    <t>Otras enfermedades especificadas de los vasos pulmonares</t>
  </si>
  <si>
    <t>Enfermedad de los vasos pulmonares, no especificada</t>
  </si>
  <si>
    <t>Pericarditis idiopatica aguda inespecifica</t>
  </si>
  <si>
    <t>Pericarditis infecciosa</t>
  </si>
  <si>
    <t>Otras formas de pericarditis aguda</t>
  </si>
  <si>
    <t>Pericarditis aguda, no especificada</t>
  </si>
  <si>
    <t>Pericarditis cronica adhesiva</t>
  </si>
  <si>
    <t>Pericarditis constrictiva cronica</t>
  </si>
  <si>
    <t>Hemopericardio, no clasificado en otra parte</t>
  </si>
  <si>
    <t>Derrame pericardico (no inflamatorio)</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</si>
  <si>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</si>
  <si>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</si>
  <si>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</si>
  <si>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</si>
  <si>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</si>
  <si>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</si>
  <si>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</si>
  <si>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</si>
  <si>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</si>
  <si>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</si>
  <si>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</si>
  <si>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</si>
  <si>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</si>
  <si>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</si>
  <si>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</si>
  <si>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</si>
  <si>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</si>
  <si>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</si>
  <si>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</si>
  <si>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</si>
  <si>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</si>
  <si>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</si>
  <si>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</si>
  <si>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</si>
  <si>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</si>
  <si>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</si>
  <si>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</si>
  <si>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</si>
  <si>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</si>
  <si>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</si>
  <si>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</si>
  <si>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</si>
  <si>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</si>
  <si>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</si>
  <si>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</si>
  <si>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</si>
  <si>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</si>
  <si>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</si>
  <si>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</si>
  <si>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</si>
  <si>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</si>
  <si>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</si>
  <si>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</si>
  <si>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</si>
  <si>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</si>
  <si>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</si>
  <si>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</si>
  <si>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</si>
  <si>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</si>
  <si>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</si>
  <si>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</si>
  <si>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</si>
  <si>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</si>
  <si>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</si>
  <si>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</si>
  <si>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</si>
  <si>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</si>
  <si>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</si>
  <si>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</si>
  <si>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</si>
  <si>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</si>
  <si>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</si>
  <si>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</si>
  <si>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de rama izquierda del haz, sin otra especificacion</t>
  </si>
  <si>
    <t>Bloqueo fascicular derecho</t>
  </si>
  <si>
    <t>Otros tipos de bloqueo de rama derecha del haz y los no especificados</t>
  </si>
  <si>
    <t>Bloqueo bifascicular</t>
  </si>
  <si>
    <t>Bloqueo trifascicular</t>
  </si>
  <si>
    <t>Bloqueo intraventricular no especificado</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</si>
  <si>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</si>
  <si>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</si>
  <si>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</si>
  <si>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</si>
  <si>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</si>
  <si>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</si>
  <si>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</si>
  <si>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Arritmia por reentrada ventricular</t>
  </si>
  <si>
    <t>Taquicardia supraventricular</t>
  </si>
  <si>
    <t>Taquicardia ventricular</t>
  </si>
  <si>
    <t>Taquicardia paroxistica, no especificada</t>
  </si>
  <si>
    <t>Fibrilación auricular paroxística</t>
  </si>
  <si>
    <t>Fibrilación auricular persistente</t>
  </si>
  <si>
    <t>Fibrilación auricular crónica</t>
  </si>
  <si>
    <t>Aleteo auricular típico</t>
  </si>
  <si>
    <t>Aleteo auricular atípico</t>
  </si>
  <si>
    <t>Fibrilación y aleteo auricular, no especificado</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</si>
  <si>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</si>
  <si>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</si>
  <si>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</si>
  <si>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</si>
  <si>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</si>
  <si>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</si>
  <si>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Otras arritmias cardiacas especificadas</t>
  </si>
  <si>
    <t>Arritmia cardiaca, no especificada</t>
  </si>
  <si>
    <t>Insuficiencia cardiaca congestiva</t>
  </si>
  <si>
    <t>Insuficiencia ventricular izquierda</t>
  </si>
  <si>
    <t>Insuficiencia cardiaca, no especificada</t>
  </si>
  <si>
    <t>Defecto del tabique cardiaco, adquirido</t>
  </si>
  <si>
    <t>Ruptura de cuerda tendinosa, no clasificada en otra parte</t>
  </si>
  <si>
    <t>Ruptura de musculo papilar, no clasificada en otra parte</t>
  </si>
  <si>
    <t>Trombosis intracardiaca, no clasificada en otra parte</t>
  </si>
  <si>
    <t>Miocarditis, no especificada</t>
  </si>
  <si>
    <t>Degeneracion miocardica</t>
  </si>
  <si>
    <t>Enfermedad cardiovascular, no especificada</t>
  </si>
  <si>
    <t>Cardiomegalia</t>
  </si>
  <si>
    <t>Otras enfermedades cardiacas mal definidas</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</si>
  <si>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</si>
  <si>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</si>
  <si>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</si>
  <si>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</si>
  <si>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</si>
  <si>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</si>
  <si>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</si>
  <si>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</si>
  <si>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</si>
  <si>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</si>
  <si>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</si>
  <si>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</si>
  <si>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</si>
  <si>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</si>
  <si>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</si>
  <si>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</si>
  <si>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</si>
  <si>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</si>
  <si>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</si>
  <si>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</si>
  <si>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</si>
  <si>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</si>
  <si>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</si>
  <si>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</si>
  <si>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</si>
  <si>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</si>
  <si>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trombosis de arterias precerebrales</t>
  </si>
  <si>
    <t>Infarto cerebral debido a embolia de arterias precerebrales</t>
  </si>
  <si>
    <t>Infarto cerebral debido a oclusion o estenosis no especificada de arterias precerebrales</t>
  </si>
  <si>
    <t>Infarto cerebral debido a trombosis de arterias cerebrales</t>
  </si>
  <si>
    <t>Infarto cerebral debido a embolia de arterias cerebrales</t>
  </si>
  <si>
    <t>Infarto cerebral debido a oclusion o estenosis no especificada de arterias cerebrales</t>
  </si>
  <si>
    <t>Infarto cerebral debido a trombosis de venas cerebrales, no piogeno</t>
  </si>
  <si>
    <t>Otros Infartos cerebrales</t>
  </si>
  <si>
    <t>Infarto cerebral, no especificado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</si>
  <si>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</si>
  <si>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</si>
  <si>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</si>
  <si>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</si>
  <si>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</si>
  <si>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</si>
  <si>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</si>
  <si>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</si>
  <si>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</si>
  <si>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</si>
  <si>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</si>
  <si>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</si>
  <si>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</si>
  <si>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</si>
  <si>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</si>
  <si>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Aneurisma cerebral, sin ruptura</t>
  </si>
  <si>
    <t>Aterosclerosis cerebral</t>
  </si>
  <si>
    <t>Leucoencefalopatia vascular progresiva</t>
  </si>
  <si>
    <t>Encefalopatia hipertensiva</t>
  </si>
  <si>
    <t>Enfermedad de Moyamoya</t>
  </si>
  <si>
    <t>Trombosis apiogena del sistema venoso intracraneal</t>
  </si>
  <si>
    <t>Arteritis cerebral, no clasificada en otra parte</t>
  </si>
  <si>
    <t>Otras enfermedades cerebrovasculares especificadas</t>
  </si>
  <si>
    <t>Enfermedad cerebrovascular, no especificada</t>
  </si>
  <si>
    <t>Angiopatia cerebral amiloide</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</si>
  <si>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</si>
  <si>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</si>
  <si>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</si>
  <si>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</si>
  <si>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hemorragia intraencefalica</t>
  </si>
  <si>
    <t>Secuelas de otras hemorragias intracraneales no traumaticas</t>
  </si>
  <si>
    <t>Secuelas de infarto cerebral</t>
  </si>
  <si>
    <t>Secuelas de accidente vascular encefalico, no especificado como hemorragico o isquemico</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</si>
  <si>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</si>
  <si>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</si>
  <si>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</si>
  <si>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</si>
  <si>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</si>
  <si>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</si>
  <si>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Diseccion de aorta (cualquier parte)</t>
  </si>
  <si>
    <t>Ruptura de aneurisma de la aorta toracica</t>
  </si>
  <si>
    <t>Aneurisma de la aorta toracica, sin mencion de ruptura</t>
  </si>
  <si>
    <t>Ruptura de aneurisma de la aorta abdominal</t>
  </si>
  <si>
    <t>Aneurisma de la aorta abdominal, sin mencion de ruptura</t>
  </si>
  <si>
    <t>Ruptura de aneurisma de la aorta toracoabdominal</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</si>
  <si>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</si>
  <si>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</si>
  <si>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</si>
  <si>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</si>
  <si>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</si>
  <si>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</si>
  <si>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</si>
  <si>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</si>
  <si>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disección de otras arterias precerebrales</t>
  </si>
  <si>
    <t>Aneurisma y disección de arteria vertebral</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</si>
  <si>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</si>
  <si>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</si>
  <si>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</si>
  <si>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</si>
  <si>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</si>
  <si>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</si>
  <si>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</si>
  <si>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</si>
  <si>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</si>
  <si>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</si>
  <si>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</si>
  <si>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arteria iliaca</t>
  </si>
  <si>
    <t>Embolia y trombosis de otras arterias</t>
  </si>
  <si>
    <t>Embolia y trombosis de arteria no especificada</t>
  </si>
  <si>
    <t>Fistula arteriovenosa, adquirida</t>
  </si>
  <si>
    <t>Estrechez arterial</t>
  </si>
  <si>
    <t>Ruptura arterial</t>
  </si>
  <si>
    <t>Displasia fibromuscular arterial</t>
  </si>
  <si>
    <t>Sindrome de compresion del tronco celiaco</t>
  </si>
  <si>
    <t>Necrosis arterial</t>
  </si>
  <si>
    <t>Arteritis, no especificada</t>
  </si>
  <si>
    <t>Otros trastornos especificados de arterias y arteriolas</t>
  </si>
  <si>
    <t>Trastorno de arterias y arteriolas, no especificado</t>
  </si>
  <si>
    <t>Telangiectasia hemorragica hereditaria</t>
  </si>
  <si>
    <t>Nevo, no neoplasico</t>
  </si>
  <si>
    <t>Otras enfermedades de los capilares</t>
  </si>
  <si>
    <t>Enfermedad de los vasos capilares, no especificada</t>
  </si>
  <si>
    <t>Aneurisma de la aorta en enfermedades clasificadas en otra parte</t>
  </si>
  <si>
    <t>Aortitis en enfermedades clasificadas en otra parte</t>
  </si>
  <si>
    <t>Angiopatia periferica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</si>
  <si>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</si>
  <si>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</si>
  <si>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</si>
  <si>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</si>
  <si>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</si>
  <si>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</si>
  <si>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</si>
  <si>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</si>
  <si>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Sindrome de Budd-Chiari</t>
  </si>
  <si>
    <t>Tromboflebitis migratoria</t>
  </si>
  <si>
    <t>Embolia y trombosis de vena cava</t>
  </si>
  <si>
    <t>Embolia y trombosis de vena renal</t>
  </si>
  <si>
    <t>Embolia y trombosis de otras venas especificadas</t>
  </si>
  <si>
    <t>Embolia y trombosis de vena no especificada</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</si>
  <si>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</si>
  <si>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</si>
  <si>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</si>
  <si>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</si>
  <si>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</si>
  <si>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</si>
  <si>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</si>
  <si>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</si>
  <si>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</si>
  <si>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</si>
  <si>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</si>
  <si>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</si>
  <si>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</si>
  <si>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</si>
  <si>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</si>
  <si>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Otros trastornos venosos especificados</t>
  </si>
  <si>
    <t>Trastorno venoso, no especificado</t>
  </si>
  <si>
    <t>Linfadenitis mesenterica inespecifica</t>
  </si>
  <si>
    <t>Linfadenitis cronica, excepto la mesenterica</t>
  </si>
  <si>
    <t>Otras linfadenitis inespecificas</t>
  </si>
  <si>
    <t>Linfadenitis inespecifica no especificada</t>
  </si>
  <si>
    <t>Linfedema, no clasificado en otra parte</t>
  </si>
  <si>
    <t>Linfangitis</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</si>
  <si>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</si>
  <si>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</si>
  <si>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</si>
  <si>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</si>
  <si>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</si>
  <si>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</si>
  <si>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</si>
  <si>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</si>
  <si>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</si>
  <si>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</si>
  <si>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</si>
  <si>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</si>
  <si>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</si>
  <si>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Varices esofagicas sin hemorragia en enfermedades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</si>
  <si>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</si>
  <si>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</si>
  <si>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</si>
  <si>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Rinofaringitis aguda [resfriado comun]</t>
  </si>
  <si>
    <t>Sinusitis maxilar aguda</t>
  </si>
  <si>
    <t>Sinusitis frontal aguda</t>
  </si>
  <si>
    <t>Sinusitis etmoidal aguda</t>
  </si>
  <si>
    <t>Sinusitis esfenoidal aguda</t>
  </si>
  <si>
    <t>Pansinusitis aguda</t>
  </si>
  <si>
    <t>Otras sinusitis agudas</t>
  </si>
  <si>
    <t>Sinusitis aguda, no especificada</t>
  </si>
  <si>
    <t>Faringitis estreptococica</t>
  </si>
  <si>
    <t>Faringitis aguda debida a otros microorganismos especificados</t>
  </si>
  <si>
    <t>Faringitis aguda, no especificada</t>
  </si>
  <si>
    <t>Amigdalitis estreptococica</t>
  </si>
  <si>
    <t>Amigdalitis aguda debida a otros microorganismos especificados</t>
  </si>
  <si>
    <t>Amigdalitis aguda, no especificada</t>
  </si>
  <si>
    <t>Laringitis aguda</t>
  </si>
  <si>
    <t>Traqueitis aguda</t>
  </si>
  <si>
    <t>Laringotraqueitis aguda</t>
  </si>
  <si>
    <t>Laringitis obstructiva, aguda [crup]</t>
  </si>
  <si>
    <t>Epiglotitis aguda</t>
  </si>
  <si>
    <t>Laringofaringitis aguda</t>
  </si>
  <si>
    <t>Otras infecciones agudas de sitios multiples de las vias respiratorias superiores</t>
  </si>
  <si>
    <t>Infeccion aguda de las vias respiratorias superiores, no especificada</t>
  </si>
  <si>
    <t>Influenza debida a ciertos virus de la influenza identificados</t>
  </si>
  <si>
    <t>Influenza con neumonia, debida a otro virus de la influenza identificado</t>
  </si>
  <si>
    <t>Influenza con otras manifestaciones respiratorias, debida a otro virus de la influenza identificado</t>
  </si>
  <si>
    <t>Influenza, con otras manifestaciones, debida a otro virus de la influenza identificado</t>
  </si>
  <si>
    <t>Influenza con neumonia, virus no identificado</t>
  </si>
  <si>
    <t>Influenza con otras manifestaciones respiratorias, virus no identificado</t>
  </si>
  <si>
    <t>Influenza con otras manifestaciones, virus no identificado</t>
  </si>
  <si>
    <t>Neumonia debida a adenovirus</t>
  </si>
  <si>
    <t>Neumonia debida a virus sincitial respiratorio</t>
  </si>
  <si>
    <t>Neumonia debida a virus parainfluenza</t>
  </si>
  <si>
    <t>Neumonía debida a metaneumovirus humano</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</si>
  <si>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</si>
  <si>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</si>
  <si>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</si>
  <si>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</si>
  <si>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</si>
  <si>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</si>
  <si>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</si>
  <si>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</si>
  <si>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</si>
  <si>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</si>
  <si>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</si>
  <si>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</si>
  <si>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</si>
  <si>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</si>
  <si>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</si>
  <si>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</si>
  <si>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</si>
  <si>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</si>
  <si>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</si>
  <si>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</si>
  <si>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</si>
  <si>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</si>
  <si>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</si>
  <si>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</si>
  <si>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</si>
  <si>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</si>
  <si>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</si>
  <si>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</si>
  <si>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</si>
  <si>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</si>
  <si>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</si>
  <si>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</si>
  <si>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</si>
  <si>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</si>
  <si>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</si>
  <si>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</si>
  <si>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</si>
  <si>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</si>
  <si>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</si>
  <si>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</si>
  <si>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Infeccion aguda no especificada de las vias respiratorias inferiores</t>
  </si>
  <si>
    <t>Rinitis vasomotora</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</si>
  <si>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</si>
  <si>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</si>
  <si>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</si>
  <si>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</si>
  <si>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</si>
  <si>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</si>
  <si>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</si>
  <si>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</si>
  <si>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</si>
  <si>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</si>
  <si>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</si>
  <si>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</si>
  <si>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</si>
  <si>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</si>
  <si>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</si>
  <si>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</si>
  <si>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</si>
  <si>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</si>
  <si>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</si>
  <si>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Quiste y mucocele de la nariz y del seno paranasal</t>
  </si>
  <si>
    <t>Desviacion del tabique nasal</t>
  </si>
  <si>
    <t>Hipertrofia de los cornetes nasales</t>
  </si>
  <si>
    <t>Otros trastornos especificados de la nariz y de los senos paranasales</t>
  </si>
  <si>
    <t>Amigdalitis cronica</t>
  </si>
  <si>
    <t>Hipertrofia de las amigdalas</t>
  </si>
  <si>
    <t>Hipertrofia de las adenoides</t>
  </si>
  <si>
    <t>Hipertrofia de las amigdalas con hipertrofia de las adenoides</t>
  </si>
  <si>
    <t>Otras enfermedades cronicas de las amigdalas y de las adenoides</t>
  </si>
  <si>
    <t>Enfermedad cronica de las amigdalas y de las adenoides, no especificada</t>
  </si>
  <si>
    <t>Absceso periamigdalino</t>
  </si>
  <si>
    <t>Laringitis cronica</t>
  </si>
  <si>
    <t>Laringotraqueitis cronica</t>
  </si>
  <si>
    <t>Paralisis de las cuerdas vocales y de la laringe</t>
  </si>
  <si>
    <t>Polipo de las cuerdas vocales y de la laringe</t>
  </si>
  <si>
    <t>Nodulos de las cuerdas vocales</t>
  </si>
  <si>
    <t>Otras enfermedades de las cuerdas vocales</t>
  </si>
  <si>
    <t>Edema de laringe</t>
  </si>
  <si>
    <t>Espasmo laringeo</t>
  </si>
  <si>
    <t>Estenosis laringea</t>
  </si>
  <si>
    <t>Otras enfermedades de la laringe</t>
  </si>
  <si>
    <t>Absceso retrofaringeo y parafaringeo</t>
  </si>
  <si>
    <t>Otros abscesos de la faringe</t>
  </si>
  <si>
    <t>Otras enfermedades de la faringe</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</si>
  <si>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</si>
  <si>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</si>
  <si>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</si>
  <si>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</si>
  <si>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</si>
  <si>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</si>
  <si>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</si>
  <si>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</si>
  <si>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</si>
  <si>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Enfisema panlobular</t>
  </si>
  <si>
    <t>Enfisema centrolobular</t>
  </si>
  <si>
    <t>Otros tipos de enfisema</t>
  </si>
  <si>
    <t>Enfisema, no especificado</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</si>
  <si>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</si>
  <si>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</si>
  <si>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</si>
  <si>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</si>
  <si>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</si>
  <si>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</si>
  <si>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Asma mixta</t>
  </si>
  <si>
    <t>Asma, no especificado</t>
  </si>
  <si>
    <t>Estado asmatico</t>
  </si>
  <si>
    <t>Bronquiectasia</t>
  </si>
  <si>
    <t>Neumoconiosis de los mineros del carbon</t>
  </si>
  <si>
    <t>Neumoconiosis debida al asbesto y a otras fibras minerales</t>
  </si>
  <si>
    <t>Neumoconiosis debida a polvo de talco</t>
  </si>
  <si>
    <t>Neumoconiosis debida a otros polvos que contienen silice</t>
  </si>
  <si>
    <t>Aluminosis (del pulmon)</t>
  </si>
  <si>
    <t>Fibrosis (del pulmon) debida a bauxita</t>
  </si>
  <si>
    <t>Beriliosis</t>
  </si>
  <si>
    <t>Fibrosis (del pulmon) debida a grafito</t>
  </si>
  <si>
    <t>Siderosis</t>
  </si>
  <si>
    <t>Estanosis</t>
  </si>
  <si>
    <t>Neumoconiosis debida a otros polvos inorganicos especificados</t>
  </si>
  <si>
    <t>Neumoconiosis, no especificada</t>
  </si>
  <si>
    <t>Neumoconiosis asociada con tuberculosis</t>
  </si>
  <si>
    <t>Bisinosis</t>
  </si>
  <si>
    <t>Enfermedad de los trabajadores del lino</t>
  </si>
  <si>
    <t>Canabinosis</t>
  </si>
  <si>
    <t>Enfermedad de las vias aereas debida a otros polvos organicos especificos</t>
  </si>
  <si>
    <t>Pulmon del granjero</t>
  </si>
  <si>
    <t>Bagazosis</t>
  </si>
  <si>
    <t>Pulmon del ornitofilo</t>
  </si>
  <si>
    <t>Suberosis</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</si>
  <si>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</si>
  <si>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</si>
  <si>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</si>
  <si>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</si>
  <si>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</si>
  <si>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</si>
  <si>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</si>
  <si>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</si>
  <si>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</si>
  <si>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</si>
  <si>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</si>
  <si>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</si>
  <si>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</si>
  <si>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</si>
  <si>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</si>
  <si>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</si>
  <si>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</si>
  <si>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</si>
  <si>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agudos inducidos por drogas</t>
  </si>
  <si>
    <t>Trastornos pulmonares intersticiales cronicos inducidos por drogas</t>
  </si>
  <si>
    <t>Trastornos pulmonares intersticiales no especificados inducidos por drogas</t>
  </si>
  <si>
    <t>Afecciones respiratorias debidas a otros agentes externos especificados</t>
  </si>
  <si>
    <t>Afecciones respiratorias debidas a agentes externos no especificados</t>
  </si>
  <si>
    <t>Sindrome de dificultad respiratoria del adulto</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</si>
  <si>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</si>
  <si>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</si>
  <si>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</si>
  <si>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</si>
  <si>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</si>
  <si>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</si>
  <si>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Gangrena y necrosis del pulmon</t>
  </si>
  <si>
    <t>Absceso del pulmon con neumonia</t>
  </si>
  <si>
    <t>Absceso del pulmon sin neumonia</t>
  </si>
  <si>
    <t>Absceso del mediastino</t>
  </si>
  <si>
    <t>Piotorax con fistula</t>
  </si>
  <si>
    <t>Piotorax sin fistula</t>
  </si>
  <si>
    <t>Derrame pleural no clasificado en otra parte</t>
  </si>
  <si>
    <t>Derrame pleural en afecciones clasificadas en otra parte</t>
  </si>
  <si>
    <t>Paquipleuritis con asbestosis</t>
  </si>
  <si>
    <t>Paquipleuritis sin asbestosis</t>
  </si>
  <si>
    <t>Neumotorax espontaneo a presion</t>
  </si>
  <si>
    <t>Otros tipos de neumotorax espontaneo</t>
  </si>
  <si>
    <t>Otros neumotorax</t>
  </si>
  <si>
    <t>Neumotorax, no especificado</t>
  </si>
  <si>
    <t>Quilotorax</t>
  </si>
  <si>
    <t>Fibrotorax</t>
  </si>
  <si>
    <t>Hemotorax</t>
  </si>
  <si>
    <t>Otras afecciones especificadas de la pleura</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</si>
  <si>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</si>
  <si>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</si>
  <si>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</si>
  <si>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</si>
  <si>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</si>
  <si>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</si>
  <si>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</si>
  <si>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Otros trastornos respiratorios consecutivos a procedimientos</t>
  </si>
  <si>
    <t>Trastorno no especificado del sistema respiratorio, consecutivo a procedimientos</t>
  </si>
  <si>
    <t>Insuficiencia respiratoria aguda</t>
  </si>
  <si>
    <t>Insuficiencia respiratoria cronica</t>
  </si>
  <si>
    <t>Insuficiencia respiratoria, no especificada</t>
  </si>
  <si>
    <t>Enfermedades de la traquea y de los bronquios, no clasificadas en otra parte</t>
  </si>
  <si>
    <t>Colapso pulmonar</t>
  </si>
  <si>
    <t>Enfisema intersticial</t>
  </si>
  <si>
    <t>Enfisema compensatorio</t>
  </si>
  <si>
    <t>Otros trastornos del pulmon</t>
  </si>
  <si>
    <t>Enfermedades del mediastino, no clasificadas en otra parte</t>
  </si>
  <si>
    <t>Trastornos del diafragma</t>
  </si>
  <si>
    <t>Infecciones respiratorias, no clasificadas en otra parte</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</si>
  <si>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</si>
  <si>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</si>
  <si>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</si>
  <si>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</si>
  <si>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</si>
  <si>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</si>
  <si>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</si>
  <si>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Anomalias del tamano y de la forma del diente</t>
  </si>
  <si>
    <t>Dientes moteados</t>
  </si>
  <si>
    <t>Alteraciones en la formacion dentaria</t>
  </si>
  <si>
    <t>Alteraciones hereditarias de la estructura dentaria, no clasificadas en otra parte</t>
  </si>
  <si>
    <t>Alteraciones en la erupcion dentaria</t>
  </si>
  <si>
    <t>Sindrome de la erupcion dentaria</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</si>
  <si>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</si>
  <si>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</si>
  <si>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</si>
  <si>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</si>
  <si>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</si>
  <si>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</si>
  <si>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</si>
  <si>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</si>
  <si>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</si>
  <si>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</si>
  <si>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</si>
  <si>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</si>
  <si>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Atricion excesiva de los dientes</t>
  </si>
  <si>
    <t>Abrasion de los dientes</t>
  </si>
  <si>
    <t>Erosion de los dientes</t>
  </si>
  <si>
    <t>Reabsorcion patologica de los dientes</t>
  </si>
  <si>
    <t>Hipercementosis</t>
  </si>
  <si>
    <t>Anquilosis dental</t>
  </si>
  <si>
    <t>Depositos [acreciones] en los dientes</t>
  </si>
  <si>
    <t>Cambios posteruptivos del color de los tejidos dentales duros</t>
  </si>
  <si>
    <t>Otras enfermedades especificadas de los tejidos duros de los dientes</t>
  </si>
  <si>
    <t>Enfermedad no especificada de los tejidos dentales duros</t>
  </si>
  <si>
    <t>Pulpitis</t>
  </si>
  <si>
    <t>Necrosis de la pulpa</t>
  </si>
  <si>
    <t>Degeneracion de la pulpa</t>
  </si>
  <si>
    <t>Formacion anormal de tejido duro en la pulpa</t>
  </si>
  <si>
    <t>Periodontitis apical aguda originada en la pulpa</t>
  </si>
  <si>
    <t>Periodontitis apical cronica</t>
  </si>
  <si>
    <t>Absceso periapical con fistula</t>
  </si>
  <si>
    <t>Absceso periapical sin fistula</t>
  </si>
  <si>
    <t>Quiste radicular</t>
  </si>
  <si>
    <t>Otras enfermedades y las no especificadas de la pulpa y del tejido periapical</t>
  </si>
  <si>
    <t>Gingivitis aguda</t>
  </si>
  <si>
    <t>Gingivitis cronica</t>
  </si>
  <si>
    <t>Periodontitis aguda</t>
  </si>
  <si>
    <t>Periodontitis cronica</t>
  </si>
  <si>
    <t>Periodontosis</t>
  </si>
  <si>
    <t>Otras enfermedades periodontales</t>
  </si>
  <si>
    <t>Enfermedad del periodonto, no especificada</t>
  </si>
  <si>
    <t>Retraccion gingival</t>
  </si>
  <si>
    <t>Hiperplasia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</si>
  <si>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</si>
  <si>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</si>
  <si>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</si>
  <si>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</si>
  <si>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</si>
  <si>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</si>
  <si>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</si>
  <si>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</si>
  <si>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</si>
  <si>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</si>
  <si>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</si>
  <si>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</si>
  <si>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</si>
  <si>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</si>
  <si>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Atrofia del reborde alveolar desdentado</t>
  </si>
  <si>
    <t>Raiz dental retenida</t>
  </si>
  <si>
    <t>Otras afecciones especificadas de los dientes y de sus estructuras de sosten</t>
  </si>
  <si>
    <t>Trastorno de los dientes y de sus estruturas de sosten, no especificado</t>
  </si>
  <si>
    <t>Quistes originados por el desarrollo de los dientes</t>
  </si>
  <si>
    <t>Quistes de las fisuras de la region oral (no odontogenicos)</t>
  </si>
  <si>
    <t>Otros quistes de los maxilares</t>
  </si>
  <si>
    <t>Otros quistes de la region bucal, no clasificados en otra parte</t>
  </si>
  <si>
    <t>Quiste de la region bucal, sin otra especificacion</t>
  </si>
  <si>
    <t>Trastornos del desarrollo de los maxilares</t>
  </si>
  <si>
    <t>Granuloma central de celulas gigantes</t>
  </si>
  <si>
    <t>Afecciones inflamatorias de los maxilares</t>
  </si>
  <si>
    <t>Alveolitis del maxilar</t>
  </si>
  <si>
    <t>Otras enfermedades especificadas de los maxilares</t>
  </si>
  <si>
    <t>Enfermedad de los maxilares, no especificada</t>
  </si>
  <si>
    <t>Atrofia de glandula salival</t>
  </si>
  <si>
    <t>Hipertrofia de glandula salival</t>
  </si>
  <si>
    <t>Sialadenitis</t>
  </si>
  <si>
    <t>Absceso de glandula salival</t>
  </si>
  <si>
    <t>Fistula de glandula salival</t>
  </si>
  <si>
    <t>Sialolitiasis</t>
  </si>
  <si>
    <t>Mucocele de glandula salival</t>
  </si>
  <si>
    <t>Alteraciones de la secrecion salival</t>
  </si>
  <si>
    <t>Otras enfermedades de las glandulas salivales</t>
  </si>
  <si>
    <t>Enfermedad de glandula salival, no especificada</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</si>
  <si>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</si>
  <si>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</si>
  <si>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</si>
  <si>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</si>
  <si>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</si>
  <si>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</si>
  <si>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</si>
  <si>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</si>
  <si>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</si>
  <si>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</si>
  <si>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</si>
  <si>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</si>
  <si>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</si>
  <si>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Lengua geografica</t>
  </si>
  <si>
    <t>Glositis romboidea mediana</t>
  </si>
  <si>
    <t>Hipertrofia de las papilas linguales</t>
  </si>
  <si>
    <t>Atrofia de las papilas linguales</t>
  </si>
  <si>
    <t>Lengua plegada</t>
  </si>
  <si>
    <t>Glosodinia</t>
  </si>
  <si>
    <t>Otras enfermedades de la lengua</t>
  </si>
  <si>
    <t>Enfermedad de la lengua, no especificada</t>
  </si>
  <si>
    <t>Esofagitis</t>
  </si>
  <si>
    <t>Enfermedad del reflujo gastroesofagico con esofagitis</t>
  </si>
  <si>
    <t>Enfermedad del reflujo gastroesofagico sin esofagitis</t>
  </si>
  <si>
    <t>Acalasia del cardias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</si>
  <si>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</si>
  <si>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</si>
  <si>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</si>
  <si>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</si>
  <si>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</si>
  <si>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</si>
  <si>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</si>
  <si>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</si>
  <si>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</si>
  <si>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Esofagitis tuberculosa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</si>
  <si>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</si>
  <si>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</si>
  <si>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</si>
  <si>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</si>
  <si>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</si>
  <si>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</si>
  <si>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</si>
  <si>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</si>
  <si>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</si>
  <si>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</si>
  <si>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</si>
  <si>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</si>
  <si>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</si>
  <si>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</si>
  <si>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</si>
  <si>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</si>
  <si>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</si>
  <si>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</si>
  <si>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</si>
  <si>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</si>
  <si>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</si>
  <si>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</si>
  <si>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</si>
  <si>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</si>
  <si>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</si>
  <si>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</si>
  <si>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</si>
  <si>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</si>
  <si>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</si>
  <si>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</si>
  <si>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</si>
  <si>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</si>
  <si>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</si>
  <si>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</si>
  <si>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</si>
  <si>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</si>
  <si>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</si>
  <si>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</si>
  <si>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</si>
  <si>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Otras gastritis agudas</t>
  </si>
  <si>
    <t>Gastritis alcoholica</t>
  </si>
  <si>
    <t>Gastritis cronica superficial</t>
  </si>
  <si>
    <t>Gastritis cronica atrofica</t>
  </si>
  <si>
    <t>Gastritis cronica, no especificada</t>
  </si>
  <si>
    <t>Otras gastritis</t>
  </si>
  <si>
    <t>Gastritis, no especificada</t>
  </si>
  <si>
    <t>Duodenitis</t>
  </si>
  <si>
    <t>Gastroduodenitis, no especificada</t>
  </si>
  <si>
    <t>Dispepsia funcional</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</si>
  <si>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</si>
  <si>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</si>
  <si>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</si>
  <si>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</si>
  <si>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</si>
  <si>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</si>
  <si>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</si>
  <si>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</si>
  <si>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</si>
  <si>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</si>
  <si>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Apendicitis aguda con peritonitis generalizada</t>
  </si>
  <si>
    <t>Apendicitis aguda con peritonitis localizada</t>
  </si>
  <si>
    <t>Otras apendicitis agudas, y las no especificadas</t>
  </si>
  <si>
    <t>Otros tipos de apendicitis</t>
  </si>
  <si>
    <t>Apendicitis, no especificada</t>
  </si>
  <si>
    <t>Hiperplasia del apendice</t>
  </si>
  <si>
    <t>Concreciones apendiculares</t>
  </si>
  <si>
    <t>Diverticulo del apendice</t>
  </si>
  <si>
    <t>Fistula del apendice</t>
  </si>
  <si>
    <t>Otras enfermedades especificadas del apendice</t>
  </si>
  <si>
    <t>Enfermedad del apendice, no especificada</t>
  </si>
  <si>
    <t>Hernia inguinal bilateral con obstruccion, sin gangrena</t>
  </si>
  <si>
    <t>Hernia inguinal bilateral, con gangrena</t>
  </si>
  <si>
    <t>Hernia inguinal bilateral, sin obstruccion ni gangrena</t>
  </si>
  <si>
    <t>Hernia inguinal unilateral o no especificada, con obstruccion, sin gangrena</t>
  </si>
  <si>
    <t>Hernia inguinal unilateral o no especificada, con gangrena</t>
  </si>
  <si>
    <t>Hernia inguinal unilateral o no especificada, sin obstruccion ni gangrena</t>
  </si>
  <si>
    <t>Hernia femoral bilateral, con obstruccion, sin gangrena</t>
  </si>
  <si>
    <t>Hernia femoral bilateral, con gangrena</t>
  </si>
  <si>
    <t>Hernia femoral bilateral, sin obstruccion ni gangrena</t>
  </si>
  <si>
    <t>Hernia femoral unilateral o no especificada, con obstruccion, sin gangrena</t>
  </si>
  <si>
    <t>Hernia femoral unilateral o no especificada, con gangrena</t>
  </si>
  <si>
    <t>Hernia femoral unilateral o no especificada, sin obstruccion ni gangrena</t>
  </si>
  <si>
    <t>Hernia umbilical con obstruccion, sin gangrena</t>
  </si>
  <si>
    <t>Hernia umbilical con gangrena</t>
  </si>
  <si>
    <t>Hernia umbilical sin obstruccion ni gangrena</t>
  </si>
  <si>
    <t>Hernia incisional con obstruccion, sin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</si>
  <si>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</si>
  <si>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</si>
  <si>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</si>
  <si>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</si>
  <si>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</si>
  <si>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</si>
  <si>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</si>
  <si>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</si>
  <si>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</si>
  <si>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</si>
  <si>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</si>
  <si>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</si>
  <si>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con gangrena</t>
  </si>
  <si>
    <t>Otras hernias de la cavidad abdominal especificadas, sin obstruccion ni gangrena</t>
  </si>
  <si>
    <t>Hernia abdominal no especificada, con obstruccion, sin gangrena</t>
  </si>
  <si>
    <t>Hernia abdominal no especificada, con gangrena</t>
  </si>
  <si>
    <t>Hernia abdominal no especificada, sin obstruccion ni gangrena</t>
  </si>
  <si>
    <t>Enfermedad de Crohn del intestino delgado</t>
  </si>
  <si>
    <t>Enfermedad de Crohn del intestino grueso</t>
  </si>
  <si>
    <t>Otros tipos de enfermedad de Crohn</t>
  </si>
  <si>
    <t>Enfermedad de Crohn, no especificada</t>
  </si>
  <si>
    <t xml:space="preserve">Pancolitis ulcerativa (cronica) </t>
  </si>
  <si>
    <t>Proctitis (cronica) ulcerativa</t>
  </si>
  <si>
    <t>Rectosigmoiditis (cronica) ulcerativa</t>
  </si>
  <si>
    <t>Polipos inflamatorios</t>
  </si>
  <si>
    <t>Colitis del lado izquierdo</t>
  </si>
  <si>
    <t>Otras colitis ulcerativas</t>
  </si>
  <si>
    <t>Colitis Ulcerativa, sin otra especificacion</t>
  </si>
  <si>
    <t>Colitis y gastroenteritis debidas a radiacion</t>
  </si>
  <si>
    <t>Colitis y gastroenteritis toxicas</t>
  </si>
  <si>
    <t>Colitis y gastroenteritis alergicas y dieteticas</t>
  </si>
  <si>
    <t>Colitis de etiología indeterminada</t>
  </si>
  <si>
    <t>Otras colitis y gastroenteritis no infecciosas especificadas</t>
  </si>
  <si>
    <t>Colitis y gastroenteritis no infecciosas, no especificadas</t>
  </si>
  <si>
    <t>Trastorno vascular agudo de los intestinos</t>
  </si>
  <si>
    <t>Trastorno vascular cronico del intestino</t>
  </si>
  <si>
    <t>Angiodisplasia del colon</t>
  </si>
  <si>
    <t>Otros trastornos vasculares del intestino</t>
  </si>
  <si>
    <t>Trastorno vascular del intestino, no especificado</t>
  </si>
  <si>
    <t>ileo paralitico</t>
  </si>
  <si>
    <t>Invaginacion</t>
  </si>
  <si>
    <t>Volvulo</t>
  </si>
  <si>
    <t>ileo por calculo biliar</t>
  </si>
  <si>
    <t>Otras obstrucciones del intestino</t>
  </si>
  <si>
    <t>Adherencias [bridas] intestinales con obstruccion</t>
  </si>
  <si>
    <t>Otras obstrucciones intestinales y las no especificadas</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</si>
  <si>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</si>
  <si>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</si>
  <si>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</si>
  <si>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</si>
  <si>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</si>
  <si>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</si>
  <si>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</si>
  <si>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</si>
  <si>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</si>
  <si>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Síndrome de  colon irritable  con predominio de diarrea [IBS-D]</t>
  </si>
  <si>
    <t>Síndrome de colon irritable con predominio de constipación [IBS-C]</t>
  </si>
  <si>
    <t>Síndrome de colon irrtable con hábito Intestinal Mixto [IBS-M]</t>
  </si>
  <si>
    <t>Otros síndromes de colon irritable y los no especificados</t>
  </si>
  <si>
    <t>Constipacion</t>
  </si>
  <si>
    <t>Diarrea funcional</t>
  </si>
  <si>
    <t>Intestino neurogenico, no clasificado en otra parte</t>
  </si>
  <si>
    <t>Megacolon, no clasificado en otra parte</t>
  </si>
  <si>
    <t>Espasmo anal</t>
  </si>
  <si>
    <t>Otros trastornos funcionales especificados del intestino</t>
  </si>
  <si>
    <t>Trastorno funcional intestinal, no especificado</t>
  </si>
  <si>
    <t>Fisura anal aguda</t>
  </si>
  <si>
    <t>Fisura anal cronica</t>
  </si>
  <si>
    <t>Fisura anal, no especificada</t>
  </si>
  <si>
    <t>Fistula anal</t>
  </si>
  <si>
    <t>Fistula rectal</t>
  </si>
  <si>
    <t>Fistula anorrectal</t>
  </si>
  <si>
    <t>Absceso anal</t>
  </si>
  <si>
    <t>Absceso rectal</t>
  </si>
  <si>
    <t>Absceso anorrectal</t>
  </si>
  <si>
    <t>Absceso isquiorrectal</t>
  </si>
  <si>
    <t>Absceso intraesfinteriano</t>
  </si>
  <si>
    <t>Polipo anal</t>
  </si>
  <si>
    <t>Polipo rectal</t>
  </si>
  <si>
    <t>Prolapso anal</t>
  </si>
  <si>
    <t>Prolapso rectal</t>
  </si>
  <si>
    <t>Estenosis del ano y del recto</t>
  </si>
  <si>
    <t>Hemorragia del ano y del recto</t>
  </si>
  <si>
    <t>ulcera del ano y del recto</t>
  </si>
  <si>
    <t>Proctitis por radiacion</t>
  </si>
  <si>
    <t>Otras enfermedades especificadas del ano y del recto</t>
  </si>
  <si>
    <t>Enfermedad del ano y del recto, no especificada</t>
  </si>
  <si>
    <t>Absceso del intestino</t>
  </si>
  <si>
    <t>Perforacion del intestino (no traumatica)</t>
  </si>
  <si>
    <t>Fistula del intestino</t>
  </si>
  <si>
    <t>ulcera del intestino</t>
  </si>
  <si>
    <t>Enteroptosis</t>
  </si>
  <si>
    <t>Polipo del colon</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</si>
  <si>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</si>
  <si>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</si>
  <si>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</si>
  <si>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</si>
  <si>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</si>
  <si>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</si>
  <si>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</si>
  <si>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</si>
  <si>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</si>
  <si>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</si>
  <si>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</si>
  <si>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</si>
  <si>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</si>
  <si>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</si>
  <si>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</si>
  <si>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</si>
  <si>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</si>
  <si>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</si>
  <si>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gonococica</t>
  </si>
  <si>
    <t>Peritonitis sifilitica</t>
  </si>
  <si>
    <t>Peritonitis tuberculosa</t>
  </si>
  <si>
    <t>Otros trastornos del peritoneo en enfermedades infecciosas clasificadas en otra parte</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</si>
  <si>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</si>
  <si>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</si>
  <si>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</si>
  <si>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</si>
  <si>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</si>
  <si>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</si>
  <si>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</si>
  <si>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</si>
  <si>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</si>
  <si>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</si>
  <si>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</si>
  <si>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</si>
  <si>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</si>
  <si>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</si>
  <si>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</si>
  <si>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</si>
  <si>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</si>
  <si>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</si>
  <si>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</si>
  <si>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</si>
  <si>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</si>
  <si>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</si>
  <si>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</si>
  <si>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</si>
  <si>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</si>
  <si>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</si>
  <si>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</si>
  <si>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Cirrosis biliar primaria</t>
  </si>
  <si>
    <t>Cirrosis biliar secundaria</t>
  </si>
  <si>
    <t>Cirrosis biliar, no especificada</t>
  </si>
  <si>
    <t>Otras cirrosis del higado y las no especificadas</t>
  </si>
  <si>
    <t>Absceso del higado</t>
  </si>
  <si>
    <t>Flebitis de la vena porta</t>
  </si>
  <si>
    <t>Hepatitis reactiva no especificada</t>
  </si>
  <si>
    <t>Hepatitis granulomatosa, no clasificada en otra parte</t>
  </si>
  <si>
    <t>Hepatitis autoinmune</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</si>
  <si>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</si>
  <si>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</si>
  <si>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</si>
  <si>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</si>
  <si>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</si>
  <si>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</si>
  <si>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</si>
  <si>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</si>
  <si>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</si>
  <si>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</si>
  <si>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</si>
  <si>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</si>
  <si>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</si>
  <si>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</si>
  <si>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</si>
  <si>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</si>
  <si>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</si>
  <si>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</si>
  <si>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</si>
  <si>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</si>
  <si>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Otras colelitiasis</t>
  </si>
  <si>
    <t>Colecistitis aguda</t>
  </si>
  <si>
    <t>Colecistitis cronica</t>
  </si>
  <si>
    <t>Otras colecistitis</t>
  </si>
  <si>
    <t>Colecistitis, no especificada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</si>
  <si>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</si>
  <si>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</si>
  <si>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</si>
  <si>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</si>
  <si>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</si>
  <si>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</si>
  <si>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</si>
  <si>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Colangitis</t>
  </si>
  <si>
    <t>Obstruccion del conducto biliar</t>
  </si>
  <si>
    <t>Perforacion del conducto biliar</t>
  </si>
  <si>
    <t>Fistula del conducto biliar</t>
  </si>
  <si>
    <t>Espasmo del esfinter de Oddi</t>
  </si>
  <si>
    <t>Quiste biliar</t>
  </si>
  <si>
    <t>Otras enfermedades especificadas de las vias biliares</t>
  </si>
  <si>
    <t>Enfermedad de las vias biliares, no especificada</t>
  </si>
  <si>
    <t>Pancreatitis idiopatica aguda</t>
  </si>
  <si>
    <t>Pancreatitis biliar aguda</t>
  </si>
  <si>
    <t>Pancreatitis aguda inducida por alcohol</t>
  </si>
  <si>
    <t>Pancreatitits aguda inducida por drogas</t>
  </si>
  <si>
    <t>Otras pancreatitis agudas</t>
  </si>
  <si>
    <t>Pancreatitis aguda, no especificada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</si>
  <si>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</si>
  <si>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</si>
  <si>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</si>
  <si>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</si>
  <si>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</si>
  <si>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</si>
  <si>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</si>
  <si>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</si>
  <si>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</si>
  <si>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Esprue tropical</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</si>
  <si>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</si>
  <si>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</si>
  <si>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</si>
  <si>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</si>
  <si>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</si>
  <si>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</si>
  <si>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</si>
  <si>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</si>
  <si>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</si>
  <si>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</si>
  <si>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</si>
  <si>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</si>
  <si>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</si>
  <si>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</si>
  <si>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</si>
  <si>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</si>
  <si>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</si>
  <si>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</si>
  <si>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Trastornos tuberculosos del intestino, peritoneo y ganglios mesentericos</t>
  </si>
  <si>
    <t>Megacolon en la enfermedad de Chagas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</si>
  <si>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</si>
  <si>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</si>
  <si>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</si>
  <si>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</si>
  <si>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</si>
  <si>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</si>
  <si>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</si>
  <si>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</si>
  <si>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</si>
  <si>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</si>
  <si>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</si>
  <si>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</si>
  <si>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</si>
  <si>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</si>
  <si>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</si>
  <si>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</si>
  <si>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</si>
  <si>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</si>
  <si>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</si>
  <si>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</si>
  <si>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</si>
  <si>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</si>
  <si>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</si>
  <si>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</si>
  <si>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</si>
  <si>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</si>
  <si>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</si>
  <si>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</si>
  <si>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</si>
  <si>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</si>
  <si>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</si>
  <si>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</si>
  <si>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</si>
  <si>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</si>
  <si>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</si>
  <si>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</si>
  <si>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</si>
  <si>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Queratosis folicular adquirida</t>
  </si>
  <si>
    <t>Dermatosis acantolitica transitoria [Grover]</t>
  </si>
  <si>
    <t>Otros trastornos acantoliticos especificados</t>
  </si>
  <si>
    <t>Trastorno acantolitico, no especificado</t>
  </si>
  <si>
    <t>Penfigoide flictenular</t>
  </si>
  <si>
    <t>Penfigoide cicatricial</t>
  </si>
  <si>
    <t>Enfermedad flictenular cronica de la infancia</t>
  </si>
  <si>
    <t>Epidermolisis bullosa adquirida</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</si>
  <si>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</si>
  <si>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</si>
  <si>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</si>
  <si>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</si>
  <si>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</si>
  <si>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</si>
  <si>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</si>
  <si>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</si>
  <si>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Otras dermatitis atopicas</t>
  </si>
  <si>
    <t>Dermatitis atopica, no especificada</t>
  </si>
  <si>
    <t>Seborrea capitis</t>
  </si>
  <si>
    <t>Dermatitis seborreica infantil</t>
  </si>
  <si>
    <t>Otras dermatitis seborreicas</t>
  </si>
  <si>
    <t>Dermatitis seborreica,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</si>
  <si>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</si>
  <si>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</si>
  <si>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</si>
  <si>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</si>
  <si>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</si>
  <si>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</si>
  <si>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</si>
  <si>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</si>
  <si>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</si>
  <si>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</si>
  <si>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</si>
  <si>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detergentes</t>
  </si>
  <si>
    <t>Dermatitis de contacto por irritantes, debida a aceites y grasas</t>
  </si>
  <si>
    <t>Dermatitis de contacto por irritantes, debida a disolventes</t>
  </si>
  <si>
    <t>Dermatitis de contacto por irritantes, debida a cosmeticos</t>
  </si>
  <si>
    <t>Dermatitis de contacto por irritantes, debida a drogas en contacto con la piel</t>
  </si>
  <si>
    <t>Dermatitis de contacto por irritantes, debida a otros productos quimicos</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</si>
  <si>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</si>
  <si>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</si>
  <si>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</si>
  <si>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</si>
  <si>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cosmeticos</t>
  </si>
  <si>
    <t>Dermatitis de contacto, forma no especificada, debida a drogas en contacto con la piel</t>
  </si>
  <si>
    <t>Dermatitis de contacto, forma no especificada, debida a colorantes</t>
  </si>
  <si>
    <t>Dermatitis de contacto, forma no especificada, debida a otros productos quimicos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</si>
  <si>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</si>
  <si>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</si>
  <si>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</si>
  <si>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</si>
  <si>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</si>
  <si>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Erupcion cutanea generalizada debida a drogas y medicamentos</t>
  </si>
  <si>
    <t>Erupcion cutanea localizada debida a drogas y medicamentos</t>
  </si>
  <si>
    <t>Dermatitis debida a ingestion de alimentos</t>
  </si>
  <si>
    <t>Dermatitis debida a otras sustancias ingeridas</t>
  </si>
  <si>
    <t>Dermatitis debida a sustancias ingeridas no especificadas</t>
  </si>
  <si>
    <t>Liquen simple cronico</t>
  </si>
  <si>
    <t>Prurigo nodular</t>
  </si>
  <si>
    <t>Otros prurigos</t>
  </si>
  <si>
    <t>Prurito anal</t>
  </si>
  <si>
    <t>Prurito escrotal</t>
  </si>
  <si>
    <t>Prurito vulvar</t>
  </si>
  <si>
    <t>Prurito anogenital, no especificado</t>
  </si>
  <si>
    <t>Otros pruritos</t>
  </si>
  <si>
    <t>Prurito, no especificado</t>
  </si>
  <si>
    <t>Dermatitis numular</t>
  </si>
  <si>
    <t>Dishidrosis [ponfolix]</t>
  </si>
  <si>
    <t>Autosensibilizacion cutanea</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</si>
  <si>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</si>
  <si>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</si>
  <si>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</si>
  <si>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</si>
  <si>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</si>
  <si>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</si>
  <si>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</si>
  <si>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</si>
  <si>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</si>
  <si>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</si>
  <si>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Artropatia psoriasica</t>
  </si>
  <si>
    <t>Otras psoriasis</t>
  </si>
  <si>
    <t>Psoriasis, no especificada</t>
  </si>
  <si>
    <t>Pitiriasis liquenoide y varioliforme aguda</t>
  </si>
  <si>
    <t>Pitiriasis liquenoide cronica</t>
  </si>
  <si>
    <t>Parapsoriasis en placas pequenas</t>
  </si>
  <si>
    <t>Parapsoriasis en placas grandes</t>
  </si>
  <si>
    <t>Parapsoriasis retiforme</t>
  </si>
  <si>
    <t>Otras parapsoriasis</t>
  </si>
  <si>
    <t>Parapsoriasis, no especificada</t>
  </si>
  <si>
    <t>Pitiriasis rosada</t>
  </si>
  <si>
    <t>Liquen plano hipertrofico</t>
  </si>
  <si>
    <t>Liquen plano flictenular</t>
  </si>
  <si>
    <t>Reaccion liquenoide debida a drogas</t>
  </si>
  <si>
    <t>Liquen plano subagudo (activo)</t>
  </si>
  <si>
    <t>Otros liquenes planos</t>
  </si>
  <si>
    <t>Liquen plano, no especificado</t>
  </si>
  <si>
    <t>Pitiriasis rubra pilaris</t>
  </si>
  <si>
    <t>Liquen nitido</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</si>
  <si>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</si>
  <si>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</si>
  <si>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</si>
  <si>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</si>
  <si>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</si>
  <si>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</si>
  <si>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alergica</t>
  </si>
  <si>
    <t>Urticaria idiopatica</t>
  </si>
  <si>
    <t>Urticaria debida al calor y al frio</t>
  </si>
  <si>
    <t>Urticaria dermatografica</t>
  </si>
  <si>
    <t>Urticaria vibratoria</t>
  </si>
  <si>
    <t>Urticaria colinergica</t>
  </si>
  <si>
    <t>Urticaria por contacto</t>
  </si>
  <si>
    <t>Otras urticarias</t>
  </si>
  <si>
    <t>Urticaria, no especificada</t>
  </si>
  <si>
    <t>Eritema multiforme no flictenular</t>
  </si>
  <si>
    <t>Eritema multiforme flictenular</t>
  </si>
  <si>
    <t>Necrolisis epidermica toxica [Lyell]</t>
  </si>
  <si>
    <t>Otros eritemas multiformes</t>
  </si>
  <si>
    <t>Eritema multiforme, no especificado</t>
  </si>
  <si>
    <t>Eritema nudoso</t>
  </si>
  <si>
    <t>Eritema toxico</t>
  </si>
  <si>
    <t>Eritema anular centrifugo</t>
  </si>
  <si>
    <t>Eritema marginado</t>
  </si>
  <si>
    <t>Otros eritemas figurados cronicos</t>
  </si>
  <si>
    <t>Otras afecciones eritematosas especificadas</t>
  </si>
  <si>
    <t>Afeccion eritematosa, no especificada</t>
  </si>
  <si>
    <t>Eritema marginado en la fiebre reumatica aguda</t>
  </si>
  <si>
    <t>Eritema en otras enfermedades clasificadas en otra parte</t>
  </si>
  <si>
    <t>Quemadura solar de primer grado</t>
  </si>
  <si>
    <t>Quemadura solar de segundo grado</t>
  </si>
  <si>
    <t>Quemadura solar de tercer grado</t>
  </si>
  <si>
    <t>Otras quemaduras solares</t>
  </si>
  <si>
    <t>Quemadura solar, no especificada</t>
  </si>
  <si>
    <t>Respuesta fototoxica a drogas</t>
  </si>
  <si>
    <t>Respuesta fotoalergica a drogas</t>
  </si>
  <si>
    <t>Dermatitis por fotocontacto [dermatitis de berloque]</t>
  </si>
  <si>
    <t>Urticaria solar</t>
  </si>
  <si>
    <t>Erupcion polimorfa a la luz</t>
  </si>
  <si>
    <t>Otros cambios agudos especificados de la piel debidos a radiacion ultravioleta</t>
  </si>
  <si>
    <t>Cambio agudo de la piel debido a radiacion ultravioleta, sin otra especificacion</t>
  </si>
  <si>
    <t>Queratosis actinica</t>
  </si>
  <si>
    <t>Reticuloide actinico</t>
  </si>
  <si>
    <t>Piel romboidal de la nuca</t>
  </si>
  <si>
    <t>Poiquilodermia de Civatte</t>
  </si>
  <si>
    <t>Piel laxa senil</t>
  </si>
  <si>
    <t>Granuloma actinico</t>
  </si>
  <si>
    <t>Otros cambios de la piel debidos a exposicion cronica a radiacion no ionizante</t>
  </si>
  <si>
    <t>Cambios de la piel debidos a exposicion cronica a radiacion no ionizante, sin otra especificacion</t>
  </si>
  <si>
    <t>Radiodermatitis aguda</t>
  </si>
  <si>
    <t>Radiodermatitis cronica</t>
  </si>
  <si>
    <t>Radiodermatitis, no especificada</t>
  </si>
  <si>
    <t>Eritema ab igne [dermatitis ab igne]</t>
  </si>
  <si>
    <t>Otros trastornos especificados de la piel y del tejido subcutaneo relacionados con radiacion</t>
  </si>
  <si>
    <t>Trastornos no especificados de la piel y del tejido subcutaneo relacionados con radiacion</t>
  </si>
  <si>
    <t>Una encarnada</t>
  </si>
  <si>
    <t>Onicolisis</t>
  </si>
  <si>
    <t>Onicogriposis</t>
  </si>
  <si>
    <t>Distrofia ungueal</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</si>
  <si>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</si>
  <si>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</si>
  <si>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</si>
  <si>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</si>
  <si>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</si>
  <si>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</si>
  <si>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(capitis) total</t>
  </si>
  <si>
    <t>Alopecia universal</t>
  </si>
  <si>
    <t>Ofiasis</t>
  </si>
  <si>
    <t>Otras alopecias areatas</t>
  </si>
  <si>
    <t>Alopecia areata, no especificada</t>
  </si>
  <si>
    <t>Alopecia androgena, inducida por drogas</t>
  </si>
  <si>
    <t>Otras alopecias androgenas</t>
  </si>
  <si>
    <t>Alopecia androgena, no especificada</t>
  </si>
  <si>
    <t>Perdida capilar telogena</t>
  </si>
  <si>
    <t>Perdida capilar anagena</t>
  </si>
  <si>
    <t>Alopecia mucinosa</t>
  </si>
  <si>
    <t>Otras perdidas especificadas no cicatriciales del pelo</t>
  </si>
  <si>
    <t>Perdida no cicatricial del pelo, sin otra especificacion</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</si>
  <si>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</si>
  <si>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</si>
  <si>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</si>
  <si>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</si>
  <si>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</si>
  <si>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</si>
  <si>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</si>
  <si>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</si>
  <si>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Variacion del color del pelo</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</si>
  <si>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</si>
  <si>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</si>
  <si>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</si>
  <si>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</si>
  <si>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</si>
  <si>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</si>
  <si>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</si>
  <si>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</si>
  <si>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Acne vulgar</t>
  </si>
  <si>
    <t>Acne conglobado</t>
  </si>
  <si>
    <t>Acne varioliforme</t>
  </si>
  <si>
    <t>Acne tropical</t>
  </si>
  <si>
    <t>Acne infantil</t>
  </si>
  <si>
    <t>Acne excoriado de la mujer joven</t>
  </si>
  <si>
    <t>Otros acnes</t>
  </si>
  <si>
    <t>Acne, no especificado</t>
  </si>
  <si>
    <t>Dermatitis peribucal</t>
  </si>
  <si>
    <t>Rinofima</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</si>
  <si>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</si>
  <si>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</si>
  <si>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</si>
  <si>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</si>
  <si>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</si>
  <si>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</si>
  <si>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</si>
  <si>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</si>
  <si>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</si>
  <si>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</si>
  <si>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</si>
  <si>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</si>
  <si>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</si>
  <si>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</si>
  <si>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</si>
  <si>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</si>
  <si>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</si>
  <si>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Otros trastornos sudoriparos ecrinos</t>
  </si>
  <si>
    <t>Trastorno sudoriparo ecrino, no especificado</t>
  </si>
  <si>
    <t>Bromhidrosis</t>
  </si>
  <si>
    <t>Cromhidrosis</t>
  </si>
  <si>
    <t>Miliaria apocrina</t>
  </si>
  <si>
    <t>Otros trastornos sudoriparos apocrinos</t>
  </si>
  <si>
    <t>Trastorno sudoriparo apocrino, no especificado</t>
  </si>
  <si>
    <t>Vitiligo</t>
  </si>
  <si>
    <t>Hiperpigmentacion postinflamatoria</t>
  </si>
  <si>
    <t>Cloasma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</si>
  <si>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</si>
  <si>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</si>
  <si>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</si>
  <si>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</si>
  <si>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</si>
  <si>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</si>
  <si>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</si>
  <si>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</si>
  <si>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Queratosis seborreica</t>
  </si>
  <si>
    <t>Acantosis nigricans</t>
  </si>
  <si>
    <t>Callos y callosidades</t>
  </si>
  <si>
    <t>Ictiosis adquirida</t>
  </si>
  <si>
    <t>Queratosis [queratodermia] palmar y plantar adquirida</t>
  </si>
  <si>
    <t>Queratosis punctata (palmar y plantar)</t>
  </si>
  <si>
    <t>Xerosis del cutis</t>
  </si>
  <si>
    <t>Otros engrosamientos epidermicos especificados</t>
  </si>
  <si>
    <t>Engrosamiento epidermico, no especificado</t>
  </si>
  <si>
    <t>Queratoderma en enfermedades clasificadas en otra parte</t>
  </si>
  <si>
    <t>Queratosis folicular y parafolicular penetrante del cutis [Kyrle]</t>
  </si>
  <si>
    <t>Colagenosis perforante reactiva</t>
  </si>
  <si>
    <t>Elastosis serpiginosa perforante</t>
  </si>
  <si>
    <t>Otros trastornos de la eliminacion transepidermica</t>
  </si>
  <si>
    <t>Trastorno de la eliminacion transepidermica, no especificado</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</si>
  <si>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</si>
  <si>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</si>
  <si>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</si>
  <si>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</si>
  <si>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</si>
  <si>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</si>
  <si>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Liquen escleroso y atrofico</t>
  </si>
  <si>
    <t>Anetodermia de Schweninger-Buzzi</t>
  </si>
  <si>
    <t>Anetodermia de Jadassohn-Pellizzari</t>
  </si>
  <si>
    <t>Atrofoderma de Pasini y Prerini</t>
  </si>
  <si>
    <t>Acrodermatitis cronica atrofica</t>
  </si>
  <si>
    <t>Fibrosis y afecciones cicatriciales de la piel</t>
  </si>
  <si>
    <t>Estrias atroficas</t>
  </si>
  <si>
    <t>Otros trastornos atroficos de la piel</t>
  </si>
  <si>
    <t>Trastorno atrofico de la piel, no especificado</t>
  </si>
  <si>
    <t>Cicatriz hipertrofica</t>
  </si>
  <si>
    <t>Otros trastornos hipertroficos de la piel</t>
  </si>
  <si>
    <t>Trastorno hipertrofico de la piel, no especificado</t>
  </si>
  <si>
    <t>Granuloma anular</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</si>
  <si>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</si>
  <si>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</si>
  <si>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</si>
  <si>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</si>
  <si>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</si>
  <si>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discoide</t>
  </si>
  <si>
    <t>Lupus eritematoso cutaneo subagudo</t>
  </si>
  <si>
    <t>Otros lupus eritematosos localizados</t>
  </si>
  <si>
    <t>Escleroderma localizado [morfea]</t>
  </si>
  <si>
    <t>Escleroderma lineal</t>
  </si>
  <si>
    <t>Calcinosis de la piel</t>
  </si>
  <si>
    <t>Esclerodactilia</t>
  </si>
  <si>
    <t>Papulas de Gottron</t>
  </si>
  <si>
    <t>Poiquilodermia vascular atrofica</t>
  </si>
  <si>
    <t>Ainhum</t>
  </si>
  <si>
    <t>Otros trastornos localizados especificados del tejido conjuntivo</t>
  </si>
  <si>
    <t>Trastorno localizado del tejido conjuntivo, no especificado</t>
  </si>
  <si>
    <t>Vasculitis livedoide</t>
  </si>
  <si>
    <t>Eritema elevatum diutinum</t>
  </si>
  <si>
    <t>Otras vasculitis limitadas a la piel</t>
  </si>
  <si>
    <t>Vasculitis limitada a la piel, sin otra especificacion</t>
  </si>
  <si>
    <t>ulcera de miembro inferior, no clasificada en otra parte</t>
  </si>
  <si>
    <t>Granuloma piogeno</t>
  </si>
  <si>
    <t>Dermatitis facticia</t>
  </si>
  <si>
    <t>Dermatosis neutrofila febril [Sweet]</t>
  </si>
  <si>
    <t>Celulitis eosinofilia [Wells]</t>
  </si>
  <si>
    <t>ulcera cronica de la piel, no clasificada en otra parte</t>
  </si>
  <si>
    <t>Mucinosis de la piel</t>
  </si>
  <si>
    <t>Otros trastornos infiltrativos de la piel y del tejido subcutaneo</t>
  </si>
  <si>
    <t>Piel y tejido subcutaneo excesiva y redundante</t>
  </si>
  <si>
    <t>Otros trastornos especificados de la piel y del tejido subcutaneo</t>
  </si>
  <si>
    <t>Trastorno de la piel y del tejido subcutaneo, no especificado</t>
  </si>
  <si>
    <t>Amiloidosis de la piel</t>
  </si>
  <si>
    <t>Otros trastornos de la piel y del tejido subcutaneo en enfermedades clasificadas en otra parte</t>
  </si>
  <si>
    <t>Artritis y poliartritis estafilococica</t>
  </si>
  <si>
    <t>Artritis y poliartritis neumococica</t>
  </si>
  <si>
    <t>Otras artritis y poliartritis estreptococicas</t>
  </si>
  <si>
    <t>Artritis y poliartritis debidas a otros agentes bacterianos especificados</t>
  </si>
  <si>
    <t>Artritis piogena, no especificada</t>
  </si>
  <si>
    <t>Artritis meningococica</t>
  </si>
  <si>
    <t>Artritis tuberculosa</t>
  </si>
  <si>
    <t>Artritis en la enfermedad de Lyme</t>
  </si>
  <si>
    <t>Artritis en otras enfermedades bacterianas clasificadas en otra parte</t>
  </si>
  <si>
    <t>Artritis en rubeola</t>
  </si>
  <si>
    <t>Artritis en otras enfermedades virales clasificadas en otra parte</t>
  </si>
  <si>
    <t>Artritis en micosis</t>
  </si>
  <si>
    <t>Artritis en otras enfermedades infecciosas y parasitarias clasificadas en otra parte</t>
  </si>
  <si>
    <t>Artropatia consecutiva a derivacion intestinal</t>
  </si>
  <si>
    <t>Artropatia postdisenterica</t>
  </si>
  <si>
    <t>Artropatia postinmunizacion</t>
  </si>
  <si>
    <t>Enfermedad de Reiter</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</si>
  <si>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</si>
  <si>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</si>
  <si>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</si>
  <si>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</si>
  <si>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</si>
  <si>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</si>
  <si>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</si>
  <si>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</si>
  <si>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Vasculitis reumatoide</t>
  </si>
  <si>
    <t>Artritis reumatoide con compromiso de otros organos o sistemas</t>
  </si>
  <si>
    <t>Otras artritis reumatoideas seropositivas</t>
  </si>
  <si>
    <t>Artritis reumatoidea seropositiva, sin otra especificacion</t>
  </si>
  <si>
    <t>Artritis reumatoide seronegativa</t>
  </si>
  <si>
    <t>Enfermedad de Still de comienzo en el adulto</t>
  </si>
  <si>
    <t>Bursitis reumatoide</t>
  </si>
  <si>
    <t>Nodulo reumatoide</t>
  </si>
  <si>
    <t>Poliartropatia inflamatoria</t>
  </si>
  <si>
    <t>Otras artritis reumatoides especificadas</t>
  </si>
  <si>
    <t>Artritis reumatoide, no especificada</t>
  </si>
  <si>
    <t>Artropatia psoriasica interfalangica distal</t>
  </si>
  <si>
    <t>Artritis mutilante</t>
  </si>
  <si>
    <t>Espondilitis psoriasica</t>
  </si>
  <si>
    <t>Otras artropatias psoriasicas</t>
  </si>
  <si>
    <t>Artropatia en la enfermedad de Crohn [enteritis regional]</t>
  </si>
  <si>
    <t>Artropatia en la colitis ulcerativa</t>
  </si>
  <si>
    <t>Otras artropatias enteropaticas</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</si>
  <si>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</si>
  <si>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</si>
  <si>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</si>
  <si>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</si>
  <si>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</si>
  <si>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</si>
  <si>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</si>
  <si>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</si>
  <si>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</si>
  <si>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</si>
  <si>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</si>
  <si>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idiopatica</t>
  </si>
  <si>
    <t>Gota saturnina</t>
  </si>
  <si>
    <t>Gota inducida por drogas</t>
  </si>
  <si>
    <t>Gota debida a alteracion de la funcion renal</t>
  </si>
  <si>
    <t>Otras gotas secundarias</t>
  </si>
  <si>
    <t>Gota, no especificada</t>
  </si>
  <si>
    <t>Enfermedad por deposito de hidroxiapatita</t>
  </si>
  <si>
    <t>Condrocalcinosis familiar</t>
  </si>
  <si>
    <t>Otras condrocalcinosis</t>
  </si>
  <si>
    <t>Otras artropatias por cristales, especificadas</t>
  </si>
  <si>
    <t>Artropatia por cristales, no especificada</t>
  </si>
  <si>
    <t>Artropatia postraumatica cronica [de Jaccoud]</t>
  </si>
  <si>
    <t>Enfermedad de Kaschin-Beck</t>
  </si>
  <si>
    <t>Sinovitis vellonodular (pigmentada)</t>
  </si>
  <si>
    <t>Reumatismo palindromico</t>
  </si>
  <si>
    <t>Hidrartrosis intermitente</t>
  </si>
  <si>
    <t>Artropatia traumatica</t>
  </si>
  <si>
    <t>Otras artropatias especificas, no clasificadas en otra parte</t>
  </si>
  <si>
    <t>Poliartritis, no especificada</t>
  </si>
  <si>
    <t>Monoartritis, no clasificada en otra parte</t>
  </si>
  <si>
    <t>Otras artritis especificadas</t>
  </si>
  <si>
    <t>Artritis, no especificada</t>
  </si>
  <si>
    <t>Artropatia gotosa debida a defectos enzimaticos y a otros trastornos hereditarios, clasificados en otra parte</t>
  </si>
  <si>
    <t>Artropatia por cristales en otros trastornos metabolicos</t>
  </si>
  <si>
    <t>Artropatia diabetica</t>
  </si>
  <si>
    <t>Dermatoartritis lipoide</t>
  </si>
  <si>
    <t>Artropatia en la amiloidosis</t>
  </si>
  <si>
    <t>Artropatia en otros trastornos endocrinos, metabolicos y nutricionales</t>
  </si>
  <si>
    <t>Artropatia neuropatica</t>
  </si>
  <si>
    <t>Artropatia en otras enfermedades especificadas, clasificadas en otra parte</t>
  </si>
  <si>
    <t>(Osteo)artrosis primaria generalizada</t>
  </si>
  <si>
    <t>Nodulos de Heberden (con artropatia)</t>
  </si>
  <si>
    <t>Nodulos de Bouchard (con artropatia)</t>
  </si>
  <si>
    <t>Artrosis secundaria multiple</t>
  </si>
  <si>
    <t>(Osteo)artrosis erosiva</t>
  </si>
  <si>
    <t>Otras poliartrosis</t>
  </si>
  <si>
    <t>Poliartrosis, no especificada</t>
  </si>
  <si>
    <t>Coxartrosis primaria, bilateral</t>
  </si>
  <si>
    <t>Otras coxartrosis primarias</t>
  </si>
  <si>
    <t>Coxartrosis a consecuencia de displasia, bilateral</t>
  </si>
  <si>
    <t>Otras coxartrosis displasicas</t>
  </si>
  <si>
    <t>Coxartrosis postraumatica, bilateral</t>
  </si>
  <si>
    <t>Otra coxartrosis postraumatica</t>
  </si>
  <si>
    <t>Otra coxartrosis secundaria, bilateral</t>
  </si>
  <si>
    <t>Otras coxartrosis secundarias</t>
  </si>
  <si>
    <t>Coxartrosis, no especificada</t>
  </si>
  <si>
    <t>Gonartrosis primaria, bilateral</t>
  </si>
  <si>
    <t>Otras gonartrosis primarias</t>
  </si>
  <si>
    <t>Gonartrosis postraumatica, bilateral</t>
  </si>
  <si>
    <t>Otras gonartrosis postraumaticas</t>
  </si>
  <si>
    <t>Otras gonartrosis secundarias, bilaterales</t>
  </si>
  <si>
    <t>Otras gonartrosis secundarias</t>
  </si>
  <si>
    <t>Gonartrosis, no especificada</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</si>
  <si>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</si>
  <si>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</si>
  <si>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</si>
  <si>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</si>
  <si>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</si>
  <si>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</si>
  <si>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</si>
  <si>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primaria de otras articulaciones</t>
  </si>
  <si>
    <t>Artrosis postraumatica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</si>
  <si>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</si>
  <si>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</si>
  <si>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</si>
  <si>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</si>
  <si>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</si>
  <si>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</si>
  <si>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</si>
  <si>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</si>
  <si>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</si>
  <si>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</si>
  <si>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</si>
  <si>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</si>
  <si>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Deformidad en flexion</t>
  </si>
  <si>
    <t>Muneca o pie en pendulo (adquirido)</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</si>
  <si>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</si>
  <si>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</si>
  <si>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</si>
  <si>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</si>
  <si>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</si>
  <si>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</si>
  <si>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Luxacion recidivante de la rotula</t>
  </si>
  <si>
    <t>Subluxacion recidivante de la rotula</t>
  </si>
  <si>
    <t>Trastornos rotulofemorales</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</si>
  <si>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</si>
  <si>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</si>
  <si>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</si>
  <si>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</si>
  <si>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</si>
  <si>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</si>
  <si>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</si>
  <si>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Otros trastornos de los meniscos</t>
  </si>
  <si>
    <t>Cuerpo flotante en la rodilla</t>
  </si>
  <si>
    <t>Inestabilidad cronica de la rodilla</t>
  </si>
  <si>
    <t>Otra ruptura espontanea del (de los) ligamento(s) de la rodilla</t>
  </si>
  <si>
    <t>Otros trastornos internos de la rodilla</t>
  </si>
  <si>
    <t>Trastorno interno de la rodilla, no especificado</t>
  </si>
  <si>
    <t>Cuerpo flotante articular</t>
  </si>
  <si>
    <t>Otros trastornos del cartilago articular</t>
  </si>
  <si>
    <t>Trastorno del ligamento</t>
  </si>
  <si>
    <t>Luxacion y subluxacion patologica de la articulacion, no clasificada en otra parte</t>
  </si>
  <si>
    <t>Luxacion y subluxacion recidivante de la articulacion</t>
  </si>
  <si>
    <t>Contractura articular</t>
  </si>
  <si>
    <t>Anquilosis articular</t>
  </si>
  <si>
    <t>Protrusion de acetabulo</t>
  </si>
  <si>
    <t>Otras lesiones articulares especificas, no clasificadas en otra parte</t>
  </si>
  <si>
    <t>Desarreglo articular, no especificado</t>
  </si>
  <si>
    <t>Hemartrosis</t>
  </si>
  <si>
    <t>Fistula articular</t>
  </si>
  <si>
    <t>Articulacion inestable</t>
  </si>
  <si>
    <t>Otras inestabilidades articulares</t>
  </si>
  <si>
    <t>Derrame articular</t>
  </si>
  <si>
    <t>Dolor en articulacion</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</si>
  <si>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</si>
  <si>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</si>
  <si>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</si>
  <si>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</si>
  <si>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</si>
  <si>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</si>
  <si>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</si>
  <si>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Sindrome mucocutaneo linfonodular [Kawasaki]</t>
  </si>
  <si>
    <t>Otras afecciones relacionadas con la poliarteritis nudosa</t>
  </si>
  <si>
    <t>Angiitis debida a hipersensibilidad</t>
  </si>
  <si>
    <t>Microangiopatia trombotica</t>
  </si>
  <si>
    <t>Granuloma letal de la linea media</t>
  </si>
  <si>
    <t>Granulomatosis de Wegener</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</si>
  <si>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</si>
  <si>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</si>
  <si>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</si>
  <si>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</si>
  <si>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</si>
  <si>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</si>
  <si>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</si>
  <si>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</si>
  <si>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</si>
  <si>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</si>
  <si>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Dermatomiositis juvenil</t>
  </si>
  <si>
    <t>Otras dermatomiositis</t>
  </si>
  <si>
    <t>Polimiositis</t>
  </si>
  <si>
    <t>Dermatopolimiositis, no especificada</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</si>
  <si>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</si>
  <si>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</si>
  <si>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</si>
  <si>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</si>
  <si>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</si>
  <si>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</si>
  <si>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</si>
  <si>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Enfermedad de Behcet</t>
  </si>
  <si>
    <t>Polimialgia reumatica</t>
  </si>
  <si>
    <t>Fascitis difusa (eosinofilica)</t>
  </si>
  <si>
    <t>Fibrosclerosis multifocal</t>
  </si>
  <si>
    <t>Paniculitis recidivante [Weber-Christian]</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</si>
  <si>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</si>
  <si>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</si>
  <si>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</si>
  <si>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</si>
  <si>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</si>
  <si>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</si>
  <si>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</si>
  <si>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</si>
  <si>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</si>
  <si>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Cifosis postural</t>
  </si>
  <si>
    <t>Otras cifosis secundarias</t>
  </si>
  <si>
    <t>Otras cifosis y las no especificadas</t>
  </si>
  <si>
    <t>Sindrome de espalda plana</t>
  </si>
  <si>
    <t>Otras lordosis</t>
  </si>
  <si>
    <t>Lordosis, no especificada</t>
  </si>
  <si>
    <t>Escoliosis idiopatica infantil</t>
  </si>
  <si>
    <t>Escoliosis idiopatica juvenil</t>
  </si>
  <si>
    <t>Otras escoliosis idiopaticas</t>
  </si>
  <si>
    <t>Escoliosis toracogenica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</si>
  <si>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</si>
  <si>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</si>
  <si>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</si>
  <si>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</si>
  <si>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</si>
  <si>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</si>
  <si>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</si>
  <si>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Espondilolisis</t>
  </si>
  <si>
    <t>Espondilolistesis</t>
  </si>
  <si>
    <t>Otras fusiones de la columna vertebral</t>
  </si>
  <si>
    <t>Subluxacion atlanto-axoidea recurrente, con mielopatia</t>
  </si>
  <si>
    <t>Otras subluxaciones atlanto-axoideas recurrentes</t>
  </si>
  <si>
    <t>Otras subluxaciones vertebrales recurrentes</t>
  </si>
  <si>
    <t>Torticolis</t>
  </si>
  <si>
    <t>Otras dorsopatias deformantes de la columna vertebral especificadas</t>
  </si>
  <si>
    <t>Dorsopatia deformante, no especificada</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</si>
  <si>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</si>
  <si>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</si>
  <si>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</si>
  <si>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</si>
  <si>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</si>
  <si>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</si>
  <si>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</si>
  <si>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</si>
  <si>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</si>
  <si>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</si>
  <si>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Entesopatia vertebral</t>
  </si>
  <si>
    <t>Sacroiliitis, no clasificada en otra parte</t>
  </si>
  <si>
    <t>Osteomielitis de vertebra</t>
  </si>
  <si>
    <t>Infeccion de disco intervertebral (piogena)</t>
  </si>
  <si>
    <t>Discitis, no especificada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</si>
  <si>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</si>
  <si>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</si>
  <si>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</si>
  <si>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</si>
  <si>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</si>
  <si>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</si>
  <si>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Otras espondilosis</t>
  </si>
  <si>
    <t>Espondilosis, no especificada</t>
  </si>
  <si>
    <t>Estenosis espinal</t>
  </si>
  <si>
    <t>Hiperostosis anquilosante [Forestier]</t>
  </si>
  <si>
    <t>Espondilopatia interespinosa (vertebras "en beso")</t>
  </si>
  <si>
    <t>Espondilopatia traumatica</t>
  </si>
  <si>
    <t>Fractura de vertebra por fatiga</t>
  </si>
  <si>
    <t>Vertebra colapsada, no clasificada en otra parte</t>
  </si>
  <si>
    <t>Otras espondilopatias especificadas</t>
  </si>
  <si>
    <t>Espondilopatia, no especificada</t>
  </si>
  <si>
    <t>Tuberculosis de la columna vertebral</t>
  </si>
  <si>
    <t>Espondilitis por brucelosis</t>
  </si>
  <si>
    <t>Espondilitis por enterobacterias</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</si>
  <si>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</si>
  <si>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</si>
  <si>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</si>
  <si>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</si>
  <si>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</si>
  <si>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</si>
  <si>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Otros desplazamientos de disco cervical</t>
  </si>
  <si>
    <t>Otras degeneraciones de disco cervical</t>
  </si>
  <si>
    <t>Otros trastornos de disco cervical</t>
  </si>
  <si>
    <t>Trastorno de disco cervical, no especificado</t>
  </si>
  <si>
    <t>Trastornos de discos intervertebrales lumbares y otros, con mielopatia</t>
  </si>
  <si>
    <t>Trastornos de disco lumbar y otros, con radiculopatia</t>
  </si>
  <si>
    <t xml:space="preserve">Otros desplazamientos especificados de disco intervertebral </t>
  </si>
  <si>
    <t>Otras degeneraciones especificadas de disco intervertebral</t>
  </si>
  <si>
    <t>Nodulos de Schmorl</t>
  </si>
  <si>
    <t>Otros trastornos especificados de los discos intervertebrales</t>
  </si>
  <si>
    <t>Trastorno de los discos intervertebrales, no especificado</t>
  </si>
  <si>
    <t>Sindrome cervicocraneal</t>
  </si>
  <si>
    <t>Sindrome cervicobraquial</t>
  </si>
  <si>
    <t>Inestabilidad de la columna vertebral</t>
  </si>
  <si>
    <t>Trastornos sacrococcigeos, no clasificados en otra parte</t>
  </si>
  <si>
    <t>Otras dorsopatias especificadas</t>
  </si>
  <si>
    <t>Dorsopatia, no especificada</t>
  </si>
  <si>
    <t>Paniculitis que afecta regiones del cuello y de la espalda</t>
  </si>
  <si>
    <t>Radiculopatia</t>
  </si>
  <si>
    <t>Cervicalgia</t>
  </si>
  <si>
    <t>Ciatica</t>
  </si>
  <si>
    <t>Lumbago con ciatica</t>
  </si>
  <si>
    <t>Lumbago no especificado</t>
  </si>
  <si>
    <t>Dolor en la columna dorsal</t>
  </si>
  <si>
    <t>Otras dorsalgias</t>
  </si>
  <si>
    <t>Dorsalgia, no especificada</t>
  </si>
  <si>
    <t>Miositis infecciosa</t>
  </si>
  <si>
    <t>Miositis intersticial</t>
  </si>
  <si>
    <t>Granuloma por cuerpo extrano en tejido blando, no clasificado en otra parte</t>
  </si>
  <si>
    <t>Otras miositis</t>
  </si>
  <si>
    <t>Miositis, no especificada</t>
  </si>
  <si>
    <t>Miositis osificante traumatica</t>
  </si>
  <si>
    <t>Miositis osificante progresiva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</si>
  <si>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</si>
  <si>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</si>
  <si>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</si>
  <si>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</si>
  <si>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</si>
  <si>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</si>
  <si>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</si>
  <si>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</si>
  <si>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</si>
  <si>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Contractura muscular</t>
  </si>
  <si>
    <t>Atrofia y desgaste musculares, no clasificados en otra parte</t>
  </si>
  <si>
    <t>Distension muscular</t>
  </si>
  <si>
    <t>Otros trastornos especificados de los musculos</t>
  </si>
  <si>
    <t>Trastorno muscular, no especificado</t>
  </si>
  <si>
    <t>Miositis en enfermedades bacterianas clasificadas en otra parte</t>
  </si>
  <si>
    <t>Miositis en infecciones por protozoarios y parasitos clasificados en otra parte</t>
  </si>
  <si>
    <t>Miositis en otras enfermedades infecciosas clasificadas en otra parte</t>
  </si>
  <si>
    <t>Miositis en sarcoidosis</t>
  </si>
  <si>
    <t>Otros trastornos de los musculos en enfermedades clasificadas en otra parte</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</si>
  <si>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</si>
  <si>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</si>
  <si>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</si>
  <si>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</si>
  <si>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</si>
  <si>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</si>
  <si>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</si>
  <si>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quiste sinovial popliteo</t>
  </si>
  <si>
    <t>Ruptura de la sinovia</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</si>
  <si>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</si>
  <si>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</si>
  <si>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</si>
  <si>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</si>
  <si>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</si>
  <si>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</si>
  <si>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Hipertrofia sinovial, no clasificada en otra parte</t>
  </si>
  <si>
    <t>Sinovitis transitoria</t>
  </si>
  <si>
    <t>Ganglion</t>
  </si>
  <si>
    <t>Otros trastornos especificados de la sinovia y del tendon</t>
  </si>
  <si>
    <t>Trastorno sinovial y tendinoso, no especificado</t>
  </si>
  <si>
    <t>Sinovitis y tenosinovitis en enfermedades bacterianas clasificadas en otra parte</t>
  </si>
  <si>
    <t>Otros trastornos sinoviales y tendinosos en enfermedades clasificadas en otra parte</t>
  </si>
  <si>
    <t>Sinovitis crepitante cronica de la mano y de la muneca</t>
  </si>
  <si>
    <t>Bursitis de la mano</t>
  </si>
  <si>
    <t>Bursitis del olecranon</t>
  </si>
  <si>
    <t>Otras bursitis del codo</t>
  </si>
  <si>
    <t>Otras bursitis prerrotulianas</t>
  </si>
  <si>
    <t>Otras bursitis de la rodilla</t>
  </si>
  <si>
    <t>Bursitis del trocanter</t>
  </si>
  <si>
    <t>Otras bursitis de la cadera</t>
  </si>
  <si>
    <t>Otros trastornos de los tejidos blandos relacionados con el uso, el uso excesivo y la presion</t>
  </si>
  <si>
    <t>Trastorno no especificado de los tejidos blandos relacionado con el uso, el uso excesivo y la presion</t>
  </si>
  <si>
    <t>Absceso de la bolsa sinovial</t>
  </si>
  <si>
    <t>Otras bursitis infecciosas</t>
  </si>
  <si>
    <t>Quiste sinovial del hueco popliteo [de Baker]</t>
  </si>
  <si>
    <t>Otros quistes de la bolsa serosa</t>
  </si>
  <si>
    <t>Deposito de calcio  en la bolsa serosa</t>
  </si>
  <si>
    <t>Otras bursitis, no clasificadas en otra parte</t>
  </si>
  <si>
    <t>Otros trastornos especificados de la bolsa serosa</t>
  </si>
  <si>
    <t>Bursopatia, no especificada</t>
  </si>
  <si>
    <t>Fibromatosis de la aponeurosis palmar [Dupuytren]</t>
  </si>
  <si>
    <t>Nodulos interfalangicos</t>
  </si>
  <si>
    <t>Fibromatosis de la aponeurosis plantar</t>
  </si>
  <si>
    <t>Fibromatosis seudosarcomatosa</t>
  </si>
  <si>
    <t>Fascitis necrotizante</t>
  </si>
  <si>
    <t>Otros trastornos fibroblasticos</t>
  </si>
  <si>
    <t>Trastorno fibroblastico, no especificado</t>
  </si>
  <si>
    <t>Bursitis gonococica</t>
  </si>
  <si>
    <t>Bursitis sifilitica</t>
  </si>
  <si>
    <t>Otros trastornos de los tejidos blandos en enfermedades clasificadas en otra parte</t>
  </si>
  <si>
    <t>Capsulitis adhesiva del hombro</t>
  </si>
  <si>
    <t>Sindrome del manguito rotatorio</t>
  </si>
  <si>
    <t>Tendinitis del biceps</t>
  </si>
  <si>
    <t>Tendinitis calcificante del hombro</t>
  </si>
  <si>
    <t>Sindrome de abduccion dolorosa del hombro</t>
  </si>
  <si>
    <t>Bursitis del hombro</t>
  </si>
  <si>
    <t>Otras lesiones del hombro</t>
  </si>
  <si>
    <t>Lesion del hombro, no especificada</t>
  </si>
  <si>
    <t>Tendinitis del gluteo</t>
  </si>
  <si>
    <t>Tendinitis del psoas</t>
  </si>
  <si>
    <t>Espolon de la cresta iliaca</t>
  </si>
  <si>
    <t>Sindrome del tendon del tensor de la fascia lata</t>
  </si>
  <si>
    <t>Bursitis tibial colateral [Pellegrini-Stieda]</t>
  </si>
  <si>
    <t>Tendinitis rotuliana</t>
  </si>
  <si>
    <t>Tendinitis aquiliana</t>
  </si>
  <si>
    <t>Tendinitis peroneal</t>
  </si>
  <si>
    <t>Otras entesopatias del miembro inferior, excluido el pie</t>
  </si>
  <si>
    <t>Entesopatia del miembro inferior, no especificada</t>
  </si>
  <si>
    <t>Epicondilitis media</t>
  </si>
  <si>
    <t>Epicondilitis lateral</t>
  </si>
  <si>
    <t>Periartritis de la muneca</t>
  </si>
  <si>
    <t>Espolon calcaneo</t>
  </si>
  <si>
    <t>Metatarsalgia</t>
  </si>
  <si>
    <t>Otras entesopatias del pie</t>
  </si>
  <si>
    <t>Otras entesopatias, no clasificadas en otra parte</t>
  </si>
  <si>
    <t>Entesopatia, no especificada</t>
  </si>
  <si>
    <t>Reumatismo, no especificado</t>
  </si>
  <si>
    <t>Mialgia</t>
  </si>
  <si>
    <t>Neuralgia y neuritis, no especificadas</t>
  </si>
  <si>
    <t>Paniculitis, no especificada</t>
  </si>
  <si>
    <t>Hipertrofia de paquete adiposo (infrarrotuliano)</t>
  </si>
  <si>
    <t>Cuerpo extrano residual en tejido blando</t>
  </si>
  <si>
    <t>Dolor en miembro</t>
  </si>
  <si>
    <t>Fibromialgia</t>
  </si>
  <si>
    <t>Otros trastornos especificados de los tejidos blandos</t>
  </si>
  <si>
    <t>Trastorno de los tejidos blandos, no especificado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</si>
  <si>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</si>
  <si>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</si>
  <si>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</si>
  <si>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</si>
  <si>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</si>
  <si>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</si>
  <si>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</si>
  <si>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</si>
  <si>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</si>
  <si>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</si>
  <si>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</si>
  <si>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</si>
  <si>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</si>
  <si>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</si>
  <si>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</si>
  <si>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</si>
  <si>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</si>
  <si>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</si>
  <si>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Osteoporosis en trastornos endocrinos</t>
  </si>
  <si>
    <t>Osteoporosis en otras enfermedades clasificadas en otra parte</t>
  </si>
  <si>
    <t>Osteomalacia puerperal</t>
  </si>
  <si>
    <t>Osteomalacia senil</t>
  </si>
  <si>
    <t>Osteomalacia del adulto debida a malabsorcion</t>
  </si>
  <si>
    <t>Osteomalacia del adulto debida a desnutricion</t>
  </si>
  <si>
    <t>Enfermedad de los huesos por aluminio</t>
  </si>
  <si>
    <t>Otras osteomalacias del adulto inducidas por drogas</t>
  </si>
  <si>
    <t>Otras osteomalacias del adulto</t>
  </si>
  <si>
    <t>Osteomalacia del adulto, no especificada</t>
  </si>
  <si>
    <t>Consolidacion defectuosa de fractura</t>
  </si>
  <si>
    <t>Falta de consolidacion de fractura [seudoartrosis]</t>
  </si>
  <si>
    <t>Consolidacion retardada de fractura</t>
  </si>
  <si>
    <t>Fractura por tension, no clasificada en otra parte</t>
  </si>
  <si>
    <t>Fractura patologica, no clasificada en otra parte</t>
  </si>
  <si>
    <t>Otros trastornos de la continuidad del hueso</t>
  </si>
  <si>
    <t>Trastorno de la continuidad del hueso, no especificado</t>
  </si>
  <si>
    <t>Displasia fibrosa (monostotica)</t>
  </si>
  <si>
    <t>Fluorosis del esqueleto</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</si>
  <si>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</si>
  <si>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</si>
  <si>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</si>
  <si>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</si>
  <si>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</si>
  <si>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</si>
  <si>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</si>
  <si>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</si>
  <si>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Otras osteomielitis agudas</t>
  </si>
  <si>
    <t>Osteomielitis subaguda</t>
  </si>
  <si>
    <t>Osteomielitis multifocal cronica</t>
  </si>
  <si>
    <t>Osteomielitis cronica con drenaje del seno</t>
  </si>
  <si>
    <t>Otras osteomielitis hematogenas cronicas</t>
  </si>
  <si>
    <t>Otras osteomielitis cronicas</t>
  </si>
  <si>
    <t>Otras osteomielitis</t>
  </si>
  <si>
    <t>Osteomielitis, no especificada</t>
  </si>
  <si>
    <t>Necrosis aseptica idiopatica osea</t>
  </si>
  <si>
    <t>Osteonecrosis debida a drogas</t>
  </si>
  <si>
    <t>Osteonecrosis debida a traumatismo previo</t>
  </si>
  <si>
    <t>Otras osteonecrosis secundarias</t>
  </si>
  <si>
    <t>Otras osteonecrosis</t>
  </si>
  <si>
    <t>Osteonecrosis, no especificada</t>
  </si>
  <si>
    <t>Enfermedad de Paget del craneo</t>
  </si>
  <si>
    <t>Enfermedad de Paget de otros huesos</t>
  </si>
  <si>
    <t>Enfermedad osea de Paget, huesos no especificados</t>
  </si>
  <si>
    <t>Algoneurodistrofia</t>
  </si>
  <si>
    <t>Detencion del crecimiento epifisario</t>
  </si>
  <si>
    <t>Otros trastornos del desarrollo y crecimiento oseo</t>
  </si>
  <si>
    <t>Hipertrofia del hueso</t>
  </si>
  <si>
    <t>Otras osteoartropatias hipertroficas</t>
  </si>
  <si>
    <t>Osteolisis</t>
  </si>
  <si>
    <t>Osteopatia a consecuencia de poliomielitis</t>
  </si>
  <si>
    <t>Otros trastornos especificados del hueso</t>
  </si>
  <si>
    <t>Trastorno del hueso, no especificado</t>
  </si>
  <si>
    <t>Tuberculosis osea</t>
  </si>
  <si>
    <t>Periostitis en otras enfermedades infecciosas clasificadas en otra parte</t>
  </si>
  <si>
    <t>Osteopatia en otras enfermedades infecciosas clasificadas en otra parte</t>
  </si>
  <si>
    <t>Osteonecrosis en la enfermedad causada por descompresion</t>
  </si>
  <si>
    <t>Osteonecrosis debida a hemoglobinopatia</t>
  </si>
  <si>
    <t>Osteonecrosis en otras enfermedades clasificadas en otra parte</t>
  </si>
  <si>
    <t>Osteitis deformante en enfermedad neoplasica</t>
  </si>
  <si>
    <t>Fractura osea en enfermedad neoplasica</t>
  </si>
  <si>
    <t>Osteopatia en otras enfermedades clasificadas en otra parte</t>
  </si>
  <si>
    <t>Osteocondrosis juvenil de la pelvis</t>
  </si>
  <si>
    <t>Osteocondrosis juvenil de la cabeza del femur [Legg-Calve-Perthes]</t>
  </si>
  <si>
    <t>Coxa plana</t>
  </si>
  <si>
    <t>Pseudocoxalgia</t>
  </si>
  <si>
    <t>Otras osteocondrosis juveniles de la cadera y de la pelvis</t>
  </si>
  <si>
    <t>Osteocondrosis juvenil de la cadera y de la pelvis, sin otra especificacion</t>
  </si>
  <si>
    <t>Osteocondrosis juvenil del humero</t>
  </si>
  <si>
    <t>Osteocondrosis juvenil del cubito y del radio</t>
  </si>
  <si>
    <t>Osteocondrosis juvenil de la mano</t>
  </si>
  <si>
    <t>Otras osteocondrosis juveniles del miembro superior</t>
  </si>
  <si>
    <t>Osteocondrosis juvenil de la rotula</t>
  </si>
  <si>
    <t>Osteocondrosis juvenil de la tibia y del perone</t>
  </si>
  <si>
    <t>Osteocondrosis juvenil del tarso</t>
  </si>
  <si>
    <t>Osteocondrosis juvenil del metatarso</t>
  </si>
  <si>
    <t>Otras osteocondrosis juveniles especificadas</t>
  </si>
  <si>
    <t>Osteocondrosis juvenil, no especificada</t>
  </si>
  <si>
    <t>Deslizamiento de la epifisis femoral superior (no traumatico)</t>
  </si>
  <si>
    <t>Enfermedad de Kienb”ck del adulto</t>
  </si>
  <si>
    <t>Osteocondritis disecante</t>
  </si>
  <si>
    <t>Otras osteocondropatias especificadas</t>
  </si>
  <si>
    <t>Osteocondropatia, no especificada</t>
  </si>
  <si>
    <t>Sindrome de la articulacion condrocostal [Tietze]</t>
  </si>
  <si>
    <t>Policondritis recidivante</t>
  </si>
  <si>
    <t>Condromalacia</t>
  </si>
  <si>
    <t>Condrolisis</t>
  </si>
  <si>
    <t>Otros trastornos especificados del cartilago</t>
  </si>
  <si>
    <t>Trastorno del cartilago, no especificado</t>
  </si>
  <si>
    <t>Deformidad adquirida de la nariz</t>
  </si>
  <si>
    <t>Oreja en coliflor</t>
  </si>
  <si>
    <t>Otras deformidades adquiridas de la cabeza</t>
  </si>
  <si>
    <t>Deformidad adquirida del cuello</t>
  </si>
  <si>
    <t>Deformidad adquirida de costillas y torax</t>
  </si>
  <si>
    <t>Deformidad adquirida de la pelvis</t>
  </si>
  <si>
    <t>Otras deformidades adquiridas especificadas del sistema osteomuscular</t>
  </si>
  <si>
    <t>Deformidad adquirida del sistema osteomuscular, no especificada</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</si>
  <si>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</si>
  <si>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</si>
  <si>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</si>
  <si>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</si>
  <si>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</si>
  <si>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</si>
  <si>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</si>
  <si>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Otros trastornos osteomusculares consecutivos a procedimientos</t>
  </si>
  <si>
    <t>Trastornos osteomusculares no especificados consecutivos a procedimientos</t>
  </si>
  <si>
    <t>Disfuncion segmental o somatica</t>
  </si>
  <si>
    <t>Complejo de subluxacion (vertebral)</t>
  </si>
  <si>
    <t>Subluxacion con estenosis del canal neural</t>
  </si>
  <si>
    <t>Estenosis osea del canal neural</t>
  </si>
  <si>
    <t>Estenosis del canal neural por tejido conjuntivo</t>
  </si>
  <si>
    <t>Estenosis del canal neural por disco intervertebral</t>
  </si>
  <si>
    <t>Estenosis osea y subluxacion de los agujeros intervertebrales</t>
  </si>
  <si>
    <t>Estenosis de los agujeros intervertebrales por tejido conjuntivo o por disco intervertebral</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</si>
  <si>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</si>
  <si>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</si>
  <si>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</si>
  <si>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</si>
  <si>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</si>
  <si>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</si>
  <si>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</si>
  <si>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</si>
  <si>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</si>
  <si>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</si>
  <si>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</si>
  <si>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</si>
  <si>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</si>
  <si>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</si>
  <si>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</si>
  <si>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</si>
  <si>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</si>
  <si>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</si>
  <si>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</si>
  <si>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</si>
  <si>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</si>
  <si>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</si>
  <si>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</si>
  <si>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</si>
  <si>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</si>
  <si>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</si>
  <si>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</si>
  <si>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</si>
  <si>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enfermedad por depositos densos</t>
  </si>
  <si>
    <t>Hematuria recurrente y persistente,  glomerulonefritis difusa en media luna</t>
  </si>
  <si>
    <t>Hematuria recurrente y persistente,  otras</t>
  </si>
  <si>
    <t>Hematuria recurrente y persistente, no especificada</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</si>
  <si>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</si>
  <si>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</si>
  <si>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</si>
  <si>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</si>
  <si>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</si>
  <si>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</si>
  <si>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</si>
  <si>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</si>
  <si>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</si>
  <si>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</si>
  <si>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</si>
  <si>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</si>
  <si>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</si>
  <si>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</si>
  <si>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</si>
  <si>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</si>
  <si>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</si>
  <si>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</si>
  <si>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</si>
  <si>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</si>
  <si>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</si>
  <si>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</si>
  <si>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</si>
  <si>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</si>
  <si>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</si>
  <si>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</si>
  <si>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</si>
  <si>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</si>
  <si>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</si>
  <si>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</si>
  <si>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</si>
  <si>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</si>
  <si>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</si>
  <si>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</si>
  <si>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</si>
  <si>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</si>
  <si>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</si>
  <si>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</si>
  <si>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</si>
  <si>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</si>
  <si>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</si>
  <si>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</si>
  <si>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</si>
  <si>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</si>
  <si>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</si>
  <si>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</si>
  <si>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</si>
  <si>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</si>
  <si>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</si>
  <si>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</si>
  <si>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infecciosas y parasitarias clasificadas en otra parte</t>
  </si>
  <si>
    <t>Trastornos glomerulares en enfermedades neoplasicas</t>
  </si>
  <si>
    <t>Trastornos glomerulares en enfermedades de la sangre y otros trastornos que afectan el mecanismo inmunitario</t>
  </si>
  <si>
    <t>Trastornos glomerulares en diabetes mellitus</t>
  </si>
  <si>
    <t>Trastornos glomerulares en otras enfermedades endocrinas, nutricionales y metabolicas</t>
  </si>
  <si>
    <t>Trastornos glomerulares en trastornos sistemicos del tejido conjuntivo</t>
  </si>
  <si>
    <t>Trastornos glomerulares en otras enfermedades clasificadas en otra parte</t>
  </si>
  <si>
    <t>Nefritis tubulointersticial aguda</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</si>
  <si>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</si>
  <si>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</si>
  <si>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</si>
  <si>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</si>
  <si>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</si>
  <si>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</si>
  <si>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estrechez ureteral, no clasificada en otra parte</t>
  </si>
  <si>
    <t>Hidronefrosis con obstruccion por calculos del rinon y del ureter</t>
  </si>
  <si>
    <t>Otras hidronefrosis y las no especificadas</t>
  </si>
  <si>
    <t>Hidroureter</t>
  </si>
  <si>
    <t>Torsion y estrechez del ureter sin hidronefrosis</t>
  </si>
  <si>
    <t>Pionefrosis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</si>
  <si>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</si>
  <si>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</si>
  <si>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</si>
  <si>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</si>
  <si>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</si>
  <si>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</si>
  <si>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</si>
  <si>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</si>
  <si>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</si>
  <si>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</si>
  <si>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</si>
  <si>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</si>
  <si>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</si>
  <si>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neoplasicas</t>
  </si>
  <si>
    <t>Trastornos renales tubulointersticiales en enfermedades de la sangre y en trastornos que afectan el mecanismo inmunitario</t>
  </si>
  <si>
    <t>Trastornos renales tubulointersticiales en enfermedades metabolicas</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</si>
  <si>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</si>
  <si>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</si>
  <si>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</si>
  <si>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</si>
  <si>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</si>
  <si>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</si>
  <si>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</si>
  <si>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</si>
  <si>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</si>
  <si>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</si>
  <si>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</si>
  <si>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</si>
  <si>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</si>
  <si>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Enfermedad renal cronica, no especificada</t>
  </si>
  <si>
    <t>Insuficiencia renal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</si>
  <si>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</si>
  <si>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</si>
  <si>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</si>
  <si>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</si>
  <si>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</si>
  <si>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</si>
  <si>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</si>
  <si>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</si>
  <si>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Litiasis urinaria en esquistosomiasis [bilharziasis]</t>
  </si>
  <si>
    <t>Calculo de las vias urinarias en otras enfermedades clasificadas en otra parte</t>
  </si>
  <si>
    <t>Colico renal, no especificado</t>
  </si>
  <si>
    <t>Osteodistrofia renal</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</si>
  <si>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</si>
  <si>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</si>
  <si>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</si>
  <si>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</si>
  <si>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</si>
  <si>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</si>
  <si>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</si>
  <si>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</si>
  <si>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</si>
  <si>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</si>
  <si>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</si>
  <si>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</si>
  <si>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</si>
  <si>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</si>
  <si>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aguda</t>
  </si>
  <si>
    <t>Cistitis intersticial (cronica)</t>
  </si>
  <si>
    <t>Otras cistitis cronicas</t>
  </si>
  <si>
    <t>Trigonitis</t>
  </si>
  <si>
    <t>Cistitis por irradiacion</t>
  </si>
  <si>
    <t>Otras cistitis</t>
  </si>
  <si>
    <t>Cistitis, no especificada</t>
  </si>
  <si>
    <t>Vejiga neuropatica no inhibida, no clasificada en otra parte</t>
  </si>
  <si>
    <t>Vejiga neuropatica refleja, no clasificada en otra parte</t>
  </si>
  <si>
    <t>Vejiga neuropatica flacida, no clasificada en otra parte</t>
  </si>
  <si>
    <t>Otras disfunciones neuromusculares de la vejiga</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</si>
  <si>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</si>
  <si>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</si>
  <si>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</si>
  <si>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</si>
  <si>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</si>
  <si>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</si>
  <si>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Otros trastornos especificados de la vejiga</t>
  </si>
  <si>
    <t>Trastorno de la vejiga, no especificado</t>
  </si>
  <si>
    <t>Cistitis tuberculosa</t>
  </si>
  <si>
    <t>Trastornos de la vejiga en otras enfermedades clasificadas en otra parte</t>
  </si>
  <si>
    <t>Absceso uretral</t>
  </si>
  <si>
    <t>Uretritis no especifica</t>
  </si>
  <si>
    <t>Otras uretritis</t>
  </si>
  <si>
    <t>Sindrome uretral, no especificado</t>
  </si>
  <si>
    <t>Estrechez uretral postraumatica</t>
  </si>
  <si>
    <t>Estrechez uretral postinfeccion, no clasificada en otra parte</t>
  </si>
  <si>
    <t>Otras estrecheces uretrales</t>
  </si>
  <si>
    <t>Estrechez uretral, no especificada</t>
  </si>
  <si>
    <t>Fistula de la uretra</t>
  </si>
  <si>
    <t>Diverticulo de la uretra</t>
  </si>
  <si>
    <t>Caruncula uretral</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</si>
  <si>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</si>
  <si>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</si>
  <si>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</si>
  <si>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</si>
  <si>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</si>
  <si>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Infeccion de vias urinarias, sitio no especificado</t>
  </si>
  <si>
    <t>Proteinuria persistente, no especificada</t>
  </si>
  <si>
    <t>Proteinuria ortostatica, no especificada</t>
  </si>
  <si>
    <t>Incontinencia urinaria por tension</t>
  </si>
  <si>
    <t>Otras incontinencias urinarias especificadas</t>
  </si>
  <si>
    <t>Otros trastornos especificados del sistema urinario</t>
  </si>
  <si>
    <t>Trastorno del sistema urinario, no especificado</t>
  </si>
  <si>
    <t>Hiperplasia de la prostata</t>
  </si>
  <si>
    <t>Prostatitis aguda</t>
  </si>
  <si>
    <t>Prostatitis cronica</t>
  </si>
  <si>
    <t>Absceso de la prostata</t>
  </si>
  <si>
    <t>Prostatocistitis</t>
  </si>
  <si>
    <t>Otras enfermedades inflamatorias de la prostata</t>
  </si>
  <si>
    <t>Enfermedad inflamatoria de la prostata, no especificada</t>
  </si>
  <si>
    <t>Calculo de la prostata</t>
  </si>
  <si>
    <t>Congestion y hemorragia de la prostata</t>
  </si>
  <si>
    <t>Atrofia de la prostata</t>
  </si>
  <si>
    <t>Displasia de la próstata</t>
  </si>
  <si>
    <t>Otros trastornos especificados de la prostata</t>
  </si>
  <si>
    <t>Trastorno de la prostata, no especificado</t>
  </si>
  <si>
    <t>Hidrocele enquistado</t>
  </si>
  <si>
    <t>Hidrocele infectado</t>
  </si>
  <si>
    <t>Otros hidroceles</t>
  </si>
  <si>
    <t>Hidrocele, no especificado</t>
  </si>
  <si>
    <t>Espermatocele</t>
  </si>
  <si>
    <t>Torsion del testiculo</t>
  </si>
  <si>
    <t>Orquitis, epididimitis y orquiepididimitis con absceso</t>
  </si>
  <si>
    <t>Orquitis, epididimitis y orquiepididimitis sin absceso</t>
  </si>
  <si>
    <t>Esterilidad en el varon</t>
  </si>
  <si>
    <t>Prepucio redundante, fimosis y parafimosis</t>
  </si>
  <si>
    <t>Leucoplasia del pene</t>
  </si>
  <si>
    <t>Balanopostitis</t>
  </si>
  <si>
    <t>Otros trastornos inflamatorios del pene</t>
  </si>
  <si>
    <t>Priapismo</t>
  </si>
  <si>
    <t>Impotencia de origen organico</t>
  </si>
  <si>
    <t>ulcera del pene</t>
  </si>
  <si>
    <t>Induracion plastica del pene</t>
  </si>
  <si>
    <t>Otros trastornos especificados del pene</t>
  </si>
  <si>
    <t>Trastorno del pene, no especificado</t>
  </si>
  <si>
    <t>Trastornos inflamatorios de vesicula seminal</t>
  </si>
  <si>
    <t>Trastornos inflamatorios del cordon espermatico, tunica vaginal y conducto deferente</t>
  </si>
  <si>
    <t>Trastornos inflamatorios del escroto</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</si>
  <si>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</si>
  <si>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</si>
  <si>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</si>
  <si>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</si>
  <si>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</si>
  <si>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</si>
  <si>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</si>
  <si>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</si>
  <si>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Balanitis en enfermedades clasificadas en otra parte</t>
  </si>
  <si>
    <t>Otros trastornos de los organos genitales masculinos en enfermedades clasificadas en otra parte</t>
  </si>
  <si>
    <t>Quiste solitario de la mama</t>
  </si>
  <si>
    <t>Mastopatia quistica difusa</t>
  </si>
  <si>
    <t>Fibroadenosis de mama</t>
  </si>
  <si>
    <t>Fibroesclerosis de mama</t>
  </si>
  <si>
    <t>Ectasia de conducto mamario</t>
  </si>
  <si>
    <t>Otras displasias mamarias benignas</t>
  </si>
  <si>
    <t>Displasia mamaria benigna, sin otra especificacion</t>
  </si>
  <si>
    <t>Trastornos inflamatorios de la mama</t>
  </si>
  <si>
    <t>Hipertrofia de la mama</t>
  </si>
  <si>
    <t>Masa no especificada en la mama</t>
  </si>
  <si>
    <t>Fisura y fistula del pezon</t>
  </si>
  <si>
    <t>Necrosis grasa de la mama</t>
  </si>
  <si>
    <t>Atrofia de la mama</t>
  </si>
  <si>
    <t>Galactorrea no asociada con el parto</t>
  </si>
  <si>
    <t>Mastodinia</t>
  </si>
  <si>
    <t>Otros signos y sintomas relativos a la mama</t>
  </si>
  <si>
    <t>Otros trastornos especificados de la mama</t>
  </si>
  <si>
    <t>Trastorno de la mama, no especificado</t>
  </si>
  <si>
    <t>Salpingitis y ooforitis aguda</t>
  </si>
  <si>
    <t>Salpingitis y ooforitis cronica</t>
  </si>
  <si>
    <t>Salpingitis y ooforitis, no especificadas</t>
  </si>
  <si>
    <t>Enfermedad inflamatoria aguda del utero</t>
  </si>
  <si>
    <t>Enfermedad inflamatoria cronica del utero</t>
  </si>
  <si>
    <t>Enfermedad inflamatoria del utero, no especificada</t>
  </si>
  <si>
    <t>Enfermedad inflamatoria del cuello uterino</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</si>
  <si>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</si>
  <si>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</si>
  <si>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</si>
  <si>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</si>
  <si>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</si>
  <si>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</si>
  <si>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</si>
  <si>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</si>
  <si>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</si>
  <si>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</si>
  <si>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</si>
  <si>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</si>
  <si>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</si>
  <si>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</si>
  <si>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</si>
  <si>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</si>
  <si>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</si>
  <si>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</si>
  <si>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</si>
  <si>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aguda</t>
  </si>
  <si>
    <t>Vaginitis subaguda y cronica</t>
  </si>
  <si>
    <t>Vulvitis aguda</t>
  </si>
  <si>
    <t>Vulvitis subaguda y cronica</t>
  </si>
  <si>
    <t>Absceso vulvar</t>
  </si>
  <si>
    <t>Ulceracion de la vagina</t>
  </si>
  <si>
    <t>Ulceracion de la vulva</t>
  </si>
  <si>
    <t>Otras inflamaciones especificadas de la vagina y de la vulva</t>
  </si>
  <si>
    <t>Ulceracion de la vulva en enfermedades infecciosas y parasitarias clasificadas en otra parte</t>
  </si>
  <si>
    <t>Vaginitis, vulvitis y vulvovaginitis en enfermedades infecciosas y parasitarias clasificadas en otra parte</t>
  </si>
  <si>
    <t>Ulceracion e inflamacion vulvovaginal en otras enfermedades clasificadas en otra parte</t>
  </si>
  <si>
    <t>Endometriosis del utero</t>
  </si>
  <si>
    <t>Endometriosis del ovario</t>
  </si>
  <si>
    <t>Endometriosis de la trompa de Falopio</t>
  </si>
  <si>
    <t>Endometriosis del peritoneo pelvico</t>
  </si>
  <si>
    <t>Endometriosis del tabique rectovaginal y de la vagina</t>
  </si>
  <si>
    <t>Endometriosis del intestino</t>
  </si>
  <si>
    <t>Endometriosis en cicatriz cutanea</t>
  </si>
  <si>
    <t>Otras endometriosis</t>
  </si>
  <si>
    <t>Endometriosis, no especificada</t>
  </si>
  <si>
    <t>Uretrocele femenino</t>
  </si>
  <si>
    <t>Cistocele</t>
  </si>
  <si>
    <t>Prolapso uterovaginal incompleto</t>
  </si>
  <si>
    <t>Prolapso uterovaginal completo</t>
  </si>
  <si>
    <t>Prolapso uterovaginal, sin otra especificacion</t>
  </si>
  <si>
    <t>Enterocele vaginal</t>
  </si>
  <si>
    <t>Rectocele</t>
  </si>
  <si>
    <t>Otros prolapsos genitales femeninos</t>
  </si>
  <si>
    <t>Prolapso genital femenino, no especificado</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</si>
  <si>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</si>
  <si>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</si>
  <si>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</si>
  <si>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</si>
  <si>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</si>
  <si>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</si>
  <si>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</si>
  <si>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</si>
  <si>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Quiste folicular del ovario</t>
  </si>
  <si>
    <t>Quiste del cuerpo amarillo</t>
  </si>
  <si>
    <t>Otros quistes ovaricos y los no especificados</t>
  </si>
  <si>
    <t>Atrofia adquirida del ovario y de la trompa de Falopio</t>
  </si>
  <si>
    <t>Prolapso y hernia del ovario y de la trompa de Falopio</t>
  </si>
  <si>
    <t>Torsion de ovario, pediculo de ovario y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</si>
  <si>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</si>
  <si>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</si>
  <si>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</si>
  <si>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</si>
  <si>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</si>
  <si>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</si>
  <si>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</si>
  <si>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</si>
  <si>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</si>
  <si>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</si>
  <si>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</si>
  <si>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Hiperplasia adenomatosa del endometrio</t>
  </si>
  <si>
    <t>Hipertrofia del utero</t>
  </si>
  <si>
    <t>Subinvolucion del utero</t>
  </si>
  <si>
    <t>Mala posicion del utero</t>
  </si>
  <si>
    <t>Inversion del utero</t>
  </si>
  <si>
    <t>Sinequias intrauterinas</t>
  </si>
  <si>
    <t>Hematometra</t>
  </si>
  <si>
    <t>Otros trastornos no inflamatorios especificados del utero</t>
  </si>
  <si>
    <t>Trastorno no inflamatorio del utero, no especificado</t>
  </si>
  <si>
    <t>Erosion y ectropion del cuello del utero</t>
  </si>
  <si>
    <t>Displasia cervical leve</t>
  </si>
  <si>
    <t>Displasia cervical moderada</t>
  </si>
  <si>
    <t>Displasia cervical severa, no clasificada en otra parte</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</si>
  <si>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</si>
  <si>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</si>
  <si>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</si>
  <si>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</si>
  <si>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</si>
  <si>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</si>
  <si>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</si>
  <si>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</si>
  <si>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</si>
  <si>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</si>
  <si>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</si>
  <si>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</si>
  <si>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</si>
  <si>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</si>
  <si>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</si>
  <si>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</si>
  <si>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</si>
  <si>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</si>
  <si>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</si>
  <si>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</si>
  <si>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</si>
  <si>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</si>
  <si>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</si>
  <si>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</si>
  <si>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</si>
  <si>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</si>
  <si>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</si>
  <si>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</si>
  <si>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</si>
  <si>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</si>
  <si>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Amenorrea, sin otra especificacion</t>
  </si>
  <si>
    <t>Oligomenorrea primaria</t>
  </si>
  <si>
    <t>Oligomenorrea secundaria</t>
  </si>
  <si>
    <t>Oligomenorrea, no especificada</t>
  </si>
  <si>
    <t>Menstruacion excesiva y frecuente con ciclo regular</t>
  </si>
  <si>
    <t>Menstruacion excesiva y frecuente con ciclo irregular</t>
  </si>
  <si>
    <t>Menstruacion excesiva en la pubertad</t>
  </si>
  <si>
    <t>Hemorragia por ovulacion</t>
  </si>
  <si>
    <t>Hemorragia excesiva en periodo premenopausico</t>
  </si>
  <si>
    <t>Otras menstruaciones irregulares especificadas</t>
  </si>
  <si>
    <t>Menstruacion irregular, no especificada</t>
  </si>
  <si>
    <t>Hemorragia postcoito y postcontacto</t>
  </si>
  <si>
    <t>Otras hemorragias uterinas o vaginales anormales especificadas</t>
  </si>
  <si>
    <t>Hemorragia vaginal y uterina anormal, no especificada</t>
  </si>
  <si>
    <t>Dolor intermenstrual</t>
  </si>
  <si>
    <t>Dispareunia</t>
  </si>
  <si>
    <t>Vaginismo</t>
  </si>
  <si>
    <t>Sindrome de tension premenstrual</t>
  </si>
  <si>
    <t>Dismenorrea primaria</t>
  </si>
  <si>
    <t>Dismenorrea secundaria</t>
  </si>
  <si>
    <t>Dismenorrea, no especificada</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</si>
  <si>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</si>
  <si>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</si>
  <si>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</si>
  <si>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</si>
  <si>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</si>
  <si>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Estados asociados con menopausia artificial</t>
  </si>
  <si>
    <t>Otros trastornos menopausicos y perimenopausicos especificados</t>
  </si>
  <si>
    <t>Trastorno menopausico y perimenopausico, no especificado</t>
  </si>
  <si>
    <t>Abortadora habitual</t>
  </si>
  <si>
    <t>Infertilidad femenina asociada con falta de ovulacion</t>
  </si>
  <si>
    <t>Infertilidad femenina de origen tubarico</t>
  </si>
  <si>
    <t>Infertilidad femenina de origen uterino</t>
  </si>
  <si>
    <t>Infertilidad femenina de origen cervical</t>
  </si>
  <si>
    <t>Infertilidad femenina asociada con factores masculinos</t>
  </si>
  <si>
    <t>Infertilidad femenina de otro origen</t>
  </si>
  <si>
    <t>Infertilidad femenina, no especificada</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</si>
  <si>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</si>
  <si>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</si>
  <si>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</si>
  <si>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</si>
  <si>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</si>
  <si>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</si>
  <si>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Insuficiencia renal consecutiva a procedimientos</t>
  </si>
  <si>
    <t>Estrechez uretral consecutiva a procedimientos</t>
  </si>
  <si>
    <t>Adherencias postoperatorias de la vagina</t>
  </si>
  <si>
    <t>Prolapso de la cupula vaginal despues de histerectomia</t>
  </si>
  <si>
    <t>Adherencias peritoneales pelvicas consecutivas a procedimientos</t>
  </si>
  <si>
    <t>Mal funcionamiento de estoma externo de vias urinarias</t>
  </si>
  <si>
    <t>Otros trastornos del sistema genitourinario consecutivos a procedimientos</t>
  </si>
  <si>
    <t>Trastorno no especificado del sistema genitourinario consecutivo a procedimientos</t>
  </si>
  <si>
    <t>Embarazo abdominal</t>
  </si>
  <si>
    <t>Embarazo tubarico</t>
  </si>
  <si>
    <t>Embarazo ovarico</t>
  </si>
  <si>
    <t>Otros embarazos ectopicos</t>
  </si>
  <si>
    <t>Embarazo ectopico, no especificado</t>
  </si>
  <si>
    <t>Mola hidatiforme clasica</t>
  </si>
  <si>
    <t>Mola hidatiforme, incompleta o parcial</t>
  </si>
  <si>
    <t>Mola hidatiforme, no especificada</t>
  </si>
  <si>
    <t>Detencion del desarrollo del huevo y mola no hidatiforme</t>
  </si>
  <si>
    <t>Aborto retenido</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</si>
  <si>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</si>
  <si>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</si>
  <si>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</si>
  <si>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</si>
  <si>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</si>
  <si>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</si>
  <si>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</si>
  <si>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</si>
  <si>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</si>
  <si>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</si>
  <si>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</si>
  <si>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</si>
  <si>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</si>
  <si>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</si>
  <si>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</si>
  <si>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</si>
  <si>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</si>
  <si>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</si>
  <si>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</si>
  <si>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</si>
  <si>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</si>
  <si>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</si>
  <si>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</si>
  <si>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</si>
  <si>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complicado por embolia</t>
  </si>
  <si>
    <t>Otro aborto incompleto, con otras complicaciones especificadas y las no especificadas</t>
  </si>
  <si>
    <t>Otro aborto incompleto, sin complicacion</t>
  </si>
  <si>
    <t>Otro aborto completo o no especificado, complicado con infeccion genital y pelviana</t>
  </si>
  <si>
    <t>Otro aborto completo o no especificado, complicado por hemorragia excesiva o tardia</t>
  </si>
  <si>
    <t>Otro aborto completo o no especificado, complicado por embolia</t>
  </si>
  <si>
    <t>Otro aborto completo o no especificado, con otras complicaciones especificadas y las no especificadas</t>
  </si>
  <si>
    <t>Otro aborto completo o no especificado, sin complicacion</t>
  </si>
  <si>
    <t>Aborto no especificado incompleto, complicado con infeccion genital y pelviana</t>
  </si>
  <si>
    <t>Aborto no especificado incompleto, complicado por hemorragia excesiva o tardia</t>
  </si>
  <si>
    <t>Aborto no especificado incompleto, complicado por embolia</t>
  </si>
  <si>
    <t>Aborto no especificado incompleto, con otras complicaciones especificadas y las no especificadas</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</si>
  <si>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</si>
  <si>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</si>
  <si>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</si>
  <si>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complicado por embolia</t>
  </si>
  <si>
    <t>Aborto no especificado completo o no especificado, con otras complicaciones especificadas y las no especificadas</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</si>
  <si>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</si>
  <si>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</si>
  <si>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</si>
  <si>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</si>
  <si>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</si>
  <si>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</si>
  <si>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</si>
  <si>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</si>
  <si>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complicados por embolia</t>
  </si>
  <si>
    <t>Otros intentos fallidos de aborto y los no especificados, con otras complicaciones y las no especificadas</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</si>
  <si>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</si>
  <si>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</si>
  <si>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</si>
  <si>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</si>
  <si>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</si>
  <si>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</si>
  <si>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</si>
  <si>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</si>
  <si>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</si>
  <si>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</si>
  <si>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</si>
  <si>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</si>
  <si>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</si>
  <si>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Enfermedad renal hipertensiva preexistente que complica el embarazo, el parto y el puerperio</t>
  </si>
  <si>
    <t>Enfermedad cardiorrenal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</si>
  <si>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</si>
  <si>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</si>
  <si>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</si>
  <si>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Edema gestacional</t>
  </si>
  <si>
    <t>Proteinuria gestacional</t>
  </si>
  <si>
    <t>Edema gestacional con proteinuria</t>
  </si>
  <si>
    <t>Hipertension gestacional [inducida por el embarazo]</t>
  </si>
  <si>
    <t>Preeclampsia leve a moderada</t>
  </si>
  <si>
    <t>Preeclampsia severa</t>
  </si>
  <si>
    <t>Síndrome HELLP</t>
  </si>
  <si>
    <t>Preeclampsia, no especificada</t>
  </si>
  <si>
    <t>Eclampsia en el embarazo</t>
  </si>
  <si>
    <t>Eclampsia durante el trabajo de parto</t>
  </si>
  <si>
    <t>Eclampsia en el puerperio</t>
  </si>
  <si>
    <t>Eclampsia, en periodo no especificado</t>
  </si>
  <si>
    <t>Hipertension materna, no especificada</t>
  </si>
  <si>
    <t>Amenaza de aborto</t>
  </si>
  <si>
    <t>Otras hemorragias precoces del embarazo</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</si>
  <si>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</si>
  <si>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</si>
  <si>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</si>
  <si>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</si>
  <si>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</si>
  <si>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</si>
  <si>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Venas varicosas de los miembros inferiores en el embarazo</t>
  </si>
  <si>
    <t>Varices genitales en el embarazo</t>
  </si>
  <si>
    <t>Tromboflebitis superficial en el embarazo</t>
  </si>
  <si>
    <t>Flebotrombosis profunda en el embarazo</t>
  </si>
  <si>
    <t>Hemorroides en el embarazo</t>
  </si>
  <si>
    <t>Trombosis venosa cerebral en el embarazo</t>
  </si>
  <si>
    <t>Otras complicaciones venosas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</si>
  <si>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</si>
  <si>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</si>
  <si>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</si>
  <si>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</si>
  <si>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</si>
  <si>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</si>
  <si>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</si>
  <si>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</si>
  <si>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insulinodependiente, en el embarazo</t>
  </si>
  <si>
    <t>Diabetes mellitus preexistente no insulinodependiente, en el embarazo</t>
  </si>
  <si>
    <t>Diabetes mellitus preexistente relacionada con desnutricion, en el embarazo</t>
  </si>
  <si>
    <t>Diabetes mellitus preexistente, sin otra especificacion, en el embarazo</t>
  </si>
  <si>
    <t>Diabetes mellitus que se origina con el embarazo</t>
  </si>
  <si>
    <t>Diabetes mellitus no especificada, en el embarazo</t>
  </si>
  <si>
    <t>Desnutricion en el embarazo</t>
  </si>
  <si>
    <t>Aumento excesivo de peso en el embarazo</t>
  </si>
  <si>
    <t>Aumento pequeno de peso en el embarazo</t>
  </si>
  <si>
    <t>Atencion del embarazo en una abortadora habitual</t>
  </si>
  <si>
    <t>Retencion de dispositivo anticonceptivo intrauterino en el embarazo</t>
  </si>
  <si>
    <t>Herpes gestacional</t>
  </si>
  <si>
    <t>Sindrome de hipotension materna</t>
  </si>
  <si>
    <t>Trastornos del higado en el embarazo, el parto y el puerperio</t>
  </si>
  <si>
    <t>Subluxacion de la sinfisis (del pubis) en el embarazo, el parto y el puerperio</t>
  </si>
  <si>
    <t>Otras complicaciones especificadas relacionadas con el embarazo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</si>
  <si>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</si>
  <si>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</si>
  <si>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</si>
  <si>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</si>
  <si>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</si>
  <si>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</si>
  <si>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</si>
  <si>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Otros hallazgos anormales en el examen prenatal de la madre</t>
  </si>
  <si>
    <t>Hallazgo anormal no especificado en el examen prenatal de la madre</t>
  </si>
  <si>
    <t>Complicaciones pulmonares de la anestesia administrada durante el embarazo</t>
  </si>
  <si>
    <t>Complicaciones cardiacas de la anestesia administrada durante el embarazo</t>
  </si>
  <si>
    <t>Complicaciones del sistema nervioso central debidas a la anestesia administrada durante el embarazo</t>
  </si>
  <si>
    <t>Reaccion toxica a la anestesia local administrada durante el embarazo</t>
  </si>
  <si>
    <t>Cefalalgia inducida por la anestesia espinal o epidural administradas durante el embarazo</t>
  </si>
  <si>
    <t>Otras complicaciones de la anestesia espinal o epidural administradas durante el embarazo</t>
  </si>
  <si>
    <t>Falla o dificultad en la intubacion durante el embarazo</t>
  </si>
  <si>
    <t>Otras complicaciones de la anestesia administrada durante el embarazo</t>
  </si>
  <si>
    <t>Complicacion no especificada de la anestesia administrada durante el embarazo</t>
  </si>
  <si>
    <t>Embarazo doble</t>
  </si>
  <si>
    <t>Embarazo triple</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</si>
  <si>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</si>
  <si>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</si>
  <si>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</si>
  <si>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</si>
  <si>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</si>
  <si>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</si>
  <si>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</si>
  <si>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</si>
  <si>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</si>
  <si>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</si>
  <si>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</si>
  <si>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</si>
  <si>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</si>
  <si>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</si>
  <si>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</si>
  <si>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</si>
  <si>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</si>
  <si>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</si>
  <si>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</si>
  <si>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</si>
  <si>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</si>
  <si>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</si>
  <si>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</si>
  <si>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</si>
  <si>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</si>
  <si>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</si>
  <si>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</si>
  <si>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</si>
  <si>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</si>
  <si>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</si>
  <si>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</si>
  <si>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</si>
  <si>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</si>
  <si>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</si>
  <si>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</si>
  <si>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</si>
  <si>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</si>
  <si>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</si>
  <si>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</si>
  <si>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</si>
  <si>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</si>
  <si>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</si>
  <si>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</si>
  <si>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</si>
  <si>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</si>
  <si>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</si>
  <si>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</si>
  <si>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</si>
  <si>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</si>
  <si>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</si>
  <si>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</si>
  <si>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</si>
  <si>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</si>
  <si>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</si>
  <si>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</si>
  <si>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</si>
  <si>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Polihidramnios</t>
  </si>
  <si>
    <t>Oligohidramnios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</si>
  <si>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</si>
  <si>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</si>
  <si>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</si>
  <si>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dentro de las 24 horas</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</si>
  <si>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</si>
  <si>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</si>
  <si>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</si>
  <si>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</si>
  <si>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</si>
  <si>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anormalmente adherida</t>
  </si>
  <si>
    <t>Otros trastornos placentarios</t>
  </si>
  <si>
    <t>Trastorno de la placenta, no especificado</t>
  </si>
  <si>
    <t>Placenta previa con especificacion de que no hubo hemorragia</t>
  </si>
  <si>
    <t>Placenta previa con hemorragia</t>
  </si>
  <si>
    <t>Desprendimiento prematuro de la placenta con defecto de la coagulacion</t>
  </si>
  <si>
    <t>Otros desprendimientos prematuros de la placenta</t>
  </si>
  <si>
    <t>Desprendimiento prematuro de la placenta, sin otra especificacion</t>
  </si>
  <si>
    <t>Hemorragia anteparto con defecto de la coagulacion</t>
  </si>
  <si>
    <t>Otras hemorragias anteparto</t>
  </si>
  <si>
    <t>Hemorragia anteparto, no especificada</t>
  </si>
  <si>
    <t>Falso trabajo de parto antes de las 37 semanas completas de gestacion</t>
  </si>
  <si>
    <t>Falso trabajo de parto a las 37 y mas semanas completas de gestacion</t>
  </si>
  <si>
    <t>Falso trabajo de parto, sin otra especificacion</t>
  </si>
  <si>
    <t>Embarazo prolongado</t>
  </si>
  <si>
    <t>Trabajo de parto prematuro sin parto</t>
  </si>
  <si>
    <t>Trabajo de parto prematuro espontaneo con parto prematuro</t>
  </si>
  <si>
    <t>Trabajo de parto prematuro espontaneo con parto a termino</t>
  </si>
  <si>
    <t>Parto prematuro sin trabajo de parto espontáneo</t>
  </si>
  <si>
    <t>Fracaso de la induccion medica del trabajo de parto</t>
  </si>
  <si>
    <t>Fracaso de la induccion instrumental del trabajo de parto</t>
  </si>
  <si>
    <t>Otros fracasos de la induccion del trabajo de parto</t>
  </si>
  <si>
    <t>Fracaso no especificado de la induccion del trabajo de parto</t>
  </si>
  <si>
    <t>Contracciones primarias inadecuadas</t>
  </si>
  <si>
    <t>Inercia uterina secundaria</t>
  </si>
  <si>
    <t>Otras inercias uterinas</t>
  </si>
  <si>
    <t>Trabajo de parto precipitado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</si>
  <si>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</si>
  <si>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</si>
  <si>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</si>
  <si>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</si>
  <si>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</si>
  <si>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</si>
  <si>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prolongado, no especificado</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</si>
  <si>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</si>
  <si>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</si>
  <si>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</si>
  <si>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</si>
  <si>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</si>
  <si>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</si>
  <si>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otras presentaciones anormales del feto</t>
  </si>
  <si>
    <t>Trabajo de parto obstruido debido a presentacion anormal del feto no especificada</t>
  </si>
  <si>
    <t>Trabajo de parto obstruido debido a deformidad de la pelvis</t>
  </si>
  <si>
    <t>Trabajo de parto obstruido debido a estrechez general de la pelvis</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</si>
  <si>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</si>
  <si>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</si>
  <si>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</si>
  <si>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</si>
  <si>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</si>
  <si>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</si>
  <si>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</si>
  <si>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</si>
  <si>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</si>
  <si>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</si>
  <si>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</si>
  <si>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Fracaso no especificado de la aplicacion de forceps o de ventosa extractora</t>
  </si>
  <si>
    <t>Otras obstrucciones especificadas del trabajo de parto</t>
  </si>
  <si>
    <t>Trabajo de parto obstruido, sin otra especificacion</t>
  </si>
  <si>
    <t>Hemorragia intraparto con defectos de la coagulacion</t>
  </si>
  <si>
    <t>Otras hemorragias intraparto</t>
  </si>
  <si>
    <t>Hemorragia intraparto, no especificada</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</si>
  <si>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</si>
  <si>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</si>
  <si>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</si>
  <si>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</si>
  <si>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otras evidencias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</si>
  <si>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</si>
  <si>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</si>
  <si>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</si>
  <si>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</si>
  <si>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</si>
  <si>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vasa previa</t>
  </si>
  <si>
    <t>Trabajo de parto y parto complicados por lesion vascular del cordon</t>
  </si>
  <si>
    <t>Trabajo de parto y parto complicados por otros problemas del cordon umbilical</t>
  </si>
  <si>
    <t>Trabajo de parto y parto complicados por problemas no especificados del cordon umbilical</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</si>
  <si>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</si>
  <si>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</si>
  <si>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</si>
  <si>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</si>
  <si>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</si>
  <si>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</si>
  <si>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</si>
  <si>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</si>
  <si>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</si>
  <si>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</si>
  <si>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</si>
  <si>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</si>
  <si>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</si>
  <si>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</si>
  <si>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</si>
  <si>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</si>
  <si>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Otras hemorragias postparto inmediatas</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</si>
  <si>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</si>
  <si>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</si>
  <si>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</si>
  <si>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</si>
  <si>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</si>
  <si>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Otras complicaciones pulmonares debidas a la anestesia administrada durante el trabajo de parto y el parto</t>
  </si>
  <si>
    <t>Complicaciones cardiacas de la anestesia administrada durante el trabajo de parto y el parto</t>
  </si>
  <si>
    <t>Complicaciones del sistema nervioso central por la anestesia administrada durante el trabajo de parto y el parto</t>
  </si>
  <si>
    <t>Reaccion toxica a la anestesia local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</si>
  <si>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</si>
  <si>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</si>
  <si>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Falla o dificultad en la intubacion durante el trabajo de parto y el parto</t>
  </si>
  <si>
    <t>Otras complicaciones de la anestesia administrada durante el trabajo de parto y el parto</t>
  </si>
  <si>
    <t>Complicacion no especificada de la anestesia administrada durante el trabajo de parto y el parto</t>
  </si>
  <si>
    <t>Sufrimiento materno durante el trabajo de parto y el parto</t>
  </si>
  <si>
    <t>Choque durante o despues del trabajo de parto y el parto</t>
  </si>
  <si>
    <t>Pirexia durante el trabajo de parto, no clasificada en otra parte</t>
  </si>
  <si>
    <t>Otras infecciones durante el trabajo de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</si>
  <si>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</si>
  <si>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</si>
  <si>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</si>
  <si>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</si>
  <si>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Otras complicaciones especificadas del trabajo de parto y del parto</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</si>
  <si>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</si>
  <si>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</si>
  <si>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</si>
  <si>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</si>
  <si>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</si>
  <si>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</si>
  <si>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</si>
  <si>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</si>
  <si>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</si>
  <si>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ventosa extractora</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</si>
  <si>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</si>
  <si>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</si>
  <si>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</si>
  <si>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</si>
  <si>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</si>
  <si>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</si>
  <si>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</si>
  <si>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</si>
  <si>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</si>
  <si>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Parto de feto viable en embarazo abdominal</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</si>
  <si>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</si>
  <si>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</si>
  <si>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</si>
  <si>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</si>
  <si>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</si>
  <si>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</si>
  <si>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</si>
  <si>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</si>
  <si>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Sepsis puerperal</t>
  </si>
  <si>
    <t>Infeccion de herida quirurgica obstetrica</t>
  </si>
  <si>
    <t>Otras infecciones genitales consecutivas al parto</t>
  </si>
  <si>
    <t>Infeccion de las vias urinarias consecutiva al parto</t>
  </si>
  <si>
    <t>Otras infecciones de las vias genitourinarias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</si>
  <si>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</si>
  <si>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</si>
  <si>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</si>
  <si>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</si>
  <si>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</si>
  <si>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</si>
  <si>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</si>
  <si>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</si>
  <si>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</si>
  <si>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</si>
  <si>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</si>
  <si>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</si>
  <si>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</si>
  <si>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pulmonares de la anestesia administrada durante el puerperio</t>
  </si>
  <si>
    <t>Complicaciones cardiacas de la anestesia administrada durante el puerperio</t>
  </si>
  <si>
    <t>Complicaciones del sistema nervioso central debidas a la anestesia administrada durante el puerperio</t>
  </si>
  <si>
    <t>Reaccion toxica a la anestesia local administrada durante el puerperio</t>
  </si>
  <si>
    <t>Cefalalgia inducida por la anestesia espinal o epidural administradas durante el puerperio</t>
  </si>
  <si>
    <t>Otras complicaciones de la anestesia espinal o epidural administradas durante el puerperio</t>
  </si>
  <si>
    <t>Falla o dificultad de intubacion durante el puerperio</t>
  </si>
  <si>
    <t>Otras complicaciones de la anestesia administrada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</si>
  <si>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</si>
  <si>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</si>
  <si>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</si>
  <si>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</si>
  <si>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</si>
  <si>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Insuficiencia renal aguda postparto</t>
  </si>
  <si>
    <t>Tiroiditis postparto</t>
  </si>
  <si>
    <t>Otras complicaciones puerperales, no clasificadas en otra parte</t>
  </si>
  <si>
    <t>Complicacion puerperal, no especificada</t>
  </si>
  <si>
    <t>Infecciones del pezon asociados con el parto</t>
  </si>
  <si>
    <t>Absceso de la mama asociado con el parto</t>
  </si>
  <si>
    <t>Mastitis no purulenta asociada con el parto</t>
  </si>
  <si>
    <t>Retraccion del pezon asociada con el parto</t>
  </si>
  <si>
    <t>Fisuras del pezon asociadas con el parto</t>
  </si>
  <si>
    <t>Otros trastornos de la mama y los no especificados asociados con el parto</t>
  </si>
  <si>
    <t>Agalactia</t>
  </si>
  <si>
    <t>Hipogalactia</t>
  </si>
  <si>
    <t>Supresion de la lactancia</t>
  </si>
  <si>
    <t>Galactorrea</t>
  </si>
  <si>
    <t>Otros trastornos y los no especificados de la lactancia</t>
  </si>
  <si>
    <t>Muerte materna de causa basica especificada en otro capitulo</t>
  </si>
  <si>
    <t>Secuelas de complicaciones del embarazo, del parto y del puerperio</t>
  </si>
  <si>
    <t>Muerte obstetrica de causa no especificada</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</si>
  <si>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</si>
  <si>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</si>
  <si>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</si>
  <si>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</si>
  <si>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</si>
  <si>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</si>
  <si>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</si>
  <si>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Sifilis que complica el embarazo, el parto y el puerperio</t>
  </si>
  <si>
    <t>Gonorrea que complica el embarazo, el parto y el puerperio</t>
  </si>
  <si>
    <t>Otras infecciones con un modo de transmision predominantemente sexual que complican el embarazo, parto y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</si>
  <si>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</si>
  <si>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</si>
  <si>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</si>
  <si>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</si>
  <si>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</si>
  <si>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</si>
  <si>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</si>
  <si>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</si>
  <si>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</si>
  <si>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</si>
  <si>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</si>
  <si>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</si>
  <si>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</si>
  <si>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Enfermedades de la piel y del tejido subcutaneo que complican el embarazo, el parto y el puerperio</t>
  </si>
  <si>
    <t>Otras enfermedades especificadas y afecciones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</si>
  <si>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</si>
  <si>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</si>
  <si>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</si>
  <si>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</si>
  <si>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</si>
  <si>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</si>
  <si>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</si>
  <si>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</si>
  <si>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</si>
  <si>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</si>
  <si>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</si>
  <si>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</si>
  <si>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</si>
  <si>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</si>
  <si>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</si>
  <si>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</si>
  <si>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</si>
  <si>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</si>
  <si>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</si>
  <si>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</si>
  <si>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</si>
  <si>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</si>
  <si>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</si>
  <si>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</si>
  <si>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</si>
  <si>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</si>
  <si>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</si>
  <si>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</si>
  <si>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</si>
  <si>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</si>
  <si>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</si>
  <si>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</si>
  <si>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</si>
  <si>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</si>
  <si>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</si>
  <si>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</si>
  <si>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</si>
  <si>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</si>
  <si>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</si>
  <si>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</si>
  <si>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</si>
  <si>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</si>
  <si>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</si>
  <si>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</si>
  <si>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</si>
  <si>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</si>
  <si>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</si>
  <si>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</si>
  <si>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Bajo peso para la edad gestacional</t>
  </si>
  <si>
    <t>Pequeno para la edad gestacional</t>
  </si>
  <si>
    <t>Desnutricion fetal, sin mencion de peso o talla bajos para la edad gestacional</t>
  </si>
  <si>
    <t>Retardo del crecimiento fetal, no especificado</t>
  </si>
  <si>
    <t>Peso extremadamente bajo al nacer</t>
  </si>
  <si>
    <t>Otro peso bajo al nacer</t>
  </si>
  <si>
    <t>Inmaturidad extrema</t>
  </si>
  <si>
    <t>Otros recien nacidos pretermino</t>
  </si>
  <si>
    <t>Recien nacido excepcionalmente grande</t>
  </si>
  <si>
    <t>Otros recien nacidos con sobrepeso para la edad gestacional</t>
  </si>
  <si>
    <t>Recien nacido postermino sin sobrepeso para su edad gestacional</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</si>
  <si>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</si>
  <si>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</si>
  <si>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</si>
  <si>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</si>
  <si>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</si>
  <si>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</si>
  <si>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Hemorragia y laceracion intracraneales no especificadas, debidas a traumatismo del nacimiento</t>
  </si>
  <si>
    <t>Edema cerebral debido a traumatismo del nacimiento</t>
  </si>
  <si>
    <t>Otras lesiones especificadas del encefalo, debidas a traumatismo del nacimiento</t>
  </si>
  <si>
    <t>Lesion no especificada del encefalo, debida a traumatismo del nacimiento</t>
  </si>
  <si>
    <t>Traumatismo del nacimiento en el nervio facial</t>
  </si>
  <si>
    <t>Traumatismo del nacimiento en otros nervios craneales</t>
  </si>
  <si>
    <t>Traumatismo del nacimiento en la columna vertebral y en la medula espinal</t>
  </si>
  <si>
    <t>Traumatismo del nacimiento en el sistema nervioso central, no especificado</t>
  </si>
  <si>
    <t>Cefalohematoma debido a traumatismo del nacimiento</t>
  </si>
  <si>
    <t>Caput succedaneum debido a traumatismo del nacimiento</t>
  </si>
  <si>
    <t>Hemorragia epicraneal subaponeurotica debida a traumatismo del nacimiento</t>
  </si>
  <si>
    <t>Equimosis del cuero cabelludo debida a traumatismo del nacimiento</t>
  </si>
  <si>
    <t>Traumatismo en el cuero cabelludo del recien nacido por monitoreo fetal</t>
  </si>
  <si>
    <t>Otros traumatismos del nacimiento en el cuero cabelludo</t>
  </si>
  <si>
    <t>Traumatismo del nacimiento en el cuero cabelludo, no especificado</t>
  </si>
  <si>
    <t>Fractura del craneo debida a traumatismo del nacimiento</t>
  </si>
  <si>
    <t>Otros traumatismos del craneo durante el nacimiento</t>
  </si>
  <si>
    <t>Traumatismo del femur durante el nacimiento</t>
  </si>
  <si>
    <t>Traumatismo de otros huesos largos durante el nacimiento</t>
  </si>
  <si>
    <t>Fractura de la clavicula debida a traumatismo del nacimiento</t>
  </si>
  <si>
    <t>Traumatismo del nacimiento en otras partes del esqueleto</t>
  </si>
  <si>
    <t>Traumatismo no especificado del esqueleto durante el nacimiento</t>
  </si>
  <si>
    <t>Paralisis de Erb debida a traumatismo del nacimiento</t>
  </si>
  <si>
    <t>Paralisis de Klumpke debida a traumatismo del nacimiento</t>
  </si>
  <si>
    <t>Paralisis del nervio frenico debida a traumatismo del nacimiento</t>
  </si>
  <si>
    <t>Otro traumatismo del plexo braquial durante 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</si>
  <si>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</si>
  <si>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</si>
  <si>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</si>
  <si>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</si>
  <si>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</si>
  <si>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Traumatismo ocular durante el nacimiento</t>
  </si>
  <si>
    <t>Traumatismo facial durante el nacimiento</t>
  </si>
  <si>
    <t>Traumatismo de los genitales externos durante el nacimiento</t>
  </si>
  <si>
    <t>Necrosis grasa subcutanea debida a traumatismo del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</si>
  <si>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</si>
  <si>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</si>
  <si>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</si>
  <si>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</si>
  <si>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</si>
  <si>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</si>
  <si>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</si>
  <si>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</si>
  <si>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</si>
  <si>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</si>
  <si>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</si>
  <si>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</si>
  <si>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</si>
  <si>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</si>
  <si>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</si>
  <si>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</si>
  <si>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</si>
  <si>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</si>
  <si>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</si>
  <si>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</si>
  <si>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</si>
  <si>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</si>
  <si>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</si>
  <si>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</si>
  <si>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</si>
  <si>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</si>
  <si>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</si>
  <si>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</si>
  <si>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</si>
  <si>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</si>
  <si>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</si>
  <si>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</si>
  <si>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</si>
  <si>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</si>
  <si>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</si>
  <si>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</si>
  <si>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</si>
  <si>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</si>
  <si>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</si>
  <si>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</si>
  <si>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</si>
  <si>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</si>
  <si>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</si>
  <si>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</si>
  <si>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</si>
  <si>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</si>
  <si>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</si>
  <si>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</si>
  <si>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</si>
  <si>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</si>
  <si>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</si>
  <si>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</si>
  <si>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</si>
  <si>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</si>
  <si>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</si>
  <si>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</si>
  <si>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</si>
  <si>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</si>
  <si>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</si>
  <si>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Enfermedad congenita por Virus Zika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</si>
  <si>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</si>
  <si>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</si>
  <si>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</si>
  <si>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</si>
  <si>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</si>
  <si>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</si>
  <si>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</si>
  <si>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</si>
  <si>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</si>
  <si>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</si>
  <si>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</si>
  <si>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</si>
  <si>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</si>
  <si>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</si>
  <si>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</si>
  <si>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Candidiasis neonatal</t>
  </si>
  <si>
    <t>Otras enfermedades neonatales infecciosas o parasitarias especificadas</t>
  </si>
  <si>
    <t>Enfermedad infecciosa y parasitaria congenita, no especificada</t>
  </si>
  <si>
    <t>Onfalitis del recien nacido con o sin hemorragia leve</t>
  </si>
  <si>
    <t>Mastitis infecciosa neonatal</t>
  </si>
  <si>
    <t>Conjuntivitis y dacriocistitis neonatales</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</si>
  <si>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</si>
  <si>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</si>
  <si>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</si>
  <si>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</si>
  <si>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</si>
  <si>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</si>
  <si>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</si>
  <si>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</si>
  <si>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el otro gemelo</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</si>
  <si>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</si>
  <si>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</si>
  <si>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</si>
  <si>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</si>
  <si>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</si>
  <si>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</si>
  <si>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</si>
  <si>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</si>
  <si>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</si>
  <si>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</si>
  <si>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</si>
  <si>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</si>
  <si>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</si>
  <si>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</si>
  <si>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</si>
  <si>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</si>
  <si>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</si>
  <si>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Hematemesis neonatal</t>
  </si>
  <si>
    <t>Melena neonatal</t>
  </si>
  <si>
    <t>Hemorragia rectal neonatal</t>
  </si>
  <si>
    <t>Otras hemorragias gastrointestinales neonatales</t>
  </si>
  <si>
    <t>Hemorragia suprarrenal neonatal</t>
  </si>
  <si>
    <t>Hemorragia cutanea neonatal</t>
  </si>
  <si>
    <t>Hemorragia vaginal neonatal</t>
  </si>
  <si>
    <t>Otras hemorragias fetales y neonatales especificadas</t>
  </si>
  <si>
    <t>Hemorragia neonatal, no especificada</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</si>
  <si>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</si>
  <si>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</si>
  <si>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</si>
  <si>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</si>
  <si>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</si>
  <si>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</si>
  <si>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Kernicterus debido a incompatibilidad</t>
  </si>
  <si>
    <t>Kernicterus debido a otras causas especificadas</t>
  </si>
  <si>
    <t>Kernicterus, no especificado</t>
  </si>
  <si>
    <t>Ictericia neonatal debida a contusion</t>
  </si>
  <si>
    <t>Ictericia neonatal debida a hemorragia</t>
  </si>
  <si>
    <t>Ictericia neonatal debida a infeccion</t>
  </si>
  <si>
    <t>Ictericia neonatal debida a policitemia</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</si>
  <si>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</si>
  <si>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</si>
  <si>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</si>
  <si>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</si>
  <si>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</si>
  <si>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</si>
  <si>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</si>
  <si>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Ictericia neonatal por inhibidor de la leche materna</t>
  </si>
  <si>
    <t>Ictericia neonatal por otras causas especificadas</t>
  </si>
  <si>
    <t>Ictericia neonatal, no especificada</t>
  </si>
  <si>
    <t>Coagulacion intravascular diseminada en el feto y el recien nacido</t>
  </si>
  <si>
    <t>Trombocitopenia neonatal transitoria</t>
  </si>
  <si>
    <t>Policitemia neonatal</t>
  </si>
  <si>
    <t>Anemia de la prematuridad</t>
  </si>
  <si>
    <t>Anemia congenita debida a perdida de sangre fetal</t>
  </si>
  <si>
    <t>Otras anemias congenitas, no clasificadas en otra parte</t>
  </si>
  <si>
    <t>Neutropenia neonatal transitoria</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</si>
  <si>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</si>
  <si>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</si>
  <si>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</si>
  <si>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</si>
  <si>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</si>
  <si>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Diabetes mellitus neonatal</t>
  </si>
  <si>
    <t>Hipoglicemia neonatal yatrogenica</t>
  </si>
  <si>
    <t>Otras hipoglicemias neonatales</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</si>
  <si>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</si>
  <si>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</si>
  <si>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</si>
  <si>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Otra hipocalcemia neonatal</t>
  </si>
  <si>
    <t>Hipomagnesemia neonatal</t>
  </si>
  <si>
    <t>Tetania neonatal sin mencion de deficiencia de calcio o de magnesio</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</si>
  <si>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</si>
  <si>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</si>
  <si>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</si>
  <si>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</si>
  <si>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</si>
  <si>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neonatales transitorios de la funcion tiroidea, no clasificados en otra parte</t>
  </si>
  <si>
    <t>Otros trastornos endocrinos neonatales transitorios especificados</t>
  </si>
  <si>
    <t>Trastorno endocrino neonatal transitorio, no especificado</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</si>
  <si>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</si>
  <si>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</si>
  <si>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</si>
  <si>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</si>
  <si>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</si>
  <si>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</si>
  <si>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</si>
  <si>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</si>
  <si>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ileo meconial en la fibrosis quistica (E84.1†)</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</si>
  <si>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</si>
  <si>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</si>
  <si>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</si>
  <si>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</si>
  <si>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</si>
  <si>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</si>
  <si>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</si>
  <si>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Otras peritonitis neonatales</t>
  </si>
  <si>
    <t>Hematemesis y melena neonatales debidas a la deglucion de sangre materna</t>
  </si>
  <si>
    <t>Diarrea neonatal no infecciosa</t>
  </si>
  <si>
    <t>Otros trastornos perinatales especificos del sistema digestivo</t>
  </si>
  <si>
    <t>Trastorno perinatal del sistema digestivo, no especificado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</si>
  <si>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</si>
  <si>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</si>
  <si>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</si>
  <si>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</si>
  <si>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</si>
  <si>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</si>
  <si>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Esclerema neonatal</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</si>
  <si>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</si>
  <si>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</si>
  <si>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</si>
  <si>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</si>
  <si>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</si>
  <si>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</si>
  <si>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</si>
  <si>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</si>
  <si>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</si>
  <si>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Isquemia cerebral neonatal</t>
  </si>
  <si>
    <t>Quistes periventriculares adquiridos del recien nacido</t>
  </si>
  <si>
    <t>Leucomalacia cerebral neonatal</t>
  </si>
  <si>
    <t>Irritabilidad cerebral neonatal</t>
  </si>
  <si>
    <t>Depresion cerebral neonatal</t>
  </si>
  <si>
    <t>Coma neonatal</t>
  </si>
  <si>
    <t>Encefalopatia hipoxico isquemica del recien nacido</t>
  </si>
  <si>
    <t>Hidrocefalia adquirida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</si>
  <si>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</si>
  <si>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</si>
  <si>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</si>
  <si>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</si>
  <si>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</si>
  <si>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</si>
  <si>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</si>
  <si>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Dificultad neonatal en la lactancia materna</t>
  </si>
  <si>
    <t>Otros problemas de alimentacion del recien nacido</t>
  </si>
  <si>
    <t>Problema no especificado de la alimentacion del recien nacido</t>
  </si>
  <si>
    <t>Reacciones e intoxicaciones debidas a drogas administradas al feto y al recien nacido</t>
  </si>
  <si>
    <t>Miastenia grave neonatal transitoria</t>
  </si>
  <si>
    <t>Hipertonia congenita</t>
  </si>
  <si>
    <t>Hipotonia congenita</t>
  </si>
  <si>
    <t>Otros trastornos del tono muscular en el recien nacido</t>
  </si>
  <si>
    <t>Trastorno no especificado del tono muscular en el recien nacido</t>
  </si>
  <si>
    <t>Muerte fetal de causa no especificada</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</si>
  <si>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</si>
  <si>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</si>
  <si>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</si>
  <si>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</si>
  <si>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</si>
  <si>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Complicaciones de procedimientos intrauterinos, no clasificados en otra parte</t>
  </si>
  <si>
    <t>Otras afecciones especificadas originadas en el periodo perinatal</t>
  </si>
  <si>
    <t>Afeccion no especificada originada en el periodo perinatal</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</si>
  <si>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</si>
  <si>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</si>
  <si>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</si>
  <si>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</si>
  <si>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</si>
  <si>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</si>
  <si>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</si>
  <si>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</si>
  <si>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</si>
  <si>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</si>
  <si>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</si>
  <si>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Otros hidrocefalos congenitos</t>
  </si>
  <si>
    <t>Hidrocefalo congenito, no especificado</t>
  </si>
  <si>
    <t>Malformaciones congenitas del cuerpo calloso</t>
  </si>
  <si>
    <t>Arrinencefalia</t>
  </si>
  <si>
    <t>Holoprosencefalia</t>
  </si>
  <si>
    <t>Otras anomalias hipoplasicas del encefalo</t>
  </si>
  <si>
    <t>Displasia opticoseptal</t>
  </si>
  <si>
    <t>Megalencefalia</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</si>
  <si>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</si>
  <si>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</si>
  <si>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</si>
  <si>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</si>
  <si>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</si>
  <si>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</si>
  <si>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</si>
  <si>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</si>
  <si>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</si>
  <si>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</si>
  <si>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</si>
  <si>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</si>
  <si>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</si>
  <si>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Amielia</t>
  </si>
  <si>
    <t>Hipoplasia y displasia de la medula espinal</t>
  </si>
  <si>
    <t>Diastematomielia</t>
  </si>
  <si>
    <t>Otras anomalias congenitas de la cola de caballo</t>
  </si>
  <si>
    <t>Hidromielia</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</si>
  <si>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</si>
  <si>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</si>
  <si>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</si>
  <si>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</si>
  <si>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</si>
  <si>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</si>
  <si>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</si>
  <si>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</si>
  <si>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</si>
  <si>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Ausencia y agenesia del aparato lagrimal</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</si>
  <si>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</si>
  <si>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</si>
  <si>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</si>
  <si>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</si>
  <si>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</si>
  <si>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</si>
  <si>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</si>
  <si>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</si>
  <si>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</si>
  <si>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Coloboma del cristalino</t>
  </si>
  <si>
    <t>Afaquia congenita</t>
  </si>
  <si>
    <t>Esferofaquia</t>
  </si>
  <si>
    <t>Otras malformaciones congenitas del cristalino</t>
  </si>
  <si>
    <t>Malformacion congenita del cristalino, no especificada</t>
  </si>
  <si>
    <t>Coloboma del iris</t>
  </si>
  <si>
    <t>Ausencia del iris</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</si>
  <si>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</si>
  <si>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</si>
  <si>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</si>
  <si>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</si>
  <si>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</si>
  <si>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</si>
  <si>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</si>
  <si>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</si>
  <si>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</si>
  <si>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</si>
  <si>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</si>
  <si>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</si>
  <si>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</si>
  <si>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</si>
  <si>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</si>
  <si>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</si>
  <si>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</si>
  <si>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Ausencia de la trompa de Eustaquio</t>
  </si>
  <si>
    <t>Malformacion congenita de los huesecillos del oido</t>
  </si>
  <si>
    <t>Otras malformaciones congenitas del oido medio</t>
  </si>
  <si>
    <t>Malformacion congenita del oido interno</t>
  </si>
  <si>
    <t>Malformacion congenita del oido que causa alteracion de la audicion, sin otra especificacion</t>
  </si>
  <si>
    <t>Oreja supernumeraria</t>
  </si>
  <si>
    <t>Macrotia</t>
  </si>
  <si>
    <t>Microtia</t>
  </si>
  <si>
    <t>Otras deformidades del pabellon auricular</t>
  </si>
  <si>
    <t>Anomalia de la posicion de la oreja</t>
  </si>
  <si>
    <t>Oreja prominente</t>
  </si>
  <si>
    <t>Otras malformaciones congenitas del oido, especificadas</t>
  </si>
  <si>
    <t>Malformacion congenita del oido, no especificada</t>
  </si>
  <si>
    <t>Seno, fistula o quiste de la hendidura branquial</t>
  </si>
  <si>
    <t>Seno y quiste preauricular</t>
  </si>
  <si>
    <t>Otras malformaciones de las hendiduras branquiales</t>
  </si>
  <si>
    <t>Pterigion del cuello</t>
  </si>
  <si>
    <t>Macrostomia</t>
  </si>
  <si>
    <t>Microstomia</t>
  </si>
  <si>
    <t>Macroqueilia</t>
  </si>
  <si>
    <t>Microqueilia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</si>
  <si>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</si>
  <si>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</si>
  <si>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</si>
  <si>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</si>
  <si>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</si>
  <si>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</si>
  <si>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</si>
  <si>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</si>
  <si>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</si>
  <si>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</si>
  <si>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</si>
  <si>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Defecto del tabique ventricular</t>
  </si>
  <si>
    <t>Defecto del tabique auricular</t>
  </si>
  <si>
    <t>Defecto del tabique auriculoventricular</t>
  </si>
  <si>
    <t>Tetralogia de Fallot</t>
  </si>
  <si>
    <t>Defecto del tabique aortopulmonar</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</si>
  <si>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</si>
  <si>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</si>
  <si>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</si>
  <si>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</si>
  <si>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</si>
  <si>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</si>
  <si>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</si>
  <si>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</si>
  <si>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</si>
  <si>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</si>
  <si>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</si>
  <si>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</si>
  <si>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</si>
  <si>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</si>
  <si>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</si>
  <si>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</si>
  <si>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</si>
  <si>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</si>
  <si>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Dextrocardia</t>
  </si>
  <si>
    <t>Levocardia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</si>
  <si>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</si>
  <si>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</si>
  <si>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</si>
  <si>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</si>
  <si>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</si>
  <si>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</si>
  <si>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</si>
  <si>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Conducto arterioso persistente</t>
  </si>
  <si>
    <t>Coartacion de la aorta</t>
  </si>
  <si>
    <t>Atresia de la aorta</t>
  </si>
  <si>
    <t>Estenosis de la aorta</t>
  </si>
  <si>
    <t>Otras malformaciones congenitas de la aorta</t>
  </si>
  <si>
    <t>Atresia de la arteria pulmonar</t>
  </si>
  <si>
    <t>Estenosis de la arteria pulmonar</t>
  </si>
  <si>
    <t>Otras malformaciones congenitas de la arteria pulmonar</t>
  </si>
  <si>
    <t>Otras malformaciones congenitas de las grandes arterias</t>
  </si>
  <si>
    <t>Malformacion congenita de las grandes arterias, no especificada</t>
  </si>
  <si>
    <t>Estenosis congenita de la vena cava</t>
  </si>
  <si>
    <t>Persistencia de la vena cava superior izquierda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</si>
  <si>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</si>
  <si>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</si>
  <si>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</si>
  <si>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</si>
  <si>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</si>
  <si>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</si>
  <si>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</si>
  <si>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</si>
  <si>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</si>
  <si>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</si>
  <si>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</si>
  <si>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</si>
  <si>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</si>
  <si>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</si>
  <si>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</si>
  <si>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Otras malformaciones de los vasos precerebrales</t>
  </si>
  <si>
    <t>Malformacion arteriovenosa de los vasos cerebrales</t>
  </si>
  <si>
    <t>Otras malformaciones de los vasos cerebrales</t>
  </si>
  <si>
    <t>Otras malformaciones congenitas del sistema circulatorio, especificadas</t>
  </si>
  <si>
    <t>Malformacion congenita del sistema circulatorio, no especificada</t>
  </si>
  <si>
    <t>Atresia de las coanas</t>
  </si>
  <si>
    <t>Agenesia o hipoplasia de la nariz</t>
  </si>
  <si>
    <t>Hendidura, fisura o muesca de la nariz</t>
  </si>
  <si>
    <t>Perforacion congenita del tabique nasal</t>
  </si>
  <si>
    <t>Otras malformaciones congenitas de la nariz</t>
  </si>
  <si>
    <t>Malformacion congenita de la nariz, no especificada</t>
  </si>
  <si>
    <t>Pterigion de la laringe</t>
  </si>
  <si>
    <t>Estenosis subglotica congenita</t>
  </si>
  <si>
    <t>Hipoplasia laringea</t>
  </si>
  <si>
    <t>Laringocele</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</si>
  <si>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</si>
  <si>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</si>
  <si>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</si>
  <si>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</si>
  <si>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</si>
  <si>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</si>
  <si>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</si>
  <si>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</si>
  <si>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</si>
  <si>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</si>
  <si>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</si>
  <si>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</si>
  <si>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</si>
  <si>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</si>
  <si>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Hipoplasia y displasia pulmonar</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</si>
  <si>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</si>
  <si>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</si>
  <si>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</si>
  <si>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</si>
  <si>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</si>
  <si>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</si>
  <si>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del paladar duro</t>
  </si>
  <si>
    <t>Fisura del paladar blando</t>
  </si>
  <si>
    <t>Fisura del paladar duro y del paladar blando</t>
  </si>
  <si>
    <t>Fisura de la uvula</t>
  </si>
  <si>
    <t>Fisura del paladar, sin otra especificacion</t>
  </si>
  <si>
    <t>Labio leporino, bilateral</t>
  </si>
  <si>
    <t>Labio leporino, linea media</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</si>
  <si>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</si>
  <si>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</si>
  <si>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</si>
  <si>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</si>
  <si>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</si>
  <si>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</si>
  <si>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</si>
  <si>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Fisura del paladar con labio leporino bilateral, sin otra especificacion</t>
  </si>
  <si>
    <t>Fisura del paladar con labio leporino unilateral, sin otra especificacion</t>
  </si>
  <si>
    <t>Malformaciones congenitas de los labios, no clasificadas en otra parte</t>
  </si>
  <si>
    <t>Anquiloglosia</t>
  </si>
  <si>
    <t>Macroglosia</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</si>
  <si>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</si>
  <si>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</si>
  <si>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</si>
  <si>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</si>
  <si>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</si>
  <si>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</si>
  <si>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</si>
  <si>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</si>
  <si>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</si>
  <si>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</si>
  <si>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</si>
  <si>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</si>
  <si>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</si>
  <si>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</si>
  <si>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</si>
  <si>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</si>
  <si>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</si>
  <si>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</si>
  <si>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</si>
  <si>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</si>
  <si>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</si>
  <si>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</si>
  <si>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</si>
  <si>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</si>
  <si>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</si>
  <si>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</si>
  <si>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</si>
  <si>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</si>
  <si>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</si>
  <si>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</si>
  <si>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</si>
  <si>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</si>
  <si>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</si>
  <si>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Enfermedad de Hirschsprung</t>
  </si>
  <si>
    <t>Otros trastornos funcionales congenitos del colon</t>
  </si>
  <si>
    <t>Malformaciones congenitas de la fijacion del intestino</t>
  </si>
  <si>
    <t>Duplicacion del intestino</t>
  </si>
  <si>
    <t>Ano ectopico</t>
  </si>
  <si>
    <t>Fistula congenita del recto y del ano</t>
  </si>
  <si>
    <t>Persistencia de la cloaca</t>
  </si>
  <si>
    <t>Otras malformaciones congenitas del intestino, especificadas</t>
  </si>
  <si>
    <t>Malformacion congenita del intestino, no especificada</t>
  </si>
  <si>
    <t>Agenesia, aplasia e hipoplasia de la vesicula biliar</t>
  </si>
  <si>
    <t>Otras malformaciones congenitas de la vesicula biliar</t>
  </si>
  <si>
    <t>Atresia de los conductos biliares</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</si>
  <si>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</si>
  <si>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</si>
  <si>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</si>
  <si>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</si>
  <si>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</si>
  <si>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</si>
  <si>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</si>
  <si>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</si>
  <si>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</si>
  <si>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</si>
  <si>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</si>
  <si>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</si>
  <si>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Quiste en desarrollo del ovario</t>
  </si>
  <si>
    <t>Torsion congenita del ovario</t>
  </si>
  <si>
    <t>Otras malformaciones congenitas de los ovarios</t>
  </si>
  <si>
    <t>Quiste embrionario de la trompa de Falopio</t>
  </si>
  <si>
    <t>Quiste embrionario del ligamento ancho</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</si>
  <si>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</si>
  <si>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</si>
  <si>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</si>
  <si>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</si>
  <si>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</si>
  <si>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</si>
  <si>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Agenesia y aplasia del cuello uterino</t>
  </si>
  <si>
    <t>Quiste embrionario del cuello uterino</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</si>
  <si>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</si>
  <si>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</si>
  <si>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</si>
  <si>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</si>
  <si>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</si>
  <si>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</si>
  <si>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Himen imperforado</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</si>
  <si>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</si>
  <si>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</si>
  <si>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</si>
  <si>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</si>
  <si>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</si>
  <si>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</si>
  <si>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Ectopia testicular</t>
  </si>
  <si>
    <t>Testiculo no descendido, unilateral</t>
  </si>
  <si>
    <t>Testiculo no descendido, bilateral</t>
  </si>
  <si>
    <t>Testiculo no descendido, sin otra especificacion</t>
  </si>
  <si>
    <t>Hipospadias del glande</t>
  </si>
  <si>
    <t>Hipospadias peneana</t>
  </si>
  <si>
    <t>Hipospadias penoscrotal</t>
  </si>
  <si>
    <t>Hipospadias perineal</t>
  </si>
  <si>
    <t>Encordamiento congenito del pene</t>
  </si>
  <si>
    <t>Otras hipospadias</t>
  </si>
  <si>
    <t>Hipospadias, no especificada</t>
  </si>
  <si>
    <t>Ausencia y aplasia del testiculo</t>
  </si>
  <si>
    <t>Hipoplasia del testiculo y del escroto</t>
  </si>
  <si>
    <t>Otras malformaciones congenitas de los testiculos y del escroto</t>
  </si>
  <si>
    <t>Atresia del conducto deferente</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</si>
  <si>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</si>
  <si>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</si>
  <si>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</si>
  <si>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</si>
  <si>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</si>
  <si>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Hermafroditismo, no clasificado en otra parte</t>
  </si>
  <si>
    <t>Seudohermafroditismo masculino, no clasificado en otra parte</t>
  </si>
  <si>
    <t>Seudohermafroditismo femenino, no clasificado en otra parte</t>
  </si>
  <si>
    <t>Seudohermafroditismo, no especificado</t>
  </si>
  <si>
    <t>Sexo indeterminado, sin otra especificacion</t>
  </si>
  <si>
    <t>Agenesia renal, unilateral</t>
  </si>
  <si>
    <t>Agenesia renal, bilateral</t>
  </si>
  <si>
    <t>Agenesia renal, sin otra especificacion</t>
  </si>
  <si>
    <t>Hipoplasia renal, unilateral</t>
  </si>
  <si>
    <t>Hipoplasia renal, bilateral</t>
  </si>
  <si>
    <t>Hipoplasia renal, no especificada</t>
  </si>
  <si>
    <t>Sindrome de Potter</t>
  </si>
  <si>
    <t>Quiste renal solitario congenito</t>
  </si>
  <si>
    <t>Rinon poliquistico, autosomico recesivo</t>
  </si>
  <si>
    <t>Rinon poliquistico, autosomico dominante</t>
  </si>
  <si>
    <t>Rinon poliquistico, tipo no especificado</t>
  </si>
  <si>
    <t>Displasia renal</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</si>
  <si>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</si>
  <si>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</si>
  <si>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</si>
  <si>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</si>
  <si>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</si>
  <si>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</si>
  <si>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</si>
  <si>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</si>
  <si>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</si>
  <si>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</si>
  <si>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</si>
  <si>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</si>
  <si>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</si>
  <si>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</si>
  <si>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</si>
  <si>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</si>
  <si>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</si>
  <si>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</si>
  <si>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Epispadias</t>
  </si>
  <si>
    <t>Extrofia de la vejiga urinaria</t>
  </si>
  <si>
    <t>Valvulas uretrales posteriores congenitas</t>
  </si>
  <si>
    <t>Otras atresias y estenosis de la uretra y del cuello de la vejiga</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</si>
  <si>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</si>
  <si>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</si>
  <si>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</si>
  <si>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</si>
  <si>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</si>
  <si>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</si>
  <si>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</si>
  <si>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</si>
  <si>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</si>
  <si>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</si>
  <si>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</si>
  <si>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</si>
  <si>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Cadera inestable</t>
  </si>
  <si>
    <t>Otras deformidades congenitas de la cadera</t>
  </si>
  <si>
    <t>Deformidad congenita de la cadera, no especificada</t>
  </si>
  <si>
    <t>Talipes equinovarus</t>
  </si>
  <si>
    <t>Talipes calcaneovarus</t>
  </si>
  <si>
    <t>Metatarsus varus</t>
  </si>
  <si>
    <t>Otras deformidades varus congenitas de los pies</t>
  </si>
  <si>
    <t>Talipes calcaneovalgus</t>
  </si>
  <si>
    <t>Pie plano congenito</t>
  </si>
  <si>
    <t>Otras deformidades valgus congenitas de los pies</t>
  </si>
  <si>
    <t>Pie cavus</t>
  </si>
  <si>
    <t>Otras deformidades congenitas de los pies</t>
  </si>
  <si>
    <t>Deformidad congenita de los pies, no especificada</t>
  </si>
  <si>
    <t>Asimetria facial</t>
  </si>
  <si>
    <t>Facies comprimida</t>
  </si>
  <si>
    <t>Dolicocefalia</t>
  </si>
  <si>
    <t>Plagiocefalia</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</si>
  <si>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</si>
  <si>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</si>
  <si>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</si>
  <si>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</si>
  <si>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</si>
  <si>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</si>
  <si>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</si>
  <si>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</si>
  <si>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</si>
  <si>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</si>
  <si>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</si>
  <si>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</si>
  <si>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Dedo(s) supernumerario(s) de la mano</t>
  </si>
  <si>
    <t>Pulgar(es) supernumerario(s)</t>
  </si>
  <si>
    <t>Dedo(s) supernumerario(s) del pie</t>
  </si>
  <si>
    <t>Polidactilia, no especificada</t>
  </si>
  <si>
    <t>Fusion de los dedos de la mano</t>
  </si>
  <si>
    <t>Membrana interdigital de la mano</t>
  </si>
  <si>
    <t>Fusion de los dedos del pie</t>
  </si>
  <si>
    <t>Membrana interdigital del pie</t>
  </si>
  <si>
    <t>Polisindactilia</t>
  </si>
  <si>
    <t>Sindactilia, no especificada</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</si>
  <si>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</si>
  <si>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</si>
  <si>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</si>
  <si>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</si>
  <si>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</si>
  <si>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</si>
  <si>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Mano en pinza de langosta</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</si>
  <si>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</si>
  <si>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</si>
  <si>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</si>
  <si>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</si>
  <si>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</si>
  <si>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</si>
  <si>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</si>
  <si>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</si>
  <si>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</si>
  <si>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Pie hendido</t>
  </si>
  <si>
    <t>Otros defectos por reduccion del (de los) miembro(s) inferior(es)</t>
  </si>
  <si>
    <t>Defecto por reduccion del miembro inferior, no especificado</t>
  </si>
  <si>
    <t>Ausencia completa de miembro(s) no especificado(s)</t>
  </si>
  <si>
    <t>Focomelia, miembro(s) no especificado(s)</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</si>
  <si>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</si>
  <si>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</si>
  <si>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</si>
  <si>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</si>
  <si>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</si>
  <si>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</si>
  <si>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</si>
  <si>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Craneosinostosis</t>
  </si>
  <si>
    <t>Disostosis craneofacial</t>
  </si>
  <si>
    <t>Hipertelorismo</t>
  </si>
  <si>
    <t>Macrocefalia</t>
  </si>
  <si>
    <t>Disostosis maxilofacial</t>
  </si>
  <si>
    <t>Disostosis oculomaxilar</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</si>
  <si>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</si>
  <si>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</si>
  <si>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</si>
  <si>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</si>
  <si>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</si>
  <si>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</si>
  <si>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</si>
  <si>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Costilla cervical</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</si>
  <si>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</si>
  <si>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</si>
  <si>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</si>
  <si>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</si>
  <si>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</si>
  <si>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</si>
  <si>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</si>
  <si>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Condrodisplasia punctata</t>
  </si>
  <si>
    <t>Acondroplasia</t>
  </si>
  <si>
    <t>Displasia distrofica</t>
  </si>
  <si>
    <t>Displasia condroectodermica</t>
  </si>
  <si>
    <t>Displasia espondiloepifisaria</t>
  </si>
  <si>
    <t>Otras osteocondrodisplasias con defectos del crecimiento de los huesos largos y de la columna vertebral</t>
  </si>
  <si>
    <t>Osteocondrodisplasia con defectos del crecimiento de los huesos largos y de la columna vertebral, sin otra especificacion</t>
  </si>
  <si>
    <t>Osteogenesis imperfecta</t>
  </si>
  <si>
    <t>Displasia poliostotica fibrosa</t>
  </si>
  <si>
    <t>Osteopetrosis</t>
  </si>
  <si>
    <t>Displasia diafisaria progresiva</t>
  </si>
  <si>
    <t>Encondromatosis</t>
  </si>
  <si>
    <t>Displasia metafisaria</t>
  </si>
  <si>
    <t>Exostosis congenita multiple</t>
  </si>
  <si>
    <t>Otras osteocondrodisplasias especificadas</t>
  </si>
  <si>
    <t>Osteocondrodisplasia, no especificada</t>
  </si>
  <si>
    <t>Hernia diafragmatica congenita</t>
  </si>
  <si>
    <t>Otras malformaciones congenitas del diafragma</t>
  </si>
  <si>
    <t>Exonfalos</t>
  </si>
  <si>
    <t>Gastrosquisis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</si>
  <si>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</si>
  <si>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</si>
  <si>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</si>
  <si>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</si>
  <si>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</si>
  <si>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Ictiosis vulgar</t>
  </si>
  <si>
    <t>Ictiosis ligada al cromosoma X</t>
  </si>
  <si>
    <t>Ictiosis lamelar</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</si>
  <si>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</si>
  <si>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</si>
  <si>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</si>
  <si>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</si>
  <si>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</si>
  <si>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</si>
  <si>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</si>
  <si>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</si>
  <si>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</si>
  <si>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Linfedema hereditario</t>
  </si>
  <si>
    <t>Xeroderma pigmentoso</t>
  </si>
  <si>
    <t>Mastocitosis</t>
  </si>
  <si>
    <t>Incontinencia pigmentaria</t>
  </si>
  <si>
    <t>Displasia ectodermica (anhidrotica)</t>
  </si>
  <si>
    <t>Nevo no neoplasico, congenito</t>
  </si>
  <si>
    <t>Otras malformaciones congenitas de la piel, especificadas</t>
  </si>
  <si>
    <t>Malformacion congenita de la piel, no especificada</t>
  </si>
  <si>
    <t>Ausencia congenita de la mama con ausencia del pezon</t>
  </si>
  <si>
    <t>Mama supernumeraria</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</si>
  <si>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</si>
  <si>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</si>
  <si>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</si>
  <si>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</si>
  <si>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</si>
  <si>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</si>
  <si>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</si>
  <si>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Anoniquia</t>
  </si>
  <si>
    <t>Leuconiquia congenita</t>
  </si>
  <si>
    <t>Agrandamiento e hipertrofia de las unas</t>
  </si>
  <si>
    <t>Otras malformaciones congenitas de las unas</t>
  </si>
  <si>
    <t>Otras malformaciones congenitas de las faneras, especificadas</t>
  </si>
  <si>
    <t>Malformacion congenita de las faneras, no especificada</t>
  </si>
  <si>
    <t>Neurofibromatosis (no maligna)</t>
  </si>
  <si>
    <t>Esclerosis tuberosa</t>
  </si>
  <si>
    <t>Otras facomatosis, no clasificadas en otra parte</t>
  </si>
  <si>
    <t>Facomatosis, no especificada</t>
  </si>
  <si>
    <t>Sindrome fetal (dismorfico) debido al alcohol</t>
  </si>
  <si>
    <t>Sindrome de hidantoina fetal</t>
  </si>
  <si>
    <t>Dismorfismo debido a warfarina</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</si>
  <si>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</si>
  <si>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</si>
  <si>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</si>
  <si>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</si>
  <si>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</si>
  <si>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</si>
  <si>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</si>
  <si>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</si>
  <si>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</si>
  <si>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</si>
  <si>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</si>
  <si>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Situs inversus</t>
  </si>
  <si>
    <t>Gemelos siameses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</si>
  <si>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</si>
  <si>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</si>
  <si>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</si>
  <si>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</si>
  <si>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</si>
  <si>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</si>
  <si>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</si>
  <si>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</si>
  <si>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</si>
  <si>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</si>
  <si>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</si>
  <si>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</si>
  <si>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</si>
  <si>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</si>
  <si>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</si>
  <si>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</si>
  <si>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</si>
  <si>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</si>
  <si>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</si>
  <si>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Duplicaciones visibles solo en la prometafase</t>
  </si>
  <si>
    <t>Duplicaciones con otros reordenamientos complejos</t>
  </si>
  <si>
    <t>Cromosomas marcadores suplementarios</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</si>
  <si>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</si>
  <si>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</si>
  <si>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</si>
  <si>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</si>
  <si>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</si>
  <si>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</si>
  <si>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</si>
  <si>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</si>
  <si>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Otras supresiones de parte de un cromosoma</t>
  </si>
  <si>
    <t>Supresiones visibles solo en la prometafase</t>
  </si>
  <si>
    <t>Supresiones con otros reordenamientos complejos</t>
  </si>
  <si>
    <t>Otras supresiones de los autosomas</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</si>
  <si>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</si>
  <si>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</si>
  <si>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</si>
  <si>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</si>
  <si>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</si>
  <si>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heterocromatina marcadora</t>
  </si>
  <si>
    <t>Individuos con sitio fragil autosomico</t>
  </si>
  <si>
    <t>Otros reordenamientos equilibrados y marcadores estructurales</t>
  </si>
  <si>
    <t>Reordenamiento equilibrado y marcador estructural, sin otra especificacion</t>
  </si>
  <si>
    <t>Cariotipo 45,X</t>
  </si>
  <si>
    <t>Cariotipo 46,X iso (Xq)</t>
  </si>
  <si>
    <t>Cariotipo 46,X con cromosoma sexual anormal excepto iso (Xq)</t>
  </si>
  <si>
    <t>Mosaico 45, X/46,XX o XY</t>
  </si>
  <si>
    <t>Mosaico 45,X/otra(s) linea(s) celular(es) con cromosoma sexual anormal</t>
  </si>
  <si>
    <t>Otras variantes del sindrome de Turner</t>
  </si>
  <si>
    <t>Sindrome de Turner, no especificado</t>
  </si>
  <si>
    <t>Cariotipo 47, XXX</t>
  </si>
  <si>
    <t>Mujer con mas de tres cromosomas X</t>
  </si>
  <si>
    <t>Mosaico, lineas con numero variable de cromosomas X</t>
  </si>
  <si>
    <t>Mujer con cariotipo 46, XY</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</si>
  <si>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</si>
  <si>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</si>
  <si>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</si>
  <si>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</si>
  <si>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</si>
  <si>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Otro hombre con cariotipo 46, XX</t>
  </si>
  <si>
    <t>Sindrome de Klinefelter, no especificado</t>
  </si>
  <si>
    <t>Cariotipo 47, XYY</t>
  </si>
  <si>
    <t>Hombre con cromosoma sexual estructuralmente anormal</t>
  </si>
  <si>
    <t>Hombre con mosaico de cromosomas sexuales</t>
  </si>
  <si>
    <t>Otras anomalias de los cromosomas sexuales, con fenotipo masculino, especificadas</t>
  </si>
  <si>
    <t>Anomalia de los cromosomas sexuales, fenotipo masculino, sin otra especificacion</t>
  </si>
  <si>
    <t>Quimera 46, XX/46, XY</t>
  </si>
  <si>
    <t>Hermafrodita verdadero 46, XX</t>
  </si>
  <si>
    <t>Cromosoma X fragil</t>
  </si>
  <si>
    <t>Otras anomalias de los cromosomas, especificadas</t>
  </si>
  <si>
    <t>Anomalia cromosomica, no especificada</t>
  </si>
  <si>
    <t>Taquicardia, no especificada</t>
  </si>
  <si>
    <t>Bradicardia, no especificada</t>
  </si>
  <si>
    <t>Palpitaciones</t>
  </si>
  <si>
    <t>Otras anormalidades del latido cardiaco y las no especificadas</t>
  </si>
  <si>
    <t>Soplos cardiacos benignos o inocentes</t>
  </si>
  <si>
    <t>Soplo cardiaco, no especificado</t>
  </si>
  <si>
    <t>Otros sonidos cardiacos</t>
  </si>
  <si>
    <t>Gangrena, no clasificada en otra parte</t>
  </si>
  <si>
    <t>Lectura elevada de la presion sanguinea, sin diagnostico de hipertension</t>
  </si>
  <si>
    <t>Lectura de presion baja no especifica</t>
  </si>
  <si>
    <t>Epistaxis</t>
  </si>
  <si>
    <t>Hemorragia de la garganta</t>
  </si>
  <si>
    <t>Hemoptisis</t>
  </si>
  <si>
    <t>Hemorragia de otros sitios de las vias respiratorias</t>
  </si>
  <si>
    <t>Hemorragia de las vias respiratorias, no especificada</t>
  </si>
  <si>
    <t>Tos</t>
  </si>
  <si>
    <t>Disnea</t>
  </si>
  <si>
    <t>Estridor</t>
  </si>
  <si>
    <t>Silbido</t>
  </si>
  <si>
    <t>Respiracion periodica</t>
  </si>
  <si>
    <t>Hiperventilacion</t>
  </si>
  <si>
    <t>Respiracion con la boca</t>
  </si>
  <si>
    <t>Hipo</t>
  </si>
  <si>
    <t>Estornudo</t>
  </si>
  <si>
    <t>Otras anormalidades de la respiracion y las no especificadas</t>
  </si>
  <si>
    <t>Dolor de garganta</t>
  </si>
  <si>
    <t>Dolor en el pecho al respirar</t>
  </si>
  <si>
    <t>Dolor precordial</t>
  </si>
  <si>
    <t>Otros dolores en el pecho</t>
  </si>
  <si>
    <t>Dolor en el pecho, no especificado</t>
  </si>
  <si>
    <t>Asfixia</t>
  </si>
  <si>
    <t>Pleuresia</t>
  </si>
  <si>
    <t>Paro respiratorio</t>
  </si>
  <si>
    <t>Esputo anormal</t>
  </si>
  <si>
    <t>Otros sintomas y signos especificados que involucran los sistemas circulatorio y respiratorio</t>
  </si>
  <si>
    <t>Abdomen agudo</t>
  </si>
  <si>
    <t>Dolor abdominal localizado en parte superior</t>
  </si>
  <si>
    <t>Dolor pelvico y perineal</t>
  </si>
  <si>
    <t>Dolor localizado en otras partes inferiores del abdomen</t>
  </si>
  <si>
    <t>Otros dolores abdominales y los no especificados</t>
  </si>
  <si>
    <t>Nausea y vomito</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</si>
  <si>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</si>
  <si>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</si>
  <si>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</si>
  <si>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</si>
  <si>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</si>
  <si>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</si>
  <si>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</si>
  <si>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</si>
  <si>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</si>
  <si>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Tumefaccion, masa o prominencia intraabdominal y pelvica</t>
  </si>
  <si>
    <t>Sonidos intestinales anormales</t>
  </si>
  <si>
    <t>Peristalsis visible</t>
  </si>
  <si>
    <t>Rigidez abdominal</t>
  </si>
  <si>
    <t>Cambios en los habitos intestinales</t>
  </si>
  <si>
    <t>Otras anormalidades fecales</t>
  </si>
  <si>
    <t>Halitosis</t>
  </si>
  <si>
    <t>Otros sintomas y signos especificados que involucran el sistema digestivo y el abdomen</t>
  </si>
  <si>
    <t>Anestesia de la piel</t>
  </si>
  <si>
    <t>Hipoestesia de la piel</t>
  </si>
  <si>
    <t>Parestesia de la piel</t>
  </si>
  <si>
    <t>Hiperestesia</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</si>
  <si>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</si>
  <si>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</si>
  <si>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</si>
  <si>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</si>
  <si>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</si>
  <si>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</si>
  <si>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</si>
  <si>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</si>
  <si>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</si>
  <si>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Cianosis</t>
  </si>
  <si>
    <t>Palidez</t>
  </si>
  <si>
    <t>Rubor</t>
  </si>
  <si>
    <t>Equimosis espontanea</t>
  </si>
  <si>
    <t>Cambios en la textura de la piel</t>
  </si>
  <si>
    <t>Otros cambios de la piel y los no especificados</t>
  </si>
  <si>
    <t>Movimientos anormales de la cabeza</t>
  </si>
  <si>
    <t>Temblor no especificado</t>
  </si>
  <si>
    <t>Calambres y espasmos</t>
  </si>
  <si>
    <t>Fasciculacion</t>
  </si>
  <si>
    <t>Otros movimientos anormales involuntarios y los no especificados</t>
  </si>
  <si>
    <t>Marcha ataxica</t>
  </si>
  <si>
    <t>Marcha paralitica</t>
  </si>
  <si>
    <t>Dificultad para caminar, no clasificada en otra parte</t>
  </si>
  <si>
    <t>Inmovilidad</t>
  </si>
  <si>
    <t>Otras anormalidades de la marcha y de la movilidad y las no especificadas</t>
  </si>
  <si>
    <t>Ataxia, no especificada</t>
  </si>
  <si>
    <t>Otras fallas de la coordinacion y las no especificadas</t>
  </si>
  <si>
    <t>Tetania</t>
  </si>
  <si>
    <t>Meningismo</t>
  </si>
  <si>
    <t>Reflejos anormales</t>
  </si>
  <si>
    <t>Postura anormal</t>
  </si>
  <si>
    <t>Chasquido de la cadera</t>
  </si>
  <si>
    <t>Tendencia a caer, no clasificada en otra parte</t>
  </si>
  <si>
    <t>Otros sintomas y signos que involucran los sistemas nervioso y osteomuscular y los no especificados</t>
  </si>
  <si>
    <t>Disuria</t>
  </si>
  <si>
    <t>Tenesmo vesical</t>
  </si>
  <si>
    <t>Miccion dolorosa, no especificada</t>
  </si>
  <si>
    <t>Hematuria, no especificada</t>
  </si>
  <si>
    <t>Incontinencia urinaria, no especificada</t>
  </si>
  <si>
    <t>Retencion de orina</t>
  </si>
  <si>
    <t>Anuria y oliguria</t>
  </si>
  <si>
    <t>Poliuria</t>
  </si>
  <si>
    <t>Descarga uretral</t>
  </si>
  <si>
    <t>Extravasacion de la orina</t>
  </si>
  <si>
    <t>Otras dificultades de la miccion</t>
  </si>
  <si>
    <t>Uremia extrarrenal</t>
  </si>
  <si>
    <t>Otros sintomas y signos que involucran el sistema urinario y los no especificados</t>
  </si>
  <si>
    <t>Somnolencia</t>
  </si>
  <si>
    <t>Estupor</t>
  </si>
  <si>
    <t>Coma, no especificado</t>
  </si>
  <si>
    <t>Desorientacion no especificada</t>
  </si>
  <si>
    <t>Amnesia anterograda</t>
  </si>
  <si>
    <t>Amnesia retrograda</t>
  </si>
  <si>
    <t>Otra amnesia</t>
  </si>
  <si>
    <t>Otros sintomas y signos que involucran la funcion cognoscitiva y la conciencia y los no especificados</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</si>
  <si>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</si>
  <si>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</si>
  <si>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</si>
  <si>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</si>
  <si>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</si>
  <si>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</si>
  <si>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</si>
  <si>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</si>
  <si>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</si>
  <si>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Otros sintomas y signos que involucran las sensaciones y percepciones generales y los no especificados</t>
  </si>
  <si>
    <t>Nerviosismo</t>
  </si>
  <si>
    <t>Inquietud y agitacion</t>
  </si>
  <si>
    <t>Infelicidad</t>
  </si>
  <si>
    <t>Desmoralizacion y apatia</t>
  </si>
  <si>
    <t>Irritabilidad y enojo</t>
  </si>
  <si>
    <t>Hostilidad</t>
  </si>
  <si>
    <t>Violencia fisica</t>
  </si>
  <si>
    <t>Tension y estado de choque emocional, no especificado</t>
  </si>
  <si>
    <t>Otros sintomas y signos que involucran el estado emocional</t>
  </si>
  <si>
    <t>Muy bajo nivel de higiene personal</t>
  </si>
  <si>
    <t>Apariencia personal extrana</t>
  </si>
  <si>
    <t>Conducta extrana e inexplicable</t>
  </si>
  <si>
    <t>Hiperactividad</t>
  </si>
  <si>
    <t>Lentitud y pobre respuesta</t>
  </si>
  <si>
    <t>Suspicacia y evasividad marcadas</t>
  </si>
  <si>
    <t>Preocupacion indebida por sucesos que causan tension</t>
  </si>
  <si>
    <t>Verbosidad y detalles circunstanciales que oscurecen la razon de la consulta o el contacto</t>
  </si>
  <si>
    <t>Otros sintomas y signos que involucran la apariencia y el comportamiento</t>
  </si>
  <si>
    <t>Disfasia y afasia</t>
  </si>
  <si>
    <t>Disartria y anartria</t>
  </si>
  <si>
    <t>Otras alteraciones del habla y las no especificadas</t>
  </si>
  <si>
    <t>Dislexia y alexia</t>
  </si>
  <si>
    <t>Agnosia</t>
  </si>
  <si>
    <t>Apraxia</t>
  </si>
  <si>
    <t>Otras disfunciones simbolicas y las no especificadas</t>
  </si>
  <si>
    <t>Disfonia</t>
  </si>
  <si>
    <t>Afonia</t>
  </si>
  <si>
    <t>Hipernasalidad e hiponasalidad</t>
  </si>
  <si>
    <t>Otras alteraciones de la voz y las no especificadas</t>
  </si>
  <si>
    <t>Fiebre inducida por drogas</t>
  </si>
  <si>
    <t>Otras fiebres especificadas</t>
  </si>
  <si>
    <t>Fiebre, no especificada</t>
  </si>
  <si>
    <t>Cefalea</t>
  </si>
  <si>
    <t>Dolor agudo</t>
  </si>
  <si>
    <t>Dolor cronico intratable</t>
  </si>
  <si>
    <t>Otro dolor cronico</t>
  </si>
  <si>
    <t>Dolor, no especificado</t>
  </si>
  <si>
    <t>Malestar y fatiga</t>
  </si>
  <si>
    <t>Senilidad</t>
  </si>
  <si>
    <t>Sincope y colapso</t>
  </si>
  <si>
    <t>Convulsiones febriles</t>
  </si>
  <si>
    <t>Otras convulsiones y las no especificadas</t>
  </si>
  <si>
    <t>Choque cardiogenico</t>
  </si>
  <si>
    <t>Choque hipovolemico</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</si>
  <si>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</si>
  <si>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</si>
  <si>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</si>
  <si>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</si>
  <si>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</si>
  <si>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</si>
  <si>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</si>
  <si>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</si>
  <si>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</si>
  <si>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</si>
  <si>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</si>
  <si>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</si>
  <si>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</si>
  <si>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</si>
  <si>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Otras faltas del desarrollo fisiologico normal esperado</t>
  </si>
  <si>
    <t>Falta del desarrollo fisiologico normal esperado, sin otra especificacion</t>
  </si>
  <si>
    <t>Anorexia</t>
  </si>
  <si>
    <t>Polidipsia</t>
  </si>
  <si>
    <t>Polifagia</t>
  </si>
  <si>
    <t>Dificultades y mala administracion de la alimentacion</t>
  </si>
  <si>
    <t>Perdida anormal de peso</t>
  </si>
  <si>
    <t>Aumento anormal de peso</t>
  </si>
  <si>
    <t>Ingesta insuficiente de alimentos y agua debida a descuido personal</t>
  </si>
  <si>
    <t>Otros sintomas y signos concernientes a la alimentacion y a la ingestion de liquidos</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</si>
  <si>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</si>
  <si>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</si>
  <si>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</si>
  <si>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</si>
  <si>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</si>
  <si>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</si>
  <si>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</si>
  <si>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Sintomas no especificos propios de la infancia</t>
  </si>
  <si>
    <t>Boca seca, no especificada</t>
  </si>
  <si>
    <t>Dedos de la mano deformes</t>
  </si>
  <si>
    <t>Otros sintomas y signos generales especificados</t>
  </si>
  <si>
    <t>Causas de morbilidad desconocidas y no especificadas</t>
  </si>
  <si>
    <t>Velocidad de eritrosedimentacion elevada</t>
  </si>
  <si>
    <t>Viscosidad plasmatica anormal</t>
  </si>
  <si>
    <t>Anormalidad de los eritrocitos</t>
  </si>
  <si>
    <t>Anormalidades de los leucocitos, no clasificadas en otra parte</t>
  </si>
  <si>
    <t>Anormalidades en la prueba de tolerancia a la glucosa</t>
  </si>
  <si>
    <t>Hiperglicemia, no especificada</t>
  </si>
  <si>
    <t>Elevacion de los niveles de transaminasas o deshidrogenasa lactica [DHL]</t>
  </si>
  <si>
    <t>Niveles anormales de otras enzimas en suero</t>
  </si>
  <si>
    <t>Nivel anormal de enzimas en suero, no especificado</t>
  </si>
  <si>
    <t>Evidencias de laboratorio del virus de la inmunodeficiencia humana [VIH]</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</si>
  <si>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</si>
  <si>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</si>
  <si>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</si>
  <si>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</si>
  <si>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</si>
  <si>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</si>
  <si>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globulina</t>
  </si>
  <si>
    <t>Anormalidad de la alfafetoproteina</t>
  </si>
  <si>
    <t>Otras anormalidades especificadas de las proteinas plasmaticas</t>
  </si>
  <si>
    <t>Anormalidades no especificadas de las proteinas plasmaticas</t>
  </si>
  <si>
    <t>Hallazgo de alcohol en la sangre</t>
  </si>
  <si>
    <t>Hallazgo de drogas opiaceas en la sangre</t>
  </si>
  <si>
    <t>Hallazgo de cocaina en la sangre</t>
  </si>
  <si>
    <t>Hallazgo de alucinogenos en la sangre</t>
  </si>
  <si>
    <t>Hallazgo de otras drogas potencialmente adictivas en la sangre</t>
  </si>
  <si>
    <t>Hallazgo de drogas psicotropicas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</si>
  <si>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</si>
  <si>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</si>
  <si>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</si>
  <si>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</si>
  <si>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</si>
  <si>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Otros hallazgos anormales especificados en la quimica sanguinea</t>
  </si>
  <si>
    <t>Hallazgo anormal en la quimica sanguinea, sin otra especificacion</t>
  </si>
  <si>
    <t>Proteinuria aislada</t>
  </si>
  <si>
    <t>Glucosuria</t>
  </si>
  <si>
    <t>Quiluria</t>
  </si>
  <si>
    <t>Mioglobinuria</t>
  </si>
  <si>
    <t>Biliuria</t>
  </si>
  <si>
    <t>Hemoglobinuria</t>
  </si>
  <si>
    <t>Acetonuria</t>
  </si>
  <si>
    <t>Elevacion de los niveles de drogas, medicamentos y sustancias biologicas en la orina</t>
  </si>
  <si>
    <t>Niveles anormales en la orina de sustancias de origen principalmente no medicinal</t>
  </si>
  <si>
    <t>Hallazgos anormales en el examen microbiologico de la orina</t>
  </si>
  <si>
    <t>Hallazgos anormales en el examen citologico e histologico de la orina</t>
  </si>
  <si>
    <t>Otros hallazgos anormales en la orina y los no especificados</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</si>
  <si>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</si>
  <si>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</si>
  <si>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</si>
  <si>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</si>
  <si>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</si>
  <si>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</si>
  <si>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</si>
  <si>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</si>
  <si>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</si>
  <si>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</si>
  <si>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</si>
  <si>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</si>
  <si>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</si>
  <si>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</si>
  <si>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</si>
  <si>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</si>
  <si>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</si>
  <si>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</si>
  <si>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</si>
  <si>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</si>
  <si>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</si>
  <si>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</si>
  <si>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</si>
  <si>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</si>
  <si>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</si>
  <si>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</si>
  <si>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</si>
  <si>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</si>
  <si>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</si>
  <si>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</si>
  <si>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</si>
  <si>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</si>
  <si>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</si>
  <si>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</si>
  <si>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</si>
  <si>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</si>
  <si>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</si>
  <si>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</si>
  <si>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</si>
  <si>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</si>
  <si>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</si>
  <si>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</si>
  <si>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</si>
  <si>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</si>
  <si>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</si>
  <si>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</si>
  <si>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</si>
  <si>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</si>
  <si>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</si>
  <si>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</si>
  <si>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</si>
  <si>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hormonas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</si>
  <si>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</si>
  <si>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</si>
  <si>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</si>
  <si>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</si>
  <si>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</si>
  <si>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</si>
  <si>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</si>
  <si>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</si>
  <si>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</si>
  <si>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</si>
  <si>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</si>
  <si>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</si>
  <si>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</si>
  <si>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</si>
  <si>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</si>
  <si>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</si>
  <si>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</si>
  <si>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</si>
  <si>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</si>
  <si>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</si>
  <si>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</si>
  <si>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central</t>
  </si>
  <si>
    <t>Resultados anormales en estudios funcionales del sistema nervioso periferico y sentidos especiales</t>
  </si>
  <si>
    <t>Resultados anormales en estudios funcionales del pulmon</t>
  </si>
  <si>
    <t>Resultados anormales en estudios funcionales cardiovasculares</t>
  </si>
  <si>
    <t>Resultados anormales en estudios funcionales del rinon</t>
  </si>
  <si>
    <t>Resultados anormales en estudios funcionales del higado</t>
  </si>
  <si>
    <t>Resultados anormales en estudios funcionales de la tiroides</t>
  </si>
  <si>
    <t>Resultados anormales en otros estudios funcionales endocrinos</t>
  </si>
  <si>
    <t>Resultados anormales en los estudios funcionales de otros organos y sistemas</t>
  </si>
  <si>
    <t>Síndrome de la muerte súbita infantil, con mención de autopsia</t>
  </si>
  <si>
    <t>Síndrome de la muerte súbita infantil, sin mención de autopsia</t>
  </si>
  <si>
    <t>Muerte instantanea</t>
  </si>
  <si>
    <t>Muerte que ocurre en menos de 24 horas del inicio de los sintomas, no explicada de otra forma</t>
  </si>
  <si>
    <t>Muerte sin asistencia</t>
  </si>
  <si>
    <t>Otras causas mal definidas y las no especificadas de mortalidad</t>
  </si>
  <si>
    <t>Traumatismo superficial del cuero cabelludo</t>
  </si>
  <si>
    <t>Contusion de los parpados y de la region periocular</t>
  </si>
  <si>
    <t>Otros traumatismos superficiales del parpado y de la region periocular</t>
  </si>
  <si>
    <t>Traumatismo superficial de la nariz</t>
  </si>
  <si>
    <t>Traumatismo superficial del oido</t>
  </si>
  <si>
    <t>Traumatismo superficial del labio y de la cavidad bucal</t>
  </si>
  <si>
    <t>Traumatismos superficiales multiples de la cabeza</t>
  </si>
  <si>
    <t>Traumatismo superficial de otras partes de la cabeza</t>
  </si>
  <si>
    <t>Traumatismo superficial de la cabeza, parte no especificada</t>
  </si>
  <si>
    <t>Herida del cuero cabelludo</t>
  </si>
  <si>
    <t>Herida del parpado y de la region periocular</t>
  </si>
  <si>
    <t>Herida de la nariz</t>
  </si>
  <si>
    <t>Herida del oido</t>
  </si>
  <si>
    <t>Herida de la mejilla y de la region temporomandibular</t>
  </si>
  <si>
    <t>Herida del labio y de la cavidad bucal</t>
  </si>
  <si>
    <t>Heridas multiples de la cabeza</t>
  </si>
  <si>
    <t>Herida de otras partes de la cabeza</t>
  </si>
  <si>
    <t>Herida de la cabeza, parte no especificada</t>
  </si>
  <si>
    <t>Fractura de la boveda del craneo</t>
  </si>
  <si>
    <t>Fractura de la base del craneo</t>
  </si>
  <si>
    <t>Fractura de los huesos de la nariz</t>
  </si>
  <si>
    <t>Fractura del suelo de la orbita</t>
  </si>
  <si>
    <t>Fractura del malar y del hueso maxilar superior</t>
  </si>
  <si>
    <t>Fractura de los dientes</t>
  </si>
  <si>
    <t>Fractura del maxilar inferior</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</si>
  <si>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</si>
  <si>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</si>
  <si>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</si>
  <si>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</si>
  <si>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</si>
  <si>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</si>
  <si>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</si>
  <si>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Esguinces y torceduras del maxilar</t>
  </si>
  <si>
    <t>Esguinces y torceduras de articulaciones y ligamentos de otras partes y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</si>
  <si>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</si>
  <si>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</si>
  <si>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</si>
  <si>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</si>
  <si>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motor ocular externo [VI par]</t>
  </si>
  <si>
    <t>Traumatismo del nervio facial [VII par]</t>
  </si>
  <si>
    <t>Traumatismo del nervio acustico [VIII par]</t>
  </si>
  <si>
    <t>Traumatismo del nervio espinal [XI par]</t>
  </si>
  <si>
    <t>Traumatismo de otros nervios craneales</t>
  </si>
  <si>
    <t>Traumatismo de nervios craneales, no especificado</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</si>
  <si>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</si>
  <si>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</si>
  <si>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</si>
  <si>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</si>
  <si>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</si>
  <si>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</si>
  <si>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</si>
  <si>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</si>
  <si>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</si>
  <si>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</si>
  <si>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</si>
  <si>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</si>
  <si>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Traumatismo cerebral difuso</t>
  </si>
  <si>
    <t>Traumatismo cerebral focal</t>
  </si>
  <si>
    <t>Hemorragia epidural</t>
  </si>
  <si>
    <t>Hemorragia subdural traumatica</t>
  </si>
  <si>
    <t>Hemorragia subaracnoidea traumatica</t>
  </si>
  <si>
    <t>Traumatismo intracraneal con coma prolongado</t>
  </si>
  <si>
    <t>Otros traumatismos intracraneales</t>
  </si>
  <si>
    <t>Traumatismo intracraneal, no especificado</t>
  </si>
  <si>
    <t>Traumatismo por aplastamiento de la cara</t>
  </si>
  <si>
    <t>Traumatismo por aplastamiento del craneo</t>
  </si>
  <si>
    <t>Traumatismo por aplastamiento de otras partes de la cabeza</t>
  </si>
  <si>
    <t>Traumatismo por aplastamiento de la cabeza, parte no especificada</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</si>
  <si>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</si>
  <si>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</si>
  <si>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</si>
  <si>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</si>
  <si>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</si>
  <si>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</si>
  <si>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</si>
  <si>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</si>
  <si>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Otros traumatismos de la cabeza, especificados</t>
  </si>
  <si>
    <t>Traumatismo de la cabeza, no especificado</t>
  </si>
  <si>
    <t>Contusion de la garganta</t>
  </si>
  <si>
    <t>Otros traumatismos superficiales y los no especificados de la garganta</t>
  </si>
  <si>
    <t>Traumatismo superficial multiple del cuello</t>
  </si>
  <si>
    <t>Traumatismo superficial de otras partes del cuello</t>
  </si>
  <si>
    <t>Traumatismo superficial del cuello, parte no especificada</t>
  </si>
  <si>
    <t>Herida que compromete la laringe y la traquea</t>
  </si>
  <si>
    <t>Herida que compromete la glandula tiroides</t>
  </si>
  <si>
    <t>Herida que compromete la faringe y el esofago cervical</t>
  </si>
  <si>
    <t>Heridas multiples del cuello</t>
  </si>
  <si>
    <t>Heridas de otras partes del cuello</t>
  </si>
  <si>
    <t>Herida de cuello, parte no especificada</t>
  </si>
  <si>
    <t>Fractura de la primera vertebra cervical</t>
  </si>
  <si>
    <t>Fractura de la segunda vertebra cervical</t>
  </si>
  <si>
    <t>Fractura de otras vertebras cervicales especificadas</t>
  </si>
  <si>
    <t>Fracturas multiples de columna cervical</t>
  </si>
  <si>
    <t>Fractura de otras partes del cuello</t>
  </si>
  <si>
    <t>Fractura del cuello, parte no especificada</t>
  </si>
  <si>
    <t>Ruptura traumatica de disco cervical intervertebral</t>
  </si>
  <si>
    <t>Luxacion de vertebra cervical</t>
  </si>
  <si>
    <t>Luxaciones de otras partes y de las no especificadas del cuello</t>
  </si>
  <si>
    <t>Luxaciones multiples del cuello</t>
  </si>
  <si>
    <t>Esguinces y torceduras de la columna cervical</t>
  </si>
  <si>
    <t>Esguinces y torceduras de la region tiroidea</t>
  </si>
  <si>
    <t>Esguinces y torceduras de articulaciones y ligamentos de otros sitios especificados y de los no especificados del cuello</t>
  </si>
  <si>
    <t>Concusion y edema de la medula espinal cervical</t>
  </si>
  <si>
    <t>Otros traumatismos de la medula espinal cervical y los no especificados</t>
  </si>
  <si>
    <t>Traumatismo de raiz nerviosa de columna cervical</t>
  </si>
  <si>
    <t>Traumatismo del plexo braquial</t>
  </si>
  <si>
    <t>Traumatismo de nervios perifericos del cuello</t>
  </si>
  <si>
    <t>Traumatismo de nervios cervicales simpaticos</t>
  </si>
  <si>
    <t>Traumatismo de otros nervios y de los no especificados del cuello</t>
  </si>
  <si>
    <t>Traumatismo de la arteria carotida</t>
  </si>
  <si>
    <t>Traumatismo de la arteria vertebral</t>
  </si>
  <si>
    <t>Traumatismo de la vena yugular externa</t>
  </si>
  <si>
    <t>Traumatismo de la vena yugular interna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</si>
  <si>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</si>
  <si>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</si>
  <si>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</si>
  <si>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</si>
  <si>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</si>
  <si>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Traumatismo por aplastamiento de otras partes del cuello</t>
  </si>
  <si>
    <t>Traumatismo por aplastamiento del cuello, parte no especificada</t>
  </si>
  <si>
    <t>Amputacion traumatica a nivel del cuello</t>
  </si>
  <si>
    <t>Traumatismos multiples del cuello</t>
  </si>
  <si>
    <t>Otros traumatismos del cuello, especificados</t>
  </si>
  <si>
    <t>Traumatismo del cuello, no especificado</t>
  </si>
  <si>
    <t>Contusion de la mama</t>
  </si>
  <si>
    <t>Otros traumatismos superficiales y los no especificados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</si>
  <si>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</si>
  <si>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</si>
  <si>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</si>
  <si>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</si>
  <si>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</si>
  <si>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mama</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</si>
  <si>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</si>
  <si>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</si>
  <si>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</si>
  <si>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</si>
  <si>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</si>
  <si>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</si>
  <si>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</si>
  <si>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</si>
  <si>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 de costilla</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</si>
  <si>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</si>
  <si>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</si>
  <si>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</si>
  <si>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</si>
  <si>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</si>
  <si>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</si>
  <si>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</si>
  <si>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</si>
  <si>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</si>
  <si>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</si>
  <si>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</si>
  <si>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</si>
  <si>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</si>
  <si>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</si>
  <si>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</si>
  <si>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</si>
  <si>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</si>
  <si>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</si>
  <si>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la arteria innominada o subclavia</t>
  </si>
  <si>
    <t>Traumatismo de vena cava superior</t>
  </si>
  <si>
    <t>Traumatismo de la vena innominada o subclavia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</si>
  <si>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</si>
  <si>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</si>
  <si>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</si>
  <si>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</si>
  <si>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</si>
  <si>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</si>
  <si>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</si>
  <si>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</si>
  <si>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</si>
  <si>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</si>
  <si>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</si>
  <si>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</si>
  <si>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los bronquios</t>
  </si>
  <si>
    <t>Traumatismo de la traquea toracica</t>
  </si>
  <si>
    <t>Traumatismo de la pleura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</si>
  <si>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</si>
  <si>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</si>
  <si>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</si>
  <si>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</si>
  <si>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</si>
  <si>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</si>
  <si>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</si>
  <si>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</si>
  <si>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</si>
  <si>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</si>
  <si>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</si>
  <si>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</si>
  <si>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</si>
  <si>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</si>
  <si>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</si>
  <si>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</si>
  <si>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 la pared abdominal</t>
  </si>
  <si>
    <t>Herida del pene</t>
  </si>
  <si>
    <t>Herida del escroto y de los testiculos</t>
  </si>
  <si>
    <t>Herida de la vagina y de la vulva</t>
  </si>
  <si>
    <t>Herida de otros organos genitales externos y de los no especificados</t>
  </si>
  <si>
    <t>Heridas multiples del abdomen, de la region lumbosacra y de la pelvis</t>
  </si>
  <si>
    <t>Heridas de otras partes y de las no especificadas del abdomen</t>
  </si>
  <si>
    <t>Fractura de vertebra lumbar</t>
  </si>
  <si>
    <t>Fractura del sacro</t>
  </si>
  <si>
    <t>Fractura del coccix</t>
  </si>
  <si>
    <t>Fractura del hueso iliaco</t>
  </si>
  <si>
    <t>Fractura del acetabulo</t>
  </si>
  <si>
    <t>Fractura del pubis</t>
  </si>
  <si>
    <t>Fracturas multiples de la columna lumbar y de la pelvis</t>
  </si>
  <si>
    <t>Fractura de otras partes y de las no especificadas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</si>
  <si>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</si>
  <si>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</si>
  <si>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</si>
  <si>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</si>
  <si>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</si>
  <si>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columna lumbar</t>
  </si>
  <si>
    <t>Esguinces y torceduras de la articulacion sacroiliaca</t>
  </si>
  <si>
    <t>Esguinces y torceduras de otras partes y de la no especificadas de la columna lumbar y de la pelvis</t>
  </si>
  <si>
    <t>Concusion y edema de la medula espinal lumbar</t>
  </si>
  <si>
    <t>Otro traumatismo de la medula espinal lumbar</t>
  </si>
  <si>
    <t>Traumatismo de raiz nerviosa de la columna lumbar y sacra</t>
  </si>
  <si>
    <t>Traumatismo de la cola de caballo</t>
  </si>
  <si>
    <t>Traumatismo del plexo lumbosacro</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</si>
  <si>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</si>
  <si>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</si>
  <si>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</si>
  <si>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la aorta abdominal</t>
  </si>
  <si>
    <t>Traumatismo de la vena cava inferior</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</si>
  <si>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</si>
  <si>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</si>
  <si>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</si>
  <si>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</si>
  <si>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</si>
  <si>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</si>
  <si>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</si>
  <si>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bazo</t>
  </si>
  <si>
    <t>Traumatismo del higado y de la vesicula biliar</t>
  </si>
  <si>
    <t>Traumatismo del pancreas</t>
  </si>
  <si>
    <t>Traumatismo del estomago</t>
  </si>
  <si>
    <t>Traumatismo del intestino delgado</t>
  </si>
  <si>
    <t>Traumatismo del colon</t>
  </si>
  <si>
    <t>Traumatismo del recto</t>
  </si>
  <si>
    <t>Traumatismo de multiples organos intraabdominales</t>
  </si>
  <si>
    <t>Traumatismo de otros organos intraabdominales</t>
  </si>
  <si>
    <t>Traumatismo de organo intraabdominal no especificado</t>
  </si>
  <si>
    <t>Traumatismo del rinon</t>
  </si>
  <si>
    <t>Traumatismo del ureter</t>
  </si>
  <si>
    <t>Traumatismo de la vejiga</t>
  </si>
  <si>
    <t>Traumatismo de la uretra</t>
  </si>
  <si>
    <t>Traumatismo del ovario</t>
  </si>
  <si>
    <t>Traumatismo de la trompa de Falopio</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</si>
  <si>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</si>
  <si>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</si>
  <si>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</si>
  <si>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</si>
  <si>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</si>
  <si>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</si>
  <si>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</si>
  <si>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</si>
  <si>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</si>
  <si>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</si>
  <si>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</si>
  <si>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</si>
  <si>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</si>
  <si>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</si>
  <si>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</si>
  <si>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Otros traumatismos superficiales del hombro y del brazo</t>
  </si>
  <si>
    <t>Traumatismo superficial no especificado del hombro y del brazo</t>
  </si>
  <si>
    <t>Herida del hombro</t>
  </si>
  <si>
    <t>Herida del brazo</t>
  </si>
  <si>
    <t>Heridas multiples del hombro y del brazo</t>
  </si>
  <si>
    <t>Herida de otras partes y de las no especificadas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</si>
  <si>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</si>
  <si>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</si>
  <si>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</si>
  <si>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</si>
  <si>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</si>
  <si>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</si>
  <si>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Fractura de otras partes del hombro y del brazo</t>
  </si>
  <si>
    <t>Fractura del hombro y del brazo, parte no especificada</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</si>
  <si>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</si>
  <si>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</si>
  <si>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</si>
  <si>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</si>
  <si>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</si>
  <si>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</si>
  <si>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</si>
  <si>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</si>
  <si>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</si>
  <si>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</si>
  <si>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</si>
  <si>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</si>
  <si>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del nervio musculocutaneo</t>
  </si>
  <si>
    <t>Traumatismo del nervio sensitivo cutaneo a nivel del hombro y del brazo</t>
  </si>
  <si>
    <t>Traumatismo de multiples nervios a nivel del hombro y del brazo</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</si>
  <si>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</si>
  <si>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</si>
  <si>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</si>
  <si>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</si>
  <si>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</si>
  <si>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</si>
  <si>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</si>
  <si>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</si>
  <si>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</si>
  <si>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</si>
  <si>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</si>
  <si>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</si>
  <si>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</si>
  <si>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</si>
  <si>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</si>
  <si>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</si>
  <si>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Traumatismo por aplastamiento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</si>
  <si>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</si>
  <si>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</si>
  <si>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</si>
  <si>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</si>
  <si>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Otros traumatismos especificados del hombro y del brazo</t>
  </si>
  <si>
    <t>Traumatismos no especificados del hombro y del brazo</t>
  </si>
  <si>
    <t>Contusion del codo</t>
  </si>
  <si>
    <t>Contusion de otras partes del antebrazo y de las no especificadas</t>
  </si>
  <si>
    <t>Traumatismos superficiales multiples del antebrazo</t>
  </si>
  <si>
    <t>Otros traumatismos superficiales del antebrazo</t>
  </si>
  <si>
    <t>Traumatismo superficial del antebrazo, no especificado</t>
  </si>
  <si>
    <t>Herida del codo</t>
  </si>
  <si>
    <t>Heridas multiples del antebrazo</t>
  </si>
  <si>
    <t>Herida de otras partes del antebrazo</t>
  </si>
  <si>
    <t>Herida del antebrazo, parte no especificada</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</si>
  <si>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</si>
  <si>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</si>
  <si>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</si>
  <si>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</si>
  <si>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</si>
  <si>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</si>
  <si>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</si>
  <si>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</si>
  <si>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Fractura de otras partes del antebrazo</t>
  </si>
  <si>
    <t>Fractura del antebrazo, parte no especificada</t>
  </si>
  <si>
    <t>Luxacion de la cabeza del radio</t>
  </si>
  <si>
    <t>Luxacion del codo, no especificada</t>
  </si>
  <si>
    <t>Ruptura traumatica del ligamento lateral del radio</t>
  </si>
  <si>
    <t>Ruptura traumatica del ligamento lateral del cubito</t>
  </si>
  <si>
    <t>Esguinces y torceduras del codo</t>
  </si>
  <si>
    <t>Traumatismo del nervio cubital a nivel del antebrazo</t>
  </si>
  <si>
    <t>Traumatismo del nervio mediano a nivel del antebrazo</t>
  </si>
  <si>
    <t>Traumatismo del nervio radial a nivel del antebrazo</t>
  </si>
  <si>
    <t>Traumatismo del nervio sensorial cutaneo a nivel del antebrazo</t>
  </si>
  <si>
    <t>Traumatismo de multiples nervios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</si>
  <si>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</si>
  <si>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</si>
  <si>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</si>
  <si>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</si>
  <si>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</si>
  <si>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</si>
  <si>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</si>
  <si>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</si>
  <si>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</si>
  <si>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</si>
  <si>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</si>
  <si>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</si>
  <si>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</si>
  <si>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</si>
  <si>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</si>
  <si>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</si>
  <si>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Traumatismo por aplastamiento del codo</t>
  </si>
  <si>
    <t>Traumatismo por aplastamiento de otras partes del antebrazo</t>
  </si>
  <si>
    <t>Traumatismo por aplastamiento del antebrazo, parte no especificada</t>
  </si>
  <si>
    <t>Amputacion traumatica a nivel del codo</t>
  </si>
  <si>
    <t>Amputacion traumatica nivel entre el codo y la muneca</t>
  </si>
  <si>
    <t>Amputacion traumatica del antebrazo, nivel no especificado</t>
  </si>
  <si>
    <t>Otros Traumatismos multiples del antebrazo</t>
  </si>
  <si>
    <t>Otros traumatismos especificados del antebrazo</t>
  </si>
  <si>
    <t>Traumatismo no especificado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</si>
  <si>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</si>
  <si>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</si>
  <si>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</si>
  <si>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</si>
  <si>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</si>
  <si>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</si>
  <si>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</si>
  <si>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</si>
  <si>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</si>
  <si>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</si>
  <si>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</si>
  <si>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 del hueso escafoides [navicular] de la mano</t>
  </si>
  <si>
    <t>Fractura de otro(s) hueso(s) del carpo</t>
  </si>
  <si>
    <t>Fractura del primer metacarpiano</t>
  </si>
  <si>
    <t>Fractura de otros huesos metacarpianos</t>
  </si>
  <si>
    <t>Fracturas multiples de huesos metacarpianos</t>
  </si>
  <si>
    <t>Fractura del pulgar</t>
  </si>
  <si>
    <t>Fractura de otro dedo de la mano</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</si>
  <si>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</si>
  <si>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</si>
  <si>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</si>
  <si>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</si>
  <si>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</si>
  <si>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</si>
  <si>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</si>
  <si>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</si>
  <si>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dedo(s) de la mano</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</si>
  <si>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</si>
  <si>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</si>
  <si>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</si>
  <si>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</si>
  <si>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del nervio digital del pulgar</t>
  </si>
  <si>
    <t>Traumatismo del nervio digital de otro dedo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</si>
  <si>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</si>
  <si>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</si>
  <si>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</si>
  <si>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</si>
  <si>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</si>
  <si>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del arco palmar superficial</t>
  </si>
  <si>
    <t>Traumatismo del arco palmar profundo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</si>
  <si>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</si>
  <si>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</si>
  <si>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</si>
  <si>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</si>
  <si>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</si>
  <si>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</si>
  <si>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</si>
  <si>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</si>
  <si>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</si>
  <si>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</si>
  <si>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</si>
  <si>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</si>
  <si>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</si>
  <si>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</si>
  <si>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</si>
  <si>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del pulgar y otro(s) dedo(s)</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</si>
  <si>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</si>
  <si>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</si>
  <si>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</si>
  <si>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</si>
  <si>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</si>
  <si>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</si>
  <si>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</si>
  <si>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</si>
  <si>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</si>
  <si>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</si>
  <si>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</si>
  <si>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</si>
  <si>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</si>
  <si>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</si>
  <si>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Otros traumatismos superficiales de la cadera y del muslo</t>
  </si>
  <si>
    <t>Traumatismo superficial de la cadera y del muslo, no especificado</t>
  </si>
  <si>
    <t>Herida de la cadera</t>
  </si>
  <si>
    <t>Herida del muslo</t>
  </si>
  <si>
    <t>Heridas multiples de la cadera y del muslo</t>
  </si>
  <si>
    <t>Herida de otras partes y de las no especificadas de la cintura pelvica</t>
  </si>
  <si>
    <t>Fractura del cuello de femur</t>
  </si>
  <si>
    <t>Fractura pertrocanteriana</t>
  </si>
  <si>
    <t>Fractura subtrocanteriana</t>
  </si>
  <si>
    <t>Fractura de la diafisis del femur</t>
  </si>
  <si>
    <t>Fractura de la epifisis inferior del femur</t>
  </si>
  <si>
    <t>Fracturas multiples del femur</t>
  </si>
  <si>
    <t>Fracturas de otras partes del femur</t>
  </si>
  <si>
    <t>Fractura del femur, parte no especificada</t>
  </si>
  <si>
    <t>Luxacion de la cadera</t>
  </si>
  <si>
    <t>Esguinces y torceduras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</si>
  <si>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</si>
  <si>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</si>
  <si>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</si>
  <si>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</si>
  <si>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</si>
  <si>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</si>
  <si>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</si>
  <si>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</si>
  <si>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</si>
  <si>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</si>
  <si>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</si>
  <si>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</si>
  <si>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</si>
  <si>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</si>
  <si>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</si>
  <si>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</si>
  <si>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</si>
  <si>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</si>
  <si>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Traumatismo por aplastamiento de la cadera</t>
  </si>
  <si>
    <t>Traumatismo por aplastamiento del muslo</t>
  </si>
  <si>
    <t>Traumatismo por aplastamiento de la cadera con el muslo</t>
  </si>
  <si>
    <t>Amputacion traumatica de la articulacion de la cadera</t>
  </si>
  <si>
    <t>Amputacion traumatica en algun nivel entre la cadera y la rodilla</t>
  </si>
  <si>
    <t>Amputacion traumatica de cadera y muslo, nivel no especificado</t>
  </si>
  <si>
    <t>Traumatismos multiples de la cadera y del muslo</t>
  </si>
  <si>
    <t>Otros traumatismos especificados de la cadera y del muslo</t>
  </si>
  <si>
    <t>Traumatismo no especificado de la cadera y del muslo</t>
  </si>
  <si>
    <t>Contusion de la rodilla</t>
  </si>
  <si>
    <t>Contusion de otras partes y las no especificadas de la pierna</t>
  </si>
  <si>
    <t>Traumatismos superficiales multiples de la pierna</t>
  </si>
  <si>
    <t>Otros traumatismos superficiales de la pierna</t>
  </si>
  <si>
    <t>Traumatismo superficial de la pierna, no especificado</t>
  </si>
  <si>
    <t>Herida de la rodilla</t>
  </si>
  <si>
    <t>Heridas multiples de la pierna</t>
  </si>
  <si>
    <t>Herida de otras partes de la pierna</t>
  </si>
  <si>
    <t>Herida de la pierna, parte no especificada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</si>
  <si>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</si>
  <si>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</si>
  <si>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</si>
  <si>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</si>
  <si>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</si>
  <si>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</si>
  <si>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</si>
  <si>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</si>
  <si>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Fractura de otras partes de la pierna</t>
  </si>
  <si>
    <t>Fractura de la pierna, parte no especificada</t>
  </si>
  <si>
    <t>Luxacion de la rotula</t>
  </si>
  <si>
    <t>Luxacion de la rodilla</t>
  </si>
  <si>
    <t>Desgarro de meniscos, presente</t>
  </si>
  <si>
    <t>Desgarro del cartilago articular de la rodilla,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</si>
  <si>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</si>
  <si>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</si>
  <si>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</si>
  <si>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 estructuras multiples de la rodilla</t>
  </si>
  <si>
    <t>Traumatismo del nervio tibial a nivel de la pierna</t>
  </si>
  <si>
    <t>Traumatismo del nervio peroneo a nivel de la pierna</t>
  </si>
  <si>
    <t>Traumatismo del nervio sensorial cutaneo a nivel de la pierna</t>
  </si>
  <si>
    <t>Traumatismo de nervios multiples a nivel de la pierna</t>
  </si>
  <si>
    <t>Traumatismo de otros nervios a nivel de la pierna</t>
  </si>
  <si>
    <t>Traumatismo de nervio no especificado a nivel de la pierna</t>
  </si>
  <si>
    <t>Traumatismo de la arteria poplitea</t>
  </si>
  <si>
    <t>Traumatismo de la arteria tibial (anterior) (posterior)</t>
  </si>
  <si>
    <t>Traumatismo de la arteria peronea</t>
  </si>
  <si>
    <t>Traumatismo de la gran vena safena a nivel de la pierna</t>
  </si>
  <si>
    <t>Traumatismo de la vena safena externa a nivel de la pierna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</si>
  <si>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</si>
  <si>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</si>
  <si>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</si>
  <si>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</si>
  <si>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</si>
  <si>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</si>
  <si>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</si>
  <si>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</si>
  <si>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</si>
  <si>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</si>
  <si>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</si>
  <si>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Traumatismo por aplastamiento de la rodilla</t>
  </si>
  <si>
    <t>Traumatismo por aplastamiento de otras partes y de las no especificadas de la pierna</t>
  </si>
  <si>
    <t>Amputacion traumatica a nivel de la rodilla</t>
  </si>
  <si>
    <t>Amputacion traumatica en algun nivel entre la rodilla y el tobillo</t>
  </si>
  <si>
    <t>Amputacion traumatica de la pierna, nivel no especificado</t>
  </si>
  <si>
    <t>Traumatismos multiples de la pierna</t>
  </si>
  <si>
    <t>Otros traumatismos de la pierna, especificados</t>
  </si>
  <si>
    <t>Traumatismo de la pierna, no especificado</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</si>
  <si>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</si>
  <si>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</si>
  <si>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</si>
  <si>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</si>
  <si>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</si>
  <si>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Otros traumatismos superficiales del pie y del tobillo</t>
  </si>
  <si>
    <t>Traumatismo superficial del pie y del tobillo, no especificado</t>
  </si>
  <si>
    <t>Herida del tobillo</t>
  </si>
  <si>
    <t>Herida de dedo(s) del pie sin dano(s) de la(s) una(s)</t>
  </si>
  <si>
    <t>Herida de dedo(s) del pie con dano(s) de la(s) una(s)</t>
  </si>
  <si>
    <t>Herida de otras partes del pie</t>
  </si>
  <si>
    <t>Heridas multiples del tobillo y del pie</t>
  </si>
  <si>
    <t>Fractura del calcaneo</t>
  </si>
  <si>
    <t>Fractura del astragalo</t>
  </si>
  <si>
    <t>Fractura de otro(s) hueso(s) del tarso</t>
  </si>
  <si>
    <t>Fractura de hueso del metatarso</t>
  </si>
  <si>
    <t>Fractura de los huesos del dedo gordo del pie</t>
  </si>
  <si>
    <t>Fractura de los huesos de otro(s) dedo(s) del pie</t>
  </si>
  <si>
    <t>Fracturas multiples del pie</t>
  </si>
  <si>
    <t>Fractura del pie, no especificada</t>
  </si>
  <si>
    <t>Luxacion de la articulacion del tobillo</t>
  </si>
  <si>
    <t>Luxacion de dedo(s) del pie</t>
  </si>
  <si>
    <t>Ruptura de ligamentos a nivel del tobillo y del pie</t>
  </si>
  <si>
    <t>Luxacion de otros sitios y los no especificados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</si>
  <si>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</si>
  <si>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</si>
  <si>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</si>
  <si>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</si>
  <si>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</si>
  <si>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</si>
  <si>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nervio sensorial cutaneo a nivel del pie y del tobillo</t>
  </si>
  <si>
    <t>Traumatismo de multiples nervios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</si>
  <si>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</si>
  <si>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</si>
  <si>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</si>
  <si>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</si>
  <si>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</si>
  <si>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</si>
  <si>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</si>
  <si>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</si>
  <si>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</si>
  <si>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</si>
  <si>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</si>
  <si>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</si>
  <si>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</si>
  <si>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</si>
  <si>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Traumatismo por aplastamiento del tobillo</t>
  </si>
  <si>
    <t>Traumatismo por aplastamiento de dedo(s) del pie</t>
  </si>
  <si>
    <t>Traumatismo por aplastamiento de otras partes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</si>
  <si>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</si>
  <si>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</si>
  <si>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</si>
  <si>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</si>
  <si>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</si>
  <si>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</si>
  <si>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Otros traumatismos del pie y del tobillo, especificados</t>
  </si>
  <si>
    <t>Traumatismo del pie y del tobillo, no especificado</t>
  </si>
  <si>
    <t>Traumatismos superficiales que afectan la cabeza con el cuello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</si>
  <si>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</si>
  <si>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</si>
  <si>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</si>
  <si>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</si>
  <si>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que afectan otras combinaciones de regiones del cuerpo</t>
  </si>
  <si>
    <t>Traumatismos superficiales multiples, no especificados</t>
  </si>
  <si>
    <t>Heridas que afectan la cabeza con el cuello</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</si>
  <si>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</si>
  <si>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</si>
  <si>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</si>
  <si>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</si>
  <si>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que afectan otras combinaciones de las regiones del cuerpo</t>
  </si>
  <si>
    <t>Heridas multiples, no especificadas</t>
  </si>
  <si>
    <t>Fracturas que afectan la cabeza con el cuello</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</si>
  <si>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</si>
  <si>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</si>
  <si>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</si>
  <si>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</si>
  <si>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</si>
  <si>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</si>
  <si>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</si>
  <si>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que afectan otras combinaciones de las regiones del cuerpo</t>
  </si>
  <si>
    <t>Fracturas multiples, no especificadas</t>
  </si>
  <si>
    <t>Luxaciones, torceduras y esguinces que afectan la cabeza con el cuello</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</si>
  <si>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</si>
  <si>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</si>
  <si>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</si>
  <si>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</si>
  <si>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que afectan otras combinaciones de regiones del cuerpo</t>
  </si>
  <si>
    <t>Luxaciones, torceduras y esguinces multiples, no especificados</t>
  </si>
  <si>
    <t>Traumatismos por aplastamiento que afectan la cabeza con el cuello</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</si>
  <si>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</si>
  <si>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</si>
  <si>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</si>
  <si>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</si>
  <si>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</si>
  <si>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que afectan otras combinaciones de regiones del cuerpo</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</si>
  <si>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</si>
  <si>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</si>
  <si>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</si>
  <si>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</si>
  <si>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</si>
  <si>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</si>
  <si>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</si>
  <si>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</si>
  <si>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</si>
  <si>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</si>
  <si>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</si>
  <si>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</si>
  <si>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</si>
  <si>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</si>
  <si>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</si>
  <si>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</si>
  <si>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</si>
  <si>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</si>
  <si>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Fractura de la columna vertebral, nivel no especificado</t>
  </si>
  <si>
    <t>Traumatismo superficial del tronco, nivel no especificado</t>
  </si>
  <si>
    <t>Herida del tronco, nivel no especificado</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</si>
  <si>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</si>
  <si>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</si>
  <si>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</si>
  <si>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</si>
  <si>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</si>
  <si>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</si>
  <si>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</si>
  <si>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</si>
  <si>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</si>
  <si>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</si>
  <si>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Luxacion, esguince o torcedura de articulacion o ligamento no especificado de miembro superior, nivel no especificado</t>
  </si>
  <si>
    <t>Traumatismo de nervio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</si>
  <si>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</si>
  <si>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</si>
  <si>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</si>
  <si>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</si>
  <si>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</si>
  <si>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</si>
  <si>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</si>
  <si>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</si>
  <si>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Luxacion, esguince o torcedura de articulacion y ligamentos no especificados de miembro inferior, nivel no especificado</t>
  </si>
  <si>
    <t>Traumatismo de nervios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</si>
  <si>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</si>
  <si>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</si>
  <si>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</si>
  <si>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Otros traumatismos especificados de miembro inferior, nivel no especificado</t>
  </si>
  <si>
    <t>Traumatismo no especificado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</si>
  <si>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</si>
  <si>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</si>
  <si>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</si>
  <si>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</si>
  <si>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</si>
  <si>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</si>
  <si>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</si>
  <si>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</si>
  <si>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</si>
  <si>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Traumatismo, no especificado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</si>
  <si>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</si>
  <si>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</si>
  <si>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</si>
  <si>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</si>
  <si>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</si>
  <si>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</si>
  <si>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</si>
  <si>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</si>
  <si>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</si>
  <si>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</si>
  <si>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</si>
  <si>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</si>
  <si>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</si>
  <si>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</si>
  <si>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</si>
  <si>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</si>
  <si>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</si>
  <si>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</si>
  <si>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</si>
  <si>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</si>
  <si>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</si>
  <si>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</si>
  <si>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</si>
  <si>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</si>
  <si>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</si>
  <si>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</si>
  <si>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</si>
  <si>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Quemadura de la cabeza y del cuello, grado no especificado</t>
  </si>
  <si>
    <t>Quemadura de la cabeza y del cuello, de primer grado</t>
  </si>
  <si>
    <t>Quemadura de la cabeza y del cuello, de segundo grado</t>
  </si>
  <si>
    <t>Quemadura de la cabeza y del cuello, de tercer grado</t>
  </si>
  <si>
    <t>Corrosion de la cabeza y del cuello, grado no especificado</t>
  </si>
  <si>
    <t>Corrosion de la cabeza y del cuello, de primer grado</t>
  </si>
  <si>
    <t>Corrosion de la cabeza y del cuello, de segundo grado</t>
  </si>
  <si>
    <t>Corrosion de la cabeza y del cuello, de tercer grado</t>
  </si>
  <si>
    <t>Quemadura del tronco, grado no especificado</t>
  </si>
  <si>
    <t>Quemadura del tronco, de primer grado</t>
  </si>
  <si>
    <t>Quemadura del tronco, de segundo grado</t>
  </si>
  <si>
    <t>Quemadura del tronco,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</si>
  <si>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</si>
  <si>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</si>
  <si>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</si>
  <si>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</si>
  <si>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</si>
  <si>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</si>
  <si>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</si>
  <si>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</si>
  <si>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</si>
  <si>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</si>
  <si>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</si>
  <si>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</si>
  <si>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</si>
  <si>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</si>
  <si>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</si>
  <si>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</si>
  <si>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</si>
  <si>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</si>
  <si>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</si>
  <si>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</si>
  <si>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</si>
  <si>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</si>
  <si>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</si>
  <si>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</si>
  <si>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</si>
  <si>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</si>
  <si>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</si>
  <si>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</si>
  <si>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</si>
  <si>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</si>
  <si>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</si>
  <si>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</si>
  <si>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</si>
  <si>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</si>
  <si>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</si>
  <si>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</si>
  <si>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</si>
  <si>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</si>
  <si>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</si>
  <si>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Quemadura de otras partes del ojo y sus anexos</t>
  </si>
  <si>
    <t>Quemadura del ojo y anexos, parte no especificada</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</si>
  <si>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</si>
  <si>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</si>
  <si>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</si>
  <si>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</si>
  <si>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</si>
  <si>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</si>
  <si>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</si>
  <si>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</si>
  <si>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</si>
  <si>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</si>
  <si>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</si>
  <si>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</si>
  <si>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</si>
  <si>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 la boca y de la faringe</t>
  </si>
  <si>
    <t>Quemadura del esofago</t>
  </si>
  <si>
    <t>Quemadura de otras partes del tubo digestivo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</si>
  <si>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</si>
  <si>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</si>
  <si>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</si>
  <si>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</si>
  <si>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</si>
  <si>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</si>
  <si>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</si>
  <si>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</si>
  <si>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</si>
  <si>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</si>
  <si>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</si>
  <si>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</si>
  <si>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</si>
  <si>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</si>
  <si>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</si>
  <si>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</si>
  <si>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</si>
  <si>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</si>
  <si>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</si>
  <si>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</si>
  <si>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</si>
  <si>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</si>
  <si>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</si>
  <si>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</si>
  <si>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</si>
  <si>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</si>
  <si>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</si>
  <si>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</si>
  <si>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</si>
  <si>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</si>
  <si>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</si>
  <si>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</si>
  <si>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Quemaduras que afectan el 90% o mas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</si>
  <si>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</si>
  <si>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</si>
  <si>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</si>
  <si>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</si>
  <si>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</si>
  <si>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</si>
  <si>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</si>
  <si>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</si>
  <si>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</si>
  <si>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Corrosiones que afectan el 90% o mas de la superficie del cuerpo</t>
  </si>
  <si>
    <t>Congelamiento superficial de la cabeza</t>
  </si>
  <si>
    <t>Congelamiento superficial del cuello</t>
  </si>
  <si>
    <t>Congelamiento superficial del torax</t>
  </si>
  <si>
    <t>Congelamiento superficial de la pared abdominal, region lumbosacra y pelvis</t>
  </si>
  <si>
    <t>Congelamiento superficial del brazo</t>
  </si>
  <si>
    <t>Congelamiento superficial de la muneca y de la mano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</si>
  <si>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</si>
  <si>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</si>
  <si>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</si>
  <si>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</si>
  <si>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</si>
  <si>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</si>
  <si>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torax</t>
  </si>
  <si>
    <t>Congelamiento con necrosis tisular de la pared abdominal, region lumbosacra y pelvis</t>
  </si>
  <si>
    <t>Congelamiento con necrosis tisular del brazo</t>
  </si>
  <si>
    <t>Congelamiento con necrosis tisular de la muneca y de la mano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</si>
  <si>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</si>
  <si>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</si>
  <si>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</si>
  <si>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</si>
  <si>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superficial que afecta multiples regiones del cuerpo</t>
  </si>
  <si>
    <t>Congelamiento con necrosis tisular que afecta multiples regiones del cuerpo</t>
  </si>
  <si>
    <t>Congelamiento no especificado de la cabeza y del cuello</t>
  </si>
  <si>
    <t>Congelamiento no especificado del torax, del abdomen, de la region lumbosacra y de la pelvis</t>
  </si>
  <si>
    <t>Congelamiento no especificado del miembro superior</t>
  </si>
  <si>
    <t>Congelamiento no especificado del miembro inferior</t>
  </si>
  <si>
    <t>Congelamiento no especificado que afecta multiples regiones del cuerpo</t>
  </si>
  <si>
    <t>Congelamiento no especificado, de sitio no especificado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</si>
  <si>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</si>
  <si>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</si>
  <si>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</si>
  <si>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</si>
  <si>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</si>
  <si>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</si>
  <si>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</si>
  <si>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</si>
  <si>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</si>
  <si>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</si>
  <si>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</si>
  <si>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</si>
  <si>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</si>
  <si>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</si>
  <si>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</si>
  <si>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</si>
  <si>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</si>
  <si>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</si>
  <si>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</si>
  <si>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</si>
  <si>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</si>
  <si>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</si>
  <si>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</si>
  <si>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</si>
  <si>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</si>
  <si>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</si>
  <si>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</si>
  <si>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</si>
  <si>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</si>
  <si>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</si>
  <si>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</si>
  <si>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</si>
  <si>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</si>
  <si>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</si>
  <si>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</si>
  <si>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</si>
  <si>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</si>
  <si>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</si>
  <si>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</si>
  <si>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</si>
  <si>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</si>
  <si>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</si>
  <si>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</si>
  <si>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</si>
  <si>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</si>
  <si>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</si>
  <si>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</si>
  <si>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</si>
  <si>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</si>
  <si>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</si>
  <si>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</si>
  <si>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</si>
  <si>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</si>
  <si>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</si>
  <si>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</si>
  <si>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</si>
  <si>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</si>
  <si>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</si>
  <si>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</si>
  <si>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</si>
  <si>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</si>
  <si>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</si>
  <si>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</si>
  <si>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</si>
  <si>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</si>
  <si>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</si>
  <si>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</si>
  <si>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</si>
  <si>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</si>
  <si>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</si>
  <si>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</si>
  <si>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</si>
  <si>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</si>
  <si>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</si>
  <si>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</si>
  <si>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</si>
  <si>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</si>
  <si>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</si>
  <si>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</si>
  <si>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</si>
  <si>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</si>
  <si>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</si>
  <si>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</si>
  <si>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</si>
  <si>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</si>
  <si>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</si>
  <si>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</si>
  <si>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</si>
  <si>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</si>
  <si>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</si>
  <si>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</si>
  <si>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</si>
  <si>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</si>
  <si>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</si>
  <si>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</si>
  <si>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</si>
  <si>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</si>
  <si>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</si>
  <si>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</si>
  <si>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</si>
  <si>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</si>
  <si>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</si>
  <si>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</si>
  <si>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</si>
  <si>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</si>
  <si>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</si>
  <si>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</si>
  <si>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</si>
  <si>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</si>
  <si>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</si>
  <si>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</si>
  <si>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</si>
  <si>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</si>
  <si>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</si>
  <si>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</si>
  <si>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</si>
  <si>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</si>
  <si>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</si>
  <si>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</si>
  <si>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</si>
  <si>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</si>
  <si>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</si>
  <si>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</si>
  <si>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</si>
  <si>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</si>
  <si>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</si>
  <si>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</si>
  <si>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</si>
  <si>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</si>
  <si>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</si>
  <si>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</si>
  <si>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</si>
  <si>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</si>
  <si>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</si>
  <si>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</si>
  <si>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</si>
  <si>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</si>
  <si>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</si>
  <si>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</si>
  <si>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</si>
  <si>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</si>
  <si>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</si>
  <si>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</si>
  <si>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</si>
  <si>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</si>
  <si>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</si>
  <si>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</si>
  <si>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</si>
  <si>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</si>
  <si>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</si>
  <si>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</si>
  <si>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</si>
  <si>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</si>
  <si>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</si>
  <si>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</si>
  <si>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</si>
  <si>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</si>
  <si>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</si>
  <si>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</si>
  <si>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</si>
  <si>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</si>
  <si>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</si>
  <si>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</si>
  <si>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</si>
  <si>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</si>
  <si>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</si>
  <si>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</si>
  <si>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</si>
  <si>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</si>
  <si>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</si>
  <si>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</si>
  <si>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</si>
  <si>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</si>
  <si>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</si>
  <si>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</si>
  <si>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</si>
  <si>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</si>
  <si>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</si>
  <si>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</si>
  <si>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</si>
  <si>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</si>
  <si>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</si>
  <si>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</si>
  <si>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</si>
  <si>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</si>
  <si>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</si>
  <si>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</si>
  <si>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</si>
  <si>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</si>
  <si>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</si>
  <si>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</si>
  <si>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</si>
  <si>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</si>
  <si>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</si>
  <si>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</si>
  <si>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</si>
  <si>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</si>
  <si>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</si>
  <si>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</si>
  <si>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Envenenamiento ciguatero por pescado</t>
  </si>
  <si>
    <t>Envenenamiento escombroideo por pescado</t>
  </si>
  <si>
    <t>Otros envenenamientos por pescados y mariscos</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</si>
  <si>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</si>
  <si>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</si>
  <si>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</si>
  <si>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</si>
  <si>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</si>
  <si>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</si>
  <si>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</si>
  <si>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</si>
  <si>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</si>
  <si>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</si>
  <si>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</si>
  <si>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</si>
  <si>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</si>
  <si>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</si>
  <si>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</si>
  <si>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</si>
  <si>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</si>
  <si>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</si>
  <si>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</si>
  <si>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</si>
  <si>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</si>
  <si>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</si>
  <si>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</si>
  <si>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</si>
  <si>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</si>
  <si>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</si>
  <si>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</si>
  <si>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</si>
  <si>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</si>
  <si>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Calambre por calor</t>
  </si>
  <si>
    <t>Agotamiento por calor, anhidrotico</t>
  </si>
  <si>
    <t>Agotamiento por calor debida a deplecion de sal</t>
  </si>
  <si>
    <t>Agotamiento por calor no especificado</t>
  </si>
  <si>
    <t>Fatiga por calor, transitoria</t>
  </si>
  <si>
    <t>Edema por calor</t>
  </si>
  <si>
    <t>Otros efectos del calor y de la luz</t>
  </si>
  <si>
    <t>Efecto del calor y de la luz, no especificado</t>
  </si>
  <si>
    <t>Hipotermia</t>
  </si>
  <si>
    <t>Mano y pie de inmersion</t>
  </si>
  <si>
    <t>Sabanon(es)</t>
  </si>
  <si>
    <t>Otros efectos especificados de la reduccion de la temperatura</t>
  </si>
  <si>
    <t>Efecto de la reduccion de la temperatura, no especificado</t>
  </si>
  <si>
    <t>Barotrauma otitico</t>
  </si>
  <si>
    <t>Barotrauma sinusal</t>
  </si>
  <si>
    <t>Otros efectos y los no especificados de la gran altitud</t>
  </si>
  <si>
    <t>Enfermedad por descompresion  [de los cajones sumergidos]</t>
  </si>
  <si>
    <t>Efectos de liquidos con alta presion</t>
  </si>
  <si>
    <t>Otros efectos de la presion del aire y del agua</t>
  </si>
  <si>
    <t>Efecto de la presion del aire y del agua, no especificado</t>
  </si>
  <si>
    <t>Efectos del hambre</t>
  </si>
  <si>
    <t>Efectos de la sed</t>
  </si>
  <si>
    <t>Agotamiento debido a exposicion a la intemperie</t>
  </si>
  <si>
    <t>Agotamiento debido a esfuerzo excesivo</t>
  </si>
  <si>
    <t>Otros efectos de privacion</t>
  </si>
  <si>
    <t>Efectos de privacion, no especificados</t>
  </si>
  <si>
    <t>Negligencia o abandono</t>
  </si>
  <si>
    <t>Abuso fisico</t>
  </si>
  <si>
    <t>Abuso sexual</t>
  </si>
  <si>
    <t>Abuso psicologico</t>
  </si>
  <si>
    <t>Otros sindromes del maltrato</t>
  </si>
  <si>
    <t>Sindrome del maltrato, no especificado</t>
  </si>
  <si>
    <t>Efectos del rayo</t>
  </si>
  <si>
    <t>Ahogamiento y sumersion no mortal</t>
  </si>
  <si>
    <t>Efectos de la vibracion</t>
  </si>
  <si>
    <t>Mal del movimiento</t>
  </si>
  <si>
    <t>Efectos de la corriente electrica</t>
  </si>
  <si>
    <t>Otros efectos especificados de causas externas</t>
  </si>
  <si>
    <t>Choque anafilactico debido a reaccion adversa a alimentos</t>
  </si>
  <si>
    <t>Otra reaccion adversa a alimentos, no clasificada en otra parte</t>
  </si>
  <si>
    <t>Choque anafilactico, no especificado</t>
  </si>
  <si>
    <t>Edema angioneurotico</t>
  </si>
  <si>
    <t>Alergia no especificada</t>
  </si>
  <si>
    <t>Otros efectos adversos, no clasificados en otra parte</t>
  </si>
  <si>
    <t>Efecto adverso no especificado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</si>
  <si>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</si>
  <si>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</si>
  <si>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</si>
  <si>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</si>
  <si>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</si>
  <si>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</si>
  <si>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</si>
  <si>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</si>
  <si>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Otras complicaciones precoces de los traumatismos</t>
  </si>
  <si>
    <t>Complicaciones precoces no especificadas de los traumatismos</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</si>
  <si>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</si>
  <si>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</si>
  <si>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</si>
  <si>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</si>
  <si>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</si>
  <si>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</si>
  <si>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reacciones al suero</t>
  </si>
  <si>
    <t>Otras complicaciones consecutivas a infusion, transfusion e inyeccion terapeutica</t>
  </si>
  <si>
    <t>Complicaciones no especificadas consecutivas a infusion, transfusion e inyeccion terapeutica</t>
  </si>
  <si>
    <t>Hemorragia y hematoma que complican un procedimiento, no clasificados en otra parte</t>
  </si>
  <si>
    <t>Choque durante o resultante de un procedimiento, no clasificado en otra parte</t>
  </si>
  <si>
    <t>Puncion o laceracion accidental durante un procedimiento, no clasificadas en otra parte</t>
  </si>
  <si>
    <t>Desgarro de herida operatoria, no clasificado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</si>
  <si>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</si>
  <si>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</si>
  <si>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</si>
  <si>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Complicaciones vasculares consecutivas a procedimiento, no clasificadas en otra parte</t>
  </si>
  <si>
    <t>Otras complicaciones de procedimientos, no clasificadas en otra parte</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</si>
  <si>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</si>
  <si>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</si>
  <si>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</si>
  <si>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</si>
  <si>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</si>
  <si>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</si>
  <si>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</si>
  <si>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</si>
  <si>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</si>
  <si>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</si>
  <si>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</si>
  <si>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</si>
  <si>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</si>
  <si>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</si>
  <si>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</si>
  <si>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</si>
  <si>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</si>
  <si>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</si>
  <si>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</si>
  <si>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</si>
  <si>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</si>
  <si>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</si>
  <si>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</si>
  <si>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</si>
  <si>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</si>
  <si>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</si>
  <si>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</si>
  <si>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</si>
  <si>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</si>
  <si>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</si>
  <si>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</si>
  <si>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</si>
  <si>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</si>
  <si>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</si>
  <si>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</si>
  <si>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</si>
  <si>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</si>
  <si>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</si>
  <si>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</si>
  <si>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</si>
  <si>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</si>
  <si>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</si>
  <si>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</si>
  <si>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</si>
  <si>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</si>
  <si>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</si>
  <si>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</si>
  <si>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</si>
  <si>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</si>
  <si>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Complicaciones de otras partes del cuerpo reinsertadas</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</si>
  <si>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</si>
  <si>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</si>
  <si>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</si>
  <si>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</si>
  <si>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</si>
  <si>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</si>
  <si>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Choque debido a la anestesia</t>
  </si>
  <si>
    <t>Hipertermia maligna debida a la anestesia</t>
  </si>
  <si>
    <t>Falla o dificultad de la intubacion</t>
  </si>
  <si>
    <t>Otras complicaciones de la anestesia</t>
  </si>
  <si>
    <t>Choque anafilactico debido a efecto adverso de droga o medicamento correcto administrado apropiadamente</t>
  </si>
  <si>
    <t>Efecto adverso no especificado de droga o medicamento</t>
  </si>
  <si>
    <t>Otras complicaciones especificadas de la atencion medica y quirurgica, no clasificadas en otra parte</t>
  </si>
  <si>
    <t>Complicaciones no especificadas de la atencion medica y quirurgica</t>
  </si>
  <si>
    <t>Secuelas de traumatismo superficial de la cabeza</t>
  </si>
  <si>
    <t>Secuelas de herida de la cabeza</t>
  </si>
  <si>
    <t>Secuelas de fractura del craneo y de huesos faciales</t>
  </si>
  <si>
    <t>Secuelas de traumatismo de nervios craneales</t>
  </si>
  <si>
    <t>Secuelas de traumatismo del ojo y de la orbita</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</si>
  <si>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</si>
  <si>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</si>
  <si>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</si>
  <si>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</si>
  <si>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</si>
  <si>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otra fractura del torax y de la pelvis</t>
  </si>
  <si>
    <t>Secuelas de traumatismo de la medula espinal</t>
  </si>
  <si>
    <t>Secuelas de traumatismo de organos intratoracicos</t>
  </si>
  <si>
    <t>Secuelas de traumatismo de organos intraabdominales y pelvicos</t>
  </si>
  <si>
    <t>Secuelas de otros traumatismos especificados del cuello y del tronco</t>
  </si>
  <si>
    <t>Secuelas de traumatismo no especificado del cuello y del tronco</t>
  </si>
  <si>
    <t>Secuelas de herida de miembro superior</t>
  </si>
  <si>
    <t>Secuelas de fractura del brazo</t>
  </si>
  <si>
    <t>Secuelas de fractura de la muneca y de la mano</t>
  </si>
  <si>
    <t>Secuelas de luxacion, torcedura y esquince de miembro superior</t>
  </si>
  <si>
    <t>Secuelas de traumatismo de nervio de miembro superior</t>
  </si>
  <si>
    <t>Secuelas de traumatismo de tendon y musculo de miembro superior</t>
  </si>
  <si>
    <t>Secuelas de aplastamiento y amputacion traumaticas de miembro superior</t>
  </si>
  <si>
    <t>Secuelas de otros traumatismos especificados de miembro superior</t>
  </si>
  <si>
    <t>Secuelas de traumatismo no especificado de miembro superior</t>
  </si>
  <si>
    <t>Secuelas de herida de miembro inferior</t>
  </si>
  <si>
    <t>Secuelas de fractura del femur</t>
  </si>
  <si>
    <t>Secuelas de otras fracturas de miembro inferior</t>
  </si>
  <si>
    <t>Secuelas de luxacion, torcedura y esguince de miembro inferior</t>
  </si>
  <si>
    <t>Secuelas de traumatismo de nervio de miembro inferior</t>
  </si>
  <si>
    <t>Secuelas de traumatismo de tendon y musculo de miembro inferior</t>
  </si>
  <si>
    <t>Secuelas de aplastamiento y amputacion traumaticas de miembro inferior</t>
  </si>
  <si>
    <t>Secuelas de otros traumatismos especificados de miembro inferior</t>
  </si>
  <si>
    <t>Secuelas de traumatismo no especificado de miembro inferior</t>
  </si>
  <si>
    <t>Secuelas de traumatismos que afectan  multiples regiones del cuerpo</t>
  </si>
  <si>
    <t>Secuelas de traumatismos de regiones no especificadas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</si>
  <si>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</si>
  <si>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</si>
  <si>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</si>
  <si>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</si>
  <si>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</si>
  <si>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otras quemaduras, corrosiones y congelamientos especificados</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</si>
  <si>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</si>
  <si>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</si>
  <si>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</si>
  <si>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</si>
  <si>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otros efectos y los no especificados de causas externas</t>
  </si>
  <si>
    <t>Secuelas de ciertas complicaciones precoces de los traumatismos</t>
  </si>
  <si>
    <t>Secuelas de complicaciones de la atencion medica y quirurgica, no clasificadas en otras parte</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</si>
  <si>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</si>
  <si>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</si>
  <si>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</si>
  <si>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</si>
  <si>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</si>
  <si>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</si>
  <si>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</si>
  <si>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</si>
  <si>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</si>
  <si>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</si>
  <si>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</si>
  <si>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</si>
  <si>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</si>
  <si>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</si>
  <si>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</si>
  <si>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</si>
  <si>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</si>
  <si>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</si>
  <si>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</si>
  <si>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</si>
  <si>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</si>
  <si>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</si>
  <si>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</si>
  <si>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</si>
  <si>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</si>
  <si>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</si>
  <si>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</si>
  <si>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</si>
  <si>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</si>
  <si>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</si>
  <si>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</si>
  <si>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</si>
  <si>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</si>
  <si>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</si>
  <si>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</si>
  <si>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</si>
  <si>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</si>
  <si>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</si>
  <si>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</si>
  <si>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</si>
  <si>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</si>
  <si>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</si>
  <si>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</si>
  <si>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</si>
  <si>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</si>
  <si>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</si>
  <si>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</si>
  <si>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</si>
  <si>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</si>
  <si>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</si>
  <si>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</si>
  <si>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</si>
  <si>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</si>
  <si>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</si>
  <si>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</si>
  <si>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</si>
  <si>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</si>
  <si>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</si>
  <si>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</si>
  <si>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</si>
  <si>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</si>
  <si>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</si>
  <si>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</si>
  <si>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</si>
  <si>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</si>
  <si>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</si>
  <si>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</si>
  <si>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</si>
  <si>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</si>
  <si>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</si>
  <si>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</si>
  <si>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</si>
  <si>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</si>
  <si>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</si>
  <si>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</si>
  <si>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</si>
  <si>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</si>
  <si>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</si>
  <si>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</si>
  <si>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</si>
  <si>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</si>
  <si>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</si>
  <si>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</si>
  <si>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</si>
  <si>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</si>
  <si>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</si>
  <si>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</si>
  <si>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</si>
  <si>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</si>
  <si>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Ciclista (cualquiera) lesionado en accidente no de transito, no especificado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</si>
  <si>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</si>
  <si>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</si>
  <si>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</si>
  <si>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otros accidentes de transporte especificados</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</si>
  <si>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</si>
  <si>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</si>
  <si>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</si>
  <si>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</si>
  <si>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</si>
  <si>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</si>
  <si>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</si>
  <si>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</si>
  <si>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</si>
  <si>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</si>
  <si>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</si>
  <si>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</si>
  <si>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</si>
  <si>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</si>
  <si>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</si>
  <si>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</si>
  <si>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</si>
  <si>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</si>
  <si>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</si>
  <si>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</si>
  <si>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</si>
  <si>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</si>
  <si>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</si>
  <si>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</si>
  <si>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</si>
  <si>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</si>
  <si>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</si>
  <si>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</si>
  <si>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</si>
  <si>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</si>
  <si>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</si>
  <si>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</si>
  <si>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</si>
  <si>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</si>
  <si>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</si>
  <si>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</si>
  <si>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</si>
  <si>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</si>
  <si>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</si>
  <si>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</si>
  <si>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</si>
  <si>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</si>
  <si>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</si>
  <si>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</si>
  <si>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</si>
  <si>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</si>
  <si>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</si>
  <si>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</si>
  <si>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</si>
  <si>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</si>
  <si>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</si>
  <si>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</si>
  <si>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</si>
  <si>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</si>
  <si>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</si>
  <si>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</si>
  <si>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</si>
  <si>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</si>
  <si>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</si>
  <si>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</si>
  <si>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</si>
  <si>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</si>
  <si>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</si>
  <si>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</si>
  <si>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</si>
  <si>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</si>
  <si>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</si>
  <si>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</si>
  <si>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</si>
  <si>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</si>
  <si>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</si>
  <si>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otros accidentes de transporte especificados</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</si>
  <si>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</si>
  <si>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</si>
  <si>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</si>
  <si>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</si>
  <si>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</si>
  <si>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</si>
  <si>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</si>
  <si>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</si>
  <si>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</si>
  <si>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</si>
  <si>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</si>
  <si>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</si>
  <si>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</si>
  <si>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</si>
  <si>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</si>
  <si>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</si>
  <si>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</si>
  <si>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</si>
  <si>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</si>
  <si>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</si>
  <si>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</si>
  <si>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</si>
  <si>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</si>
  <si>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</si>
  <si>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</si>
  <si>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</si>
  <si>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</si>
  <si>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</si>
  <si>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</si>
  <si>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</si>
  <si>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</si>
  <si>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</si>
  <si>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</si>
  <si>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</si>
  <si>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</si>
  <si>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</si>
  <si>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</si>
  <si>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</si>
  <si>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</si>
  <si>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</si>
  <si>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</si>
  <si>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</si>
  <si>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</si>
  <si>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</si>
  <si>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</si>
  <si>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</si>
  <si>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</si>
  <si>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</si>
  <si>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</si>
  <si>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</si>
  <si>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</si>
  <si>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</si>
  <si>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</si>
  <si>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</si>
  <si>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</si>
  <si>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</si>
  <si>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</si>
  <si>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</si>
  <si>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</si>
  <si>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</si>
  <si>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</si>
  <si>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</si>
  <si>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</si>
  <si>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</si>
  <si>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</si>
  <si>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</si>
  <si>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</si>
  <si>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</si>
  <si>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</si>
  <si>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</si>
  <si>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</si>
  <si>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</si>
  <si>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</si>
  <si>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</si>
  <si>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</si>
  <si>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</si>
  <si>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</si>
  <si>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</si>
  <si>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</si>
  <si>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</si>
  <si>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</si>
  <si>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</si>
  <si>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</si>
  <si>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</si>
  <si>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</si>
  <si>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</si>
  <si>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</si>
  <si>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</si>
  <si>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</si>
  <si>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</si>
  <si>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</si>
  <si>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</si>
  <si>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</si>
  <si>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</si>
  <si>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</si>
  <si>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</si>
  <si>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</si>
  <si>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</si>
  <si>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</si>
  <si>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</si>
  <si>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</si>
  <si>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</si>
  <si>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</si>
  <si>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</si>
  <si>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</si>
  <si>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</si>
  <si>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</si>
  <si>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</si>
  <si>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</si>
  <si>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</si>
  <si>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</si>
  <si>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</si>
  <si>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</si>
  <si>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</si>
  <si>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</si>
  <si>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</si>
  <si>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</si>
  <si>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</si>
  <si>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</si>
  <si>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</si>
  <si>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</si>
  <si>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</si>
  <si>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</si>
  <si>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</si>
  <si>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</si>
  <si>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</si>
  <si>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</si>
  <si>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</si>
  <si>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</si>
  <si>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</si>
  <si>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</si>
  <si>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</si>
  <si>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</si>
  <si>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</si>
  <si>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</si>
  <si>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</si>
  <si>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</si>
  <si>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</si>
  <si>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</si>
  <si>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</si>
  <si>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</si>
  <si>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</si>
  <si>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</si>
  <si>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</si>
  <si>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</si>
  <si>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</si>
  <si>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</si>
  <si>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</si>
  <si>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</si>
  <si>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</si>
  <si>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</si>
  <si>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</si>
  <si>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</si>
  <si>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</si>
  <si>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</si>
  <si>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</si>
  <si>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</si>
  <si>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</si>
  <si>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</si>
  <si>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</si>
  <si>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</si>
  <si>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</si>
  <si>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</si>
  <si>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</si>
  <si>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</si>
  <si>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</si>
  <si>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</si>
  <si>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</si>
  <si>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</si>
  <si>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</si>
  <si>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</si>
  <si>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</si>
  <si>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</si>
  <si>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</si>
  <si>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</si>
  <si>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</si>
  <si>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</si>
  <si>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</si>
  <si>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</si>
  <si>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</si>
  <si>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</si>
  <si>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</si>
  <si>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</si>
  <si>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</si>
  <si>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</si>
  <si>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</si>
  <si>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</si>
  <si>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</si>
  <si>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</si>
  <si>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</si>
  <si>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</si>
  <si>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</si>
  <si>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</si>
  <si>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</si>
  <si>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</si>
  <si>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</si>
  <si>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</si>
  <si>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</si>
  <si>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</si>
  <si>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</si>
  <si>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</si>
  <si>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</si>
  <si>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</si>
  <si>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</si>
  <si>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</si>
  <si>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</si>
  <si>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</si>
  <si>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</si>
  <si>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</si>
  <si>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</si>
  <si>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</si>
  <si>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</si>
  <si>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</si>
  <si>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</si>
  <si>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</si>
  <si>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</si>
  <si>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</si>
  <si>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</si>
  <si>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</si>
  <si>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</si>
  <si>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</si>
  <si>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</si>
  <si>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</si>
  <si>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</si>
  <si>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</si>
  <si>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</si>
  <si>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</si>
  <si>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</si>
  <si>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</si>
  <si>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</si>
  <si>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</si>
  <si>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</si>
  <si>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</si>
  <si>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</si>
  <si>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</si>
  <si>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</si>
  <si>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</si>
  <si>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</si>
  <si>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</si>
  <si>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</si>
  <si>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</si>
  <si>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</si>
  <si>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</si>
  <si>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</si>
  <si>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</si>
  <si>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</si>
  <si>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</si>
  <si>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</si>
  <si>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</si>
  <si>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</si>
  <si>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</si>
  <si>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</si>
  <si>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</si>
  <si>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</si>
  <si>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</si>
  <si>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</si>
  <si>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</si>
  <si>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</si>
  <si>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</si>
  <si>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</si>
  <si>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</si>
  <si>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</si>
  <si>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</si>
  <si>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</si>
  <si>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</si>
  <si>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</si>
  <si>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</si>
  <si>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</si>
  <si>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</si>
  <si>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otros accidentes de transporte especificados</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</si>
  <si>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</si>
  <si>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</si>
  <si>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</si>
  <si>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</si>
  <si>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</si>
  <si>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</si>
  <si>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</si>
  <si>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</si>
  <si>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</si>
  <si>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</si>
  <si>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</si>
  <si>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</si>
  <si>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</si>
  <si>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</si>
  <si>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</si>
  <si>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</si>
  <si>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</si>
  <si>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</si>
  <si>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</si>
  <si>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</si>
  <si>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</si>
  <si>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</si>
  <si>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</si>
  <si>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</si>
  <si>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</si>
  <si>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</si>
  <si>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</si>
  <si>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</si>
  <si>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</si>
  <si>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</si>
  <si>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</si>
  <si>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</si>
  <si>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</si>
  <si>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</si>
  <si>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</si>
  <si>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</si>
  <si>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</si>
  <si>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</si>
  <si>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</si>
  <si>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</si>
  <si>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</si>
  <si>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</si>
  <si>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</si>
  <si>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</si>
  <si>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</si>
  <si>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</si>
  <si>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</si>
  <si>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</si>
  <si>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</si>
  <si>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</si>
  <si>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</si>
  <si>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</si>
  <si>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</si>
  <si>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</si>
  <si>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</si>
  <si>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</si>
  <si>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</si>
  <si>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</si>
  <si>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</si>
  <si>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</si>
  <si>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</si>
  <si>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</si>
  <si>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</si>
  <si>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</si>
  <si>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</si>
  <si>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</si>
  <si>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</si>
  <si>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</si>
  <si>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</si>
  <si>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</si>
  <si>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</si>
  <si>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</si>
  <si>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</si>
  <si>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</si>
  <si>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</si>
  <si>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</si>
  <si>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</si>
  <si>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</si>
  <si>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</si>
  <si>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</si>
  <si>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</si>
  <si>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</si>
  <si>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</si>
  <si>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</si>
  <si>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</si>
  <si>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</si>
  <si>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</si>
  <si>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</si>
  <si>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</si>
  <si>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</si>
  <si>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</si>
  <si>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</si>
  <si>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</si>
  <si>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</si>
  <si>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</si>
  <si>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</si>
  <si>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</si>
  <si>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</si>
  <si>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</si>
  <si>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</si>
  <si>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</si>
  <si>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</si>
  <si>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</si>
  <si>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</si>
  <si>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</si>
  <si>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</si>
  <si>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</si>
  <si>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</si>
  <si>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</si>
  <si>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</si>
  <si>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</si>
  <si>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</si>
  <si>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</si>
  <si>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</si>
  <si>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</si>
  <si>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</si>
  <si>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</si>
  <si>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</si>
  <si>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</si>
  <si>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</si>
  <si>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</si>
  <si>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</si>
  <si>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</si>
  <si>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</si>
  <si>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</si>
  <si>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</si>
  <si>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</si>
  <si>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</si>
  <si>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</si>
  <si>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</si>
  <si>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</si>
  <si>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</si>
  <si>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</si>
  <si>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</si>
  <si>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</si>
  <si>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</si>
  <si>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</si>
  <si>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</si>
  <si>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</si>
  <si>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</si>
  <si>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</si>
  <si>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</si>
  <si>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</si>
  <si>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</si>
  <si>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</si>
  <si>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</si>
  <si>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</si>
  <si>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</si>
  <si>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</si>
  <si>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</si>
  <si>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</si>
  <si>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</si>
  <si>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</si>
  <si>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</si>
  <si>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</si>
  <si>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</si>
  <si>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</si>
  <si>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</si>
  <si>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</si>
  <si>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</si>
  <si>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</si>
  <si>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</si>
  <si>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</si>
  <si>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</si>
  <si>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</si>
  <si>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</si>
  <si>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</si>
  <si>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</si>
  <si>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</si>
  <si>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</si>
  <si>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</si>
  <si>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</si>
  <si>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</si>
  <si>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</si>
  <si>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</si>
  <si>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</si>
  <si>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</si>
  <si>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</si>
  <si>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</si>
  <si>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</si>
  <si>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</si>
  <si>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</si>
  <si>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</si>
  <si>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</si>
  <si>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</si>
  <si>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</si>
  <si>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</si>
  <si>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</si>
  <si>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</si>
  <si>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</si>
  <si>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</si>
  <si>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</si>
  <si>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</si>
  <si>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</si>
  <si>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</si>
  <si>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</si>
  <si>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</si>
  <si>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</si>
  <si>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</si>
  <si>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</si>
  <si>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</si>
  <si>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</si>
  <si>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</si>
  <si>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</si>
  <si>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</si>
  <si>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</si>
  <si>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</si>
  <si>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</si>
  <si>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</si>
  <si>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</si>
  <si>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</si>
  <si>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</si>
  <si>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</si>
  <si>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</si>
  <si>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</si>
  <si>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</si>
  <si>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</si>
  <si>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</si>
  <si>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</si>
  <si>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</si>
  <si>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</si>
  <si>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</si>
  <si>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</si>
  <si>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</si>
  <si>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</si>
  <si>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</si>
  <si>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</si>
  <si>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</si>
  <si>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</si>
  <si>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</si>
  <si>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</si>
  <si>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</si>
  <si>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</si>
  <si>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</si>
  <si>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</si>
  <si>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</si>
  <si>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</si>
  <si>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</si>
  <si>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</si>
  <si>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</si>
  <si>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</si>
  <si>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</si>
  <si>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</si>
  <si>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</si>
  <si>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</si>
  <si>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</si>
  <si>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</si>
  <si>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</si>
  <si>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</si>
  <si>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</si>
  <si>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</si>
  <si>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</si>
  <si>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</si>
  <si>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</si>
  <si>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</si>
  <si>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</si>
  <si>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</si>
  <si>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</si>
  <si>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</si>
  <si>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</si>
  <si>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</si>
  <si>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</si>
  <si>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</si>
  <si>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</si>
  <si>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</si>
  <si>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</si>
  <si>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</si>
  <si>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</si>
  <si>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</si>
  <si>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</si>
  <si>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</si>
  <si>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</si>
  <si>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</si>
  <si>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</si>
  <si>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</si>
  <si>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</si>
  <si>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</si>
  <si>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</si>
  <si>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</si>
  <si>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</si>
  <si>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</si>
  <si>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</si>
  <si>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</si>
  <si>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</si>
  <si>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</si>
  <si>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</si>
  <si>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</si>
  <si>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</si>
  <si>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</si>
  <si>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</si>
  <si>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</si>
  <si>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</si>
  <si>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</si>
  <si>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</si>
  <si>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</si>
  <si>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</si>
  <si>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</si>
  <si>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</si>
  <si>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</si>
  <si>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</si>
  <si>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</si>
  <si>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</si>
  <si>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</si>
  <si>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</si>
  <si>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</si>
  <si>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</si>
  <si>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</si>
  <si>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</si>
  <si>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</si>
  <si>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</si>
  <si>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</si>
  <si>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</si>
  <si>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</si>
  <si>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</si>
  <si>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</si>
  <si>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otro vehiculo acuatico con motor</t>
  </si>
  <si>
    <t>Otros accidentes de transporte por agua, y los no especificados, velero</t>
  </si>
  <si>
    <t>Otros accidentes de transporte por agua, y los no especificados, canoa o kayak</t>
  </si>
  <si>
    <t>Otros accidentes de transporte por agua, y los no especificados, balsa inflable (sin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</si>
  <si>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</si>
  <si>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</si>
  <si>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</si>
  <si>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</si>
  <si>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planeador ultra liviano, micro liviano o motorizado, con ocupante lesionado</t>
  </si>
  <si>
    <t>Accidente de otros vehiculos aereos de alas fijas, privados, con ocupante lesionado</t>
  </si>
  <si>
    <t>Accidente de vehiculo aereo de alas fijas, comercial, con ocupante lesionado</t>
  </si>
  <si>
    <t>Accidente de nave espacial, con ocupante lesionado</t>
  </si>
  <si>
    <t>Accidente de otras aeronaves, con ocupante lesionado</t>
  </si>
  <si>
    <t>Accidente de aeronave no especificada, con ocupante lesionado</t>
  </si>
  <si>
    <t>Accidente de globo aerostatico,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</si>
  <si>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</si>
  <si>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</si>
  <si>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</si>
  <si>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</si>
  <si>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Ocupante de aeronave lesionado en otros accidentes especificados de transporte aereo</t>
  </si>
  <si>
    <t>Persona lesionada al subir o bajar de una aeronave</t>
  </si>
  <si>
    <t>Paracaidista lesionado en accidente de transporte aereo</t>
  </si>
  <si>
    <t>Persona en tierra lesionada por accidente de transporte aereo</t>
  </si>
  <si>
    <t>Otros accidentes de transporte aereo, no clasificados en otra parte</t>
  </si>
  <si>
    <t>Otros accidentes de transporte especificados</t>
  </si>
  <si>
    <t>Accidente de transporte no especificado</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</si>
  <si>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</si>
  <si>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</si>
  <si>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</si>
  <si>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</si>
  <si>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</si>
  <si>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</si>
  <si>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</si>
  <si>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</si>
  <si>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</si>
  <si>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</si>
  <si>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</si>
  <si>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</si>
  <si>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</si>
  <si>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</si>
  <si>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</si>
  <si>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</si>
  <si>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</si>
  <si>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</si>
  <si>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</si>
  <si>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</si>
  <si>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</si>
  <si>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</si>
  <si>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</si>
  <si>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</si>
  <si>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</si>
  <si>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</si>
  <si>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</si>
  <si>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</si>
  <si>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</si>
  <si>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</si>
  <si>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</si>
  <si>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</si>
  <si>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</si>
  <si>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</si>
  <si>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</si>
  <si>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</si>
  <si>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</si>
  <si>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</si>
  <si>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</si>
  <si>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</si>
  <si>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</si>
  <si>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</si>
  <si>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</si>
  <si>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</si>
  <si>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</si>
  <si>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</si>
  <si>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</si>
  <si>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</si>
  <si>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</si>
  <si>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</si>
  <si>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</si>
  <si>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</si>
  <si>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</si>
  <si>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</si>
  <si>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</si>
  <si>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</si>
  <si>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</si>
  <si>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</si>
  <si>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</si>
  <si>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</si>
  <si>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</si>
  <si>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</si>
  <si>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</si>
  <si>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</si>
  <si>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</si>
  <si>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</si>
  <si>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</si>
  <si>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</si>
  <si>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</si>
  <si>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</si>
  <si>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</si>
  <si>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</si>
  <si>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</si>
  <si>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</si>
  <si>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</si>
  <si>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</si>
  <si>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</si>
  <si>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</si>
  <si>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</si>
  <si>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</si>
  <si>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</si>
  <si>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</si>
  <si>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</si>
  <si>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</si>
  <si>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</si>
  <si>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</si>
  <si>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</si>
  <si>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</si>
  <si>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</si>
  <si>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</si>
  <si>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</si>
  <si>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</si>
  <si>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</si>
  <si>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</si>
  <si>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</si>
  <si>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</si>
  <si>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</si>
  <si>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</si>
  <si>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</si>
  <si>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</si>
  <si>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</si>
  <si>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</si>
  <si>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</si>
  <si>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</si>
  <si>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</si>
  <si>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</si>
  <si>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</si>
  <si>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</si>
  <si>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</si>
  <si>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</si>
  <si>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</si>
  <si>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</si>
  <si>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</si>
  <si>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</si>
  <si>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</si>
  <si>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</si>
  <si>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</si>
  <si>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</si>
  <si>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</si>
  <si>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</si>
  <si>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</si>
  <si>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</si>
  <si>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</si>
  <si>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</si>
  <si>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</si>
  <si>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</si>
  <si>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</si>
  <si>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</si>
  <si>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</si>
  <si>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</si>
  <si>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</si>
  <si>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</si>
  <si>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</si>
  <si>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</si>
  <si>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</si>
  <si>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</si>
  <si>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</si>
  <si>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</si>
  <si>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</si>
  <si>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</si>
  <si>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</si>
  <si>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</si>
  <si>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</si>
  <si>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</si>
  <si>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</si>
  <si>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</si>
  <si>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</si>
  <si>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</si>
  <si>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</si>
  <si>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</si>
  <si>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</si>
  <si>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</si>
  <si>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</si>
  <si>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</si>
  <si>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</si>
  <si>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</si>
  <si>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</si>
  <si>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</si>
  <si>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</si>
  <si>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</si>
  <si>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</si>
  <si>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</si>
  <si>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</si>
  <si>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</si>
  <si>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</si>
  <si>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</si>
  <si>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</si>
  <si>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</si>
  <si>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</si>
  <si>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</si>
  <si>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</si>
  <si>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</si>
  <si>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</si>
  <si>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</si>
  <si>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</si>
  <si>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</si>
  <si>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</si>
  <si>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</si>
  <si>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</si>
  <si>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</si>
  <si>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</si>
  <si>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</si>
  <si>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</si>
  <si>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</si>
  <si>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</si>
  <si>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</si>
  <si>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</si>
  <si>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</si>
  <si>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</si>
  <si>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</si>
  <si>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</si>
  <si>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</si>
  <si>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</si>
  <si>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</si>
  <si>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</si>
  <si>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</si>
  <si>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</si>
  <si>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</si>
  <si>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</si>
  <si>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</si>
  <si>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vivienda</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</si>
  <si>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</si>
  <si>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</si>
  <si>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</si>
  <si>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calles y carreteras</t>
  </si>
  <si>
    <t>Golpe por objeto arrojado, proyectado o que cae, comercio y area de servicios</t>
  </si>
  <si>
    <t>Golpe por objeto arrojado, proyectado o que cae, area industrial y de la construccion</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</si>
  <si>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</si>
  <si>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</si>
  <si>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</si>
  <si>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</si>
  <si>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</si>
  <si>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</si>
  <si>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</si>
  <si>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calles y carreteras</t>
  </si>
  <si>
    <t>Golpe contra o golpeado por equipo para deportes, comercio y area de servicios</t>
  </si>
  <si>
    <t>Golpe contra o golpeado por equipo para deportes, area industrial y de la construccion</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</si>
  <si>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</si>
  <si>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</si>
  <si>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</si>
  <si>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</si>
  <si>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</si>
  <si>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</si>
  <si>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</si>
  <si>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calles y carreteras</t>
  </si>
  <si>
    <t>Golpe contra o golpeado por otros objetos, comercio y area de servicios</t>
  </si>
  <si>
    <t>Golpe contra o golpeado por otros objetos, area industrial y de la construccion</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</si>
  <si>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</si>
  <si>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</si>
  <si>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</si>
  <si>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</si>
  <si>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</si>
  <si>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</si>
  <si>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</si>
  <si>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calles y carreteras</t>
  </si>
  <si>
    <t>Atrapado, aplastado, trabado o apretado en o entre objetos, comercio y area de servicios</t>
  </si>
  <si>
    <t>Atrapado, aplastado, trabado o apretado en o entre objetos, area industrial y de la construccion</t>
  </si>
  <si>
    <t>Atrapado, aplastado, trabado o apretado en o entre objetos, granja</t>
  </si>
  <si>
    <t>Atrapado, aplastado, trabado o apretado en o entre objetos, otro lugar especificado</t>
  </si>
  <si>
    <t>Atrapado, aplastado, trabado o apretado en o entre objetos, lugar no especificado</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</si>
  <si>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</si>
  <si>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</si>
  <si>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</si>
  <si>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</si>
  <si>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</si>
  <si>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</si>
  <si>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</si>
  <si>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</si>
  <si>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</si>
  <si>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</si>
  <si>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</si>
  <si>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</si>
  <si>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</si>
  <si>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</si>
  <si>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</si>
  <si>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</si>
  <si>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</si>
  <si>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</si>
  <si>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</si>
  <si>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</si>
  <si>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o daga</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</si>
  <si>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</si>
  <si>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</si>
  <si>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</si>
  <si>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</si>
  <si>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</si>
  <si>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</si>
  <si>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</si>
  <si>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otro(s) objeto(s) afilado(s) en otra parte</t>
  </si>
  <si>
    <t xml:space="preserve">Contacto traumatico con otros objetos puntiagudos no especificados </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</si>
  <si>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</si>
  <si>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</si>
  <si>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</si>
  <si>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</si>
  <si>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</si>
  <si>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</si>
  <si>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</si>
  <si>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</si>
  <si>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</si>
  <si>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</si>
  <si>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</si>
  <si>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</si>
  <si>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</si>
  <si>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</si>
  <si>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</si>
  <si>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</si>
  <si>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</si>
  <si>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</si>
  <si>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</si>
  <si>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</si>
  <si>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</si>
  <si>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</si>
  <si>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</si>
  <si>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</si>
  <si>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</si>
  <si>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</si>
  <si>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</si>
  <si>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</si>
  <si>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</si>
  <si>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</si>
  <si>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</si>
  <si>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</si>
  <si>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</si>
  <si>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</si>
  <si>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</si>
  <si>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</si>
  <si>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</si>
  <si>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</si>
  <si>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</si>
  <si>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</si>
  <si>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</si>
  <si>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</si>
  <si>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</si>
  <si>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</si>
  <si>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</si>
  <si>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</si>
  <si>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</si>
  <si>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</si>
  <si>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</si>
  <si>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</si>
  <si>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vivienda</t>
  </si>
  <si>
    <t>Disparo de arma corta, institucion residencial</t>
  </si>
  <si>
    <t>Disparo de arma corta, escuelas, otras instituciones y areas administrativas  publicas</t>
  </si>
  <si>
    <t>Disparo de arma corta, areas de deporte y atletismo</t>
  </si>
  <si>
    <t>Disparo de arma corta, calles y carreteras</t>
  </si>
  <si>
    <t>Disparo de arma corta, comercio y area de servicios</t>
  </si>
  <si>
    <t>Disparo de arma corta, area industrial y de la construccion</t>
  </si>
  <si>
    <t>Disparo de arma corta, granja</t>
  </si>
  <si>
    <t>Disparo de arma corta, otro lugar especificado</t>
  </si>
  <si>
    <t>Disparo de arma corta, lugar no especificado</t>
  </si>
  <si>
    <t>Disparo de rifle, escopeta y arma larga, vivienda</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</si>
  <si>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</si>
  <si>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</si>
  <si>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</si>
  <si>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calles y carreteras</t>
  </si>
  <si>
    <t>Disparo de rifle, escopeta y arma larga, comercio y area de servicios</t>
  </si>
  <si>
    <t>Disparo de rifle, escopeta y arma larga, area industrial y de la construccion</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</si>
  <si>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</si>
  <si>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</si>
  <si>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</si>
  <si>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</si>
  <si>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</si>
  <si>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</si>
  <si>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</si>
  <si>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calles y carreteras</t>
  </si>
  <si>
    <t>Disparo de otras armas de fuego, y las no especificadas, comercio y area de servicios</t>
  </si>
  <si>
    <t>Disparo de otras armas de fuego, y las no especificadas, area industrial y de la construccion</t>
  </si>
  <si>
    <t>Disparo de otras armas de fuego, y las no especificadas, granja</t>
  </si>
  <si>
    <t>Disparo de otras armas de fuego, y las no especificadas, otro lugar especificado</t>
  </si>
  <si>
    <t>Disparo de otras armas de fuego, y las no especificadas, lugar no especificado</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</si>
  <si>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</si>
  <si>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</si>
  <si>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</si>
  <si>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</si>
  <si>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</si>
  <si>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</si>
  <si>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</si>
  <si>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</si>
  <si>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</si>
  <si>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</si>
  <si>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</si>
  <si>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</si>
  <si>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</si>
  <si>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</si>
  <si>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</si>
  <si>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</si>
  <si>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</si>
  <si>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</si>
  <si>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</si>
  <si>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</si>
  <si>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</si>
  <si>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</si>
  <si>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</si>
  <si>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</si>
  <si>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</si>
  <si>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</si>
  <si>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</si>
  <si>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</si>
  <si>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</si>
  <si>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</si>
  <si>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</si>
  <si>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</si>
  <si>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</si>
  <si>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</si>
  <si>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</si>
  <si>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</si>
  <si>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</si>
  <si>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</si>
  <si>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</si>
  <si>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</si>
  <si>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</si>
  <si>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</si>
  <si>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</si>
  <si>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</si>
  <si>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</si>
  <si>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</si>
  <si>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</si>
  <si>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</si>
  <si>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</si>
  <si>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</si>
  <si>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</si>
  <si>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</si>
  <si>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</si>
  <si>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</si>
  <si>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</si>
  <si>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</si>
  <si>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</si>
  <si>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</si>
  <si>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</si>
  <si>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</si>
  <si>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</si>
  <si>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</si>
  <si>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</si>
  <si>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</si>
  <si>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</si>
  <si>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</si>
  <si>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</si>
  <si>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</si>
  <si>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</si>
  <si>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</si>
  <si>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</si>
  <si>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</si>
  <si>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</si>
  <si>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</si>
  <si>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</si>
  <si>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</si>
  <si>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</si>
  <si>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</si>
  <si>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</si>
  <si>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</si>
  <si>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</si>
  <si>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</si>
  <si>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</si>
  <si>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</si>
  <si>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</si>
  <si>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</si>
  <si>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</si>
  <si>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</si>
  <si>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</si>
  <si>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</si>
  <si>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</si>
  <si>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</si>
  <si>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</si>
  <si>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</si>
  <si>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</si>
  <si>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</si>
  <si>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</si>
  <si>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</si>
  <si>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</si>
  <si>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</si>
  <si>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</si>
  <si>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</si>
  <si>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</si>
  <si>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</si>
  <si>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</si>
  <si>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</si>
  <si>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</si>
  <si>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</si>
  <si>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</si>
  <si>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</si>
  <si>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</si>
  <si>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</si>
  <si>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</si>
  <si>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</si>
  <si>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</si>
  <si>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</si>
  <si>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</si>
  <si>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</si>
  <si>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</si>
  <si>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</si>
  <si>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</si>
  <si>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</si>
  <si>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</si>
  <si>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</si>
  <si>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</si>
  <si>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</si>
  <si>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</si>
  <si>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</si>
  <si>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</si>
  <si>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</si>
  <si>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</si>
  <si>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</si>
  <si>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</si>
  <si>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</si>
  <si>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</si>
  <si>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</si>
  <si>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</si>
  <si>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</si>
  <si>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</si>
  <si>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</si>
  <si>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</si>
  <si>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</si>
  <si>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</si>
  <si>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</si>
  <si>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</si>
  <si>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</si>
  <si>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</si>
  <si>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</si>
  <si>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</si>
  <si>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</si>
  <si>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vivienda</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</si>
  <si>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</si>
  <si>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</si>
  <si>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</si>
  <si>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calles y carreteras</t>
  </si>
  <si>
    <t>Persona aplastada, empujada o pisoteada por una multitud o estampida humana, comercio y area de servicios</t>
  </si>
  <si>
    <t>Persona aplastada, empujada o pisoteada por una multitud o estampida humana, area industrial y de la construccion</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</si>
  <si>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</si>
  <si>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</si>
  <si>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</si>
  <si>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</si>
  <si>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institucion residencial</t>
  </si>
  <si>
    <t>Mordedura de rata, escuelas, otras instituciones y areas administrativas publicas</t>
  </si>
  <si>
    <t>Mordedura de rata, areas de deporte y atletismo</t>
  </si>
  <si>
    <t>Mordedura de rata, calles y carreteras</t>
  </si>
  <si>
    <t>Mordedura de rata, comercio y area de servicios</t>
  </si>
  <si>
    <t>Mordedura de rata, area industrial y de la construccion</t>
  </si>
  <si>
    <t>Mordedura de rata, granja</t>
  </si>
  <si>
    <t>Mordedura de rata, otro lugar especificado</t>
  </si>
  <si>
    <t>Mordedura de rata, lugar no especificado</t>
  </si>
  <si>
    <t>Mordedura o ataque de perro, vivienda</t>
  </si>
  <si>
    <t>Mordedura o ataque de perro, institucion residencial</t>
  </si>
  <si>
    <t>Mordedura o ataque de perro, escuelas, otras instituciones y areas administrativas publicas</t>
  </si>
  <si>
    <t>Mordedura o ataque de perro, areas de deporte y atletismo</t>
  </si>
  <si>
    <t>Mordedura o ataque de perro, calles y carreteras</t>
  </si>
  <si>
    <t>Mordedura o ataque de perro, comercio y area de servicios</t>
  </si>
  <si>
    <t>Mordedura o ataque de perro, area industrial y de la construccion</t>
  </si>
  <si>
    <t>Mordedura o ataque de perro, granja</t>
  </si>
  <si>
    <t>Mordedura o ataque de perro, otro lugar especificado</t>
  </si>
  <si>
    <t>Mordedura o ataque de perro, lugar no especificado</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</si>
  <si>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</si>
  <si>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</si>
  <si>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</si>
  <si>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</si>
  <si>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</si>
  <si>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</si>
  <si>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</si>
  <si>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</si>
  <si>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</si>
  <si>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</si>
  <si>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</si>
  <si>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</si>
  <si>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</si>
  <si>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</si>
  <si>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</si>
  <si>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</si>
  <si>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</si>
  <si>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</si>
  <si>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</si>
  <si>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</si>
  <si>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</si>
  <si>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</si>
  <si>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</si>
  <si>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</si>
  <si>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</si>
  <si>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</si>
  <si>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</si>
  <si>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</si>
  <si>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</si>
  <si>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</si>
  <si>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</si>
  <si>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</si>
  <si>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</si>
  <si>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</si>
  <si>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</si>
  <si>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</si>
  <si>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</si>
  <si>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</si>
  <si>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</si>
  <si>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</si>
  <si>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vivienda</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</si>
  <si>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</si>
  <si>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</si>
  <si>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</si>
  <si>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calles y carreteras</t>
  </si>
  <si>
    <t>Mordedura o aplastamiento por otros reptiles, comercio y area de servicios</t>
  </si>
  <si>
    <t>Mordedura o aplastamiento por otros reptiles, area industrial y de la construccion</t>
  </si>
  <si>
    <t>Mordedura o aplastamiento por otros reptiles, granja</t>
  </si>
  <si>
    <t>Mordedura o aplastamiento por otros reptiles, otro lugar especificado</t>
  </si>
  <si>
    <t>Mordedura o aplastamiento por otros reptiles, lugar no especificado</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</si>
  <si>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</si>
  <si>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</si>
  <si>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</si>
  <si>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</si>
  <si>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</si>
  <si>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</si>
  <si>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</si>
  <si>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</si>
  <si>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</si>
  <si>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</si>
  <si>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</si>
  <si>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</si>
  <si>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</si>
  <si>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</si>
  <si>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</si>
  <si>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</si>
  <si>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</si>
  <si>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</si>
  <si>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</si>
  <si>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</si>
  <si>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</si>
  <si>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</si>
  <si>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</si>
  <si>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</si>
  <si>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</si>
  <si>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</si>
  <si>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</si>
  <si>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</si>
  <si>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</si>
  <si>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</si>
  <si>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</si>
  <si>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</si>
  <si>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</si>
  <si>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</si>
  <si>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</si>
  <si>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</si>
  <si>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</si>
  <si>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</si>
  <si>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</si>
  <si>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</si>
  <si>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</si>
  <si>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</si>
  <si>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</si>
  <si>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</si>
  <si>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</si>
  <si>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</si>
  <si>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</si>
  <si>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</si>
  <si>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</si>
  <si>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</si>
  <si>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</si>
  <si>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</si>
  <si>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</si>
  <si>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</si>
  <si>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</si>
  <si>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</si>
  <si>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</si>
  <si>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</si>
  <si>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</si>
  <si>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</si>
  <si>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</si>
  <si>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</si>
  <si>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</si>
  <si>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</si>
  <si>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</si>
  <si>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</si>
  <si>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</si>
  <si>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</si>
  <si>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</si>
  <si>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</si>
  <si>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</si>
  <si>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</si>
  <si>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</si>
  <si>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</si>
  <si>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</si>
  <si>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</si>
  <si>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</si>
  <si>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</si>
  <si>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</si>
  <si>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</si>
  <si>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vivienda</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</si>
  <si>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</si>
  <si>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</si>
  <si>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</si>
  <si>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calles y carreteras</t>
  </si>
  <si>
    <t>Otros ahogamientos y sumersiones especificados, comercio y area de servicios</t>
  </si>
  <si>
    <t>Otros ahogamientos y sumersiones especificados, area industrial y de la construccion</t>
  </si>
  <si>
    <t>Otros ahogamientos y sumersiones especificados, granja</t>
  </si>
  <si>
    <t>Otros ahogamientos y sumersiones especificados, otro lugar especificado</t>
  </si>
  <si>
    <t>Otros ahogamientos y sumersiones especificados, lugar no especificado</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</si>
  <si>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</si>
  <si>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</si>
  <si>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</si>
  <si>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</si>
  <si>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</si>
  <si>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</si>
  <si>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</si>
  <si>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</si>
  <si>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</si>
  <si>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</si>
  <si>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</si>
  <si>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</si>
  <si>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</si>
  <si>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</si>
  <si>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</si>
  <si>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</si>
  <si>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</si>
  <si>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</si>
  <si>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</si>
  <si>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</si>
  <si>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vivienda</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</si>
  <si>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</si>
  <si>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</si>
  <si>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</si>
  <si>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calles y carreteras</t>
  </si>
  <si>
    <t>Otros estrangulamientos y ahorcamientos accidentales, comercio y area de servicios</t>
  </si>
  <si>
    <t>Otros estrangulamientos y ahorcamientos accidentales, area industrial y de la construccion</t>
  </si>
  <si>
    <t>Otros estrangulamientos y ahorcamientos accidentales, granja</t>
  </si>
  <si>
    <t>Otros estrangulamientos y ahorcamientos accidentales, otro lugar especificado</t>
  </si>
  <si>
    <t>Otros estrangulamientos y ahorcamientos accidentales, lugar no especificado</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</si>
  <si>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</si>
  <si>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</si>
  <si>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</si>
  <si>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</si>
  <si>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</si>
  <si>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</si>
  <si>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</si>
  <si>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</si>
  <si>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</si>
  <si>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</si>
  <si>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</si>
  <si>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</si>
  <si>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</si>
  <si>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</si>
  <si>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</si>
  <si>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</si>
  <si>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</si>
  <si>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</si>
  <si>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</si>
  <si>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</si>
  <si>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</si>
  <si>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</si>
  <si>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</si>
  <si>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</si>
  <si>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</si>
  <si>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</si>
  <si>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</si>
  <si>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</si>
  <si>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</si>
  <si>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</si>
  <si>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</si>
  <si>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</si>
  <si>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</si>
  <si>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</si>
  <si>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</si>
  <si>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</si>
  <si>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</si>
  <si>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</si>
  <si>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</si>
  <si>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</si>
  <si>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vivienda</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</si>
  <si>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</si>
  <si>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</si>
  <si>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</si>
  <si>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calles y carreteras</t>
  </si>
  <si>
    <t>Confinado o atrapado en un ambiente con bajo contenido de oxigeno, comercio y area de servicios</t>
  </si>
  <si>
    <t>Confinado o atrapado en un ambiente con bajo contenido de oxigeno, area industrial y de la construccion</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</si>
  <si>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</si>
  <si>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</si>
  <si>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</si>
  <si>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</si>
  <si>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</si>
  <si>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</si>
  <si>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</si>
  <si>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</si>
  <si>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</si>
  <si>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</si>
  <si>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</si>
  <si>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</si>
  <si>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</si>
  <si>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</si>
  <si>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</si>
  <si>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</si>
  <si>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</si>
  <si>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</si>
  <si>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</si>
  <si>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</si>
  <si>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</si>
  <si>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</si>
  <si>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</si>
  <si>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</si>
  <si>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</si>
  <si>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</si>
  <si>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</si>
  <si>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</si>
  <si>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</si>
  <si>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</si>
  <si>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</si>
  <si>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</si>
  <si>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</si>
  <si>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</si>
  <si>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</si>
  <si>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</si>
  <si>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</si>
  <si>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</si>
  <si>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</si>
  <si>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</si>
  <si>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</si>
  <si>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</si>
  <si>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</si>
  <si>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</si>
  <si>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</si>
  <si>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</si>
  <si>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</si>
  <si>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</si>
  <si>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</si>
  <si>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</si>
  <si>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</si>
  <si>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</si>
  <si>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</si>
  <si>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</si>
  <si>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</si>
  <si>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</si>
  <si>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</si>
  <si>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</si>
  <si>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</si>
  <si>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</si>
  <si>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</si>
  <si>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</si>
  <si>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</si>
  <si>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</si>
  <si>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</si>
  <si>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</si>
  <si>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</si>
  <si>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</si>
  <si>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</si>
  <si>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</si>
  <si>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</si>
  <si>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</si>
  <si>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</si>
  <si>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</si>
  <si>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</si>
  <si>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</si>
  <si>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</si>
  <si>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</si>
  <si>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</si>
  <si>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</si>
  <si>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</si>
  <si>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</si>
  <si>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</si>
  <si>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</si>
  <si>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</si>
  <si>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</si>
  <si>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</si>
  <si>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</si>
  <si>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</si>
  <si>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</si>
  <si>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</si>
  <si>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</si>
  <si>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</si>
  <si>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</si>
  <si>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</si>
  <si>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</si>
  <si>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</si>
  <si>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</si>
  <si>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</si>
  <si>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</si>
  <si>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</si>
  <si>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</si>
  <si>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</si>
  <si>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</si>
  <si>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</si>
  <si>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</si>
  <si>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</si>
  <si>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</si>
  <si>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</si>
  <si>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</si>
  <si>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</si>
  <si>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</si>
  <si>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</si>
  <si>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</si>
  <si>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</si>
  <si>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</si>
  <si>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</si>
  <si>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</si>
  <si>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</si>
  <si>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</si>
  <si>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</si>
  <si>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</si>
  <si>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</si>
  <si>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</si>
  <si>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</si>
  <si>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</si>
  <si>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</si>
  <si>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</si>
  <si>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</si>
  <si>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</si>
  <si>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</si>
  <si>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</si>
  <si>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</si>
  <si>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</si>
  <si>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</si>
  <si>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</si>
  <si>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</si>
  <si>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</si>
  <si>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</si>
  <si>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</si>
  <si>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</si>
  <si>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</si>
  <si>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</si>
  <si>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</si>
  <si>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</si>
  <si>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</si>
  <si>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</si>
  <si>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</si>
  <si>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</si>
  <si>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</si>
  <si>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</si>
  <si>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</si>
  <si>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</si>
  <si>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</si>
  <si>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</si>
  <si>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</si>
  <si>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</si>
  <si>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</si>
  <si>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</si>
  <si>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</si>
  <si>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</si>
  <si>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</si>
  <si>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</si>
  <si>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</si>
  <si>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</si>
  <si>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</si>
  <si>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</si>
  <si>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</si>
  <si>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</si>
  <si>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</si>
  <si>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</si>
  <si>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</si>
  <si>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</si>
  <si>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</si>
  <si>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</si>
  <si>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</si>
  <si>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</si>
  <si>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</si>
  <si>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</si>
  <si>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</si>
  <si>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</si>
  <si>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</si>
  <si>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</si>
  <si>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</si>
  <si>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</si>
  <si>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</si>
  <si>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</si>
  <si>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</si>
  <si>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</si>
  <si>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</si>
  <si>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</si>
  <si>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</si>
  <si>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</si>
  <si>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</si>
  <si>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</si>
  <si>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</si>
  <si>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</si>
  <si>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</si>
  <si>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</si>
  <si>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</si>
  <si>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</si>
  <si>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</si>
  <si>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</si>
  <si>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</si>
  <si>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</si>
  <si>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</si>
  <si>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</si>
  <si>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</si>
  <si>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</si>
  <si>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</si>
  <si>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</si>
  <si>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</si>
  <si>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</si>
  <si>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</si>
  <si>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</si>
  <si>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</si>
  <si>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</si>
  <si>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</si>
  <si>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</si>
  <si>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</si>
  <si>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</si>
  <si>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</si>
  <si>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</si>
  <si>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vivienda</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</si>
  <si>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</si>
  <si>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</si>
  <si>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</si>
  <si>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calles y carreteras</t>
  </si>
  <si>
    <t>Contacto con bebidas, alimentos, grasas y aceites para cocinar, calientes, comercio y area de servicios</t>
  </si>
  <si>
    <t>Contacto con bebidas, alimentos, grasas y aceites para cocinar, calientes, area industrial y de la construccion</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</si>
  <si>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</si>
  <si>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</si>
  <si>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</si>
  <si>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</si>
  <si>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</si>
  <si>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</si>
  <si>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</si>
  <si>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calles y carreteras</t>
  </si>
  <si>
    <t>Contacto con agua caliente corriente, comercio y area de servicios</t>
  </si>
  <si>
    <t>Contacto con agua caliente corriente, area industrial y de la construccion</t>
  </si>
  <si>
    <t>Contacto con agua caliente corriente, granja</t>
  </si>
  <si>
    <t>Contacto con agua caliente corriente, otro lugar especificado</t>
  </si>
  <si>
    <t>Contacto con agua caliente corriente, lugar no especificado</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</si>
  <si>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</si>
  <si>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</si>
  <si>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</si>
  <si>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</si>
  <si>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</si>
  <si>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</si>
  <si>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</si>
  <si>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</si>
  <si>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</si>
  <si>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</si>
  <si>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vivienda</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</si>
  <si>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</si>
  <si>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</si>
  <si>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</si>
  <si>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calles y carreteras</t>
  </si>
  <si>
    <t>Contacto con vapor de agua y otros vapores calientes, comercio y area de servicios</t>
  </si>
  <si>
    <t>Contacto con vapor de agua y otros vapores calientes, area industrial y de la construccion</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</si>
  <si>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</si>
  <si>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</si>
  <si>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</si>
  <si>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</si>
  <si>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</si>
  <si>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</si>
  <si>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</si>
  <si>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calles y carreteras</t>
  </si>
  <si>
    <t>Contacto con aire y gases calientes, comercio y area de servicios</t>
  </si>
  <si>
    <t>Contacto con aire y gases calientes, area industrial y de la construccion</t>
  </si>
  <si>
    <t>Contacto con aire y gases calientes, granja</t>
  </si>
  <si>
    <t>Contacto con aire y gases calientes, otro lugar especificado</t>
  </si>
  <si>
    <t>Contacto con aire y gases calientes, lugar no especificado</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</si>
  <si>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</si>
  <si>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</si>
  <si>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</si>
  <si>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</si>
  <si>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</si>
  <si>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</si>
  <si>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</si>
  <si>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</si>
  <si>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</si>
  <si>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</si>
  <si>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</si>
  <si>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</si>
  <si>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</si>
  <si>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</si>
  <si>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</si>
  <si>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</si>
  <si>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</si>
  <si>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</si>
  <si>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</si>
  <si>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</si>
  <si>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</si>
  <si>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</si>
  <si>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</si>
  <si>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</si>
  <si>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</si>
  <si>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</si>
  <si>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</si>
  <si>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</si>
  <si>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</si>
  <si>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</si>
  <si>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vivienda</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</si>
  <si>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</si>
  <si>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</si>
  <si>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</si>
  <si>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calles y carreteras</t>
  </si>
  <si>
    <t>Contacto con otros metales calientes, comercio y area de servicios</t>
  </si>
  <si>
    <t>Contacto con otros metales calientes, area industrial y de la construccion</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</si>
  <si>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</si>
  <si>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</si>
  <si>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</si>
  <si>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</si>
  <si>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</si>
  <si>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</si>
  <si>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</si>
  <si>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calles y carreteras</t>
  </si>
  <si>
    <t>Contacto con otras sustancias calientes, y las no especificadas, comercio y area de servicios</t>
  </si>
  <si>
    <t>Contacto con otras sustancias calientes, y las no especificadas, area industrial y de la construccion</t>
  </si>
  <si>
    <t>Contacto con otras sustancias calientes, y las no especificadas, granja</t>
  </si>
  <si>
    <t>Contacto con otras sustancias calientes, y las no especificadas, otro lugar especificado</t>
  </si>
  <si>
    <t>Contacto con otras sustancias calientes, y las no especificadas, lugar no especificado</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</si>
  <si>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</si>
  <si>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</si>
  <si>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</si>
  <si>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</si>
  <si>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</si>
  <si>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</si>
  <si>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</si>
  <si>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</si>
  <si>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</si>
  <si>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</si>
  <si>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</si>
  <si>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</si>
  <si>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</si>
  <si>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</si>
  <si>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</si>
  <si>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</si>
  <si>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</si>
  <si>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</si>
  <si>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</si>
  <si>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</si>
  <si>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</si>
  <si>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</si>
  <si>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</si>
  <si>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</si>
  <si>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</si>
  <si>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</si>
  <si>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</si>
  <si>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</si>
  <si>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</si>
  <si>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</si>
  <si>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</si>
  <si>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</si>
  <si>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</si>
  <si>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</si>
  <si>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</si>
  <si>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</si>
  <si>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</si>
  <si>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</si>
  <si>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</si>
  <si>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</si>
  <si>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</si>
  <si>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</si>
  <si>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</si>
  <si>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</si>
  <si>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</si>
  <si>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</si>
  <si>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</si>
  <si>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</si>
  <si>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</si>
  <si>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</si>
  <si>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</si>
  <si>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</si>
  <si>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</si>
  <si>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</si>
  <si>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</si>
  <si>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</si>
  <si>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</si>
  <si>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</si>
  <si>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</si>
  <si>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</si>
  <si>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</si>
  <si>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</si>
  <si>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</si>
  <si>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</si>
  <si>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</si>
  <si>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</si>
  <si>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</si>
  <si>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</si>
  <si>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</si>
  <si>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</si>
  <si>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</si>
  <si>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</si>
  <si>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</si>
  <si>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</si>
  <si>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</si>
  <si>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</si>
  <si>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</si>
  <si>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</si>
  <si>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</si>
  <si>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</si>
  <si>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</si>
  <si>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</si>
  <si>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</si>
  <si>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</si>
  <si>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</si>
  <si>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</si>
  <si>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</si>
  <si>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</si>
  <si>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</si>
  <si>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</si>
  <si>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</si>
  <si>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</si>
  <si>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</si>
  <si>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</si>
  <si>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</si>
  <si>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</si>
  <si>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</si>
  <si>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</si>
  <si>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</si>
  <si>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</si>
  <si>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</si>
  <si>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</si>
  <si>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</si>
  <si>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</si>
  <si>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</si>
  <si>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</si>
  <si>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</si>
  <si>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</si>
  <si>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</si>
  <si>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</si>
  <si>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</si>
  <si>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</si>
  <si>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</si>
  <si>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</si>
  <si>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</si>
  <si>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</si>
  <si>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</si>
  <si>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</si>
  <si>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</si>
  <si>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</si>
  <si>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</si>
  <si>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</si>
  <si>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</si>
  <si>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</si>
  <si>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</si>
  <si>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</si>
  <si>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</si>
  <si>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</si>
  <si>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</si>
  <si>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</si>
  <si>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</si>
  <si>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</si>
  <si>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</si>
  <si>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</si>
  <si>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</si>
  <si>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</si>
  <si>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</si>
  <si>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</si>
  <si>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</si>
  <si>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</si>
  <si>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 xml:space="preserve">Víctima de movimientos cataclísmicos de la tierra causados por terremoto </t>
  </si>
  <si>
    <t xml:space="preserve">Víctima de tsunami </t>
  </si>
  <si>
    <t xml:space="preserve">Víctima de otros efectos de terremoto especificados </t>
  </si>
  <si>
    <t xml:space="preserve">Víctima de efectos de terremoto no especificados </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</si>
  <si>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</si>
  <si>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</si>
  <si>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</si>
  <si>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</si>
  <si>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</si>
  <si>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</si>
  <si>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</si>
  <si>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</si>
  <si>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</si>
  <si>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</si>
  <si>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</si>
  <si>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</si>
  <si>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</si>
  <si>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</si>
  <si>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</si>
  <si>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</si>
  <si>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</si>
  <si>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</si>
  <si>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</si>
  <si>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</si>
  <si>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</si>
  <si>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</si>
  <si>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</si>
  <si>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</si>
  <si>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</si>
  <si>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</si>
  <si>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</si>
  <si>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</si>
  <si>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</si>
  <si>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</si>
  <si>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</si>
  <si>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</si>
  <si>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</si>
  <si>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</si>
  <si>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</si>
  <si>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</si>
  <si>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</si>
  <si>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</si>
  <si>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</si>
  <si>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</si>
  <si>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</si>
  <si>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</si>
  <si>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</si>
  <si>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</si>
  <si>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</si>
  <si>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</si>
  <si>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</si>
  <si>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</si>
  <si>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</si>
  <si>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</si>
  <si>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</si>
  <si>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</si>
  <si>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</si>
  <si>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</si>
  <si>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</si>
  <si>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</si>
  <si>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</si>
  <si>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</si>
  <si>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</si>
  <si>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</si>
  <si>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</si>
  <si>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</si>
  <si>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</si>
  <si>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</si>
  <si>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</si>
  <si>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</si>
  <si>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</si>
  <si>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</si>
  <si>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</si>
  <si>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</si>
  <si>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</si>
  <si>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</si>
  <si>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</si>
  <si>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</si>
  <si>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</si>
  <si>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</si>
  <si>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</si>
  <si>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</si>
  <si>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</si>
  <si>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</si>
  <si>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</si>
  <si>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</si>
  <si>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</si>
  <si>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</si>
  <si>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</si>
  <si>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</si>
  <si>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</si>
  <si>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</si>
  <si>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</si>
  <si>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</si>
  <si>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</si>
  <si>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</si>
  <si>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</si>
  <si>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</si>
  <si>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</si>
  <si>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</si>
  <si>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</si>
  <si>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</si>
  <si>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</si>
  <si>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</si>
  <si>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</si>
  <si>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</si>
  <si>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</si>
  <si>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</si>
  <si>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</si>
  <si>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</si>
  <si>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</si>
  <si>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</si>
  <si>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</si>
  <si>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</si>
  <si>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</si>
  <si>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</si>
  <si>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</si>
  <si>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</si>
  <si>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</si>
  <si>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</si>
  <si>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</si>
  <si>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</si>
  <si>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</si>
  <si>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</si>
  <si>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</si>
  <si>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</si>
  <si>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</si>
  <si>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</si>
  <si>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</si>
  <si>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</si>
  <si>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</si>
  <si>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</si>
  <si>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</si>
  <si>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</si>
  <si>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</si>
  <si>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</si>
  <si>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</si>
  <si>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</si>
  <si>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</si>
  <si>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</si>
  <si>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</si>
  <si>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</si>
  <si>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</si>
  <si>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</si>
  <si>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</si>
  <si>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</si>
  <si>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</si>
  <si>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</si>
  <si>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</si>
  <si>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</si>
  <si>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</si>
  <si>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</si>
  <si>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</si>
  <si>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</si>
  <si>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vivienda</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</si>
  <si>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</si>
  <si>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</si>
  <si>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</si>
  <si>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calles y carreteras</t>
  </si>
  <si>
    <t>Exceso de esfuerzo y movimientos extenuantes y repetitivos, comercio y area de servicios</t>
  </si>
  <si>
    <t>Exceso de esfuerzo y movimientos extenuantes y repetitivos, area industrial y de la construccion</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</si>
  <si>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</si>
  <si>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</si>
  <si>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</si>
  <si>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</si>
  <si>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institucion residencial</t>
  </si>
  <si>
    <t>Viajes y desplazamientos, escuelas, otras instituciones y areas administrativas publicas</t>
  </si>
  <si>
    <t>Viajes y desplazamientos, areas de deporte y atletismo</t>
  </si>
  <si>
    <t>Viajes y desplazamientos, calles y carreteras</t>
  </si>
  <si>
    <t>Viajes y desplazamientos, comercio y area de servicios</t>
  </si>
  <si>
    <t>Viajes y desplazamientos, area industrial y de la construccion</t>
  </si>
  <si>
    <t>Viajes y desplazamientos, granja</t>
  </si>
  <si>
    <t>Viajes y desplazamientos, otro lugar especificado</t>
  </si>
  <si>
    <t>Viajes y desplazamientos, lugar no especificado</t>
  </si>
  <si>
    <t>Permanencia prolongada en ambiente sin gravedad, vivienda</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</si>
  <si>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</si>
  <si>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</si>
  <si>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</si>
  <si>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calles y carreteras</t>
  </si>
  <si>
    <t>Permanencia prolongada en ambiente sin gravedad, comercio y area de servicios</t>
  </si>
  <si>
    <t>Permanencia prolongada en ambiente sin gravedad, area industrial y de la construccion</t>
  </si>
  <si>
    <t>Permanencia prolongada en ambiente sin gravedad, granja</t>
  </si>
  <si>
    <t>Permanencia prolongada en ambiente sin gravedad, otro lugar especificado</t>
  </si>
  <si>
    <t>Permanencia prolongada en ambiente sin gravedad, lugar no especificado</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</si>
  <si>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</si>
  <si>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</si>
  <si>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</si>
  <si>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</si>
  <si>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</si>
  <si>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</si>
  <si>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</si>
  <si>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</si>
  <si>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</si>
  <si>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</si>
  <si>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</si>
  <si>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</si>
  <si>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</si>
  <si>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</si>
  <si>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</si>
  <si>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</si>
  <si>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</si>
  <si>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</si>
  <si>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</si>
  <si>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</si>
  <si>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</si>
  <si>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</si>
  <si>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</si>
  <si>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</si>
  <si>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</si>
  <si>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</si>
  <si>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</si>
  <si>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</si>
  <si>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</si>
  <si>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</si>
  <si>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</si>
  <si>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</si>
  <si>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</si>
  <si>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</si>
  <si>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</si>
  <si>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</si>
  <si>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</si>
  <si>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</si>
  <si>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</si>
  <si>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</si>
  <si>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</si>
  <si>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</si>
  <si>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</si>
  <si>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</si>
  <si>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</si>
  <si>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</si>
  <si>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</si>
  <si>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</si>
  <si>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</si>
  <si>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</si>
  <si>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</si>
  <si>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</si>
  <si>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</si>
  <si>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</si>
  <si>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</si>
  <si>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</si>
  <si>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</si>
  <si>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</si>
  <si>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</si>
  <si>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</si>
  <si>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</si>
  <si>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</si>
  <si>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</si>
  <si>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</si>
  <si>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</si>
  <si>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</si>
  <si>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</si>
  <si>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</si>
  <si>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</si>
  <si>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</si>
  <si>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</si>
  <si>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</si>
  <si>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</si>
  <si>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</si>
  <si>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</si>
  <si>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</si>
  <si>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</si>
  <si>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</si>
  <si>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</si>
  <si>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</si>
  <si>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</si>
  <si>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</si>
  <si>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</si>
  <si>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</si>
  <si>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</si>
  <si>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</si>
  <si>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</si>
  <si>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</si>
  <si>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</si>
  <si>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</si>
  <si>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</si>
  <si>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</si>
  <si>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</si>
  <si>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</si>
  <si>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</si>
  <si>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</si>
  <si>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</si>
  <si>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</si>
  <si>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</si>
  <si>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</si>
  <si>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</si>
  <si>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</si>
  <si>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</si>
  <si>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</si>
  <si>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</si>
  <si>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</si>
  <si>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</si>
  <si>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</si>
  <si>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</si>
  <si>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</si>
  <si>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</si>
  <si>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</si>
  <si>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</si>
  <si>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</si>
  <si>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</si>
  <si>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</si>
  <si>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</si>
  <si>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</si>
  <si>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</si>
  <si>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</si>
  <si>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</si>
  <si>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</si>
  <si>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</si>
  <si>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</si>
  <si>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</si>
  <si>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</si>
  <si>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</si>
  <si>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</si>
  <si>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</si>
  <si>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</si>
  <si>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</si>
  <si>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</si>
  <si>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</si>
  <si>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</si>
  <si>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</si>
  <si>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</si>
  <si>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</si>
  <si>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</si>
  <si>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</si>
  <si>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</si>
  <si>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</si>
  <si>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</si>
  <si>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</si>
  <si>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</si>
  <si>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</si>
  <si>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</si>
  <si>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</si>
  <si>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</si>
  <si>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</si>
  <si>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</si>
  <si>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</si>
  <si>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</si>
  <si>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</si>
  <si>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</si>
  <si>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</si>
  <si>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</si>
  <si>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</si>
  <si>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</si>
  <si>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</si>
  <si>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</si>
  <si>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</si>
  <si>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</si>
  <si>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</si>
  <si>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</si>
  <si>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</si>
  <si>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</si>
  <si>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</si>
  <si>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</si>
  <si>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</si>
  <si>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</si>
  <si>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</si>
  <si>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</si>
  <si>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</si>
  <si>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</si>
  <si>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</si>
  <si>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</si>
  <si>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</si>
  <si>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</si>
  <si>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</si>
  <si>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</si>
  <si>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</si>
  <si>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</si>
  <si>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</si>
  <si>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</si>
  <si>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</si>
  <si>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</si>
  <si>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</si>
  <si>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</si>
  <si>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</si>
  <si>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</si>
  <si>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</si>
  <si>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</si>
  <si>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</si>
  <si>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</si>
  <si>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</si>
  <si>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</si>
  <si>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</si>
  <si>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</si>
  <si>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</si>
  <si>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</si>
  <si>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</si>
  <si>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</si>
  <si>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</si>
  <si>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</si>
  <si>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</si>
  <si>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</si>
  <si>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</si>
  <si>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</si>
  <si>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</si>
  <si>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</si>
  <si>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</si>
  <si>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</si>
  <si>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</si>
  <si>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</si>
  <si>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</si>
  <si>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</si>
  <si>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</si>
  <si>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</si>
  <si>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</si>
  <si>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</si>
  <si>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</si>
  <si>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</si>
  <si>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</si>
  <si>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</si>
  <si>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</si>
  <si>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</si>
  <si>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</si>
  <si>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</si>
  <si>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</si>
  <si>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</si>
  <si>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</si>
  <si>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</si>
  <si>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</si>
  <si>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</si>
  <si>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</si>
  <si>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</si>
  <si>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</si>
  <si>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</si>
  <si>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</si>
  <si>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</si>
  <si>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</si>
  <si>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</si>
  <si>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</si>
  <si>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</si>
  <si>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</si>
  <si>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</si>
  <si>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</si>
  <si>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</si>
  <si>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</si>
  <si>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</si>
  <si>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</si>
  <si>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</si>
  <si>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</si>
  <si>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</si>
  <si>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</si>
  <si>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</si>
  <si>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</si>
  <si>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</si>
  <si>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</si>
  <si>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</si>
  <si>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</si>
  <si>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</si>
  <si>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</si>
  <si>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</si>
  <si>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</si>
  <si>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</si>
  <si>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</si>
  <si>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</si>
  <si>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</si>
  <si>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</si>
  <si>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</si>
  <si>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</si>
  <si>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</si>
  <si>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</si>
  <si>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</si>
  <si>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</si>
  <si>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</si>
  <si>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</si>
  <si>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</si>
  <si>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</si>
  <si>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</si>
  <si>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</si>
  <si>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</si>
  <si>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</si>
  <si>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</si>
  <si>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</si>
  <si>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</si>
  <si>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</si>
  <si>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</si>
  <si>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</si>
  <si>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</si>
  <si>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</si>
  <si>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</si>
  <si>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</si>
  <si>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</si>
  <si>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</si>
  <si>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</si>
  <si>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</si>
  <si>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</si>
  <si>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</si>
  <si>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</si>
  <si>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</si>
  <si>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</si>
  <si>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</si>
  <si>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</si>
  <si>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</si>
  <si>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</si>
  <si>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</si>
  <si>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</si>
  <si>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</si>
  <si>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</si>
  <si>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</si>
  <si>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</si>
  <si>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</si>
  <si>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</si>
  <si>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</si>
  <si>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</si>
  <si>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</si>
  <si>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</si>
  <si>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</si>
  <si>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</si>
  <si>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</si>
  <si>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</si>
  <si>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</si>
  <si>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</si>
  <si>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</si>
  <si>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</si>
  <si>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</si>
  <si>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</si>
  <si>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</si>
  <si>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</si>
  <si>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</si>
  <si>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</si>
  <si>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</si>
  <si>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</si>
  <si>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</si>
  <si>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</si>
  <si>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</si>
  <si>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</si>
  <si>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</si>
  <si>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</si>
  <si>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</si>
  <si>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</si>
  <si>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</si>
  <si>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</si>
  <si>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</si>
  <si>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</si>
  <si>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</si>
  <si>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</si>
  <si>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</si>
  <si>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</si>
  <si>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</si>
  <si>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</si>
  <si>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</si>
  <si>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</si>
  <si>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</si>
  <si>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</si>
  <si>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</si>
  <si>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</si>
  <si>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</si>
  <si>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</si>
  <si>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</si>
  <si>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</si>
  <si>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</si>
  <si>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</si>
  <si>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</si>
  <si>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</si>
  <si>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</si>
  <si>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</si>
  <si>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</si>
  <si>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</si>
  <si>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</si>
  <si>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</si>
  <si>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</si>
  <si>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</si>
  <si>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</si>
  <si>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</si>
  <si>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</si>
  <si>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</si>
  <si>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</si>
  <si>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</si>
  <si>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</si>
  <si>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</si>
  <si>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</si>
  <si>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</si>
  <si>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</si>
  <si>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</si>
  <si>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</si>
  <si>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</si>
  <si>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</si>
  <si>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</si>
  <si>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</si>
  <si>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</si>
  <si>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</si>
  <si>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</si>
  <si>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</si>
  <si>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</si>
  <si>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</si>
  <si>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</si>
  <si>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</si>
  <si>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</si>
  <si>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</si>
  <si>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</si>
  <si>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</si>
  <si>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</si>
  <si>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</si>
  <si>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</si>
  <si>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</si>
  <si>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</si>
  <si>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</si>
  <si>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</si>
  <si>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</si>
  <si>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</si>
  <si>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</si>
  <si>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</si>
  <si>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</si>
  <si>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</si>
  <si>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</si>
  <si>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</si>
  <si>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</si>
  <si>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</si>
  <si>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</si>
  <si>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</si>
  <si>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</si>
  <si>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</si>
  <si>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</si>
  <si>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</si>
  <si>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</si>
  <si>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</si>
  <si>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</si>
  <si>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</si>
  <si>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</si>
  <si>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</si>
  <si>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</si>
  <si>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</si>
  <si>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</si>
  <si>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</si>
  <si>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</si>
  <si>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</si>
  <si>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</si>
  <si>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</si>
  <si>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</si>
  <si>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</si>
  <si>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</si>
  <si>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</si>
  <si>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</si>
  <si>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</si>
  <si>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</si>
  <si>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</si>
  <si>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</si>
  <si>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</si>
  <si>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</si>
  <si>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</si>
  <si>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</si>
  <si>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</si>
  <si>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</si>
  <si>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</si>
  <si>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</si>
  <si>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</si>
  <si>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</si>
  <si>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</si>
  <si>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</si>
  <si>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</si>
  <si>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</si>
  <si>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</si>
  <si>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</si>
  <si>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</si>
  <si>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</si>
  <si>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</si>
  <si>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</si>
  <si>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</si>
  <si>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</si>
  <si>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</si>
  <si>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</si>
  <si>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</si>
  <si>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</si>
  <si>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</si>
  <si>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</si>
  <si>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</si>
  <si>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</si>
  <si>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</si>
  <si>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</si>
  <si>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</si>
  <si>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</si>
  <si>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</si>
  <si>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</si>
  <si>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</si>
  <si>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</si>
  <si>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</si>
  <si>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</si>
  <si>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</si>
  <si>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</si>
  <si>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</si>
  <si>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</si>
  <si>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</si>
  <si>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</si>
  <si>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</si>
  <si>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</si>
  <si>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</si>
  <si>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</si>
  <si>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</si>
  <si>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</si>
  <si>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</si>
  <si>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</si>
  <si>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</si>
  <si>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</si>
  <si>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</si>
  <si>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</si>
  <si>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</si>
  <si>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</si>
  <si>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</si>
  <si>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</si>
  <si>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</si>
  <si>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</si>
  <si>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</si>
  <si>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</si>
  <si>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</si>
  <si>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</si>
  <si>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</si>
  <si>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</si>
  <si>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</si>
  <si>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</si>
  <si>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</si>
  <si>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</si>
  <si>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</si>
  <si>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</si>
  <si>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</si>
  <si>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</si>
  <si>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</si>
  <si>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</si>
  <si>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</si>
  <si>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</si>
  <si>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</si>
  <si>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</si>
  <si>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</si>
  <si>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</si>
  <si>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</si>
  <si>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</si>
  <si>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</si>
  <si>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</si>
  <si>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</si>
  <si>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</si>
  <si>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</si>
  <si>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</si>
  <si>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</si>
  <si>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</si>
  <si>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</si>
  <si>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</si>
  <si>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</si>
  <si>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</si>
  <si>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</si>
  <si>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</si>
  <si>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</si>
  <si>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</si>
  <si>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</si>
  <si>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</si>
  <si>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</si>
  <si>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</si>
  <si>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</si>
  <si>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</si>
  <si>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</si>
  <si>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</si>
  <si>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</si>
  <si>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</si>
  <si>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</si>
  <si>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</si>
  <si>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</si>
  <si>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</si>
  <si>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</si>
  <si>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</si>
  <si>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</si>
  <si>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</si>
  <si>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</si>
  <si>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</si>
  <si>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</si>
  <si>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</si>
  <si>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</si>
  <si>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</si>
  <si>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</si>
  <si>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</si>
  <si>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</si>
  <si>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</si>
  <si>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</si>
  <si>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</si>
  <si>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</si>
  <si>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</si>
  <si>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</si>
  <si>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</si>
  <si>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</si>
  <si>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</si>
  <si>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</si>
  <si>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</si>
  <si>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</si>
  <si>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</si>
  <si>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</si>
  <si>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</si>
  <si>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</si>
  <si>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</si>
  <si>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</si>
  <si>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</si>
  <si>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</si>
  <si>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</si>
  <si>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</si>
  <si>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</si>
  <si>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</si>
  <si>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</si>
  <si>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</si>
  <si>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</si>
  <si>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</si>
  <si>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</si>
  <si>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</si>
  <si>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</si>
  <si>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</si>
  <si>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</si>
  <si>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</si>
  <si>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</si>
  <si>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</si>
  <si>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</si>
  <si>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</si>
  <si>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</si>
  <si>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</si>
  <si>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</si>
  <si>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</si>
  <si>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</si>
  <si>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</si>
  <si>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</si>
  <si>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</si>
  <si>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</si>
  <si>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</si>
  <si>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</si>
  <si>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</si>
  <si>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</si>
  <si>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</si>
  <si>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</si>
  <si>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</si>
  <si>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</si>
  <si>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</si>
  <si>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</si>
  <si>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</si>
  <si>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</si>
  <si>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</si>
  <si>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</si>
  <si>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</si>
  <si>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</si>
  <si>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</si>
  <si>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</si>
  <si>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</si>
  <si>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</si>
  <si>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</si>
  <si>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</si>
  <si>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</si>
  <si>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</si>
  <si>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</si>
  <si>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</si>
  <si>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</si>
  <si>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</si>
  <si>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</si>
  <si>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</si>
  <si>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</si>
  <si>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</si>
  <si>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</si>
  <si>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</si>
  <si>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</si>
  <si>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</si>
  <si>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</si>
  <si>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</si>
  <si>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</si>
  <si>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</si>
  <si>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</si>
  <si>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</si>
  <si>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</si>
  <si>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</si>
  <si>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</si>
  <si>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</si>
  <si>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</si>
  <si>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</si>
  <si>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</si>
  <si>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</si>
  <si>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</si>
  <si>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</si>
  <si>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</si>
  <si>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</si>
  <si>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</si>
  <si>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</si>
  <si>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</si>
  <si>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</si>
  <si>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</si>
  <si>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</si>
  <si>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</si>
  <si>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</si>
  <si>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</si>
  <si>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</si>
  <si>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</si>
  <si>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</si>
  <si>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</si>
  <si>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</si>
  <si>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</si>
  <si>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</si>
  <si>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</si>
  <si>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</si>
  <si>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</si>
  <si>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</si>
  <si>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</si>
  <si>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</si>
  <si>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</si>
  <si>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</si>
  <si>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</si>
  <si>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</si>
  <si>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</si>
  <si>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</si>
  <si>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</si>
  <si>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</si>
  <si>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</si>
  <si>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</si>
  <si>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</si>
  <si>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</si>
  <si>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</si>
  <si>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</si>
  <si>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</si>
  <si>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</si>
  <si>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</si>
  <si>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</si>
  <si>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</si>
  <si>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</si>
  <si>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</si>
  <si>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</si>
  <si>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</si>
  <si>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</si>
  <si>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</si>
  <si>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</si>
  <si>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</si>
  <si>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</si>
  <si>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</si>
  <si>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</si>
  <si>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</si>
  <si>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</si>
  <si>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</si>
  <si>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</si>
  <si>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</si>
  <si>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</si>
  <si>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</si>
  <si>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</si>
  <si>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</si>
  <si>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</si>
  <si>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</si>
  <si>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</si>
  <si>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</si>
  <si>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</si>
  <si>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</si>
  <si>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</si>
  <si>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</si>
  <si>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</si>
  <si>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</si>
  <si>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</si>
  <si>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</si>
  <si>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</si>
  <si>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</si>
  <si>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</si>
  <si>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</si>
  <si>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</si>
  <si>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</si>
  <si>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</si>
  <si>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</si>
  <si>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</si>
  <si>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</si>
  <si>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</si>
  <si>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</si>
  <si>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</si>
  <si>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</si>
  <si>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</si>
  <si>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</si>
  <si>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</si>
  <si>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</si>
  <si>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</si>
  <si>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</si>
  <si>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</si>
  <si>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</si>
  <si>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</si>
  <si>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</si>
  <si>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</si>
  <si>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</si>
  <si>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</si>
  <si>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</si>
  <si>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</si>
  <si>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</si>
  <si>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</si>
  <si>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</si>
  <si>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</si>
  <si>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</si>
  <si>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</si>
  <si>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</si>
  <si>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</si>
  <si>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</si>
  <si>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</si>
  <si>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</si>
  <si>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</si>
  <si>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</si>
  <si>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</si>
  <si>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</si>
  <si>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</si>
  <si>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</si>
  <si>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penicilinas</t>
  </si>
  <si>
    <t>Efectos adversos de cefalosporinas y otros antibioticos beta-lactamicos</t>
  </si>
  <si>
    <t>Efectos adversos del grupo de cloramfenicol</t>
  </si>
  <si>
    <t>Efectos adversos de los macrolidos</t>
  </si>
  <si>
    <t>Efectos adversos de tetraciclinas</t>
  </si>
  <si>
    <t>Efectos adversos de aminoglucosidos</t>
  </si>
  <si>
    <t>Efectos adversos de rifamicinas</t>
  </si>
  <si>
    <t>Efectos adversos de antibioticos antimicoticos usados sistemicamente</t>
  </si>
  <si>
    <t>Efectos adversos de otros antibioticos sistemicos</t>
  </si>
  <si>
    <t>Efectos adversos de antibiotico sistemico no especificado</t>
  </si>
  <si>
    <t>Efectos adversos de sulfonamidas</t>
  </si>
  <si>
    <t>Efectos adversos de drogas antimicobacterianas</t>
  </si>
  <si>
    <t>Efectos adversos de  drogas antipaludicas y agentes que actuan sobre otros protozoarios de la sangre</t>
  </si>
  <si>
    <t>Efectos adversos de otras drogas antiprotozoarias</t>
  </si>
  <si>
    <t>Efectos adversos de antihelminticos</t>
  </si>
  <si>
    <t>Efectos adversos de drogas antivirales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</si>
  <si>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</si>
  <si>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</si>
  <si>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</si>
  <si>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hormonas tiroideas y sustitutos</t>
  </si>
  <si>
    <t>Efectos adversos de drogas antitiroideas</t>
  </si>
  <si>
    <t>Efectos adversos de  drogas hipoglucemiantes orales e insulina [antidiabeticas]</t>
  </si>
  <si>
    <t>Efectos adversos de anticonceptivos orales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</si>
  <si>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</si>
  <si>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</si>
  <si>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</si>
  <si>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</si>
  <si>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otras hormonas antagonistas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</si>
  <si>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</si>
  <si>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</si>
  <si>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</si>
  <si>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</si>
  <si>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agentes inmunosupresores</t>
  </si>
  <si>
    <t>Efectos adversos de agentes acidificantes y alcalinizantes</t>
  </si>
  <si>
    <t>Efectos adversos de enzimas no clasificadas en otra parte</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</si>
  <si>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</si>
  <si>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</si>
  <si>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</si>
  <si>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</si>
  <si>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anticoagulantes</t>
  </si>
  <si>
    <t>Efectos adversos de antagonistas de anticoagulantes, vitamina K y otros coagulantes</t>
  </si>
  <si>
    <t>Efectos adversos de drogas antitromboticas [inhibidoras de la agregacion plaquetaria]</t>
  </si>
  <si>
    <t>Efectos adversos de drogas tromboliticas</t>
  </si>
  <si>
    <t>Efectos adversos de sangre natural y productos sanguineos</t>
  </si>
  <si>
    <t>Efectos adversos de los sustitutos del plasma</t>
  </si>
  <si>
    <t>Efectos adversos de otros agentes que afectan los constituyentes de la sangre, y los no especificados</t>
  </si>
  <si>
    <t>Efectos adversos de opiaceos y analgesicos  relacionados</t>
  </si>
  <si>
    <t>Efectos adversos de salicilatos</t>
  </si>
  <si>
    <t>Efectos adversos de derivados del acido propionico</t>
  </si>
  <si>
    <t>Efectos adversos de  otras drogas antiinflamatorias  no esteroides [DAINE]</t>
  </si>
  <si>
    <t>Efectos adversos de los antirreumaticos</t>
  </si>
  <si>
    <t>Efectos adversos de los derivados del 4-aminofenol</t>
  </si>
  <si>
    <t>Efectos adversos de otros analgesicos y antipireticos</t>
  </si>
  <si>
    <t>Efectos adversos de  drogas analgesicas, antipireticas y antiinflamatorias no especificadas</t>
  </si>
  <si>
    <t>Efectos adversos de succinamidas</t>
  </si>
  <si>
    <t>Efectos adversos de oxazolidinadionas</t>
  </si>
  <si>
    <t>Efectos adversos de derivados de la hidantoina</t>
  </si>
  <si>
    <t>Efectos adversos de desoxibarbituricos</t>
  </si>
  <si>
    <t>Efectos adversos de iminoestilbenos</t>
  </si>
  <si>
    <t>Efectos adversos del acido valproico</t>
  </si>
  <si>
    <t>Efectos adversos de otros antiepilepticos, y los no especificados</t>
  </si>
  <si>
    <t>Efectos adversos de drogas antiparkinsonianas</t>
  </si>
  <si>
    <t>Efectos adversos de drogas antiespasticas</t>
  </si>
  <si>
    <t>Efectos adversos de barbituricos, no clasificados en otra parte</t>
  </si>
  <si>
    <t>Efectos adversos de benzodiazepinas</t>
  </si>
  <si>
    <t>Efectos adversos de derivados clorales</t>
  </si>
  <si>
    <t>Efectos adversos de paraldehido</t>
  </si>
  <si>
    <t>Efectos adversos de compuestos del bromo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</si>
  <si>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</si>
  <si>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</si>
  <si>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</si>
  <si>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</si>
  <si>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</si>
  <si>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</si>
  <si>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</si>
  <si>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</si>
  <si>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</si>
  <si>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</si>
  <si>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antidepresivos inhibidores de la monoaminooxidasa</t>
  </si>
  <si>
    <t>Efectos adversos de otros antidepresivos, y los no especificados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</si>
  <si>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</si>
  <si>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</si>
  <si>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</si>
  <si>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</si>
  <si>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psicoestimulantes con abuso potencial</t>
  </si>
  <si>
    <t>Efectos adversos de otras drogas psicotropicas,  no clasificadas en otra parte</t>
  </si>
  <si>
    <t>Efectos adversos de drogas psicotropicas no especificadas</t>
  </si>
  <si>
    <t>Efectos adversos de analepticos</t>
  </si>
  <si>
    <t>Efectos adversos de antagonistas de opiaceos</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</si>
  <si>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</si>
  <si>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</si>
  <si>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</si>
  <si>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</si>
  <si>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otros parasimpaticomimeticos [colinergicos]</t>
  </si>
  <si>
    <t>Efectos adversos de  drogas bloqueadoras ganglionares, no clasificadas en otra parte</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</si>
  <si>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</si>
  <si>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</si>
  <si>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</si>
  <si>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</si>
  <si>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</si>
  <si>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</si>
  <si>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</si>
  <si>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</si>
  <si>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bloqueadores del canal del calcio</t>
  </si>
  <si>
    <t>Efectos adversos de otras drogas antiarritmicas, no clasificadas en otra parte</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</si>
  <si>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</si>
  <si>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</si>
  <si>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</si>
  <si>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antihiperlipidemicas y antiarterioscleroticas</t>
  </si>
  <si>
    <t>Efectos adversos  de vasodilatadores perifericos</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</si>
  <si>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</si>
  <si>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</si>
  <si>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</si>
  <si>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otras drogas antiacidas e inhibidoras de la secrecion gastrica</t>
  </si>
  <si>
    <t>Efectos adversos  de laxantes estimulantes</t>
  </si>
  <si>
    <t>Efectos adversos  de laxantes salinos y osmoticos</t>
  </si>
  <si>
    <t>Efectos adversos  de otros laxantes</t>
  </si>
  <si>
    <t>Efectos adversos de digestivos</t>
  </si>
  <si>
    <t>Efectos adversos de drogas antidiarreicas</t>
  </si>
  <si>
    <t>Efectos adversos de emeticos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</si>
  <si>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</si>
  <si>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</si>
  <si>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</si>
  <si>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</si>
  <si>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inhibidores de la anhidrasa carbonica</t>
  </si>
  <si>
    <t>Efectos adversos de los derivados de la benzotiadiazina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</si>
  <si>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</si>
  <si>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</si>
  <si>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</si>
  <si>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</si>
  <si>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</si>
  <si>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sales minerales, no clasificadas en otra parte</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</si>
  <si>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</si>
  <si>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</si>
  <si>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</si>
  <si>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</si>
  <si>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expectorantes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</si>
  <si>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</si>
  <si>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</si>
  <si>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</si>
  <si>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</si>
  <si>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antipruriginosos</t>
  </si>
  <si>
    <t>Efectos adversos de astringentes y detergentes locales</t>
  </si>
  <si>
    <t>Efectos adversos de emolientes, demulcentes y protectores</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</si>
  <si>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</si>
  <si>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</si>
  <si>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</si>
  <si>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</si>
  <si>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</si>
  <si>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</si>
  <si>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</si>
  <si>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</si>
  <si>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</si>
  <si>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disuasivos del alcohol</t>
  </si>
  <si>
    <t>Efectos adversos de excipientes farmaceuticos</t>
  </si>
  <si>
    <t>Efectos adversos de medios de contraste para rayos X</t>
  </si>
  <si>
    <t>Efectos adversos de otros agentes diagnosticos</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</si>
  <si>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</si>
  <si>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</si>
  <si>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</si>
  <si>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</si>
  <si>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</si>
  <si>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el colera</t>
  </si>
  <si>
    <t>Efectos adversos de la vacuna contra la peste</t>
  </si>
  <si>
    <t>Efectos adversos de la vacuna contra el tetanos</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</si>
  <si>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</si>
  <si>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</si>
  <si>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</si>
  <si>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</si>
  <si>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</si>
  <si>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</si>
  <si>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</si>
  <si>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</si>
  <si>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</si>
  <si>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</si>
  <si>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</si>
  <si>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</si>
  <si>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</si>
  <si>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</si>
  <si>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</si>
  <si>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</si>
  <si>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</si>
  <si>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</si>
  <si>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</si>
  <si>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</si>
  <si>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</si>
  <si>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</si>
  <si>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</si>
  <si>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</si>
  <si>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</si>
  <si>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</si>
  <si>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</si>
  <si>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</si>
  <si>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</si>
  <si>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</si>
  <si>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</si>
  <si>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</si>
  <si>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</si>
  <si>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</si>
  <si>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</si>
  <si>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</si>
  <si>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</si>
  <si>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</si>
  <si>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</si>
  <si>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</si>
  <si>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</si>
  <si>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</si>
  <si>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</si>
  <si>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</si>
  <si>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Falla en el control de temperatura, en taponamientos y aplicaciones locales</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</si>
  <si>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</si>
  <si>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</si>
  <si>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</si>
  <si>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</si>
  <si>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</si>
  <si>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</si>
  <si>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</si>
  <si>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</si>
  <si>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</si>
  <si>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</si>
  <si>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</si>
  <si>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</si>
  <si>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</si>
  <si>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</si>
  <si>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</si>
  <si>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</si>
  <si>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</si>
  <si>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</si>
  <si>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</si>
  <si>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</si>
  <si>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</si>
  <si>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</si>
  <si>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</si>
  <si>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</si>
  <si>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</si>
  <si>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cardiovasculares asociados con incidentes adversos, dispositivos diversos, no clasificados en otra parte</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</si>
  <si>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</si>
  <si>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</si>
  <si>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</si>
  <si>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</si>
  <si>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</si>
  <si>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</si>
  <si>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</si>
  <si>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</si>
  <si>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</si>
  <si>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</si>
  <si>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</si>
  <si>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</si>
  <si>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</si>
  <si>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</si>
  <si>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para uso hospitalario general y personal asociados con incidentes adversos, dispositivos diversos, no clasificados en otra parte</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</si>
  <si>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</si>
  <si>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</si>
  <si>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</si>
  <si>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</si>
  <si>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</si>
  <si>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</si>
  <si>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</si>
  <si>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</si>
  <si>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</si>
  <si>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</si>
  <si>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</si>
  <si>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</si>
  <si>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</si>
  <si>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</si>
  <si>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</si>
  <si>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</si>
  <si>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</si>
  <si>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</si>
  <si>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</si>
  <si>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</si>
  <si>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</si>
  <si>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</si>
  <si>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</si>
  <si>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</si>
  <si>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</si>
  <si>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</si>
  <si>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</si>
  <si>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</si>
  <si>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</si>
  <si>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</si>
  <si>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</si>
  <si>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</si>
  <si>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</si>
  <si>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</si>
  <si>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</si>
  <si>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</si>
  <si>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</si>
  <si>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</si>
  <si>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</si>
  <si>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</si>
  <si>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</si>
  <si>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</si>
  <si>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</si>
  <si>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</si>
  <si>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</si>
  <si>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</si>
  <si>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</si>
  <si>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</si>
  <si>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</si>
  <si>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</si>
  <si>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</si>
  <si>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</si>
  <si>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Terapia por choque</t>
  </si>
  <si>
    <t>Aspiracion de liquidos</t>
  </si>
  <si>
    <t>Insercion de sonda gastrica o duodenal</t>
  </si>
  <si>
    <t>Cateterizacion urinaria</t>
  </si>
  <si>
    <t>Muestra de sangre</t>
  </si>
  <si>
    <t>Otros procedimientos medicos</t>
  </si>
  <si>
    <t>Procedimiento medico no especificado</t>
  </si>
  <si>
    <t>Secuelas de accidente de vehiculo de motor</t>
  </si>
  <si>
    <t>Secuelas de otros accidentes de transporte, y los no especificados</t>
  </si>
  <si>
    <t>Secuelas de otros accidentes</t>
  </si>
  <si>
    <t>Secuelas de lesiones autoinfligidas</t>
  </si>
  <si>
    <t>Secuelas de agresiones</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</si>
  <si>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</si>
  <si>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</si>
  <si>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</si>
  <si>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</si>
  <si>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</si>
  <si>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</si>
  <si>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</si>
  <si>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</si>
  <si>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</si>
  <si>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</si>
  <si>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</si>
  <si>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</si>
  <si>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</si>
  <si>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</si>
  <si>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</si>
  <si>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</si>
  <si>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Nivel de alcohol en la sangre de 240 mg/100 ml o mas</t>
  </si>
  <si>
    <t>Presencia de alcohol en la sangre, nivel no especificado</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</si>
  <si>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</si>
  <si>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</si>
  <si>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</si>
  <si>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</si>
  <si>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</si>
  <si>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</si>
  <si>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</si>
  <si>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</si>
  <si>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</si>
  <si>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</si>
  <si>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</si>
  <si>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</si>
  <si>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del estado de desarrollo del adolescente</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</si>
  <si>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</si>
  <si>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</si>
  <si>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</si>
  <si>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</si>
  <si>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</si>
  <si>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</si>
  <si>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</si>
  <si>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</si>
  <si>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</si>
  <si>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</si>
  <si>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</si>
  <si>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Examen de laboratorio</t>
  </si>
  <si>
    <t>Otros examenes especiales especificados</t>
  </si>
  <si>
    <t>Examen especial no especificado</t>
  </si>
  <si>
    <t>Examen para admision a instituciones educativas</t>
  </si>
  <si>
    <t>Examen preempleo</t>
  </si>
  <si>
    <t>Examen para admision a instituciones residenciales</t>
  </si>
  <si>
    <t>Examen para reclutamiento en las fuerzas armadas</t>
  </si>
  <si>
    <t>Examen para obtencion de licencia de conducir</t>
  </si>
  <si>
    <t>Examen para participacion en competencias deportivas</t>
  </si>
  <si>
    <t>Examen para fines de seguros</t>
  </si>
  <si>
    <t>Extension de certificado medico</t>
  </si>
  <si>
    <t>Otros examenes para fines administrativos</t>
  </si>
  <si>
    <t>Examen para fines administrativos, no especificado</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</si>
  <si>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</si>
  <si>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</si>
  <si>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</si>
  <si>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</si>
  <si>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</si>
  <si>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</si>
  <si>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</si>
  <si>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</si>
  <si>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</si>
  <si>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Prueba de alcohol o drogas en la sangre</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</si>
  <si>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</si>
  <si>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</si>
  <si>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</si>
  <si>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</si>
  <si>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</si>
  <si>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</si>
  <si>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</si>
  <si>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</si>
  <si>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</si>
  <si>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</si>
  <si>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</si>
  <si>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</si>
  <si>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</si>
  <si>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</si>
  <si>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cirugia por otras afecciones</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</si>
  <si>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</si>
  <si>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</si>
  <si>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</si>
  <si>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</si>
  <si>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</si>
  <si>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</si>
  <si>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</si>
  <si>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</si>
  <si>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</si>
  <si>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</si>
  <si>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</si>
  <si>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</si>
  <si>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</si>
  <si>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</si>
  <si>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</si>
  <si>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infecciones de transmision predominantemente sexual</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</si>
  <si>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</si>
  <si>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</si>
  <si>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</si>
  <si>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</si>
  <si>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</si>
  <si>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 estomago</t>
  </si>
  <si>
    <t>Examen de pesquisa especial para tumor del intestino</t>
  </si>
  <si>
    <t>Examen de pesquisa especial para tumores de organos respiratorios</t>
  </si>
  <si>
    <t>Examen de pesquisa especial para tumor de la mama</t>
  </si>
  <si>
    <t>Examen de pesquisa especial para tumor del cuello uterino</t>
  </si>
  <si>
    <t>Examen de pesquisa especial para tumor de la prostata</t>
  </si>
  <si>
    <t>Examen de pesquisa especial para tumor de la vejiga</t>
  </si>
  <si>
    <t>Examen de pesquisa especial para tumores de otros sitios</t>
  </si>
  <si>
    <t>Examen de pesquisa especial para tumor de sitio no especificado</t>
  </si>
  <si>
    <t>Examen de pesquisa especial para enfermedades de la sangre y organos hematopoyeticos y ciertos trastornos del mecanismo de la inmunidad</t>
  </si>
  <si>
    <t>Examen de pesquisa especial para diabetes mellitus</t>
  </si>
  <si>
    <t>Examen de pesquisa especial para trastornos de la nutricion</t>
  </si>
  <si>
    <t>Examen de pesquisa especial para trastornos mentales y del comportamiento</t>
  </si>
  <si>
    <t>Examen de pesquisa especial para ciertos trastornos del desarrollo en el nino</t>
  </si>
  <si>
    <t>Examen de pesquisa especial para trastornos del ojo y del oido</t>
  </si>
  <si>
    <t>Examen de pesquisa especial para trastornos cardiovasculares</t>
  </si>
  <si>
    <t>Examen de pesquisa especial para malformaciones congenitas, deformidades y anomalias cromosomicas</t>
  </si>
  <si>
    <t>Examen de pesquisa especial para otras enfermedades y trastornos especificados</t>
  </si>
  <si>
    <t>Examen de pesquisa especial, no especificado</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</si>
  <si>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</si>
  <si>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</si>
  <si>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</si>
  <si>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</si>
  <si>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</si>
  <si>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</si>
  <si>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</si>
  <si>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</si>
  <si>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</si>
  <si>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</si>
  <si>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</si>
  <si>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del agente de la fiebre tifoidea</t>
  </si>
  <si>
    <t>Portador de agentes de otras enfermedades infecciosas intestinales</t>
  </si>
  <si>
    <t>Portador del agente de la difteria</t>
  </si>
  <si>
    <t>Portador de agentes de otras enfermedades bacterianas especificadas</t>
  </si>
  <si>
    <t>Portador de agentes de enfermedades infecciosas con un modo de transmision predominantemente sexual</t>
  </si>
  <si>
    <t>Portador del virus humano T-linfotropico tipo 1 [VHTL-1]</t>
  </si>
  <si>
    <t>Portador de agentes de otras enfermedades infecciosas</t>
  </si>
  <si>
    <t>Portador de  agente de enfermedad infecciosa no especificada</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</si>
  <si>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</si>
  <si>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</si>
  <si>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</si>
  <si>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</si>
  <si>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</si>
  <si>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</si>
  <si>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</si>
  <si>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</si>
  <si>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</si>
  <si>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</si>
  <si>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</si>
  <si>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</si>
  <si>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</si>
  <si>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</si>
  <si>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</si>
  <si>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</si>
  <si>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</si>
  <si>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</si>
  <si>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</si>
  <si>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</si>
  <si>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</si>
  <si>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</si>
  <si>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</si>
  <si>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</si>
  <si>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</si>
  <si>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</si>
  <si>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</si>
  <si>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</si>
  <si>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</si>
  <si>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</si>
  <si>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</si>
  <si>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</si>
  <si>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</si>
  <si>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</si>
  <si>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Aislamiento</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</si>
  <si>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</si>
  <si>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</si>
  <si>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</si>
  <si>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</si>
  <si>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</si>
  <si>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</si>
  <si>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</si>
  <si>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</si>
  <si>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</si>
  <si>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</si>
  <si>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</si>
  <si>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</si>
  <si>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</si>
  <si>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</si>
  <si>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</si>
  <si>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</si>
  <si>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</si>
  <si>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</si>
  <si>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</si>
  <si>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</si>
  <si>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</si>
  <si>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</si>
  <si>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Embarazo confirmado</t>
  </si>
  <si>
    <t>Estado de embarazo, incidental</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</si>
  <si>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</si>
  <si>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</si>
  <si>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</si>
  <si>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</si>
  <si>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</si>
  <si>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</si>
  <si>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</si>
  <si>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</si>
  <si>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</si>
  <si>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</si>
  <si>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</si>
  <si>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</si>
  <si>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</si>
  <si>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</si>
  <si>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</si>
  <si>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Otras pesquisas prenatales basadas en amniocentesis</t>
  </si>
  <si>
    <t>Pesquisa prenatal de malformaciones usando ultrasonido y otros metodos fisicos</t>
  </si>
  <si>
    <t>Pesquisa prenatal del retardo del crecimiento fetal usando ultrasonido y otros metodos fisicos</t>
  </si>
  <si>
    <t>Pesquisa prenatal para isoinmunizacion</t>
  </si>
  <si>
    <t>Otras pesquisas prenatales especificas</t>
  </si>
  <si>
    <t>Pesquisa prenatal, sin otra especificacion</t>
  </si>
  <si>
    <t>Nacido vivo, unico</t>
  </si>
  <si>
    <t>Nacido muerto, unico</t>
  </si>
  <si>
    <t>Gemelos, ambos nacidos vivos</t>
  </si>
  <si>
    <t>Gemelos, un nacido vivo y un nacido muerto</t>
  </si>
  <si>
    <t>Gemelos, ambos nacidos muertos</t>
  </si>
  <si>
    <t>Otros nacimientos multiples, todos nacidos vivos</t>
  </si>
  <si>
    <t>Otros nacimientos multiples, algunos nacidos vivos</t>
  </si>
  <si>
    <t>Otros nacimientos multiples, todos nacidos muertos</t>
  </si>
  <si>
    <t>Producto del parto no especificado</t>
  </si>
  <si>
    <t>Producto unico, nacido en hospital</t>
  </si>
  <si>
    <t>Producto unico, nacido fuera de hospital</t>
  </si>
  <si>
    <t>Producto unico, lugar de nacimiento no especificado</t>
  </si>
  <si>
    <t>Gemelos, nacidos en hospital</t>
  </si>
  <si>
    <t>Gemelos, nacidos fuera de hospital</t>
  </si>
  <si>
    <t>Gemelos,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</si>
  <si>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</si>
  <si>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</si>
  <si>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</si>
  <si>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</si>
  <si>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</si>
  <si>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Seguimiento postparto, de rutina</t>
  </si>
  <si>
    <t>Cirugia profilactica por factores de riesgo relacionados con tumores malignos</t>
  </si>
  <si>
    <t>Otra cirugia profilactica</t>
  </si>
  <si>
    <t>Cirugia profilactica no especificada</t>
  </si>
  <si>
    <t>Trasplante de pelo</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</si>
  <si>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</si>
  <si>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</si>
  <si>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</si>
  <si>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</si>
  <si>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</si>
  <si>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</si>
  <si>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</si>
  <si>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</si>
  <si>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</si>
  <si>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</si>
  <si>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</si>
  <si>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</si>
  <si>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</si>
  <si>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</si>
  <si>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</si>
  <si>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</si>
  <si>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</si>
  <si>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</si>
  <si>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</si>
  <si>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</si>
  <si>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</si>
  <si>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</si>
  <si>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brazo artificial (completo) (parcial)</t>
  </si>
  <si>
    <t>Prueba y ajuste de pierna artificial (completa) (parcial)</t>
  </si>
  <si>
    <t>Prueba y ajuste de ojo artificial</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</si>
  <si>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</si>
  <si>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</si>
  <si>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</si>
  <si>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</si>
  <si>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</si>
  <si>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</si>
  <si>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</si>
  <si>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</si>
  <si>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</si>
  <si>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</si>
  <si>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audifonos</t>
  </si>
  <si>
    <t>Prueba y ajuste de otros dispositivos relacionados con el sistema nervioso y los sentidos especiales</t>
  </si>
  <si>
    <t>Prueba y ajuste de protesis dental</t>
  </si>
  <si>
    <t>Prueba y ajuste de dispositivo ortodoncico</t>
  </si>
  <si>
    <t>Prueba y ajuste de ileostomia u otro dispositivo intestinal</t>
  </si>
  <si>
    <t>Prueba y ajuste de dispositivo urinario</t>
  </si>
  <si>
    <t>Prueba y ajuste de dispositivo ortopedico</t>
  </si>
  <si>
    <t>Prueba y ajuste de otros dispositivos especificados</t>
  </si>
  <si>
    <t>Prueba y ajuste de dispositivo no especificado</t>
  </si>
  <si>
    <t>Cuidados posteriores a la extraccion de placa u otro dispositivo de fijacion interna en fractura</t>
  </si>
  <si>
    <t>Otros cuidados especificados posteriores a la ortopedia</t>
  </si>
  <si>
    <t>Cuidado posterior a la ortopedia, no especificado</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</si>
  <si>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</si>
  <si>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</si>
  <si>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</si>
  <si>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</si>
  <si>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</si>
  <si>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</si>
  <si>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</si>
  <si>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</si>
  <si>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</si>
  <si>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</si>
  <si>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Psicoterapia, no clasificada en otra parte</t>
  </si>
  <si>
    <t>Terapia del lenguaje</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</si>
  <si>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</si>
  <si>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</si>
  <si>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</si>
  <si>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</si>
  <si>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</si>
  <si>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</si>
  <si>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Otra quimioterapia</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</si>
  <si>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</si>
  <si>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</si>
  <si>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</si>
  <si>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</si>
  <si>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</si>
  <si>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</si>
  <si>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sangre</t>
  </si>
  <si>
    <t>Donante de piel</t>
  </si>
  <si>
    <t>Donante de hueso</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</si>
  <si>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</si>
  <si>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</si>
  <si>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</si>
  <si>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</si>
  <si>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</si>
  <si>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</si>
  <si>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</si>
  <si>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</si>
  <si>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</si>
  <si>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</si>
  <si>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otras razones</t>
  </si>
  <si>
    <t>Procedimiento no realizado por razon no especificada</t>
  </si>
  <si>
    <t>Convalecencia consecutiva a cirugia</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</si>
  <si>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</si>
  <si>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</si>
  <si>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</si>
  <si>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</si>
  <si>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</si>
  <si>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</si>
  <si>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</si>
  <si>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analfabetismo o bajo nivel de instruccion</t>
  </si>
  <si>
    <t>Problemas relacionados con la educacion no disponible o inaccesible</t>
  </si>
  <si>
    <t>Problemas relacionados con la falla en los examenes</t>
  </si>
  <si>
    <t>Problemas relacionados con el bajo rendimiento escolar</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</si>
  <si>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</si>
  <si>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</si>
  <si>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</si>
  <si>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el desempleo, no especificados</t>
  </si>
  <si>
    <t>Problemas relacionados con el cambio de empleo</t>
  </si>
  <si>
    <t>Problemas relacionados con amenaza de perdida del empleo</t>
  </si>
  <si>
    <t>Problemas relacionados con horario estresante de trabajo</t>
  </si>
  <si>
    <t>Problemas relacionados con desavenencias con el jefe y los companeros de trabajo</t>
  </si>
  <si>
    <t>Problemas relacionados con el trabajo incompatible</t>
  </si>
  <si>
    <t>Otros problemas de tension fisica o mental relacionadas con el trabajo</t>
  </si>
  <si>
    <t>Otros problemas y los no especificados relacionados con el empleo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</si>
  <si>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</si>
  <si>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</si>
  <si>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</si>
  <si>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</si>
  <si>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</si>
  <si>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</si>
  <si>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</si>
  <si>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</si>
  <si>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</si>
  <si>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</si>
  <si>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</si>
  <si>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</si>
  <si>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</si>
  <si>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</si>
  <si>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</si>
  <si>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</si>
  <si>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Suministro inadecuado de agua potable</t>
  </si>
  <si>
    <t>Exposicion al humo del tabaco</t>
  </si>
  <si>
    <t>Otros problemas relacionados con el ambiente fisico</t>
  </si>
  <si>
    <t>Problema no especificado relacionado con el ambiente fisico</t>
  </si>
  <si>
    <t>Problemas relacionados con la falta de vivienda</t>
  </si>
  <si>
    <t>Problemas relacionados con vivienda inadecuada</t>
  </si>
  <si>
    <t>Problemas caseros y con vecinos e inquilinos</t>
  </si>
  <si>
    <t>Problemas relacionados con persona que reside en una institucion</t>
  </si>
  <si>
    <t>Problemas relacionados con la falta de alimentos adecuados</t>
  </si>
  <si>
    <t>Problemas relacionados con pobreza extrema</t>
  </si>
  <si>
    <t>Problemas relacionados con bajos ingresos</t>
  </si>
  <si>
    <t>Problemas relacionados con seguridad social y sostenimiento insuficientes para el bienestar</t>
  </si>
  <si>
    <t>Otros problemas relacionados con la vivienda y las circunstancias economicas</t>
  </si>
  <si>
    <t>Problemas no especificados relacionados con la vivienda y las circunstancias economicas</t>
  </si>
  <si>
    <t>Problemas relacionados con el ajuste a las transiciones del ciclo vital</t>
  </si>
  <si>
    <t>Problemas relacionados con situacion familiar atipica</t>
  </si>
  <si>
    <t>Problemas relacionados con persona que vive sola</t>
  </si>
  <si>
    <t>Problemas relacionados con la adaptacion cultural</t>
  </si>
  <si>
    <t>Problemas relacionados con exclusion y rechazo social</t>
  </si>
  <si>
    <t>Problemas relacionados con la discriminacion y persecucion percibidas</t>
  </si>
  <si>
    <t>Otros problemas relacionados con el ambiente social</t>
  </si>
  <si>
    <t>Problema no especificado relacionado con el ambiente social</t>
  </si>
  <si>
    <t>Problemas relacionados con la perdida de relacion afectiva en la infancia</t>
  </si>
  <si>
    <t>Problemas relacionados con el alejamiento del hogar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</si>
  <si>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</si>
  <si>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</si>
  <si>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</si>
  <si>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</si>
  <si>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</si>
  <si>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</si>
  <si>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</si>
  <si>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</si>
  <si>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</si>
  <si>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</si>
  <si>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</si>
  <si>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</si>
  <si>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</si>
  <si>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</si>
  <si>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Problemas relacionados con presiones inapropiadas de los padres y otras anormalidades en la calidad de la crianza</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</si>
  <si>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</si>
  <si>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</si>
  <si>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</si>
  <si>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</si>
  <si>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el apoyo familiar inadecuado</t>
  </si>
  <si>
    <t>Problemas relacionados con la ausencia de un miembro de la familia</t>
  </si>
  <si>
    <t>Problemas relacionados con la desaparicion o muerte de un miembro de la familia</t>
  </si>
  <si>
    <t>Problemas relacionados con la ruptura familiar por separacion o divorcio</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</si>
  <si>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</si>
  <si>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</si>
  <si>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</si>
  <si>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</si>
  <si>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</si>
  <si>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</si>
  <si>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</si>
  <si>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</si>
  <si>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el desacuerdo con consejeros</t>
  </si>
  <si>
    <t>Problemas relacionados con culpabilidad en procedimientos civiles o criminales sin prision</t>
  </si>
  <si>
    <t>Problemas relacionados con prision y otro encarcelamiento</t>
  </si>
  <si>
    <t>Problemas relacionados con la liberacion de la prision</t>
  </si>
  <si>
    <t>Problemas relacionados con otras circunstancias legales</t>
  </si>
  <si>
    <t>Problemas relacionados con victima de crimen o terrorismo</t>
  </si>
  <si>
    <t>Problemas relacionados con la exposicion a desastre, guerra u otras hostilidades</t>
  </si>
  <si>
    <t>Otros problemas especificados relacionados con circunstanciancias psicosociales</t>
  </si>
  <si>
    <t>Problemas relacionados con circunstancias psicosociales no especificadas</t>
  </si>
  <si>
    <t>Consulta relacionada con la actitud sexual</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</si>
  <si>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</si>
  <si>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</si>
  <si>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</si>
  <si>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</si>
  <si>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Consulta sexual, no especificada</t>
  </si>
  <si>
    <t>Persona que consulta en nombre de otra persona</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</si>
  <si>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</si>
  <si>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</si>
  <si>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</si>
  <si>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</si>
  <si>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</si>
  <si>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</si>
  <si>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</si>
  <si>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Otras consultas especificadas</t>
  </si>
  <si>
    <t>Consulta, no especificada</t>
  </si>
  <si>
    <t>Problemas relacionados con el uso del tabaco</t>
  </si>
  <si>
    <t>Problemas relacionados con el uso del alcohol</t>
  </si>
  <si>
    <t>Problemas relacionados con el uso de drogas</t>
  </si>
  <si>
    <t>Problemas relacionados con falta de ejercicio fisico</t>
  </si>
  <si>
    <t>Problemas relacionados con la dieta y habitos alimentarios inapropiados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</si>
  <si>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</si>
  <si>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</si>
  <si>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</si>
  <si>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</si>
  <si>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</si>
  <si>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la acentuacion de rasgos de la personalidad</t>
  </si>
  <si>
    <t>Problemas relacionados con la falta de relajacion y descanso</t>
  </si>
  <si>
    <t>Problemas relacionados con el estres, no clasificados en otra parte</t>
  </si>
  <si>
    <t>Problemas relacionados con habilidades sociales inadecuadas, no clasificados en otra parte</t>
  </si>
  <si>
    <t>Problemas relacionados con el conflicto del rol social, no clasificados en otra parte</t>
  </si>
  <si>
    <t>Problemas relacionados con la limitacion de las actividades debido a discapacidad</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</si>
  <si>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</si>
  <si>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</si>
  <si>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</si>
  <si>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</si>
  <si>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Problemas relacionados con la necesidad de asistencia domiciliaria y que ningun otro miembro del hogar puede proporcionar</t>
  </si>
  <si>
    <t>Problemas relacionados con la necesidad de supervision continua</t>
  </si>
  <si>
    <t>Otros problemas relacionados con dependencia del prestador de servicios</t>
  </si>
  <si>
    <t>Problema no especificado relacionado con dependencia del prestador de servicios</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</si>
  <si>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</si>
  <si>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</si>
  <si>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</si>
  <si>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</si>
  <si>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otros servicios asistenciales no disponibles o inaccesibles</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</si>
  <si>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</si>
  <si>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</si>
  <si>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</si>
  <si>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</si>
  <si>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</si>
  <si>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</si>
  <si>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</si>
  <si>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</si>
  <si>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</si>
  <si>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Persona en contacto con los servicios de salud en otras circunstancias especificadas</t>
  </si>
  <si>
    <t>Persona en contacto con los servicios de salud en circunstancias no especificadas</t>
  </si>
  <si>
    <t>Historia familiar de tumor maligno de organos digestivos</t>
  </si>
  <si>
    <t>Historia familiar de tumor maligno de traquea, bronquios y pulmon</t>
  </si>
  <si>
    <t>Historia familiar de tumor maligno de otros organos respiratorios e intratoracicos</t>
  </si>
  <si>
    <t>Historia familiar de tumor maligno de mama</t>
  </si>
  <si>
    <t>Historia familiar de tumor maligno de organos genitales</t>
  </si>
  <si>
    <t>Historia familiar de tumor maligno de vias urinarias</t>
  </si>
  <si>
    <t>Historia familiar de leucemia</t>
  </si>
  <si>
    <t>Historia familiar de otros tumores malignos del tejido linfoide, hematopoyetico y tejidos relacionados</t>
  </si>
  <si>
    <t>Historia familiar de tumor maligno de otros organos o sistemas especificados</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</si>
  <si>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</si>
  <si>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</si>
  <si>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</si>
  <si>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</si>
  <si>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</si>
  <si>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</si>
  <si>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</si>
  <si>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</si>
  <si>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</si>
  <si>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</si>
  <si>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</si>
  <si>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</si>
  <si>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</si>
  <si>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artritis y otras enfermedades del sistema osteomuscular y tejido conjuntivo</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</si>
  <si>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</si>
  <si>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</si>
  <si>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</si>
  <si>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otras enfermedades infecciosas y parasitarias</t>
  </si>
  <si>
    <t>Historia familiar de enfermedades de la sangre y de los organos hematopoyeticos y de ciertos trastornos del mecanismo inmunologico</t>
  </si>
  <si>
    <t>Historia familiar de diabetes mellitus</t>
  </si>
  <si>
    <t>Historia familiar de otras enfermedades endocrinas, nutricionales y metabolicas</t>
  </si>
  <si>
    <t>Historia familiar de trastornos de los ojos y de los oidos</t>
  </si>
  <si>
    <t>Historia familiar de enfermedades del sistema respiratorio</t>
  </si>
  <si>
    <t>Historia familiar de enfermedades del sistema digestivo</t>
  </si>
  <si>
    <t>Historia familiar de enfermedades de la piel y del tejido subcutaneo</t>
  </si>
  <si>
    <t>Historia familiar de trastornos del rinon y del ureter</t>
  </si>
  <si>
    <t>Historia familiar de otras enfermedades del sistema genitourinario</t>
  </si>
  <si>
    <t>Historia familiar de consanguinidad</t>
  </si>
  <si>
    <t>Historia familiar de otras afecciones especificadas</t>
  </si>
  <si>
    <t>Historia personal de tumor maligno de organos digestivos</t>
  </si>
  <si>
    <t>Historia personal de tumor maligno de traquea, bronquios y pulmon</t>
  </si>
  <si>
    <t>Historia personal de tumor maligno de otros organos respiratorios e intratoracicos</t>
  </si>
  <si>
    <t>Historia personal de tumor maligno de mama</t>
  </si>
  <si>
    <t>Historia personal de tumor maligno de organos genitales</t>
  </si>
  <si>
    <t>Historia personal de tumor maligno de vias urinarias</t>
  </si>
  <si>
    <t>Historia personal de leucemia</t>
  </si>
  <si>
    <t>Historia personal de otros tumores malignos del tejido linfoide, hematopoyetico y tejidos relacionados</t>
  </si>
  <si>
    <t>Historia personal de tumor maligno de otros organos y sistemas</t>
  </si>
  <si>
    <t>Historia personal de tumor maligno, de sitio no especificado</t>
  </si>
  <si>
    <t>Historia personal de otros tumores</t>
  </si>
  <si>
    <t>Historia personal de enfermedades infecciosas y parasitarias</t>
  </si>
  <si>
    <t>Historia personal de enfermedades de la sangre y de los organos hematopoyeticos y de ciertos trastornos del mecanismo inmunologico</t>
  </si>
  <si>
    <t>Historia personal de enfermedades endocrinas, nutricionales y metabolicas</t>
  </si>
  <si>
    <t>Historia personal de abuso de sustancias psicoactivas</t>
  </si>
  <si>
    <t>Historia personal de otros trastornos mentales o del comportamiento</t>
  </si>
  <si>
    <t>Historia personal de enfermedades del sistema nervioso y de los organos de los sentidos</t>
  </si>
  <si>
    <t>Historia personal de enfermedades del sistema circulatorio</t>
  </si>
  <si>
    <t>Historia personal de enfermedades del sistema respiratorio</t>
  </si>
  <si>
    <t>Historia personal de enfermedades del sistema digestivo</t>
  </si>
  <si>
    <t>Historia personal de enfermedades de la piel y del tejido subcutaneo</t>
  </si>
  <si>
    <t>Historia personal de enfermedades del sistema osteomuscular y del tejido conjuntivo</t>
  </si>
  <si>
    <t>Historia personal de enfermedades del sistema genitourinario</t>
  </si>
  <si>
    <t>Historia personal de complicaciones del embarazo, del parto y del puerperio</t>
  </si>
  <si>
    <t>Historia personal de ciertas afecciones originadas en el periodo perinatal</t>
  </si>
  <si>
    <t>Historia personal de malformaciones congenitas, deformidades y anomalias cromosomicas</t>
  </si>
  <si>
    <t>Historia personal de otras afecciones especificadas</t>
  </si>
  <si>
    <t>Historia personal de alergia a penicilina</t>
  </si>
  <si>
    <t>Historia personal de alergia a otros agentes antibioticos</t>
  </si>
  <si>
    <t>Historia personal de alergia a sulfonamidas</t>
  </si>
  <si>
    <t>Historia personal de alergia a otros agentes antiinfecciosos</t>
  </si>
  <si>
    <t>Historia personal de alergia a agente anestesico</t>
  </si>
  <si>
    <t>Historia personal de alergia a agente narcotico</t>
  </si>
  <si>
    <t>Historia personal de alergia a agente analgesico</t>
  </si>
  <si>
    <t>Historia personal de alergia a suero o vacuna</t>
  </si>
  <si>
    <t>Historia personal de alergia a otras drogas, medicamentos y sustancias biologicas</t>
  </si>
  <si>
    <t>Historia personal de alergia a drogas, medicamentos y sustancias biologicas no especificadas</t>
  </si>
  <si>
    <t>Ausencia adquirida de dedo(s), [incluido el pulgar], unilateral</t>
  </si>
  <si>
    <t>Ausencia adquirida de mano y muneca</t>
  </si>
  <si>
    <t>Ausencia adquirida de miembro superior por arriba de la muneca</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</si>
  <si>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</si>
  <si>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</si>
  <si>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</si>
  <si>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</si>
  <si>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</si>
  <si>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</si>
  <si>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</si>
  <si>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</si>
  <si>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</si>
  <si>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parte) del pulmon</t>
  </si>
  <si>
    <t>Ausencia adquirida de parte del estomago</t>
  </si>
  <si>
    <t>Ausencia adquirida de otras partes del tubo digestivo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</si>
  <si>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</si>
  <si>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</si>
  <si>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</si>
  <si>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</si>
  <si>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</si>
  <si>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</si>
  <si>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higiene personal deficiente</t>
  </si>
  <si>
    <t>Historia personal de ciclo sueno-vigilia no saludable</t>
  </si>
  <si>
    <t>Historia personal de trauma psicologico, no clasificado en otra parte</t>
  </si>
  <si>
    <t>Historia personal de lesion autoinfligida intencionalmente</t>
  </si>
  <si>
    <t>Historia personal de otro trauma fisico</t>
  </si>
  <si>
    <t xml:space="preserve">Historia personal de la mutilación genital femenina </t>
  </si>
  <si>
    <t>Historia personal de otros factores de riesgo, no clasificados en otra parte</t>
  </si>
  <si>
    <t>Historia personal de anticoncepcion</t>
  </si>
  <si>
    <t>Historia personal de uso (presente) de anticoagulantes por largo tiempo</t>
  </si>
  <si>
    <t>Historia personal de uso (presente) de otros medicamentos por largo tiempo</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</si>
  <si>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</si>
  <si>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</si>
  <si>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</si>
  <si>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</si>
  <si>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</si>
  <si>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</si>
  <si>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</si>
  <si>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</si>
  <si>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</si>
  <si>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</si>
  <si>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Otros orificios artificiales del tubo gastrointestinal</t>
  </si>
  <si>
    <t>Cistostomia</t>
  </si>
  <si>
    <t>Otros orificios artificiales de las vias urinarias</t>
  </si>
  <si>
    <t>Otras aberturas artificiales</t>
  </si>
  <si>
    <t>Abertura artificial, no especificada</t>
  </si>
  <si>
    <t>Trasplante de rinon</t>
  </si>
  <si>
    <t>Trasplante de corazon</t>
  </si>
  <si>
    <t>Trasplante de pulmon</t>
  </si>
  <si>
    <t>Trasplante de corazon y pulmones</t>
  </si>
  <si>
    <t>Trasplante de higado</t>
  </si>
  <si>
    <t>Trasplante de piel</t>
  </si>
  <si>
    <t>Trasplante de hueso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</si>
  <si>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</si>
  <si>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</si>
  <si>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</si>
  <si>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</si>
  <si>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</si>
  <si>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</si>
  <si>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</si>
  <si>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</si>
  <si>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</si>
  <si>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</si>
  <si>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injertos e implantes cardiovasculares no especificados</t>
  </si>
  <si>
    <t>Presencia de implante urogenital</t>
  </si>
  <si>
    <t>Presencia de lentes intraoculares</t>
  </si>
  <si>
    <t>Presencia de implantes oticos y auditivos</t>
  </si>
  <si>
    <t>Presencia de laringe artificial</t>
  </si>
  <si>
    <t>Presencia de implantes endocrinos</t>
  </si>
  <si>
    <t>Presencia de implantes de raiz de diente y de mandibula</t>
  </si>
  <si>
    <t>Presencia de implante ortopedico articular</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</si>
  <si>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</si>
  <si>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</si>
  <si>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</si>
  <si>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</si>
  <si>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</si>
  <si>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dispositivo protesico dental (completo) (parcial)</t>
  </si>
  <si>
    <t>Presencia de anteojos y lentes de contacto</t>
  </si>
  <si>
    <t>Presencia de audifono externo</t>
  </si>
  <si>
    <t>Presencia de dispositivo anticonceptivo (intrauterino)</t>
  </si>
  <si>
    <t>Presencia de otros dispositivos especificados</t>
  </si>
  <si>
    <t>Estado de derivacion intestinal o anastomosis</t>
  </si>
  <si>
    <t>Estado de artrodesis</t>
  </si>
  <si>
    <t>Presencia de dispositivo para drenaje de liquido cefalorraquideo</t>
  </si>
  <si>
    <t>Otros estados postquirurgicos especificados</t>
  </si>
  <si>
    <t>Dependencia de aspirador</t>
  </si>
  <si>
    <t>Dependencia de respirador</t>
  </si>
  <si>
    <t>Dependencia de dialisis renal</t>
  </si>
  <si>
    <t>Dependencia de silla de ruedas</t>
  </si>
  <si>
    <t>Dependencia de corazón artificial</t>
  </si>
  <si>
    <t>Dependencia de otras maquinas y dispositivos capacitantes</t>
  </si>
  <si>
    <t>Dependencia de maquina y dispositivo capacitante, no especificada</t>
  </si>
  <si>
    <t>Sindrome respiratorio agudo grave [SRAG], no especificado</t>
  </si>
  <si>
    <t>Uso emergente de U06.0</t>
  </si>
  <si>
    <t>Uso emergente de U06.1</t>
  </si>
  <si>
    <t>Uso emergente de U06.2</t>
  </si>
  <si>
    <t>Uso emergente de U06.3</t>
  </si>
  <si>
    <t>Uso emergente de U06.4</t>
  </si>
  <si>
    <t>Uso emergente de U06.5</t>
  </si>
  <si>
    <t>Uso emergente de U06.6</t>
  </si>
  <si>
    <t>Uso emergente de U06.7</t>
  </si>
  <si>
    <t>Uso emergente de U06.8</t>
  </si>
  <si>
    <t>Trastorno relacionado con el vapeo</t>
  </si>
  <si>
    <t>COVID-19, virus identificado</t>
  </si>
  <si>
    <t>COVID-19, virus no identificado</t>
  </si>
  <si>
    <t>Uso de emergencia de U07.3</t>
  </si>
  <si>
    <t>Uso de emergencia de U07.4</t>
  </si>
  <si>
    <t>Uso de emergencia de U07.5</t>
  </si>
  <si>
    <t>Uso de emergencia de U07.6</t>
  </si>
  <si>
    <t>Uso de emergencia de U07.7</t>
  </si>
  <si>
    <t>Uso de emergencia de U07.8</t>
  </si>
  <si>
    <t>Uso de emergencia de U07.9</t>
  </si>
  <si>
    <t>Historia personal de COVID-19, no especificada</t>
  </si>
  <si>
    <t>Condición de salud posterior a COVID-19, no especificada</t>
  </si>
  <si>
    <t>Sindrome inflamatorio multisistemico asociado con COVID-19, no especificado</t>
  </si>
  <si>
    <t>Necesidad de Inmunización contra COVID-19, no especificada</t>
  </si>
  <si>
    <t>Vacunas COVID-19 que causan efectos adversos en uso terapéutico, no especificados</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</si>
  <si>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</si>
  <si>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</si>
  <si>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</si>
  <si>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</si>
  <si>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</si>
  <si>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</si>
  <si>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</si>
  <si>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</si>
  <si>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</si>
  <si>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</si>
  <si>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</si>
  <si>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</si>
  <si>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</si>
  <si>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</si>
  <si>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</si>
  <si>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</si>
  <si>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</si>
  <si>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</si>
  <si>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</si>
  <si>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ENFERMENDAD GENERAL</t>
  </si>
  <si>
    <t>EDAGARDO JOSE CASTRO SANDOVAL</t>
  </si>
  <si>
    <t>1.046.812.955</t>
  </si>
  <si>
    <t>CELIA MOLINA CORONELL</t>
  </si>
  <si>
    <t>1.044.392.321</t>
  </si>
  <si>
    <t>RICHARD DAZA RODRIGUEZ</t>
  </si>
  <si>
    <t>DUVAN ARTETA HERNANDEZ</t>
  </si>
  <si>
    <t>1.044.393.912</t>
  </si>
  <si>
    <t>1.143.119.086</t>
  </si>
  <si>
    <t>ROBERTO MACIAS ARTETA</t>
  </si>
  <si>
    <t>1.044.394.429</t>
  </si>
  <si>
    <t>EDWIN CANTILLO CASTRO</t>
  </si>
  <si>
    <t>72.189.550</t>
  </si>
  <si>
    <t>HECTOR  ALEXANDER SALCEDO MACMASTER</t>
  </si>
  <si>
    <t>1.143.451.622</t>
  </si>
  <si>
    <t xml:space="preserve">JORGE ROCHA HERNADEZ </t>
  </si>
  <si>
    <t>1.044.393.873</t>
  </si>
  <si>
    <t>1.044.390.197</t>
  </si>
  <si>
    <t>RAFAEL SANTOS HERNADEZ BLANQUICET</t>
  </si>
  <si>
    <t>1.001.916.980</t>
  </si>
  <si>
    <t>MARIA DEL CARMEN BORNACELLY BALZA</t>
  </si>
  <si>
    <t>REV. 02 ENERO 12 DEL 2022</t>
  </si>
  <si>
    <t>MARYELI DE MAR HERRERA ANDRADE</t>
  </si>
  <si>
    <t>1.140.576.691</t>
  </si>
  <si>
    <t>25/2/20222</t>
  </si>
  <si>
    <t>JEFRY JOSE DE LA HOZ MARQUEZ</t>
  </si>
  <si>
    <t>1.002.155.895</t>
  </si>
  <si>
    <t>1.044.398.873</t>
  </si>
  <si>
    <t>JHONNY ARRIETA LLANOS</t>
  </si>
  <si>
    <t>MARIA ALEJANDRA MARRIAGA BOLAÑOS</t>
  </si>
  <si>
    <t>1.143.460.389</t>
  </si>
  <si>
    <t>1.101.783.204</t>
  </si>
  <si>
    <t>3.730.772</t>
  </si>
  <si>
    <t xml:space="preserve">NELSON MOLINA </t>
  </si>
  <si>
    <t>1.044.394.427</t>
  </si>
  <si>
    <t>1.044393.873</t>
  </si>
  <si>
    <t>MANUEL ANTONIO NAVARRO GAMARRA</t>
  </si>
  <si>
    <t>72.339.986</t>
  </si>
  <si>
    <t>(en blanco)</t>
  </si>
  <si>
    <t>N° DIAS DE INCAPACIDAD.</t>
  </si>
  <si>
    <t>Mes</t>
  </si>
  <si>
    <t>Cuenta de MES</t>
  </si>
  <si>
    <t>Etiquetas de columna</t>
  </si>
  <si>
    <t>CODIGO.</t>
  </si>
  <si>
    <t>DIONI ECHEVERRIA CASTRO</t>
  </si>
  <si>
    <t>1.129.566.741</t>
  </si>
  <si>
    <t>ANDRES VARGAS MANOTAS</t>
  </si>
  <si>
    <t>72.099.290</t>
  </si>
  <si>
    <t>FEIDER ENRIQUE OCHOA ANAYA</t>
  </si>
  <si>
    <t>1.143.134.531</t>
  </si>
  <si>
    <t>ACCIDENTE DE TRABAJO</t>
  </si>
  <si>
    <t>LILIBETH PEREZ PEREZ</t>
  </si>
  <si>
    <t>1.143.151.743</t>
  </si>
  <si>
    <t>JOHNNY ARRIETA LLANOS</t>
  </si>
  <si>
    <t>ROCIO JIMENEZ PADILLA</t>
  </si>
  <si>
    <t>22.510.126</t>
  </si>
  <si>
    <t>DENNY GOMEZ MEJIA</t>
  </si>
  <si>
    <t>1.050.040.088</t>
  </si>
  <si>
    <t>8.801.424</t>
  </si>
  <si>
    <t>MICHAEL MENDEZ BENTHAN</t>
  </si>
  <si>
    <t>9.473.521</t>
  </si>
  <si>
    <t>JUDITH PASTOR ABELLO</t>
  </si>
  <si>
    <t>32.678.224</t>
  </si>
  <si>
    <t>LUIS ANGEL DIAZ  SANCHEZ</t>
  </si>
  <si>
    <t>1.043.933.279</t>
  </si>
  <si>
    <t>JAN CELIN MACEA</t>
  </si>
  <si>
    <t>1.044.425.654</t>
  </si>
  <si>
    <t>ALVARO IGLESIAS MEREDIA</t>
  </si>
  <si>
    <t>72.010.807</t>
  </si>
  <si>
    <t>KARINA SALAS BROCHERO</t>
  </si>
  <si>
    <t>1.007.096.798</t>
  </si>
  <si>
    <t>MARICELA BRUN MORELO</t>
  </si>
  <si>
    <t>55.247.525</t>
  </si>
  <si>
    <t>Cuenta de CODIGO</t>
  </si>
  <si>
    <t>j069</t>
  </si>
  <si>
    <t xml:space="preserve"> N° DIAS DE INCAPACIDAD</t>
  </si>
  <si>
    <t>COOSALUD</t>
  </si>
  <si>
    <t>MARIA DELCARMEN FERREE ALVIS</t>
  </si>
  <si>
    <t>22.506.589</t>
  </si>
  <si>
    <t>JOSELIN CAMPO CHAMARRO</t>
  </si>
  <si>
    <t>1.005.649.210</t>
  </si>
  <si>
    <t>EDAGAR ENRIQUE AMAYA JIMENEZ</t>
  </si>
  <si>
    <t>YURANIS PATRICIA OSPINO CASTILLO</t>
  </si>
  <si>
    <t>1.043.604.639</t>
  </si>
  <si>
    <t>WILLLINGTON JOSE TRESPALACIO GONZALEZ</t>
  </si>
  <si>
    <t>92.555.569</t>
  </si>
  <si>
    <t>NELLY JOHANA ECHEVERRIA PEÑA</t>
  </si>
  <si>
    <t>1.140.903.079</t>
  </si>
  <si>
    <t>ROBERTO CARLOS DOMINGUEZ FONTALVO</t>
  </si>
  <si>
    <t>8.499.222</t>
  </si>
  <si>
    <t>LUIS RAFAEL MOLINARES TORRES</t>
  </si>
  <si>
    <t>72.128.663</t>
  </si>
  <si>
    <t>1.042.428.984</t>
  </si>
  <si>
    <t>1.048.205.563</t>
  </si>
  <si>
    <t>MANUEL ANTONIO JIMENEZ JIMENEZ</t>
  </si>
  <si>
    <t>1.044.392.470</t>
  </si>
  <si>
    <t>MARTHA RAMIREZ HAMBURGER</t>
  </si>
  <si>
    <t>GUILLERMO BUENO GUZMAN</t>
  </si>
  <si>
    <t>L97</t>
  </si>
  <si>
    <t>EDILBERTO OLIVARES CHARRIS</t>
  </si>
  <si>
    <t>3.730.754</t>
  </si>
  <si>
    <t>RAFAEL MARTINEZ CHARRIS</t>
  </si>
  <si>
    <t>1.043.932.798</t>
  </si>
  <si>
    <t>3.729.296</t>
  </si>
  <si>
    <t>LUIS FERNANDO BARRIOS RIOS</t>
  </si>
  <si>
    <t>MATERNIDAD</t>
  </si>
  <si>
    <t>1.044.430.762</t>
  </si>
  <si>
    <t>72.122.335</t>
  </si>
  <si>
    <t>SULAY DEL CARMEN TEJERA GONZALEZ</t>
  </si>
  <si>
    <t>22.586.275</t>
  </si>
  <si>
    <t>8.498.272</t>
  </si>
  <si>
    <t>LUIS ALFREDO OSORIO AMADOR</t>
  </si>
  <si>
    <t>1.044.433.815</t>
  </si>
  <si>
    <t>JOHADRY PAOLA MONTENEGRO MARTINEZ</t>
  </si>
  <si>
    <t>1.193.471.824</t>
  </si>
  <si>
    <t>MARIA DEL CARMEN FERRER ALVIS</t>
  </si>
  <si>
    <t>JOHN RAMIREZ CASTRO</t>
  </si>
  <si>
    <t>8.798.251</t>
  </si>
  <si>
    <t>YULIS PAOLA RODRIGUEZ YEPES</t>
  </si>
  <si>
    <t>1.129.568.885</t>
  </si>
  <si>
    <t>ASTRID PAOLA THOMAS CUETO</t>
  </si>
  <si>
    <t>1.149.451.661</t>
  </si>
  <si>
    <t>1.044.428.129</t>
  </si>
  <si>
    <t>YUSEF AMAYA MOLINA</t>
  </si>
  <si>
    <t>MILENA CARDENAS PEDROZA</t>
  </si>
  <si>
    <t>1.046.814.743</t>
  </si>
  <si>
    <t>NESTOR  OCHOA MANTILLA</t>
  </si>
  <si>
    <t>1.042.357.925</t>
  </si>
  <si>
    <t>PALMIRA MARIA JIMENEZ MENDEZ</t>
  </si>
  <si>
    <t>1.140.817.577</t>
  </si>
  <si>
    <t>MILAGRO MAURY  MARTINEZ</t>
  </si>
  <si>
    <t>22.705.666</t>
  </si>
  <si>
    <t>1.002.131.545</t>
  </si>
  <si>
    <t>MAIRA ALEJANDRA MARRIAGA BOLAÑOS</t>
  </si>
  <si>
    <t>JAVIER ANDRES MUÑOZ MUÑOZ</t>
  </si>
  <si>
    <t>1.140.848.523</t>
  </si>
  <si>
    <t xml:space="preserve"> </t>
  </si>
  <si>
    <t>JOSE LUIS MALDONADO SILVERA</t>
  </si>
  <si>
    <t>8.498.713</t>
  </si>
  <si>
    <t>JOSELIN CAMPO CHAMORRO</t>
  </si>
  <si>
    <t xml:space="preserve">ACCIDENTE </t>
  </si>
  <si>
    <t>GENESIS CANTILLO TORRES</t>
  </si>
  <si>
    <t>1.002.228.922</t>
  </si>
  <si>
    <t>R10X</t>
  </si>
  <si>
    <t>ALVARO IGLESIA HEREDIA</t>
  </si>
  <si>
    <t>REV. 02 ENERO 12 DEL 2023</t>
  </si>
  <si>
    <t>JHOANDRY PAOLA MONTENEGRO MARTINEZ</t>
  </si>
  <si>
    <t>72.273.863</t>
  </si>
  <si>
    <t xml:space="preserve">LUIS ESCORCIA SIERRA </t>
  </si>
  <si>
    <t>1.044.394.298</t>
  </si>
  <si>
    <t>JAIR DE LA HOZ AHUMANA</t>
  </si>
  <si>
    <t>72.210.550</t>
  </si>
  <si>
    <t>73.135.826</t>
  </si>
  <si>
    <t>OLGA MOLINA JIMENEZ</t>
  </si>
  <si>
    <t>22.510.938</t>
  </si>
  <si>
    <t>LILAN NARVAEZ REDONDO</t>
  </si>
  <si>
    <t>1.007.176.091</t>
  </si>
  <si>
    <t>NICK MEDRANO VERGARA</t>
  </si>
  <si>
    <t>1.143.268.971</t>
  </si>
  <si>
    <t>H644</t>
  </si>
  <si>
    <t>1.044.390.709</t>
  </si>
  <si>
    <t>LICENCIA MATERNIDAD</t>
  </si>
  <si>
    <t>CRISTAN ALVAREZ ORTEGA</t>
  </si>
  <si>
    <t>1.143.262.291</t>
  </si>
  <si>
    <t>GEOVANNIS SALAS OÑORO</t>
  </si>
  <si>
    <t>72.254.969</t>
  </si>
  <si>
    <t>MICHAEL MARTINEZ CONTRERAS</t>
  </si>
  <si>
    <t>1.047.216.134</t>
  </si>
  <si>
    <t>LUIS RODRIGUEZ ZAMBRANO</t>
  </si>
  <si>
    <t>72.170.498</t>
  </si>
  <si>
    <t>MAIRA MARRIAGA BOLAÑOS</t>
  </si>
  <si>
    <t>23/32023</t>
  </si>
  <si>
    <t>LEIDY JIMENEZ NARVAEZ</t>
  </si>
  <si>
    <t>1.234.093.434</t>
  </si>
  <si>
    <t>MES.</t>
  </si>
  <si>
    <t xml:space="preserve"> MES.</t>
  </si>
  <si>
    <t>FAMINSANAR</t>
  </si>
  <si>
    <t>BENNIS CHIQUILLO LOPEZ</t>
  </si>
  <si>
    <t>8.775.024</t>
  </si>
  <si>
    <t>MARIA MARRIAGA BOLAÑO</t>
  </si>
  <si>
    <t>JAVIER ALFONSON MEJIA MARTINEZ</t>
  </si>
  <si>
    <t>72.314.183</t>
  </si>
  <si>
    <t xml:space="preserve">ZAMIT SOLANO MEJIA </t>
  </si>
  <si>
    <t xml:space="preserve">CARMEN BUENO GARCIA </t>
  </si>
  <si>
    <t>1.044.430.813</t>
  </si>
  <si>
    <t>VALENTINA DIAZGRANADO XIQUES</t>
  </si>
  <si>
    <t>1.143.167.763</t>
  </si>
  <si>
    <t>BOLIVAR YONNY ORDOÑEZ BORNACELL</t>
  </si>
  <si>
    <t>72.253.445</t>
  </si>
  <si>
    <t>ORLANDO DAVID GUZMAN CHACON</t>
  </si>
  <si>
    <t>1.043.116.205</t>
  </si>
  <si>
    <t>HUGO  MOLINA ROCHA</t>
  </si>
  <si>
    <t>NELLY ECHEVERRIA PEÑA</t>
  </si>
  <si>
    <t>1,002,228,922</t>
  </si>
  <si>
    <t>ALBERTO  JULIO GUTIERREZ PERTUZ</t>
  </si>
  <si>
    <t>8,486,407</t>
  </si>
  <si>
    <t>ANDRES HERNANDEZ ROJAS</t>
  </si>
  <si>
    <t>1,192,925,892</t>
  </si>
  <si>
    <t>CARLOS SARMIENTO MIRANDA</t>
  </si>
  <si>
    <t>72,021,072</t>
  </si>
  <si>
    <t>1,047,216,134</t>
  </si>
  <si>
    <t xml:space="preserve">JAIME MOLINARES </t>
  </si>
  <si>
    <t>3,746,452</t>
  </si>
  <si>
    <t>1,143,460,389</t>
  </si>
  <si>
    <t>HELIS RAMIREZ PATIÑO</t>
  </si>
  <si>
    <t>1,140,868,628</t>
  </si>
  <si>
    <t>72,210,550</t>
  </si>
  <si>
    <t>KAREN ROJANO HERNANDEZ</t>
  </si>
  <si>
    <t>1,042,348,028</t>
  </si>
  <si>
    <t>KAREN BORMACELL SIMONDS</t>
  </si>
  <si>
    <t>1,081,028,900</t>
  </si>
  <si>
    <t>8,699,499</t>
  </si>
  <si>
    <t>84,864,407</t>
  </si>
  <si>
    <t>LUIS GUZMAN RIVERA</t>
  </si>
  <si>
    <t>72,273,863</t>
  </si>
  <si>
    <t>CLARK POLO PALACIO</t>
  </si>
  <si>
    <t>1,143,425,851</t>
  </si>
  <si>
    <t>.</t>
  </si>
  <si>
    <t>MARIA FERRER ALVIS</t>
  </si>
  <si>
    <t>22,506,589</t>
  </si>
  <si>
    <t>22,510,938</t>
  </si>
  <si>
    <t>JHONNY ARRIETA LLANO</t>
  </si>
  <si>
    <t>1,044,392,017</t>
  </si>
  <si>
    <t>72,253,445</t>
  </si>
  <si>
    <t>COOLSALUD</t>
  </si>
  <si>
    <t>LUIS ROMERO CUELLO</t>
  </si>
  <si>
    <t>1,143,,256,047</t>
  </si>
  <si>
    <t>1,140,903,079</t>
  </si>
  <si>
    <t>1,143460,389</t>
  </si>
  <si>
    <t>ARMANDO CERVANTES PEREZ</t>
  </si>
  <si>
    <t>8,777,339</t>
  </si>
  <si>
    <t>32,705,541</t>
  </si>
  <si>
    <t>1,143,460,369</t>
  </si>
  <si>
    <t>32,869,679</t>
  </si>
  <si>
    <t>ISMAEL VILORIA ORELLANO</t>
  </si>
  <si>
    <t>1,044,425,563</t>
  </si>
  <si>
    <t>1,143,268,971</t>
  </si>
  <si>
    <t>1,044,392,321</t>
  </si>
  <si>
    <t>LUIS OSORIO AMADOR</t>
  </si>
  <si>
    <t>1,044,433,815</t>
  </si>
  <si>
    <t>SHIRLEY DORIA PEÑA</t>
  </si>
  <si>
    <t>1,140,876,691</t>
  </si>
  <si>
    <t>1,043,116,205</t>
  </si>
  <si>
    <t>1,007,096,798</t>
  </si>
  <si>
    <t>8,498,272</t>
  </si>
  <si>
    <t>JUAN CORRO MOLINA</t>
  </si>
  <si>
    <t>1,044,392,407</t>
  </si>
  <si>
    <t>PALMIRA  JIMENEZ MENDEZ</t>
  </si>
  <si>
    <t>72,130,373</t>
  </si>
  <si>
    <t>1,234,093,434</t>
  </si>
  <si>
    <t xml:space="preserve">MICHAEL MENDEZ BENTHAN </t>
  </si>
  <si>
    <t>72,220,315</t>
  </si>
  <si>
    <t>MARIA ARZUZA ECHEVERRIA</t>
  </si>
  <si>
    <t>55,303,471</t>
  </si>
  <si>
    <t>DARIO CAMARGO CABARCAS</t>
  </si>
  <si>
    <t>3,742,225</t>
  </si>
  <si>
    <t>1,143,151,743</t>
  </si>
  <si>
    <t>SULAY TEJERA GONZALEZ</t>
  </si>
  <si>
    <t>22,586,275</t>
  </si>
  <si>
    <t>HELEN ARIAS MERCADO</t>
  </si>
  <si>
    <t>1,143,467,516</t>
  </si>
  <si>
    <t>O82X</t>
  </si>
  <si>
    <t>29/2/2023</t>
  </si>
  <si>
    <t>1,048,205,563</t>
  </si>
  <si>
    <t>JHON GUTIERREZ DE LA HOZ</t>
  </si>
  <si>
    <t>1,001,823,705</t>
  </si>
  <si>
    <t>32,669,679</t>
  </si>
  <si>
    <t>CARLOS DAZA MOLINA</t>
  </si>
  <si>
    <t>1,044,395,232</t>
  </si>
  <si>
    <t>LUIS ROA MARTINEZ</t>
  </si>
  <si>
    <t>1,002,161,592</t>
  </si>
  <si>
    <t>1,129,566,741</t>
  </si>
  <si>
    <t>1,046,814,743</t>
  </si>
  <si>
    <t>A90X</t>
  </si>
  <si>
    <t>b349</t>
  </si>
  <si>
    <t>LICENCIA DE LUTO</t>
  </si>
  <si>
    <t>EMPRESA</t>
  </si>
  <si>
    <t>j931</t>
  </si>
  <si>
    <t>Total</t>
  </si>
  <si>
    <t>Mes.</t>
  </si>
  <si>
    <t>GENERO</t>
  </si>
  <si>
    <t>MUJER</t>
  </si>
  <si>
    <t>HOMBRE</t>
  </si>
  <si>
    <t>Genero.</t>
  </si>
  <si>
    <t>Genero</t>
  </si>
  <si>
    <t>N. Dias Incap.</t>
  </si>
  <si>
    <t>N. Dias Inc.</t>
  </si>
  <si>
    <t>Clase de Inc.</t>
  </si>
  <si>
    <t>Clase Inc.</t>
  </si>
  <si>
    <t>Tipo de Inc.</t>
  </si>
  <si>
    <t>Entidad</t>
  </si>
  <si>
    <t>Descrip.</t>
  </si>
  <si>
    <t>Ciertas enfermedades infecciosas y parasitarias (A00-B99).</t>
  </si>
  <si>
    <t>Diarrea y gastroenteritis de presunto origen infeccioso</t>
  </si>
  <si>
    <t>Hombre</t>
  </si>
  <si>
    <t>Mujer</t>
  </si>
  <si>
    <t>AÑO</t>
  </si>
  <si>
    <t>Cuenta de CLASE DE INCAPACIDAD</t>
  </si>
  <si>
    <t>Enfermedades del sistma digestivo</t>
  </si>
  <si>
    <t>Enfermedades del sistema digestivo Colon Irritable</t>
  </si>
  <si>
    <t>K30x</t>
  </si>
  <si>
    <t>Hemorroides no especificada sin complicacion</t>
  </si>
  <si>
    <t>Hemorroides externas sin complicaciones</t>
  </si>
  <si>
    <t>No especificado</t>
  </si>
  <si>
    <t>Columna1</t>
  </si>
  <si>
    <t>EMPRESA USUARIA</t>
  </si>
  <si>
    <t>ÁREA O DPTO</t>
  </si>
  <si>
    <t>CARGO</t>
  </si>
  <si>
    <t>No Existe</t>
  </si>
  <si>
    <t>AMA DE LLAVES</t>
  </si>
  <si>
    <t>ASESOR COMERCIAL</t>
  </si>
  <si>
    <t>AUX GESTION DOCUMENTAL</t>
  </si>
  <si>
    <t>AUX.INTERMEDIACION LABORAL</t>
  </si>
  <si>
    <t>AUXILIAR</t>
  </si>
  <si>
    <t>AUXILIAR CAPACITACION</t>
  </si>
  <si>
    <t>AUXILIAR DE ARCHIVO</t>
  </si>
  <si>
    <t>AUXILIAR DE BAR</t>
  </si>
  <si>
    <t>AUXILIAR DE BODEGA</t>
  </si>
  <si>
    <t>AUXILIAR DE COBRANZAS</t>
  </si>
  <si>
    <t>AUXILIAR DE COCINA</t>
  </si>
  <si>
    <t>AUXILIAR DE PANADERIA</t>
  </si>
  <si>
    <t>AUXILIAR DE PRIMEROS AUXILIOS</t>
  </si>
  <si>
    <t>AUXILIAR DE SERVICIOS</t>
  </si>
  <si>
    <t>AUXILIAR DE SISTEMAS</t>
  </si>
  <si>
    <t>AUXILIAR NOMINA</t>
  </si>
  <si>
    <t>AYUDANTE</t>
  </si>
  <si>
    <t>AYUDANTE COCINA</t>
  </si>
  <si>
    <t>AYUDANTE MANTENIMIENTO</t>
  </si>
  <si>
    <t>BARMAN</t>
  </si>
  <si>
    <t>CAJERO(A)</t>
  </si>
  <si>
    <t>CHEF</t>
  </si>
  <si>
    <t>COCINERO 1</t>
  </si>
  <si>
    <t>COLABORADOR</t>
  </si>
  <si>
    <t>COORDINADOR</t>
  </si>
  <si>
    <t>EMPACADOR</t>
  </si>
  <si>
    <t>INSTRUCTOR</t>
  </si>
  <si>
    <t>MAITRE</t>
  </si>
  <si>
    <t>MANIPULADOR DE ALIMENTOS</t>
  </si>
  <si>
    <t>MESERO</t>
  </si>
  <si>
    <t>OFICIOS VARIOS</t>
  </si>
  <si>
    <t>PANADERO</t>
  </si>
  <si>
    <t>PEDAGOGO</t>
  </si>
  <si>
    <t>PORTERO</t>
  </si>
  <si>
    <t>RECEPCIONISTA</t>
  </si>
  <si>
    <t>SALVAVIDAS</t>
  </si>
  <si>
    <t>STEWARD</t>
  </si>
  <si>
    <t>SUBCHEF</t>
  </si>
  <si>
    <t>SUPERNUMERARIO(A)</t>
  </si>
  <si>
    <t>Cargos</t>
  </si>
  <si>
    <t>COMFAMILIAR ATLANTICO</t>
  </si>
  <si>
    <t>EDIFICIO TESTA ROSA</t>
  </si>
  <si>
    <t>MARTA LUCIA YEPES R.</t>
  </si>
  <si>
    <t>PLASDIBAR LTDA</t>
  </si>
  <si>
    <t>TEMPOACTIVA EST S.A.S.</t>
  </si>
  <si>
    <t>Empresa Usuaria.</t>
  </si>
  <si>
    <t>40 MIL EMPLEOS</t>
  </si>
  <si>
    <t>ASEO</t>
  </si>
  <si>
    <t>C. ATENCION C.48</t>
  </si>
  <si>
    <t>C. ATENCION VIA 40</t>
  </si>
  <si>
    <t>C.A. VIVA QUILLA</t>
  </si>
  <si>
    <t>C.ATENCION C.82</t>
  </si>
  <si>
    <t>C.ATENCION. C.76</t>
  </si>
  <si>
    <t>C.R.U</t>
  </si>
  <si>
    <t>CENTRO DE ATENCION PIMSAS</t>
  </si>
  <si>
    <t>CENTRO DE PROCESAMIENTO</t>
  </si>
  <si>
    <t>CENTRO NIÑEZ</t>
  </si>
  <si>
    <t>CENTRO RECREACIONAL CLL 48</t>
  </si>
  <si>
    <t>CENTRO RECREACIONAL TURIPANA</t>
  </si>
  <si>
    <t>CLUB SOCIAL</t>
  </si>
  <si>
    <t>CONTRATO I.C.B.F</t>
  </si>
  <si>
    <t>CRU MERCADEO</t>
  </si>
  <si>
    <t>DIRECCION RECREACION</t>
  </si>
  <si>
    <t>DPTO DE CONSTRUCCION</t>
  </si>
  <si>
    <t>MANTENIMIENTO TECNICO</t>
  </si>
  <si>
    <t>MARTHA L. YEPES</t>
  </si>
  <si>
    <t>PLANEACION</t>
  </si>
  <si>
    <t>PROGRAMAS RECREATIVOS</t>
  </si>
  <si>
    <t>PROMOCION Y COMUNICACIONES</t>
  </si>
  <si>
    <t>RECREACION Y TURISMO</t>
  </si>
  <si>
    <t>SALGARITO</t>
  </si>
  <si>
    <t>SALGARITO MERCADEO</t>
  </si>
  <si>
    <t>SEDE CARIBE</t>
  </si>
  <si>
    <t>SEDE CARIBE MERCADEO</t>
  </si>
  <si>
    <t>SEDE NORTE</t>
  </si>
  <si>
    <t>SEDE NORTE MERCADEO</t>
  </si>
  <si>
    <t>SEDE SPORT GYM</t>
  </si>
  <si>
    <t>SERVICIO PUBLICO DE EMPLEO</t>
  </si>
  <si>
    <t>SERVICIOS GENERALES</t>
  </si>
  <si>
    <t>SISTEMAS</t>
  </si>
  <si>
    <t>SPORT GYM MERCADEO</t>
  </si>
  <si>
    <t>SUBSIDIO</t>
  </si>
  <si>
    <t>TURIPANA</t>
  </si>
  <si>
    <t>TURIPANA MERCADEO</t>
  </si>
  <si>
    <t>Área o Dpto.</t>
  </si>
  <si>
    <t>Total.</t>
  </si>
  <si>
    <t>E.P.S SANITAS</t>
  </si>
  <si>
    <t>EPS/SURA</t>
  </si>
  <si>
    <t>MUTUALSER</t>
  </si>
  <si>
    <t>NUEVA E.P.S.</t>
  </si>
  <si>
    <t>SALUDVIDA E.P.S.</t>
  </si>
  <si>
    <t>Ttal.</t>
  </si>
  <si>
    <t>Top 5</t>
  </si>
  <si>
    <t>CONSORCIO SAYP</t>
  </si>
  <si>
    <t>&gt; 10 Dias</t>
  </si>
  <si>
    <t xml:space="preserve">D. T. P. </t>
  </si>
  <si>
    <t>A. Inc.</t>
  </si>
  <si>
    <t>M. Inc.</t>
  </si>
  <si>
    <t>Concepto</t>
  </si>
  <si>
    <t>TEMPOACTIVA</t>
  </si>
  <si>
    <t>R704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</si>
</sst>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6" x14ac:knownFonts="1">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0"/>
      <name val="Calibri"/>
      <family val="2"/>
    </font>
    <font>
      <sz val="12"/>
      <color theme="1"/>
      <name val="Times New Roman"/>
      <family val="1"/>
    </font>
    <font>
      <sz val="11"/>
      <color theme="1"/>
      <name val="Arial"/>
      <family val="2"/>
    </font>
    <font>
      <b/>
      <sz val="11"/>
      <color theme="1"/>
      <name val="Arial"/>
      <family val="2"/>
    </font>
    <font>
      <sz val="10"/>
      <name val="Arial"/>
      <family val="2"/>
    </font>
    <font>
      <sz val="10"/>
      <name val="Verdana"/>
      <family val="2"/>
    </font>
    <font>
      <sz val="10"/>
      <color indexed="8"/>
      <name val="MS Sans Serif"/>
      <family val="2"/>
    </font>
    <font>
      <sz val="8"/>
      <color indexed="8"/>
      <name val="Verdana"/>
      <family val="2"/>
    </font>
    <font>
      <sz val="8"/>
      <name val="Verdana"/>
      <family val="2"/>
    </font>
    <font>
      <b/>
      <sz val="8"/>
      <name val="Verdana"/>
      <family val="2"/>
    </font>
    <font>
      <b/>
      <sz val="10"/>
      <name val="Verdana"/>
      <family val="2"/>
    </font>
    <font>
      <b/>
      <sz val="8"/>
      <color indexed="62"/>
      <name val="Verdana"/>
      <family val="2"/>
    </font>
    <font>
      <sz val="10"/>
      <color indexed="50"/>
      <name val="Arial"/>
      <family val="2"/>
    </font>
    <font>
      <sz val="8"/>
      <color indexed="62"/>
      <name val="Verdana"/>
      <family val="2"/>
    </font>
    <font>
      <sz val="7"/>
      <name val="Verdana"/>
      <family val="2"/>
    </font>
    <font>
      <sz val="10"/>
      <color indexed="62"/>
      <name val="Verdana"/>
      <family val="2"/>
    </font>
    <font>
      <sz val="9"/>
      <color indexed="81"/>
      <name val="Tahoma"/>
      <family val="2"/>
    </font>
    <font>
      <b/>
      <sz val="9"/>
      <color indexed="81"/>
      <name val="Tahoma"/>
      <family val="2"/>
    </font>
    <font>
      <sz val="11"/>
      <color theme="1" tint="4.9989318521683403E-2"/>
      <name val="Calibri"/>
      <family val="2"/>
      <scheme val="minor"/>
    </font>
    <font>
      <b/>
      <sz val="11"/>
      <color theme="1" tint="4.9989318521683403E-2"/>
      <name val="Calibri"/>
      <family val="2"/>
      <scheme val="minor"/>
    </font>
    <font>
      <sz val="8"/>
      <name val="Calibri"/>
      <family val="2"/>
      <scheme val="minor"/>
    </font>
    <font>
      <sz val="11"/>
      <color theme="1"/>
      <name val="Calibri"/>
      <family val="2"/>
      <scheme val="minor"/>
    </font>
  </fonts>
  <fills count="11">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rgb="FF00B050"/>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right/>
      <top/>
      <bottom style="thin">
        <color indexed="8"/>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
    <xf numFmtId="0" fontId="0" fillId="0" borderId="0"/>
    <xf numFmtId="0" fontId="8" fillId="0" borderId="0"/>
    <xf numFmtId="0" fontId="10" fillId="0" borderId="0"/>
    <xf numFmtId="9" fontId="25" fillId="0" borderId="0" applyFont="0" applyFill="0" applyBorder="0" applyAlignment="0" applyProtection="0"/>
  </cellStyleXfs>
  <cellXfs count="214">
    <xf numFmtId="0" fontId="0" fillId="0" borderId="0" xfId="0"/>
    <xf numFmtId="0" fontId="2" fillId="2" borderId="1" xfId="0" applyFont="1" applyFill="1" applyBorder="1" applyAlignment="1">
      <alignment horizontal="center" vertical="center"/>
    </xf>
    <xf numFmtId="0" fontId="0" fillId="0" borderId="0" xfId="0" applyAlignment="1">
      <alignment vertical="center"/>
    </xf>
    <xf numFmtId="0" fontId="2" fillId="2" borderId="4"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3" xfId="0" applyFont="1" applyBorder="1" applyAlignment="1">
      <alignment horizontal="center" wrapText="1"/>
    </xf>
    <xf numFmtId="0" fontId="3" fillId="0" borderId="1" xfId="0" applyFont="1" applyBorder="1" applyAlignment="1">
      <alignment horizont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0" fillId="0" borderId="1" xfId="0" applyBorder="1" applyAlignment="1">
      <alignment horizontal="center" wrapText="1"/>
    </xf>
    <xf numFmtId="0" fontId="0" fillId="3" borderId="1" xfId="0" applyFill="1" applyBorder="1" applyAlignment="1">
      <alignment horizontal="center"/>
    </xf>
    <xf numFmtId="0" fontId="0" fillId="0" borderId="0" xfId="0" applyAlignment="1">
      <alignment horizontal="center" wrapText="1"/>
    </xf>
    <xf numFmtId="3" fontId="3" fillId="0" borderId="1" xfId="0" applyNumberFormat="1" applyFont="1" applyBorder="1" applyAlignment="1">
      <alignment horizontal="center" vertical="center" wrapText="1"/>
    </xf>
    <xf numFmtId="14" fontId="3" fillId="0" borderId="1" xfId="0" applyNumberFormat="1" applyFont="1" applyBorder="1" applyAlignment="1">
      <alignment horizontal="center" wrapText="1"/>
    </xf>
    <xf numFmtId="14" fontId="3" fillId="0" borderId="3" xfId="0" applyNumberFormat="1" applyFont="1" applyBorder="1" applyAlignment="1">
      <alignment horizontal="center" wrapText="1"/>
    </xf>
    <xf numFmtId="14" fontId="0" fillId="0" borderId="1" xfId="0" applyNumberFormat="1" applyBorder="1" applyAlignment="1">
      <alignment horizontal="center"/>
    </xf>
    <xf numFmtId="14" fontId="3" fillId="0" borderId="3" xfId="0" applyNumberFormat="1" applyFont="1" applyBorder="1" applyAlignment="1">
      <alignment horizontal="center" vertical="top" wrapText="1"/>
    </xf>
    <xf numFmtId="3" fontId="3" fillId="0" borderId="1" xfId="0" applyNumberFormat="1" applyFont="1" applyBorder="1" applyAlignment="1">
      <alignment horizontal="center" wrapText="1"/>
    </xf>
    <xf numFmtId="0" fontId="4" fillId="0" borderId="1" xfId="0" applyFont="1" applyBorder="1" applyAlignment="1">
      <alignment horizontal="center" wrapText="1"/>
    </xf>
    <xf numFmtId="3" fontId="0" fillId="0" borderId="1" xfId="0" applyNumberForma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3" borderId="1" xfId="0" applyFill="1" applyBorder="1" applyAlignment="1">
      <alignment horizontal="center" wrapText="1"/>
    </xf>
    <xf numFmtId="0" fontId="0" fillId="0" borderId="0" xfId="0" applyAlignment="1">
      <alignment wrapText="1"/>
    </xf>
    <xf numFmtId="14" fontId="0" fillId="0" borderId="1" xfId="0" applyNumberFormat="1" applyBorder="1" applyAlignment="1">
      <alignment horizont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3" fontId="5" fillId="0" borderId="1" xfId="0" applyNumberFormat="1" applyFont="1" applyBorder="1" applyAlignment="1">
      <alignment horizontal="center" vertical="center"/>
    </xf>
    <xf numFmtId="0" fontId="9" fillId="0" borderId="0" xfId="1" applyFont="1" applyAlignment="1">
      <alignment horizontal="left" wrapText="1"/>
    </xf>
    <xf numFmtId="0" fontId="11" fillId="0" borderId="6" xfId="2" applyFont="1" applyBorder="1" applyAlignment="1">
      <alignment horizontal="left" wrapText="1"/>
    </xf>
    <xf numFmtId="0" fontId="13" fillId="0" borderId="0" xfId="1" applyFont="1" applyAlignment="1">
      <alignment horizontal="left" wrapText="1"/>
    </xf>
    <xf numFmtId="0" fontId="14" fillId="0" borderId="0" xfId="1" applyFont="1" applyAlignment="1">
      <alignment horizontal="left" wrapText="1"/>
    </xf>
    <xf numFmtId="0" fontId="12" fillId="0" borderId="0" xfId="1" applyFont="1" applyAlignment="1">
      <alignment horizontal="left" wrapText="1"/>
    </xf>
    <xf numFmtId="0" fontId="15" fillId="0" borderId="7" xfId="1" applyFont="1" applyBorder="1" applyAlignment="1">
      <alignment horizontal="center" wrapText="1"/>
    </xf>
    <xf numFmtId="0" fontId="16" fillId="0" borderId="0" xfId="1" applyFont="1" applyAlignment="1">
      <alignment horizontal="left" wrapText="1"/>
    </xf>
    <xf numFmtId="0" fontId="2" fillId="2" borderId="4" xfId="0" applyFont="1" applyFill="1" applyBorder="1" applyAlignment="1">
      <alignment horizontal="left" vertical="center"/>
    </xf>
    <xf numFmtId="0" fontId="2" fillId="2" borderId="1" xfId="0" applyFont="1" applyFill="1" applyBorder="1" applyAlignment="1">
      <alignment horizontal="left" vertical="center"/>
    </xf>
    <xf numFmtId="0" fontId="0" fillId="0" borderId="0" xfId="0" applyAlignment="1">
      <alignment horizontal="left"/>
    </xf>
    <xf numFmtId="0" fontId="0" fillId="6" borderId="1" xfId="0" applyFill="1" applyBorder="1" applyAlignment="1">
      <alignment horizontal="center"/>
    </xf>
    <xf numFmtId="3" fontId="0" fillId="6" borderId="1" xfId="0" applyNumberForma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wrapText="1"/>
    </xf>
    <xf numFmtId="14" fontId="3" fillId="6" borderId="1" xfId="0" applyNumberFormat="1" applyFont="1" applyFill="1" applyBorder="1" applyAlignment="1">
      <alignment horizontal="center" wrapText="1"/>
    </xf>
    <xf numFmtId="14" fontId="3" fillId="6" borderId="1" xfId="0" applyNumberFormat="1" applyFont="1" applyFill="1" applyBorder="1" applyAlignment="1">
      <alignment horizontal="center" vertical="center" wrapText="1"/>
    </xf>
    <xf numFmtId="0" fontId="0" fillId="6" borderId="0" xfId="0" applyFill="1"/>
    <xf numFmtId="3" fontId="3" fillId="6" borderId="1" xfId="0" applyNumberFormat="1" applyFont="1" applyFill="1" applyBorder="1" applyAlignment="1">
      <alignment horizontal="center" vertical="center" wrapText="1"/>
    </xf>
    <xf numFmtId="14" fontId="3" fillId="6" borderId="3" xfId="0" applyNumberFormat="1" applyFont="1" applyFill="1" applyBorder="1" applyAlignment="1">
      <alignment horizontal="center" wrapText="1"/>
    </xf>
    <xf numFmtId="0" fontId="3" fillId="6" borderId="3" xfId="0" applyFont="1" applyFill="1" applyBorder="1" applyAlignment="1">
      <alignment horizontal="center" wrapText="1"/>
    </xf>
    <xf numFmtId="0" fontId="0" fillId="6" borderId="1" xfId="0" applyFill="1" applyBorder="1" applyAlignment="1">
      <alignment horizontal="center" vertical="center"/>
    </xf>
    <xf numFmtId="0" fontId="0" fillId="6" borderId="1" xfId="0" applyFill="1" applyBorder="1" applyAlignment="1">
      <alignment horizontal="center" wrapText="1"/>
    </xf>
    <xf numFmtId="14" fontId="0" fillId="6" borderId="1" xfId="0" applyNumberFormat="1" applyFill="1" applyBorder="1" applyAlignment="1">
      <alignment horizontal="center" vertical="center"/>
    </xf>
    <xf numFmtId="0" fontId="0" fillId="6" borderId="0" xfId="0" applyFill="1" applyAlignment="1">
      <alignment vertical="center"/>
    </xf>
    <xf numFmtId="0" fontId="0" fillId="0" borderId="0" xfId="0" pivotButton="1"/>
    <xf numFmtId="0" fontId="0" fillId="0" borderId="1" xfId="0" applyBorder="1"/>
    <xf numFmtId="0" fontId="3" fillId="0" borderId="1" xfId="0" applyFont="1" applyBorder="1" applyAlignment="1">
      <alignment vertical="center" wrapText="1"/>
    </xf>
    <xf numFmtId="0" fontId="0" fillId="0" borderId="8" xfId="0" applyBorder="1"/>
    <xf numFmtId="14" fontId="0" fillId="0" borderId="0" xfId="0" applyNumberFormat="1" applyAlignment="1">
      <alignment horizontal="center"/>
    </xf>
    <xf numFmtId="0" fontId="3" fillId="3" borderId="1" xfId="0" applyFont="1" applyFill="1" applyBorder="1" applyAlignment="1">
      <alignment vertical="center" wrapText="1"/>
    </xf>
    <xf numFmtId="3"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wrapText="1"/>
    </xf>
    <xf numFmtId="0" fontId="3" fillId="3" borderId="1" xfId="0" applyFont="1" applyFill="1" applyBorder="1" applyAlignment="1">
      <alignment horizontal="center" vertical="center" wrapText="1"/>
    </xf>
    <xf numFmtId="14" fontId="0" fillId="3" borderId="1" xfId="0" applyNumberFormat="1" applyFill="1" applyBorder="1" applyAlignment="1">
      <alignment horizontal="center"/>
    </xf>
    <xf numFmtId="14" fontId="3" fillId="3" borderId="1" xfId="0" applyNumberFormat="1" applyFont="1" applyFill="1" applyBorder="1" applyAlignment="1">
      <alignment horizontal="center" vertical="center" wrapText="1"/>
    </xf>
    <xf numFmtId="0" fontId="0" fillId="3" borderId="0" xfId="0" applyFill="1"/>
    <xf numFmtId="0" fontId="0" fillId="3" borderId="1" xfId="0" applyFill="1" applyBorder="1"/>
    <xf numFmtId="3" fontId="0" fillId="3" borderId="1" xfId="0" applyNumberFormat="1" applyFill="1" applyBorder="1" applyAlignment="1">
      <alignment horizontal="center" vertical="center"/>
    </xf>
    <xf numFmtId="14" fontId="3" fillId="3" borderId="1" xfId="0" applyNumberFormat="1" applyFont="1" applyFill="1" applyBorder="1" applyAlignment="1">
      <alignment horizontal="center" wrapText="1"/>
    </xf>
    <xf numFmtId="0" fontId="3" fillId="3" borderId="3" xfId="0" applyFont="1" applyFill="1" applyBorder="1" applyAlignment="1">
      <alignment horizontal="center" wrapText="1"/>
    </xf>
    <xf numFmtId="0" fontId="3" fillId="0" borderId="1" xfId="0" quotePrefix="1" applyFont="1" applyBorder="1" applyAlignment="1">
      <alignment horizontal="center" vertical="center"/>
    </xf>
    <xf numFmtId="0" fontId="3" fillId="0" borderId="1" xfId="0" applyFont="1" applyBorder="1" applyAlignment="1">
      <alignment horizontal="center" vertical="center"/>
    </xf>
    <xf numFmtId="1" fontId="3" fillId="0" borderId="1" xfId="0" quotePrefix="1" applyNumberFormat="1" applyFont="1" applyBorder="1" applyAlignment="1">
      <alignment horizontal="center" vertical="center" wrapText="1"/>
    </xf>
    <xf numFmtId="0" fontId="0" fillId="0" borderId="1" xfId="0" applyBorder="1" applyAlignment="1">
      <alignment horizontal="justify" vertical="center" wrapText="1"/>
    </xf>
    <xf numFmtId="0" fontId="3" fillId="0" borderId="1" xfId="0" quotePrefix="1" applyFont="1" applyBorder="1" applyAlignment="1">
      <alignment horizontal="left" vertical="center" wrapText="1"/>
    </xf>
    <xf numFmtId="0" fontId="3" fillId="0" borderId="0" xfId="0" applyFont="1" applyAlignment="1">
      <alignment horizontal="left" vertical="center"/>
    </xf>
    <xf numFmtId="49" fontId="3" fillId="0" borderId="1" xfId="0" applyNumberFormat="1" applyFont="1" applyBorder="1" applyAlignment="1">
      <alignment horizontal="left" vertical="center" wrapText="1"/>
    </xf>
    <xf numFmtId="49" fontId="3" fillId="0" borderId="1" xfId="0" quotePrefix="1" applyNumberFormat="1" applyFont="1" applyBorder="1" applyAlignment="1">
      <alignment horizontal="left" vertical="center" wrapText="1"/>
    </xf>
    <xf numFmtId="1" fontId="3" fillId="0" borderId="1" xfId="0" quotePrefix="1" applyNumberFormat="1" applyFont="1" applyBorder="1" applyAlignment="1">
      <alignment horizontal="left" vertical="center" wrapText="1"/>
    </xf>
    <xf numFmtId="0" fontId="0" fillId="0" borderId="9" xfId="0" applyBorder="1" applyAlignment="1">
      <alignment horizontal="center" vertical="center"/>
    </xf>
    <xf numFmtId="0" fontId="0" fillId="0" borderId="3" xfId="0" applyBorder="1" applyAlignment="1">
      <alignment horizontal="left" vertical="center" wrapText="1"/>
    </xf>
    <xf numFmtId="0" fontId="1" fillId="7" borderId="4" xfId="0" applyFont="1" applyFill="1" applyBorder="1" applyAlignment="1">
      <alignment horizontal="center" vertical="center" wrapText="1"/>
    </xf>
    <xf numFmtId="0" fontId="1" fillId="7" borderId="11" xfId="0" applyFont="1" applyFill="1" applyBorder="1" applyAlignment="1">
      <alignment horizontal="left" vertical="center" wrapText="1"/>
    </xf>
    <xf numFmtId="0" fontId="0" fillId="7" borderId="10" xfId="0" applyFill="1" applyBorder="1" applyAlignment="1">
      <alignment horizontal="center" vertical="center" wrapText="1"/>
    </xf>
    <xf numFmtId="0" fontId="1" fillId="7" borderId="4" xfId="0" applyFont="1" applyFill="1" applyBorder="1" applyAlignment="1">
      <alignment vertical="center" wrapText="1"/>
    </xf>
    <xf numFmtId="0" fontId="0" fillId="7" borderId="0" xfId="0" applyFill="1" applyAlignment="1">
      <alignment vertical="center" wrapText="1"/>
    </xf>
    <xf numFmtId="0" fontId="0" fillId="8" borderId="1" xfId="0" applyFill="1" applyBorder="1" applyAlignment="1">
      <alignment horizontal="left" vertical="center" wrapText="1"/>
    </xf>
    <xf numFmtId="0" fontId="0" fillId="3" borderId="9" xfId="0" applyFill="1" applyBorder="1" applyAlignment="1">
      <alignment horizontal="center" vertical="center"/>
    </xf>
    <xf numFmtId="0" fontId="0" fillId="8" borderId="3" xfId="0" applyFill="1" applyBorder="1" applyAlignment="1">
      <alignment horizontal="left" vertical="center" wrapText="1"/>
    </xf>
    <xf numFmtId="0" fontId="0" fillId="0" borderId="13" xfId="0" applyBorder="1" applyAlignment="1">
      <alignment horizontal="center" vertical="center"/>
    </xf>
    <xf numFmtId="0" fontId="3" fillId="0" borderId="5" xfId="0" applyFont="1" applyBorder="1" applyAlignment="1">
      <alignment vertical="center" wrapText="1"/>
    </xf>
    <xf numFmtId="3" fontId="3"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wrapText="1"/>
    </xf>
    <xf numFmtId="14" fontId="3" fillId="0" borderId="5" xfId="0" applyNumberFormat="1" applyFont="1" applyBorder="1" applyAlignment="1">
      <alignment horizontal="center" wrapText="1"/>
    </xf>
    <xf numFmtId="0" fontId="0" fillId="8" borderId="12" xfId="0" applyFill="1" applyBorder="1" applyAlignment="1">
      <alignment horizontal="left" vertical="center" wrapText="1"/>
    </xf>
    <xf numFmtId="0" fontId="22" fillId="9" borderId="10" xfId="0" applyFont="1" applyFill="1" applyBorder="1" applyAlignment="1">
      <alignment horizontal="center" wrapText="1"/>
    </xf>
    <xf numFmtId="0" fontId="23" fillId="9" borderId="4" xfId="0" applyFont="1" applyFill="1" applyBorder="1" applyAlignment="1">
      <alignment wrapText="1"/>
    </xf>
    <xf numFmtId="0" fontId="23" fillId="9" borderId="4" xfId="0" applyFont="1" applyFill="1" applyBorder="1" applyAlignment="1">
      <alignment horizontal="center" vertical="center" wrapText="1"/>
    </xf>
    <xf numFmtId="0" fontId="23" fillId="9" borderId="11" xfId="0" applyFont="1" applyFill="1" applyBorder="1" applyAlignment="1">
      <alignment horizontal="left" vertical="center" wrapText="1"/>
    </xf>
    <xf numFmtId="0" fontId="22" fillId="9" borderId="0" xfId="0" applyFont="1" applyFill="1" applyAlignment="1">
      <alignment wrapText="1"/>
    </xf>
    <xf numFmtId="0" fontId="0" fillId="6" borderId="9" xfId="0" applyFill="1" applyBorder="1" applyAlignment="1">
      <alignment horizontal="center" vertical="center"/>
    </xf>
    <xf numFmtId="14" fontId="3" fillId="6" borderId="3" xfId="0" applyNumberFormat="1" applyFont="1" applyFill="1" applyBorder="1" applyAlignment="1">
      <alignment horizontal="left" vertical="center" wrapText="1"/>
    </xf>
    <xf numFmtId="0" fontId="0" fillId="0" borderId="10" xfId="0" applyBorder="1" applyAlignment="1">
      <alignment horizontal="center" wrapText="1"/>
    </xf>
    <xf numFmtId="0" fontId="1" fillId="0" borderId="4" xfId="0" applyFont="1" applyBorder="1" applyAlignment="1">
      <alignment horizontal="center" wrapText="1"/>
    </xf>
    <xf numFmtId="0" fontId="1" fillId="0" borderId="4" xfId="0" applyFont="1" applyBorder="1" applyAlignment="1">
      <alignment horizontal="center" vertical="center" wrapText="1"/>
    </xf>
    <xf numFmtId="0" fontId="1" fillId="0" borderId="11" xfId="0" applyFont="1" applyBorder="1" applyAlignment="1">
      <alignment horizontal="left" vertical="center" wrapText="1"/>
    </xf>
    <xf numFmtId="0" fontId="0" fillId="0" borderId="5" xfId="0" applyBorder="1" applyAlignment="1">
      <alignment horizontal="center"/>
    </xf>
    <xf numFmtId="0" fontId="0" fillId="0" borderId="5" xfId="0" applyBorder="1" applyAlignment="1">
      <alignment horizontal="center" vertical="center"/>
    </xf>
    <xf numFmtId="0" fontId="0" fillId="0" borderId="5" xfId="0" applyBorder="1" applyAlignment="1">
      <alignment horizontal="center" wrapText="1"/>
    </xf>
    <xf numFmtId="14" fontId="0" fillId="0" borderId="5" xfId="0" applyNumberFormat="1" applyBorder="1" applyAlignment="1">
      <alignment horizontal="center"/>
    </xf>
    <xf numFmtId="0" fontId="0" fillId="3" borderId="10" xfId="0" applyFill="1" applyBorder="1" applyAlignment="1">
      <alignment horizontal="center" wrapText="1"/>
    </xf>
    <xf numFmtId="0" fontId="1" fillId="3" borderId="4" xfId="0" applyFont="1" applyFill="1" applyBorder="1" applyAlignment="1">
      <alignment horizontal="center" wrapText="1"/>
    </xf>
    <xf numFmtId="0" fontId="1" fillId="3" borderId="4" xfId="0" applyFont="1" applyFill="1" applyBorder="1" applyAlignment="1">
      <alignment horizontal="center" vertical="center" wrapText="1"/>
    </xf>
    <xf numFmtId="0" fontId="1" fillId="3" borderId="11" xfId="0" applyFont="1" applyFill="1" applyBorder="1" applyAlignment="1">
      <alignment horizontal="center" vertical="center" wrapText="1"/>
    </xf>
    <xf numFmtId="3" fontId="0" fillId="0" borderId="5" xfId="0" applyNumberFormat="1" applyBorder="1" applyAlignment="1">
      <alignment horizontal="center" vertical="center"/>
    </xf>
    <xf numFmtId="14" fontId="0" fillId="0" borderId="5" xfId="0" applyNumberFormat="1" applyBorder="1" applyAlignment="1">
      <alignment horizontal="center" vertical="center"/>
    </xf>
    <xf numFmtId="14" fontId="3" fillId="0" borderId="5" xfId="0" applyNumberFormat="1" applyFont="1" applyBorder="1" applyAlignment="1">
      <alignment horizontal="center" vertical="center" wrapText="1"/>
    </xf>
    <xf numFmtId="0" fontId="0" fillId="0" borderId="14" xfId="0" applyBorder="1" applyAlignment="1">
      <alignment horizontal="center" vertical="center"/>
    </xf>
    <xf numFmtId="0" fontId="1" fillId="3" borderId="4" xfId="0" applyFont="1" applyFill="1" applyBorder="1" applyAlignment="1">
      <alignment wrapText="1"/>
    </xf>
    <xf numFmtId="0" fontId="1" fillId="3" borderId="11" xfId="0" applyFont="1" applyFill="1" applyBorder="1" applyAlignment="1">
      <alignment horizontal="left" vertical="center" wrapText="1"/>
    </xf>
    <xf numFmtId="0" fontId="0" fillId="0" borderId="5" xfId="0" applyBorder="1"/>
    <xf numFmtId="0" fontId="0" fillId="0" borderId="12" xfId="0" applyBorder="1" applyAlignment="1">
      <alignment horizontal="left" vertical="center" wrapText="1"/>
    </xf>
    <xf numFmtId="0" fontId="3" fillId="0" borderId="0" xfId="0" applyFont="1" applyAlignment="1">
      <alignment horizontal="center" wrapText="1"/>
    </xf>
    <xf numFmtId="0" fontId="3" fillId="9" borderId="3" xfId="0" applyFont="1" applyFill="1" applyBorder="1" applyAlignment="1">
      <alignment horizontal="center" wrapText="1"/>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left" vertical="center"/>
    </xf>
    <xf numFmtId="0" fontId="2" fillId="0" borderId="5" xfId="0" applyFont="1" applyBorder="1" applyAlignment="1">
      <alignment vertical="center"/>
    </xf>
    <xf numFmtId="0" fontId="2" fillId="0" borderId="2" xfId="0" applyFont="1" applyBorder="1" applyAlignment="1">
      <alignment horizontal="center" vertical="center"/>
    </xf>
    <xf numFmtId="0" fontId="2" fillId="0" borderId="0" xfId="0" applyFont="1" applyAlignment="1">
      <alignment vertical="center"/>
    </xf>
    <xf numFmtId="0" fontId="2" fillId="0" borderId="8" xfId="0" applyFont="1" applyBorder="1" applyAlignment="1">
      <alignment vertical="center"/>
    </xf>
    <xf numFmtId="1" fontId="2" fillId="0" borderId="0" xfId="0" applyNumberFormat="1" applyFont="1" applyAlignment="1">
      <alignment vertical="center"/>
    </xf>
    <xf numFmtId="1" fontId="1" fillId="7" borderId="4" xfId="0" applyNumberFormat="1" applyFont="1" applyFill="1" applyBorder="1" applyAlignment="1">
      <alignment horizontal="center" vertical="center" wrapText="1"/>
    </xf>
    <xf numFmtId="1" fontId="0" fillId="0" borderId="1" xfId="0" applyNumberFormat="1" applyBorder="1" applyAlignment="1">
      <alignment horizontal="center" vertical="center"/>
    </xf>
    <xf numFmtId="1" fontId="0" fillId="0" borderId="1" xfId="0" applyNumberFormat="1" applyBorder="1" applyAlignment="1">
      <alignment horizontal="center"/>
    </xf>
    <xf numFmtId="1" fontId="3" fillId="0" borderId="1" xfId="0" applyNumberFormat="1" applyFont="1" applyBorder="1" applyAlignment="1">
      <alignment horizontal="center"/>
    </xf>
    <xf numFmtId="1" fontId="0" fillId="0" borderId="5" xfId="0" applyNumberFormat="1" applyBorder="1" applyAlignment="1">
      <alignment horizontal="center"/>
    </xf>
    <xf numFmtId="1" fontId="0" fillId="3" borderId="1" xfId="0" applyNumberFormat="1" applyFill="1" applyBorder="1" applyAlignment="1">
      <alignment horizontal="center"/>
    </xf>
    <xf numFmtId="1" fontId="3" fillId="0" borderId="5" xfId="0" applyNumberFormat="1" applyFont="1" applyBorder="1" applyAlignment="1">
      <alignment horizontal="center"/>
    </xf>
    <xf numFmtId="1" fontId="3" fillId="3" borderId="1" xfId="0" applyNumberFormat="1" applyFont="1" applyFill="1" applyBorder="1" applyAlignment="1">
      <alignment horizontal="center"/>
    </xf>
    <xf numFmtId="1" fontId="5" fillId="0" borderId="1" xfId="0" applyNumberFormat="1" applyFont="1" applyBorder="1" applyAlignment="1">
      <alignment horizontal="center"/>
    </xf>
    <xf numFmtId="1" fontId="0" fillId="6" borderId="1" xfId="0" applyNumberFormat="1" applyFill="1" applyBorder="1" applyAlignment="1">
      <alignment horizontal="center"/>
    </xf>
    <xf numFmtId="1" fontId="3" fillId="6" borderId="1" xfId="0" applyNumberFormat="1" applyFont="1" applyFill="1" applyBorder="1" applyAlignment="1">
      <alignment horizontal="center"/>
    </xf>
    <xf numFmtId="1" fontId="0" fillId="0" borderId="0" xfId="0" applyNumberFormat="1" applyAlignment="1">
      <alignment horizontal="center"/>
    </xf>
    <xf numFmtId="0" fontId="2" fillId="0" borderId="0" xfId="0" applyFont="1" applyAlignment="1">
      <alignment horizontal="center" vertical="center"/>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1" fontId="0" fillId="0" borderId="5" xfId="0" applyNumberFormat="1" applyBorder="1" applyAlignment="1">
      <alignment horizontal="left"/>
    </xf>
    <xf numFmtId="3" fontId="2" fillId="0" borderId="0" xfId="0" applyNumberFormat="1" applyFont="1" applyAlignment="1">
      <alignment vertical="center"/>
    </xf>
    <xf numFmtId="3" fontId="1" fillId="7" borderId="4" xfId="0" applyNumberFormat="1" applyFont="1" applyFill="1" applyBorder="1" applyAlignment="1">
      <alignment horizontal="center" vertical="center" wrapText="1"/>
    </xf>
    <xf numFmtId="3" fontId="0" fillId="0" borderId="1" xfId="0" applyNumberFormat="1" applyBorder="1" applyAlignment="1">
      <alignment horizontal="center"/>
    </xf>
    <xf numFmtId="3" fontId="3" fillId="0" borderId="1" xfId="0" applyNumberFormat="1" applyFont="1" applyBorder="1" applyAlignment="1">
      <alignment horizontal="center"/>
    </xf>
    <xf numFmtId="3" fontId="0" fillId="0" borderId="5" xfId="0" applyNumberFormat="1" applyBorder="1" applyAlignment="1">
      <alignment horizontal="center"/>
    </xf>
    <xf numFmtId="3" fontId="0" fillId="3" borderId="1" xfId="0" applyNumberFormat="1" applyFill="1" applyBorder="1" applyAlignment="1">
      <alignment horizontal="center"/>
    </xf>
    <xf numFmtId="3" fontId="3" fillId="0" borderId="5" xfId="0" applyNumberFormat="1" applyFont="1" applyBorder="1" applyAlignment="1">
      <alignment horizontal="center"/>
    </xf>
    <xf numFmtId="3" fontId="3" fillId="3" borderId="1" xfId="0" applyNumberFormat="1" applyFont="1" applyFill="1" applyBorder="1" applyAlignment="1">
      <alignment horizontal="center"/>
    </xf>
    <xf numFmtId="3" fontId="5" fillId="0" borderId="1" xfId="0" applyNumberFormat="1" applyFont="1" applyBorder="1" applyAlignment="1">
      <alignment horizontal="center"/>
    </xf>
    <xf numFmtId="3" fontId="0" fillId="6" borderId="1" xfId="0" applyNumberFormat="1" applyFill="1" applyBorder="1" applyAlignment="1">
      <alignment horizontal="center"/>
    </xf>
    <xf numFmtId="3" fontId="3" fillId="6" borderId="1" xfId="0" applyNumberFormat="1" applyFont="1" applyFill="1" applyBorder="1" applyAlignment="1">
      <alignment horizontal="center"/>
    </xf>
    <xf numFmtId="3" fontId="0" fillId="0" borderId="0" xfId="0" applyNumberFormat="1" applyAlignment="1">
      <alignment horizontal="center"/>
    </xf>
    <xf numFmtId="0" fontId="0" fillId="0" borderId="5" xfId="0" applyBorder="1" applyAlignment="1">
      <alignment horizontal="center" vertical="center" wrapText="1"/>
    </xf>
    <xf numFmtId="0" fontId="3" fillId="0" borderId="0" xfId="0" applyFont="1" applyAlignment="1">
      <alignment horizontal="center" vertical="center" wrapText="1"/>
    </xf>
    <xf numFmtId="14" fontId="3" fillId="0" borderId="0" xfId="0" applyNumberFormat="1" applyFont="1" applyAlignment="1">
      <alignment horizontal="center" wrapText="1"/>
    </xf>
    <xf numFmtId="14" fontId="0" fillId="0" borderId="0" xfId="0" applyNumberFormat="1" applyAlignment="1">
      <alignment horizontal="center" vertical="center"/>
    </xf>
    <xf numFmtId="14" fontId="3" fillId="0" borderId="0" xfId="0" applyNumberFormat="1" applyFont="1" applyAlignment="1">
      <alignment horizontal="center" vertical="center" wrapText="1"/>
    </xf>
    <xf numFmtId="0" fontId="0" fillId="0" borderId="3" xfId="0" applyBorder="1" applyAlignment="1">
      <alignment horizontal="center"/>
    </xf>
    <xf numFmtId="0" fontId="0" fillId="0" borderId="3" xfId="0" applyBorder="1" applyAlignment="1">
      <alignment horizontal="center" vertical="center"/>
    </xf>
    <xf numFmtId="0" fontId="0" fillId="10" borderId="0" xfId="0" applyFill="1"/>
    <xf numFmtId="164" fontId="0" fillId="0" borderId="0" xfId="3" applyNumberFormat="1" applyFont="1"/>
    <xf numFmtId="164" fontId="0" fillId="0" borderId="0" xfId="0" applyNumberFormat="1"/>
    <xf numFmtId="1" fontId="0" fillId="0" borderId="0" xfId="0" applyNumberFormat="1" applyAlignment="1">
      <alignment horizontal="center" vertical="center"/>
    </xf>
    <xf numFmtId="0" fontId="0" fillId="0" borderId="5" xfId="0" applyBorder="1" applyAlignment="1">
      <alignment horizontal="left"/>
    </xf>
    <xf numFmtId="0" fontId="0" fillId="0" borderId="1" xfId="0" applyBorder="1" applyAlignment="1">
      <alignment horizontal="left"/>
    </xf>
    <xf numFmtId="0" fontId="3" fillId="0" borderId="5" xfId="0" applyFont="1" applyBorder="1" applyAlignment="1">
      <alignment horizontal="center"/>
    </xf>
    <xf numFmtId="0" fontId="6" fillId="0" borderId="12" xfId="0" applyFont="1" applyBorder="1" applyAlignment="1">
      <alignment horizontal="center" vertical="center"/>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center" vertical="center"/>
    </xf>
    <xf numFmtId="0" fontId="6" fillId="0" borderId="14" xfId="0" applyFont="1" applyBorder="1" applyAlignment="1">
      <alignment horizontal="center" vertical="center"/>
    </xf>
    <xf numFmtId="0" fontId="6" fillId="0" borderId="11" xfId="0" applyFont="1" applyBorder="1" applyAlignment="1">
      <alignment horizontal="center" vertical="center"/>
    </xf>
    <xf numFmtId="0" fontId="6" fillId="0" borderId="16" xfId="0" applyFont="1" applyBorder="1" applyAlignment="1">
      <alignment horizontal="center" vertical="center"/>
    </xf>
    <xf numFmtId="0" fontId="6"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7" fillId="0" borderId="11" xfId="0" applyFont="1" applyBorder="1" applyAlignment="1">
      <alignment horizontal="center" vertical="center"/>
    </xf>
    <xf numFmtId="0" fontId="7" fillId="0" borderId="16" xfId="0" applyFont="1" applyBorder="1" applyAlignment="1">
      <alignment horizontal="center" vertical="center"/>
    </xf>
    <xf numFmtId="0" fontId="7" fillId="0" borderId="10" xfId="0" applyFont="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19" fillId="0" borderId="0" xfId="1" applyFont="1" applyAlignment="1">
      <alignment horizontal="center" wrapText="1"/>
    </xf>
    <xf numFmtId="0" fontId="13" fillId="0" borderId="0" xfId="1" applyFont="1" applyAlignment="1">
      <alignment horizontal="center" wrapText="1"/>
    </xf>
    <xf numFmtId="0" fontId="18" fillId="0" borderId="0" xfId="1" applyFont="1" applyAlignment="1">
      <alignment horizontal="center" wrapText="1"/>
    </xf>
    <xf numFmtId="0" fontId="17" fillId="0" borderId="0" xfId="1" applyFont="1" applyAlignment="1">
      <alignment horizontal="center" wrapText="1"/>
    </xf>
    <xf numFmtId="0" fontId="0" fillId="0" borderId="5" xfId="0" applyNumberFormat="1" applyBorder="1" applyAlignment="1">
      <alignment horizontal="center"/>
    </xf>
    <xf numFmtId="0" fontId="0" fillId="0" borderId="5" xfId="0" applyNumberFormat="1" applyBorder="1" applyAlignment="1">
      <alignment horizontal="center" vertical="center"/>
    </xf>
    <xf numFmtId="0" fontId="3" fillId="0" borderId="5" xfId="0" applyNumberFormat="1" applyFont="1" applyBorder="1" applyAlignment="1">
      <alignment horizontal="center" vertical="center" wrapText="1"/>
    </xf>
    <xf numFmtId="0" fontId="0" fillId="8" borderId="12" xfId="0" applyNumberFormat="1" applyFill="1" applyBorder="1" applyAlignment="1">
      <alignment horizontal="left" vertical="center" wrapText="1"/>
    </xf>
    <xf numFmtId="0" fontId="0" fillId="0" borderId="0" xfId="0" applyNumberFormat="1" applyBorder="1"/>
  </cellXfs>
  <cellStyles count="4">
    <cellStyle name="Normal" xfId="0" builtinId="0"/>
    <cellStyle name="Normal 2" xfId="1" xr:uid="{00000000-0005-0000-0000-000001000000}"/>
    <cellStyle name="Normal_Hoja2" xfId="2" xr:uid="{00000000-0005-0000-0000-000003000000}"/>
    <cellStyle name="Porcentaje" xfId="3" builtinId="5"/>
  </cellStyles>
  <dxfs count="193">
    <dxf>
      <numFmt numFmtId="0" formatCode="General"/>
      <border diagonalUp="0" diagonalDown="0" outline="0">
        <left/>
        <right/>
        <top/>
        <bottom/>
      </border>
    </dxf>
    <dxf>
      <numFmt numFmtId="0" formatCode="General"/>
      <border diagonalUp="0" diagonalDown="0" outline="0">
        <left/>
        <right/>
        <top/>
        <bottom/>
      </border>
    </dxf>
    <dxf>
      <numFmt numFmtId="0" formatCode="General"/>
      <border diagonalUp="0" diagonalDown="0" outline="0">
        <left/>
        <right/>
        <top/>
        <bottom/>
      </border>
    </dxf>
    <dxf>
      <numFmt numFmtId="0" formatCode="General"/>
      <border diagonalUp="0" diagonalDown="0" outline="0">
        <left/>
        <right/>
        <top/>
        <bottom/>
      </border>
    </dxf>
    <dxf>
      <numFmt numFmtId="0" formatCode="General"/>
      <border diagonalUp="0" diagonalDown="0" outline="0">
        <left/>
        <right/>
        <top/>
        <bottom/>
      </border>
    </dxf>
    <dxf>
      <numFmt numFmtId="0" formatCode="General"/>
      <border diagonalUp="0" diagonalDown="0" outline="0">
        <left/>
        <right/>
        <top/>
        <bottom/>
      </border>
    </dxf>
    <dxf>
      <numFmt numFmtId="0" formatCode="General"/>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9" formatCode="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9" formatCode="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dxf>
    <dxf>
      <numFmt numFmtId="165" formatCode="d/m/yyyy"/>
      <alignment horizontal="center" vertical="bottom" textRotation="0" wrapText="0" indent="0" justifyLastLine="0" shrinkToFit="0" readingOrder="0"/>
    </dxf>
    <dxf>
      <numFmt numFmtId="165" formatCode="d/m/yyyy"/>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m/yyyy"/>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5" formatCode="d/m/yyyy"/>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left/>
        <right/>
        <top/>
        <bottom/>
      </border>
    </dxf>
    <dxf>
      <font>
        <b/>
        <i val="0"/>
        <sz val="16"/>
        <color theme="0"/>
        <name val="Segoe UI"/>
        <family val="2"/>
        <scheme val="none"/>
      </font>
      <fill>
        <patternFill>
          <bgColor rgb="FF262626"/>
        </patternFill>
      </fill>
      <border diagonalUp="0" diagonalDown="0">
        <left/>
        <right/>
        <top/>
        <bottom/>
        <vertical/>
        <horizontal/>
      </border>
    </dxf>
    <dxf>
      <font>
        <sz val="14"/>
        <name val="Segoe UI"/>
        <family val="2"/>
        <scheme val="none"/>
      </font>
      <fill>
        <patternFill>
          <bgColor rgb="FF262626"/>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s>
  <tableStyles count="3" defaultTableStyle="TableStyleMedium2" defaultPivotStyle="PivotStyleLight16">
    <tableStyle name="Estilo de escala de tiempo 1" pivot="0" table="0" count="8" xr9:uid="{37C3DB25-8D3C-434F-BA41-876E5E44F3F6}">
      <tableStyleElement type="wholeTable" dxfId="192"/>
      <tableStyleElement type="headerRow" dxfId="191"/>
    </tableStyle>
    <tableStyle name="Estilo de segmentación de datos 1" pivot="0" table="0" count="7" xr9:uid="{2F84EC90-0F27-46E2-AB97-70D4CB5D9DCD}">
      <tableStyleElement type="wholeTable" dxfId="190"/>
      <tableStyleElement type="headerRow" dxfId="189"/>
    </tableStyle>
    <tableStyle name="Estilo de segmentación de datos 2" pivot="0" table="0" count="1" xr9:uid="{638BE9E4-D468-4CA6-B81B-AFCDC0E16F93}">
      <tableStyleElement type="wholeTable" dxfId="188"/>
    </tableStyle>
  </tableStyles>
  <colors>
    <mruColors>
      <color rgb="FF262626"/>
      <color rgb="FFFFFFFF"/>
      <color rgb="FF127AA8"/>
      <color rgb="FFFE4069"/>
      <color rgb="FF1319A6"/>
      <color rgb="FF2E2F3C"/>
      <color rgb="FFCC0066"/>
      <color rgb="FFCC3300"/>
      <color rgb="FFFF82FF"/>
    </mruColors>
  </colors>
  <extLst>
    <ext xmlns:x14="http://schemas.microsoft.com/office/spreadsheetml/2009/9/main" uri="{46F421CA-312F-682f-3DD2-61675219B42D}">
      <x14:dxfs count="5">
        <dxf>
          <font>
            <b/>
            <i val="0"/>
            <sz val="18"/>
            <color theme="0"/>
            <name val="Segoe UI"/>
            <family val="2"/>
            <scheme val="none"/>
          </font>
          <fill>
            <patternFill>
              <bgColor rgb="FF127AA8"/>
            </patternFill>
          </fill>
          <border diagonalUp="0" diagonalDown="0">
            <left/>
            <right/>
            <top/>
            <bottom/>
            <vertical/>
            <horizontal/>
          </border>
        </dxf>
        <dxf>
          <font>
            <b/>
            <i val="0"/>
            <sz val="18"/>
            <color theme="0"/>
            <name val="Segoe UI"/>
            <family val="2"/>
            <scheme val="none"/>
          </font>
          <fill>
            <patternFill>
              <bgColor rgb="FF127AA8"/>
            </patternFill>
          </fill>
          <border diagonalUp="0" diagonalDown="0">
            <left/>
            <right/>
            <top/>
            <bottom/>
            <vertical/>
            <horizontal/>
          </border>
        </dxf>
        <dxf>
          <font>
            <b/>
            <i val="0"/>
            <sz val="18"/>
            <color auto="1"/>
            <name val="Segoe UI"/>
            <family val="2"/>
            <scheme val="none"/>
          </font>
          <fill>
            <patternFill>
              <bgColor theme="0"/>
            </patternFill>
          </fill>
          <border diagonalUp="0" diagonalDown="0">
            <left/>
            <right/>
            <top/>
            <bottom/>
            <vertical/>
            <horizontal/>
          </border>
        </dxf>
        <dxf>
          <font>
            <b/>
            <i val="0"/>
            <sz val="18"/>
            <color theme="0"/>
            <name val="Segoe UI"/>
            <family val="2"/>
            <scheme val="none"/>
          </font>
          <fill>
            <patternFill>
              <bgColor rgb="FFFE4069"/>
            </patternFill>
          </fill>
          <border diagonalUp="0" diagonalDown="0">
            <left/>
            <right/>
            <top/>
            <bottom/>
            <vertical/>
            <horizontal/>
          </border>
        </dxf>
        <dxf>
          <font>
            <b/>
            <i val="0"/>
            <sz val="18"/>
            <color theme="0"/>
            <name val="Segoe UI"/>
            <family val="2"/>
            <scheme val="none"/>
          </font>
          <fill>
            <patternFill>
              <bgColor rgb="FF26262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stilo de segmentación de datos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 name="Estilo de segmentación de datos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Estilo de escala de tiempo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21" Type="http://schemas.openxmlformats.org/officeDocument/2006/relationships/externalLink" Target="externalLinks/externalLink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11/relationships/timelineCache" Target="timelineCaches/timelineCach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s-CO" sz="2000"/>
              <a:t>Incapacidad</a:t>
            </a:r>
            <a:r>
              <a:rPr lang="es-CO" sz="2000" baseline="0"/>
              <a:t> x Genero</a:t>
            </a:r>
            <a:endParaRPr lang="es-CO"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'TD 2024'!$AX$3</c:f>
              <c:strCache>
                <c:ptCount val="1"/>
                <c:pt idx="0">
                  <c:v>Hombre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'TD 2024'!$AW$4:$AW$54</c:f>
              <c:strCache>
                <c:ptCount val="51"/>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strCache>
            </c:strRef>
          </c:xVal>
          <c:yVal>
            <c:numRef>
              <c:f>'TD 2024'!$AX$4:$AX$54</c:f>
              <c:numCache>
                <c:formatCode>General</c:formatCode>
                <c:ptCount val="51"/>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9CB9-448A-877B-CB43A6C5BC47}"/>
            </c:ext>
          </c:extLst>
        </c:ser>
        <c:ser>
          <c:idx val="1"/>
          <c:order val="1"/>
          <c:tx>
            <c:strRef>
              <c:f>'TD 2024'!$AY$3</c:f>
              <c:strCache>
                <c:ptCount val="1"/>
                <c:pt idx="0">
                  <c:v>Mujer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'TD 2024'!$AW$4:$AW$54</c:f>
              <c:strCache>
                <c:ptCount val="51"/>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strCache>
            </c:strRef>
          </c:xVal>
          <c:yVal>
            <c:numRef>
              <c:f>'TD 2024'!$AY$4:$AY$54</c:f>
              <c:numCache>
                <c:formatCode>General</c:formatCode>
                <c:ptCount val="51"/>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9CB9-448A-877B-CB43A6C5BC47}"/>
            </c:ext>
          </c:extLst>
        </c:ser>
        <c:dLbls>
          <c:dLblPos val="t"/>
          <c:showLegendKey val="0"/>
          <c:showVal val="1"/>
          <c:showCatName val="0"/>
          <c:showSerName val="0"/>
          <c:showPercent val="0"/>
          <c:showBubbleSize val="0"/>
        </c:dLbls>
        <c:axId val="1731048063"/>
        <c:axId val="1731049023"/>
      </c:scatterChart>
      <c:valAx>
        <c:axId val="1731048063"/>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1731049023"/>
        <c:crosses val="autoZero"/>
        <c:crossBetween val="midCat"/>
      </c:valAx>
      <c:valAx>
        <c:axId val="1731049023"/>
        <c:scaling>
          <c:orientation val="minMax"/>
        </c:scaling>
        <c:delete val="1"/>
        <c:axPos val="l"/>
        <c:numFmt formatCode="General" sourceLinked="1"/>
        <c:majorTickMark val="none"/>
        <c:minorTickMark val="none"/>
        <c:tickLblPos val="nextTo"/>
        <c:crossAx val="1731048063"/>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[GI-FO-076 AUSENTISMO POR ARL Y EPS 2024.xlsx]TD 2024!TablaDinámica13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s-ES" sz="2000" b="0" i="0" u="none" strike="noStrike" baseline="0">
                <a:solidFill>
                  <a:sysClr val="windowText" lastClr="000000">
                    <a:lumMod val="65000"/>
                    <a:lumOff val="35000"/>
                  </a:sysClr>
                </a:solidFill>
                <a:latin typeface="Calibri"/>
              </a:rPr>
              <a:t>Rankig x Patologia</a:t>
            </a:r>
          </a:p>
        </c:rich>
      </c:tx>
      <c:layout>
        <c:manualLayout>
          <c:xMode val="edge"/>
          <c:yMode val="edge"/>
          <c:x val="0.33366633402086443"/>
          <c:y val="2.88338685666452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 2024'!$AL$2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 2024'!$AK$3:$AK$19</c:f>
              <c:strCache>
                <c:ptCount val="17"/>
                <c:pt idx="0">
                  <c:v>Amigdalitis aguda, no especificada</c:v>
                </c:pt>
                <c:pt idx="1">
                  <c:v>Contusion de la rodilla</c:v>
                </c:pt>
                <c:pt idx="2">
                  <c:v>Otros dolores abdominales y los no especificados</c:v>
                </c:pt>
                <c:pt idx="3">
                  <c:v>Otras colitis y gastroenteritis no infecciosas especificadas</c:v>
                </c:pt>
                <c:pt idx="4">
                  <c:v>Migrana con aura [migrana clasica]</c:v>
                </c:pt>
                <c:pt idx="5">
                  <c:v>Dolor en el pecho, no especificado</c:v>
                </c:pt>
                <c:pt idx="6">
                  <c:v>Otros sindromes de cefalea especificados</c:v>
                </c:pt>
                <c:pt idx="7">
                  <c:v>Dorsalgia, no especificada</c:v>
                </c:pt>
                <c:pt idx="8">
                  <c:v>Otros estados postquirurgicos especificados</c:v>
                </c:pt>
                <c:pt idx="9">
                  <c:v>Fractura de otros huesos metacarpianos</c:v>
                </c:pt>
                <c:pt idx="10">
                  <c:v>Hernia inguinal unilateral o no especificada, sin obstruccion ni gangrena</c:v>
                </c:pt>
                <c:pt idx="11">
                  <c:v>Fractura de hueso del metatarso</c:v>
                </c:pt>
                <c:pt idx="12">
                  <c:v>Contusion del hombro y del brazo</c:v>
                </c:pt>
                <c:pt idx="13">
                  <c:v>No especificado</c:v>
                </c:pt>
                <c:pt idx="14">
                  <c:v>Fractura de la clavicula</c:v>
                </c:pt>
                <c:pt idx="15">
                  <c:v>Urticaria alergica</c:v>
                </c:pt>
                <c:pt idx="16">
                  <c:v>Fractura de la diafisis de la tibia</c:v>
                </c:pt>
              </c:strCache>
            </c:strRef>
          </c:cat>
          <c:val>
            <c:numRef>
              <c:f>'TD 2024'!$AL$3:$AL$19</c:f>
              <c:numCache>
                <c:formatCode>General</c:formatCode>
                <c:ptCount val="17"/>
                <c:pt idx="0">
                  <c:v>1</c:v>
                </c:pt>
                <c:pt idx="1">
                  <c:v>1</c:v>
                </c:pt>
                <c:pt idx="2">
                  <c:v>1</c:v>
                </c:pt>
                <c:pt idx="3">
                  <c:v>2</c:v>
                </c:pt>
                <c:pt idx="4">
                  <c:v>2</c:v>
                </c:pt>
                <c:pt idx="5">
                  <c:v>1</c:v>
                </c:pt>
                <c:pt idx="6">
                  <c:v>1</c:v>
                </c:pt>
                <c:pt idx="7">
                  <c:v>1</c:v>
                </c:pt>
                <c:pt idx="8">
                  <c:v>1</c:v>
                </c:pt>
                <c:pt idx="9">
                  <c:v>1</c:v>
                </c:pt>
                <c:pt idx="10">
                  <c:v>1</c:v>
                </c:pt>
                <c:pt idx="11">
                  <c:v>1</c:v>
                </c:pt>
                <c:pt idx="12">
                  <c:v>1</c:v>
                </c:pt>
                <c:pt idx="13">
                  <c:v>1</c:v>
                </c:pt>
                <c:pt idx="14">
                  <c:v>1</c:v>
                </c:pt>
                <c:pt idx="15">
                  <c:v>2</c:v>
                </c:pt>
                <c:pt idx="16">
                  <c:v>1</c:v>
                </c:pt>
              </c:numCache>
            </c:numRef>
          </c:val>
          <c:extLst>
            <c:ext xmlns:c16="http://schemas.microsoft.com/office/drawing/2014/chart" uri="{C3380CC4-5D6E-409C-BE32-E72D297353CC}">
              <c16:uniqueId val="{00000001-0072-40AD-85D8-AA9185043277}"/>
            </c:ext>
          </c:extLst>
        </c:ser>
        <c:dLbls>
          <c:dLblPos val="outEnd"/>
          <c:showLegendKey val="0"/>
          <c:showVal val="1"/>
          <c:showCatName val="0"/>
          <c:showSerName val="0"/>
          <c:showPercent val="0"/>
          <c:showBubbleSize val="0"/>
        </c:dLbls>
        <c:gapWidth val="219"/>
        <c:overlap val="-27"/>
        <c:axId val="1536660991"/>
        <c:axId val="1536661471"/>
      </c:barChart>
      <c:catAx>
        <c:axId val="153666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crossAx val="1536661471"/>
        <c:crosses val="autoZero"/>
        <c:auto val="1"/>
        <c:lblAlgn val="ctr"/>
        <c:lblOffset val="100"/>
        <c:noMultiLvlLbl val="0"/>
      </c:catAx>
      <c:valAx>
        <c:axId val="1536661471"/>
        <c:scaling>
          <c:orientation val="minMax"/>
        </c:scaling>
        <c:delete val="1"/>
        <c:axPos val="l"/>
        <c:numFmt formatCode="General" sourceLinked="1"/>
        <c:majorTickMark val="none"/>
        <c:minorTickMark val="none"/>
        <c:tickLblPos val="nextTo"/>
        <c:crossAx val="153666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s-CO" sz="2000"/>
              <a:t>Linea</a:t>
            </a:r>
            <a:r>
              <a:rPr lang="es-CO" sz="2000" baseline="0"/>
              <a:t> de Tendencia x Mes</a:t>
            </a:r>
          </a:p>
        </c:rich>
      </c:tx>
      <c:layout>
        <c:manualLayout>
          <c:xMode val="edge"/>
          <c:yMode val="edge"/>
          <c:x val="0.24626771653543308"/>
          <c:y val="3.181818181818181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2127380199358743E-2"/>
          <c:y val="0.10299141444553955"/>
          <c:w val="0.88777298405566341"/>
          <c:h val="0.74904041977230074"/>
        </c:manualLayout>
      </c:layout>
      <c:scatterChart>
        <c:scatterStyle val="smoothMarker"/>
        <c:varyColors val="0"/>
        <c:ser>
          <c:idx val="0"/>
          <c:order val="0"/>
          <c:tx>
            <c:strRef>
              <c:f>'TD 2024'!$E$2</c:f>
              <c:strCache>
                <c:ptCount val="1"/>
                <c:pt idx="0">
                  <c:v>Mes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'TD 2024'!$E$3:$E$14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0-FA9D-40A1-A158-A4871F197801}"/>
            </c:ext>
          </c:extLst>
        </c:ser>
        <c:ser>
          <c:idx val="1"/>
          <c:order val="1"/>
          <c:tx>
            <c:strRef>
              <c:f>'TD 2024'!$F$2</c:f>
              <c:strCache>
                <c:ptCount val="1"/>
                <c:pt idx="0">
                  <c:v>Total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yVal>
            <c:numRef>
              <c:f>'TD 2024'!$F$3:$F$14</c:f>
              <c:numCache>
                <c:formatCode>General</c:formatCode>
                <c:ptCount val="12"/>
                <c:pt idx="0">
                  <c:v>10</c:v>
                </c:pt>
                <c:pt idx="1">
                  <c:v>5</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FA9D-40A1-A158-A4871F197801}"/>
            </c:ext>
          </c:extLst>
        </c:ser>
        <c:dLbls>
          <c:dLblPos val="t"/>
          <c:showLegendKey val="0"/>
          <c:showVal val="1"/>
          <c:showCatName val="0"/>
          <c:showSerName val="0"/>
          <c:showPercent val="0"/>
          <c:showBubbleSize val="0"/>
        </c:dLbls>
        <c:axId val="1578236527"/>
        <c:axId val="1578258127"/>
      </c:scatterChart>
      <c:valAx>
        <c:axId val="157823652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1578258127"/>
        <c:crosses val="autoZero"/>
        <c:crossBetween val="midCat"/>
      </c:valAx>
      <c:valAx>
        <c:axId val="1578258127"/>
        <c:scaling>
          <c:orientation val="minMax"/>
        </c:scaling>
        <c:delete val="1"/>
        <c:axPos val="l"/>
        <c:numFmt formatCode="General" sourceLinked="1"/>
        <c:majorTickMark val="none"/>
        <c:minorTickMark val="none"/>
        <c:tickLblPos val="nextTo"/>
        <c:crossAx val="1578236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FF82FF"/>
              </a:solidFill>
              <a:ln>
                <a:noFill/>
              </a:ln>
              <a:effectLst/>
            </c:spPr>
            <c:extLst>
              <c:ext xmlns:c16="http://schemas.microsoft.com/office/drawing/2014/chart" uri="{C3380CC4-5D6E-409C-BE32-E72D297353CC}">
                <c16:uniqueId val="{00000002-73E1-4C1E-ACBE-8EA5369328A4}"/>
              </c:ext>
            </c:extLst>
          </c:dPt>
          <c:cat>
            <c:strRef>
              <c:f>'TD 2024'!$K$6</c:f>
              <c:strCache>
                <c:ptCount val="1"/>
                <c:pt idx="0">
                  <c:v>MUJER</c:v>
                </c:pt>
              </c:strCache>
            </c:strRef>
          </c:cat>
          <c:val>
            <c:numRef>
              <c:f>'TD 2024'!$L$6</c:f>
              <c:numCache>
                <c:formatCode>0.0%</c:formatCode>
                <c:ptCount val="1"/>
                <c:pt idx="0">
                  <c:v>0.66666666666666663</c:v>
                </c:pt>
              </c:numCache>
            </c:numRef>
          </c:val>
          <c:extLst>
            <c:ext xmlns:c16="http://schemas.microsoft.com/office/drawing/2014/chart" uri="{C3380CC4-5D6E-409C-BE32-E72D297353CC}">
              <c16:uniqueId val="{00000000-73E1-4C1E-ACBE-8EA5369328A4}"/>
            </c:ext>
          </c:extLst>
        </c:ser>
        <c:ser>
          <c:idx val="1"/>
          <c:order val="1"/>
          <c:spPr>
            <a:solidFill>
              <a:schemeClr val="accent2"/>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3-73E1-4C1E-ACBE-8EA5369328A4}"/>
              </c:ext>
            </c:extLst>
          </c:dPt>
          <c:cat>
            <c:strRef>
              <c:f>'TD 2024'!$K$6</c:f>
              <c:strCache>
                <c:ptCount val="1"/>
                <c:pt idx="0">
                  <c:v>MUJER</c:v>
                </c:pt>
              </c:strCache>
            </c:strRef>
          </c:cat>
          <c:val>
            <c:numRef>
              <c:f>'TD 2024'!$M$6</c:f>
              <c:numCache>
                <c:formatCode>0.0%</c:formatCode>
                <c:ptCount val="1"/>
                <c:pt idx="0">
                  <c:v>0.33333333333333337</c:v>
                </c:pt>
              </c:numCache>
            </c:numRef>
          </c:val>
          <c:extLst>
            <c:ext xmlns:c16="http://schemas.microsoft.com/office/drawing/2014/chart" uri="{C3380CC4-5D6E-409C-BE32-E72D297353CC}">
              <c16:uniqueId val="{00000001-73E1-4C1E-ACBE-8EA5369328A4}"/>
            </c:ext>
          </c:extLst>
        </c:ser>
        <c:dLbls>
          <c:showLegendKey val="0"/>
          <c:showVal val="0"/>
          <c:showCatName val="0"/>
          <c:showSerName val="0"/>
          <c:showPercent val="0"/>
          <c:showBubbleSize val="0"/>
        </c:dLbls>
        <c:gapWidth val="150"/>
        <c:overlap val="100"/>
        <c:axId val="1242707392"/>
        <c:axId val="1242687232"/>
      </c:barChart>
      <c:catAx>
        <c:axId val="1242707392"/>
        <c:scaling>
          <c:orientation val="minMax"/>
        </c:scaling>
        <c:delete val="1"/>
        <c:axPos val="l"/>
        <c:numFmt formatCode="General" sourceLinked="1"/>
        <c:majorTickMark val="none"/>
        <c:minorTickMark val="none"/>
        <c:tickLblPos val="nextTo"/>
        <c:crossAx val="1242687232"/>
        <c:crosses val="autoZero"/>
        <c:auto val="1"/>
        <c:lblAlgn val="ctr"/>
        <c:lblOffset val="100"/>
        <c:noMultiLvlLbl val="0"/>
      </c:catAx>
      <c:valAx>
        <c:axId val="1242687232"/>
        <c:scaling>
          <c:orientation val="minMax"/>
        </c:scaling>
        <c:delete val="1"/>
        <c:axPos val="b"/>
        <c:numFmt formatCode="0%" sourceLinked="1"/>
        <c:majorTickMark val="none"/>
        <c:minorTickMark val="none"/>
        <c:tickLblPos val="nextTo"/>
        <c:crossAx val="124270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2-E676-4B7B-B6B1-6F619EA2BBED}"/>
              </c:ext>
            </c:extLst>
          </c:dPt>
          <c:cat>
            <c:strRef>
              <c:f>'TD 2024'!$K$5</c:f>
              <c:strCache>
                <c:ptCount val="1"/>
                <c:pt idx="0">
                  <c:v>HOMBRE</c:v>
                </c:pt>
              </c:strCache>
            </c:strRef>
          </c:cat>
          <c:val>
            <c:numRef>
              <c:f>'TD 2024'!$L$5</c:f>
              <c:numCache>
                <c:formatCode>0.0%</c:formatCode>
                <c:ptCount val="1"/>
                <c:pt idx="0">
                  <c:v>0.66666666666666663</c:v>
                </c:pt>
              </c:numCache>
            </c:numRef>
          </c:val>
          <c:extLst>
            <c:ext xmlns:c16="http://schemas.microsoft.com/office/drawing/2014/chart" uri="{C3380CC4-5D6E-409C-BE32-E72D297353CC}">
              <c16:uniqueId val="{00000000-E676-4B7B-B6B1-6F619EA2BBED}"/>
            </c:ext>
          </c:extLst>
        </c:ser>
        <c:ser>
          <c:idx val="1"/>
          <c:order val="1"/>
          <c:spPr>
            <a:solidFill>
              <a:srgbClr val="FF82FF"/>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3-E676-4B7B-B6B1-6F619EA2BBED}"/>
              </c:ext>
            </c:extLst>
          </c:dPt>
          <c:cat>
            <c:strRef>
              <c:f>'TD 2024'!$K$5</c:f>
              <c:strCache>
                <c:ptCount val="1"/>
                <c:pt idx="0">
                  <c:v>HOMBRE</c:v>
                </c:pt>
              </c:strCache>
            </c:strRef>
          </c:cat>
          <c:val>
            <c:numRef>
              <c:f>'TD 2024'!$M$5</c:f>
              <c:numCache>
                <c:formatCode>0.0%</c:formatCode>
                <c:ptCount val="1"/>
                <c:pt idx="0">
                  <c:v>0.33333333333333337</c:v>
                </c:pt>
              </c:numCache>
            </c:numRef>
          </c:val>
          <c:extLst>
            <c:ext xmlns:c16="http://schemas.microsoft.com/office/drawing/2014/chart" uri="{C3380CC4-5D6E-409C-BE32-E72D297353CC}">
              <c16:uniqueId val="{00000001-E676-4B7B-B6B1-6F619EA2BBED}"/>
            </c:ext>
          </c:extLst>
        </c:ser>
        <c:dLbls>
          <c:showLegendKey val="0"/>
          <c:showVal val="0"/>
          <c:showCatName val="0"/>
          <c:showSerName val="0"/>
          <c:showPercent val="0"/>
          <c:showBubbleSize val="0"/>
        </c:dLbls>
        <c:gapWidth val="150"/>
        <c:overlap val="100"/>
        <c:axId val="1242734272"/>
        <c:axId val="1242713632"/>
      </c:barChart>
      <c:catAx>
        <c:axId val="1242734272"/>
        <c:scaling>
          <c:orientation val="minMax"/>
        </c:scaling>
        <c:delete val="1"/>
        <c:axPos val="l"/>
        <c:numFmt formatCode="General" sourceLinked="1"/>
        <c:majorTickMark val="none"/>
        <c:minorTickMark val="none"/>
        <c:tickLblPos val="nextTo"/>
        <c:crossAx val="1242713632"/>
        <c:crosses val="autoZero"/>
        <c:auto val="1"/>
        <c:lblAlgn val="ctr"/>
        <c:lblOffset val="100"/>
        <c:noMultiLvlLbl val="0"/>
      </c:catAx>
      <c:valAx>
        <c:axId val="1242713632"/>
        <c:scaling>
          <c:orientation val="minMax"/>
        </c:scaling>
        <c:delete val="1"/>
        <c:axPos val="b"/>
        <c:numFmt formatCode="0%" sourceLinked="1"/>
        <c:majorTickMark val="none"/>
        <c:minorTickMark val="none"/>
        <c:tickLblPos val="nextTo"/>
        <c:crossAx val="124273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[GI-FO-076 AUSENTISMO POR ARL Y EPS 2024.xlsx]TD 2024!TablaDinámica16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stacked"/>
        <c:varyColors val="0"/>
        <c:ser>
          <c:idx val="0"/>
          <c:order val="0"/>
          <c:tx>
            <c:strRef>
              <c:f>'TD 2024'!$AR$2:$AR$3</c:f>
              <c:strCache>
                <c:ptCount val="1"/>
                <c:pt idx="0">
                  <c:v>HOMBRE</c:v>
                </c:pt>
              </c:strCache>
            </c:strRef>
          </c:tx>
          <c:spPr>
            <a:solidFill>
              <a:schemeClr val="accent1"/>
            </a:solidFill>
            <a:ln>
              <a:noFill/>
            </a:ln>
            <a:effectLst/>
          </c:spPr>
          <c:invertIfNegative val="0"/>
          <c:cat>
            <c:strRef>
              <c:f>'TD 2024'!$AQ$4:$AQ$20</c:f>
              <c:strCache>
                <c:ptCount val="17"/>
                <c:pt idx="0">
                  <c:v>Amigdalitis aguda, no especificada</c:v>
                </c:pt>
                <c:pt idx="1">
                  <c:v>Contusion de la rodilla</c:v>
                </c:pt>
                <c:pt idx="2">
                  <c:v>Otros dolores abdominales y los no especificados</c:v>
                </c:pt>
                <c:pt idx="3">
                  <c:v>Otras colitis y gastroenteritis no infecciosas especificadas</c:v>
                </c:pt>
                <c:pt idx="4">
                  <c:v>Migrana con aura [migrana clasica]</c:v>
                </c:pt>
                <c:pt idx="5">
                  <c:v>Dolor en el pecho, no especificado</c:v>
                </c:pt>
                <c:pt idx="6">
                  <c:v>Otros sindromes de cefalea especificados</c:v>
                </c:pt>
                <c:pt idx="7">
                  <c:v>Dorsalgia, no especificada</c:v>
                </c:pt>
                <c:pt idx="8">
                  <c:v>Otros estados postquirurgicos especificados</c:v>
                </c:pt>
                <c:pt idx="9">
                  <c:v>Fractura de otros huesos metacarpianos</c:v>
                </c:pt>
                <c:pt idx="10">
                  <c:v>Hernia inguinal unilateral o no especificada, sin obstruccion ni gangrena</c:v>
                </c:pt>
                <c:pt idx="11">
                  <c:v>Fractura de hueso del metatarso</c:v>
                </c:pt>
                <c:pt idx="12">
                  <c:v>Contusion del hombro y del brazo</c:v>
                </c:pt>
                <c:pt idx="13">
                  <c:v>No especificado</c:v>
                </c:pt>
                <c:pt idx="14">
                  <c:v>Fractura de la clavicula</c:v>
                </c:pt>
                <c:pt idx="15">
                  <c:v>Urticaria alergica</c:v>
                </c:pt>
                <c:pt idx="16">
                  <c:v>Fractura de la diafisis de la tibia</c:v>
                </c:pt>
              </c:strCache>
            </c:strRef>
          </c:cat>
          <c:val>
            <c:numRef>
              <c:f>'TD 2024'!$AR$4:$AR$20</c:f>
              <c:numCache>
                <c:formatCode>General</c:formatCode>
                <c:ptCount val="17"/>
                <c:pt idx="0">
                  <c:v>1</c:v>
                </c:pt>
                <c:pt idx="5">
                  <c:v>1</c:v>
                </c:pt>
                <c:pt idx="6">
                  <c:v>1</c:v>
                </c:pt>
                <c:pt idx="7">
                  <c:v>1</c:v>
                </c:pt>
                <c:pt idx="8">
                  <c:v>1</c:v>
                </c:pt>
                <c:pt idx="9">
                  <c:v>1</c:v>
                </c:pt>
                <c:pt idx="11">
                  <c:v>1</c:v>
                </c:pt>
                <c:pt idx="12">
                  <c:v>1</c:v>
                </c:pt>
                <c:pt idx="14">
                  <c:v>1</c:v>
                </c:pt>
                <c:pt idx="16">
                  <c:v>1</c:v>
                </c:pt>
              </c:numCache>
            </c:numRef>
          </c:val>
          <c:extLst>
            <c:ext xmlns:c16="http://schemas.microsoft.com/office/drawing/2014/chart" uri="{C3380CC4-5D6E-409C-BE32-E72D297353CC}">
              <c16:uniqueId val="{00000000-AB37-427C-9C96-E09ABDED6199}"/>
            </c:ext>
          </c:extLst>
        </c:ser>
        <c:ser>
          <c:idx val="1"/>
          <c:order val="1"/>
          <c:tx>
            <c:strRef>
              <c:f>'TD 2024'!$AS$2:$AS$3</c:f>
              <c:strCache>
                <c:ptCount val="1"/>
                <c:pt idx="0">
                  <c:v>MUJER</c:v>
                </c:pt>
              </c:strCache>
            </c:strRef>
          </c:tx>
          <c:spPr>
            <a:solidFill>
              <a:schemeClr val="accent2"/>
            </a:solidFill>
            <a:ln>
              <a:noFill/>
            </a:ln>
            <a:effectLst/>
          </c:spPr>
          <c:invertIfNegative val="0"/>
          <c:cat>
            <c:strRef>
              <c:f>'TD 2024'!$AQ$4:$AQ$20</c:f>
              <c:strCache>
                <c:ptCount val="17"/>
                <c:pt idx="0">
                  <c:v>Amigdalitis aguda, no especificada</c:v>
                </c:pt>
                <c:pt idx="1">
                  <c:v>Contusion de la rodilla</c:v>
                </c:pt>
                <c:pt idx="2">
                  <c:v>Otros dolores abdominales y los no especificados</c:v>
                </c:pt>
                <c:pt idx="3">
                  <c:v>Otras colitis y gastroenteritis no infecciosas especificadas</c:v>
                </c:pt>
                <c:pt idx="4">
                  <c:v>Migrana con aura [migrana clasica]</c:v>
                </c:pt>
                <c:pt idx="5">
                  <c:v>Dolor en el pecho, no especificado</c:v>
                </c:pt>
                <c:pt idx="6">
                  <c:v>Otros sindromes de cefalea especificados</c:v>
                </c:pt>
                <c:pt idx="7">
                  <c:v>Dorsalgia, no especificada</c:v>
                </c:pt>
                <c:pt idx="8">
                  <c:v>Otros estados postquirurgicos especificados</c:v>
                </c:pt>
                <c:pt idx="9">
                  <c:v>Fractura de otros huesos metacarpianos</c:v>
                </c:pt>
                <c:pt idx="10">
                  <c:v>Hernia inguinal unilateral o no especificada, sin obstruccion ni gangrena</c:v>
                </c:pt>
                <c:pt idx="11">
                  <c:v>Fractura de hueso del metatarso</c:v>
                </c:pt>
                <c:pt idx="12">
                  <c:v>Contusion del hombro y del brazo</c:v>
                </c:pt>
                <c:pt idx="13">
                  <c:v>No especificado</c:v>
                </c:pt>
                <c:pt idx="14">
                  <c:v>Fractura de la clavicula</c:v>
                </c:pt>
                <c:pt idx="15">
                  <c:v>Urticaria alergica</c:v>
                </c:pt>
                <c:pt idx="16">
                  <c:v>Fractura de la diafisis de la tibia</c:v>
                </c:pt>
              </c:strCache>
            </c:strRef>
          </c:cat>
          <c:val>
            <c:numRef>
              <c:f>'TD 2024'!$AS$4:$AS$20</c:f>
              <c:numCache>
                <c:formatCode>General</c:formatCode>
                <c:ptCount val="17"/>
                <c:pt idx="1">
                  <c:v>1</c:v>
                </c:pt>
                <c:pt idx="2">
                  <c:v>1</c:v>
                </c:pt>
                <c:pt idx="3">
                  <c:v>2</c:v>
                </c:pt>
                <c:pt idx="4">
                  <c:v>2</c:v>
                </c:pt>
                <c:pt idx="10">
                  <c:v>1</c:v>
                </c:pt>
                <c:pt idx="13">
                  <c:v>1</c:v>
                </c:pt>
                <c:pt idx="15">
                  <c:v>2</c:v>
                </c:pt>
              </c:numCache>
            </c:numRef>
          </c:val>
          <c:extLst>
            <c:ext xmlns:c16="http://schemas.microsoft.com/office/drawing/2014/chart" uri="{C3380CC4-5D6E-409C-BE32-E72D297353CC}">
              <c16:uniqueId val="{00000002-AB37-427C-9C96-E09ABDED6199}"/>
            </c:ext>
          </c:extLst>
        </c:ser>
        <c:dLbls>
          <c:showLegendKey val="0"/>
          <c:showVal val="0"/>
          <c:showCatName val="0"/>
          <c:showSerName val="0"/>
          <c:showPercent val="0"/>
          <c:showBubbleSize val="0"/>
        </c:dLbls>
        <c:gapWidth val="150"/>
        <c:overlap val="100"/>
        <c:axId val="1427769823"/>
        <c:axId val="1427770303"/>
      </c:barChart>
      <c:catAx>
        <c:axId val="1427769823"/>
        <c:scaling>
          <c:orientation val="minMax"/>
        </c:scaling>
        <c:delete val="0"/>
        <c:axPos val="b"/>
        <c:title>
          <c:layout>
            <c:manualLayout>
              <c:xMode val="edge"/>
              <c:yMode val="edge"/>
              <c:x val="0.46680979094865538"/>
              <c:y val="5.1768700387206892E-2"/>
            </c:manualLayout>
          </c:layout>
          <c:overlay val="0"/>
          <c:spPr>
            <a:noFill/>
            <a:ln>
              <a:noFill/>
            </a:ln>
            <a:effectLst/>
          </c:spPr>
          <c:txPr>
            <a:bodyPr rot="0" spcFirstLastPara="1" vertOverflow="ellipsis" vert="horz" wrap="square" anchor="t" anchorCtr="0"/>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crossAx val="1427770303"/>
        <c:crosses val="autoZero"/>
        <c:auto val="1"/>
        <c:lblAlgn val="ctr"/>
        <c:lblOffset val="100"/>
        <c:noMultiLvlLbl val="0"/>
      </c:catAx>
      <c:valAx>
        <c:axId val="1427770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crossAx val="142776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Linea</a:t>
            </a:r>
            <a:r>
              <a:rPr lang="es-CO" baseline="0"/>
              <a:t> de Tendencia</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'TD 2024'!$E$2</c:f>
              <c:strCache>
                <c:ptCount val="1"/>
                <c:pt idx="0">
                  <c:v>Mes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'TD 2024'!$E$3:$E$14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0-332A-4F2D-B795-7F1FD2484F43}"/>
            </c:ext>
          </c:extLst>
        </c:ser>
        <c:ser>
          <c:idx val="1"/>
          <c:order val="1"/>
          <c:tx>
            <c:strRef>
              <c:f>'TD 2024'!$F$2</c:f>
              <c:strCache>
                <c:ptCount val="1"/>
                <c:pt idx="0">
                  <c:v>Total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yVal>
            <c:numRef>
              <c:f>'TD 2024'!$F$3:$F$14</c:f>
              <c:numCache>
                <c:formatCode>General</c:formatCode>
                <c:ptCount val="12"/>
                <c:pt idx="0">
                  <c:v>10</c:v>
                </c:pt>
                <c:pt idx="1">
                  <c:v>5</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1-332A-4F2D-B795-7F1FD2484F43}"/>
            </c:ext>
          </c:extLst>
        </c:ser>
        <c:dLbls>
          <c:showLegendKey val="0"/>
          <c:showVal val="0"/>
          <c:showCatName val="0"/>
          <c:showSerName val="0"/>
          <c:showPercent val="0"/>
          <c:showBubbleSize val="0"/>
        </c:dLbls>
        <c:axId val="1578236527"/>
        <c:axId val="1578258127"/>
      </c:scatterChart>
      <c:valAx>
        <c:axId val="1578236527"/>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78258127"/>
        <c:crosses val="autoZero"/>
        <c:crossBetween val="midCat"/>
      </c:valAx>
      <c:valAx>
        <c:axId val="157825812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782365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'TD 2024'!$AX$3</c:f>
              <c:strCache>
                <c:ptCount val="1"/>
                <c:pt idx="0">
                  <c:v>Hombre</c:v>
                </c:pt>
              </c:strCache>
            </c:strRef>
          </c:tx>
          <c:spPr>
            <a:solidFill>
              <a:schemeClr val="accent1"/>
            </a:solidFill>
            <a:ln>
              <a:noFill/>
            </a:ln>
            <a:effectLst/>
          </c:spPr>
          <c:invertIfNegative val="0"/>
          <c:cat>
            <c:strRef>
              <c:f>'TD 2024'!$AW$4:$AW$288</c:f>
              <c:strCache>
                <c:ptCount val="285"/>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pt idx="51">
                  <c:v>Dolor, no especificado</c:v>
                </c:pt>
                <c:pt idx="52">
                  <c:v>COVID-19, virus no identificado</c:v>
                </c:pt>
                <c:pt idx="53">
                  <c:v>Contusion de la region lumbosacra y de la pelvis</c:v>
                </c:pt>
                <c:pt idx="54">
                  <c:v>Diarrea funcional</c:v>
                </c:pt>
                <c:pt idx="55">
                  <c:v>Pterigion</c:v>
                </c:pt>
                <c:pt idx="56">
                  <c:v>Celulitis de otras partes de los miembros</c:v>
                </c:pt>
                <c:pt idx="57">
                  <c:v>Parto unico espontaneo, presentacion cefalica de vertice</c:v>
                </c:pt>
                <c:pt idx="58">
                  <c:v>Otras convulsiones y las no especificadas</c:v>
                </c:pt>
                <c:pt idx="59">
                  <c:v>Falso trabajo de parto a las 37 y mas semanas completas de gestacion</c:v>
                </c:pt>
                <c:pt idx="60">
                  <c:v>Gastroduodenitis, no especificada</c:v>
                </c:pt>
                <c:pt idx="61">
                  <c:v>Hidronefrosis con obstruccion por calculos del rinon y del ureter</c:v>
                </c:pt>
                <c:pt idx="62">
                  <c:v>Dermatitis de contacto, forma no especificada, debida a otros agentes</c:v>
                </c:pt>
                <c:pt idx="63">
                  <c:v>Celulitis de sitio no especificado</c:v>
                </c:pt>
                <c:pt idx="64">
                  <c:v>Lumbago no especificado</c:v>
                </c:pt>
                <c:pt idx="65">
                  <c:v>Otros trastornos sinoviales y tendinosos en enfermedades clasificadas en otra parte</c:v>
                </c:pt>
                <c:pt idx="66">
                  <c:v>Mialgia</c:v>
                </c:pt>
                <c:pt idx="67">
                  <c:v>Alergia no especificada</c:v>
                </c:pt>
                <c:pt idx="68">
                  <c:v>Lumbago con ciatica</c:v>
                </c:pt>
                <c:pt idx="69">
                  <c:v>Artrosis primaria de otras articulaciones</c:v>
                </c:pt>
                <c:pt idx="70">
                  <c:v>Calculo del rinon</c:v>
                </c:pt>
                <c:pt idx="71">
                  <c:v>Otros glaucomas</c:v>
                </c:pt>
                <c:pt idx="72">
                  <c:v>Supervision de embarazo normal no especificado</c:v>
                </c:pt>
                <c:pt idx="73">
                  <c:v>Hemorragia vaginal y uterina anormal, no especificada</c:v>
                </c:pt>
                <c:pt idx="74">
                  <c:v>Alteraciones de la vision en enfermedades clasificadas en otra parte</c:v>
                </c:pt>
                <c:pt idx="75">
                  <c:v>Orzuelo y otras inflamaciones profundas del parpado</c:v>
                </c:pt>
                <c:pt idx="76">
                  <c:v>Nausea y vomito</c:v>
                </c:pt>
                <c:pt idx="77">
                  <c:v>Otros trastornos internos de la rodilla</c:v>
                </c:pt>
                <c:pt idx="78">
                  <c:v>Supervision de primer embarazo normal</c:v>
                </c:pt>
                <c:pt idx="79">
                  <c:v>Dolor pelvico y perineal</c:v>
                </c:pt>
                <c:pt idx="80">
                  <c:v>Secuelas de accidente de vehiculo de motor</c:v>
                </c:pt>
                <c:pt idx="81">
                  <c:v>Traumatismo no especificado de miembro inferior, nivel no especificado</c:v>
                </c:pt>
                <c:pt idx="82">
                  <c:v>Dolor en articulacion</c:v>
                </c:pt>
                <c:pt idx="83">
                  <c:v>Malestar y fatiga</c:v>
                </c:pt>
                <c:pt idx="84">
                  <c:v>Hipertension materna, no especificada</c:v>
                </c:pt>
                <c:pt idx="85">
                  <c:v>Otras complicaciones especificadas relacionadas con el embarazo</c:v>
                </c:pt>
                <c:pt idx="86">
                  <c:v>Edema gestacional con proteinuria</c:v>
                </c:pt>
                <c:pt idx="87">
                  <c:v>Desgarro de meniscos, presente</c:v>
                </c:pt>
                <c:pt idx="88">
                  <c:v>Otras gastritis agudas</c:v>
                </c:pt>
                <c:pt idx="89">
                  <c:v>Trastornos mentales y del comportamiento debidos al uso de sedantes o hipnoticos, intoxicacion aguda</c:v>
                </c:pt>
                <c:pt idx="90">
                  <c:v>Colitis y gastroenteritis no infecciosas, no especificadas</c:v>
                </c:pt>
                <c:pt idx="91">
                  <c:v>Otras colitis y gastroenteritis no infecciosas especificadas</c:v>
                </c:pt>
                <c:pt idx="92">
                  <c:v>Periodontitis apical cronica</c:v>
                </c:pt>
                <c:pt idx="93">
                  <c:v>Varices pelvicas</c:v>
                </c:pt>
                <c:pt idx="94">
                  <c:v>Migrana con aura [migrana clasica]</c:v>
                </c:pt>
                <c:pt idx="95">
                  <c:v>Otras osteocondrodisplasias especificadas</c:v>
                </c:pt>
                <c:pt idx="96">
                  <c:v>Epilepsia, tipo no especificado</c:v>
                </c:pt>
                <c:pt idx="97">
                  <c:v>Traumatismo no especificado de miembro superior, nivel no especificado</c:v>
                </c:pt>
                <c:pt idx="98">
                  <c:v>Absceso cutaneo, furunculo y antrax de otros sitios</c:v>
                </c:pt>
                <c:pt idx="99">
                  <c:v>Otalgia</c:v>
                </c:pt>
                <c:pt idx="100">
                  <c:v>Otitis externa aguda, no infecciosa</c:v>
                </c:pt>
                <c:pt idx="101">
                  <c:v>Estado asmatico</c:v>
                </c:pt>
                <c:pt idx="102">
                  <c:v>Celulitis de los dedos de la mano y del pie</c:v>
                </c:pt>
                <c:pt idx="103">
                  <c:v>Absceso periapical con fistula</c:v>
                </c:pt>
                <c:pt idx="104">
                  <c:v>Otras conjuntivitis agudas</c:v>
                </c:pt>
                <c:pt idx="105">
                  <c:v>Dolor localizado en otras partes inferiores del abdomen</c:v>
                </c:pt>
                <c:pt idx="106">
                  <c:v>Contusion de otras partes de la muneca y de la mano</c:v>
                </c:pt>
                <c:pt idx="107">
                  <c:v>Contusion de otras partes y de las no especificadas del pie</c:v>
                </c:pt>
                <c:pt idx="108">
                  <c:v>Contusion del tobillo</c:v>
                </c:pt>
                <c:pt idx="109">
                  <c:v>Dermatitis atopica, no especificada</c:v>
                </c:pt>
                <c:pt idx="110">
                  <c:v>Motociclista [cualquiera] lesionado en accidente de transito no especificado</c:v>
                </c:pt>
                <c:pt idx="111">
                  <c:v>Migrana, no especificada</c:v>
                </c:pt>
                <c:pt idx="112">
                  <c:v>Dolor en el pecho, no especificado</c:v>
                </c:pt>
                <c:pt idx="113">
                  <c:v>Calculo en la uretra</c:v>
                </c:pt>
                <c:pt idx="114">
                  <c:v>Desviacion del tabique nasal</c:v>
                </c:pt>
                <c:pt idx="115">
                  <c:v>Otros vertigos perifericos</c:v>
                </c:pt>
                <c:pt idx="116">
                  <c:v>COVID-19, virus identificado</c:v>
                </c:pt>
                <c:pt idx="117">
                  <c:v>Bronquitis aguda, no especificada</c:v>
                </c:pt>
                <c:pt idx="118">
                  <c:v>Dermatitis, no especificada</c:v>
                </c:pt>
                <c:pt idx="119">
                  <c:v>Otros sindromes de cefalea especificados</c:v>
                </c:pt>
                <c:pt idx="120">
                  <c:v>Contusion de dedo(s) del pie con dano de la(s) una(s)</c:v>
                </c:pt>
                <c:pt idx="121">
                  <c:v>Amenaza de aborto</c:v>
                </c:pt>
                <c:pt idx="122">
                  <c:v>Caries con exposición pulpar</c:v>
                </c:pt>
                <c:pt idx="123">
                  <c:v>Calculo de la vesicula biliar con colecistitis aguda</c:v>
                </c:pt>
                <c:pt idx="124">
                  <c:v>Bursitis del hombro</c:v>
                </c:pt>
                <c:pt idx="125">
                  <c:v>Tendinitis del biceps</c:v>
                </c:pt>
                <c:pt idx="126">
                  <c:v>Falso trabajo de parto antes de las 37 semanas completas de gestacion</c:v>
                </c:pt>
                <c:pt idx="127">
                  <c:v>Dorsalgia, no especificada</c:v>
                </c:pt>
                <c:pt idx="128">
                  <c:v>Fractura de la epifisis inferior de la tibia</c:v>
                </c:pt>
                <c:pt idx="129">
                  <c:v>Otro aborto incompleto, sin complicacion</c:v>
                </c:pt>
                <c:pt idx="130">
                  <c:v>Otros traumatismos especificados de miembro superior, nivel no especificado</c:v>
                </c:pt>
                <c:pt idx="131">
                  <c:v>Herida de dedo(s) de la mano, sin dano de la(s) una(s)</c:v>
                </c:pt>
                <c:pt idx="132">
                  <c:v>Otros estados postquirurgicos especificados</c:v>
                </c:pt>
                <c:pt idx="133">
                  <c:v>Torticolis</c:v>
                </c:pt>
                <c:pt idx="134">
                  <c:v>Herida de miembro inferior, nivel no especificado</c:v>
                </c:pt>
                <c:pt idx="135">
                  <c:v>Traumatismo superficial del abdomen, de la region lumbosacra y de la pelvis, parte no especificada</c:v>
                </c:pt>
                <c:pt idx="136">
                  <c:v>Quemadura de la cabeza y del cuello, de primer grado</c:v>
                </c:pt>
                <c:pt idx="137">
                  <c:v>Fractura de otros huesos metacarpianos</c:v>
                </c:pt>
                <c:pt idx="138">
                  <c:v>Cefalea debida a tension</c:v>
                </c:pt>
                <c:pt idx="139">
                  <c:v>Conjuntivitis aguda, no especificada</c:v>
                </c:pt>
                <c:pt idx="140">
                  <c:v>Infeccion local de la piel y del tejido subcutaneo, no especificada</c:v>
                </c:pt>
                <c:pt idx="141">
                  <c:v>Otras otitis externas infecciosas</c:v>
                </c:pt>
                <c:pt idx="142">
                  <c:v>Traumatismo de la cabeza, no especificado</c:v>
                </c:pt>
                <c:pt idx="143">
                  <c:v>Gonartrosis, no especificada</c:v>
                </c:pt>
                <c:pt idx="144">
                  <c:v>Otitis media, no especificada</c:v>
                </c:pt>
                <c:pt idx="145">
                  <c:v>Dolor en miembro</c:v>
                </c:pt>
                <c:pt idx="146">
                  <c:v>Perdida de dientes debida a accidente, extraccion o enfermedad periodontal local</c:v>
                </c:pt>
                <c:pt idx="147">
                  <c:v>Epicondilitis lateral</c:v>
                </c:pt>
                <c:pt idx="148">
                  <c:v>Otros hidroceles</c:v>
                </c:pt>
                <c:pt idx="149">
                  <c:v>Celulitis de la cara</c:v>
                </c:pt>
                <c:pt idx="150">
                  <c:v>Otras enfermedades periodontales</c:v>
                </c:pt>
                <c:pt idx="151">
                  <c:v>Pasajero de motocicleta lesionado por colision con otros vehiculos de motor, y con los no especificados, en accidente de transito</c:v>
                </c:pt>
                <c:pt idx="152">
                  <c:v>Absceso periapical sin fistula</c:v>
                </c:pt>
                <c:pt idx="153">
                  <c:v>Aborto espontaneo incompleto, sin complicacion</c:v>
                </c:pt>
                <c:pt idx="154">
                  <c:v>Herida de dedo(s) del pie sin dano(s) de la(s) una(s)</c:v>
                </c:pt>
                <c:pt idx="155">
                  <c:v>Fracturas de otras partes del femur</c:v>
                </c:pt>
                <c:pt idx="156">
                  <c:v>Poliartritis, no especificada</c:v>
                </c:pt>
                <c:pt idx="157">
                  <c:v>Meningitis bacteriana, no especificada</c:v>
                </c:pt>
                <c:pt idx="158">
                  <c:v>Taquicardia supraventricular</c:v>
                </c:pt>
                <c:pt idx="159">
                  <c:v>Nacido vivo, unico</c:v>
                </c:pt>
                <c:pt idx="160">
                  <c:v>Caries de la dentina</c:v>
                </c:pt>
                <c:pt idx="161">
                  <c:v>Espolon calcaneo</c:v>
                </c:pt>
                <c:pt idx="162">
                  <c:v>Trastorno de la membrana timpanica, no especificado</c:v>
                </c:pt>
                <c:pt idx="163">
                  <c:v>Quemadura de primer grado, region del cuerpo no especificada</c:v>
                </c:pt>
                <c:pt idx="164">
                  <c:v>Quemadura del hombro y miembro superior, de segundo grado, excepto de la muneca y de la mano</c:v>
                </c:pt>
                <c:pt idx="165">
                  <c:v>Traumatismo por aplastamiento del tobillo</c:v>
                </c:pt>
                <c:pt idx="166">
                  <c:v>Tendinitis aquiliana</c:v>
                </c:pt>
                <c:pt idx="167">
                  <c:v>Absceso cutaneo, furunculo y antrax de miembro</c:v>
                </c:pt>
                <c:pt idx="168">
                  <c:v>Traumatismo de nervio sensorial cutaneo a nivel del pie y del tobillo</c:v>
                </c:pt>
                <c:pt idx="169">
                  <c:v>Tumor de comportamiento incierto o desconocido de la glandula tiroides</c:v>
                </c:pt>
                <c:pt idx="170">
                  <c:v>Estado migranoso</c:v>
                </c:pt>
                <c:pt idx="171">
                  <c:v>Herida de miembro superior, nivel no especificado</c:v>
                </c:pt>
                <c:pt idx="172">
                  <c:v>Hernia inguinal unilateral o no especificada, sin obstruccion ni gangrena</c:v>
                </c:pt>
                <c:pt idx="173">
                  <c:v>Hemorragia gastrointestinal, no especificada</c:v>
                </c:pt>
                <c:pt idx="174">
                  <c:v>Fractura de otro dedo de la mano</c:v>
                </c:pt>
                <c:pt idx="175">
                  <c:v>Trastorno venoso, no especificado</c:v>
                </c:pt>
                <c:pt idx="176">
                  <c:v>ulcera cronica de la piel, no clasificada en otra parte</c:v>
                </c:pt>
                <c:pt idx="177">
                  <c:v>Herida del codo</c:v>
                </c:pt>
                <c:pt idx="178">
                  <c:v>Contusion de otras partes y las no especificadas de la pierna</c:v>
                </c:pt>
                <c:pt idx="179">
                  <c:v>Faringitis aguda, no especificada</c:v>
                </c:pt>
                <c:pt idx="180">
                  <c:v>Fractura de hueso del metatarso</c:v>
                </c:pt>
                <c:pt idx="181">
                  <c:v>Dolor ocular</c:v>
                </c:pt>
                <c:pt idx="182">
                  <c:v>Trastorno de nervio craneal, no especificado</c:v>
                </c:pt>
                <c:pt idx="183">
                  <c:v>Tumor maligno del ovario</c:v>
                </c:pt>
                <c:pt idx="184">
                  <c:v>Endometriosis, no especificada</c:v>
                </c:pt>
                <c:pt idx="185">
                  <c:v>Bronquitis, no especificada como aguda o cronica</c:v>
                </c:pt>
                <c:pt idx="186">
                  <c:v>Hipo</c:v>
                </c:pt>
                <c:pt idx="187">
                  <c:v>Glaucoma secundario a otros trastornos del ojo</c:v>
                </c:pt>
                <c:pt idx="188">
                  <c:v>Otras perforaciones de la membrana timpanica</c:v>
                </c:pt>
                <c:pt idx="189">
                  <c:v>Otras colelitiasis</c:v>
                </c:pt>
                <c:pt idx="190">
                  <c:v>Otras queratitis superficiales sin conjuntivitis</c:v>
                </c:pt>
                <c:pt idx="191">
                  <c:v>Donante de rinon</c:v>
                </c:pt>
                <c:pt idx="192">
                  <c:v>Embarazo ectopico, no especificado</c:v>
                </c:pt>
                <c:pt idx="193">
                  <c:v>Enfermedad de la lengua, no especificada</c:v>
                </c:pt>
                <c:pt idx="194">
                  <c:v>Asma, no especificado</c:v>
                </c:pt>
                <c:pt idx="195">
                  <c:v>Venas varicosas de los miembros inferiores con ulcera e inflamacion</c:v>
                </c:pt>
                <c:pt idx="196">
                  <c:v>Traumatismo superficial de la muneca y de la mano, no especificado</c:v>
                </c:pt>
                <c:pt idx="197">
                  <c:v>Supervision de otros embarazos de alto riesgo</c:v>
                </c:pt>
                <c:pt idx="198">
                  <c:v>Hernia umbilical sin obstruccion ni gangrena</c:v>
                </c:pt>
                <c:pt idx="199">
                  <c:v>Amputacion traumatica de otro dedo unico (completa) (parcial)</c:v>
                </c:pt>
                <c:pt idx="200">
                  <c:v>Esguinces y torceduras de otros sitios y los no especificados del pie</c:v>
                </c:pt>
                <c:pt idx="201">
                  <c:v>Laringitis aguda</c:v>
                </c:pt>
                <c:pt idx="202">
                  <c:v>Osteocondropatia, no especificada</c:v>
                </c:pt>
                <c:pt idx="203">
                  <c:v>Hiperglicemia, no especificada</c:v>
                </c:pt>
                <c:pt idx="204">
                  <c:v>Enfermedad del reflujo gastroesofagico sin esofagitis</c:v>
                </c:pt>
                <c:pt idx="205">
                  <c:v>Contusion de la cadera</c:v>
                </c:pt>
                <c:pt idx="206">
                  <c:v>Fractura del hueso escafoides [navicular] de la mano</c:v>
                </c:pt>
                <c:pt idx="207">
                  <c:v>Otros sintomas y signos generales especificados</c:v>
                </c:pt>
                <c:pt idx="208">
                  <c:v>Traumatismo cerebral difuso</c:v>
                </c:pt>
                <c:pt idx="209">
                  <c:v>Gastritis, no especificada</c:v>
                </c:pt>
                <c:pt idx="210">
                  <c:v>Caida en el mismo nivel por deslizamiento, tropezon y traspie, otro lugar especificado</c:v>
                </c:pt>
                <c:pt idx="211">
                  <c:v>Contusion de dedo(s) de la mano, sin dano de la(s) una(s)</c:v>
                </c:pt>
                <c:pt idx="212">
                  <c:v>Una encarnada</c:v>
                </c:pt>
                <c:pt idx="213">
                  <c:v>Amigdalitis estreptococica</c:v>
                </c:pt>
                <c:pt idx="214">
                  <c:v>Trastornos de disco lumbar y otros, con radiculopatia</c:v>
                </c:pt>
                <c:pt idx="215">
                  <c:v>Colitis y gastroenteritis alergicas y dieteticas</c:v>
                </c:pt>
                <c:pt idx="216">
                  <c:v>Otitis media supurativa aguda</c:v>
                </c:pt>
                <c:pt idx="217">
                  <c:v>Ruptura prematura de las membranas, sin otra especificacion</c:v>
                </c:pt>
                <c:pt idx="218">
                  <c:v>Trastornos del testiculo y del epididimo en enfermedades clasificadas en otra parte</c:v>
                </c:pt>
                <c:pt idx="219">
                  <c:v>Impetiginizacion de otras dermatosis</c:v>
                </c:pt>
                <c:pt idx="220">
                  <c:v>Tumor benigno de la mama</c:v>
                </c:pt>
                <c:pt idx="221">
                  <c:v>Masa no especificada en la mama</c:v>
                </c:pt>
                <c:pt idx="222">
                  <c:v>Herida de la pierna, parte no especificada</c:v>
                </c:pt>
                <c:pt idx="223">
                  <c:v>Trastorno de la una, no especificado</c:v>
                </c:pt>
                <c:pt idx="224">
                  <c:v>Contractura muscular</c:v>
                </c:pt>
                <c:pt idx="225">
                  <c:v>Esguinces y torceduras que comprometen los ligamentos laterales (externo) (interno) de la rodilla</c:v>
                </c:pt>
                <c:pt idx="226">
                  <c:v>Otros trastornos especificados de la retina</c:v>
                </c:pt>
                <c:pt idx="227">
                  <c:v>Amigdalitis aguda debida a otros microorganismos especificados</c:v>
                </c:pt>
                <c:pt idx="228">
                  <c:v>Cuerpo extrano en el saco conjuntival</c:v>
                </c:pt>
                <c:pt idx="229">
                  <c:v>Reaccion de hipersensibilidad de las vias respiratorias superiores, sitio no especificado</c:v>
                </c:pt>
                <c:pt idx="230">
                  <c:v>Palpitaciones</c:v>
                </c:pt>
                <c:pt idx="231">
                  <c:v>Dolor en el pecho al respirar</c:v>
                </c:pt>
                <c:pt idx="232">
                  <c:v>Otros trastornos del globo ocular</c:v>
                </c:pt>
                <c:pt idx="233">
                  <c:v>Conjuntivitis mucopurulenta</c:v>
                </c:pt>
                <c:pt idx="234">
                  <c:v>Trastorno de ansiedad, no especificado</c:v>
                </c:pt>
                <c:pt idx="235">
                  <c:v>Absceso cutaneo, furunculo y antrax de gluteos</c:v>
                </c:pt>
                <c:pt idx="236">
                  <c:v>Conjuntivitis, no especificada</c:v>
                </c:pt>
                <c:pt idx="237">
                  <c:v>Aborto no especificado completo o no especificado, sin complicacion</c:v>
                </c:pt>
                <c:pt idx="238">
                  <c:v>Fractura de los huesos de la nariz</c:v>
                </c:pt>
                <c:pt idx="239">
                  <c:v>Otros trastornos especificados del ojo y sus anexos</c:v>
                </c:pt>
                <c:pt idx="240">
                  <c:v>ulcera gastrica, aguda con hemorragia</c:v>
                </c:pt>
                <c:pt idx="241">
                  <c:v>Hemorragia del vitreo</c:v>
                </c:pt>
                <c:pt idx="242">
                  <c:v>Desprendimiento de la retina por traccion</c:v>
                </c:pt>
                <c:pt idx="243">
                  <c:v>Embarazo confirmado</c:v>
                </c:pt>
                <c:pt idx="244">
                  <c:v>Obesidad debida a exceso de calorias</c:v>
                </c:pt>
                <c:pt idx="245">
                  <c:v>ulcera de miembro inferior, no clasificada en otra parte</c:v>
                </c:pt>
                <c:pt idx="246">
                  <c:v>Esterilizacion</c:v>
                </c:pt>
                <c:pt idx="247">
                  <c:v>Infeccion filarica de la conjuntiva</c:v>
                </c:pt>
                <c:pt idx="248">
                  <c:v>Absceso cutaneo, furunculo y antrax de la cara</c:v>
                </c:pt>
                <c:pt idx="249">
                  <c:v>Contusion de otras partes del antebrazo y de las no especificadas</c:v>
                </c:pt>
                <c:pt idx="250">
                  <c:v>Granuloma por cuerpo extrano en la piel y en el tejido subcutaneo</c:v>
                </c:pt>
                <c:pt idx="251">
                  <c:v>Hematoma obstetrico de la pelvis</c:v>
                </c:pt>
                <c:pt idx="252">
                  <c:v>Trastornos del higado en el embarazo, el parto y el puerperio</c:v>
                </c:pt>
                <c:pt idx="253">
                  <c:v>Otros trastornos degenerativos del globo ocular</c:v>
                </c:pt>
                <c:pt idx="254">
                  <c:v>Paralisis de Bell</c:v>
                </c:pt>
                <c:pt idx="255">
                  <c:v>Otras lesiones del hombro</c:v>
                </c:pt>
                <c:pt idx="256">
                  <c:v>Contusion del hombro y del brazo</c:v>
                </c:pt>
                <c:pt idx="257">
                  <c:v>Traumatismo superficial de la cabeza, parte no especificada</c:v>
                </c:pt>
                <c:pt idx="258">
                  <c:v>Herida del tobillo</c:v>
                </c:pt>
                <c:pt idx="259">
                  <c:v>Hemorragia conjuntival</c:v>
                </c:pt>
                <c:pt idx="260">
                  <c:v>Degeneraciones y depositos conjuntivales</c:v>
                </c:pt>
                <c:pt idx="261">
                  <c:v>Catarata senil, no especificada</c:v>
                </c:pt>
                <c:pt idx="262">
                  <c:v>Catarata, no especificada</c:v>
                </c:pt>
                <c:pt idx="263">
                  <c:v>Otras gastritis</c:v>
                </c:pt>
                <c:pt idx="264">
                  <c:v>Fractura de la epifisis superior del humero</c:v>
                </c:pt>
                <c:pt idx="265">
                  <c:v>Placenta previa con especificacion de que no hubo hemorragia</c:v>
                </c:pt>
                <c:pt idx="266">
                  <c:v>Abdomen agudo</c:v>
                </c:pt>
                <c:pt idx="267">
                  <c:v>Dispepsia funcional</c:v>
                </c:pt>
                <c:pt idx="268">
                  <c:v>Mordedura o picadura de insectos y otros artropodos no venenosos, area industrial y de la construccion</c:v>
                </c:pt>
                <c:pt idx="269">
                  <c:v>Calculo urinario, no especificado</c:v>
                </c:pt>
                <c:pt idx="270">
                  <c:v>Orquitis, epididimitis y orquiepididimitis sin absceso</c:v>
                </c:pt>
                <c:pt idx="271">
                  <c:v>Otra otitis media aguda, no supurativa</c:v>
                </c:pt>
                <c:pt idx="272">
                  <c:v>Blefaritis</c:v>
                </c:pt>
                <c:pt idx="273">
                  <c:v>Cistitis aguda</c:v>
                </c:pt>
                <c:pt idx="274">
                  <c:v>Sinovitis y tenosinovitis, no especificada</c:v>
                </c:pt>
                <c:pt idx="275">
                  <c:v>Neuralgia y neuritis, no especificadas</c:v>
                </c:pt>
                <c:pt idx="276">
                  <c:v>Luxacion, esguince o torcedura de articulacion y ligamentos no especificados de miembro inferior, nivel no especificado</c:v>
                </c:pt>
                <c:pt idx="277">
                  <c:v>Sindrome de dificultad respiratoria del adulto</c:v>
                </c:pt>
                <c:pt idx="278">
                  <c:v>Vomitos del embarazo, no especificados</c:v>
                </c:pt>
                <c:pt idx="279">
                  <c:v>Sindrome del tunel carpiano</c:v>
                </c:pt>
                <c:pt idx="280">
                  <c:v>Mastodinia</c:v>
                </c:pt>
                <c:pt idx="281">
                  <c:v>Otros trastornos funcionales especificados del intestino</c:v>
                </c:pt>
                <c:pt idx="282">
                  <c:v>No especificado</c:v>
                </c:pt>
                <c:pt idx="283">
                  <c:v>Otras gastroenteritis y colitis de origen infeccioso</c:v>
                </c:pt>
                <c:pt idx="284">
                  <c:v>Enfermedades del sistma digestivo</c:v>
                </c:pt>
              </c:strCache>
            </c:strRef>
          </c:cat>
          <c:val>
            <c:numRef>
              <c:f>'TD 2024'!$AX$4:$AX$288</c:f>
              <c:numCache>
                <c:formatCode>General</c:formatCode>
                <c:ptCount val="285"/>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1</c:v>
                </c:pt>
                <c:pt idx="113">
                  <c:v>0</c:v>
                </c:pt>
                <c:pt idx="114">
                  <c:v>0</c:v>
                </c:pt>
                <c:pt idx="115">
                  <c:v>0</c:v>
                </c:pt>
                <c:pt idx="116">
                  <c:v>0</c:v>
                </c:pt>
                <c:pt idx="117">
                  <c:v>0</c:v>
                </c:pt>
                <c:pt idx="118">
                  <c:v>0</c:v>
                </c:pt>
                <c:pt idx="119">
                  <c:v>1</c:v>
                </c:pt>
                <c:pt idx="120">
                  <c:v>0</c:v>
                </c:pt>
                <c:pt idx="121">
                  <c:v>0</c:v>
                </c:pt>
                <c:pt idx="122">
                  <c:v>0</c:v>
                </c:pt>
                <c:pt idx="123">
                  <c:v>0</c:v>
                </c:pt>
                <c:pt idx="124">
                  <c:v>0</c:v>
                </c:pt>
                <c:pt idx="125">
                  <c:v>0</c:v>
                </c:pt>
                <c:pt idx="126">
                  <c:v>0</c:v>
                </c:pt>
                <c:pt idx="127">
                  <c:v>1</c:v>
                </c:pt>
                <c:pt idx="128">
                  <c:v>0</c:v>
                </c:pt>
                <c:pt idx="129">
                  <c:v>0</c:v>
                </c:pt>
                <c:pt idx="130">
                  <c:v>0</c:v>
                </c:pt>
                <c:pt idx="131">
                  <c:v>0</c:v>
                </c:pt>
                <c:pt idx="132">
                  <c:v>1</c:v>
                </c:pt>
                <c:pt idx="133">
                  <c:v>0</c:v>
                </c:pt>
                <c:pt idx="134">
                  <c:v>0</c:v>
                </c:pt>
                <c:pt idx="135">
                  <c:v>0</c:v>
                </c:pt>
                <c:pt idx="136">
                  <c:v>0</c:v>
                </c:pt>
                <c:pt idx="137">
                  <c:v>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1</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numCache>
            </c:numRef>
          </c:val>
          <c:extLst>
            <c:ext xmlns:c16="http://schemas.microsoft.com/office/drawing/2014/chart" uri="{C3380CC4-5D6E-409C-BE32-E72D297353CC}">
              <c16:uniqueId val="{00000000-B142-46D8-895A-49C806B3BECD}"/>
            </c:ext>
          </c:extLst>
        </c:ser>
        <c:ser>
          <c:idx val="1"/>
          <c:order val="1"/>
          <c:tx>
            <c:strRef>
              <c:f>'TD 2024'!$AY$3</c:f>
              <c:strCache>
                <c:ptCount val="1"/>
                <c:pt idx="0">
                  <c:v>Mujer</c:v>
                </c:pt>
              </c:strCache>
            </c:strRef>
          </c:tx>
          <c:spPr>
            <a:solidFill>
              <a:schemeClr val="accent2"/>
            </a:solidFill>
            <a:ln>
              <a:noFill/>
            </a:ln>
            <a:effectLst/>
          </c:spPr>
          <c:invertIfNegative val="0"/>
          <c:cat>
            <c:strRef>
              <c:f>'TD 2024'!$AW$4:$AW$288</c:f>
              <c:strCache>
                <c:ptCount val="285"/>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pt idx="51">
                  <c:v>Dolor, no especificado</c:v>
                </c:pt>
                <c:pt idx="52">
                  <c:v>COVID-19, virus no identificado</c:v>
                </c:pt>
                <c:pt idx="53">
                  <c:v>Contusion de la region lumbosacra y de la pelvis</c:v>
                </c:pt>
                <c:pt idx="54">
                  <c:v>Diarrea funcional</c:v>
                </c:pt>
                <c:pt idx="55">
                  <c:v>Pterigion</c:v>
                </c:pt>
                <c:pt idx="56">
                  <c:v>Celulitis de otras partes de los miembros</c:v>
                </c:pt>
                <c:pt idx="57">
                  <c:v>Parto unico espontaneo, presentacion cefalica de vertice</c:v>
                </c:pt>
                <c:pt idx="58">
                  <c:v>Otras convulsiones y las no especificadas</c:v>
                </c:pt>
                <c:pt idx="59">
                  <c:v>Falso trabajo de parto a las 37 y mas semanas completas de gestacion</c:v>
                </c:pt>
                <c:pt idx="60">
                  <c:v>Gastroduodenitis, no especificada</c:v>
                </c:pt>
                <c:pt idx="61">
                  <c:v>Hidronefrosis con obstruccion por calculos del rinon y del ureter</c:v>
                </c:pt>
                <c:pt idx="62">
                  <c:v>Dermatitis de contacto, forma no especificada, debida a otros agentes</c:v>
                </c:pt>
                <c:pt idx="63">
                  <c:v>Celulitis de sitio no especificado</c:v>
                </c:pt>
                <c:pt idx="64">
                  <c:v>Lumbago no especificado</c:v>
                </c:pt>
                <c:pt idx="65">
                  <c:v>Otros trastornos sinoviales y tendinosos en enfermedades clasificadas en otra parte</c:v>
                </c:pt>
                <c:pt idx="66">
                  <c:v>Mialgia</c:v>
                </c:pt>
                <c:pt idx="67">
                  <c:v>Alergia no especificada</c:v>
                </c:pt>
                <c:pt idx="68">
                  <c:v>Lumbago con ciatica</c:v>
                </c:pt>
                <c:pt idx="69">
                  <c:v>Artrosis primaria de otras articulaciones</c:v>
                </c:pt>
                <c:pt idx="70">
                  <c:v>Calculo del rinon</c:v>
                </c:pt>
                <c:pt idx="71">
                  <c:v>Otros glaucomas</c:v>
                </c:pt>
                <c:pt idx="72">
                  <c:v>Supervision de embarazo normal no especificado</c:v>
                </c:pt>
                <c:pt idx="73">
                  <c:v>Hemorragia vaginal y uterina anormal, no especificada</c:v>
                </c:pt>
                <c:pt idx="74">
                  <c:v>Alteraciones de la vision en enfermedades clasificadas en otra parte</c:v>
                </c:pt>
                <c:pt idx="75">
                  <c:v>Orzuelo y otras inflamaciones profundas del parpado</c:v>
                </c:pt>
                <c:pt idx="76">
                  <c:v>Nausea y vomito</c:v>
                </c:pt>
                <c:pt idx="77">
                  <c:v>Otros trastornos internos de la rodilla</c:v>
                </c:pt>
                <c:pt idx="78">
                  <c:v>Supervision de primer embarazo normal</c:v>
                </c:pt>
                <c:pt idx="79">
                  <c:v>Dolor pelvico y perineal</c:v>
                </c:pt>
                <c:pt idx="80">
                  <c:v>Secuelas de accidente de vehiculo de motor</c:v>
                </c:pt>
                <c:pt idx="81">
                  <c:v>Traumatismo no especificado de miembro inferior, nivel no especificado</c:v>
                </c:pt>
                <c:pt idx="82">
                  <c:v>Dolor en articulacion</c:v>
                </c:pt>
                <c:pt idx="83">
                  <c:v>Malestar y fatiga</c:v>
                </c:pt>
                <c:pt idx="84">
                  <c:v>Hipertension materna, no especificada</c:v>
                </c:pt>
                <c:pt idx="85">
                  <c:v>Otras complicaciones especificadas relacionadas con el embarazo</c:v>
                </c:pt>
                <c:pt idx="86">
                  <c:v>Edema gestacional con proteinuria</c:v>
                </c:pt>
                <c:pt idx="87">
                  <c:v>Desgarro de meniscos, presente</c:v>
                </c:pt>
                <c:pt idx="88">
                  <c:v>Otras gastritis agudas</c:v>
                </c:pt>
                <c:pt idx="89">
                  <c:v>Trastornos mentales y del comportamiento debidos al uso de sedantes o hipnoticos, intoxicacion aguda</c:v>
                </c:pt>
                <c:pt idx="90">
                  <c:v>Colitis y gastroenteritis no infecciosas, no especificadas</c:v>
                </c:pt>
                <c:pt idx="91">
                  <c:v>Otras colitis y gastroenteritis no infecciosas especificadas</c:v>
                </c:pt>
                <c:pt idx="92">
                  <c:v>Periodontitis apical cronica</c:v>
                </c:pt>
                <c:pt idx="93">
                  <c:v>Varices pelvicas</c:v>
                </c:pt>
                <c:pt idx="94">
                  <c:v>Migrana con aura [migrana clasica]</c:v>
                </c:pt>
                <c:pt idx="95">
                  <c:v>Otras osteocondrodisplasias especificadas</c:v>
                </c:pt>
                <c:pt idx="96">
                  <c:v>Epilepsia, tipo no especificado</c:v>
                </c:pt>
                <c:pt idx="97">
                  <c:v>Traumatismo no especificado de miembro superior, nivel no especificado</c:v>
                </c:pt>
                <c:pt idx="98">
                  <c:v>Absceso cutaneo, furunculo y antrax de otros sitios</c:v>
                </c:pt>
                <c:pt idx="99">
                  <c:v>Otalgia</c:v>
                </c:pt>
                <c:pt idx="100">
                  <c:v>Otitis externa aguda, no infecciosa</c:v>
                </c:pt>
                <c:pt idx="101">
                  <c:v>Estado asmatico</c:v>
                </c:pt>
                <c:pt idx="102">
                  <c:v>Celulitis de los dedos de la mano y del pie</c:v>
                </c:pt>
                <c:pt idx="103">
                  <c:v>Absceso periapical con fistula</c:v>
                </c:pt>
                <c:pt idx="104">
                  <c:v>Otras conjuntivitis agudas</c:v>
                </c:pt>
                <c:pt idx="105">
                  <c:v>Dolor localizado en otras partes inferiores del abdomen</c:v>
                </c:pt>
                <c:pt idx="106">
                  <c:v>Contusion de otras partes de la muneca y de la mano</c:v>
                </c:pt>
                <c:pt idx="107">
                  <c:v>Contusion de otras partes y de las no especificadas del pie</c:v>
                </c:pt>
                <c:pt idx="108">
                  <c:v>Contusion del tobillo</c:v>
                </c:pt>
                <c:pt idx="109">
                  <c:v>Dermatitis atopica, no especificada</c:v>
                </c:pt>
                <c:pt idx="110">
                  <c:v>Motociclista [cualquiera] lesionado en accidente de transito no especificado</c:v>
                </c:pt>
                <c:pt idx="111">
                  <c:v>Migrana, no especificada</c:v>
                </c:pt>
                <c:pt idx="112">
                  <c:v>Dolor en el pecho, no especificado</c:v>
                </c:pt>
                <c:pt idx="113">
                  <c:v>Calculo en la uretra</c:v>
                </c:pt>
                <c:pt idx="114">
                  <c:v>Desviacion del tabique nasal</c:v>
                </c:pt>
                <c:pt idx="115">
                  <c:v>Otros vertigos perifericos</c:v>
                </c:pt>
                <c:pt idx="116">
                  <c:v>COVID-19, virus identificado</c:v>
                </c:pt>
                <c:pt idx="117">
                  <c:v>Bronquitis aguda, no especificada</c:v>
                </c:pt>
                <c:pt idx="118">
                  <c:v>Dermatitis, no especificada</c:v>
                </c:pt>
                <c:pt idx="119">
                  <c:v>Otros sindromes de cefalea especificados</c:v>
                </c:pt>
                <c:pt idx="120">
                  <c:v>Contusion de dedo(s) del pie con dano de la(s) una(s)</c:v>
                </c:pt>
                <c:pt idx="121">
                  <c:v>Amenaza de aborto</c:v>
                </c:pt>
                <c:pt idx="122">
                  <c:v>Caries con exposición pulpar</c:v>
                </c:pt>
                <c:pt idx="123">
                  <c:v>Calculo de la vesicula biliar con colecistitis aguda</c:v>
                </c:pt>
                <c:pt idx="124">
                  <c:v>Bursitis del hombro</c:v>
                </c:pt>
                <c:pt idx="125">
                  <c:v>Tendinitis del biceps</c:v>
                </c:pt>
                <c:pt idx="126">
                  <c:v>Falso trabajo de parto antes de las 37 semanas completas de gestacion</c:v>
                </c:pt>
                <c:pt idx="127">
                  <c:v>Dorsalgia, no especificada</c:v>
                </c:pt>
                <c:pt idx="128">
                  <c:v>Fractura de la epifisis inferior de la tibia</c:v>
                </c:pt>
                <c:pt idx="129">
                  <c:v>Otro aborto incompleto, sin complicacion</c:v>
                </c:pt>
                <c:pt idx="130">
                  <c:v>Otros traumatismos especificados de miembro superior, nivel no especificado</c:v>
                </c:pt>
                <c:pt idx="131">
                  <c:v>Herida de dedo(s) de la mano, sin dano de la(s) una(s)</c:v>
                </c:pt>
                <c:pt idx="132">
                  <c:v>Otros estados postquirurgicos especificados</c:v>
                </c:pt>
                <c:pt idx="133">
                  <c:v>Torticolis</c:v>
                </c:pt>
                <c:pt idx="134">
                  <c:v>Herida de miembro inferior, nivel no especificado</c:v>
                </c:pt>
                <c:pt idx="135">
                  <c:v>Traumatismo superficial del abdomen, de la region lumbosacra y de la pelvis, parte no especificada</c:v>
                </c:pt>
                <c:pt idx="136">
                  <c:v>Quemadura de la cabeza y del cuello, de primer grado</c:v>
                </c:pt>
                <c:pt idx="137">
                  <c:v>Fractura de otros huesos metacarpianos</c:v>
                </c:pt>
                <c:pt idx="138">
                  <c:v>Cefalea debida a tension</c:v>
                </c:pt>
                <c:pt idx="139">
                  <c:v>Conjuntivitis aguda, no especificada</c:v>
                </c:pt>
                <c:pt idx="140">
                  <c:v>Infeccion local de la piel y del tejido subcutaneo, no especificada</c:v>
                </c:pt>
                <c:pt idx="141">
                  <c:v>Otras otitis externas infecciosas</c:v>
                </c:pt>
                <c:pt idx="142">
                  <c:v>Traumatismo de la cabeza, no especificado</c:v>
                </c:pt>
                <c:pt idx="143">
                  <c:v>Gonartrosis, no especificada</c:v>
                </c:pt>
                <c:pt idx="144">
                  <c:v>Otitis media, no especificada</c:v>
                </c:pt>
                <c:pt idx="145">
                  <c:v>Dolor en miembro</c:v>
                </c:pt>
                <c:pt idx="146">
                  <c:v>Perdida de dientes debida a accidente, extraccion o enfermedad periodontal local</c:v>
                </c:pt>
                <c:pt idx="147">
                  <c:v>Epicondilitis lateral</c:v>
                </c:pt>
                <c:pt idx="148">
                  <c:v>Otros hidroceles</c:v>
                </c:pt>
                <c:pt idx="149">
                  <c:v>Celulitis de la cara</c:v>
                </c:pt>
                <c:pt idx="150">
                  <c:v>Otras enfermedades periodontales</c:v>
                </c:pt>
                <c:pt idx="151">
                  <c:v>Pasajero de motocicleta lesionado por colision con otros vehiculos de motor, y con los no especificados, en accidente de transito</c:v>
                </c:pt>
                <c:pt idx="152">
                  <c:v>Absceso periapical sin fistula</c:v>
                </c:pt>
                <c:pt idx="153">
                  <c:v>Aborto espontaneo incompleto, sin complicacion</c:v>
                </c:pt>
                <c:pt idx="154">
                  <c:v>Herida de dedo(s) del pie sin dano(s) de la(s) una(s)</c:v>
                </c:pt>
                <c:pt idx="155">
                  <c:v>Fracturas de otras partes del femur</c:v>
                </c:pt>
                <c:pt idx="156">
                  <c:v>Poliartritis, no especificada</c:v>
                </c:pt>
                <c:pt idx="157">
                  <c:v>Meningitis bacteriana, no especificada</c:v>
                </c:pt>
                <c:pt idx="158">
                  <c:v>Taquicardia supraventricular</c:v>
                </c:pt>
                <c:pt idx="159">
                  <c:v>Nacido vivo, unico</c:v>
                </c:pt>
                <c:pt idx="160">
                  <c:v>Caries de la dentina</c:v>
                </c:pt>
                <c:pt idx="161">
                  <c:v>Espolon calcaneo</c:v>
                </c:pt>
                <c:pt idx="162">
                  <c:v>Trastorno de la membrana timpanica, no especificado</c:v>
                </c:pt>
                <c:pt idx="163">
                  <c:v>Quemadura de primer grado, region del cuerpo no especificada</c:v>
                </c:pt>
                <c:pt idx="164">
                  <c:v>Quemadura del hombro y miembro superior, de segundo grado, excepto de la muneca y de la mano</c:v>
                </c:pt>
                <c:pt idx="165">
                  <c:v>Traumatismo por aplastamiento del tobillo</c:v>
                </c:pt>
                <c:pt idx="166">
                  <c:v>Tendinitis aquiliana</c:v>
                </c:pt>
                <c:pt idx="167">
                  <c:v>Absceso cutaneo, furunculo y antrax de miembro</c:v>
                </c:pt>
                <c:pt idx="168">
                  <c:v>Traumatismo de nervio sensorial cutaneo a nivel del pie y del tobillo</c:v>
                </c:pt>
                <c:pt idx="169">
                  <c:v>Tumor de comportamiento incierto o desconocido de la glandula tiroides</c:v>
                </c:pt>
                <c:pt idx="170">
                  <c:v>Estado migranoso</c:v>
                </c:pt>
                <c:pt idx="171">
                  <c:v>Herida de miembro superior, nivel no especificado</c:v>
                </c:pt>
                <c:pt idx="172">
                  <c:v>Hernia inguinal unilateral o no especificada, sin obstruccion ni gangrena</c:v>
                </c:pt>
                <c:pt idx="173">
                  <c:v>Hemorragia gastrointestinal, no especificada</c:v>
                </c:pt>
                <c:pt idx="174">
                  <c:v>Fractura de otro dedo de la mano</c:v>
                </c:pt>
                <c:pt idx="175">
                  <c:v>Trastorno venoso, no especificado</c:v>
                </c:pt>
                <c:pt idx="176">
                  <c:v>ulcera cronica de la piel, no clasificada en otra parte</c:v>
                </c:pt>
                <c:pt idx="177">
                  <c:v>Herida del codo</c:v>
                </c:pt>
                <c:pt idx="178">
                  <c:v>Contusion de otras partes y las no especificadas de la pierna</c:v>
                </c:pt>
                <c:pt idx="179">
                  <c:v>Faringitis aguda, no especificada</c:v>
                </c:pt>
                <c:pt idx="180">
                  <c:v>Fractura de hueso del metatarso</c:v>
                </c:pt>
                <c:pt idx="181">
                  <c:v>Dolor ocular</c:v>
                </c:pt>
                <c:pt idx="182">
                  <c:v>Trastorno de nervio craneal, no especificado</c:v>
                </c:pt>
                <c:pt idx="183">
                  <c:v>Tumor maligno del ovario</c:v>
                </c:pt>
                <c:pt idx="184">
                  <c:v>Endometriosis, no especificada</c:v>
                </c:pt>
                <c:pt idx="185">
                  <c:v>Bronquitis, no especificada como aguda o cronica</c:v>
                </c:pt>
                <c:pt idx="186">
                  <c:v>Hipo</c:v>
                </c:pt>
                <c:pt idx="187">
                  <c:v>Glaucoma secundario a otros trastornos del ojo</c:v>
                </c:pt>
                <c:pt idx="188">
                  <c:v>Otras perforaciones de la membrana timpanica</c:v>
                </c:pt>
                <c:pt idx="189">
                  <c:v>Otras colelitiasis</c:v>
                </c:pt>
                <c:pt idx="190">
                  <c:v>Otras queratitis superficiales sin conjuntivitis</c:v>
                </c:pt>
                <c:pt idx="191">
                  <c:v>Donante de rinon</c:v>
                </c:pt>
                <c:pt idx="192">
                  <c:v>Embarazo ectopico, no especificado</c:v>
                </c:pt>
                <c:pt idx="193">
                  <c:v>Enfermedad de la lengua, no especificada</c:v>
                </c:pt>
                <c:pt idx="194">
                  <c:v>Asma, no especificado</c:v>
                </c:pt>
                <c:pt idx="195">
                  <c:v>Venas varicosas de los miembros inferiores con ulcera e inflamacion</c:v>
                </c:pt>
                <c:pt idx="196">
                  <c:v>Traumatismo superficial de la muneca y de la mano, no especificado</c:v>
                </c:pt>
                <c:pt idx="197">
                  <c:v>Supervision de otros embarazos de alto riesgo</c:v>
                </c:pt>
                <c:pt idx="198">
                  <c:v>Hernia umbilical sin obstruccion ni gangrena</c:v>
                </c:pt>
                <c:pt idx="199">
                  <c:v>Amputacion traumatica de otro dedo unico (completa) (parcial)</c:v>
                </c:pt>
                <c:pt idx="200">
                  <c:v>Esguinces y torceduras de otros sitios y los no especificados del pie</c:v>
                </c:pt>
                <c:pt idx="201">
                  <c:v>Laringitis aguda</c:v>
                </c:pt>
                <c:pt idx="202">
                  <c:v>Osteocondropatia, no especificada</c:v>
                </c:pt>
                <c:pt idx="203">
                  <c:v>Hiperglicemia, no especificada</c:v>
                </c:pt>
                <c:pt idx="204">
                  <c:v>Enfermedad del reflujo gastroesofagico sin esofagitis</c:v>
                </c:pt>
                <c:pt idx="205">
                  <c:v>Contusion de la cadera</c:v>
                </c:pt>
                <c:pt idx="206">
                  <c:v>Fractura del hueso escafoides [navicular] de la mano</c:v>
                </c:pt>
                <c:pt idx="207">
                  <c:v>Otros sintomas y signos generales especificados</c:v>
                </c:pt>
                <c:pt idx="208">
                  <c:v>Traumatismo cerebral difuso</c:v>
                </c:pt>
                <c:pt idx="209">
                  <c:v>Gastritis, no especificada</c:v>
                </c:pt>
                <c:pt idx="210">
                  <c:v>Caida en el mismo nivel por deslizamiento, tropezon y traspie, otro lugar especificado</c:v>
                </c:pt>
                <c:pt idx="211">
                  <c:v>Contusion de dedo(s) de la mano, sin dano de la(s) una(s)</c:v>
                </c:pt>
                <c:pt idx="212">
                  <c:v>Una encarnada</c:v>
                </c:pt>
                <c:pt idx="213">
                  <c:v>Amigdalitis estreptococica</c:v>
                </c:pt>
                <c:pt idx="214">
                  <c:v>Trastornos de disco lumbar y otros, con radiculopatia</c:v>
                </c:pt>
                <c:pt idx="215">
                  <c:v>Colitis y gastroenteritis alergicas y dieteticas</c:v>
                </c:pt>
                <c:pt idx="216">
                  <c:v>Otitis media supurativa aguda</c:v>
                </c:pt>
                <c:pt idx="217">
                  <c:v>Ruptura prematura de las membranas, sin otra especificacion</c:v>
                </c:pt>
                <c:pt idx="218">
                  <c:v>Trastornos del testiculo y del epididimo en enfermedades clasificadas en otra parte</c:v>
                </c:pt>
                <c:pt idx="219">
                  <c:v>Impetiginizacion de otras dermatosis</c:v>
                </c:pt>
                <c:pt idx="220">
                  <c:v>Tumor benigno de la mama</c:v>
                </c:pt>
                <c:pt idx="221">
                  <c:v>Masa no especificada en la mama</c:v>
                </c:pt>
                <c:pt idx="222">
                  <c:v>Herida de la pierna, parte no especificada</c:v>
                </c:pt>
                <c:pt idx="223">
                  <c:v>Trastorno de la una, no especificado</c:v>
                </c:pt>
                <c:pt idx="224">
                  <c:v>Contractura muscular</c:v>
                </c:pt>
                <c:pt idx="225">
                  <c:v>Esguinces y torceduras que comprometen los ligamentos laterales (externo) (interno) de la rodilla</c:v>
                </c:pt>
                <c:pt idx="226">
                  <c:v>Otros trastornos especificados de la retina</c:v>
                </c:pt>
                <c:pt idx="227">
                  <c:v>Amigdalitis aguda debida a otros microorganismos especificados</c:v>
                </c:pt>
                <c:pt idx="228">
                  <c:v>Cuerpo extrano en el saco conjuntival</c:v>
                </c:pt>
                <c:pt idx="229">
                  <c:v>Reaccion de hipersensibilidad de las vias respiratorias superiores, sitio no especificado</c:v>
                </c:pt>
                <c:pt idx="230">
                  <c:v>Palpitaciones</c:v>
                </c:pt>
                <c:pt idx="231">
                  <c:v>Dolor en el pecho al respirar</c:v>
                </c:pt>
                <c:pt idx="232">
                  <c:v>Otros trastornos del globo ocular</c:v>
                </c:pt>
                <c:pt idx="233">
                  <c:v>Conjuntivitis mucopurulenta</c:v>
                </c:pt>
                <c:pt idx="234">
                  <c:v>Trastorno de ansiedad, no especificado</c:v>
                </c:pt>
                <c:pt idx="235">
                  <c:v>Absceso cutaneo, furunculo y antrax de gluteos</c:v>
                </c:pt>
                <c:pt idx="236">
                  <c:v>Conjuntivitis, no especificada</c:v>
                </c:pt>
                <c:pt idx="237">
                  <c:v>Aborto no especificado completo o no especificado, sin complicacion</c:v>
                </c:pt>
                <c:pt idx="238">
                  <c:v>Fractura de los huesos de la nariz</c:v>
                </c:pt>
                <c:pt idx="239">
                  <c:v>Otros trastornos especificados del ojo y sus anexos</c:v>
                </c:pt>
                <c:pt idx="240">
                  <c:v>ulcera gastrica, aguda con hemorragia</c:v>
                </c:pt>
                <c:pt idx="241">
                  <c:v>Hemorragia del vitreo</c:v>
                </c:pt>
                <c:pt idx="242">
                  <c:v>Desprendimiento de la retina por traccion</c:v>
                </c:pt>
                <c:pt idx="243">
                  <c:v>Embarazo confirmado</c:v>
                </c:pt>
                <c:pt idx="244">
                  <c:v>Obesidad debida a exceso de calorias</c:v>
                </c:pt>
                <c:pt idx="245">
                  <c:v>ulcera de miembro inferior, no clasificada en otra parte</c:v>
                </c:pt>
                <c:pt idx="246">
                  <c:v>Esterilizacion</c:v>
                </c:pt>
                <c:pt idx="247">
                  <c:v>Infeccion filarica de la conjuntiva</c:v>
                </c:pt>
                <c:pt idx="248">
                  <c:v>Absceso cutaneo, furunculo y antrax de la cara</c:v>
                </c:pt>
                <c:pt idx="249">
                  <c:v>Contusion de otras partes del antebrazo y de las no especificadas</c:v>
                </c:pt>
                <c:pt idx="250">
                  <c:v>Granuloma por cuerpo extrano en la piel y en el tejido subcutaneo</c:v>
                </c:pt>
                <c:pt idx="251">
                  <c:v>Hematoma obstetrico de la pelvis</c:v>
                </c:pt>
                <c:pt idx="252">
                  <c:v>Trastornos del higado en el embarazo, el parto y el puerperio</c:v>
                </c:pt>
                <c:pt idx="253">
                  <c:v>Otros trastornos degenerativos del globo ocular</c:v>
                </c:pt>
                <c:pt idx="254">
                  <c:v>Paralisis de Bell</c:v>
                </c:pt>
                <c:pt idx="255">
                  <c:v>Otras lesiones del hombro</c:v>
                </c:pt>
                <c:pt idx="256">
                  <c:v>Contusion del hombro y del brazo</c:v>
                </c:pt>
                <c:pt idx="257">
                  <c:v>Traumatismo superficial de la cabeza, parte no especificada</c:v>
                </c:pt>
                <c:pt idx="258">
                  <c:v>Herida del tobillo</c:v>
                </c:pt>
                <c:pt idx="259">
                  <c:v>Hemorragia conjuntival</c:v>
                </c:pt>
                <c:pt idx="260">
                  <c:v>Degeneraciones y depositos conjuntivales</c:v>
                </c:pt>
                <c:pt idx="261">
                  <c:v>Catarata senil, no especificada</c:v>
                </c:pt>
                <c:pt idx="262">
                  <c:v>Catarata, no especificada</c:v>
                </c:pt>
                <c:pt idx="263">
                  <c:v>Otras gastritis</c:v>
                </c:pt>
                <c:pt idx="264">
                  <c:v>Fractura de la epifisis superior del humero</c:v>
                </c:pt>
                <c:pt idx="265">
                  <c:v>Placenta previa con especificacion de que no hubo hemorragia</c:v>
                </c:pt>
                <c:pt idx="266">
                  <c:v>Abdomen agudo</c:v>
                </c:pt>
                <c:pt idx="267">
                  <c:v>Dispepsia funcional</c:v>
                </c:pt>
                <c:pt idx="268">
                  <c:v>Mordedura o picadura de insectos y otros artropodos no venenosos, area industrial y de la construccion</c:v>
                </c:pt>
                <c:pt idx="269">
                  <c:v>Calculo urinario, no especificado</c:v>
                </c:pt>
                <c:pt idx="270">
                  <c:v>Orquitis, epididimitis y orquiepididimitis sin absceso</c:v>
                </c:pt>
                <c:pt idx="271">
                  <c:v>Otra otitis media aguda, no supurativa</c:v>
                </c:pt>
                <c:pt idx="272">
                  <c:v>Blefaritis</c:v>
                </c:pt>
                <c:pt idx="273">
                  <c:v>Cistitis aguda</c:v>
                </c:pt>
                <c:pt idx="274">
                  <c:v>Sinovitis y tenosinovitis, no especificada</c:v>
                </c:pt>
                <c:pt idx="275">
                  <c:v>Neuralgia y neuritis, no especificadas</c:v>
                </c:pt>
                <c:pt idx="276">
                  <c:v>Luxacion, esguince o torcedura de articulacion y ligamentos no especificados de miembro inferior, nivel no especificado</c:v>
                </c:pt>
                <c:pt idx="277">
                  <c:v>Sindrome de dificultad respiratoria del adulto</c:v>
                </c:pt>
                <c:pt idx="278">
                  <c:v>Vomitos del embarazo, no especificados</c:v>
                </c:pt>
                <c:pt idx="279">
                  <c:v>Sindrome del tunel carpiano</c:v>
                </c:pt>
                <c:pt idx="280">
                  <c:v>Mastodinia</c:v>
                </c:pt>
                <c:pt idx="281">
                  <c:v>Otros trastornos funcionales especificados del intestino</c:v>
                </c:pt>
                <c:pt idx="282">
                  <c:v>No especificado</c:v>
                </c:pt>
                <c:pt idx="283">
                  <c:v>Otras gastroenteritis y colitis de origen infeccioso</c:v>
                </c:pt>
                <c:pt idx="284">
                  <c:v>Enfermedades del sistma digestivo</c:v>
                </c:pt>
              </c:strCache>
            </c:strRef>
          </c:cat>
          <c:val>
            <c:numRef>
              <c:f>'TD 2024'!$AY$4:$AY$288</c:f>
              <c:numCache>
                <c:formatCode>General</c:formatCode>
                <c:ptCount val="28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2</c:v>
                </c:pt>
                <c:pt idx="92">
                  <c:v>0</c:v>
                </c:pt>
                <c:pt idx="93">
                  <c:v>0</c:v>
                </c:pt>
                <c:pt idx="94">
                  <c:v>2</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1</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1</c:v>
                </c:pt>
                <c:pt idx="283">
                  <c:v>0</c:v>
                </c:pt>
                <c:pt idx="284">
                  <c:v>0</c:v>
                </c:pt>
              </c:numCache>
            </c:numRef>
          </c:val>
          <c:extLst>
            <c:ext xmlns:c16="http://schemas.microsoft.com/office/drawing/2014/chart" uri="{C3380CC4-5D6E-409C-BE32-E72D297353CC}">
              <c16:uniqueId val="{00000001-B142-46D8-895A-49C806B3BECD}"/>
            </c:ext>
          </c:extLst>
        </c:ser>
        <c:dLbls>
          <c:showLegendKey val="0"/>
          <c:showVal val="0"/>
          <c:showCatName val="0"/>
          <c:showSerName val="0"/>
          <c:showPercent val="0"/>
          <c:showBubbleSize val="0"/>
        </c:dLbls>
        <c:gapWidth val="219"/>
        <c:overlap val="-27"/>
        <c:axId val="1733386847"/>
        <c:axId val="1733387327"/>
      </c:barChart>
      <c:lineChart>
        <c:grouping val="standard"/>
        <c:varyColors val="0"/>
        <c:ser>
          <c:idx val="2"/>
          <c:order val="2"/>
          <c:tx>
            <c:strRef>
              <c:f>'TD 2024'!$AZ$3</c:f>
              <c:strCache>
                <c:ptCount val="1"/>
                <c:pt idx="0">
                  <c:v>Total</c:v>
                </c:pt>
              </c:strCache>
            </c:strRef>
          </c:tx>
          <c:spPr>
            <a:ln w="28575" cap="rnd">
              <a:solidFill>
                <a:schemeClr val="accent3"/>
              </a:solidFill>
              <a:round/>
            </a:ln>
            <a:effectLst/>
          </c:spPr>
          <c:marker>
            <c:symbol val="none"/>
          </c:marker>
          <c:cat>
            <c:strRef>
              <c:f>'TD 2024'!$AW$4:$AW$288</c:f>
              <c:strCache>
                <c:ptCount val="285"/>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pt idx="51">
                  <c:v>Dolor, no especificado</c:v>
                </c:pt>
                <c:pt idx="52">
                  <c:v>COVID-19, virus no identificado</c:v>
                </c:pt>
                <c:pt idx="53">
                  <c:v>Contusion de la region lumbosacra y de la pelvis</c:v>
                </c:pt>
                <c:pt idx="54">
                  <c:v>Diarrea funcional</c:v>
                </c:pt>
                <c:pt idx="55">
                  <c:v>Pterigion</c:v>
                </c:pt>
                <c:pt idx="56">
                  <c:v>Celulitis de otras partes de los miembros</c:v>
                </c:pt>
                <c:pt idx="57">
                  <c:v>Parto unico espontaneo, presentacion cefalica de vertice</c:v>
                </c:pt>
                <c:pt idx="58">
                  <c:v>Otras convulsiones y las no especificadas</c:v>
                </c:pt>
                <c:pt idx="59">
                  <c:v>Falso trabajo de parto a las 37 y mas semanas completas de gestacion</c:v>
                </c:pt>
                <c:pt idx="60">
                  <c:v>Gastroduodenitis, no especificada</c:v>
                </c:pt>
                <c:pt idx="61">
                  <c:v>Hidronefrosis con obstruccion por calculos del rinon y del ureter</c:v>
                </c:pt>
                <c:pt idx="62">
                  <c:v>Dermatitis de contacto, forma no especificada, debida a otros agentes</c:v>
                </c:pt>
                <c:pt idx="63">
                  <c:v>Celulitis de sitio no especificado</c:v>
                </c:pt>
                <c:pt idx="64">
                  <c:v>Lumbago no especificado</c:v>
                </c:pt>
                <c:pt idx="65">
                  <c:v>Otros trastornos sinoviales y tendinosos en enfermedades clasificadas en otra parte</c:v>
                </c:pt>
                <c:pt idx="66">
                  <c:v>Mialgia</c:v>
                </c:pt>
                <c:pt idx="67">
                  <c:v>Alergia no especificada</c:v>
                </c:pt>
                <c:pt idx="68">
                  <c:v>Lumbago con ciatica</c:v>
                </c:pt>
                <c:pt idx="69">
                  <c:v>Artrosis primaria de otras articulaciones</c:v>
                </c:pt>
                <c:pt idx="70">
                  <c:v>Calculo del rinon</c:v>
                </c:pt>
                <c:pt idx="71">
                  <c:v>Otros glaucomas</c:v>
                </c:pt>
                <c:pt idx="72">
                  <c:v>Supervision de embarazo normal no especificado</c:v>
                </c:pt>
                <c:pt idx="73">
                  <c:v>Hemorragia vaginal y uterina anormal, no especificada</c:v>
                </c:pt>
                <c:pt idx="74">
                  <c:v>Alteraciones de la vision en enfermedades clasificadas en otra parte</c:v>
                </c:pt>
                <c:pt idx="75">
                  <c:v>Orzuelo y otras inflamaciones profundas del parpado</c:v>
                </c:pt>
                <c:pt idx="76">
                  <c:v>Nausea y vomito</c:v>
                </c:pt>
                <c:pt idx="77">
                  <c:v>Otros trastornos internos de la rodilla</c:v>
                </c:pt>
                <c:pt idx="78">
                  <c:v>Supervision de primer embarazo normal</c:v>
                </c:pt>
                <c:pt idx="79">
                  <c:v>Dolor pelvico y perineal</c:v>
                </c:pt>
                <c:pt idx="80">
                  <c:v>Secuelas de accidente de vehiculo de motor</c:v>
                </c:pt>
                <c:pt idx="81">
                  <c:v>Traumatismo no especificado de miembro inferior, nivel no especificado</c:v>
                </c:pt>
                <c:pt idx="82">
                  <c:v>Dolor en articulacion</c:v>
                </c:pt>
                <c:pt idx="83">
                  <c:v>Malestar y fatiga</c:v>
                </c:pt>
                <c:pt idx="84">
                  <c:v>Hipertension materna, no especificada</c:v>
                </c:pt>
                <c:pt idx="85">
                  <c:v>Otras complicaciones especificadas relacionadas con el embarazo</c:v>
                </c:pt>
                <c:pt idx="86">
                  <c:v>Edema gestacional con proteinuria</c:v>
                </c:pt>
                <c:pt idx="87">
                  <c:v>Desgarro de meniscos, presente</c:v>
                </c:pt>
                <c:pt idx="88">
                  <c:v>Otras gastritis agudas</c:v>
                </c:pt>
                <c:pt idx="89">
                  <c:v>Trastornos mentales y del comportamiento debidos al uso de sedantes o hipnoticos, intoxicacion aguda</c:v>
                </c:pt>
                <c:pt idx="90">
                  <c:v>Colitis y gastroenteritis no infecciosas, no especificadas</c:v>
                </c:pt>
                <c:pt idx="91">
                  <c:v>Otras colitis y gastroenteritis no infecciosas especificadas</c:v>
                </c:pt>
                <c:pt idx="92">
                  <c:v>Periodontitis apical cronica</c:v>
                </c:pt>
                <c:pt idx="93">
                  <c:v>Varices pelvicas</c:v>
                </c:pt>
                <c:pt idx="94">
                  <c:v>Migrana con aura [migrana clasica]</c:v>
                </c:pt>
                <c:pt idx="95">
                  <c:v>Otras osteocondrodisplasias especificadas</c:v>
                </c:pt>
                <c:pt idx="96">
                  <c:v>Epilepsia, tipo no especificado</c:v>
                </c:pt>
                <c:pt idx="97">
                  <c:v>Traumatismo no especificado de miembro superior, nivel no especificado</c:v>
                </c:pt>
                <c:pt idx="98">
                  <c:v>Absceso cutaneo, furunculo y antrax de otros sitios</c:v>
                </c:pt>
                <c:pt idx="99">
                  <c:v>Otalgia</c:v>
                </c:pt>
                <c:pt idx="100">
                  <c:v>Otitis externa aguda, no infecciosa</c:v>
                </c:pt>
                <c:pt idx="101">
                  <c:v>Estado asmatico</c:v>
                </c:pt>
                <c:pt idx="102">
                  <c:v>Celulitis de los dedos de la mano y del pie</c:v>
                </c:pt>
                <c:pt idx="103">
                  <c:v>Absceso periapical con fistula</c:v>
                </c:pt>
                <c:pt idx="104">
                  <c:v>Otras conjuntivitis agudas</c:v>
                </c:pt>
                <c:pt idx="105">
                  <c:v>Dolor localizado en otras partes inferiores del abdomen</c:v>
                </c:pt>
                <c:pt idx="106">
                  <c:v>Contusion de otras partes de la muneca y de la mano</c:v>
                </c:pt>
                <c:pt idx="107">
                  <c:v>Contusion de otras partes y de las no especificadas del pie</c:v>
                </c:pt>
                <c:pt idx="108">
                  <c:v>Contusion del tobillo</c:v>
                </c:pt>
                <c:pt idx="109">
                  <c:v>Dermatitis atopica, no especificada</c:v>
                </c:pt>
                <c:pt idx="110">
                  <c:v>Motociclista [cualquiera] lesionado en accidente de transito no especificado</c:v>
                </c:pt>
                <c:pt idx="111">
                  <c:v>Migrana, no especificada</c:v>
                </c:pt>
                <c:pt idx="112">
                  <c:v>Dolor en el pecho, no especificado</c:v>
                </c:pt>
                <c:pt idx="113">
                  <c:v>Calculo en la uretra</c:v>
                </c:pt>
                <c:pt idx="114">
                  <c:v>Desviacion del tabique nasal</c:v>
                </c:pt>
                <c:pt idx="115">
                  <c:v>Otros vertigos perifericos</c:v>
                </c:pt>
                <c:pt idx="116">
                  <c:v>COVID-19, virus identificado</c:v>
                </c:pt>
                <c:pt idx="117">
                  <c:v>Bronquitis aguda, no especificada</c:v>
                </c:pt>
                <c:pt idx="118">
                  <c:v>Dermatitis, no especificada</c:v>
                </c:pt>
                <c:pt idx="119">
                  <c:v>Otros sindromes de cefalea especificados</c:v>
                </c:pt>
                <c:pt idx="120">
                  <c:v>Contusion de dedo(s) del pie con dano de la(s) una(s)</c:v>
                </c:pt>
                <c:pt idx="121">
                  <c:v>Amenaza de aborto</c:v>
                </c:pt>
                <c:pt idx="122">
                  <c:v>Caries con exposición pulpar</c:v>
                </c:pt>
                <c:pt idx="123">
                  <c:v>Calculo de la vesicula biliar con colecistitis aguda</c:v>
                </c:pt>
                <c:pt idx="124">
                  <c:v>Bursitis del hombro</c:v>
                </c:pt>
                <c:pt idx="125">
                  <c:v>Tendinitis del biceps</c:v>
                </c:pt>
                <c:pt idx="126">
                  <c:v>Falso trabajo de parto antes de las 37 semanas completas de gestacion</c:v>
                </c:pt>
                <c:pt idx="127">
                  <c:v>Dorsalgia, no especificada</c:v>
                </c:pt>
                <c:pt idx="128">
                  <c:v>Fractura de la epifisis inferior de la tibia</c:v>
                </c:pt>
                <c:pt idx="129">
                  <c:v>Otro aborto incompleto, sin complicacion</c:v>
                </c:pt>
                <c:pt idx="130">
                  <c:v>Otros traumatismos especificados de miembro superior, nivel no especificado</c:v>
                </c:pt>
                <c:pt idx="131">
                  <c:v>Herida de dedo(s) de la mano, sin dano de la(s) una(s)</c:v>
                </c:pt>
                <c:pt idx="132">
                  <c:v>Otros estados postquirurgicos especificados</c:v>
                </c:pt>
                <c:pt idx="133">
                  <c:v>Torticolis</c:v>
                </c:pt>
                <c:pt idx="134">
                  <c:v>Herida de miembro inferior, nivel no especificado</c:v>
                </c:pt>
                <c:pt idx="135">
                  <c:v>Traumatismo superficial del abdomen, de la region lumbosacra y de la pelvis, parte no especificada</c:v>
                </c:pt>
                <c:pt idx="136">
                  <c:v>Quemadura de la cabeza y del cuello, de primer grado</c:v>
                </c:pt>
                <c:pt idx="137">
                  <c:v>Fractura de otros huesos metacarpianos</c:v>
                </c:pt>
                <c:pt idx="138">
                  <c:v>Cefalea debida a tension</c:v>
                </c:pt>
                <c:pt idx="139">
                  <c:v>Conjuntivitis aguda, no especificada</c:v>
                </c:pt>
                <c:pt idx="140">
                  <c:v>Infeccion local de la piel y del tejido subcutaneo, no especificada</c:v>
                </c:pt>
                <c:pt idx="141">
                  <c:v>Otras otitis externas infecciosas</c:v>
                </c:pt>
                <c:pt idx="142">
                  <c:v>Traumatismo de la cabeza, no especificado</c:v>
                </c:pt>
                <c:pt idx="143">
                  <c:v>Gonartrosis, no especificada</c:v>
                </c:pt>
                <c:pt idx="144">
                  <c:v>Otitis media, no especificada</c:v>
                </c:pt>
                <c:pt idx="145">
                  <c:v>Dolor en miembro</c:v>
                </c:pt>
                <c:pt idx="146">
                  <c:v>Perdida de dientes debida a accidente, extraccion o enfermedad periodontal local</c:v>
                </c:pt>
                <c:pt idx="147">
                  <c:v>Epicondilitis lateral</c:v>
                </c:pt>
                <c:pt idx="148">
                  <c:v>Otros hidroceles</c:v>
                </c:pt>
                <c:pt idx="149">
                  <c:v>Celulitis de la cara</c:v>
                </c:pt>
                <c:pt idx="150">
                  <c:v>Otras enfermedades periodontales</c:v>
                </c:pt>
                <c:pt idx="151">
                  <c:v>Pasajero de motocicleta lesionado por colision con otros vehiculos de motor, y con los no especificados, en accidente de transito</c:v>
                </c:pt>
                <c:pt idx="152">
                  <c:v>Absceso periapical sin fistula</c:v>
                </c:pt>
                <c:pt idx="153">
                  <c:v>Aborto espontaneo incompleto, sin complicacion</c:v>
                </c:pt>
                <c:pt idx="154">
                  <c:v>Herida de dedo(s) del pie sin dano(s) de la(s) una(s)</c:v>
                </c:pt>
                <c:pt idx="155">
                  <c:v>Fracturas de otras partes del femur</c:v>
                </c:pt>
                <c:pt idx="156">
                  <c:v>Poliartritis, no especificada</c:v>
                </c:pt>
                <c:pt idx="157">
                  <c:v>Meningitis bacteriana, no especificada</c:v>
                </c:pt>
                <c:pt idx="158">
                  <c:v>Taquicardia supraventricular</c:v>
                </c:pt>
                <c:pt idx="159">
                  <c:v>Nacido vivo, unico</c:v>
                </c:pt>
                <c:pt idx="160">
                  <c:v>Caries de la dentina</c:v>
                </c:pt>
                <c:pt idx="161">
                  <c:v>Espolon calcaneo</c:v>
                </c:pt>
                <c:pt idx="162">
                  <c:v>Trastorno de la membrana timpanica, no especificado</c:v>
                </c:pt>
                <c:pt idx="163">
                  <c:v>Quemadura de primer grado, region del cuerpo no especificada</c:v>
                </c:pt>
                <c:pt idx="164">
                  <c:v>Quemadura del hombro y miembro superior, de segundo grado, excepto de la muneca y de la mano</c:v>
                </c:pt>
                <c:pt idx="165">
                  <c:v>Traumatismo por aplastamiento del tobillo</c:v>
                </c:pt>
                <c:pt idx="166">
                  <c:v>Tendinitis aquiliana</c:v>
                </c:pt>
                <c:pt idx="167">
                  <c:v>Absceso cutaneo, furunculo y antrax de miembro</c:v>
                </c:pt>
                <c:pt idx="168">
                  <c:v>Traumatismo de nervio sensorial cutaneo a nivel del pie y del tobillo</c:v>
                </c:pt>
                <c:pt idx="169">
                  <c:v>Tumor de comportamiento incierto o desconocido de la glandula tiroides</c:v>
                </c:pt>
                <c:pt idx="170">
                  <c:v>Estado migranoso</c:v>
                </c:pt>
                <c:pt idx="171">
                  <c:v>Herida de miembro superior, nivel no especificado</c:v>
                </c:pt>
                <c:pt idx="172">
                  <c:v>Hernia inguinal unilateral o no especificada, sin obstruccion ni gangrena</c:v>
                </c:pt>
                <c:pt idx="173">
                  <c:v>Hemorragia gastrointestinal, no especificada</c:v>
                </c:pt>
                <c:pt idx="174">
                  <c:v>Fractura de otro dedo de la mano</c:v>
                </c:pt>
                <c:pt idx="175">
                  <c:v>Trastorno venoso, no especificado</c:v>
                </c:pt>
                <c:pt idx="176">
                  <c:v>ulcera cronica de la piel, no clasificada en otra parte</c:v>
                </c:pt>
                <c:pt idx="177">
                  <c:v>Herida del codo</c:v>
                </c:pt>
                <c:pt idx="178">
                  <c:v>Contusion de otras partes y las no especificadas de la pierna</c:v>
                </c:pt>
                <c:pt idx="179">
                  <c:v>Faringitis aguda, no especificada</c:v>
                </c:pt>
                <c:pt idx="180">
                  <c:v>Fractura de hueso del metatarso</c:v>
                </c:pt>
                <c:pt idx="181">
                  <c:v>Dolor ocular</c:v>
                </c:pt>
                <c:pt idx="182">
                  <c:v>Trastorno de nervio craneal, no especificado</c:v>
                </c:pt>
                <c:pt idx="183">
                  <c:v>Tumor maligno del ovario</c:v>
                </c:pt>
                <c:pt idx="184">
                  <c:v>Endometriosis, no especificada</c:v>
                </c:pt>
                <c:pt idx="185">
                  <c:v>Bronquitis, no especificada como aguda o cronica</c:v>
                </c:pt>
                <c:pt idx="186">
                  <c:v>Hipo</c:v>
                </c:pt>
                <c:pt idx="187">
                  <c:v>Glaucoma secundario a otros trastornos del ojo</c:v>
                </c:pt>
                <c:pt idx="188">
                  <c:v>Otras perforaciones de la membrana timpanica</c:v>
                </c:pt>
                <c:pt idx="189">
                  <c:v>Otras colelitiasis</c:v>
                </c:pt>
                <c:pt idx="190">
                  <c:v>Otras queratitis superficiales sin conjuntivitis</c:v>
                </c:pt>
                <c:pt idx="191">
                  <c:v>Donante de rinon</c:v>
                </c:pt>
                <c:pt idx="192">
                  <c:v>Embarazo ectopico, no especificado</c:v>
                </c:pt>
                <c:pt idx="193">
                  <c:v>Enfermedad de la lengua, no especificada</c:v>
                </c:pt>
                <c:pt idx="194">
                  <c:v>Asma, no especificado</c:v>
                </c:pt>
                <c:pt idx="195">
                  <c:v>Venas varicosas de los miembros inferiores con ulcera e inflamacion</c:v>
                </c:pt>
                <c:pt idx="196">
                  <c:v>Traumatismo superficial de la muneca y de la mano, no especificado</c:v>
                </c:pt>
                <c:pt idx="197">
                  <c:v>Supervision de otros embarazos de alto riesgo</c:v>
                </c:pt>
                <c:pt idx="198">
                  <c:v>Hernia umbilical sin obstruccion ni gangrena</c:v>
                </c:pt>
                <c:pt idx="199">
                  <c:v>Amputacion traumatica de otro dedo unico (completa) (parcial)</c:v>
                </c:pt>
                <c:pt idx="200">
                  <c:v>Esguinces y torceduras de otros sitios y los no especificados del pie</c:v>
                </c:pt>
                <c:pt idx="201">
                  <c:v>Laringitis aguda</c:v>
                </c:pt>
                <c:pt idx="202">
                  <c:v>Osteocondropatia, no especificada</c:v>
                </c:pt>
                <c:pt idx="203">
                  <c:v>Hiperglicemia, no especificada</c:v>
                </c:pt>
                <c:pt idx="204">
                  <c:v>Enfermedad del reflujo gastroesofagico sin esofagitis</c:v>
                </c:pt>
                <c:pt idx="205">
                  <c:v>Contusion de la cadera</c:v>
                </c:pt>
                <c:pt idx="206">
                  <c:v>Fractura del hueso escafoides [navicular] de la mano</c:v>
                </c:pt>
                <c:pt idx="207">
                  <c:v>Otros sintomas y signos generales especificados</c:v>
                </c:pt>
                <c:pt idx="208">
                  <c:v>Traumatismo cerebral difuso</c:v>
                </c:pt>
                <c:pt idx="209">
                  <c:v>Gastritis, no especificada</c:v>
                </c:pt>
                <c:pt idx="210">
                  <c:v>Caida en el mismo nivel por deslizamiento, tropezon y traspie, otro lugar especificado</c:v>
                </c:pt>
                <c:pt idx="211">
                  <c:v>Contusion de dedo(s) de la mano, sin dano de la(s) una(s)</c:v>
                </c:pt>
                <c:pt idx="212">
                  <c:v>Una encarnada</c:v>
                </c:pt>
                <c:pt idx="213">
                  <c:v>Amigdalitis estreptococica</c:v>
                </c:pt>
                <c:pt idx="214">
                  <c:v>Trastornos de disco lumbar y otros, con radiculopatia</c:v>
                </c:pt>
                <c:pt idx="215">
                  <c:v>Colitis y gastroenteritis alergicas y dieteticas</c:v>
                </c:pt>
                <c:pt idx="216">
                  <c:v>Otitis media supurativa aguda</c:v>
                </c:pt>
                <c:pt idx="217">
                  <c:v>Ruptura prematura de las membranas, sin otra especificacion</c:v>
                </c:pt>
                <c:pt idx="218">
                  <c:v>Trastornos del testiculo y del epididimo en enfermedades clasificadas en otra parte</c:v>
                </c:pt>
                <c:pt idx="219">
                  <c:v>Impetiginizacion de otras dermatosis</c:v>
                </c:pt>
                <c:pt idx="220">
                  <c:v>Tumor benigno de la mama</c:v>
                </c:pt>
                <c:pt idx="221">
                  <c:v>Masa no especificada en la mama</c:v>
                </c:pt>
                <c:pt idx="222">
                  <c:v>Herida de la pierna, parte no especificada</c:v>
                </c:pt>
                <c:pt idx="223">
                  <c:v>Trastorno de la una, no especificado</c:v>
                </c:pt>
                <c:pt idx="224">
                  <c:v>Contractura muscular</c:v>
                </c:pt>
                <c:pt idx="225">
                  <c:v>Esguinces y torceduras que comprometen los ligamentos laterales (externo) (interno) de la rodilla</c:v>
                </c:pt>
                <c:pt idx="226">
                  <c:v>Otros trastornos especificados de la retina</c:v>
                </c:pt>
                <c:pt idx="227">
                  <c:v>Amigdalitis aguda debida a otros microorganismos especificados</c:v>
                </c:pt>
                <c:pt idx="228">
                  <c:v>Cuerpo extrano en el saco conjuntival</c:v>
                </c:pt>
                <c:pt idx="229">
                  <c:v>Reaccion de hipersensibilidad de las vias respiratorias superiores, sitio no especificado</c:v>
                </c:pt>
                <c:pt idx="230">
                  <c:v>Palpitaciones</c:v>
                </c:pt>
                <c:pt idx="231">
                  <c:v>Dolor en el pecho al respirar</c:v>
                </c:pt>
                <c:pt idx="232">
                  <c:v>Otros trastornos del globo ocular</c:v>
                </c:pt>
                <c:pt idx="233">
                  <c:v>Conjuntivitis mucopurulenta</c:v>
                </c:pt>
                <c:pt idx="234">
                  <c:v>Trastorno de ansiedad, no especificado</c:v>
                </c:pt>
                <c:pt idx="235">
                  <c:v>Absceso cutaneo, furunculo y antrax de gluteos</c:v>
                </c:pt>
                <c:pt idx="236">
                  <c:v>Conjuntivitis, no especificada</c:v>
                </c:pt>
                <c:pt idx="237">
                  <c:v>Aborto no especificado completo o no especificado, sin complicacion</c:v>
                </c:pt>
                <c:pt idx="238">
                  <c:v>Fractura de los huesos de la nariz</c:v>
                </c:pt>
                <c:pt idx="239">
                  <c:v>Otros trastornos especificados del ojo y sus anexos</c:v>
                </c:pt>
                <c:pt idx="240">
                  <c:v>ulcera gastrica, aguda con hemorragia</c:v>
                </c:pt>
                <c:pt idx="241">
                  <c:v>Hemorragia del vitreo</c:v>
                </c:pt>
                <c:pt idx="242">
                  <c:v>Desprendimiento de la retina por traccion</c:v>
                </c:pt>
                <c:pt idx="243">
                  <c:v>Embarazo confirmado</c:v>
                </c:pt>
                <c:pt idx="244">
                  <c:v>Obesidad debida a exceso de calorias</c:v>
                </c:pt>
                <c:pt idx="245">
                  <c:v>ulcera de miembro inferior, no clasificada en otra parte</c:v>
                </c:pt>
                <c:pt idx="246">
                  <c:v>Esterilizacion</c:v>
                </c:pt>
                <c:pt idx="247">
                  <c:v>Infeccion filarica de la conjuntiva</c:v>
                </c:pt>
                <c:pt idx="248">
                  <c:v>Absceso cutaneo, furunculo y antrax de la cara</c:v>
                </c:pt>
                <c:pt idx="249">
                  <c:v>Contusion de otras partes del antebrazo y de las no especificadas</c:v>
                </c:pt>
                <c:pt idx="250">
                  <c:v>Granuloma por cuerpo extrano en la piel y en el tejido subcutaneo</c:v>
                </c:pt>
                <c:pt idx="251">
                  <c:v>Hematoma obstetrico de la pelvis</c:v>
                </c:pt>
                <c:pt idx="252">
                  <c:v>Trastornos del higado en el embarazo, el parto y el puerperio</c:v>
                </c:pt>
                <c:pt idx="253">
                  <c:v>Otros trastornos degenerativos del globo ocular</c:v>
                </c:pt>
                <c:pt idx="254">
                  <c:v>Paralisis de Bell</c:v>
                </c:pt>
                <c:pt idx="255">
                  <c:v>Otras lesiones del hombro</c:v>
                </c:pt>
                <c:pt idx="256">
                  <c:v>Contusion del hombro y del brazo</c:v>
                </c:pt>
                <c:pt idx="257">
                  <c:v>Traumatismo superficial de la cabeza, parte no especificada</c:v>
                </c:pt>
                <c:pt idx="258">
                  <c:v>Herida del tobillo</c:v>
                </c:pt>
                <c:pt idx="259">
                  <c:v>Hemorragia conjuntival</c:v>
                </c:pt>
                <c:pt idx="260">
                  <c:v>Degeneraciones y depositos conjuntivales</c:v>
                </c:pt>
                <c:pt idx="261">
                  <c:v>Catarata senil, no especificada</c:v>
                </c:pt>
                <c:pt idx="262">
                  <c:v>Catarata, no especificada</c:v>
                </c:pt>
                <c:pt idx="263">
                  <c:v>Otras gastritis</c:v>
                </c:pt>
                <c:pt idx="264">
                  <c:v>Fractura de la epifisis superior del humero</c:v>
                </c:pt>
                <c:pt idx="265">
                  <c:v>Placenta previa con especificacion de que no hubo hemorragia</c:v>
                </c:pt>
                <c:pt idx="266">
                  <c:v>Abdomen agudo</c:v>
                </c:pt>
                <c:pt idx="267">
                  <c:v>Dispepsia funcional</c:v>
                </c:pt>
                <c:pt idx="268">
                  <c:v>Mordedura o picadura de insectos y otros artropodos no venenosos, area industrial y de la construccion</c:v>
                </c:pt>
                <c:pt idx="269">
                  <c:v>Calculo urinario, no especificado</c:v>
                </c:pt>
                <c:pt idx="270">
                  <c:v>Orquitis, epididimitis y orquiepididimitis sin absceso</c:v>
                </c:pt>
                <c:pt idx="271">
                  <c:v>Otra otitis media aguda, no supurativa</c:v>
                </c:pt>
                <c:pt idx="272">
                  <c:v>Blefaritis</c:v>
                </c:pt>
                <c:pt idx="273">
                  <c:v>Cistitis aguda</c:v>
                </c:pt>
                <c:pt idx="274">
                  <c:v>Sinovitis y tenosinovitis, no especificada</c:v>
                </c:pt>
                <c:pt idx="275">
                  <c:v>Neuralgia y neuritis, no especificadas</c:v>
                </c:pt>
                <c:pt idx="276">
                  <c:v>Luxacion, esguince o torcedura de articulacion y ligamentos no especificados de miembro inferior, nivel no especificado</c:v>
                </c:pt>
                <c:pt idx="277">
                  <c:v>Sindrome de dificultad respiratoria del adulto</c:v>
                </c:pt>
                <c:pt idx="278">
                  <c:v>Vomitos del embarazo, no especificados</c:v>
                </c:pt>
                <c:pt idx="279">
                  <c:v>Sindrome del tunel carpiano</c:v>
                </c:pt>
                <c:pt idx="280">
                  <c:v>Mastodinia</c:v>
                </c:pt>
                <c:pt idx="281">
                  <c:v>Otros trastornos funcionales especificados del intestino</c:v>
                </c:pt>
                <c:pt idx="282">
                  <c:v>No especificado</c:v>
                </c:pt>
                <c:pt idx="283">
                  <c:v>Otras gastroenteritis y colitis de origen infeccioso</c:v>
                </c:pt>
                <c:pt idx="284">
                  <c:v>Enfermedades del sistma digestivo</c:v>
                </c:pt>
              </c:strCache>
            </c:strRef>
          </c:cat>
          <c:val>
            <c:numRef>
              <c:f>'TD 2024'!$AZ$4:$AZ$288</c:f>
              <c:numCache>
                <c:formatCode>General</c:formatCode>
                <c:ptCount val="285"/>
                <c:pt idx="0">
                  <c:v>1</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2</c:v>
                </c:pt>
                <c:pt idx="92">
                  <c:v>0</c:v>
                </c:pt>
                <c:pt idx="93">
                  <c:v>0</c:v>
                </c:pt>
                <c:pt idx="94">
                  <c:v>2</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1</c:v>
                </c:pt>
                <c:pt idx="113">
                  <c:v>0</c:v>
                </c:pt>
                <c:pt idx="114">
                  <c:v>0</c:v>
                </c:pt>
                <c:pt idx="115">
                  <c:v>0</c:v>
                </c:pt>
                <c:pt idx="116">
                  <c:v>0</c:v>
                </c:pt>
                <c:pt idx="117">
                  <c:v>0</c:v>
                </c:pt>
                <c:pt idx="118">
                  <c:v>0</c:v>
                </c:pt>
                <c:pt idx="119">
                  <c:v>1</c:v>
                </c:pt>
                <c:pt idx="120">
                  <c:v>0</c:v>
                </c:pt>
                <c:pt idx="121">
                  <c:v>0</c:v>
                </c:pt>
                <c:pt idx="122">
                  <c:v>0</c:v>
                </c:pt>
                <c:pt idx="123">
                  <c:v>0</c:v>
                </c:pt>
                <c:pt idx="124">
                  <c:v>0</c:v>
                </c:pt>
                <c:pt idx="125">
                  <c:v>0</c:v>
                </c:pt>
                <c:pt idx="126">
                  <c:v>0</c:v>
                </c:pt>
                <c:pt idx="127">
                  <c:v>1</c:v>
                </c:pt>
                <c:pt idx="128">
                  <c:v>0</c:v>
                </c:pt>
                <c:pt idx="129">
                  <c:v>0</c:v>
                </c:pt>
                <c:pt idx="130">
                  <c:v>0</c:v>
                </c:pt>
                <c:pt idx="131">
                  <c:v>0</c:v>
                </c:pt>
                <c:pt idx="132">
                  <c:v>1</c:v>
                </c:pt>
                <c:pt idx="133">
                  <c:v>0</c:v>
                </c:pt>
                <c:pt idx="134">
                  <c:v>0</c:v>
                </c:pt>
                <c:pt idx="135">
                  <c:v>0</c:v>
                </c:pt>
                <c:pt idx="136">
                  <c:v>0</c:v>
                </c:pt>
                <c:pt idx="137">
                  <c:v>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1</c:v>
                </c:pt>
                <c:pt idx="173">
                  <c:v>0</c:v>
                </c:pt>
                <c:pt idx="174">
                  <c:v>0</c:v>
                </c:pt>
                <c:pt idx="175">
                  <c:v>0</c:v>
                </c:pt>
                <c:pt idx="176">
                  <c:v>0</c:v>
                </c:pt>
                <c:pt idx="177">
                  <c:v>0</c:v>
                </c:pt>
                <c:pt idx="178">
                  <c:v>0</c:v>
                </c:pt>
                <c:pt idx="179">
                  <c:v>0</c:v>
                </c:pt>
                <c:pt idx="180">
                  <c:v>1</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1</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1</c:v>
                </c:pt>
                <c:pt idx="283">
                  <c:v>0</c:v>
                </c:pt>
                <c:pt idx="284">
                  <c:v>0</c:v>
                </c:pt>
              </c:numCache>
            </c:numRef>
          </c:val>
          <c:smooth val="0"/>
          <c:extLst>
            <c:ext xmlns:c16="http://schemas.microsoft.com/office/drawing/2014/chart" uri="{C3380CC4-5D6E-409C-BE32-E72D297353CC}">
              <c16:uniqueId val="{00000002-B142-46D8-895A-49C806B3BECD}"/>
            </c:ext>
          </c:extLst>
        </c:ser>
        <c:dLbls>
          <c:showLegendKey val="0"/>
          <c:showVal val="0"/>
          <c:showCatName val="0"/>
          <c:showSerName val="0"/>
          <c:showPercent val="0"/>
          <c:showBubbleSize val="0"/>
        </c:dLbls>
        <c:marker val="1"/>
        <c:smooth val="0"/>
        <c:axId val="1733386847"/>
        <c:axId val="1733387327"/>
      </c:lineChart>
      <c:catAx>
        <c:axId val="173338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3387327"/>
        <c:crosses val="autoZero"/>
        <c:auto val="1"/>
        <c:lblAlgn val="ctr"/>
        <c:lblOffset val="100"/>
        <c:noMultiLvlLbl val="0"/>
      </c:catAx>
      <c:valAx>
        <c:axId val="173338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338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'TD 2024'!$AX$3</c:f>
              <c:strCache>
                <c:ptCount val="1"/>
                <c:pt idx="0">
                  <c:v>Hombre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'TD 2024'!$AW$4:$AW$288</c:f>
              <c:strCache>
                <c:ptCount val="285"/>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pt idx="51">
                  <c:v>Dolor, no especificado</c:v>
                </c:pt>
                <c:pt idx="52">
                  <c:v>COVID-19, virus no identificado</c:v>
                </c:pt>
                <c:pt idx="53">
                  <c:v>Contusion de la region lumbosacra y de la pelvis</c:v>
                </c:pt>
                <c:pt idx="54">
                  <c:v>Diarrea funcional</c:v>
                </c:pt>
                <c:pt idx="55">
                  <c:v>Pterigion</c:v>
                </c:pt>
                <c:pt idx="56">
                  <c:v>Celulitis de otras partes de los miembros</c:v>
                </c:pt>
                <c:pt idx="57">
                  <c:v>Parto unico espontaneo, presentacion cefalica de vertice</c:v>
                </c:pt>
                <c:pt idx="58">
                  <c:v>Otras convulsiones y las no especificadas</c:v>
                </c:pt>
                <c:pt idx="59">
                  <c:v>Falso trabajo de parto a las 37 y mas semanas completas de gestacion</c:v>
                </c:pt>
                <c:pt idx="60">
                  <c:v>Gastroduodenitis, no especificada</c:v>
                </c:pt>
                <c:pt idx="61">
                  <c:v>Hidronefrosis con obstruccion por calculos del rinon y del ureter</c:v>
                </c:pt>
                <c:pt idx="62">
                  <c:v>Dermatitis de contacto, forma no especificada, debida a otros agentes</c:v>
                </c:pt>
                <c:pt idx="63">
                  <c:v>Celulitis de sitio no especificado</c:v>
                </c:pt>
                <c:pt idx="64">
                  <c:v>Lumbago no especificado</c:v>
                </c:pt>
                <c:pt idx="65">
                  <c:v>Otros trastornos sinoviales y tendinosos en enfermedades clasificadas en otra parte</c:v>
                </c:pt>
                <c:pt idx="66">
                  <c:v>Mialgia</c:v>
                </c:pt>
                <c:pt idx="67">
                  <c:v>Alergia no especificada</c:v>
                </c:pt>
                <c:pt idx="68">
                  <c:v>Lumbago con ciatica</c:v>
                </c:pt>
                <c:pt idx="69">
                  <c:v>Artrosis primaria de otras articulaciones</c:v>
                </c:pt>
                <c:pt idx="70">
                  <c:v>Calculo del rinon</c:v>
                </c:pt>
                <c:pt idx="71">
                  <c:v>Otros glaucomas</c:v>
                </c:pt>
                <c:pt idx="72">
                  <c:v>Supervision de embarazo normal no especificado</c:v>
                </c:pt>
                <c:pt idx="73">
                  <c:v>Hemorragia vaginal y uterina anormal, no especificada</c:v>
                </c:pt>
                <c:pt idx="74">
                  <c:v>Alteraciones de la vision en enfermedades clasificadas en otra parte</c:v>
                </c:pt>
                <c:pt idx="75">
                  <c:v>Orzuelo y otras inflamaciones profundas del parpado</c:v>
                </c:pt>
                <c:pt idx="76">
                  <c:v>Nausea y vomito</c:v>
                </c:pt>
                <c:pt idx="77">
                  <c:v>Otros trastornos internos de la rodilla</c:v>
                </c:pt>
                <c:pt idx="78">
                  <c:v>Supervision de primer embarazo normal</c:v>
                </c:pt>
                <c:pt idx="79">
                  <c:v>Dolor pelvico y perineal</c:v>
                </c:pt>
                <c:pt idx="80">
                  <c:v>Secuelas de accidente de vehiculo de motor</c:v>
                </c:pt>
                <c:pt idx="81">
                  <c:v>Traumatismo no especificado de miembro inferior, nivel no especificado</c:v>
                </c:pt>
                <c:pt idx="82">
                  <c:v>Dolor en articulacion</c:v>
                </c:pt>
                <c:pt idx="83">
                  <c:v>Malestar y fatiga</c:v>
                </c:pt>
                <c:pt idx="84">
                  <c:v>Hipertension materna, no especificada</c:v>
                </c:pt>
                <c:pt idx="85">
                  <c:v>Otras complicaciones especificadas relacionadas con el embarazo</c:v>
                </c:pt>
                <c:pt idx="86">
                  <c:v>Edema gestacional con proteinuria</c:v>
                </c:pt>
                <c:pt idx="87">
                  <c:v>Desgarro de meniscos, presente</c:v>
                </c:pt>
                <c:pt idx="88">
                  <c:v>Otras gastritis agudas</c:v>
                </c:pt>
                <c:pt idx="89">
                  <c:v>Trastornos mentales y del comportamiento debidos al uso de sedantes o hipnoticos, intoxicacion aguda</c:v>
                </c:pt>
                <c:pt idx="90">
                  <c:v>Colitis y gastroenteritis no infecciosas, no especificadas</c:v>
                </c:pt>
                <c:pt idx="91">
                  <c:v>Otras colitis y gastroenteritis no infecciosas especificadas</c:v>
                </c:pt>
                <c:pt idx="92">
                  <c:v>Periodontitis apical cronica</c:v>
                </c:pt>
                <c:pt idx="93">
                  <c:v>Varices pelvicas</c:v>
                </c:pt>
                <c:pt idx="94">
                  <c:v>Migrana con aura [migrana clasica]</c:v>
                </c:pt>
                <c:pt idx="95">
                  <c:v>Otras osteocondrodisplasias especificadas</c:v>
                </c:pt>
                <c:pt idx="96">
                  <c:v>Epilepsia, tipo no especificado</c:v>
                </c:pt>
                <c:pt idx="97">
                  <c:v>Traumatismo no especificado de miembro superior, nivel no especificado</c:v>
                </c:pt>
                <c:pt idx="98">
                  <c:v>Absceso cutaneo, furunculo y antrax de otros sitios</c:v>
                </c:pt>
                <c:pt idx="99">
                  <c:v>Otalgia</c:v>
                </c:pt>
                <c:pt idx="100">
                  <c:v>Otitis externa aguda, no infecciosa</c:v>
                </c:pt>
                <c:pt idx="101">
                  <c:v>Estado asmatico</c:v>
                </c:pt>
                <c:pt idx="102">
                  <c:v>Celulitis de los dedos de la mano y del pie</c:v>
                </c:pt>
                <c:pt idx="103">
                  <c:v>Absceso periapical con fistula</c:v>
                </c:pt>
                <c:pt idx="104">
                  <c:v>Otras conjuntivitis agudas</c:v>
                </c:pt>
                <c:pt idx="105">
                  <c:v>Dolor localizado en otras partes inferiores del abdomen</c:v>
                </c:pt>
                <c:pt idx="106">
                  <c:v>Contusion de otras partes de la muneca y de la mano</c:v>
                </c:pt>
                <c:pt idx="107">
                  <c:v>Contusion de otras partes y de las no especificadas del pie</c:v>
                </c:pt>
                <c:pt idx="108">
                  <c:v>Contusion del tobillo</c:v>
                </c:pt>
                <c:pt idx="109">
                  <c:v>Dermatitis atopica, no especificada</c:v>
                </c:pt>
                <c:pt idx="110">
                  <c:v>Motociclista [cualquiera] lesionado en accidente de transito no especificado</c:v>
                </c:pt>
                <c:pt idx="111">
                  <c:v>Migrana, no especificada</c:v>
                </c:pt>
                <c:pt idx="112">
                  <c:v>Dolor en el pecho, no especificado</c:v>
                </c:pt>
                <c:pt idx="113">
                  <c:v>Calculo en la uretra</c:v>
                </c:pt>
                <c:pt idx="114">
                  <c:v>Desviacion del tabique nasal</c:v>
                </c:pt>
                <c:pt idx="115">
                  <c:v>Otros vertigos perifericos</c:v>
                </c:pt>
                <c:pt idx="116">
                  <c:v>COVID-19, virus identificado</c:v>
                </c:pt>
                <c:pt idx="117">
                  <c:v>Bronquitis aguda, no especificada</c:v>
                </c:pt>
                <c:pt idx="118">
                  <c:v>Dermatitis, no especificada</c:v>
                </c:pt>
                <c:pt idx="119">
                  <c:v>Otros sindromes de cefalea especificados</c:v>
                </c:pt>
                <c:pt idx="120">
                  <c:v>Contusion de dedo(s) del pie con dano de la(s) una(s)</c:v>
                </c:pt>
                <c:pt idx="121">
                  <c:v>Amenaza de aborto</c:v>
                </c:pt>
                <c:pt idx="122">
                  <c:v>Caries con exposición pulpar</c:v>
                </c:pt>
                <c:pt idx="123">
                  <c:v>Calculo de la vesicula biliar con colecistitis aguda</c:v>
                </c:pt>
                <c:pt idx="124">
                  <c:v>Bursitis del hombro</c:v>
                </c:pt>
                <c:pt idx="125">
                  <c:v>Tendinitis del biceps</c:v>
                </c:pt>
                <c:pt idx="126">
                  <c:v>Falso trabajo de parto antes de las 37 semanas completas de gestacion</c:v>
                </c:pt>
                <c:pt idx="127">
                  <c:v>Dorsalgia, no especificada</c:v>
                </c:pt>
                <c:pt idx="128">
                  <c:v>Fractura de la epifisis inferior de la tibia</c:v>
                </c:pt>
                <c:pt idx="129">
                  <c:v>Otro aborto incompleto, sin complicacion</c:v>
                </c:pt>
                <c:pt idx="130">
                  <c:v>Otros traumatismos especificados de miembro superior, nivel no especificado</c:v>
                </c:pt>
                <c:pt idx="131">
                  <c:v>Herida de dedo(s) de la mano, sin dano de la(s) una(s)</c:v>
                </c:pt>
                <c:pt idx="132">
                  <c:v>Otros estados postquirurgicos especificados</c:v>
                </c:pt>
                <c:pt idx="133">
                  <c:v>Torticolis</c:v>
                </c:pt>
                <c:pt idx="134">
                  <c:v>Herida de miembro inferior, nivel no especificado</c:v>
                </c:pt>
                <c:pt idx="135">
                  <c:v>Traumatismo superficial del abdomen, de la region lumbosacra y de la pelvis, parte no especificada</c:v>
                </c:pt>
                <c:pt idx="136">
                  <c:v>Quemadura de la cabeza y del cuello, de primer grado</c:v>
                </c:pt>
                <c:pt idx="137">
                  <c:v>Fractura de otros huesos metacarpianos</c:v>
                </c:pt>
                <c:pt idx="138">
                  <c:v>Cefalea debida a tension</c:v>
                </c:pt>
                <c:pt idx="139">
                  <c:v>Conjuntivitis aguda, no especificada</c:v>
                </c:pt>
                <c:pt idx="140">
                  <c:v>Infeccion local de la piel y del tejido subcutaneo, no especificada</c:v>
                </c:pt>
                <c:pt idx="141">
                  <c:v>Otras otitis externas infecciosas</c:v>
                </c:pt>
                <c:pt idx="142">
                  <c:v>Traumatismo de la cabeza, no especificado</c:v>
                </c:pt>
                <c:pt idx="143">
                  <c:v>Gonartrosis, no especificada</c:v>
                </c:pt>
                <c:pt idx="144">
                  <c:v>Otitis media, no especificada</c:v>
                </c:pt>
                <c:pt idx="145">
                  <c:v>Dolor en miembro</c:v>
                </c:pt>
                <c:pt idx="146">
                  <c:v>Perdida de dientes debida a accidente, extraccion o enfermedad periodontal local</c:v>
                </c:pt>
                <c:pt idx="147">
                  <c:v>Epicondilitis lateral</c:v>
                </c:pt>
                <c:pt idx="148">
                  <c:v>Otros hidroceles</c:v>
                </c:pt>
                <c:pt idx="149">
                  <c:v>Celulitis de la cara</c:v>
                </c:pt>
                <c:pt idx="150">
                  <c:v>Otras enfermedades periodontales</c:v>
                </c:pt>
                <c:pt idx="151">
                  <c:v>Pasajero de motocicleta lesionado por colision con otros vehiculos de motor, y con los no especificados, en accidente de transito</c:v>
                </c:pt>
                <c:pt idx="152">
                  <c:v>Absceso periapical sin fistula</c:v>
                </c:pt>
                <c:pt idx="153">
                  <c:v>Aborto espontaneo incompleto, sin complicacion</c:v>
                </c:pt>
                <c:pt idx="154">
                  <c:v>Herida de dedo(s) del pie sin dano(s) de la(s) una(s)</c:v>
                </c:pt>
                <c:pt idx="155">
                  <c:v>Fracturas de otras partes del femur</c:v>
                </c:pt>
                <c:pt idx="156">
                  <c:v>Poliartritis, no especificada</c:v>
                </c:pt>
                <c:pt idx="157">
                  <c:v>Meningitis bacteriana, no especificada</c:v>
                </c:pt>
                <c:pt idx="158">
                  <c:v>Taquicardia supraventricular</c:v>
                </c:pt>
                <c:pt idx="159">
                  <c:v>Nacido vivo, unico</c:v>
                </c:pt>
                <c:pt idx="160">
                  <c:v>Caries de la dentina</c:v>
                </c:pt>
                <c:pt idx="161">
                  <c:v>Espolon calcaneo</c:v>
                </c:pt>
                <c:pt idx="162">
                  <c:v>Trastorno de la membrana timpanica, no especificado</c:v>
                </c:pt>
                <c:pt idx="163">
                  <c:v>Quemadura de primer grado, region del cuerpo no especificada</c:v>
                </c:pt>
                <c:pt idx="164">
                  <c:v>Quemadura del hombro y miembro superior, de segundo grado, excepto de la muneca y de la mano</c:v>
                </c:pt>
                <c:pt idx="165">
                  <c:v>Traumatismo por aplastamiento del tobillo</c:v>
                </c:pt>
                <c:pt idx="166">
                  <c:v>Tendinitis aquiliana</c:v>
                </c:pt>
                <c:pt idx="167">
                  <c:v>Absceso cutaneo, furunculo y antrax de miembro</c:v>
                </c:pt>
                <c:pt idx="168">
                  <c:v>Traumatismo de nervio sensorial cutaneo a nivel del pie y del tobillo</c:v>
                </c:pt>
                <c:pt idx="169">
                  <c:v>Tumor de comportamiento incierto o desconocido de la glandula tiroides</c:v>
                </c:pt>
                <c:pt idx="170">
                  <c:v>Estado migranoso</c:v>
                </c:pt>
                <c:pt idx="171">
                  <c:v>Herida de miembro superior, nivel no especificado</c:v>
                </c:pt>
                <c:pt idx="172">
                  <c:v>Hernia inguinal unilateral o no especificada, sin obstruccion ni gangrena</c:v>
                </c:pt>
                <c:pt idx="173">
                  <c:v>Hemorragia gastrointestinal, no especificada</c:v>
                </c:pt>
                <c:pt idx="174">
                  <c:v>Fractura de otro dedo de la mano</c:v>
                </c:pt>
                <c:pt idx="175">
                  <c:v>Trastorno venoso, no especificado</c:v>
                </c:pt>
                <c:pt idx="176">
                  <c:v>ulcera cronica de la piel, no clasificada en otra parte</c:v>
                </c:pt>
                <c:pt idx="177">
                  <c:v>Herida del codo</c:v>
                </c:pt>
                <c:pt idx="178">
                  <c:v>Contusion de otras partes y las no especificadas de la pierna</c:v>
                </c:pt>
                <c:pt idx="179">
                  <c:v>Faringitis aguda, no especificada</c:v>
                </c:pt>
                <c:pt idx="180">
                  <c:v>Fractura de hueso del metatarso</c:v>
                </c:pt>
                <c:pt idx="181">
                  <c:v>Dolor ocular</c:v>
                </c:pt>
                <c:pt idx="182">
                  <c:v>Trastorno de nervio craneal, no especificado</c:v>
                </c:pt>
                <c:pt idx="183">
                  <c:v>Tumor maligno del ovario</c:v>
                </c:pt>
                <c:pt idx="184">
                  <c:v>Endometriosis, no especificada</c:v>
                </c:pt>
                <c:pt idx="185">
                  <c:v>Bronquitis, no especificada como aguda o cronica</c:v>
                </c:pt>
                <c:pt idx="186">
                  <c:v>Hipo</c:v>
                </c:pt>
                <c:pt idx="187">
                  <c:v>Glaucoma secundario a otros trastornos del ojo</c:v>
                </c:pt>
                <c:pt idx="188">
                  <c:v>Otras perforaciones de la membrana timpanica</c:v>
                </c:pt>
                <c:pt idx="189">
                  <c:v>Otras colelitiasis</c:v>
                </c:pt>
                <c:pt idx="190">
                  <c:v>Otras queratitis superficiales sin conjuntivitis</c:v>
                </c:pt>
                <c:pt idx="191">
                  <c:v>Donante de rinon</c:v>
                </c:pt>
                <c:pt idx="192">
                  <c:v>Embarazo ectopico, no especificado</c:v>
                </c:pt>
                <c:pt idx="193">
                  <c:v>Enfermedad de la lengua, no especificada</c:v>
                </c:pt>
                <c:pt idx="194">
                  <c:v>Asma, no especificado</c:v>
                </c:pt>
                <c:pt idx="195">
                  <c:v>Venas varicosas de los miembros inferiores con ulcera e inflamacion</c:v>
                </c:pt>
                <c:pt idx="196">
                  <c:v>Traumatismo superficial de la muneca y de la mano, no especificado</c:v>
                </c:pt>
                <c:pt idx="197">
                  <c:v>Supervision de otros embarazos de alto riesgo</c:v>
                </c:pt>
                <c:pt idx="198">
                  <c:v>Hernia umbilical sin obstruccion ni gangrena</c:v>
                </c:pt>
                <c:pt idx="199">
                  <c:v>Amputacion traumatica de otro dedo unico (completa) (parcial)</c:v>
                </c:pt>
                <c:pt idx="200">
                  <c:v>Esguinces y torceduras de otros sitios y los no especificados del pie</c:v>
                </c:pt>
                <c:pt idx="201">
                  <c:v>Laringitis aguda</c:v>
                </c:pt>
                <c:pt idx="202">
                  <c:v>Osteocondropatia, no especificada</c:v>
                </c:pt>
                <c:pt idx="203">
                  <c:v>Hiperglicemia, no especificada</c:v>
                </c:pt>
                <c:pt idx="204">
                  <c:v>Enfermedad del reflujo gastroesofagico sin esofagitis</c:v>
                </c:pt>
                <c:pt idx="205">
                  <c:v>Contusion de la cadera</c:v>
                </c:pt>
                <c:pt idx="206">
                  <c:v>Fractura del hueso escafoides [navicular] de la mano</c:v>
                </c:pt>
                <c:pt idx="207">
                  <c:v>Otros sintomas y signos generales especificados</c:v>
                </c:pt>
                <c:pt idx="208">
                  <c:v>Traumatismo cerebral difuso</c:v>
                </c:pt>
                <c:pt idx="209">
                  <c:v>Gastritis, no especificada</c:v>
                </c:pt>
                <c:pt idx="210">
                  <c:v>Caida en el mismo nivel por deslizamiento, tropezon y traspie, otro lugar especificado</c:v>
                </c:pt>
                <c:pt idx="211">
                  <c:v>Contusion de dedo(s) de la mano, sin dano de la(s) una(s)</c:v>
                </c:pt>
                <c:pt idx="212">
                  <c:v>Una encarnada</c:v>
                </c:pt>
                <c:pt idx="213">
                  <c:v>Amigdalitis estreptococica</c:v>
                </c:pt>
                <c:pt idx="214">
                  <c:v>Trastornos de disco lumbar y otros, con radiculopatia</c:v>
                </c:pt>
                <c:pt idx="215">
                  <c:v>Colitis y gastroenteritis alergicas y dieteticas</c:v>
                </c:pt>
                <c:pt idx="216">
                  <c:v>Otitis media supurativa aguda</c:v>
                </c:pt>
                <c:pt idx="217">
                  <c:v>Ruptura prematura de las membranas, sin otra especificacion</c:v>
                </c:pt>
                <c:pt idx="218">
                  <c:v>Trastornos del testiculo y del epididimo en enfermedades clasificadas en otra parte</c:v>
                </c:pt>
                <c:pt idx="219">
                  <c:v>Impetiginizacion de otras dermatosis</c:v>
                </c:pt>
                <c:pt idx="220">
                  <c:v>Tumor benigno de la mama</c:v>
                </c:pt>
                <c:pt idx="221">
                  <c:v>Masa no especificada en la mama</c:v>
                </c:pt>
                <c:pt idx="222">
                  <c:v>Herida de la pierna, parte no especificada</c:v>
                </c:pt>
                <c:pt idx="223">
                  <c:v>Trastorno de la una, no especificado</c:v>
                </c:pt>
                <c:pt idx="224">
                  <c:v>Contractura muscular</c:v>
                </c:pt>
                <c:pt idx="225">
                  <c:v>Esguinces y torceduras que comprometen los ligamentos laterales (externo) (interno) de la rodilla</c:v>
                </c:pt>
                <c:pt idx="226">
                  <c:v>Otros trastornos especificados de la retina</c:v>
                </c:pt>
                <c:pt idx="227">
                  <c:v>Amigdalitis aguda debida a otros microorganismos especificados</c:v>
                </c:pt>
                <c:pt idx="228">
                  <c:v>Cuerpo extrano en el saco conjuntival</c:v>
                </c:pt>
                <c:pt idx="229">
                  <c:v>Reaccion de hipersensibilidad de las vias respiratorias superiores, sitio no especificado</c:v>
                </c:pt>
                <c:pt idx="230">
                  <c:v>Palpitaciones</c:v>
                </c:pt>
                <c:pt idx="231">
                  <c:v>Dolor en el pecho al respirar</c:v>
                </c:pt>
                <c:pt idx="232">
                  <c:v>Otros trastornos del globo ocular</c:v>
                </c:pt>
                <c:pt idx="233">
                  <c:v>Conjuntivitis mucopurulenta</c:v>
                </c:pt>
                <c:pt idx="234">
                  <c:v>Trastorno de ansiedad, no especificado</c:v>
                </c:pt>
                <c:pt idx="235">
                  <c:v>Absceso cutaneo, furunculo y antrax de gluteos</c:v>
                </c:pt>
                <c:pt idx="236">
                  <c:v>Conjuntivitis, no especificada</c:v>
                </c:pt>
                <c:pt idx="237">
                  <c:v>Aborto no especificado completo o no especificado, sin complicacion</c:v>
                </c:pt>
                <c:pt idx="238">
                  <c:v>Fractura de los huesos de la nariz</c:v>
                </c:pt>
                <c:pt idx="239">
                  <c:v>Otros trastornos especificados del ojo y sus anexos</c:v>
                </c:pt>
                <c:pt idx="240">
                  <c:v>ulcera gastrica, aguda con hemorragia</c:v>
                </c:pt>
                <c:pt idx="241">
                  <c:v>Hemorragia del vitreo</c:v>
                </c:pt>
                <c:pt idx="242">
                  <c:v>Desprendimiento de la retina por traccion</c:v>
                </c:pt>
                <c:pt idx="243">
                  <c:v>Embarazo confirmado</c:v>
                </c:pt>
                <c:pt idx="244">
                  <c:v>Obesidad debida a exceso de calorias</c:v>
                </c:pt>
                <c:pt idx="245">
                  <c:v>ulcera de miembro inferior, no clasificada en otra parte</c:v>
                </c:pt>
                <c:pt idx="246">
                  <c:v>Esterilizacion</c:v>
                </c:pt>
                <c:pt idx="247">
                  <c:v>Infeccion filarica de la conjuntiva</c:v>
                </c:pt>
                <c:pt idx="248">
                  <c:v>Absceso cutaneo, furunculo y antrax de la cara</c:v>
                </c:pt>
                <c:pt idx="249">
                  <c:v>Contusion de otras partes del antebrazo y de las no especificadas</c:v>
                </c:pt>
                <c:pt idx="250">
                  <c:v>Granuloma por cuerpo extrano en la piel y en el tejido subcutaneo</c:v>
                </c:pt>
                <c:pt idx="251">
                  <c:v>Hematoma obstetrico de la pelvis</c:v>
                </c:pt>
                <c:pt idx="252">
                  <c:v>Trastornos del higado en el embarazo, el parto y el puerperio</c:v>
                </c:pt>
                <c:pt idx="253">
                  <c:v>Otros trastornos degenerativos del globo ocular</c:v>
                </c:pt>
                <c:pt idx="254">
                  <c:v>Paralisis de Bell</c:v>
                </c:pt>
                <c:pt idx="255">
                  <c:v>Otras lesiones del hombro</c:v>
                </c:pt>
                <c:pt idx="256">
                  <c:v>Contusion del hombro y del brazo</c:v>
                </c:pt>
                <c:pt idx="257">
                  <c:v>Traumatismo superficial de la cabeza, parte no especificada</c:v>
                </c:pt>
                <c:pt idx="258">
                  <c:v>Herida del tobillo</c:v>
                </c:pt>
                <c:pt idx="259">
                  <c:v>Hemorragia conjuntival</c:v>
                </c:pt>
                <c:pt idx="260">
                  <c:v>Degeneraciones y depositos conjuntivales</c:v>
                </c:pt>
                <c:pt idx="261">
                  <c:v>Catarata senil, no especificada</c:v>
                </c:pt>
                <c:pt idx="262">
                  <c:v>Catarata, no especificada</c:v>
                </c:pt>
                <c:pt idx="263">
                  <c:v>Otras gastritis</c:v>
                </c:pt>
                <c:pt idx="264">
                  <c:v>Fractura de la epifisis superior del humero</c:v>
                </c:pt>
                <c:pt idx="265">
                  <c:v>Placenta previa con especificacion de que no hubo hemorragia</c:v>
                </c:pt>
                <c:pt idx="266">
                  <c:v>Abdomen agudo</c:v>
                </c:pt>
                <c:pt idx="267">
                  <c:v>Dispepsia funcional</c:v>
                </c:pt>
                <c:pt idx="268">
                  <c:v>Mordedura o picadura de insectos y otros artropodos no venenosos, area industrial y de la construccion</c:v>
                </c:pt>
                <c:pt idx="269">
                  <c:v>Calculo urinario, no especificado</c:v>
                </c:pt>
                <c:pt idx="270">
                  <c:v>Orquitis, epididimitis y orquiepididimitis sin absceso</c:v>
                </c:pt>
                <c:pt idx="271">
                  <c:v>Otra otitis media aguda, no supurativa</c:v>
                </c:pt>
                <c:pt idx="272">
                  <c:v>Blefaritis</c:v>
                </c:pt>
                <c:pt idx="273">
                  <c:v>Cistitis aguda</c:v>
                </c:pt>
                <c:pt idx="274">
                  <c:v>Sinovitis y tenosinovitis, no especificada</c:v>
                </c:pt>
                <c:pt idx="275">
                  <c:v>Neuralgia y neuritis, no especificadas</c:v>
                </c:pt>
                <c:pt idx="276">
                  <c:v>Luxacion, esguince o torcedura de articulacion y ligamentos no especificados de miembro inferior, nivel no especificado</c:v>
                </c:pt>
                <c:pt idx="277">
                  <c:v>Sindrome de dificultad respiratoria del adulto</c:v>
                </c:pt>
                <c:pt idx="278">
                  <c:v>Vomitos del embarazo, no especificados</c:v>
                </c:pt>
                <c:pt idx="279">
                  <c:v>Sindrome del tunel carpiano</c:v>
                </c:pt>
                <c:pt idx="280">
                  <c:v>Mastodinia</c:v>
                </c:pt>
                <c:pt idx="281">
                  <c:v>Otros trastornos funcionales especificados del intestino</c:v>
                </c:pt>
                <c:pt idx="282">
                  <c:v>No especificado</c:v>
                </c:pt>
                <c:pt idx="283">
                  <c:v>Otras gastroenteritis y colitis de origen infeccioso</c:v>
                </c:pt>
                <c:pt idx="284">
                  <c:v>Enfermedades del sistma digestivo</c:v>
                </c:pt>
              </c:strCache>
            </c:strRef>
          </c:xVal>
          <c:yVal>
            <c:numRef>
              <c:f>'TD 2024'!$AX$4:$AX$288</c:f>
              <c:numCache>
                <c:formatCode>General</c:formatCode>
                <c:ptCount val="285"/>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1</c:v>
                </c:pt>
                <c:pt idx="113">
                  <c:v>0</c:v>
                </c:pt>
                <c:pt idx="114">
                  <c:v>0</c:v>
                </c:pt>
                <c:pt idx="115">
                  <c:v>0</c:v>
                </c:pt>
                <c:pt idx="116">
                  <c:v>0</c:v>
                </c:pt>
                <c:pt idx="117">
                  <c:v>0</c:v>
                </c:pt>
                <c:pt idx="118">
                  <c:v>0</c:v>
                </c:pt>
                <c:pt idx="119">
                  <c:v>1</c:v>
                </c:pt>
                <c:pt idx="120">
                  <c:v>0</c:v>
                </c:pt>
                <c:pt idx="121">
                  <c:v>0</c:v>
                </c:pt>
                <c:pt idx="122">
                  <c:v>0</c:v>
                </c:pt>
                <c:pt idx="123">
                  <c:v>0</c:v>
                </c:pt>
                <c:pt idx="124">
                  <c:v>0</c:v>
                </c:pt>
                <c:pt idx="125">
                  <c:v>0</c:v>
                </c:pt>
                <c:pt idx="126">
                  <c:v>0</c:v>
                </c:pt>
                <c:pt idx="127">
                  <c:v>1</c:v>
                </c:pt>
                <c:pt idx="128">
                  <c:v>0</c:v>
                </c:pt>
                <c:pt idx="129">
                  <c:v>0</c:v>
                </c:pt>
                <c:pt idx="130">
                  <c:v>0</c:v>
                </c:pt>
                <c:pt idx="131">
                  <c:v>0</c:v>
                </c:pt>
                <c:pt idx="132">
                  <c:v>1</c:v>
                </c:pt>
                <c:pt idx="133">
                  <c:v>0</c:v>
                </c:pt>
                <c:pt idx="134">
                  <c:v>0</c:v>
                </c:pt>
                <c:pt idx="135">
                  <c:v>0</c:v>
                </c:pt>
                <c:pt idx="136">
                  <c:v>0</c:v>
                </c:pt>
                <c:pt idx="137">
                  <c:v>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1</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numCache>
            </c:numRef>
          </c:yVal>
          <c:smooth val="0"/>
          <c:extLst>
            <c:ext xmlns:c16="http://schemas.microsoft.com/office/drawing/2014/chart" uri="{C3380CC4-5D6E-409C-BE32-E72D297353CC}">
              <c16:uniqueId val="{00000000-84D3-4076-AEFE-745B58E838A2}"/>
            </c:ext>
          </c:extLst>
        </c:ser>
        <c:ser>
          <c:idx val="1"/>
          <c:order val="1"/>
          <c:tx>
            <c:strRef>
              <c:f>'TD 2024'!$AY$3</c:f>
              <c:strCache>
                <c:ptCount val="1"/>
                <c:pt idx="0">
                  <c:v>Mujer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'TD 2024'!$AW$4:$AW$288</c:f>
              <c:strCache>
                <c:ptCount val="285"/>
                <c:pt idx="0">
                  <c:v>Amigdalitis aguda, no especificada</c:v>
                </c:pt>
                <c:pt idx="1">
                  <c:v>Cefalea</c:v>
                </c:pt>
                <c:pt idx="2">
                  <c:v>Colico renal, no especificado</c:v>
                </c:pt>
                <c:pt idx="3">
                  <c:v>Contusion de la rodilla</c:v>
                </c:pt>
                <c:pt idx="4">
                  <c:v>Dengue sin signos de alarma</c:v>
                </c:pt>
                <c:pt idx="5">
                  <c:v>Dientes incluidos</c:v>
                </c:pt>
                <c:pt idx="6">
                  <c:v>Dolor abdominal localizado en parte superior</c:v>
                </c:pt>
                <c:pt idx="7">
                  <c:v>Esguinces y torceduras del tobillo</c:v>
                </c:pt>
                <c:pt idx="8">
                  <c:v>Esguinces y torceduras que comprometen el ligamento cruzado (anterior) (posterior) de la rodilla</c:v>
                </c:pt>
                <c:pt idx="9">
                  <c:v>Fiebre, no especificada</c:v>
                </c:pt>
                <c:pt idx="10">
                  <c:v>Herida de dedo(s) de la mano, con dano de la(s) una(s)</c:v>
                </c:pt>
                <c:pt idx="11">
                  <c:v>Herida de la muneca y de la mano, parte no especificada</c:v>
                </c:pt>
                <c:pt idx="12">
                  <c:v>Herida de otras partes de la cabeza</c:v>
                </c:pt>
                <c:pt idx="13">
                  <c:v>Herida de otras partes de la muneca y de la mano</c:v>
                </c:pt>
                <c:pt idx="14">
                  <c:v>Infarto agudo del miocardio, sin otra especificacion</c:v>
                </c:pt>
                <c:pt idx="15">
                  <c:v>Infeccion aguda de las vias respiratorias superiores, no especificada</c:v>
                </c:pt>
                <c:pt idx="16">
                  <c:v>Infeccion aguda no especificada de las vias respiratorias inferiores</c:v>
                </c:pt>
                <c:pt idx="17">
                  <c:v>Infeccion de vias urinarias, sitio no especificado</c:v>
                </c:pt>
                <c:pt idx="18">
                  <c:v>Infeccion intestinal viral, sin otra especificacion</c:v>
                </c:pt>
                <c:pt idx="19">
                  <c:v>Infeccion viral, no especificada</c:v>
                </c:pt>
                <c:pt idx="20">
                  <c:v>Iridociclitis aguda y subaguda</c:v>
                </c:pt>
                <c:pt idx="21">
                  <c:v>Laringofaringitis aguda</c:v>
                </c:pt>
                <c:pt idx="22">
                  <c:v>Mareo y desvanecimiento</c:v>
                </c:pt>
                <c:pt idx="23">
                  <c:v>Otras enteritis virales</c:v>
                </c:pt>
                <c:pt idx="24">
                  <c:v>Otras infecciones agudas de sitios multiples de las vias respiratorias superiores</c:v>
                </c:pt>
                <c:pt idx="25">
                  <c:v>Otros tipos de neumotorax espontaneo</c:v>
                </c:pt>
                <c:pt idx="26">
                  <c:v>Parto por cesarea de emergencia</c:v>
                </c:pt>
                <c:pt idx="27">
                  <c:v>Parto por cesarea, sin otra especificacion</c:v>
                </c:pt>
                <c:pt idx="28">
                  <c:v>Periodontitis cronica</c:v>
                </c:pt>
                <c:pt idx="29">
                  <c:v>Pulpitis</c:v>
                </c:pt>
                <c:pt idx="30">
                  <c:v>Raiz dental retenida</c:v>
                </c:pt>
                <c:pt idx="31">
                  <c:v>Rinofaringitis aguda [resfriado comun]</c:v>
                </c:pt>
                <c:pt idx="32">
                  <c:v>Sincope y colapso</c:v>
                </c:pt>
                <c:pt idx="33">
                  <c:v>Sindromes vertiginosos en enfermedades clasificadas en otra parte</c:v>
                </c:pt>
                <c:pt idx="34">
                  <c:v>Supervision de embarazo de alto riesgo, sin otra especificacion</c:v>
                </c:pt>
                <c:pt idx="35">
                  <c:v>Tumor de comportamiento incierto o desconocido del utero</c:v>
                </c:pt>
                <c:pt idx="36">
                  <c:v>Vomito postcirugia gastrointestinal</c:v>
                </c:pt>
                <c:pt idx="37">
                  <c:v>Ciertas enfermedades infecciosas y parasitarias (A00-B99).</c:v>
                </c:pt>
                <c:pt idx="38">
                  <c:v>Diarrea y gastroenteritis de presunto origen infeccioso</c:v>
                </c:pt>
                <c:pt idx="39">
                  <c:v>Varices en otros sitios especificados</c:v>
                </c:pt>
                <c:pt idx="40">
                  <c:v>Varicela sin complicaciones</c:v>
                </c:pt>
                <c:pt idx="41">
                  <c:v>Otros traumatismos especificados de la muneca y de la mano</c:v>
                </c:pt>
                <c:pt idx="42">
                  <c:v>Cuidado posterior a la ortopedia, no especificado</c:v>
                </c:pt>
                <c:pt idx="43">
                  <c:v>Otros dolores abdominales y los no especificados</c:v>
                </c:pt>
                <c:pt idx="44">
                  <c:v>Bronconeumonia, no especificada</c:v>
                </c:pt>
                <c:pt idx="45">
                  <c:v>Dolor agudo</c:v>
                </c:pt>
                <c:pt idx="46">
                  <c:v>Ruptura espontanea de otros tendones</c:v>
                </c:pt>
                <c:pt idx="47">
                  <c:v>Hipertension esencial (primaria)</c:v>
                </c:pt>
                <c:pt idx="48">
                  <c:v>Cervicalgia</c:v>
                </c:pt>
                <c:pt idx="49">
                  <c:v>Faringitis estreptococica</c:v>
                </c:pt>
                <c:pt idx="50">
                  <c:v>Sindrome de la articulacion condrocostal [Tietze]</c:v>
                </c:pt>
                <c:pt idx="51">
                  <c:v>Dolor, no especificado</c:v>
                </c:pt>
                <c:pt idx="52">
                  <c:v>COVID-19, virus no identificado</c:v>
                </c:pt>
                <c:pt idx="53">
                  <c:v>Contusion de la region lumbosacra y de la pelvis</c:v>
                </c:pt>
                <c:pt idx="54">
                  <c:v>Diarrea funcional</c:v>
                </c:pt>
                <c:pt idx="55">
                  <c:v>Pterigion</c:v>
                </c:pt>
                <c:pt idx="56">
                  <c:v>Celulitis de otras partes de los miembros</c:v>
                </c:pt>
                <c:pt idx="57">
                  <c:v>Parto unico espontaneo, presentacion cefalica de vertice</c:v>
                </c:pt>
                <c:pt idx="58">
                  <c:v>Otras convulsiones y las no especificadas</c:v>
                </c:pt>
                <c:pt idx="59">
                  <c:v>Falso trabajo de parto a las 37 y mas semanas completas de gestacion</c:v>
                </c:pt>
                <c:pt idx="60">
                  <c:v>Gastroduodenitis, no especificada</c:v>
                </c:pt>
                <c:pt idx="61">
                  <c:v>Hidronefrosis con obstruccion por calculos del rinon y del ureter</c:v>
                </c:pt>
                <c:pt idx="62">
                  <c:v>Dermatitis de contacto, forma no especificada, debida a otros agentes</c:v>
                </c:pt>
                <c:pt idx="63">
                  <c:v>Celulitis de sitio no especificado</c:v>
                </c:pt>
                <c:pt idx="64">
                  <c:v>Lumbago no especificado</c:v>
                </c:pt>
                <c:pt idx="65">
                  <c:v>Otros trastornos sinoviales y tendinosos en enfermedades clasificadas en otra parte</c:v>
                </c:pt>
                <c:pt idx="66">
                  <c:v>Mialgia</c:v>
                </c:pt>
                <c:pt idx="67">
                  <c:v>Alergia no especificada</c:v>
                </c:pt>
                <c:pt idx="68">
                  <c:v>Lumbago con ciatica</c:v>
                </c:pt>
                <c:pt idx="69">
                  <c:v>Artrosis primaria de otras articulaciones</c:v>
                </c:pt>
                <c:pt idx="70">
                  <c:v>Calculo del rinon</c:v>
                </c:pt>
                <c:pt idx="71">
                  <c:v>Otros glaucomas</c:v>
                </c:pt>
                <c:pt idx="72">
                  <c:v>Supervision de embarazo normal no especificado</c:v>
                </c:pt>
                <c:pt idx="73">
                  <c:v>Hemorragia vaginal y uterina anormal, no especificada</c:v>
                </c:pt>
                <c:pt idx="74">
                  <c:v>Alteraciones de la vision en enfermedades clasificadas en otra parte</c:v>
                </c:pt>
                <c:pt idx="75">
                  <c:v>Orzuelo y otras inflamaciones profundas del parpado</c:v>
                </c:pt>
                <c:pt idx="76">
                  <c:v>Nausea y vomito</c:v>
                </c:pt>
                <c:pt idx="77">
                  <c:v>Otros trastornos internos de la rodilla</c:v>
                </c:pt>
                <c:pt idx="78">
                  <c:v>Supervision de primer embarazo normal</c:v>
                </c:pt>
                <c:pt idx="79">
                  <c:v>Dolor pelvico y perineal</c:v>
                </c:pt>
                <c:pt idx="80">
                  <c:v>Secuelas de accidente de vehiculo de motor</c:v>
                </c:pt>
                <c:pt idx="81">
                  <c:v>Traumatismo no especificado de miembro inferior, nivel no especificado</c:v>
                </c:pt>
                <c:pt idx="82">
                  <c:v>Dolor en articulacion</c:v>
                </c:pt>
                <c:pt idx="83">
                  <c:v>Malestar y fatiga</c:v>
                </c:pt>
                <c:pt idx="84">
                  <c:v>Hipertension materna, no especificada</c:v>
                </c:pt>
                <c:pt idx="85">
                  <c:v>Otras complicaciones especificadas relacionadas con el embarazo</c:v>
                </c:pt>
                <c:pt idx="86">
                  <c:v>Edema gestacional con proteinuria</c:v>
                </c:pt>
                <c:pt idx="87">
                  <c:v>Desgarro de meniscos, presente</c:v>
                </c:pt>
                <c:pt idx="88">
                  <c:v>Otras gastritis agudas</c:v>
                </c:pt>
                <c:pt idx="89">
                  <c:v>Trastornos mentales y del comportamiento debidos al uso de sedantes o hipnoticos, intoxicacion aguda</c:v>
                </c:pt>
                <c:pt idx="90">
                  <c:v>Colitis y gastroenteritis no infecciosas, no especificadas</c:v>
                </c:pt>
                <c:pt idx="91">
                  <c:v>Otras colitis y gastroenteritis no infecciosas especificadas</c:v>
                </c:pt>
                <c:pt idx="92">
                  <c:v>Periodontitis apical cronica</c:v>
                </c:pt>
                <c:pt idx="93">
                  <c:v>Varices pelvicas</c:v>
                </c:pt>
                <c:pt idx="94">
                  <c:v>Migrana con aura [migrana clasica]</c:v>
                </c:pt>
                <c:pt idx="95">
                  <c:v>Otras osteocondrodisplasias especificadas</c:v>
                </c:pt>
                <c:pt idx="96">
                  <c:v>Epilepsia, tipo no especificado</c:v>
                </c:pt>
                <c:pt idx="97">
                  <c:v>Traumatismo no especificado de miembro superior, nivel no especificado</c:v>
                </c:pt>
                <c:pt idx="98">
                  <c:v>Absceso cutaneo, furunculo y antrax de otros sitios</c:v>
                </c:pt>
                <c:pt idx="99">
                  <c:v>Otalgia</c:v>
                </c:pt>
                <c:pt idx="100">
                  <c:v>Otitis externa aguda, no infecciosa</c:v>
                </c:pt>
                <c:pt idx="101">
                  <c:v>Estado asmatico</c:v>
                </c:pt>
                <c:pt idx="102">
                  <c:v>Celulitis de los dedos de la mano y del pie</c:v>
                </c:pt>
                <c:pt idx="103">
                  <c:v>Absceso periapical con fistula</c:v>
                </c:pt>
                <c:pt idx="104">
                  <c:v>Otras conjuntivitis agudas</c:v>
                </c:pt>
                <c:pt idx="105">
                  <c:v>Dolor localizado en otras partes inferiores del abdomen</c:v>
                </c:pt>
                <c:pt idx="106">
                  <c:v>Contusion de otras partes de la muneca y de la mano</c:v>
                </c:pt>
                <c:pt idx="107">
                  <c:v>Contusion de otras partes y de las no especificadas del pie</c:v>
                </c:pt>
                <c:pt idx="108">
                  <c:v>Contusion del tobillo</c:v>
                </c:pt>
                <c:pt idx="109">
                  <c:v>Dermatitis atopica, no especificada</c:v>
                </c:pt>
                <c:pt idx="110">
                  <c:v>Motociclista [cualquiera] lesionado en accidente de transito no especificado</c:v>
                </c:pt>
                <c:pt idx="111">
                  <c:v>Migrana, no especificada</c:v>
                </c:pt>
                <c:pt idx="112">
                  <c:v>Dolor en el pecho, no especificado</c:v>
                </c:pt>
                <c:pt idx="113">
                  <c:v>Calculo en la uretra</c:v>
                </c:pt>
                <c:pt idx="114">
                  <c:v>Desviacion del tabique nasal</c:v>
                </c:pt>
                <c:pt idx="115">
                  <c:v>Otros vertigos perifericos</c:v>
                </c:pt>
                <c:pt idx="116">
                  <c:v>COVID-19, virus identificado</c:v>
                </c:pt>
                <c:pt idx="117">
                  <c:v>Bronquitis aguda, no especificada</c:v>
                </c:pt>
                <c:pt idx="118">
                  <c:v>Dermatitis, no especificada</c:v>
                </c:pt>
                <c:pt idx="119">
                  <c:v>Otros sindromes de cefalea especificados</c:v>
                </c:pt>
                <c:pt idx="120">
                  <c:v>Contusion de dedo(s) del pie con dano de la(s) una(s)</c:v>
                </c:pt>
                <c:pt idx="121">
                  <c:v>Amenaza de aborto</c:v>
                </c:pt>
                <c:pt idx="122">
                  <c:v>Caries con exposición pulpar</c:v>
                </c:pt>
                <c:pt idx="123">
                  <c:v>Calculo de la vesicula biliar con colecistitis aguda</c:v>
                </c:pt>
                <c:pt idx="124">
                  <c:v>Bursitis del hombro</c:v>
                </c:pt>
                <c:pt idx="125">
                  <c:v>Tendinitis del biceps</c:v>
                </c:pt>
                <c:pt idx="126">
                  <c:v>Falso trabajo de parto antes de las 37 semanas completas de gestacion</c:v>
                </c:pt>
                <c:pt idx="127">
                  <c:v>Dorsalgia, no especificada</c:v>
                </c:pt>
                <c:pt idx="128">
                  <c:v>Fractura de la epifisis inferior de la tibia</c:v>
                </c:pt>
                <c:pt idx="129">
                  <c:v>Otro aborto incompleto, sin complicacion</c:v>
                </c:pt>
                <c:pt idx="130">
                  <c:v>Otros traumatismos especificados de miembro superior, nivel no especificado</c:v>
                </c:pt>
                <c:pt idx="131">
                  <c:v>Herida de dedo(s) de la mano, sin dano de la(s) una(s)</c:v>
                </c:pt>
                <c:pt idx="132">
                  <c:v>Otros estados postquirurgicos especificados</c:v>
                </c:pt>
                <c:pt idx="133">
                  <c:v>Torticolis</c:v>
                </c:pt>
                <c:pt idx="134">
                  <c:v>Herida de miembro inferior, nivel no especificado</c:v>
                </c:pt>
                <c:pt idx="135">
                  <c:v>Traumatismo superficial del abdomen, de la region lumbosacra y de la pelvis, parte no especificada</c:v>
                </c:pt>
                <c:pt idx="136">
                  <c:v>Quemadura de la cabeza y del cuello, de primer grado</c:v>
                </c:pt>
                <c:pt idx="137">
                  <c:v>Fractura de otros huesos metacarpianos</c:v>
                </c:pt>
                <c:pt idx="138">
                  <c:v>Cefalea debida a tension</c:v>
                </c:pt>
                <c:pt idx="139">
                  <c:v>Conjuntivitis aguda, no especificada</c:v>
                </c:pt>
                <c:pt idx="140">
                  <c:v>Infeccion local de la piel y del tejido subcutaneo, no especificada</c:v>
                </c:pt>
                <c:pt idx="141">
                  <c:v>Otras otitis externas infecciosas</c:v>
                </c:pt>
                <c:pt idx="142">
                  <c:v>Traumatismo de la cabeza, no especificado</c:v>
                </c:pt>
                <c:pt idx="143">
                  <c:v>Gonartrosis, no especificada</c:v>
                </c:pt>
                <c:pt idx="144">
                  <c:v>Otitis media, no especificada</c:v>
                </c:pt>
                <c:pt idx="145">
                  <c:v>Dolor en miembro</c:v>
                </c:pt>
                <c:pt idx="146">
                  <c:v>Perdida de dientes debida a accidente, extraccion o enfermedad periodontal local</c:v>
                </c:pt>
                <c:pt idx="147">
                  <c:v>Epicondilitis lateral</c:v>
                </c:pt>
                <c:pt idx="148">
                  <c:v>Otros hidroceles</c:v>
                </c:pt>
                <c:pt idx="149">
                  <c:v>Celulitis de la cara</c:v>
                </c:pt>
                <c:pt idx="150">
                  <c:v>Otras enfermedades periodontales</c:v>
                </c:pt>
                <c:pt idx="151">
                  <c:v>Pasajero de motocicleta lesionado por colision con otros vehiculos de motor, y con los no especificados, en accidente de transito</c:v>
                </c:pt>
                <c:pt idx="152">
                  <c:v>Absceso periapical sin fistula</c:v>
                </c:pt>
                <c:pt idx="153">
                  <c:v>Aborto espontaneo incompleto, sin complicacion</c:v>
                </c:pt>
                <c:pt idx="154">
                  <c:v>Herida de dedo(s) del pie sin dano(s) de la(s) una(s)</c:v>
                </c:pt>
                <c:pt idx="155">
                  <c:v>Fracturas de otras partes del femur</c:v>
                </c:pt>
                <c:pt idx="156">
                  <c:v>Poliartritis, no especificada</c:v>
                </c:pt>
                <c:pt idx="157">
                  <c:v>Meningitis bacteriana, no especificada</c:v>
                </c:pt>
                <c:pt idx="158">
                  <c:v>Taquicardia supraventricular</c:v>
                </c:pt>
                <c:pt idx="159">
                  <c:v>Nacido vivo, unico</c:v>
                </c:pt>
                <c:pt idx="160">
                  <c:v>Caries de la dentina</c:v>
                </c:pt>
                <c:pt idx="161">
                  <c:v>Espolon calcaneo</c:v>
                </c:pt>
                <c:pt idx="162">
                  <c:v>Trastorno de la membrana timpanica, no especificado</c:v>
                </c:pt>
                <c:pt idx="163">
                  <c:v>Quemadura de primer grado, region del cuerpo no especificada</c:v>
                </c:pt>
                <c:pt idx="164">
                  <c:v>Quemadura del hombro y miembro superior, de segundo grado, excepto de la muneca y de la mano</c:v>
                </c:pt>
                <c:pt idx="165">
                  <c:v>Traumatismo por aplastamiento del tobillo</c:v>
                </c:pt>
                <c:pt idx="166">
                  <c:v>Tendinitis aquiliana</c:v>
                </c:pt>
                <c:pt idx="167">
                  <c:v>Absceso cutaneo, furunculo y antrax de miembro</c:v>
                </c:pt>
                <c:pt idx="168">
                  <c:v>Traumatismo de nervio sensorial cutaneo a nivel del pie y del tobillo</c:v>
                </c:pt>
                <c:pt idx="169">
                  <c:v>Tumor de comportamiento incierto o desconocido de la glandula tiroides</c:v>
                </c:pt>
                <c:pt idx="170">
                  <c:v>Estado migranoso</c:v>
                </c:pt>
                <c:pt idx="171">
                  <c:v>Herida de miembro superior, nivel no especificado</c:v>
                </c:pt>
                <c:pt idx="172">
                  <c:v>Hernia inguinal unilateral o no especificada, sin obstruccion ni gangrena</c:v>
                </c:pt>
                <c:pt idx="173">
                  <c:v>Hemorragia gastrointestinal, no especificada</c:v>
                </c:pt>
                <c:pt idx="174">
                  <c:v>Fractura de otro dedo de la mano</c:v>
                </c:pt>
                <c:pt idx="175">
                  <c:v>Trastorno venoso, no especificado</c:v>
                </c:pt>
                <c:pt idx="176">
                  <c:v>ulcera cronica de la piel, no clasificada en otra parte</c:v>
                </c:pt>
                <c:pt idx="177">
                  <c:v>Herida del codo</c:v>
                </c:pt>
                <c:pt idx="178">
                  <c:v>Contusion de otras partes y las no especificadas de la pierna</c:v>
                </c:pt>
                <c:pt idx="179">
                  <c:v>Faringitis aguda, no especificada</c:v>
                </c:pt>
                <c:pt idx="180">
                  <c:v>Fractura de hueso del metatarso</c:v>
                </c:pt>
                <c:pt idx="181">
                  <c:v>Dolor ocular</c:v>
                </c:pt>
                <c:pt idx="182">
                  <c:v>Trastorno de nervio craneal, no especificado</c:v>
                </c:pt>
                <c:pt idx="183">
                  <c:v>Tumor maligno del ovario</c:v>
                </c:pt>
                <c:pt idx="184">
                  <c:v>Endometriosis, no especificada</c:v>
                </c:pt>
                <c:pt idx="185">
                  <c:v>Bronquitis, no especificada como aguda o cronica</c:v>
                </c:pt>
                <c:pt idx="186">
                  <c:v>Hipo</c:v>
                </c:pt>
                <c:pt idx="187">
                  <c:v>Glaucoma secundario a otros trastornos del ojo</c:v>
                </c:pt>
                <c:pt idx="188">
                  <c:v>Otras perforaciones de la membrana timpanica</c:v>
                </c:pt>
                <c:pt idx="189">
                  <c:v>Otras colelitiasis</c:v>
                </c:pt>
                <c:pt idx="190">
                  <c:v>Otras queratitis superficiales sin conjuntivitis</c:v>
                </c:pt>
                <c:pt idx="191">
                  <c:v>Donante de rinon</c:v>
                </c:pt>
                <c:pt idx="192">
                  <c:v>Embarazo ectopico, no especificado</c:v>
                </c:pt>
                <c:pt idx="193">
                  <c:v>Enfermedad de la lengua, no especificada</c:v>
                </c:pt>
                <c:pt idx="194">
                  <c:v>Asma, no especificado</c:v>
                </c:pt>
                <c:pt idx="195">
                  <c:v>Venas varicosas de los miembros inferiores con ulcera e inflamacion</c:v>
                </c:pt>
                <c:pt idx="196">
                  <c:v>Traumatismo superficial de la muneca y de la mano, no especificado</c:v>
                </c:pt>
                <c:pt idx="197">
                  <c:v>Supervision de otros embarazos de alto riesgo</c:v>
                </c:pt>
                <c:pt idx="198">
                  <c:v>Hernia umbilical sin obstruccion ni gangrena</c:v>
                </c:pt>
                <c:pt idx="199">
                  <c:v>Amputacion traumatica de otro dedo unico (completa) (parcial)</c:v>
                </c:pt>
                <c:pt idx="200">
                  <c:v>Esguinces y torceduras de otros sitios y los no especificados del pie</c:v>
                </c:pt>
                <c:pt idx="201">
                  <c:v>Laringitis aguda</c:v>
                </c:pt>
                <c:pt idx="202">
                  <c:v>Osteocondropatia, no especificada</c:v>
                </c:pt>
                <c:pt idx="203">
                  <c:v>Hiperglicemia, no especificada</c:v>
                </c:pt>
                <c:pt idx="204">
                  <c:v>Enfermedad del reflujo gastroesofagico sin esofagitis</c:v>
                </c:pt>
                <c:pt idx="205">
                  <c:v>Contusion de la cadera</c:v>
                </c:pt>
                <c:pt idx="206">
                  <c:v>Fractura del hueso escafoides [navicular] de la mano</c:v>
                </c:pt>
                <c:pt idx="207">
                  <c:v>Otros sintomas y signos generales especificados</c:v>
                </c:pt>
                <c:pt idx="208">
                  <c:v>Traumatismo cerebral difuso</c:v>
                </c:pt>
                <c:pt idx="209">
                  <c:v>Gastritis, no especificada</c:v>
                </c:pt>
                <c:pt idx="210">
                  <c:v>Caida en el mismo nivel por deslizamiento, tropezon y traspie, otro lugar especificado</c:v>
                </c:pt>
                <c:pt idx="211">
                  <c:v>Contusion de dedo(s) de la mano, sin dano de la(s) una(s)</c:v>
                </c:pt>
                <c:pt idx="212">
                  <c:v>Una encarnada</c:v>
                </c:pt>
                <c:pt idx="213">
                  <c:v>Amigdalitis estreptococica</c:v>
                </c:pt>
                <c:pt idx="214">
                  <c:v>Trastornos de disco lumbar y otros, con radiculopatia</c:v>
                </c:pt>
                <c:pt idx="215">
                  <c:v>Colitis y gastroenteritis alergicas y dieteticas</c:v>
                </c:pt>
                <c:pt idx="216">
                  <c:v>Otitis media supurativa aguda</c:v>
                </c:pt>
                <c:pt idx="217">
                  <c:v>Ruptura prematura de las membranas, sin otra especificacion</c:v>
                </c:pt>
                <c:pt idx="218">
                  <c:v>Trastornos del testiculo y del epididimo en enfermedades clasificadas en otra parte</c:v>
                </c:pt>
                <c:pt idx="219">
                  <c:v>Impetiginizacion de otras dermatosis</c:v>
                </c:pt>
                <c:pt idx="220">
                  <c:v>Tumor benigno de la mama</c:v>
                </c:pt>
                <c:pt idx="221">
                  <c:v>Masa no especificada en la mama</c:v>
                </c:pt>
                <c:pt idx="222">
                  <c:v>Herida de la pierna, parte no especificada</c:v>
                </c:pt>
                <c:pt idx="223">
                  <c:v>Trastorno de la una, no especificado</c:v>
                </c:pt>
                <c:pt idx="224">
                  <c:v>Contractura muscular</c:v>
                </c:pt>
                <c:pt idx="225">
                  <c:v>Esguinces y torceduras que comprometen los ligamentos laterales (externo) (interno) de la rodilla</c:v>
                </c:pt>
                <c:pt idx="226">
                  <c:v>Otros trastornos especificados de la retina</c:v>
                </c:pt>
                <c:pt idx="227">
                  <c:v>Amigdalitis aguda debida a otros microorganismos especificados</c:v>
                </c:pt>
                <c:pt idx="228">
                  <c:v>Cuerpo extrano en el saco conjuntival</c:v>
                </c:pt>
                <c:pt idx="229">
                  <c:v>Reaccion de hipersensibilidad de las vias respiratorias superiores, sitio no especificado</c:v>
                </c:pt>
                <c:pt idx="230">
                  <c:v>Palpitaciones</c:v>
                </c:pt>
                <c:pt idx="231">
                  <c:v>Dolor en el pecho al respirar</c:v>
                </c:pt>
                <c:pt idx="232">
                  <c:v>Otros trastornos del globo ocular</c:v>
                </c:pt>
                <c:pt idx="233">
                  <c:v>Conjuntivitis mucopurulenta</c:v>
                </c:pt>
                <c:pt idx="234">
                  <c:v>Trastorno de ansiedad, no especificado</c:v>
                </c:pt>
                <c:pt idx="235">
                  <c:v>Absceso cutaneo, furunculo y antrax de gluteos</c:v>
                </c:pt>
                <c:pt idx="236">
                  <c:v>Conjuntivitis, no especificada</c:v>
                </c:pt>
                <c:pt idx="237">
                  <c:v>Aborto no especificado completo o no especificado, sin complicacion</c:v>
                </c:pt>
                <c:pt idx="238">
                  <c:v>Fractura de los huesos de la nariz</c:v>
                </c:pt>
                <c:pt idx="239">
                  <c:v>Otros trastornos especificados del ojo y sus anexos</c:v>
                </c:pt>
                <c:pt idx="240">
                  <c:v>ulcera gastrica, aguda con hemorragia</c:v>
                </c:pt>
                <c:pt idx="241">
                  <c:v>Hemorragia del vitreo</c:v>
                </c:pt>
                <c:pt idx="242">
                  <c:v>Desprendimiento de la retina por traccion</c:v>
                </c:pt>
                <c:pt idx="243">
                  <c:v>Embarazo confirmado</c:v>
                </c:pt>
                <c:pt idx="244">
                  <c:v>Obesidad debida a exceso de calorias</c:v>
                </c:pt>
                <c:pt idx="245">
                  <c:v>ulcera de miembro inferior, no clasificada en otra parte</c:v>
                </c:pt>
                <c:pt idx="246">
                  <c:v>Esterilizacion</c:v>
                </c:pt>
                <c:pt idx="247">
                  <c:v>Infeccion filarica de la conjuntiva</c:v>
                </c:pt>
                <c:pt idx="248">
                  <c:v>Absceso cutaneo, furunculo y antrax de la cara</c:v>
                </c:pt>
                <c:pt idx="249">
                  <c:v>Contusion de otras partes del antebrazo y de las no especificadas</c:v>
                </c:pt>
                <c:pt idx="250">
                  <c:v>Granuloma por cuerpo extrano en la piel y en el tejido subcutaneo</c:v>
                </c:pt>
                <c:pt idx="251">
                  <c:v>Hematoma obstetrico de la pelvis</c:v>
                </c:pt>
                <c:pt idx="252">
                  <c:v>Trastornos del higado en el embarazo, el parto y el puerperio</c:v>
                </c:pt>
                <c:pt idx="253">
                  <c:v>Otros trastornos degenerativos del globo ocular</c:v>
                </c:pt>
                <c:pt idx="254">
                  <c:v>Paralisis de Bell</c:v>
                </c:pt>
                <c:pt idx="255">
                  <c:v>Otras lesiones del hombro</c:v>
                </c:pt>
                <c:pt idx="256">
                  <c:v>Contusion del hombro y del brazo</c:v>
                </c:pt>
                <c:pt idx="257">
                  <c:v>Traumatismo superficial de la cabeza, parte no especificada</c:v>
                </c:pt>
                <c:pt idx="258">
                  <c:v>Herida del tobillo</c:v>
                </c:pt>
                <c:pt idx="259">
                  <c:v>Hemorragia conjuntival</c:v>
                </c:pt>
                <c:pt idx="260">
                  <c:v>Degeneraciones y depositos conjuntivales</c:v>
                </c:pt>
                <c:pt idx="261">
                  <c:v>Catarata senil, no especificada</c:v>
                </c:pt>
                <c:pt idx="262">
                  <c:v>Catarata, no especificada</c:v>
                </c:pt>
                <c:pt idx="263">
                  <c:v>Otras gastritis</c:v>
                </c:pt>
                <c:pt idx="264">
                  <c:v>Fractura de la epifisis superior del humero</c:v>
                </c:pt>
                <c:pt idx="265">
                  <c:v>Placenta previa con especificacion de que no hubo hemorragia</c:v>
                </c:pt>
                <c:pt idx="266">
                  <c:v>Abdomen agudo</c:v>
                </c:pt>
                <c:pt idx="267">
                  <c:v>Dispepsia funcional</c:v>
                </c:pt>
                <c:pt idx="268">
                  <c:v>Mordedura o picadura de insectos y otros artropodos no venenosos, area industrial y de la construccion</c:v>
                </c:pt>
                <c:pt idx="269">
                  <c:v>Calculo urinario, no especificado</c:v>
                </c:pt>
                <c:pt idx="270">
                  <c:v>Orquitis, epididimitis y orquiepididimitis sin absceso</c:v>
                </c:pt>
                <c:pt idx="271">
                  <c:v>Otra otitis media aguda, no supurativa</c:v>
                </c:pt>
                <c:pt idx="272">
                  <c:v>Blefaritis</c:v>
                </c:pt>
                <c:pt idx="273">
                  <c:v>Cistitis aguda</c:v>
                </c:pt>
                <c:pt idx="274">
                  <c:v>Sinovitis y tenosinovitis, no especificada</c:v>
                </c:pt>
                <c:pt idx="275">
                  <c:v>Neuralgia y neuritis, no especificadas</c:v>
                </c:pt>
                <c:pt idx="276">
                  <c:v>Luxacion, esguince o torcedura de articulacion y ligamentos no especificados de miembro inferior, nivel no especificado</c:v>
                </c:pt>
                <c:pt idx="277">
                  <c:v>Sindrome de dificultad respiratoria del adulto</c:v>
                </c:pt>
                <c:pt idx="278">
                  <c:v>Vomitos del embarazo, no especificados</c:v>
                </c:pt>
                <c:pt idx="279">
                  <c:v>Sindrome del tunel carpiano</c:v>
                </c:pt>
                <c:pt idx="280">
                  <c:v>Mastodinia</c:v>
                </c:pt>
                <c:pt idx="281">
                  <c:v>Otros trastornos funcionales especificados del intestino</c:v>
                </c:pt>
                <c:pt idx="282">
                  <c:v>No especificado</c:v>
                </c:pt>
                <c:pt idx="283">
                  <c:v>Otras gastroenteritis y colitis de origen infeccioso</c:v>
                </c:pt>
                <c:pt idx="284">
                  <c:v>Enfermedades del sistma digestivo</c:v>
                </c:pt>
              </c:strCache>
            </c:strRef>
          </c:xVal>
          <c:yVal>
            <c:numRef>
              <c:f>'TD 2024'!$AY$4:$AY$288</c:f>
              <c:numCache>
                <c:formatCode>General</c:formatCode>
                <c:ptCount val="28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2</c:v>
                </c:pt>
                <c:pt idx="92">
                  <c:v>0</c:v>
                </c:pt>
                <c:pt idx="93">
                  <c:v>0</c:v>
                </c:pt>
                <c:pt idx="94">
                  <c:v>2</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1</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1</c:v>
                </c:pt>
                <c:pt idx="283">
                  <c:v>0</c:v>
                </c:pt>
                <c:pt idx="284">
                  <c:v>0</c:v>
                </c:pt>
              </c:numCache>
            </c:numRef>
          </c:yVal>
          <c:smooth val="0"/>
          <c:extLst>
            <c:ext xmlns:c16="http://schemas.microsoft.com/office/drawing/2014/chart" uri="{C3380CC4-5D6E-409C-BE32-E72D297353CC}">
              <c16:uniqueId val="{00000001-84D3-4076-AEFE-745B58E838A2}"/>
            </c:ext>
          </c:extLst>
        </c:ser>
        <c:dLbls>
          <c:showLegendKey val="0"/>
          <c:showVal val="0"/>
          <c:showCatName val="0"/>
          <c:showSerName val="0"/>
          <c:showPercent val="0"/>
          <c:showBubbleSize val="0"/>
        </c:dLbls>
        <c:axId val="1731048063"/>
        <c:axId val="1731049023"/>
      </c:scatterChart>
      <c:valAx>
        <c:axId val="173104806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1049023"/>
        <c:crosses val="autoZero"/>
        <c:crossBetween val="midCat"/>
      </c:valAx>
      <c:valAx>
        <c:axId val="17310490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1048063"/>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[GI-FO-076 AUSENTISMO POR ARL Y EPS 2024.xlsx]TD 2024!TablaDinámica13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ES" sz="1400" b="0" i="0" u="none" strike="noStrike" baseline="0">
                <a:solidFill>
                  <a:sysClr val="windowText" lastClr="000000">
                    <a:lumMod val="65000"/>
                    <a:lumOff val="35000"/>
                  </a:sysClr>
                </a:solidFill>
                <a:latin typeface="Calibri"/>
              </a:rPr>
              <a:t>Rankig x Patologia</a:t>
            </a:r>
          </a:p>
        </c:rich>
      </c:tx>
      <c:layout>
        <c:manualLayout>
          <c:xMode val="edge"/>
          <c:yMode val="edge"/>
          <c:x val="0.35169444444444442"/>
          <c:y val="1.749781277340332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 2024'!$AL$2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 2024'!$AK$3:$AK$19</c:f>
              <c:strCache>
                <c:ptCount val="17"/>
                <c:pt idx="0">
                  <c:v>Amigdalitis aguda, no especificada</c:v>
                </c:pt>
                <c:pt idx="1">
                  <c:v>Contusion de la rodilla</c:v>
                </c:pt>
                <c:pt idx="2">
                  <c:v>Otros dolores abdominales y los no especificados</c:v>
                </c:pt>
                <c:pt idx="3">
                  <c:v>Otras colitis y gastroenteritis no infecciosas especificadas</c:v>
                </c:pt>
                <c:pt idx="4">
                  <c:v>Migrana con aura [migrana clasica]</c:v>
                </c:pt>
                <c:pt idx="5">
                  <c:v>Dolor en el pecho, no especificado</c:v>
                </c:pt>
                <c:pt idx="6">
                  <c:v>Otros sindromes de cefalea especificados</c:v>
                </c:pt>
                <c:pt idx="7">
                  <c:v>Dorsalgia, no especificada</c:v>
                </c:pt>
                <c:pt idx="8">
                  <c:v>Otros estados postquirurgicos especificados</c:v>
                </c:pt>
                <c:pt idx="9">
                  <c:v>Fractura de otros huesos metacarpianos</c:v>
                </c:pt>
                <c:pt idx="10">
                  <c:v>Hernia inguinal unilateral o no especificada, sin obstruccion ni gangrena</c:v>
                </c:pt>
                <c:pt idx="11">
                  <c:v>Fractura de hueso del metatarso</c:v>
                </c:pt>
                <c:pt idx="12">
                  <c:v>Contusion del hombro y del brazo</c:v>
                </c:pt>
                <c:pt idx="13">
                  <c:v>No especificado</c:v>
                </c:pt>
                <c:pt idx="14">
                  <c:v>Fractura de la clavicula</c:v>
                </c:pt>
                <c:pt idx="15">
                  <c:v>Urticaria alergica</c:v>
                </c:pt>
                <c:pt idx="16">
                  <c:v>Fractura de la diafisis de la tibia</c:v>
                </c:pt>
              </c:strCache>
            </c:strRef>
          </c:cat>
          <c:val>
            <c:numRef>
              <c:f>'TD 2024'!$AL$3:$AL$19</c:f>
              <c:numCache>
                <c:formatCode>General</c:formatCode>
                <c:ptCount val="17"/>
                <c:pt idx="0">
                  <c:v>1</c:v>
                </c:pt>
                <c:pt idx="1">
                  <c:v>1</c:v>
                </c:pt>
                <c:pt idx="2">
                  <c:v>1</c:v>
                </c:pt>
                <c:pt idx="3">
                  <c:v>2</c:v>
                </c:pt>
                <c:pt idx="4">
                  <c:v>2</c:v>
                </c:pt>
                <c:pt idx="5">
                  <c:v>1</c:v>
                </c:pt>
                <c:pt idx="6">
                  <c:v>1</c:v>
                </c:pt>
                <c:pt idx="7">
                  <c:v>1</c:v>
                </c:pt>
                <c:pt idx="8">
                  <c:v>1</c:v>
                </c:pt>
                <c:pt idx="9">
                  <c:v>1</c:v>
                </c:pt>
                <c:pt idx="10">
                  <c:v>1</c:v>
                </c:pt>
                <c:pt idx="11">
                  <c:v>1</c:v>
                </c:pt>
                <c:pt idx="12">
                  <c:v>1</c:v>
                </c:pt>
                <c:pt idx="13">
                  <c:v>1</c:v>
                </c:pt>
                <c:pt idx="14">
                  <c:v>1</c:v>
                </c:pt>
                <c:pt idx="15">
                  <c:v>2</c:v>
                </c:pt>
                <c:pt idx="16">
                  <c:v>1</c:v>
                </c:pt>
              </c:numCache>
            </c:numRef>
          </c:val>
          <c:extLst>
            <c:ext xmlns:c16="http://schemas.microsoft.com/office/drawing/2014/chart" uri="{C3380CC4-5D6E-409C-BE32-E72D297353CC}">
              <c16:uniqueId val="{00000002-9408-4247-B77A-4C1D43C3EFD8}"/>
            </c:ext>
          </c:extLst>
        </c:ser>
        <c:dLbls>
          <c:dLblPos val="outEnd"/>
          <c:showLegendKey val="0"/>
          <c:showVal val="1"/>
          <c:showCatName val="0"/>
          <c:showSerName val="0"/>
          <c:showPercent val="0"/>
          <c:showBubbleSize val="0"/>
        </c:dLbls>
        <c:gapWidth val="219"/>
        <c:overlap val="-27"/>
        <c:axId val="1536660991"/>
        <c:axId val="1536661471"/>
      </c:barChart>
      <c:catAx>
        <c:axId val="153666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6661471"/>
        <c:crosses val="autoZero"/>
        <c:auto val="1"/>
        <c:lblAlgn val="ctr"/>
        <c:lblOffset val="100"/>
        <c:noMultiLvlLbl val="0"/>
      </c:catAx>
      <c:valAx>
        <c:axId val="1536661471"/>
        <c:scaling>
          <c:orientation val="minMax"/>
        </c:scaling>
        <c:delete val="1"/>
        <c:axPos val="l"/>
        <c:numFmt formatCode="General" sourceLinked="1"/>
        <c:majorTickMark val="none"/>
        <c:minorTickMark val="none"/>
        <c:tickLblPos val="nextTo"/>
        <c:crossAx val="153666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cat>
            <c:strRef>
              <c:f>'TD 2024'!$K$5</c:f>
              <c:strCache>
                <c:ptCount val="1"/>
                <c:pt idx="0">
                  <c:v>HOMBRE</c:v>
                </c:pt>
              </c:strCache>
            </c:strRef>
          </c:cat>
          <c:val>
            <c:numRef>
              <c:f>'TD 2024'!$L$5</c:f>
              <c:numCache>
                <c:formatCode>0.0%</c:formatCode>
                <c:ptCount val="1"/>
                <c:pt idx="0">
                  <c:v>0.66666666666666663</c:v>
                </c:pt>
              </c:numCache>
            </c:numRef>
          </c:val>
          <c:extLst>
            <c:ext xmlns:c16="http://schemas.microsoft.com/office/drawing/2014/chart" uri="{C3380CC4-5D6E-409C-BE32-E72D297353CC}">
              <c16:uniqueId val="{00000000-E9DE-4E09-9ADA-DECCDA79B68F}"/>
            </c:ext>
          </c:extLst>
        </c:ser>
        <c:ser>
          <c:idx val="1"/>
          <c:order val="1"/>
          <c:spPr>
            <a:solidFill>
              <a:schemeClr val="accent2"/>
            </a:solidFill>
            <a:ln>
              <a:noFill/>
            </a:ln>
            <a:effectLst/>
          </c:spPr>
          <c:invertIfNegative val="0"/>
          <c:cat>
            <c:strRef>
              <c:f>'TD 2024'!$K$5</c:f>
              <c:strCache>
                <c:ptCount val="1"/>
                <c:pt idx="0">
                  <c:v>HOMBRE</c:v>
                </c:pt>
              </c:strCache>
            </c:strRef>
          </c:cat>
          <c:val>
            <c:numRef>
              <c:f>'TD 2024'!$M$5</c:f>
              <c:numCache>
                <c:formatCode>0.0%</c:formatCode>
                <c:ptCount val="1"/>
                <c:pt idx="0">
                  <c:v>0.33333333333333337</c:v>
                </c:pt>
              </c:numCache>
            </c:numRef>
          </c:val>
          <c:extLst>
            <c:ext xmlns:c16="http://schemas.microsoft.com/office/drawing/2014/chart" uri="{C3380CC4-5D6E-409C-BE32-E72D297353CC}">
              <c16:uniqueId val="{00000001-E9DE-4E09-9ADA-DECCDA79B68F}"/>
            </c:ext>
          </c:extLst>
        </c:ser>
        <c:dLbls>
          <c:showLegendKey val="0"/>
          <c:showVal val="0"/>
          <c:showCatName val="0"/>
          <c:showSerName val="0"/>
          <c:showPercent val="0"/>
          <c:showBubbleSize val="0"/>
        </c:dLbls>
        <c:gapWidth val="150"/>
        <c:overlap val="100"/>
        <c:axId val="1242734272"/>
        <c:axId val="1242713632"/>
      </c:barChart>
      <c:catAx>
        <c:axId val="1242734272"/>
        <c:scaling>
          <c:orientation val="minMax"/>
        </c:scaling>
        <c:delete val="1"/>
        <c:axPos val="l"/>
        <c:numFmt formatCode="General" sourceLinked="1"/>
        <c:majorTickMark val="none"/>
        <c:minorTickMark val="none"/>
        <c:tickLblPos val="nextTo"/>
        <c:crossAx val="1242713632"/>
        <c:crosses val="autoZero"/>
        <c:auto val="1"/>
        <c:lblAlgn val="ctr"/>
        <c:lblOffset val="100"/>
        <c:noMultiLvlLbl val="0"/>
      </c:catAx>
      <c:valAx>
        <c:axId val="1242713632"/>
        <c:scaling>
          <c:orientation val="minMax"/>
        </c:scaling>
        <c:delete val="1"/>
        <c:axPos val="b"/>
        <c:numFmt formatCode="0%" sourceLinked="1"/>
        <c:majorTickMark val="none"/>
        <c:minorTickMark val="none"/>
        <c:tickLblPos val="nextTo"/>
        <c:crossAx val="124273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cat>
            <c:strRef>
              <c:f>'TD 2024'!$K$6</c:f>
              <c:strCache>
                <c:ptCount val="1"/>
                <c:pt idx="0">
                  <c:v>MUJER</c:v>
                </c:pt>
              </c:strCache>
            </c:strRef>
          </c:cat>
          <c:val>
            <c:numRef>
              <c:f>'TD 2024'!$L$6</c:f>
              <c:numCache>
                <c:formatCode>0.0%</c:formatCode>
                <c:ptCount val="1"/>
                <c:pt idx="0">
                  <c:v>0.66666666666666663</c:v>
                </c:pt>
              </c:numCache>
            </c:numRef>
          </c:val>
          <c:extLst>
            <c:ext xmlns:c16="http://schemas.microsoft.com/office/drawing/2014/chart" uri="{C3380CC4-5D6E-409C-BE32-E72D297353CC}">
              <c16:uniqueId val="{00000000-08D7-4371-9766-70E9770D08BC}"/>
            </c:ext>
          </c:extLst>
        </c:ser>
        <c:ser>
          <c:idx val="1"/>
          <c:order val="1"/>
          <c:spPr>
            <a:solidFill>
              <a:schemeClr val="accent2"/>
            </a:solidFill>
            <a:ln>
              <a:noFill/>
            </a:ln>
            <a:effectLst/>
          </c:spPr>
          <c:invertIfNegative val="0"/>
          <c:cat>
            <c:strRef>
              <c:f>'TD 2024'!$K$6</c:f>
              <c:strCache>
                <c:ptCount val="1"/>
                <c:pt idx="0">
                  <c:v>MUJER</c:v>
                </c:pt>
              </c:strCache>
            </c:strRef>
          </c:cat>
          <c:val>
            <c:numRef>
              <c:f>'TD 2024'!$M$6</c:f>
              <c:numCache>
                <c:formatCode>0.0%</c:formatCode>
                <c:ptCount val="1"/>
                <c:pt idx="0">
                  <c:v>0.33333333333333337</c:v>
                </c:pt>
              </c:numCache>
            </c:numRef>
          </c:val>
          <c:extLst>
            <c:ext xmlns:c16="http://schemas.microsoft.com/office/drawing/2014/chart" uri="{C3380CC4-5D6E-409C-BE32-E72D297353CC}">
              <c16:uniqueId val="{00000001-08D7-4371-9766-70E9770D08BC}"/>
            </c:ext>
          </c:extLst>
        </c:ser>
        <c:dLbls>
          <c:showLegendKey val="0"/>
          <c:showVal val="0"/>
          <c:showCatName val="0"/>
          <c:showSerName val="0"/>
          <c:showPercent val="0"/>
          <c:showBubbleSize val="0"/>
        </c:dLbls>
        <c:gapWidth val="150"/>
        <c:overlap val="100"/>
        <c:axId val="1242707392"/>
        <c:axId val="1242687232"/>
      </c:barChart>
      <c:catAx>
        <c:axId val="1242707392"/>
        <c:scaling>
          <c:orientation val="minMax"/>
        </c:scaling>
        <c:delete val="1"/>
        <c:axPos val="l"/>
        <c:numFmt formatCode="General" sourceLinked="1"/>
        <c:majorTickMark val="none"/>
        <c:minorTickMark val="none"/>
        <c:tickLblPos val="nextTo"/>
        <c:crossAx val="1242687232"/>
        <c:crosses val="autoZero"/>
        <c:auto val="1"/>
        <c:lblAlgn val="ctr"/>
        <c:lblOffset val="100"/>
        <c:noMultiLvlLbl val="0"/>
      </c:catAx>
      <c:valAx>
        <c:axId val="1242687232"/>
        <c:scaling>
          <c:orientation val="minMax"/>
        </c:scaling>
        <c:delete val="1"/>
        <c:axPos val="b"/>
        <c:numFmt formatCode="0%" sourceLinked="1"/>
        <c:majorTickMark val="none"/>
        <c:minorTickMark val="none"/>
        <c:tickLblPos val="nextTo"/>
        <c:crossAx val="124270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'TD 2024'!$K$5</c:f>
              <c:strCache>
                <c:ptCount val="1"/>
                <c:pt idx="0">
                  <c:v>HOMBRE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E7-4938-9F9B-C3FDC68AE0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E7-4938-9F9B-C3FDC68AE0EB}"/>
              </c:ext>
            </c:extLst>
          </c:dPt>
          <c:val>
            <c:numRef>
              <c:f>'TD 2024'!$L$5:$M$5</c:f>
              <c:numCache>
                <c:formatCode>0.0%</c:formatCode>
                <c:ptCount val="2"/>
                <c:pt idx="0">
                  <c:v>0.66666666666666663</c:v>
                </c:pt>
                <c:pt idx="1">
                  <c:v>0.33333333333333337</c:v>
                </c:pt>
              </c:numCache>
            </c:numRef>
          </c:val>
          <c:extLst>
            <c:ext xmlns:c16="http://schemas.microsoft.com/office/drawing/2014/chart" uri="{C3380CC4-5D6E-409C-BE32-E72D297353CC}">
              <c16:uniqueId val="{00000000-8E69-4725-9171-7AC50073807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[GI-FO-076 AUSENTISMO POR ARL Y EPS 2024.xlsx]TD 2024!TablaDinámica16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'TD 2024'!$AR$2:$AR$3</c:f>
              <c:strCache>
                <c:ptCount val="1"/>
                <c:pt idx="0">
                  <c:v>HOMBRE</c:v>
                </c:pt>
              </c:strCache>
            </c:strRef>
          </c:tx>
          <c:spPr>
            <a:solidFill>
              <a:schemeClr val="accent1"/>
            </a:solidFill>
            <a:ln>
              <a:noFill/>
            </a:ln>
            <a:effectLst/>
          </c:spPr>
          <c:invertIfNegative val="0"/>
          <c:cat>
            <c:strRef>
              <c:f>'TD 2024'!$AQ$4:$AQ$20</c:f>
              <c:strCache>
                <c:ptCount val="17"/>
                <c:pt idx="0">
                  <c:v>Amigdalitis aguda, no especificada</c:v>
                </c:pt>
                <c:pt idx="1">
                  <c:v>Contusion de la rodilla</c:v>
                </c:pt>
                <c:pt idx="2">
                  <c:v>Otros dolores abdominales y los no especificados</c:v>
                </c:pt>
                <c:pt idx="3">
                  <c:v>Otras colitis y gastroenteritis no infecciosas especificadas</c:v>
                </c:pt>
                <c:pt idx="4">
                  <c:v>Migrana con aura [migrana clasica]</c:v>
                </c:pt>
                <c:pt idx="5">
                  <c:v>Dolor en el pecho, no especificado</c:v>
                </c:pt>
                <c:pt idx="6">
                  <c:v>Otros sindromes de cefalea especificados</c:v>
                </c:pt>
                <c:pt idx="7">
                  <c:v>Dorsalgia, no especificada</c:v>
                </c:pt>
                <c:pt idx="8">
                  <c:v>Otros estados postquirurgicos especificados</c:v>
                </c:pt>
                <c:pt idx="9">
                  <c:v>Fractura de otros huesos metacarpianos</c:v>
                </c:pt>
                <c:pt idx="10">
                  <c:v>Hernia inguinal unilateral o no especificada, sin obstruccion ni gangrena</c:v>
                </c:pt>
                <c:pt idx="11">
                  <c:v>Fractura de hueso del metatarso</c:v>
                </c:pt>
                <c:pt idx="12">
                  <c:v>Contusion del hombro y del brazo</c:v>
                </c:pt>
                <c:pt idx="13">
                  <c:v>No especificado</c:v>
                </c:pt>
                <c:pt idx="14">
                  <c:v>Fractura de la clavicula</c:v>
                </c:pt>
                <c:pt idx="15">
                  <c:v>Urticaria alergica</c:v>
                </c:pt>
                <c:pt idx="16">
                  <c:v>Fractura de la diafisis de la tibia</c:v>
                </c:pt>
              </c:strCache>
            </c:strRef>
          </c:cat>
          <c:val>
            <c:numRef>
              <c:f>'TD 2024'!$AR$4:$AR$20</c:f>
              <c:numCache>
                <c:formatCode>General</c:formatCode>
                <c:ptCount val="17"/>
                <c:pt idx="0">
                  <c:v>1</c:v>
                </c:pt>
                <c:pt idx="5">
                  <c:v>1</c:v>
                </c:pt>
                <c:pt idx="6">
                  <c:v>1</c:v>
                </c:pt>
                <c:pt idx="7">
                  <c:v>1</c:v>
                </c:pt>
                <c:pt idx="8">
                  <c:v>1</c:v>
                </c:pt>
                <c:pt idx="9">
                  <c:v>1</c:v>
                </c:pt>
                <c:pt idx="11">
                  <c:v>1</c:v>
                </c:pt>
                <c:pt idx="12">
                  <c:v>1</c:v>
                </c:pt>
                <c:pt idx="14">
                  <c:v>1</c:v>
                </c:pt>
                <c:pt idx="16">
                  <c:v>1</c:v>
                </c:pt>
              </c:numCache>
            </c:numRef>
          </c:val>
          <c:extLst>
            <c:ext xmlns:c16="http://schemas.microsoft.com/office/drawing/2014/chart" uri="{C3380CC4-5D6E-409C-BE32-E72D297353CC}">
              <c16:uniqueId val="{00000000-F0F5-48A7-B458-97AA61EBACC0}"/>
            </c:ext>
          </c:extLst>
        </c:ser>
        <c:ser>
          <c:idx val="1"/>
          <c:order val="1"/>
          <c:tx>
            <c:strRef>
              <c:f>'TD 2024'!$AS$2:$AS$3</c:f>
              <c:strCache>
                <c:ptCount val="1"/>
                <c:pt idx="0">
                  <c:v>MUJER</c:v>
                </c:pt>
              </c:strCache>
            </c:strRef>
          </c:tx>
          <c:spPr>
            <a:solidFill>
              <a:schemeClr val="accent2"/>
            </a:solidFill>
            <a:ln>
              <a:noFill/>
            </a:ln>
            <a:effectLst/>
          </c:spPr>
          <c:invertIfNegative val="0"/>
          <c:cat>
            <c:strRef>
              <c:f>'TD 2024'!$AQ$4:$AQ$20</c:f>
              <c:strCache>
                <c:ptCount val="17"/>
                <c:pt idx="0">
                  <c:v>Amigdalitis aguda, no especificada</c:v>
                </c:pt>
                <c:pt idx="1">
                  <c:v>Contusion de la rodilla</c:v>
                </c:pt>
                <c:pt idx="2">
                  <c:v>Otros dolores abdominales y los no especificados</c:v>
                </c:pt>
                <c:pt idx="3">
                  <c:v>Otras colitis y gastroenteritis no infecciosas especificadas</c:v>
                </c:pt>
                <c:pt idx="4">
                  <c:v>Migrana con aura [migrana clasica]</c:v>
                </c:pt>
                <c:pt idx="5">
                  <c:v>Dolor en el pecho, no especificado</c:v>
                </c:pt>
                <c:pt idx="6">
                  <c:v>Otros sindromes de cefalea especificados</c:v>
                </c:pt>
                <c:pt idx="7">
                  <c:v>Dorsalgia, no especificada</c:v>
                </c:pt>
                <c:pt idx="8">
                  <c:v>Otros estados postquirurgicos especificados</c:v>
                </c:pt>
                <c:pt idx="9">
                  <c:v>Fractura de otros huesos metacarpianos</c:v>
                </c:pt>
                <c:pt idx="10">
                  <c:v>Hernia inguinal unilateral o no especificada, sin obstruccion ni gangrena</c:v>
                </c:pt>
                <c:pt idx="11">
                  <c:v>Fractura de hueso del metatarso</c:v>
                </c:pt>
                <c:pt idx="12">
                  <c:v>Contusion del hombro y del brazo</c:v>
                </c:pt>
                <c:pt idx="13">
                  <c:v>No especificado</c:v>
                </c:pt>
                <c:pt idx="14">
                  <c:v>Fractura de la clavicula</c:v>
                </c:pt>
                <c:pt idx="15">
                  <c:v>Urticaria alergica</c:v>
                </c:pt>
                <c:pt idx="16">
                  <c:v>Fractura de la diafisis de la tibia</c:v>
                </c:pt>
              </c:strCache>
            </c:strRef>
          </c:cat>
          <c:val>
            <c:numRef>
              <c:f>'TD 2024'!$AS$4:$AS$20</c:f>
              <c:numCache>
                <c:formatCode>General</c:formatCode>
                <c:ptCount val="17"/>
                <c:pt idx="1">
                  <c:v>1</c:v>
                </c:pt>
                <c:pt idx="2">
                  <c:v>1</c:v>
                </c:pt>
                <c:pt idx="3">
                  <c:v>2</c:v>
                </c:pt>
                <c:pt idx="4">
                  <c:v>2</c:v>
                </c:pt>
                <c:pt idx="10">
                  <c:v>1</c:v>
                </c:pt>
                <c:pt idx="13">
                  <c:v>1</c:v>
                </c:pt>
                <c:pt idx="15">
                  <c:v>2</c:v>
                </c:pt>
              </c:numCache>
            </c:numRef>
          </c:val>
          <c:extLst>
            <c:ext xmlns:c16="http://schemas.microsoft.com/office/drawing/2014/chart" uri="{C3380CC4-5D6E-409C-BE32-E72D297353CC}">
              <c16:uniqueId val="{00000003-F0F5-48A7-B458-97AA61EBACC0}"/>
            </c:ext>
          </c:extLst>
        </c:ser>
        <c:dLbls>
          <c:showLegendKey val="0"/>
          <c:showVal val="0"/>
          <c:showCatName val="0"/>
          <c:showSerName val="0"/>
          <c:showPercent val="0"/>
          <c:showBubbleSize val="0"/>
        </c:dLbls>
        <c:gapWidth val="150"/>
        <c:overlap val="100"/>
        <c:axId val="1427769823"/>
        <c:axId val="1427770303"/>
      </c:barChart>
      <c:catAx>
        <c:axId val="142776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27770303"/>
        <c:crosses val="autoZero"/>
        <c:auto val="1"/>
        <c:lblAlgn val="ctr"/>
        <c:lblOffset val="100"/>
        <c:noMultiLvlLbl val="0"/>
      </c:catAx>
      <c:valAx>
        <c:axId val="142777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2776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Cargos &gt; Imp.</cx:v>
        </cx:txData>
      </cx:tx>
      <cx:txPr>
        <a:bodyPr spcFirstLastPara="1" vertOverflow="ellipsis" horzOverflow="overflow" wrap="square" lIns="0" tIns="0" rIns="0" bIns="0" anchor="ctr" anchorCtr="1"/>
        <a:lstStyle/>
        <a:p>
          <a:pPr algn="ctr" rtl="0">
            <a:defRPr sz="2000"/>
          </a:pPr>
          <a:r>
            <a:rPr lang="es-ES" sz="2000" b="0" i="0" u="none" strike="noStrike" baseline="0">
              <a:solidFill>
                <a:sysClr val="windowText" lastClr="000000">
                  <a:lumMod val="65000"/>
                  <a:lumOff val="35000"/>
                </a:sysClr>
              </a:solidFill>
              <a:latin typeface="Calibri"/>
            </a:rPr>
            <a:t>Cargos &gt; Imp.</a:t>
          </a:r>
        </a:p>
      </cx:txPr>
    </cx:title>
    <cx:plotArea>
      <cx:plotAreaRegion>
        <cx:series layoutId="funnel" uniqueId="{6C4E54A4-7A69-4B7E-894C-48946432F517}">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a:pPr>
            <a:endParaRPr lang="es-ES" sz="1200" b="0" i="0" u="none" strike="noStrike" baseline="0">
              <a:solidFill>
                <a:sysClr val="windowText" lastClr="000000">
                  <a:lumMod val="65000"/>
                  <a:lumOff val="35000"/>
                </a:sysClr>
              </a:solidFill>
              <a:latin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v>Sedes &gt; Impacto</cx:v>
        </cx:txData>
      </cx:tx>
      <cx:txPr>
        <a:bodyPr spcFirstLastPara="1" vertOverflow="ellipsis" horzOverflow="overflow" wrap="square" lIns="0" tIns="0" rIns="0" bIns="0" anchor="ctr" anchorCtr="1"/>
        <a:lstStyle/>
        <a:p>
          <a:pPr algn="ctr" rtl="0">
            <a:defRPr sz="2000"/>
          </a:pPr>
          <a:r>
            <a:rPr lang="es-ES" sz="2000" b="0" i="0" u="none" strike="noStrike" baseline="0">
              <a:solidFill>
                <a:sysClr val="windowText" lastClr="000000">
                  <a:lumMod val="65000"/>
                  <a:lumOff val="35000"/>
                </a:sysClr>
              </a:solidFill>
              <a:latin typeface="Calibri"/>
            </a:rPr>
            <a:t>Sedes &gt; Impacto</a:t>
          </a:r>
        </a:p>
      </cx:txPr>
    </cx:title>
    <cx:plotArea>
      <cx:plotAreaRegion>
        <cx:series layoutId="clusteredColumn" uniqueId="{F8A9F559-24C4-4F46-97CB-FAABE98A53D9}">
          <cx:dataLabels>
            <cx:txPr>
              <a:bodyPr spcFirstLastPara="1" vertOverflow="ellipsis" horzOverflow="overflow" wrap="square" lIns="0" tIns="0" rIns="0" bIns="0" anchor="ctr" anchorCtr="1"/>
              <a:lstStyle/>
              <a:p>
                <a:pPr algn="ctr" rtl="0">
                  <a:defRPr sz="1400"/>
                </a:pPr>
                <a:endParaRPr lang="es-ES" sz="1400" b="0" i="0" u="none" strike="noStrike" baseline="0">
                  <a:solidFill>
                    <a:sysClr val="windowText" lastClr="000000">
                      <a:lumMod val="65000"/>
                      <a:lumOff val="35000"/>
                    </a:sysClr>
                  </a:solidFill>
                  <a:latin typeface="Calibri"/>
                </a:endParaRPr>
              </a:p>
            </cx:txPr>
            <cx:visibility seriesName="0" categoryName="0" value="1"/>
          </cx:dataLabels>
          <cx:dataId val="0"/>
          <cx:layoutPr>
            <cx:aggregation/>
          </cx:layoutPr>
          <cx:axisId val="1"/>
        </cx:series>
        <cx:series layoutId="paretoLine" ownerIdx="0" uniqueId="{19AB4AC9-BB8F-4214-86AF-B8EF8C1A8E09}">
          <cx:axisId val="2"/>
        </cx:series>
      </cx:plotAreaRegion>
      <cx:axis id="0">
        <cx:catScaling gapWidth="0"/>
        <cx:tickLabels/>
        <cx:txPr>
          <a:bodyPr spcFirstLastPara="1" vertOverflow="ellipsis" horzOverflow="overflow" wrap="square" lIns="0" tIns="0" rIns="0" bIns="0" anchor="ctr" anchorCtr="1"/>
          <a:lstStyle/>
          <a:p>
            <a:pPr algn="ctr" rtl="0">
              <a:defRPr sz="1400"/>
            </a:pPr>
            <a:endParaRPr lang="es-ES" sz="1400" b="0" i="0" u="none" strike="noStrike" baseline="0">
              <a:solidFill>
                <a:sysClr val="windowText" lastClr="000000">
                  <a:lumMod val="65000"/>
                  <a:lumOff val="35000"/>
                </a:sysClr>
              </a:solidFill>
              <a:latin typeface="Calibri"/>
            </a:endParaRPr>
          </a:p>
        </cx:txPr>
      </cx:axis>
      <cx:axis id="1" hidden="1">
        <cx:valScaling/>
        <cx:tickLabels/>
      </cx:axis>
      <cx:axis id="2">
        <cx:valScaling max="1" min="0"/>
        <cx:units unit="percentage"/>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chartData>
  <cx:chart>
    <cx:title pos="t" align="ctr" overlay="0">
      <cx:tx>
        <cx:txData>
          <cx:v>Ranking x Mes</cx:v>
        </cx:txData>
      </cx:tx>
      <cx:txPr>
        <a:bodyPr spcFirstLastPara="1" vertOverflow="ellipsis" horzOverflow="overflow" wrap="square" lIns="0" tIns="0" rIns="0" bIns="0" anchor="ctr" anchorCtr="1"/>
        <a:lstStyle/>
        <a:p>
          <a:pPr algn="ctr" rtl="0">
            <a:defRPr sz="2000"/>
          </a:pPr>
          <a:r>
            <a:rPr lang="es-ES" sz="2000" b="0" i="0" u="none" strike="noStrike" baseline="0">
              <a:solidFill>
                <a:sysClr val="windowText" lastClr="000000">
                  <a:lumMod val="65000"/>
                  <a:lumOff val="35000"/>
                </a:sysClr>
              </a:solidFill>
              <a:latin typeface="Calibri"/>
            </a:rPr>
            <a:t>Ranking x Mes</a:t>
          </a:r>
        </a:p>
      </cx:txPr>
    </cx:title>
    <cx:plotArea>
      <cx:plotAreaRegion>
        <cx:series layoutId="clusteredColumn" uniqueId="{F0FA1653-C92A-4DC5-8232-F05334F75227}">
          <cx:tx>
            <cx:txData>
              <cx:f>_xlchart.v1.6</cx:f>
              <cx:v>Total</cx:v>
            </cx:txData>
          </cx:tx>
          <cx:dataLabels>
            <cx:txPr>
              <a:bodyPr spcFirstLastPara="1" vertOverflow="ellipsis" horzOverflow="overflow" wrap="square" lIns="0" tIns="0" rIns="0" bIns="0" anchor="ctr" anchorCtr="1"/>
              <a:lstStyle/>
              <a:p>
                <a:pPr algn="ctr" rtl="0">
                  <a:defRPr sz="1400"/>
                </a:pPr>
                <a:endParaRPr lang="es-ES" sz="1400" b="0" i="0" u="none" strike="noStrike" baseline="0">
                  <a:solidFill>
                    <a:sysClr val="windowText" lastClr="000000">
                      <a:lumMod val="65000"/>
                      <a:lumOff val="35000"/>
                    </a:sysClr>
                  </a:solidFill>
                  <a:latin typeface="Calibri"/>
                </a:endParaRPr>
              </a:p>
            </cx:txPr>
            <cx:visibility seriesName="0" categoryName="0" value="1"/>
          </cx:dataLabels>
          <cx:dataId val="0"/>
          <cx:layoutPr>
            <cx:aggregation/>
          </cx:layoutPr>
          <cx:axisId val="1"/>
        </cx:series>
        <cx:series layoutId="paretoLine" ownerIdx="0" uniqueId="{3E45D439-17AF-4AD3-8E8E-0FE5E6FFA7D6}">
          <cx:axisId val="2"/>
        </cx:series>
      </cx:plotAreaRegion>
      <cx:axis id="0">
        <cx:catScaling gapWidth="0"/>
        <cx:tickLabels/>
        <cx:txPr>
          <a:bodyPr spcFirstLastPara="1" vertOverflow="ellipsis" horzOverflow="overflow" wrap="square" lIns="0" tIns="0" rIns="0" bIns="0" anchor="ctr" anchorCtr="1"/>
          <a:lstStyle/>
          <a:p>
            <a:pPr algn="ctr" rtl="0">
              <a:defRPr sz="1400"/>
            </a:pPr>
            <a:endParaRPr lang="es-ES" sz="1400" b="0" i="0" u="none" strike="noStrike" baseline="0">
              <a:solidFill>
                <a:sysClr val="windowText" lastClr="000000">
                  <a:lumMod val="65000"/>
                  <a:lumOff val="35000"/>
                </a:sysClr>
              </a:solidFill>
              <a:latin typeface="Calibri"/>
            </a:endParaRPr>
          </a:p>
        </cx:txPr>
      </cx:axis>
      <cx:axis id="1" hidden="1">
        <cx:valScaling/>
        <cx:tickLabels/>
      </cx:axis>
      <cx:axis id="2" hidden="1">
        <cx:valScaling max="1" min="0"/>
        <cx:units unit="percentage"/>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Empresa &gt; Imp.</cx:v>
        </cx:txData>
      </cx:tx>
      <cx:txPr>
        <a:bodyPr spcFirstLastPara="1" vertOverflow="ellipsis" horzOverflow="overflow" wrap="square" lIns="0" tIns="0" rIns="0" bIns="0" anchor="ctr" anchorCtr="1"/>
        <a:lstStyle/>
        <a:p>
          <a:pPr algn="ctr" rtl="0">
            <a:defRPr sz="2000"/>
          </a:pPr>
          <a:r>
            <a:rPr lang="es-ES" sz="2000" b="0" i="0" u="none" strike="noStrike" baseline="0">
              <a:solidFill>
                <a:sysClr val="windowText" lastClr="000000">
                  <a:lumMod val="65000"/>
                  <a:lumOff val="35000"/>
                </a:sysClr>
              </a:solidFill>
              <a:latin typeface="Calibri"/>
            </a:rPr>
            <a:t>Empresa &gt; Imp.</a:t>
          </a:r>
        </a:p>
      </cx:txPr>
    </cx:title>
    <cx:plotArea>
      <cx:plotAreaRegion>
        <cx:series layoutId="waterfall" uniqueId="{FAFE2F97-156F-4510-92BC-01C3BA93F11A}">
          <cx:tx>
            <cx:txData>
              <cx:f>_xlchart.v1.1</cx:f>
              <cx:v>Total</cx:v>
            </cx:txData>
          </cx:tx>
          <cx:dataLabels>
            <cx:txPr>
              <a:bodyPr spcFirstLastPara="1" vertOverflow="ellipsis" horzOverflow="overflow" wrap="square" lIns="0" tIns="0" rIns="0" bIns="0" anchor="ctr" anchorCtr="1"/>
              <a:lstStyle/>
              <a:p>
                <a:pPr algn="ctr" rtl="0">
                  <a:defRPr sz="1400"/>
                </a:pPr>
                <a:endParaRPr lang="es-ES" sz="1400" b="0" i="0" u="none" strike="noStrike" baseline="0">
                  <a:solidFill>
                    <a:sysClr val="windowText" lastClr="000000">
                      <a:lumMod val="65000"/>
                      <a:lumOff val="35000"/>
                    </a:sysClr>
                  </a:solidFill>
                  <a:latin typeface="Calibri"/>
                </a:endParaRPr>
              </a:p>
            </cx:txPr>
            <cx:visibility seriesName="0" categoryName="0" value="1"/>
          </cx:dataLabels>
          <cx:dataId val="0"/>
          <cx:layoutPr>
            <cx:subtotals/>
          </cx:layoutPr>
        </cx:series>
      </cx:plotAreaRegion>
      <cx:axis id="0">
        <cx:catScaling gapWidth="0.0599999987"/>
        <cx:tickLabels/>
        <cx:txPr>
          <a:bodyPr spcFirstLastPara="1" vertOverflow="ellipsis" horzOverflow="overflow" wrap="square" lIns="0" tIns="0" rIns="0" bIns="0" anchor="ctr" anchorCtr="1"/>
          <a:lstStyle/>
          <a:p>
            <a:pPr algn="ctr" rtl="0">
              <a:defRPr sz="1400"/>
            </a:pPr>
            <a:endParaRPr lang="es-ES" sz="1400" b="0" i="0" u="none" strike="noStrike" baseline="0">
              <a:solidFill>
                <a:sysClr val="windowText" lastClr="000000">
                  <a:lumMod val="65000"/>
                  <a:lumOff val="35000"/>
                </a:sysClr>
              </a:solidFill>
              <a:latin typeface="Calibri"/>
            </a:endParaRPr>
          </a:p>
        </cx:txPr>
      </cx:axis>
      <cx:axis id="1" hidden="1">
        <cx:valScaling/>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val">
        <cx:f>_xlchart.v1.15</cx:f>
      </cx:numDim>
    </cx:data>
  </cx:chartData>
  <cx:chart>
    <cx:title pos="t" align="ctr" overlay="0">
      <cx:tx>
        <cx:txData>
          <cx:v>Ranking x Mes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a:rPr>
            <a:t>Ranking x Mes</a:t>
          </a:r>
        </a:p>
      </cx:txPr>
    </cx:title>
    <cx:plotArea>
      <cx:plotAreaRegion>
        <cx:series layoutId="clusteredColumn" uniqueId="{F0FA1653-C92A-4DC5-8232-F05334F75227}">
          <cx:tx>
            <cx:txData>
              <cx:f>_xlchart.v1.14</cx:f>
              <cx:v>Total</cx:v>
            </cx:txData>
          </cx:tx>
          <cx:dataId val="0"/>
          <cx:layoutPr>
            <cx:aggregation/>
          </cx:layoutPr>
          <cx:axisId val="1"/>
        </cx:series>
        <cx:series layoutId="paretoLine" ownerIdx="0" uniqueId="{3E45D439-17AF-4AD3-8E8E-0FE5E6FFA7D6}">
          <cx:axisId val="2"/>
        </cx:series>
      </cx:plotAreaRegion>
      <cx:axis id="0">
        <cx:catScaling gapWidth="0"/>
        <cx:tickLabels/>
      </cx:axis>
      <cx:axis id="1">
        <cx:valScaling/>
        <cx:tickLabels/>
      </cx:axis>
      <cx:axis id="2" hidden="1">
        <cx:valScaling max="1" min="0"/>
        <cx:units unit="percentage"/>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title pos="t" align="ctr" overlay="0">
      <cx:tx>
        <cx:txData>
          <cx:v>Rankig x Patologia</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a:rPr>
            <a:t>Rankig x Patologia</a:t>
          </a:r>
        </a:p>
      </cx:txPr>
    </cx:title>
    <cx:plotArea>
      <cx:plotAreaRegion>
        <cx:series layoutId="clusteredColumn" uniqueId="{E56435B8-0B12-4296-BBBF-FA011436B039}">
          <cx:tx>
            <cx:txData>
              <cx:f>_xlchart.v1.11</cx:f>
              <cx:v>Total</cx:v>
            </cx:txData>
          </cx:tx>
          <cx:dataLabels>
            <cx:visibility seriesName="0" categoryName="0" value="1"/>
          </cx:dataLabels>
          <cx:dataId val="0"/>
          <cx:layoutPr>
            <cx:aggregation/>
          </cx:layoutPr>
          <cx:axisId val="1"/>
        </cx:series>
        <cx:series layoutId="paretoLine" ownerIdx="0" uniqueId="{FB361B2A-20C8-4046-BA67-ED49D38DD040}">
          <cx:axisId val="2"/>
        </cx:series>
      </cx:plotAreaRegion>
      <cx:axis id="0">
        <cx:catScaling gapWidth="0"/>
        <cx:tickLabels/>
      </cx:axis>
      <cx:axis id="1">
        <cx:valScaling/>
        <cx:tickLabels/>
      </cx:axis>
      <cx:axis id="2">
        <cx:valScaling max="1" min="0"/>
        <cx:units unit="percentage"/>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_xlchart.v2.18</cx:f>
      </cx:numDim>
    </cx:data>
  </cx:chartData>
  <cx:chart>
    <cx:title pos="t" align="ctr" overlay="0"/>
    <cx:plotArea>
      <cx:plotAreaRegion>
        <cx:series layoutId="funnel" uniqueId="{FAFE2F97-156F-4510-92BC-01C3BA93F11A}">
          <cx:tx>
            <cx:txData>
              <cx:f>_xlchart.v2.17</cx:f>
              <cx:v>Total</cx:v>
            </cx:txData>
          </cx:tx>
          <cx:dataLabels>
            <cx:visibility seriesName="0" categoryName="0" value="1"/>
          </cx:dataLabels>
          <cx:dataId val="0"/>
        </cx:series>
      </cx:plotAreaRegion>
      <cx:axis id="0">
        <cx:catScaling gapWidth="0.0599999987"/>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_xlchart.v2.19</cx:f>
      </cx:strDim>
      <cx:numDim type="val">
        <cx:f>_xlchart.v2.20</cx:f>
      </cx:numDim>
    </cx:data>
  </cx:chartData>
  <cx:chart>
    <cx:title pos="t" align="ctr" overlay="0"/>
    <cx:plotArea>
      <cx:plotAreaRegion>
        <cx:series layoutId="funnel" uniqueId="{6C4E54A4-7A69-4B7E-894C-48946432F517}">
          <cx:dataLabels>
            <cx:visibility seriesName="0" categoryName="0" value="1"/>
          </cx:dataLabels>
          <cx:dataId val="0"/>
        </cx:series>
      </cx:plotAreaRegion>
      <cx:axis id="0">
        <cx:catScaling gapWidth="0.0599999987"/>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_xlchart.v1.21</cx:f>
      </cx:strDim>
      <cx:numDim type="val">
        <cx:f>_xlchart.v1.22</cx:f>
      </cx:numDim>
    </cx:data>
  </cx:chartData>
  <cx:chart>
    <cx:title pos="t" align="ctr" overlay="0"/>
    <cx:plotArea>
      <cx:plotAreaRegion>
        <cx:series layoutId="clusteredColumn" uniqueId="{F8A9F559-24C4-4F46-97CB-FAABE98A53D9}">
          <cx:dataId val="0"/>
          <cx:layoutPr>
            <cx:aggregation/>
          </cx:layoutPr>
          <cx:axisId val="1"/>
        </cx:series>
        <cx:series layoutId="paretoLine" ownerIdx="0" uniqueId="{19AB4AC9-BB8F-4214-86AF-B8EF8C1A8E09}">
          <cx:axisId val="2"/>
        </cx:series>
      </cx:plotAreaRegion>
      <cx:axis id="0">
        <cx:catScaling gapWidth="0"/>
        <cx:tickLabels/>
      </cx:axis>
      <cx:axis id="1">
        <cx:valScaling/>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microsoft.com/office/2014/relationships/chartEx" Target="../charts/chartEx3.xml"/><Relationship Id="rId3" Type="http://schemas.microsoft.com/office/2014/relationships/chartEx" Target="../charts/chartEx2.xml"/><Relationship Id="rId7" Type="http://schemas.openxmlformats.org/officeDocument/2006/relationships/image" Target="../media/image4.png"/><Relationship Id="rId12" Type="http://schemas.openxmlformats.org/officeDocument/2006/relationships/chart" Target="../charts/chart3.xml"/><Relationship Id="rId17" Type="http://schemas.openxmlformats.org/officeDocument/2006/relationships/chart" Target="../charts/chart6.xml"/><Relationship Id="rId2" Type="http://schemas.microsoft.com/office/2014/relationships/chartEx" Target="../charts/chartEx1.xml"/><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image" Target="../media/image2.svg"/><Relationship Id="rId15" Type="http://schemas.openxmlformats.org/officeDocument/2006/relationships/chart" Target="../charts/chart4.xml"/><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microsoft.com/office/2014/relationships/chartEx" Target="../charts/chartEx4.xml"/></Relationships>
</file>

<file path=xl/drawings/_rels/drawing2.xml.rels><?xml version="1.0" encoding="UTF-8" standalone="yes"?>
<Relationships xmlns="http://schemas.openxmlformats.org/package/2006/relationships"><Relationship Id="rId8" Type="http://schemas.microsoft.com/office/2014/relationships/chartEx" Target="../charts/chartEx9.xml"/><Relationship Id="rId13" Type="http://schemas.openxmlformats.org/officeDocument/2006/relationships/chart" Target="../charts/chart14.xml"/><Relationship Id="rId3" Type="http://schemas.microsoft.com/office/2014/relationships/chartEx" Target="../charts/chartEx6.xml"/><Relationship Id="rId7" Type="http://schemas.microsoft.com/office/2014/relationships/chartEx" Target="../charts/chartEx8.xml"/><Relationship Id="rId12" Type="http://schemas.openxmlformats.org/officeDocument/2006/relationships/chart" Target="../charts/chart13.xml"/><Relationship Id="rId2" Type="http://schemas.openxmlformats.org/officeDocument/2006/relationships/chart" Target="../charts/chart7.xml"/><Relationship Id="rId1" Type="http://schemas.microsoft.com/office/2014/relationships/chartEx" Target="../charts/chartEx5.xml"/><Relationship Id="rId6" Type="http://schemas.microsoft.com/office/2014/relationships/chartEx" Target="../charts/chartEx7.xml"/><Relationship Id="rId11" Type="http://schemas.openxmlformats.org/officeDocument/2006/relationships/chart" Target="../charts/chart12.xml"/><Relationship Id="rId5" Type="http://schemas.openxmlformats.org/officeDocument/2006/relationships/chart" Target="../charts/chart9.xml"/><Relationship Id="rId10" Type="http://schemas.openxmlformats.org/officeDocument/2006/relationships/chart" Target="../charts/chart11.xml"/><Relationship Id="rId4" Type="http://schemas.openxmlformats.org/officeDocument/2006/relationships/chart" Target="../charts/chart8.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158750</xdr:colOff>
      <xdr:row>0</xdr:row>
      <xdr:rowOff>47623</xdr:rowOff>
    </xdr:from>
    <xdr:to>
      <xdr:col>33</xdr:col>
      <xdr:colOff>682625</xdr:colOff>
      <xdr:row>143</xdr:row>
      <xdr:rowOff>15874</xdr:rowOff>
    </xdr:to>
    <xdr:sp macro="" textlink="">
      <xdr:nvSpPr>
        <xdr:cNvPr id="3" name="Rectángulo: esquinas redondeadas 2">
          <a:extLst>
            <a:ext uri="{FF2B5EF4-FFF2-40B4-BE49-F238E27FC236}">
              <a16:creationId xmlns:a16="http://schemas.microsoft.com/office/drawing/2014/main" id="{D605F108-9E53-AAF5-4C09-AA2EDAF622BF}"/>
            </a:ext>
          </a:extLst>
        </xdr:cNvPr>
        <xdr:cNvSpPr/>
      </xdr:nvSpPr>
      <xdr:spPr>
        <a:xfrm>
          <a:off x="158750" y="47623"/>
          <a:ext cx="25669875" cy="27209751"/>
        </a:xfrm>
        <a:prstGeom prst="roundRect">
          <a:avLst>
            <a:gd name="adj" fmla="val 11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16</xdr:col>
      <xdr:colOff>133349</xdr:colOff>
      <xdr:row>70</xdr:row>
      <xdr:rowOff>9074</xdr:rowOff>
    </xdr:from>
    <xdr:to>
      <xdr:col>29</xdr:col>
      <xdr:colOff>113392</xdr:colOff>
      <xdr:row>93</xdr:row>
      <xdr:rowOff>81645</xdr:rowOff>
    </xdr:to>
    <xdr:graphicFrame macro="">
      <xdr:nvGraphicFramePr>
        <xdr:cNvPr id="109" name="Gráfico 108">
          <a:extLst>
            <a:ext uri="{FF2B5EF4-FFF2-40B4-BE49-F238E27FC236}">
              <a16:creationId xmlns:a16="http://schemas.microsoft.com/office/drawing/2014/main" id="{4203E539-301A-4044-9E8B-7F617B2FF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242454</xdr:colOff>
      <xdr:row>70</xdr:row>
      <xdr:rowOff>8108</xdr:rowOff>
    </xdr:from>
    <xdr:to>
      <xdr:col>37</xdr:col>
      <xdr:colOff>190499</xdr:colOff>
      <xdr:row>139</xdr:row>
      <xdr:rowOff>3</xdr:rowOff>
    </xdr:to>
    <mc:AlternateContent xmlns:mc="http://schemas.openxmlformats.org/markup-compatibility/2006">
      <mc:Choice xmlns:cx2="http://schemas.microsoft.com/office/drawing/2015/10/21/chartex" Requires="cx2">
        <xdr:graphicFrame macro="">
          <xdr:nvGraphicFramePr>
            <xdr:cNvPr id="7" name="Gráfico 6">
              <a:extLst>
                <a:ext uri="{FF2B5EF4-FFF2-40B4-BE49-F238E27FC236}">
                  <a16:creationId xmlns:a16="http://schemas.microsoft.com/office/drawing/2014/main" id="{498DE733-8142-4711-9B70-8C34C9389A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340454" y="13343108"/>
              <a:ext cx="6044045" cy="13136395"/>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0</xdr:col>
      <xdr:colOff>207818</xdr:colOff>
      <xdr:row>94</xdr:row>
      <xdr:rowOff>121229</xdr:rowOff>
    </xdr:from>
    <xdr:to>
      <xdr:col>25</xdr:col>
      <xdr:colOff>396875</xdr:colOff>
      <xdr:row>139</xdr:row>
      <xdr:rowOff>17321</xdr:rowOff>
    </xdr:to>
    <mc:AlternateContent xmlns:mc="http://schemas.openxmlformats.org/markup-compatibility/2006">
      <mc:Choice xmlns:cx1="http://schemas.microsoft.com/office/drawing/2015/9/8/chartex" Requires="cx1">
        <xdr:graphicFrame macro="">
          <xdr:nvGraphicFramePr>
            <xdr:cNvPr id="9" name="Gráfico 8">
              <a:extLst>
                <a:ext uri="{FF2B5EF4-FFF2-40B4-BE49-F238E27FC236}">
                  <a16:creationId xmlns:a16="http://schemas.microsoft.com/office/drawing/2014/main" id="{21D9D4F5-F55B-49BE-80DB-9BCF364BA5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7818" y="18028229"/>
              <a:ext cx="19239057" cy="8468592"/>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111124</xdr:colOff>
      <xdr:row>0</xdr:row>
      <xdr:rowOff>31749</xdr:rowOff>
    </xdr:from>
    <xdr:to>
      <xdr:col>32</xdr:col>
      <xdr:colOff>650875</xdr:colOff>
      <xdr:row>13</xdr:row>
      <xdr:rowOff>15874</xdr:rowOff>
    </xdr:to>
    <xdr:sp macro="" textlink="">
      <xdr:nvSpPr>
        <xdr:cNvPr id="125" name="Rectángulo 124">
          <a:extLst>
            <a:ext uri="{FF2B5EF4-FFF2-40B4-BE49-F238E27FC236}">
              <a16:creationId xmlns:a16="http://schemas.microsoft.com/office/drawing/2014/main" id="{1698EF47-6C1F-DA71-E39C-1A8D03DBC8C7}"/>
            </a:ext>
          </a:extLst>
        </xdr:cNvPr>
        <xdr:cNvSpPr/>
      </xdr:nvSpPr>
      <xdr:spPr>
        <a:xfrm>
          <a:off x="873124" y="31749"/>
          <a:ext cx="24161751" cy="2460625"/>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1</xdr:col>
      <xdr:colOff>0</xdr:colOff>
      <xdr:row>0</xdr:row>
      <xdr:rowOff>36079</xdr:rowOff>
    </xdr:from>
    <xdr:to>
      <xdr:col>32</xdr:col>
      <xdr:colOff>683936</xdr:colOff>
      <xdr:row>35</xdr:row>
      <xdr:rowOff>95249</xdr:rowOff>
    </xdr:to>
    <xdr:grpSp>
      <xdr:nvGrpSpPr>
        <xdr:cNvPr id="124" name="Grupo 123">
          <a:extLst>
            <a:ext uri="{FF2B5EF4-FFF2-40B4-BE49-F238E27FC236}">
              <a16:creationId xmlns:a16="http://schemas.microsoft.com/office/drawing/2014/main" id="{A836BA81-3AD0-4620-3A66-B02965A55E5F}"/>
            </a:ext>
          </a:extLst>
        </xdr:cNvPr>
        <xdr:cNvGrpSpPr/>
      </xdr:nvGrpSpPr>
      <xdr:grpSpPr>
        <a:xfrm>
          <a:off x="762000" y="36079"/>
          <a:ext cx="24305936" cy="6726670"/>
          <a:chOff x="2609885" y="36079"/>
          <a:chExt cx="22917115" cy="6726670"/>
        </a:xfrm>
      </xdr:grpSpPr>
      <xdr:grpSp>
        <xdr:nvGrpSpPr>
          <xdr:cNvPr id="123" name="Grupo 122">
            <a:extLst>
              <a:ext uri="{FF2B5EF4-FFF2-40B4-BE49-F238E27FC236}">
                <a16:creationId xmlns:a16="http://schemas.microsoft.com/office/drawing/2014/main" id="{0CBC63E5-25E9-07B2-AD33-1C2D5CAFE873}"/>
              </a:ext>
            </a:extLst>
          </xdr:cNvPr>
          <xdr:cNvGrpSpPr/>
        </xdr:nvGrpSpPr>
        <xdr:grpSpPr>
          <a:xfrm>
            <a:off x="18513573" y="2111375"/>
            <a:ext cx="7013427" cy="1616075"/>
            <a:chOff x="18513573" y="2111375"/>
            <a:chExt cx="7013427" cy="1616075"/>
          </a:xfrm>
        </xdr:grpSpPr>
        <xdr:sp macro="" textlink="">
          <xdr:nvSpPr>
            <xdr:cNvPr id="120" name="Rectángulo: esquinas redondeadas 119">
              <a:extLst>
                <a:ext uri="{FF2B5EF4-FFF2-40B4-BE49-F238E27FC236}">
                  <a16:creationId xmlns:a16="http://schemas.microsoft.com/office/drawing/2014/main" id="{2712BB12-492C-489E-A1B4-D2F0F21C1FE1}"/>
                </a:ext>
              </a:extLst>
            </xdr:cNvPr>
            <xdr:cNvSpPr/>
          </xdr:nvSpPr>
          <xdr:spPr>
            <a:xfrm>
              <a:off x="18669000" y="2111375"/>
              <a:ext cx="6858000" cy="1616075"/>
            </a:xfrm>
            <a:prstGeom prst="roundRect">
              <a:avLst>
                <a:gd name="adj" fmla="val 12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grpSp>
          <xdr:nvGrpSpPr>
            <xdr:cNvPr id="27" name="Grupo 26">
              <a:extLst>
                <a:ext uri="{FF2B5EF4-FFF2-40B4-BE49-F238E27FC236}">
                  <a16:creationId xmlns:a16="http://schemas.microsoft.com/office/drawing/2014/main" id="{6A41E9D6-B868-440C-8B5A-921F60392460}"/>
                </a:ext>
              </a:extLst>
            </xdr:cNvPr>
            <xdr:cNvGrpSpPr/>
          </xdr:nvGrpSpPr>
          <xdr:grpSpPr>
            <a:xfrm>
              <a:off x="18513573" y="2265885"/>
              <a:ext cx="6781672" cy="1220264"/>
              <a:chOff x="7540636" y="3286125"/>
              <a:chExt cx="5404349" cy="1212999"/>
            </a:xfrm>
          </xdr:grpSpPr>
          <xdr:grpSp>
            <xdr:nvGrpSpPr>
              <xdr:cNvPr id="28" name="Grupo 27">
                <a:extLst>
                  <a:ext uri="{FF2B5EF4-FFF2-40B4-BE49-F238E27FC236}">
                    <a16:creationId xmlns:a16="http://schemas.microsoft.com/office/drawing/2014/main" id="{DC224E11-D32D-5964-2EC8-4F90B1A571F1}"/>
                  </a:ext>
                </a:extLst>
              </xdr:cNvPr>
              <xdr:cNvGrpSpPr/>
            </xdr:nvGrpSpPr>
            <xdr:grpSpPr>
              <a:xfrm>
                <a:off x="7540636" y="3286125"/>
                <a:ext cx="5404349" cy="1212999"/>
                <a:chOff x="7540636" y="3286125"/>
                <a:chExt cx="5404349" cy="1212999"/>
              </a:xfrm>
            </xdr:grpSpPr>
            <xdr:grpSp>
              <xdr:nvGrpSpPr>
                <xdr:cNvPr id="30" name="Grupo 29">
                  <a:extLst>
                    <a:ext uri="{FF2B5EF4-FFF2-40B4-BE49-F238E27FC236}">
                      <a16:creationId xmlns:a16="http://schemas.microsoft.com/office/drawing/2014/main" id="{0579FD2F-025B-767F-3BEB-416D16209D44}"/>
                    </a:ext>
                  </a:extLst>
                </xdr:cNvPr>
                <xdr:cNvGrpSpPr/>
              </xdr:nvGrpSpPr>
              <xdr:grpSpPr>
                <a:xfrm>
                  <a:off x="7540636" y="3286125"/>
                  <a:ext cx="4440922" cy="1212999"/>
                  <a:chOff x="21467995" y="1524909"/>
                  <a:chExt cx="4440922" cy="1212999"/>
                </a:xfrm>
              </xdr:grpSpPr>
              <xdr:grpSp>
                <xdr:nvGrpSpPr>
                  <xdr:cNvPr id="32" name="Grupo 31">
                    <a:extLst>
                      <a:ext uri="{FF2B5EF4-FFF2-40B4-BE49-F238E27FC236}">
                        <a16:creationId xmlns:a16="http://schemas.microsoft.com/office/drawing/2014/main" id="{F91912F5-390B-2222-CBE3-F7E9F4FAED34}"/>
                      </a:ext>
                    </a:extLst>
                  </xdr:cNvPr>
                  <xdr:cNvGrpSpPr/>
                </xdr:nvGrpSpPr>
                <xdr:grpSpPr>
                  <a:xfrm>
                    <a:off x="21467995" y="1524909"/>
                    <a:ext cx="4440922" cy="1212999"/>
                    <a:chOff x="21467995" y="1524909"/>
                    <a:chExt cx="4440922" cy="1212999"/>
                  </a:xfrm>
                </xdr:grpSpPr>
                <xdr:grpSp>
                  <xdr:nvGrpSpPr>
                    <xdr:cNvPr id="34" name="Shape 2">
                      <a:extLst>
                        <a:ext uri="{FF2B5EF4-FFF2-40B4-BE49-F238E27FC236}">
                          <a16:creationId xmlns:a16="http://schemas.microsoft.com/office/drawing/2014/main" id="{C530FFDA-96DC-F82F-19F5-01B6A450AB2D}"/>
                        </a:ext>
                      </a:extLst>
                    </xdr:cNvPr>
                    <xdr:cNvGrpSpPr/>
                  </xdr:nvGrpSpPr>
                  <xdr:grpSpPr>
                    <a:xfrm>
                      <a:off x="21467995" y="1524909"/>
                      <a:ext cx="4440922" cy="1212999"/>
                      <a:chOff x="3888681" y="3186277"/>
                      <a:chExt cx="4440922" cy="1212999"/>
                    </a:xfrm>
                  </xdr:grpSpPr>
                  <xdr:grpSp>
                    <xdr:nvGrpSpPr>
                      <xdr:cNvPr id="36" name="Shape 11">
                        <a:extLst>
                          <a:ext uri="{FF2B5EF4-FFF2-40B4-BE49-F238E27FC236}">
                            <a16:creationId xmlns:a16="http://schemas.microsoft.com/office/drawing/2014/main" id="{775F9F15-4503-4072-F2C8-81DFF36A2A56}"/>
                          </a:ext>
                        </a:extLst>
                      </xdr:cNvPr>
                      <xdr:cNvGrpSpPr/>
                    </xdr:nvGrpSpPr>
                    <xdr:grpSpPr>
                      <a:xfrm>
                        <a:off x="3888681" y="3186277"/>
                        <a:ext cx="4440922" cy="1212999"/>
                        <a:chOff x="8305800" y="1169746"/>
                        <a:chExt cx="4150665" cy="1161600"/>
                      </a:xfrm>
                    </xdr:grpSpPr>
                    <xdr:sp macro="" textlink="">
                      <xdr:nvSpPr>
                        <xdr:cNvPr id="37" name="Shape 5">
                          <a:extLst>
                            <a:ext uri="{FF2B5EF4-FFF2-40B4-BE49-F238E27FC236}">
                              <a16:creationId xmlns:a16="http://schemas.microsoft.com/office/drawing/2014/main" id="{AD9CC838-3712-6189-482D-D426DDDCADF8}"/>
                            </a:ext>
                          </a:extLst>
                        </xdr:cNvPr>
                        <xdr:cNvSpPr/>
                      </xdr:nvSpPr>
                      <xdr:spPr>
                        <a:xfrm>
                          <a:off x="8305800" y="1200150"/>
                          <a:ext cx="2724150" cy="1076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TD 2024'!AC8">
                      <xdr:nvSpPr>
                        <xdr:cNvPr id="38" name="Shape 12">
                          <a:extLst>
                            <a:ext uri="{FF2B5EF4-FFF2-40B4-BE49-F238E27FC236}">
                              <a16:creationId xmlns:a16="http://schemas.microsoft.com/office/drawing/2014/main" id="{A4C72479-177E-909A-A485-03CC94B5B6CB}"/>
                            </a:ext>
                          </a:extLst>
                        </xdr:cNvPr>
                        <xdr:cNvSpPr txBox="1"/>
                      </xdr:nvSpPr>
                      <xdr:spPr>
                        <a:xfrm>
                          <a:off x="8447178" y="1861702"/>
                          <a:ext cx="628771" cy="46964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91E7CDC5-AA18-4B44-B5FE-4A5BED80BA95}"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a:t>
                          </a:fld>
                          <a:endParaRPr sz="4400">
                            <a:solidFill>
                              <a:srgbClr val="43D658"/>
                            </a:solidFill>
                            <a:latin typeface="Aharoni"/>
                            <a:ea typeface="Aharoni"/>
                            <a:cs typeface="Aharoni"/>
                            <a:sym typeface="Aharoni"/>
                          </a:endParaRPr>
                        </a:p>
                      </xdr:txBody>
                    </xdr:sp>
                    <xdr:sp macro="" textlink="">
                      <xdr:nvSpPr>
                        <xdr:cNvPr id="39" name="Shape 13">
                          <a:extLst>
                            <a:ext uri="{FF2B5EF4-FFF2-40B4-BE49-F238E27FC236}">
                              <a16:creationId xmlns:a16="http://schemas.microsoft.com/office/drawing/2014/main" id="{94C291E2-1DE0-C10F-FC93-57C5353CC519}"/>
                            </a:ext>
                          </a:extLst>
                        </xdr:cNvPr>
                        <xdr:cNvSpPr txBox="1"/>
                      </xdr:nvSpPr>
                      <xdr:spPr>
                        <a:xfrm>
                          <a:off x="8540825" y="1554638"/>
                          <a:ext cx="462712" cy="287086"/>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cs typeface="Aharoni"/>
                              <a:sym typeface="Aharoni"/>
                            </a:rPr>
                            <a:t>A.L.</a:t>
                          </a:r>
                          <a:endParaRPr sz="1400"/>
                        </a:p>
                      </xdr:txBody>
                    </xdr:sp>
                    <xdr:sp macro="" textlink="">
                      <xdr:nvSpPr>
                        <xdr:cNvPr id="40" name="Shape 14">
                          <a:extLst>
                            <a:ext uri="{FF2B5EF4-FFF2-40B4-BE49-F238E27FC236}">
                              <a16:creationId xmlns:a16="http://schemas.microsoft.com/office/drawing/2014/main" id="{00B50EDA-B2A5-E7EE-F0B0-24923F38E8BC}"/>
                            </a:ext>
                          </a:extLst>
                        </xdr:cNvPr>
                        <xdr:cNvSpPr txBox="1"/>
                      </xdr:nvSpPr>
                      <xdr:spPr>
                        <a:xfrm>
                          <a:off x="9732315" y="1169746"/>
                          <a:ext cx="2724150" cy="333376"/>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Tipo de Incapacidad.</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41" name="Shape 15">
                          <a:extLst>
                            <a:ext uri="{FF2B5EF4-FFF2-40B4-BE49-F238E27FC236}">
                              <a16:creationId xmlns:a16="http://schemas.microsoft.com/office/drawing/2014/main" id="{1CD83DEB-F6DF-A44F-551B-119AB69AACED}"/>
                            </a:ext>
                          </a:extLst>
                        </xdr:cNvPr>
                        <xdr:cNvSpPr txBox="1"/>
                      </xdr:nvSpPr>
                      <xdr:spPr>
                        <a:xfrm>
                          <a:off x="9223107" y="1577441"/>
                          <a:ext cx="522603" cy="20988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ea typeface="Aharoni"/>
                              <a:cs typeface="Aharoni"/>
                              <a:sym typeface="Aharoni"/>
                            </a:rPr>
                            <a:t>E.G.</a:t>
                          </a:r>
                          <a:endParaRPr sz="1400"/>
                        </a:p>
                      </xdr:txBody>
                    </xdr:sp>
                    <xdr:sp macro="" textlink="">
                      <xdr:nvSpPr>
                        <xdr:cNvPr id="42" name="Shape 16">
                          <a:extLst>
                            <a:ext uri="{FF2B5EF4-FFF2-40B4-BE49-F238E27FC236}">
                              <a16:creationId xmlns:a16="http://schemas.microsoft.com/office/drawing/2014/main" id="{F251313B-8EE2-716F-50FF-0C0D6238A694}"/>
                            </a:ext>
                          </a:extLst>
                        </xdr:cNvPr>
                        <xdr:cNvSpPr txBox="1"/>
                      </xdr:nvSpPr>
                      <xdr:spPr>
                        <a:xfrm>
                          <a:off x="10774961" y="1565475"/>
                          <a:ext cx="519203" cy="23998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ea typeface="Aharoni"/>
                              <a:cs typeface="Aharoni"/>
                              <a:sym typeface="Aharoni"/>
                            </a:rPr>
                            <a:t>L. Luto</a:t>
                          </a:r>
                          <a:endParaRPr sz="1400"/>
                        </a:p>
                      </xdr:txBody>
                    </xdr:sp>
                    <xdr:sp macro="" textlink="'TD 2024'!AC3">
                      <xdr:nvSpPr>
                        <xdr:cNvPr id="43" name="Shape 17">
                          <a:extLst>
                            <a:ext uri="{FF2B5EF4-FFF2-40B4-BE49-F238E27FC236}">
                              <a16:creationId xmlns:a16="http://schemas.microsoft.com/office/drawing/2014/main" id="{534E2867-8000-17A4-B317-137E7CC31892}"/>
                            </a:ext>
                          </a:extLst>
                        </xdr:cNvPr>
                        <xdr:cNvSpPr txBox="1"/>
                      </xdr:nvSpPr>
                      <xdr:spPr>
                        <a:xfrm>
                          <a:off x="9009058" y="1861702"/>
                          <a:ext cx="954192" cy="4476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6270F4B-6C75-4EB3-9D0B-F8601BE3D383}"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18</a:t>
                          </a:fld>
                          <a:endParaRPr sz="4400">
                            <a:latin typeface="Aharoni"/>
                            <a:ea typeface="Aharoni"/>
                            <a:cs typeface="Aharoni"/>
                            <a:sym typeface="Aharoni"/>
                          </a:endParaRPr>
                        </a:p>
                      </xdr:txBody>
                    </xdr:sp>
                    <xdr:sp macro="" textlink="'TD 2024'!AC4">
                      <xdr:nvSpPr>
                        <xdr:cNvPr id="44" name="Shape 18">
                          <a:extLst>
                            <a:ext uri="{FF2B5EF4-FFF2-40B4-BE49-F238E27FC236}">
                              <a16:creationId xmlns:a16="http://schemas.microsoft.com/office/drawing/2014/main" id="{C29875FA-C1E1-9853-7E3B-4617B3F99E0A}"/>
                            </a:ext>
                          </a:extLst>
                        </xdr:cNvPr>
                        <xdr:cNvSpPr txBox="1"/>
                      </xdr:nvSpPr>
                      <xdr:spPr>
                        <a:xfrm>
                          <a:off x="10708073" y="1861702"/>
                          <a:ext cx="670764" cy="4476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F3D6EAB9-7EE1-4F94-8BA4-5DD9A687EB8F}"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sz="4400">
                            <a:latin typeface="Aharoni"/>
                            <a:ea typeface="Aharoni"/>
                            <a:cs typeface="Aharoni"/>
                            <a:sym typeface="Aharoni"/>
                          </a:endParaRPr>
                        </a:p>
                      </xdr:txBody>
                    </xdr:sp>
                  </xdr:grpSp>
                </xdr:grpSp>
                <xdr:sp macro="" textlink="">
                  <xdr:nvSpPr>
                    <xdr:cNvPr id="35" name="Shape 16">
                      <a:extLst>
                        <a:ext uri="{FF2B5EF4-FFF2-40B4-BE49-F238E27FC236}">
                          <a16:creationId xmlns:a16="http://schemas.microsoft.com/office/drawing/2014/main" id="{326B679B-B650-5A1E-D775-A207EB3EC242}"/>
                        </a:ext>
                      </a:extLst>
                    </xdr:cNvPr>
                    <xdr:cNvSpPr txBox="1"/>
                  </xdr:nvSpPr>
                  <xdr:spPr>
                    <a:xfrm>
                      <a:off x="24710993" y="1997203"/>
                      <a:ext cx="1058316" cy="19154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ea typeface="Aharoni"/>
                          <a:cs typeface="Aharoni"/>
                          <a:sym typeface="Aharoni"/>
                        </a:rPr>
                        <a:t>L. Maternidad.</a:t>
                      </a:r>
                      <a:endParaRPr sz="1400"/>
                    </a:p>
                  </xdr:txBody>
                </xdr:sp>
              </xdr:grpSp>
              <xdr:sp macro="" textlink="'TD 2024'!AC5">
                <xdr:nvSpPr>
                  <xdr:cNvPr id="33" name="Shape 18">
                    <a:extLst>
                      <a:ext uri="{FF2B5EF4-FFF2-40B4-BE49-F238E27FC236}">
                        <a16:creationId xmlns:a16="http://schemas.microsoft.com/office/drawing/2014/main" id="{B7194188-0F17-4B57-B40E-69792A5B3FC5}"/>
                      </a:ext>
                    </a:extLst>
                  </xdr:cNvPr>
                  <xdr:cNvSpPr txBox="1"/>
                </xdr:nvSpPr>
                <xdr:spPr>
                  <a:xfrm>
                    <a:off x="24825506" y="2247483"/>
                    <a:ext cx="821484" cy="46748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96682782-CE36-4DCD-9833-EF10FE000BF0}"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sz="4400">
                      <a:latin typeface="Aharoni"/>
                      <a:ea typeface="Aharoni"/>
                      <a:cs typeface="Aharoni"/>
                      <a:sym typeface="Aharoni"/>
                    </a:endParaRPr>
                  </a:p>
                </xdr:txBody>
              </xdr:sp>
            </xdr:grpSp>
            <xdr:sp macro="" textlink="">
              <xdr:nvSpPr>
                <xdr:cNvPr id="31" name="Shape 16">
                  <a:extLst>
                    <a:ext uri="{FF2B5EF4-FFF2-40B4-BE49-F238E27FC236}">
                      <a16:creationId xmlns:a16="http://schemas.microsoft.com/office/drawing/2014/main" id="{9335B184-7658-6B0B-C2DA-21515B680B18}"/>
                    </a:ext>
                  </a:extLst>
                </xdr:cNvPr>
                <xdr:cNvSpPr txBox="1"/>
              </xdr:nvSpPr>
              <xdr:spPr>
                <a:xfrm>
                  <a:off x="11842838" y="3736608"/>
                  <a:ext cx="1102147" cy="213356"/>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ea typeface="Aharoni"/>
                      <a:cs typeface="Aharoni"/>
                      <a:sym typeface="Aharoni"/>
                    </a:rPr>
                    <a:t>L. Paternidad.</a:t>
                  </a:r>
                  <a:endParaRPr sz="1400"/>
                </a:p>
              </xdr:txBody>
            </xdr:sp>
          </xdr:grpSp>
          <xdr:sp macro="" textlink="'TD 2024'!AC6">
            <xdr:nvSpPr>
              <xdr:cNvPr id="29" name="Shape 18">
                <a:extLst>
                  <a:ext uri="{FF2B5EF4-FFF2-40B4-BE49-F238E27FC236}">
                    <a16:creationId xmlns:a16="http://schemas.microsoft.com/office/drawing/2014/main" id="{88ADBFF9-1813-E7E0-C7A0-B6D3FB4B8469}"/>
                  </a:ext>
                </a:extLst>
              </xdr:cNvPr>
              <xdr:cNvSpPr txBox="1"/>
            </xdr:nvSpPr>
            <xdr:spPr>
              <a:xfrm>
                <a:off x="11985620" y="4008699"/>
                <a:ext cx="773300" cy="46748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737381BB-A249-4959-84BB-5DA922178308}"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sz="4400">
                  <a:latin typeface="Aharoni"/>
                  <a:ea typeface="Aharoni"/>
                  <a:cs typeface="Aharoni"/>
                  <a:sym typeface="Aharoni"/>
                </a:endParaRPr>
              </a:p>
            </xdr:txBody>
          </xdr:sp>
        </xdr:grpSp>
      </xdr:grpSp>
      <xdr:sp macro="" textlink="">
        <xdr:nvSpPr>
          <xdr:cNvPr id="4" name="CuadroTexto 3">
            <a:extLst>
              <a:ext uri="{FF2B5EF4-FFF2-40B4-BE49-F238E27FC236}">
                <a16:creationId xmlns:a16="http://schemas.microsoft.com/office/drawing/2014/main" id="{ADECDEC2-F4C4-C646-9B0A-A42370FA5985}"/>
              </a:ext>
            </a:extLst>
          </xdr:cNvPr>
          <xdr:cNvSpPr txBox="1"/>
        </xdr:nvSpPr>
        <xdr:spPr>
          <a:xfrm>
            <a:off x="9076025" y="190500"/>
            <a:ext cx="10058440" cy="180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419" sz="5400" b="1">
                <a:solidFill>
                  <a:schemeClr val="bg1"/>
                </a:solidFill>
                <a:latin typeface="Segoe UI" panose="020B0502040204020203" pitchFamily="34" charset="0"/>
                <a:cs typeface="Segoe UI" panose="020B0502040204020203" pitchFamily="34" charset="0"/>
              </a:rPr>
              <a:t>DASHBORD</a:t>
            </a:r>
            <a:r>
              <a:rPr lang="es-419" sz="5400" b="1" baseline="0">
                <a:solidFill>
                  <a:schemeClr val="bg1"/>
                </a:solidFill>
                <a:latin typeface="Segoe UI" panose="020B0502040204020203" pitchFamily="34" charset="0"/>
                <a:cs typeface="Segoe UI" panose="020B0502040204020203" pitchFamily="34" charset="0"/>
              </a:rPr>
              <a:t> INCAPACIDADES</a:t>
            </a:r>
            <a:endParaRPr lang="es-419" sz="5400" b="1">
              <a:solidFill>
                <a:schemeClr val="bg1"/>
              </a:solidFill>
              <a:latin typeface="Segoe UI" panose="020B0502040204020203" pitchFamily="34" charset="0"/>
              <a:cs typeface="Segoe UI" panose="020B0502040204020203" pitchFamily="34" charset="0"/>
            </a:endParaRPr>
          </a:p>
        </xdr:txBody>
      </xdr:sp>
      <xdr:grpSp>
        <xdr:nvGrpSpPr>
          <xdr:cNvPr id="117" name="Grupo 116">
            <a:extLst>
              <a:ext uri="{FF2B5EF4-FFF2-40B4-BE49-F238E27FC236}">
                <a16:creationId xmlns:a16="http://schemas.microsoft.com/office/drawing/2014/main" id="{9628F879-94BE-4C83-03B5-DF1F2B8ACE4E}"/>
              </a:ext>
            </a:extLst>
          </xdr:cNvPr>
          <xdr:cNvGrpSpPr/>
        </xdr:nvGrpSpPr>
        <xdr:grpSpPr>
          <a:xfrm>
            <a:off x="2609885" y="2119313"/>
            <a:ext cx="3255927" cy="1547813"/>
            <a:chOff x="2482885" y="2119313"/>
            <a:chExt cx="3255927" cy="1547813"/>
          </a:xfrm>
        </xdr:grpSpPr>
        <xdr:sp macro="" textlink="">
          <xdr:nvSpPr>
            <xdr:cNvPr id="57" name="Rectángulo: esquinas redondeadas 56">
              <a:extLst>
                <a:ext uri="{FF2B5EF4-FFF2-40B4-BE49-F238E27FC236}">
                  <a16:creationId xmlns:a16="http://schemas.microsoft.com/office/drawing/2014/main" id="{57AF4DD6-0145-840D-F828-DB45886DA5C9}"/>
                </a:ext>
              </a:extLst>
            </xdr:cNvPr>
            <xdr:cNvSpPr/>
          </xdr:nvSpPr>
          <xdr:spPr>
            <a:xfrm>
              <a:off x="2540000" y="2119313"/>
              <a:ext cx="3198812" cy="1547813"/>
            </a:xfrm>
            <a:prstGeom prst="roundRect">
              <a:avLst>
                <a:gd name="adj" fmla="val 12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grpSp>
          <xdr:nvGrpSpPr>
            <xdr:cNvPr id="2" name="Grupo 1">
              <a:extLst>
                <a:ext uri="{FF2B5EF4-FFF2-40B4-BE49-F238E27FC236}">
                  <a16:creationId xmlns:a16="http://schemas.microsoft.com/office/drawing/2014/main" id="{1AFF5895-97DD-4D4D-85C6-7F2E2AB0B207}"/>
                </a:ext>
              </a:extLst>
            </xdr:cNvPr>
            <xdr:cNvGrpSpPr/>
          </xdr:nvGrpSpPr>
          <xdr:grpSpPr>
            <a:xfrm>
              <a:off x="2482885" y="2216498"/>
              <a:ext cx="3167106" cy="1295963"/>
              <a:chOff x="13472649" y="1358900"/>
              <a:chExt cx="2742077" cy="1293132"/>
            </a:xfrm>
          </xdr:grpSpPr>
          <xdr:grpSp>
            <xdr:nvGrpSpPr>
              <xdr:cNvPr id="8" name="Shape 2">
                <a:extLst>
                  <a:ext uri="{FF2B5EF4-FFF2-40B4-BE49-F238E27FC236}">
                    <a16:creationId xmlns:a16="http://schemas.microsoft.com/office/drawing/2014/main" id="{BFDAAA12-C025-F4E0-5AE2-C7AA6F5D940C}"/>
                  </a:ext>
                </a:extLst>
              </xdr:cNvPr>
              <xdr:cNvGrpSpPr/>
            </xdr:nvGrpSpPr>
            <xdr:grpSpPr>
              <a:xfrm>
                <a:off x="13481050" y="1375682"/>
                <a:ext cx="2733676" cy="1276350"/>
                <a:chOff x="3979163" y="3141825"/>
                <a:chExt cx="2733676" cy="1276350"/>
              </a:xfrm>
            </xdr:grpSpPr>
            <xdr:grpSp>
              <xdr:nvGrpSpPr>
                <xdr:cNvPr id="11" name="Shape 19">
                  <a:extLst>
                    <a:ext uri="{FF2B5EF4-FFF2-40B4-BE49-F238E27FC236}">
                      <a16:creationId xmlns:a16="http://schemas.microsoft.com/office/drawing/2014/main" id="{136262E3-9FB7-7ACE-41E1-CCD08BEC70A5}"/>
                    </a:ext>
                  </a:extLst>
                </xdr:cNvPr>
                <xdr:cNvGrpSpPr/>
              </xdr:nvGrpSpPr>
              <xdr:grpSpPr>
                <a:xfrm>
                  <a:off x="3979163" y="3141825"/>
                  <a:ext cx="2733676" cy="1276350"/>
                  <a:chOff x="819150" y="1057274"/>
                  <a:chExt cx="2419350" cy="1219201"/>
                </a:xfrm>
              </xdr:grpSpPr>
              <xdr:sp macro="" textlink="">
                <xdr:nvSpPr>
                  <xdr:cNvPr id="12" name="Shape 5">
                    <a:extLst>
                      <a:ext uri="{FF2B5EF4-FFF2-40B4-BE49-F238E27FC236}">
                        <a16:creationId xmlns:a16="http://schemas.microsoft.com/office/drawing/2014/main" id="{6AF22008-0B8E-6CA8-97D3-FB52316C6661}"/>
                      </a:ext>
                    </a:extLst>
                  </xdr:cNvPr>
                  <xdr:cNvSpPr/>
                </xdr:nvSpPr>
                <xdr:spPr>
                  <a:xfrm>
                    <a:off x="819150" y="1057274"/>
                    <a:ext cx="2419350" cy="1219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20">
                    <a:extLst>
                      <a:ext uri="{FF2B5EF4-FFF2-40B4-BE49-F238E27FC236}">
                        <a16:creationId xmlns:a16="http://schemas.microsoft.com/office/drawing/2014/main" id="{DB8A3701-6680-E8D5-A232-90A5109B6B35}"/>
                      </a:ext>
                    </a:extLst>
                  </xdr:cNvPr>
                  <xdr:cNvGrpSpPr/>
                </xdr:nvGrpSpPr>
                <xdr:grpSpPr>
                  <a:xfrm>
                    <a:off x="1546922" y="1057274"/>
                    <a:ext cx="1691578" cy="1219201"/>
                    <a:chOff x="1546922" y="666750"/>
                    <a:chExt cx="1691578" cy="1609726"/>
                  </a:xfrm>
                </xdr:grpSpPr>
                <xdr:sp macro="" textlink="'TD 2024'!F15">
                  <xdr:nvSpPr>
                    <xdr:cNvPr id="14" name="Shape 21">
                      <a:extLst>
                        <a:ext uri="{FF2B5EF4-FFF2-40B4-BE49-F238E27FC236}">
                          <a16:creationId xmlns:a16="http://schemas.microsoft.com/office/drawing/2014/main" id="{15E8EF62-D95C-FA65-D815-AECD239CA474}"/>
                        </a:ext>
                      </a:extLst>
                    </xdr:cNvPr>
                    <xdr:cNvSpPr txBox="1"/>
                  </xdr:nvSpPr>
                  <xdr:spPr>
                    <a:xfrm>
                      <a:off x="1546922" y="1533524"/>
                      <a:ext cx="1691578" cy="742952"/>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79019B65-C802-4B05-A770-E267115F53A6}"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15</a:t>
                      </a:fld>
                      <a:endParaRPr sz="4400">
                        <a:solidFill>
                          <a:srgbClr val="4892DC"/>
                        </a:solidFill>
                        <a:latin typeface="Aharoni"/>
                        <a:ea typeface="Aharoni"/>
                        <a:cs typeface="Aharoni"/>
                        <a:sym typeface="Aharoni"/>
                      </a:endParaRPr>
                    </a:p>
                  </xdr:txBody>
                </xdr:sp>
                <xdr:sp macro="" textlink="">
                  <xdr:nvSpPr>
                    <xdr:cNvPr id="15" name="Shape 22">
                      <a:extLst>
                        <a:ext uri="{FF2B5EF4-FFF2-40B4-BE49-F238E27FC236}">
                          <a16:creationId xmlns:a16="http://schemas.microsoft.com/office/drawing/2014/main" id="{6E694672-BD46-90CF-A898-049BC9A00B2F}"/>
                        </a:ext>
                      </a:extLst>
                    </xdr:cNvPr>
                    <xdr:cNvSpPr txBox="1"/>
                  </xdr:nvSpPr>
                  <xdr:spPr>
                    <a:xfrm>
                      <a:off x="1596395" y="666750"/>
                      <a:ext cx="1639296" cy="905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Total</a:t>
                      </a:r>
                    </a:p>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Incapacidades.</a:t>
                      </a:r>
                      <a:endParaRPr sz="1800" b="1">
                        <a:solidFill>
                          <a:schemeClr val="bg1">
                            <a:lumMod val="50000"/>
                          </a:schemeClr>
                        </a:solidFill>
                        <a:latin typeface="Segoe UI" panose="020B0502040204020203" pitchFamily="34" charset="0"/>
                        <a:ea typeface="+mn-ea"/>
                        <a:cs typeface="Segoe UI" panose="020B0502040204020203" pitchFamily="34" charset="0"/>
                        <a:sym typeface="Aharoni"/>
                      </a:endParaRPr>
                    </a:p>
                  </xdr:txBody>
                </xdr:sp>
              </xdr:grpSp>
            </xdr:grpSp>
          </xdr:grpSp>
          <xdr:pic>
            <xdr:nvPicPr>
              <xdr:cNvPr id="10" name="Gráfico 9" descr="Cara con máscara con relleno sólido">
                <a:extLst>
                  <a:ext uri="{FF2B5EF4-FFF2-40B4-BE49-F238E27FC236}">
                    <a16:creationId xmlns:a16="http://schemas.microsoft.com/office/drawing/2014/main" id="{CCFA4AAF-90AB-B800-79B9-F39D19A46CE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472649" y="1358900"/>
                <a:ext cx="1045314" cy="1238250"/>
              </a:xfrm>
              <a:prstGeom prst="rect">
                <a:avLst/>
              </a:prstGeom>
            </xdr:spPr>
          </xdr:pic>
        </xdr:grpSp>
      </xdr:grpSp>
      <xdr:grpSp>
        <xdr:nvGrpSpPr>
          <xdr:cNvPr id="116" name="Grupo 115">
            <a:extLst>
              <a:ext uri="{FF2B5EF4-FFF2-40B4-BE49-F238E27FC236}">
                <a16:creationId xmlns:a16="http://schemas.microsoft.com/office/drawing/2014/main" id="{6C49D657-32B3-C56F-6FF8-08B0A345EF74}"/>
              </a:ext>
            </a:extLst>
          </xdr:cNvPr>
          <xdr:cNvGrpSpPr/>
        </xdr:nvGrpSpPr>
        <xdr:grpSpPr>
          <a:xfrm>
            <a:off x="6150225" y="2119311"/>
            <a:ext cx="4971192" cy="1547813"/>
            <a:chOff x="6467725" y="2119311"/>
            <a:chExt cx="4971192" cy="1547813"/>
          </a:xfrm>
        </xdr:grpSpPr>
        <xdr:sp macro="" textlink="">
          <xdr:nvSpPr>
            <xdr:cNvPr id="110" name="Rectángulo: esquinas redondeadas 109">
              <a:extLst>
                <a:ext uri="{FF2B5EF4-FFF2-40B4-BE49-F238E27FC236}">
                  <a16:creationId xmlns:a16="http://schemas.microsoft.com/office/drawing/2014/main" id="{C09E8217-22D4-4EBA-87EE-45A99391F3CC}"/>
                </a:ext>
              </a:extLst>
            </xdr:cNvPr>
            <xdr:cNvSpPr/>
          </xdr:nvSpPr>
          <xdr:spPr>
            <a:xfrm>
              <a:off x="6609953" y="2119311"/>
              <a:ext cx="4190999" cy="1547813"/>
            </a:xfrm>
            <a:prstGeom prst="roundRect">
              <a:avLst>
                <a:gd name="adj" fmla="val 12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grpSp>
          <xdr:nvGrpSpPr>
            <xdr:cNvPr id="16" name="Shape 2">
              <a:extLst>
                <a:ext uri="{FF2B5EF4-FFF2-40B4-BE49-F238E27FC236}">
                  <a16:creationId xmlns:a16="http://schemas.microsoft.com/office/drawing/2014/main" id="{EB64E535-8E1C-4A80-B31A-580BF474E019}"/>
                </a:ext>
              </a:extLst>
            </xdr:cNvPr>
            <xdr:cNvGrpSpPr/>
          </xdr:nvGrpSpPr>
          <xdr:grpSpPr>
            <a:xfrm>
              <a:off x="6467725" y="2261744"/>
              <a:ext cx="3128515" cy="1300724"/>
              <a:chOff x="3584685" y="3088476"/>
              <a:chExt cx="3132923" cy="1299512"/>
            </a:xfrm>
            <a:effectLst/>
          </xdr:grpSpPr>
          <xdr:grpSp>
            <xdr:nvGrpSpPr>
              <xdr:cNvPr id="17" name="Shape 4">
                <a:extLst>
                  <a:ext uri="{FF2B5EF4-FFF2-40B4-BE49-F238E27FC236}">
                    <a16:creationId xmlns:a16="http://schemas.microsoft.com/office/drawing/2014/main" id="{B3F97366-9012-0FB6-7C51-44D83E6D28AE}"/>
                  </a:ext>
                </a:extLst>
              </xdr:cNvPr>
              <xdr:cNvGrpSpPr/>
            </xdr:nvGrpSpPr>
            <xdr:grpSpPr>
              <a:xfrm>
                <a:off x="3584685" y="3088476"/>
                <a:ext cx="3132923" cy="1299512"/>
                <a:chOff x="2988686" y="1061073"/>
                <a:chExt cx="2773939" cy="1245812"/>
              </a:xfrm>
            </xdr:grpSpPr>
            <xdr:sp macro="" textlink="">
              <xdr:nvSpPr>
                <xdr:cNvPr id="18" name="Shape 5">
                  <a:extLst>
                    <a:ext uri="{FF2B5EF4-FFF2-40B4-BE49-F238E27FC236}">
                      <a16:creationId xmlns:a16="http://schemas.microsoft.com/office/drawing/2014/main" id="{EA6C3BDD-83E2-FF68-0023-839DDB0AFCA6}"/>
                    </a:ext>
                  </a:extLst>
                </xdr:cNvPr>
                <xdr:cNvSpPr/>
              </xdr:nvSpPr>
              <xdr:spPr>
                <a:xfrm>
                  <a:off x="3333750" y="1171575"/>
                  <a:ext cx="2428875" cy="1104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TD 2024'!L3">
              <xdr:nvSpPr>
                <xdr:cNvPr id="19" name="Shape 6">
                  <a:extLst>
                    <a:ext uri="{FF2B5EF4-FFF2-40B4-BE49-F238E27FC236}">
                      <a16:creationId xmlns:a16="http://schemas.microsoft.com/office/drawing/2014/main" id="{E67BD787-B224-F754-1C5A-DA94D2784BB0}"/>
                    </a:ext>
                  </a:extLst>
                </xdr:cNvPr>
                <xdr:cNvSpPr txBox="1"/>
              </xdr:nvSpPr>
              <xdr:spPr>
                <a:xfrm>
                  <a:off x="3055365" y="1714503"/>
                  <a:ext cx="2362200" cy="592382"/>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3E14155E-8BD3-461F-92CD-5F1BE643427B}" type="TxLink">
                    <a:rPr lang="en-US" sz="4400" b="0" i="0" u="none" strike="noStrike">
                      <a:solidFill>
                        <a:srgbClr val="000000"/>
                      </a:solidFill>
                      <a:latin typeface="Calibri"/>
                      <a:ea typeface="Calibri"/>
                      <a:cs typeface="Calibri"/>
                    </a:rPr>
                    <a:pPr marL="0" lvl="0" indent="0" algn="ctr" rtl="0">
                      <a:spcBef>
                        <a:spcPts val="0"/>
                      </a:spcBef>
                      <a:spcAft>
                        <a:spcPts val="0"/>
                      </a:spcAft>
                      <a:buNone/>
                    </a:pPr>
                    <a:t>10</a:t>
                  </a:fld>
                  <a:endParaRPr lang="en-US" sz="4400" b="0" i="0" u="none" strike="noStrike">
                    <a:solidFill>
                      <a:srgbClr val="000000"/>
                    </a:solidFill>
                    <a:latin typeface="Aptos Narrow"/>
                  </a:endParaRPr>
                </a:p>
              </xdr:txBody>
            </xdr:sp>
            <xdr:pic>
              <xdr:nvPicPr>
                <xdr:cNvPr id="20" name="Shape 7" descr="Hombre con relleno sólido">
                  <a:extLst>
                    <a:ext uri="{FF2B5EF4-FFF2-40B4-BE49-F238E27FC236}">
                      <a16:creationId xmlns:a16="http://schemas.microsoft.com/office/drawing/2014/main" id="{700CB178-79FD-9D47-B0A6-34DDA83C0E03}"/>
                    </a:ext>
                  </a:extLst>
                </xdr:cNvPr>
                <xdr:cNvPicPr preferRelativeResize="0"/>
              </xdr:nvPicPr>
              <xdr:blipFill rotWithShape="1">
                <a:blip xmlns:r="http://schemas.openxmlformats.org/officeDocument/2006/relationships" r:embed="rId6">
                  <a:alphaModFix/>
                  <a:duotone>
                    <a:schemeClr val="accent1">
                      <a:shade val="45000"/>
                      <a:satMod val="135000"/>
                    </a:schemeClr>
                    <a:prstClr val="white"/>
                  </a:duotone>
                </a:blip>
                <a:srcRect/>
                <a:stretch/>
              </xdr:blipFill>
              <xdr:spPr>
                <a:xfrm>
                  <a:off x="2988686" y="1061073"/>
                  <a:ext cx="1020465" cy="1085723"/>
                </a:xfrm>
                <a:prstGeom prst="rect">
                  <a:avLst/>
                </a:prstGeom>
                <a:noFill/>
                <a:ln>
                  <a:noFill/>
                </a:ln>
              </xdr:spPr>
            </xdr:pic>
          </xdr:grpSp>
        </xdr:grpSp>
        <xdr:grpSp>
          <xdr:nvGrpSpPr>
            <xdr:cNvPr id="21" name="Grupo 20">
              <a:extLst>
                <a:ext uri="{FF2B5EF4-FFF2-40B4-BE49-F238E27FC236}">
                  <a16:creationId xmlns:a16="http://schemas.microsoft.com/office/drawing/2014/main" id="{545FFA5E-78F7-476E-B6AB-D8D860C9D182}"/>
                </a:ext>
              </a:extLst>
            </xdr:cNvPr>
            <xdr:cNvGrpSpPr/>
          </xdr:nvGrpSpPr>
          <xdr:grpSpPr>
            <a:xfrm>
              <a:off x="8749153" y="2270866"/>
              <a:ext cx="2689764" cy="1282469"/>
              <a:chOff x="4866037" y="907950"/>
              <a:chExt cx="2687287" cy="1280483"/>
            </a:xfrm>
            <a:effectLst/>
          </xdr:grpSpPr>
          <xdr:grpSp>
            <xdr:nvGrpSpPr>
              <xdr:cNvPr id="22" name="Shape 2">
                <a:extLst>
                  <a:ext uri="{FF2B5EF4-FFF2-40B4-BE49-F238E27FC236}">
                    <a16:creationId xmlns:a16="http://schemas.microsoft.com/office/drawing/2014/main" id="{69822C5E-C8A9-9F3A-6D44-F57CE62A0D7E}"/>
                  </a:ext>
                </a:extLst>
              </xdr:cNvPr>
              <xdr:cNvGrpSpPr/>
            </xdr:nvGrpSpPr>
            <xdr:grpSpPr>
              <a:xfrm>
                <a:off x="4917038" y="985157"/>
                <a:ext cx="2636286" cy="1203276"/>
                <a:chOff x="3990826" y="3194213"/>
                <a:chExt cx="2636286" cy="1203276"/>
              </a:xfrm>
            </xdr:grpSpPr>
            <xdr:grpSp>
              <xdr:nvGrpSpPr>
                <xdr:cNvPr id="24" name="Shape 8">
                  <a:extLst>
                    <a:ext uri="{FF2B5EF4-FFF2-40B4-BE49-F238E27FC236}">
                      <a16:creationId xmlns:a16="http://schemas.microsoft.com/office/drawing/2014/main" id="{043E009D-4366-0B5D-1C7D-A05F250262B7}"/>
                    </a:ext>
                  </a:extLst>
                </xdr:cNvPr>
                <xdr:cNvGrpSpPr/>
              </xdr:nvGrpSpPr>
              <xdr:grpSpPr>
                <a:xfrm>
                  <a:off x="3990826" y="3194213"/>
                  <a:ext cx="2636286" cy="1203276"/>
                  <a:chOff x="5740319" y="1152525"/>
                  <a:chExt cx="2489281" cy="1154364"/>
                </a:xfrm>
              </xdr:grpSpPr>
              <xdr:sp macro="" textlink="">
                <xdr:nvSpPr>
                  <xdr:cNvPr id="25" name="Shape 5">
                    <a:extLst>
                      <a:ext uri="{FF2B5EF4-FFF2-40B4-BE49-F238E27FC236}">
                        <a16:creationId xmlns:a16="http://schemas.microsoft.com/office/drawing/2014/main" id="{142B182C-86AE-44AD-54CF-E34E5F55119B}"/>
                      </a:ext>
                    </a:extLst>
                  </xdr:cNvPr>
                  <xdr:cNvSpPr/>
                </xdr:nvSpPr>
                <xdr:spPr>
                  <a:xfrm>
                    <a:off x="5810250" y="1152525"/>
                    <a:ext cx="2419350" cy="1123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TD 2024'!L4">
                <xdr:nvSpPr>
                  <xdr:cNvPr id="26" name="Shape 9">
                    <a:extLst>
                      <a:ext uri="{FF2B5EF4-FFF2-40B4-BE49-F238E27FC236}">
                        <a16:creationId xmlns:a16="http://schemas.microsoft.com/office/drawing/2014/main" id="{C29CD585-8C27-C82E-F606-6861E217F38F}"/>
                      </a:ext>
                    </a:extLst>
                  </xdr:cNvPr>
                  <xdr:cNvSpPr txBox="1"/>
                </xdr:nvSpPr>
                <xdr:spPr>
                  <a:xfrm>
                    <a:off x="5740319" y="1706813"/>
                    <a:ext cx="2362200" cy="600076"/>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F6F1424B-BF63-45A7-9DFC-B1864BF31BDC}"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10</a:t>
                    </a:fld>
                    <a:endParaRPr sz="4400">
                      <a:solidFill>
                        <a:srgbClr val="F2A982"/>
                      </a:solidFill>
                      <a:latin typeface="Aharoni"/>
                      <a:ea typeface="Aharoni"/>
                      <a:cs typeface="Aharoni"/>
                      <a:sym typeface="Aharoni"/>
                    </a:endParaRPr>
                  </a:p>
                </xdr:txBody>
              </xdr:sp>
            </xdr:grpSp>
          </xdr:grpSp>
          <xdr:pic>
            <xdr:nvPicPr>
              <xdr:cNvPr id="23" name="Gráfico 22" descr="Mujer encogiéndose de hombros con relleno sólido">
                <a:extLst>
                  <a:ext uri="{FF2B5EF4-FFF2-40B4-BE49-F238E27FC236}">
                    <a16:creationId xmlns:a16="http://schemas.microsoft.com/office/drawing/2014/main" id="{5CA50F5D-19B0-119E-E3DC-5C5F3B6DED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6037" y="907950"/>
                <a:ext cx="1127125" cy="1127125"/>
              </a:xfrm>
              <a:prstGeom prst="rect">
                <a:avLst/>
              </a:prstGeom>
            </xdr:spPr>
          </xdr:pic>
        </xdr:grpSp>
      </xdr:grpSp>
      <xdr:grpSp>
        <xdr:nvGrpSpPr>
          <xdr:cNvPr id="118" name="Grupo 117">
            <a:extLst>
              <a:ext uri="{FF2B5EF4-FFF2-40B4-BE49-F238E27FC236}">
                <a16:creationId xmlns:a16="http://schemas.microsoft.com/office/drawing/2014/main" id="{7A41DFAF-1F8F-1E4E-B7FE-C848F735E7FC}"/>
              </a:ext>
            </a:extLst>
          </xdr:cNvPr>
          <xdr:cNvGrpSpPr/>
        </xdr:nvGrpSpPr>
        <xdr:grpSpPr>
          <a:xfrm>
            <a:off x="10910092" y="2127250"/>
            <a:ext cx="3464280" cy="1547813"/>
            <a:chOff x="10910092" y="2127250"/>
            <a:chExt cx="3464280" cy="1547813"/>
          </a:xfrm>
        </xdr:grpSpPr>
        <xdr:sp macro="" textlink="">
          <xdr:nvSpPr>
            <xdr:cNvPr id="111" name="Rectángulo: esquinas redondeadas 110">
              <a:extLst>
                <a:ext uri="{FF2B5EF4-FFF2-40B4-BE49-F238E27FC236}">
                  <a16:creationId xmlns:a16="http://schemas.microsoft.com/office/drawing/2014/main" id="{7CE528E6-6C86-4C5C-BE07-7566112BBE17}"/>
                </a:ext>
              </a:extLst>
            </xdr:cNvPr>
            <xdr:cNvSpPr/>
          </xdr:nvSpPr>
          <xdr:spPr>
            <a:xfrm>
              <a:off x="10910092" y="2127250"/>
              <a:ext cx="3397251" cy="1547813"/>
            </a:xfrm>
            <a:prstGeom prst="roundRect">
              <a:avLst>
                <a:gd name="adj" fmla="val 12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grpSp>
          <xdr:nvGrpSpPr>
            <xdr:cNvPr id="100" name="Grupo 99">
              <a:extLst>
                <a:ext uri="{FF2B5EF4-FFF2-40B4-BE49-F238E27FC236}">
                  <a16:creationId xmlns:a16="http://schemas.microsoft.com/office/drawing/2014/main" id="{6F095B45-D58A-E6B9-F19C-9C45CB1337A0}"/>
                </a:ext>
              </a:extLst>
            </xdr:cNvPr>
            <xdr:cNvGrpSpPr/>
          </xdr:nvGrpSpPr>
          <xdr:grpSpPr>
            <a:xfrm>
              <a:off x="11217069" y="2203459"/>
              <a:ext cx="3157303" cy="1322040"/>
              <a:chOff x="11208378" y="2286001"/>
              <a:chExt cx="3156858" cy="1320344"/>
            </a:xfrm>
          </xdr:grpSpPr>
          <xdr:grpSp>
            <xdr:nvGrpSpPr>
              <xdr:cNvPr id="91" name="Shape 2">
                <a:extLst>
                  <a:ext uri="{FF2B5EF4-FFF2-40B4-BE49-F238E27FC236}">
                    <a16:creationId xmlns:a16="http://schemas.microsoft.com/office/drawing/2014/main" id="{176E5E49-BCC1-3523-D5D8-19F56CD7FE3B}"/>
                  </a:ext>
                </a:extLst>
              </xdr:cNvPr>
              <xdr:cNvGrpSpPr/>
            </xdr:nvGrpSpPr>
            <xdr:grpSpPr>
              <a:xfrm>
                <a:off x="11208378" y="2329995"/>
                <a:ext cx="3156858" cy="1276350"/>
                <a:chOff x="3979163" y="3141825"/>
                <a:chExt cx="2733676" cy="1276350"/>
              </a:xfrm>
            </xdr:grpSpPr>
            <xdr:grpSp>
              <xdr:nvGrpSpPr>
                <xdr:cNvPr id="93" name="Shape 19">
                  <a:extLst>
                    <a:ext uri="{FF2B5EF4-FFF2-40B4-BE49-F238E27FC236}">
                      <a16:creationId xmlns:a16="http://schemas.microsoft.com/office/drawing/2014/main" id="{B67FD3C6-DB0E-C0E4-F77A-04B57273E306}"/>
                    </a:ext>
                  </a:extLst>
                </xdr:cNvPr>
                <xdr:cNvGrpSpPr/>
              </xdr:nvGrpSpPr>
              <xdr:grpSpPr>
                <a:xfrm>
                  <a:off x="3979163" y="3141825"/>
                  <a:ext cx="2733676" cy="1276350"/>
                  <a:chOff x="819150" y="1057274"/>
                  <a:chExt cx="2419350" cy="1219201"/>
                </a:xfrm>
              </xdr:grpSpPr>
              <xdr:sp macro="" textlink="">
                <xdr:nvSpPr>
                  <xdr:cNvPr id="94" name="Shape 5">
                    <a:extLst>
                      <a:ext uri="{FF2B5EF4-FFF2-40B4-BE49-F238E27FC236}">
                        <a16:creationId xmlns:a16="http://schemas.microsoft.com/office/drawing/2014/main" id="{EB87C575-5E9B-B266-E7EA-010B4AAC01AC}"/>
                      </a:ext>
                    </a:extLst>
                  </xdr:cNvPr>
                  <xdr:cNvSpPr/>
                </xdr:nvSpPr>
                <xdr:spPr>
                  <a:xfrm>
                    <a:off x="819150" y="1057274"/>
                    <a:ext cx="2419350" cy="1219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5" name="Shape 20">
                    <a:extLst>
                      <a:ext uri="{FF2B5EF4-FFF2-40B4-BE49-F238E27FC236}">
                        <a16:creationId xmlns:a16="http://schemas.microsoft.com/office/drawing/2014/main" id="{94940697-39E5-F812-BF46-B0E3E6583302}"/>
                      </a:ext>
                    </a:extLst>
                  </xdr:cNvPr>
                  <xdr:cNvGrpSpPr/>
                </xdr:nvGrpSpPr>
                <xdr:grpSpPr>
                  <a:xfrm>
                    <a:off x="1546922" y="1057274"/>
                    <a:ext cx="1691578" cy="1219201"/>
                    <a:chOff x="1546922" y="666750"/>
                    <a:chExt cx="1691578" cy="1609726"/>
                  </a:xfrm>
                </xdr:grpSpPr>
                <xdr:sp macro="" textlink="'TD 2024'!Q3">
                  <xdr:nvSpPr>
                    <xdr:cNvPr id="96" name="Shape 21">
                      <a:extLst>
                        <a:ext uri="{FF2B5EF4-FFF2-40B4-BE49-F238E27FC236}">
                          <a16:creationId xmlns:a16="http://schemas.microsoft.com/office/drawing/2014/main" id="{6C3CA1F6-F8C0-5989-CEEC-3410C7C001B3}"/>
                        </a:ext>
                      </a:extLst>
                    </xdr:cNvPr>
                    <xdr:cNvSpPr txBox="1"/>
                  </xdr:nvSpPr>
                  <xdr:spPr>
                    <a:xfrm>
                      <a:off x="1546922" y="1533524"/>
                      <a:ext cx="1691578" cy="742952"/>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F2130D09-00D4-420D-BA36-3AE92E74F659}"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124</a:t>
                      </a:fld>
                      <a:endParaRPr sz="4400">
                        <a:solidFill>
                          <a:srgbClr val="4892DC"/>
                        </a:solidFill>
                        <a:latin typeface="Aharoni"/>
                        <a:ea typeface="Aharoni"/>
                        <a:cs typeface="Aharoni"/>
                        <a:sym typeface="Aharoni"/>
                      </a:endParaRPr>
                    </a:p>
                  </xdr:txBody>
                </xdr:sp>
                <xdr:sp macro="" textlink="">
                  <xdr:nvSpPr>
                    <xdr:cNvPr id="97" name="Shape 22">
                      <a:extLst>
                        <a:ext uri="{FF2B5EF4-FFF2-40B4-BE49-F238E27FC236}">
                          <a16:creationId xmlns:a16="http://schemas.microsoft.com/office/drawing/2014/main" id="{749F2EA0-338B-FD97-44CA-4A47B21CBF06}"/>
                        </a:ext>
                      </a:extLst>
                    </xdr:cNvPr>
                    <xdr:cNvSpPr txBox="1"/>
                  </xdr:nvSpPr>
                  <xdr:spPr>
                    <a:xfrm>
                      <a:off x="1825783" y="666750"/>
                      <a:ext cx="1195023" cy="905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Total dias de Incapacidad.</a:t>
                      </a:r>
                      <a:endParaRPr sz="1800" b="1">
                        <a:solidFill>
                          <a:schemeClr val="bg1">
                            <a:lumMod val="50000"/>
                          </a:schemeClr>
                        </a:solidFill>
                        <a:latin typeface="Segoe UI" panose="020B0502040204020203" pitchFamily="34" charset="0"/>
                        <a:ea typeface="+mn-ea"/>
                        <a:cs typeface="Segoe UI" panose="020B0502040204020203" pitchFamily="34" charset="0"/>
                        <a:sym typeface="Aharoni"/>
                      </a:endParaRPr>
                    </a:p>
                  </xdr:txBody>
                </xdr:sp>
              </xdr:grpSp>
            </xdr:grpSp>
          </xdr:grpSp>
          <xdr:pic>
            <xdr:nvPicPr>
              <xdr:cNvPr id="99" name="Gráfico 98" descr="Papel con relleno sólido">
                <a:extLst>
                  <a:ext uri="{FF2B5EF4-FFF2-40B4-BE49-F238E27FC236}">
                    <a16:creationId xmlns:a16="http://schemas.microsoft.com/office/drawing/2014/main" id="{E3677C58-EC58-9AA2-FAA8-458437B4170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34750" y="2286001"/>
                <a:ext cx="1254578" cy="1254578"/>
              </a:xfrm>
              <a:prstGeom prst="rect">
                <a:avLst/>
              </a:prstGeom>
            </xdr:spPr>
          </xdr:pic>
        </xdr:grpSp>
      </xdr:grpSp>
      <xdr:grpSp>
        <xdr:nvGrpSpPr>
          <xdr:cNvPr id="121" name="Grupo 120">
            <a:extLst>
              <a:ext uri="{FF2B5EF4-FFF2-40B4-BE49-F238E27FC236}">
                <a16:creationId xmlns:a16="http://schemas.microsoft.com/office/drawing/2014/main" id="{F259B380-D954-8511-5ECA-4FD33A19EC93}"/>
              </a:ext>
            </a:extLst>
          </xdr:cNvPr>
          <xdr:cNvGrpSpPr/>
        </xdr:nvGrpSpPr>
        <xdr:grpSpPr>
          <a:xfrm>
            <a:off x="14733984" y="2082800"/>
            <a:ext cx="3724605" cy="1616075"/>
            <a:chOff x="14733984" y="2082800"/>
            <a:chExt cx="3724605" cy="1616075"/>
          </a:xfrm>
        </xdr:grpSpPr>
        <xdr:sp macro="" textlink="">
          <xdr:nvSpPr>
            <xdr:cNvPr id="119" name="Rectángulo: esquinas redondeadas 118">
              <a:extLst>
                <a:ext uri="{FF2B5EF4-FFF2-40B4-BE49-F238E27FC236}">
                  <a16:creationId xmlns:a16="http://schemas.microsoft.com/office/drawing/2014/main" id="{FA4A6E86-66EC-4B89-9E15-9F3E33B354BF}"/>
                </a:ext>
              </a:extLst>
            </xdr:cNvPr>
            <xdr:cNvSpPr/>
          </xdr:nvSpPr>
          <xdr:spPr>
            <a:xfrm>
              <a:off x="14733984" y="2082800"/>
              <a:ext cx="3508375" cy="1616075"/>
            </a:xfrm>
            <a:prstGeom prst="roundRect">
              <a:avLst>
                <a:gd name="adj" fmla="val 12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grpSp>
          <xdr:nvGrpSpPr>
            <xdr:cNvPr id="103" name="Grupo 102">
              <a:extLst>
                <a:ext uri="{FF2B5EF4-FFF2-40B4-BE49-F238E27FC236}">
                  <a16:creationId xmlns:a16="http://schemas.microsoft.com/office/drawing/2014/main" id="{C638E224-AE8C-2A3B-0AE5-EE57F28970F6}"/>
                </a:ext>
              </a:extLst>
            </xdr:cNvPr>
            <xdr:cNvGrpSpPr/>
          </xdr:nvGrpSpPr>
          <xdr:grpSpPr>
            <a:xfrm>
              <a:off x="14735222" y="2321544"/>
              <a:ext cx="3723367" cy="1125727"/>
              <a:chOff x="15082436" y="2302554"/>
              <a:chExt cx="2990449" cy="1123950"/>
            </a:xfrm>
          </xdr:grpSpPr>
          <xdr:grpSp>
            <xdr:nvGrpSpPr>
              <xdr:cNvPr id="45" name="Shape 2">
                <a:extLst>
                  <a:ext uri="{FF2B5EF4-FFF2-40B4-BE49-F238E27FC236}">
                    <a16:creationId xmlns:a16="http://schemas.microsoft.com/office/drawing/2014/main" id="{D64BE430-3194-4FC3-AD99-66CF01791ED7}"/>
                  </a:ext>
                </a:extLst>
              </xdr:cNvPr>
              <xdr:cNvGrpSpPr/>
            </xdr:nvGrpSpPr>
            <xdr:grpSpPr>
              <a:xfrm>
                <a:off x="15082436" y="2302554"/>
                <a:ext cx="2990449" cy="1123950"/>
                <a:chOff x="3888678" y="3218025"/>
                <a:chExt cx="2990449" cy="1123950"/>
              </a:xfrm>
            </xdr:grpSpPr>
            <xdr:grpSp>
              <xdr:nvGrpSpPr>
                <xdr:cNvPr id="46" name="Shape 11">
                  <a:extLst>
                    <a:ext uri="{FF2B5EF4-FFF2-40B4-BE49-F238E27FC236}">
                      <a16:creationId xmlns:a16="http://schemas.microsoft.com/office/drawing/2014/main" id="{5114531D-8A9B-F97A-5CF2-D31028695341}"/>
                    </a:ext>
                  </a:extLst>
                </xdr:cNvPr>
                <xdr:cNvGrpSpPr/>
              </xdr:nvGrpSpPr>
              <xdr:grpSpPr>
                <a:xfrm>
                  <a:off x="3888678" y="3218025"/>
                  <a:ext cx="2990449" cy="1123950"/>
                  <a:chOff x="8305800" y="1200150"/>
                  <a:chExt cx="2794994" cy="1076325"/>
                </a:xfrm>
              </xdr:grpSpPr>
              <xdr:sp macro="" textlink="">
                <xdr:nvSpPr>
                  <xdr:cNvPr id="47" name="Shape 5">
                    <a:extLst>
                      <a:ext uri="{FF2B5EF4-FFF2-40B4-BE49-F238E27FC236}">
                        <a16:creationId xmlns:a16="http://schemas.microsoft.com/office/drawing/2014/main" id="{1A5BD545-47DD-A408-0177-5E5DBC5BDD97}"/>
                      </a:ext>
                    </a:extLst>
                  </xdr:cNvPr>
                  <xdr:cNvSpPr/>
                </xdr:nvSpPr>
                <xdr:spPr>
                  <a:xfrm>
                    <a:off x="8305800" y="1200150"/>
                    <a:ext cx="2724150" cy="1076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TD 2024'!W4">
                <xdr:nvSpPr>
                  <xdr:cNvPr id="48" name="Shape 12">
                    <a:extLst>
                      <a:ext uri="{FF2B5EF4-FFF2-40B4-BE49-F238E27FC236}">
                        <a16:creationId xmlns:a16="http://schemas.microsoft.com/office/drawing/2014/main" id="{2EDC155A-9C70-D205-D604-648493BF799B}"/>
                      </a:ext>
                    </a:extLst>
                  </xdr:cNvPr>
                  <xdr:cNvSpPr txBox="1"/>
                </xdr:nvSpPr>
                <xdr:spPr>
                  <a:xfrm>
                    <a:off x="9218931" y="1828800"/>
                    <a:ext cx="1002722" cy="4476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AFC7F378-32B4-43D8-B10F-AE739E3C2D40}"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19</a:t>
                    </a:fld>
                    <a:endParaRPr sz="4400">
                      <a:solidFill>
                        <a:srgbClr val="43D658"/>
                      </a:solidFill>
                      <a:latin typeface="Aharoni"/>
                      <a:ea typeface="Aharoni"/>
                      <a:cs typeface="Aharoni"/>
                      <a:sym typeface="Aharoni"/>
                    </a:endParaRPr>
                  </a:p>
                </xdr:txBody>
              </xdr:sp>
              <xdr:sp macro="" textlink="">
                <xdr:nvSpPr>
                  <xdr:cNvPr id="49" name="Shape 13">
                    <a:extLst>
                      <a:ext uri="{FF2B5EF4-FFF2-40B4-BE49-F238E27FC236}">
                        <a16:creationId xmlns:a16="http://schemas.microsoft.com/office/drawing/2014/main" id="{54D74B1C-FC9B-22D8-4D2C-3781356CDE1A}"/>
                      </a:ext>
                    </a:extLst>
                  </xdr:cNvPr>
                  <xdr:cNvSpPr txBox="1"/>
                </xdr:nvSpPr>
                <xdr:spPr>
                  <a:xfrm>
                    <a:off x="9239477" y="1581150"/>
                    <a:ext cx="952500" cy="26670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cs typeface="Aharoni"/>
                        <a:sym typeface="Aharoni"/>
                      </a:rPr>
                      <a:t>EPS</a:t>
                    </a:r>
                    <a:endParaRPr sz="1400"/>
                  </a:p>
                </xdr:txBody>
              </xdr:sp>
              <xdr:sp macro="" textlink="">
                <xdr:nvSpPr>
                  <xdr:cNvPr id="50" name="Shape 14">
                    <a:extLst>
                      <a:ext uri="{FF2B5EF4-FFF2-40B4-BE49-F238E27FC236}">
                        <a16:creationId xmlns:a16="http://schemas.microsoft.com/office/drawing/2014/main" id="{6F5AFC64-2EF8-26F6-4A8E-AE6DF1A71955}"/>
                      </a:ext>
                    </a:extLst>
                  </xdr:cNvPr>
                  <xdr:cNvSpPr txBox="1"/>
                </xdr:nvSpPr>
                <xdr:spPr>
                  <a:xfrm>
                    <a:off x="8305800" y="1200150"/>
                    <a:ext cx="2724150" cy="333376"/>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Clase</a:t>
                    </a:r>
                    <a:r>
                      <a:rPr lang="en-US" sz="2000" b="0" i="0" u="none" baseline="0">
                        <a:solidFill>
                          <a:schemeClr val="dk1"/>
                        </a:solidFill>
                        <a:latin typeface="Segoe UI" panose="020B0502040204020203" pitchFamily="34" charset="0"/>
                        <a:ea typeface="Aharoni"/>
                        <a:cs typeface="Segoe UI" panose="020B0502040204020203" pitchFamily="34" charset="0"/>
                        <a:sym typeface="Aharoni"/>
                      </a:rPr>
                      <a:t> </a:t>
                    </a: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de Incapacidad</a:t>
                    </a:r>
                    <a:r>
                      <a:rPr lang="en-US" sz="2000" b="0" i="0" u="none">
                        <a:solidFill>
                          <a:schemeClr val="dk1"/>
                        </a:solidFill>
                        <a:latin typeface="Segoe UI" panose="020B0502040204020203" pitchFamily="34" charset="0"/>
                        <a:ea typeface="Aharoni"/>
                        <a:cs typeface="Segoe UI" panose="020B0502040204020203" pitchFamily="34" charset="0"/>
                        <a:sym typeface="Aharoni"/>
                      </a:rPr>
                      <a:t>.</a:t>
                    </a:r>
                    <a:endParaRPr sz="1400">
                      <a:latin typeface="Segoe UI" panose="020B0502040204020203" pitchFamily="34" charset="0"/>
                      <a:cs typeface="Segoe UI" panose="020B0502040204020203" pitchFamily="34" charset="0"/>
                    </a:endParaRPr>
                  </a:p>
                </xdr:txBody>
              </xdr:sp>
              <xdr:sp macro="" textlink="">
                <xdr:nvSpPr>
                  <xdr:cNvPr id="51" name="Shape 15">
                    <a:extLst>
                      <a:ext uri="{FF2B5EF4-FFF2-40B4-BE49-F238E27FC236}">
                        <a16:creationId xmlns:a16="http://schemas.microsoft.com/office/drawing/2014/main" id="{9AC476D0-9922-93D5-36B1-124D5FFE614A}"/>
                      </a:ext>
                    </a:extLst>
                  </xdr:cNvPr>
                  <xdr:cNvSpPr txBox="1"/>
                </xdr:nvSpPr>
                <xdr:spPr>
                  <a:xfrm>
                    <a:off x="10123555" y="1611084"/>
                    <a:ext cx="977239" cy="20683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cs typeface="Aharoni"/>
                        <a:sym typeface="Aharoni"/>
                      </a:rPr>
                      <a:t>ARL</a:t>
                    </a:r>
                    <a:endParaRPr sz="1400"/>
                  </a:p>
                </xdr:txBody>
              </xdr:sp>
              <xdr:sp macro="" textlink="'TD 2024'!W3">
                <xdr:nvSpPr>
                  <xdr:cNvPr id="53" name="Shape 17">
                    <a:extLst>
                      <a:ext uri="{FF2B5EF4-FFF2-40B4-BE49-F238E27FC236}">
                        <a16:creationId xmlns:a16="http://schemas.microsoft.com/office/drawing/2014/main" id="{7B019797-DECD-8953-83DC-13E7FC721D6F}"/>
                      </a:ext>
                    </a:extLst>
                  </xdr:cNvPr>
                  <xdr:cNvSpPr txBox="1"/>
                </xdr:nvSpPr>
                <xdr:spPr>
                  <a:xfrm>
                    <a:off x="10202597" y="1828800"/>
                    <a:ext cx="809625" cy="4476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252A0C8-07F1-4352-8B7A-7320DC39187C}"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a:t>
                    </a:fld>
                    <a:endParaRPr sz="4400">
                      <a:latin typeface="Aharoni"/>
                      <a:ea typeface="Aharoni"/>
                      <a:cs typeface="Aharoni"/>
                      <a:sym typeface="Aharoni"/>
                    </a:endParaRPr>
                  </a:p>
                </xdr:txBody>
              </xdr:sp>
            </xdr:grpSp>
          </xdr:grpSp>
          <xdr:sp macro="" textlink="'TD 2024'!W5">
            <xdr:nvSpPr>
              <xdr:cNvPr id="101" name="Shape 12">
                <a:extLst>
                  <a:ext uri="{FF2B5EF4-FFF2-40B4-BE49-F238E27FC236}">
                    <a16:creationId xmlns:a16="http://schemas.microsoft.com/office/drawing/2014/main" id="{0501DF67-0334-4467-9C81-A731C088E3A0}"/>
                  </a:ext>
                </a:extLst>
              </xdr:cNvPr>
              <xdr:cNvSpPr txBox="1"/>
            </xdr:nvSpPr>
            <xdr:spPr>
              <a:xfrm>
                <a:off x="15204900" y="2955767"/>
                <a:ext cx="1072843" cy="46748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3DB7BC94-C1F3-4D6F-95BD-380BE4DB9CD1}"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sz="4400">
                  <a:solidFill>
                    <a:srgbClr val="43D658"/>
                  </a:solidFill>
                  <a:latin typeface="Aharoni"/>
                  <a:ea typeface="Aharoni"/>
                  <a:cs typeface="Aharoni"/>
                  <a:sym typeface="Aharoni"/>
                </a:endParaRPr>
              </a:p>
            </xdr:txBody>
          </xdr:sp>
          <xdr:sp macro="" textlink="">
            <xdr:nvSpPr>
              <xdr:cNvPr id="102" name="Shape 13">
                <a:extLst>
                  <a:ext uri="{FF2B5EF4-FFF2-40B4-BE49-F238E27FC236}">
                    <a16:creationId xmlns:a16="http://schemas.microsoft.com/office/drawing/2014/main" id="{125AF1BC-0B3A-42DC-B04C-22FB220085C9}"/>
                  </a:ext>
                </a:extLst>
              </xdr:cNvPr>
              <xdr:cNvSpPr txBox="1"/>
            </xdr:nvSpPr>
            <xdr:spPr>
              <a:xfrm>
                <a:off x="15226882" y="2697159"/>
                <a:ext cx="1019109" cy="278502"/>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cs typeface="Aharoni"/>
                    <a:sym typeface="Aharoni"/>
                  </a:rPr>
                  <a:t>Licencia</a:t>
                </a:r>
                <a:endParaRPr sz="1400"/>
              </a:p>
            </xdr:txBody>
          </xdr:sp>
        </xdr:grpSp>
      </xdr:grpSp>
      <mc:AlternateContent xmlns:mc="http://schemas.openxmlformats.org/markup-compatibility/2006" xmlns:a14="http://schemas.microsoft.com/office/drawing/2010/main">
        <mc:Choice Requires="a14">
          <xdr:graphicFrame macro="">
            <xdr:nvGraphicFramePr>
              <xdr:cNvPr id="104" name="MES 1">
                <a:extLst>
                  <a:ext uri="{FF2B5EF4-FFF2-40B4-BE49-F238E27FC236}">
                    <a16:creationId xmlns:a16="http://schemas.microsoft.com/office/drawing/2014/main" id="{BEA2EE5E-D897-45EB-8D6E-A6667C77E9BA}"/>
                  </a:ext>
                </a:extLst>
              </xdr:cNvPr>
              <xdr:cNvGraphicFramePr/>
            </xdr:nvGraphicFramePr>
            <xdr:xfrm>
              <a:off x="19149433" y="56696"/>
              <a:ext cx="6084635" cy="1692000"/>
            </xdr:xfrm>
            <a:graphic>
              <a:graphicData uri="http://schemas.microsoft.com/office/drawing/2010/slicer">
                <sle:slicer xmlns:sle="http://schemas.microsoft.com/office/drawing/2010/slicer" name="MES 1"/>
              </a:graphicData>
            </a:graphic>
          </xdr:graphicFrame>
        </mc:Choice>
        <mc:Fallback xmlns="">
          <xdr:sp macro="" textlink="">
            <xdr:nvSpPr>
              <xdr:cNvPr id="0" name=""/>
              <xdr:cNvSpPr>
                <a:spLocks noTextEdit="1"/>
              </xdr:cNvSpPr>
            </xdr:nvSpPr>
            <xdr:spPr>
              <a:xfrm>
                <a:off x="18303875" y="56696"/>
                <a:ext cx="6453375" cy="16920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mc:AlternateContent xmlns:mc="http://schemas.openxmlformats.org/markup-compatibility/2006" xmlns:a14="http://schemas.microsoft.com/office/drawing/2010/main">
        <mc:Choice Requires="a14">
          <xdr:graphicFrame macro="">
            <xdr:nvGraphicFramePr>
              <xdr:cNvPr id="5" name="AÑO 1">
                <a:extLst>
                  <a:ext uri="{FF2B5EF4-FFF2-40B4-BE49-F238E27FC236}">
                    <a16:creationId xmlns:a16="http://schemas.microsoft.com/office/drawing/2014/main" id="{D674A586-0BAD-4D53-9B40-26651F9A478D}"/>
                  </a:ext>
                </a:extLst>
              </xdr:cNvPr>
              <xdr:cNvGraphicFramePr/>
            </xdr:nvGraphicFramePr>
            <xdr:xfrm>
              <a:off x="2741838" y="36079"/>
              <a:ext cx="6379162" cy="2002271"/>
            </xdr:xfrm>
            <a:graphic>
              <a:graphicData uri="http://schemas.microsoft.com/office/drawing/2010/slicer">
                <sle:slicer xmlns:sle="http://schemas.microsoft.com/office/drawing/2010/slicer" name="AÑO 1"/>
              </a:graphicData>
            </a:graphic>
          </xdr:graphicFrame>
        </mc:Choice>
        <mc:Fallback xmlns="">
          <xdr:sp macro="" textlink="">
            <xdr:nvSpPr>
              <xdr:cNvPr id="0" name=""/>
              <xdr:cNvSpPr>
                <a:spLocks noTextEdit="1"/>
              </xdr:cNvSpPr>
            </xdr:nvSpPr>
            <xdr:spPr>
              <a:xfrm>
                <a:off x="901950" y="36079"/>
                <a:ext cx="6765751" cy="147204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grpSp>
        <xdr:nvGrpSpPr>
          <xdr:cNvPr id="122" name="Grupo 121">
            <a:extLst>
              <a:ext uri="{FF2B5EF4-FFF2-40B4-BE49-F238E27FC236}">
                <a16:creationId xmlns:a16="http://schemas.microsoft.com/office/drawing/2014/main" id="{5E166211-0AB8-FD4E-5D0A-EB936682F403}"/>
              </a:ext>
            </a:extLst>
          </xdr:cNvPr>
          <xdr:cNvGrpSpPr/>
        </xdr:nvGrpSpPr>
        <xdr:grpSpPr>
          <a:xfrm>
            <a:off x="2667000" y="3989377"/>
            <a:ext cx="22860000" cy="2773372"/>
            <a:chOff x="2667000" y="3989377"/>
            <a:chExt cx="22860000" cy="2773372"/>
          </a:xfrm>
        </xdr:grpSpPr>
        <xdr:sp macro="" textlink="">
          <xdr:nvSpPr>
            <xdr:cNvPr id="90" name="Rectángulo: esquinas redondeadas 89">
              <a:extLst>
                <a:ext uri="{FF2B5EF4-FFF2-40B4-BE49-F238E27FC236}">
                  <a16:creationId xmlns:a16="http://schemas.microsoft.com/office/drawing/2014/main" id="{688E5EE5-6DF7-49D9-88CA-D0B58C2F348C}"/>
                </a:ext>
              </a:extLst>
            </xdr:cNvPr>
            <xdr:cNvSpPr/>
          </xdr:nvSpPr>
          <xdr:spPr>
            <a:xfrm>
              <a:off x="2667000" y="4010024"/>
              <a:ext cx="22860000" cy="2752725"/>
            </a:xfrm>
            <a:prstGeom prst="roundRect">
              <a:avLst>
                <a:gd name="adj" fmla="val 12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grpSp>
          <xdr:nvGrpSpPr>
            <xdr:cNvPr id="114" name="Grupo 113">
              <a:extLst>
                <a:ext uri="{FF2B5EF4-FFF2-40B4-BE49-F238E27FC236}">
                  <a16:creationId xmlns:a16="http://schemas.microsoft.com/office/drawing/2014/main" id="{9CF17E6B-96E2-06E1-E8B6-8F84DB8C0380}"/>
                </a:ext>
              </a:extLst>
            </xdr:cNvPr>
            <xdr:cNvGrpSpPr/>
          </xdr:nvGrpSpPr>
          <xdr:grpSpPr>
            <a:xfrm>
              <a:off x="5165636" y="3989377"/>
              <a:ext cx="15454683" cy="2541566"/>
              <a:chOff x="5165636" y="3989377"/>
              <a:chExt cx="15454683" cy="2541566"/>
            </a:xfrm>
          </xdr:grpSpPr>
          <xdr:grpSp>
            <xdr:nvGrpSpPr>
              <xdr:cNvPr id="58" name="Grupo 57">
                <a:extLst>
                  <a:ext uri="{FF2B5EF4-FFF2-40B4-BE49-F238E27FC236}">
                    <a16:creationId xmlns:a16="http://schemas.microsoft.com/office/drawing/2014/main" id="{74701A33-7F64-54D4-7165-9AB93248E331}"/>
                  </a:ext>
                </a:extLst>
              </xdr:cNvPr>
              <xdr:cNvGrpSpPr/>
            </xdr:nvGrpSpPr>
            <xdr:grpSpPr>
              <a:xfrm>
                <a:off x="5165636" y="3989377"/>
                <a:ext cx="15454683" cy="1498794"/>
                <a:chOff x="217622" y="4873627"/>
                <a:chExt cx="11025053" cy="1496329"/>
              </a:xfrm>
            </xdr:grpSpPr>
            <xdr:grpSp>
              <xdr:nvGrpSpPr>
                <xdr:cNvPr id="60" name="Grupo 59">
                  <a:extLst>
                    <a:ext uri="{FF2B5EF4-FFF2-40B4-BE49-F238E27FC236}">
                      <a16:creationId xmlns:a16="http://schemas.microsoft.com/office/drawing/2014/main" id="{B08494A5-25D1-389D-2520-C7581515F5B5}"/>
                    </a:ext>
                  </a:extLst>
                </xdr:cNvPr>
                <xdr:cNvGrpSpPr/>
              </xdr:nvGrpSpPr>
              <xdr:grpSpPr>
                <a:xfrm>
                  <a:off x="217622" y="4873627"/>
                  <a:ext cx="11025053" cy="1496329"/>
                  <a:chOff x="217622" y="4873627"/>
                  <a:chExt cx="11025053" cy="1496329"/>
                </a:xfrm>
              </xdr:grpSpPr>
              <xdr:grpSp>
                <xdr:nvGrpSpPr>
                  <xdr:cNvPr id="62" name="Grupo 61">
                    <a:extLst>
                      <a:ext uri="{FF2B5EF4-FFF2-40B4-BE49-F238E27FC236}">
                        <a16:creationId xmlns:a16="http://schemas.microsoft.com/office/drawing/2014/main" id="{92AFF953-C1C4-C5D3-E998-7868F5A03E46}"/>
                      </a:ext>
                    </a:extLst>
                  </xdr:cNvPr>
                  <xdr:cNvGrpSpPr/>
                </xdr:nvGrpSpPr>
                <xdr:grpSpPr>
                  <a:xfrm>
                    <a:off x="217622" y="4873627"/>
                    <a:ext cx="9833371" cy="1496329"/>
                    <a:chOff x="15606847" y="2943227"/>
                    <a:chExt cx="9833371" cy="1496329"/>
                  </a:xfrm>
                </xdr:grpSpPr>
                <xdr:grpSp>
                  <xdr:nvGrpSpPr>
                    <xdr:cNvPr id="71" name="Grupo 70">
                      <a:extLst>
                        <a:ext uri="{FF2B5EF4-FFF2-40B4-BE49-F238E27FC236}">
                          <a16:creationId xmlns:a16="http://schemas.microsoft.com/office/drawing/2014/main" id="{4983B926-DA2C-6309-8B72-A562178167ED}"/>
                        </a:ext>
                      </a:extLst>
                    </xdr:cNvPr>
                    <xdr:cNvGrpSpPr/>
                  </xdr:nvGrpSpPr>
                  <xdr:grpSpPr>
                    <a:xfrm>
                      <a:off x="15606847" y="2943227"/>
                      <a:ext cx="7396544" cy="1496329"/>
                      <a:chOff x="15606847" y="2943227"/>
                      <a:chExt cx="7396544" cy="1496329"/>
                    </a:xfrm>
                  </xdr:grpSpPr>
                  <xdr:grpSp>
                    <xdr:nvGrpSpPr>
                      <xdr:cNvPr id="75" name="Grupo 74">
                        <a:extLst>
                          <a:ext uri="{FF2B5EF4-FFF2-40B4-BE49-F238E27FC236}">
                            <a16:creationId xmlns:a16="http://schemas.microsoft.com/office/drawing/2014/main" id="{D14D7401-1CF5-E301-458B-FCE916A06D2A}"/>
                          </a:ext>
                        </a:extLst>
                      </xdr:cNvPr>
                      <xdr:cNvGrpSpPr/>
                    </xdr:nvGrpSpPr>
                    <xdr:grpSpPr>
                      <a:xfrm>
                        <a:off x="15606847" y="2943227"/>
                        <a:ext cx="7396544" cy="1496329"/>
                        <a:chOff x="15606847" y="2943227"/>
                        <a:chExt cx="7396544" cy="1496329"/>
                      </a:xfrm>
                    </xdr:grpSpPr>
                    <xdr:grpSp>
                      <xdr:nvGrpSpPr>
                        <xdr:cNvPr id="78" name="Shape 2">
                          <a:extLst>
                            <a:ext uri="{FF2B5EF4-FFF2-40B4-BE49-F238E27FC236}">
                              <a16:creationId xmlns:a16="http://schemas.microsoft.com/office/drawing/2014/main" id="{F3790157-690B-76F9-C619-0EA55C820031}"/>
                            </a:ext>
                          </a:extLst>
                        </xdr:cNvPr>
                        <xdr:cNvGrpSpPr/>
                      </xdr:nvGrpSpPr>
                      <xdr:grpSpPr>
                        <a:xfrm>
                          <a:off x="15606847" y="2943227"/>
                          <a:ext cx="7396544" cy="1496329"/>
                          <a:chOff x="3979163" y="2921845"/>
                          <a:chExt cx="2733676" cy="1496329"/>
                        </a:xfrm>
                      </xdr:grpSpPr>
                      <xdr:grpSp>
                        <xdr:nvGrpSpPr>
                          <xdr:cNvPr id="80" name="Shape 19">
                            <a:extLst>
                              <a:ext uri="{FF2B5EF4-FFF2-40B4-BE49-F238E27FC236}">
                                <a16:creationId xmlns:a16="http://schemas.microsoft.com/office/drawing/2014/main" id="{5000250F-524A-2A80-95C4-392BBBCFBEE0}"/>
                              </a:ext>
                            </a:extLst>
                          </xdr:cNvPr>
                          <xdr:cNvGrpSpPr/>
                        </xdr:nvGrpSpPr>
                        <xdr:grpSpPr>
                          <a:xfrm>
                            <a:off x="3979163" y="2921845"/>
                            <a:ext cx="2733676" cy="1496329"/>
                            <a:chOff x="819150" y="847143"/>
                            <a:chExt cx="2419350" cy="1429331"/>
                          </a:xfrm>
                        </xdr:grpSpPr>
                        <xdr:sp macro="" textlink="">
                          <xdr:nvSpPr>
                            <xdr:cNvPr id="81" name="Shape 5">
                              <a:extLst>
                                <a:ext uri="{FF2B5EF4-FFF2-40B4-BE49-F238E27FC236}">
                                  <a16:creationId xmlns:a16="http://schemas.microsoft.com/office/drawing/2014/main" id="{6BD90B2C-205A-0709-6122-30B3B35FA54A}"/>
                                </a:ext>
                              </a:extLst>
                            </xdr:cNvPr>
                            <xdr:cNvSpPr/>
                          </xdr:nvSpPr>
                          <xdr:spPr>
                            <a:xfrm>
                              <a:off x="819150" y="1057274"/>
                              <a:ext cx="2419350" cy="1219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2" name="Shape 20">
                              <a:extLst>
                                <a:ext uri="{FF2B5EF4-FFF2-40B4-BE49-F238E27FC236}">
                                  <a16:creationId xmlns:a16="http://schemas.microsoft.com/office/drawing/2014/main" id="{9A99B823-9D81-3EEF-6ABE-A250BBAB0B13}"/>
                                </a:ext>
                              </a:extLst>
                            </xdr:cNvPr>
                            <xdr:cNvGrpSpPr/>
                          </xdr:nvGrpSpPr>
                          <xdr:grpSpPr>
                            <a:xfrm>
                              <a:off x="1056103" y="847143"/>
                              <a:ext cx="2069871" cy="1363859"/>
                              <a:chOff x="1056103" y="389312"/>
                              <a:chExt cx="2069871" cy="1800720"/>
                            </a:xfrm>
                          </xdr:grpSpPr>
                          <xdr:sp macro="" textlink="'TD 2024'!AI16">
                            <xdr:nvSpPr>
                              <xdr:cNvPr id="83" name="Shape 21">
                                <a:extLst>
                                  <a:ext uri="{FF2B5EF4-FFF2-40B4-BE49-F238E27FC236}">
                                    <a16:creationId xmlns:a16="http://schemas.microsoft.com/office/drawing/2014/main" id="{233C2E2A-33F4-74DC-4E5B-3F78C2E1A415}"/>
                                  </a:ext>
                                </a:extLst>
                              </xdr:cNvPr>
                              <xdr:cNvSpPr txBox="1"/>
                            </xdr:nvSpPr>
                            <xdr:spPr>
                              <a:xfrm>
                                <a:off x="1056103" y="1447081"/>
                                <a:ext cx="250758" cy="74295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3ECA73B7-70F1-4D39-A60F-27C64C2E6240}"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23400" b="0" i="0" u="none" strike="noStrike">
                                  <a:solidFill>
                                    <a:srgbClr val="000000"/>
                                  </a:solidFill>
                                  <a:latin typeface="Calibri"/>
                                  <a:ea typeface="Calibri"/>
                                  <a:cs typeface="Calibri"/>
                                  <a:sym typeface="Aharoni"/>
                                </a:endParaRPr>
                              </a:p>
                            </xdr:txBody>
                          </xdr:sp>
                          <xdr:sp macro="" textlink="">
                            <xdr:nvSpPr>
                              <xdr:cNvPr id="84" name="Shape 22">
                                <a:extLst>
                                  <a:ext uri="{FF2B5EF4-FFF2-40B4-BE49-F238E27FC236}">
                                    <a16:creationId xmlns:a16="http://schemas.microsoft.com/office/drawing/2014/main" id="{89F5BD15-9BB7-0B0C-C318-0469AF2253E6}"/>
                                  </a:ext>
                                </a:extLst>
                              </xdr:cNvPr>
                              <xdr:cNvSpPr txBox="1"/>
                            </xdr:nvSpPr>
                            <xdr:spPr>
                              <a:xfrm>
                                <a:off x="2323927" y="389312"/>
                                <a:ext cx="802047" cy="57004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Entidades.</a:t>
                                </a:r>
                                <a:endParaRPr sz="1800" b="1">
                                  <a:solidFill>
                                    <a:schemeClr val="bg1">
                                      <a:lumMod val="50000"/>
                                    </a:schemeClr>
                                  </a:solidFill>
                                  <a:latin typeface="Segoe UI" panose="020B0502040204020203" pitchFamily="34" charset="0"/>
                                  <a:ea typeface="+mn-ea"/>
                                  <a:cs typeface="Segoe UI" panose="020B0502040204020203" pitchFamily="34" charset="0"/>
                                  <a:sym typeface="Aharoni"/>
                                </a:endParaRPr>
                              </a:p>
                            </xdr:txBody>
                          </xdr:sp>
                        </xdr:grpSp>
                      </xdr:grpSp>
                    </xdr:grpSp>
                    <xdr:sp macro="" textlink="'TD 2024'!AI17">
                      <xdr:nvSpPr>
                        <xdr:cNvPr id="79" name="Shape 21">
                          <a:extLst>
                            <a:ext uri="{FF2B5EF4-FFF2-40B4-BE49-F238E27FC236}">
                              <a16:creationId xmlns:a16="http://schemas.microsoft.com/office/drawing/2014/main" id="{160AE048-9F7E-61A3-4B06-64CD972AB23F}"/>
                            </a:ext>
                          </a:extLst>
                        </xdr:cNvPr>
                        <xdr:cNvSpPr txBox="1"/>
                      </xdr:nvSpPr>
                      <xdr:spPr>
                        <a:xfrm>
                          <a:off x="17701645" y="3781931"/>
                          <a:ext cx="766628"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868BDC06-2F79-4ED5-BA9A-714E8874C90D}"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6600" b="0" i="0" u="none" strike="noStrike">
                            <a:solidFill>
                              <a:srgbClr val="000000"/>
                            </a:solidFill>
                            <a:latin typeface="Calibri"/>
                            <a:ea typeface="Calibri"/>
                            <a:cs typeface="Calibri"/>
                            <a:sym typeface="Aharoni"/>
                          </a:endParaRPr>
                        </a:p>
                      </xdr:txBody>
                    </xdr:sp>
                  </xdr:grpSp>
                  <xdr:sp macro="" textlink="'TD 2024'!AI9">
                    <xdr:nvSpPr>
                      <xdr:cNvPr id="76" name="Shape 21">
                        <a:extLst>
                          <a:ext uri="{FF2B5EF4-FFF2-40B4-BE49-F238E27FC236}">
                            <a16:creationId xmlns:a16="http://schemas.microsoft.com/office/drawing/2014/main" id="{486E73DF-B759-17D4-CD2A-47A03BDCC36B}"/>
                          </a:ext>
                        </a:extLst>
                      </xdr:cNvPr>
                      <xdr:cNvSpPr txBox="1"/>
                    </xdr:nvSpPr>
                    <xdr:spPr>
                      <a:xfrm>
                        <a:off x="19153974" y="3781931"/>
                        <a:ext cx="766628"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F9CD0751-4925-412B-AB89-EBFA52D1D5FF}"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3</a:t>
                        </a:fld>
                        <a:endParaRPr lang="en-US" sz="16600" b="0" i="0" u="none" strike="noStrike">
                          <a:solidFill>
                            <a:srgbClr val="000000"/>
                          </a:solidFill>
                          <a:latin typeface="Calibri"/>
                          <a:ea typeface="Calibri"/>
                          <a:cs typeface="Calibri"/>
                          <a:sym typeface="Aharoni"/>
                        </a:endParaRPr>
                      </a:p>
                    </xdr:txBody>
                  </xdr:sp>
                  <xdr:sp macro="" textlink="'TD 2024'!AI11">
                    <xdr:nvSpPr>
                      <xdr:cNvPr id="77" name="Shape 21">
                        <a:extLst>
                          <a:ext uri="{FF2B5EF4-FFF2-40B4-BE49-F238E27FC236}">
                            <a16:creationId xmlns:a16="http://schemas.microsoft.com/office/drawing/2014/main" id="{4EA7980E-AA1F-8EAB-9A72-E766D6B69C78}"/>
                          </a:ext>
                        </a:extLst>
                      </xdr:cNvPr>
                      <xdr:cNvSpPr txBox="1"/>
                    </xdr:nvSpPr>
                    <xdr:spPr>
                      <a:xfrm>
                        <a:off x="20381670" y="3781931"/>
                        <a:ext cx="926137"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12F65FBD-B7E1-49F1-A377-942D22CED55A}"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a:t>
                        </a:fld>
                        <a:endParaRPr lang="en-US" sz="16600" b="0" i="0" u="none" strike="noStrike">
                          <a:solidFill>
                            <a:srgbClr val="000000"/>
                          </a:solidFill>
                          <a:latin typeface="Calibri"/>
                          <a:ea typeface="Calibri"/>
                          <a:cs typeface="Calibri"/>
                          <a:sym typeface="Aharoni"/>
                        </a:endParaRPr>
                      </a:p>
                    </xdr:txBody>
                  </xdr:sp>
                </xdr:grpSp>
                <xdr:sp macro="" textlink="'TD 2024'!AI13">
                  <xdr:nvSpPr>
                    <xdr:cNvPr id="72" name="Shape 21">
                      <a:extLst>
                        <a:ext uri="{FF2B5EF4-FFF2-40B4-BE49-F238E27FC236}">
                          <a16:creationId xmlns:a16="http://schemas.microsoft.com/office/drawing/2014/main" id="{5BA65B22-A706-2885-C1E6-80F82AC91661}"/>
                        </a:ext>
                      </a:extLst>
                    </xdr:cNvPr>
                    <xdr:cNvSpPr txBox="1"/>
                  </xdr:nvSpPr>
                  <xdr:spPr>
                    <a:xfrm>
                      <a:off x="21916456" y="3781931"/>
                      <a:ext cx="766628"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D92652DA-7A37-4EB2-BAE1-BD655A1FA5B4}"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6</a:t>
                      </a:fld>
                      <a:endParaRPr lang="en-US" sz="16600" b="0" i="0" u="none" strike="noStrike">
                        <a:solidFill>
                          <a:srgbClr val="000000"/>
                        </a:solidFill>
                        <a:latin typeface="Calibri"/>
                        <a:ea typeface="Calibri"/>
                        <a:cs typeface="Calibri"/>
                        <a:sym typeface="Aharoni"/>
                      </a:endParaRPr>
                    </a:p>
                  </xdr:txBody>
                </xdr:sp>
                <xdr:sp macro="" textlink="'TD 2024'!AI14">
                  <xdr:nvSpPr>
                    <xdr:cNvPr id="73" name="Shape 21">
                      <a:extLst>
                        <a:ext uri="{FF2B5EF4-FFF2-40B4-BE49-F238E27FC236}">
                          <a16:creationId xmlns:a16="http://schemas.microsoft.com/office/drawing/2014/main" id="{A17D3FAA-5ACE-0FAC-E3A6-13CA45055300}"/>
                        </a:ext>
                      </a:extLst>
                    </xdr:cNvPr>
                    <xdr:cNvSpPr txBox="1"/>
                  </xdr:nvSpPr>
                  <xdr:spPr>
                    <a:xfrm>
                      <a:off x="23340023" y="3781931"/>
                      <a:ext cx="766628"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F95A797-BC9B-4837-B142-8D738CFBA316}"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3</a:t>
                      </a:fld>
                      <a:endParaRPr lang="en-US" sz="16600" b="0" i="0" u="none" strike="noStrike">
                        <a:solidFill>
                          <a:srgbClr val="000000"/>
                        </a:solidFill>
                        <a:latin typeface="Calibri"/>
                        <a:ea typeface="Calibri"/>
                        <a:cs typeface="Calibri"/>
                        <a:sym typeface="Aharoni"/>
                      </a:endParaRPr>
                    </a:p>
                  </xdr:txBody>
                </xdr:sp>
                <xdr:sp macro="" textlink="'TD 2024'!AI7">
                  <xdr:nvSpPr>
                    <xdr:cNvPr id="74" name="Shape 21">
                      <a:extLst>
                        <a:ext uri="{FF2B5EF4-FFF2-40B4-BE49-F238E27FC236}">
                          <a16:creationId xmlns:a16="http://schemas.microsoft.com/office/drawing/2014/main" id="{DBC51B3D-B063-C2A8-A646-2A4FFDB5FA3F}"/>
                        </a:ext>
                      </a:extLst>
                    </xdr:cNvPr>
                    <xdr:cNvSpPr txBox="1"/>
                  </xdr:nvSpPr>
                  <xdr:spPr>
                    <a:xfrm>
                      <a:off x="24544143" y="3781931"/>
                      <a:ext cx="896075"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DDA1F2B3-8A1D-4E1D-B4F7-AEC0C104FBEA}"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a:t>
                      </a:fld>
                      <a:endParaRPr lang="en-US" sz="16600" b="0" i="0" u="none" strike="noStrike">
                        <a:solidFill>
                          <a:srgbClr val="000000"/>
                        </a:solidFill>
                        <a:latin typeface="Calibri"/>
                        <a:ea typeface="Calibri"/>
                        <a:cs typeface="Calibri"/>
                        <a:sym typeface="Aharoni"/>
                      </a:endParaRPr>
                    </a:p>
                  </xdr:txBody>
                </xdr:sp>
              </xdr:grpSp>
              <xdr:sp macro="" textlink="">
                <xdr:nvSpPr>
                  <xdr:cNvPr id="63" name="Shape 13">
                    <a:extLst>
                      <a:ext uri="{FF2B5EF4-FFF2-40B4-BE49-F238E27FC236}">
                        <a16:creationId xmlns:a16="http://schemas.microsoft.com/office/drawing/2014/main" id="{74192589-26DA-CE5C-5BD6-634B0439C489}"/>
                      </a:ext>
                    </a:extLst>
                  </xdr:cNvPr>
                  <xdr:cNvSpPr txBox="1"/>
                </xdr:nvSpPr>
                <xdr:spPr>
                  <a:xfrm>
                    <a:off x="796124" y="5469051"/>
                    <a:ext cx="1075607" cy="295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1800" b="1">
                        <a:solidFill>
                          <a:schemeClr val="bg1">
                            <a:lumMod val="50000"/>
                          </a:schemeClr>
                        </a:solidFill>
                        <a:latin typeface="Segoe UI" panose="020B0502040204020203" pitchFamily="34" charset="0"/>
                        <a:ea typeface="+mn-ea"/>
                        <a:cs typeface="Segoe UI" panose="020B0502040204020203" pitchFamily="34" charset="0"/>
                      </a:rPr>
                      <a:t>Colmena</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64" name="Shape 13">
                    <a:extLst>
                      <a:ext uri="{FF2B5EF4-FFF2-40B4-BE49-F238E27FC236}">
                        <a16:creationId xmlns:a16="http://schemas.microsoft.com/office/drawing/2014/main" id="{21293B8B-C830-6700-06D7-9C40E58807B4}"/>
                      </a:ext>
                    </a:extLst>
                  </xdr:cNvPr>
                  <xdr:cNvSpPr txBox="1"/>
                </xdr:nvSpPr>
                <xdr:spPr>
                  <a:xfrm>
                    <a:off x="2093007" y="5482658"/>
                    <a:ext cx="1189239" cy="268629"/>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Empresa</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65" name="Shape 13">
                    <a:extLst>
                      <a:ext uri="{FF2B5EF4-FFF2-40B4-BE49-F238E27FC236}">
                        <a16:creationId xmlns:a16="http://schemas.microsoft.com/office/drawing/2014/main" id="{967FBDF5-A08E-AE67-8774-4A1B3D3A2B1B}"/>
                      </a:ext>
                    </a:extLst>
                  </xdr:cNvPr>
                  <xdr:cNvSpPr txBox="1"/>
                </xdr:nvSpPr>
                <xdr:spPr>
                  <a:xfrm>
                    <a:off x="3503522" y="5448640"/>
                    <a:ext cx="1302870" cy="33666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Famisanar</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66" name="Shape 13">
                    <a:extLst>
                      <a:ext uri="{FF2B5EF4-FFF2-40B4-BE49-F238E27FC236}">
                        <a16:creationId xmlns:a16="http://schemas.microsoft.com/office/drawing/2014/main" id="{DC5E41B1-53F7-9ABC-6B44-07AF9F8C7486}"/>
                      </a:ext>
                    </a:extLst>
                  </xdr:cNvPr>
                  <xdr:cNvSpPr txBox="1"/>
                </xdr:nvSpPr>
                <xdr:spPr>
                  <a:xfrm>
                    <a:off x="5027669" y="5482658"/>
                    <a:ext cx="1113478" cy="268629"/>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Mutualser</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67" name="Shape 13">
                    <a:extLst>
                      <a:ext uri="{FF2B5EF4-FFF2-40B4-BE49-F238E27FC236}">
                        <a16:creationId xmlns:a16="http://schemas.microsoft.com/office/drawing/2014/main" id="{CF534FEB-539E-CC90-C383-4D143E04ED0F}"/>
                      </a:ext>
                    </a:extLst>
                  </xdr:cNvPr>
                  <xdr:cNvSpPr txBox="1"/>
                </xdr:nvSpPr>
                <xdr:spPr>
                  <a:xfrm>
                    <a:off x="6362423" y="5489348"/>
                    <a:ext cx="1126796" cy="255249"/>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Nueva</a:t>
                    </a:r>
                    <a:r>
                      <a:rPr lang="en-US" sz="1400" b="0" i="0" u="none">
                        <a:solidFill>
                          <a:schemeClr val="dk1"/>
                        </a:solidFill>
                        <a:latin typeface="Aharoni"/>
                        <a:cs typeface="Aharoni"/>
                        <a:sym typeface="Aharoni"/>
                      </a:rPr>
                      <a:t> </a:t>
                    </a: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EPS</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68" name="Shape 13">
                    <a:extLst>
                      <a:ext uri="{FF2B5EF4-FFF2-40B4-BE49-F238E27FC236}">
                        <a16:creationId xmlns:a16="http://schemas.microsoft.com/office/drawing/2014/main" id="{46A6282B-4690-FE0E-3113-35E759AB9613}"/>
                      </a:ext>
                    </a:extLst>
                  </xdr:cNvPr>
                  <xdr:cNvSpPr txBox="1"/>
                </xdr:nvSpPr>
                <xdr:spPr>
                  <a:xfrm>
                    <a:off x="7710495" y="5502955"/>
                    <a:ext cx="1222759" cy="22803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Salud Total</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69" name="Shape 13">
                    <a:extLst>
                      <a:ext uri="{FF2B5EF4-FFF2-40B4-BE49-F238E27FC236}">
                        <a16:creationId xmlns:a16="http://schemas.microsoft.com/office/drawing/2014/main" id="{53C2C946-AFB5-397D-D9C2-BB1F45434CEC}"/>
                      </a:ext>
                    </a:extLst>
                  </xdr:cNvPr>
                  <xdr:cNvSpPr txBox="1"/>
                </xdr:nvSpPr>
                <xdr:spPr>
                  <a:xfrm>
                    <a:off x="9154530" y="5470524"/>
                    <a:ext cx="993145" cy="292896"/>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MX" sz="1800" b="1">
                        <a:solidFill>
                          <a:schemeClr val="bg1">
                            <a:lumMod val="50000"/>
                          </a:schemeClr>
                        </a:solidFill>
                        <a:latin typeface="Segoe UI" panose="020B0502040204020203" pitchFamily="34" charset="0"/>
                        <a:ea typeface="+mn-ea"/>
                        <a:cs typeface="Segoe UI" panose="020B0502040204020203" pitchFamily="34" charset="0"/>
                      </a:rPr>
                      <a:t>Sanitas</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70" name="Shape 13">
                    <a:extLst>
                      <a:ext uri="{FF2B5EF4-FFF2-40B4-BE49-F238E27FC236}">
                        <a16:creationId xmlns:a16="http://schemas.microsoft.com/office/drawing/2014/main" id="{2CB6ED93-AA30-3A66-1DCA-E023FE64883F}"/>
                      </a:ext>
                    </a:extLst>
                  </xdr:cNvPr>
                  <xdr:cNvSpPr txBox="1"/>
                </xdr:nvSpPr>
                <xdr:spPr>
                  <a:xfrm>
                    <a:off x="10368953" y="5489575"/>
                    <a:ext cx="873722" cy="2547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Sura</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grpSp>
            <xdr:sp macro="" textlink="'TD 2024'!AI8">
              <xdr:nvSpPr>
                <xdr:cNvPr id="61" name="Shape 21">
                  <a:extLst>
                    <a:ext uri="{FF2B5EF4-FFF2-40B4-BE49-F238E27FC236}">
                      <a16:creationId xmlns:a16="http://schemas.microsoft.com/office/drawing/2014/main" id="{1F6E4314-68F1-6A3A-7173-4C8388EB3998}"/>
                    </a:ext>
                  </a:extLst>
                </xdr:cNvPr>
                <xdr:cNvSpPr txBox="1"/>
              </xdr:nvSpPr>
              <xdr:spPr>
                <a:xfrm>
                  <a:off x="10391861" y="5712331"/>
                  <a:ext cx="766628" cy="58908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5A4F3399-0C64-4298-A9EE-FB7854527669}"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2</a:t>
                  </a:fld>
                  <a:endParaRPr lang="en-US" sz="16600" b="0" i="0" u="none" strike="noStrike">
                    <a:solidFill>
                      <a:srgbClr val="000000"/>
                    </a:solidFill>
                    <a:latin typeface="Calibri"/>
                    <a:ea typeface="Calibri"/>
                    <a:cs typeface="Calibri"/>
                    <a:sym typeface="Aharoni"/>
                  </a:endParaRPr>
                </a:p>
              </xdr:txBody>
            </xdr:sp>
          </xdr:grpSp>
          <xdr:sp macro="" textlink="'TD 2024'!AI3">
            <xdr:nvSpPr>
              <xdr:cNvPr id="52" name="Shape 21">
                <a:extLst>
                  <a:ext uri="{FF2B5EF4-FFF2-40B4-BE49-F238E27FC236}">
                    <a16:creationId xmlns:a16="http://schemas.microsoft.com/office/drawing/2014/main" id="{6D033DAB-90FF-4538-A8FF-64E85431C324}"/>
                  </a:ext>
                </a:extLst>
              </xdr:cNvPr>
              <xdr:cNvSpPr txBox="1"/>
            </xdr:nvSpPr>
            <xdr:spPr>
              <a:xfrm>
                <a:off x="6166864" y="5932257"/>
                <a:ext cx="1078375"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8AE8428F-6C03-48E1-83DC-F86F1D0475CB}"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23400" b="0" i="0" u="none" strike="noStrike">
                  <a:solidFill>
                    <a:srgbClr val="000000"/>
                  </a:solidFill>
                  <a:latin typeface="Calibri"/>
                  <a:ea typeface="Calibri"/>
                  <a:cs typeface="Calibri"/>
                  <a:sym typeface="Aharoni"/>
                </a:endParaRPr>
              </a:p>
            </xdr:txBody>
          </xdr:sp>
          <xdr:sp macro="" textlink="'TD 2024'!AI4">
            <xdr:nvSpPr>
              <xdr:cNvPr id="55" name="Shape 21">
                <a:extLst>
                  <a:ext uri="{FF2B5EF4-FFF2-40B4-BE49-F238E27FC236}">
                    <a16:creationId xmlns:a16="http://schemas.microsoft.com/office/drawing/2014/main" id="{071A2E26-F97C-4FE3-8417-F6478F316750}"/>
                  </a:ext>
                </a:extLst>
              </xdr:cNvPr>
              <xdr:cNvSpPr txBox="1"/>
            </xdr:nvSpPr>
            <xdr:spPr>
              <a:xfrm>
                <a:off x="8092773" y="5932257"/>
                <a:ext cx="1070267"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79009805-A87E-4D53-9706-7AFBBB83F71D}"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3</a:t>
                </a:fld>
                <a:endParaRPr lang="en-US" sz="16600" b="0" i="0" u="none" strike="noStrike">
                  <a:solidFill>
                    <a:srgbClr val="000000"/>
                  </a:solidFill>
                  <a:latin typeface="Calibri"/>
                  <a:ea typeface="Calibri"/>
                  <a:cs typeface="Calibri"/>
                  <a:sym typeface="Aharoni"/>
                </a:endParaRPr>
              </a:p>
            </xdr:txBody>
          </xdr:sp>
          <xdr:sp macro="" textlink="'TD 2024'!AI5">
            <xdr:nvSpPr>
              <xdr:cNvPr id="56" name="Shape 21">
                <a:extLst>
                  <a:ext uri="{FF2B5EF4-FFF2-40B4-BE49-F238E27FC236}">
                    <a16:creationId xmlns:a16="http://schemas.microsoft.com/office/drawing/2014/main" id="{658839BE-2438-4DA3-B460-2DC0E5417411}"/>
                  </a:ext>
                </a:extLst>
              </xdr:cNvPr>
              <xdr:cNvSpPr txBox="1"/>
            </xdr:nvSpPr>
            <xdr:spPr>
              <a:xfrm>
                <a:off x="10126722" y="5932257"/>
                <a:ext cx="1078374"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CFF89AB3-7DDF-4169-BFA6-A94CCEB1EB50}"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6600" b="0" i="0" u="none" strike="noStrike">
                  <a:solidFill>
                    <a:srgbClr val="000000"/>
                  </a:solidFill>
                  <a:latin typeface="Calibri"/>
                  <a:ea typeface="Calibri"/>
                  <a:cs typeface="Calibri"/>
                  <a:sym typeface="Aharoni"/>
                </a:endParaRPr>
              </a:p>
            </xdr:txBody>
          </xdr:sp>
          <xdr:sp macro="" textlink="'TD 2024'!AI6">
            <xdr:nvSpPr>
              <xdr:cNvPr id="59" name="Shape 21">
                <a:extLst>
                  <a:ext uri="{FF2B5EF4-FFF2-40B4-BE49-F238E27FC236}">
                    <a16:creationId xmlns:a16="http://schemas.microsoft.com/office/drawing/2014/main" id="{3BF6224E-ABC7-42CD-82A0-58E041FEC747}"/>
                  </a:ext>
                </a:extLst>
              </xdr:cNvPr>
              <xdr:cNvSpPr txBox="1"/>
            </xdr:nvSpPr>
            <xdr:spPr>
              <a:xfrm>
                <a:off x="14001233" y="5932257"/>
                <a:ext cx="1078374"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E14A684F-D352-43C4-B9D3-A232DD73071B}"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a:t>
                </a:fld>
                <a:endParaRPr lang="en-US" sz="16600" b="0" i="0" u="none" strike="noStrike">
                  <a:solidFill>
                    <a:srgbClr val="000000"/>
                  </a:solidFill>
                  <a:latin typeface="Calibri"/>
                  <a:ea typeface="Calibri"/>
                  <a:cs typeface="Calibri"/>
                  <a:sym typeface="Aharoni"/>
                </a:endParaRPr>
              </a:p>
            </xdr:txBody>
          </xdr:sp>
          <xdr:sp macro="" textlink="'TD 2024'!AI10">
            <xdr:nvSpPr>
              <xdr:cNvPr id="85" name="Shape 21">
                <a:extLst>
                  <a:ext uri="{FF2B5EF4-FFF2-40B4-BE49-F238E27FC236}">
                    <a16:creationId xmlns:a16="http://schemas.microsoft.com/office/drawing/2014/main" id="{02226550-248C-4ABB-B1D7-620FBCEC7311}"/>
                  </a:ext>
                </a:extLst>
              </xdr:cNvPr>
              <xdr:cNvSpPr txBox="1"/>
            </xdr:nvSpPr>
            <xdr:spPr>
              <a:xfrm>
                <a:off x="16002526" y="5932257"/>
                <a:ext cx="1070268"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5918C742-FB85-43D9-9263-9724D498682B}"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6600" b="0" i="0" u="none" strike="noStrike">
                  <a:solidFill>
                    <a:srgbClr val="000000"/>
                  </a:solidFill>
                  <a:latin typeface="Calibri"/>
                  <a:ea typeface="Calibri"/>
                  <a:cs typeface="Calibri"/>
                  <a:sym typeface="Aharoni"/>
                </a:endParaRPr>
              </a:p>
            </xdr:txBody>
          </xdr:sp>
          <xdr:sp macro="" textlink="'TD 2024'!AI15">
            <xdr:nvSpPr>
              <xdr:cNvPr id="86" name="Shape 21">
                <a:extLst>
                  <a:ext uri="{FF2B5EF4-FFF2-40B4-BE49-F238E27FC236}">
                    <a16:creationId xmlns:a16="http://schemas.microsoft.com/office/drawing/2014/main" id="{91EE7206-70D5-479B-89EC-810E4994843F}"/>
                  </a:ext>
                </a:extLst>
              </xdr:cNvPr>
              <xdr:cNvSpPr txBox="1"/>
            </xdr:nvSpPr>
            <xdr:spPr>
              <a:xfrm>
                <a:off x="17684709" y="5932257"/>
                <a:ext cx="1261829"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812861F5-A78B-4331-8477-631BE402E610}"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6600" b="0" i="0" u="none" strike="noStrike">
                  <a:solidFill>
                    <a:srgbClr val="000000"/>
                  </a:solidFill>
                  <a:latin typeface="Calibri"/>
                  <a:ea typeface="Calibri"/>
                  <a:cs typeface="Calibri"/>
                  <a:sym typeface="Aharoni"/>
                </a:endParaRPr>
              </a:p>
            </xdr:txBody>
          </xdr:sp>
          <xdr:sp macro="" textlink="">
            <xdr:nvSpPr>
              <xdr:cNvPr id="87" name="Shape 13">
                <a:extLst>
                  <a:ext uri="{FF2B5EF4-FFF2-40B4-BE49-F238E27FC236}">
                    <a16:creationId xmlns:a16="http://schemas.microsoft.com/office/drawing/2014/main" id="{8305BC9C-9D88-44BC-89F6-33F861EB622E}"/>
                  </a:ext>
                </a:extLst>
              </xdr:cNvPr>
              <xdr:cNvSpPr txBox="1"/>
            </xdr:nvSpPr>
            <xdr:spPr>
              <a:xfrm>
                <a:off x="5968168" y="5682907"/>
                <a:ext cx="1508159" cy="299722"/>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CO" sz="1800" b="1">
                    <a:solidFill>
                      <a:schemeClr val="bg1">
                        <a:lumMod val="50000"/>
                      </a:schemeClr>
                    </a:solidFill>
                    <a:latin typeface="Segoe UI" panose="020B0502040204020203" pitchFamily="34" charset="0"/>
                    <a:ea typeface="+mn-ea"/>
                    <a:cs typeface="Segoe UI" panose="020B0502040204020203" pitchFamily="34" charset="0"/>
                  </a:rPr>
                  <a:t>Cafesalud</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88" name="Shape 13">
                <a:extLst>
                  <a:ext uri="{FF2B5EF4-FFF2-40B4-BE49-F238E27FC236}">
                    <a16:creationId xmlns:a16="http://schemas.microsoft.com/office/drawing/2014/main" id="{D0F531AB-1186-41E4-8960-91E681110D2A}"/>
                  </a:ext>
                </a:extLst>
              </xdr:cNvPr>
              <xdr:cNvSpPr txBox="1"/>
            </xdr:nvSpPr>
            <xdr:spPr>
              <a:xfrm>
                <a:off x="7781817" y="5695947"/>
                <a:ext cx="1669199" cy="273642"/>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Cajacopi</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89" name="Shape 13">
                <a:extLst>
                  <a:ext uri="{FF2B5EF4-FFF2-40B4-BE49-F238E27FC236}">
                    <a16:creationId xmlns:a16="http://schemas.microsoft.com/office/drawing/2014/main" id="{846AB040-9C42-4F8E-8F4E-C172FCE2AB3D}"/>
                  </a:ext>
                </a:extLst>
              </xdr:cNvPr>
              <xdr:cNvSpPr txBox="1"/>
            </xdr:nvSpPr>
            <xdr:spPr>
              <a:xfrm>
                <a:off x="9764613" y="5663347"/>
                <a:ext cx="1822133" cy="33884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Coomeva</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92" name="Shape 13">
                <a:extLst>
                  <a:ext uri="{FF2B5EF4-FFF2-40B4-BE49-F238E27FC236}">
                    <a16:creationId xmlns:a16="http://schemas.microsoft.com/office/drawing/2014/main" id="{A0F185A6-29A8-4278-A553-A139B1E3C06D}"/>
                  </a:ext>
                </a:extLst>
              </xdr:cNvPr>
              <xdr:cNvSpPr txBox="1"/>
            </xdr:nvSpPr>
            <xdr:spPr>
              <a:xfrm>
                <a:off x="13767664" y="5702358"/>
                <a:ext cx="1580704" cy="26082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Coosalud</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98" name="Shape 13">
                <a:extLst>
                  <a:ext uri="{FF2B5EF4-FFF2-40B4-BE49-F238E27FC236}">
                    <a16:creationId xmlns:a16="http://schemas.microsoft.com/office/drawing/2014/main" id="{1587C3C2-3168-4168-83B6-D72684F66006}"/>
                  </a:ext>
                </a:extLst>
              </xdr:cNvPr>
              <xdr:cNvSpPr txBox="1"/>
            </xdr:nvSpPr>
            <xdr:spPr>
              <a:xfrm>
                <a:off x="15661965" y="5723504"/>
                <a:ext cx="1716706" cy="22663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Medimas</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
            <xdr:nvSpPr>
              <xdr:cNvPr id="105" name="Shape 13">
                <a:extLst>
                  <a:ext uri="{FF2B5EF4-FFF2-40B4-BE49-F238E27FC236}">
                    <a16:creationId xmlns:a16="http://schemas.microsoft.com/office/drawing/2014/main" id="{A4562CDE-7F85-4E56-BCEA-B091C6EB603D}"/>
                  </a:ext>
                </a:extLst>
              </xdr:cNvPr>
              <xdr:cNvSpPr txBox="1"/>
            </xdr:nvSpPr>
            <xdr:spPr>
              <a:xfrm>
                <a:off x="17684160" y="5684319"/>
                <a:ext cx="1391291" cy="296897"/>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s-MX" sz="1800" b="1">
                    <a:solidFill>
                      <a:schemeClr val="bg1">
                        <a:lumMod val="50000"/>
                      </a:schemeClr>
                    </a:solidFill>
                    <a:latin typeface="Segoe UI" panose="020B0502040204020203" pitchFamily="34" charset="0"/>
                    <a:ea typeface="+mn-ea"/>
                    <a:cs typeface="Segoe UI" panose="020B0502040204020203" pitchFamily="34" charset="0"/>
                  </a:rPr>
                  <a:t>Salud Vida</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sp macro="" textlink="'TD 2024'!AI12">
            <xdr:nvSpPr>
              <xdr:cNvPr id="112" name="Shape 21">
                <a:extLst>
                  <a:ext uri="{FF2B5EF4-FFF2-40B4-BE49-F238E27FC236}">
                    <a16:creationId xmlns:a16="http://schemas.microsoft.com/office/drawing/2014/main" id="{0FAA8F66-69A4-42FB-B19F-C111C4AAB810}"/>
                  </a:ext>
                </a:extLst>
              </xdr:cNvPr>
              <xdr:cNvSpPr txBox="1"/>
            </xdr:nvSpPr>
            <xdr:spPr>
              <a:xfrm>
                <a:off x="12174114" y="5942100"/>
                <a:ext cx="1078374" cy="5888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A28D0EEE-20A6-40DE-AAAA-BC76AF0CA463}"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0</a:t>
                </a:fld>
                <a:endParaRPr lang="en-US" sz="16600" b="0" i="0" u="none" strike="noStrike">
                  <a:solidFill>
                    <a:srgbClr val="000000"/>
                  </a:solidFill>
                  <a:latin typeface="Calibri"/>
                  <a:ea typeface="Calibri"/>
                  <a:cs typeface="Calibri"/>
                  <a:sym typeface="Aharoni"/>
                </a:endParaRPr>
              </a:p>
            </xdr:txBody>
          </xdr:sp>
          <xdr:sp macro="" textlink="">
            <xdr:nvSpPr>
              <xdr:cNvPr id="113" name="Shape 13">
                <a:extLst>
                  <a:ext uri="{FF2B5EF4-FFF2-40B4-BE49-F238E27FC236}">
                    <a16:creationId xmlns:a16="http://schemas.microsoft.com/office/drawing/2014/main" id="{095985B2-F32D-49A3-8A27-2EFDB442EC90}"/>
                  </a:ext>
                </a:extLst>
              </xdr:cNvPr>
              <xdr:cNvSpPr txBox="1"/>
            </xdr:nvSpPr>
            <xdr:spPr>
              <a:xfrm>
                <a:off x="11940545" y="5712201"/>
                <a:ext cx="1580704" cy="26082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1">
                        <a:lumMod val="50000"/>
                      </a:schemeClr>
                    </a:solidFill>
                    <a:latin typeface="Segoe UI" panose="020B0502040204020203" pitchFamily="34" charset="0"/>
                    <a:ea typeface="+mn-ea"/>
                    <a:cs typeface="Segoe UI" panose="020B0502040204020203" pitchFamily="34" charset="0"/>
                    <a:sym typeface="Aharoni"/>
                  </a:rPr>
                  <a:t>Sayp</a:t>
                </a:r>
                <a:endParaRPr sz="1800" b="1">
                  <a:solidFill>
                    <a:schemeClr val="bg1">
                      <a:lumMod val="50000"/>
                    </a:schemeClr>
                  </a:solidFill>
                  <a:latin typeface="Segoe UI" panose="020B0502040204020203" pitchFamily="34" charset="0"/>
                  <a:ea typeface="+mn-ea"/>
                  <a:cs typeface="Segoe UI" panose="020B0502040204020203" pitchFamily="34" charset="0"/>
                </a:endParaRPr>
              </a:p>
            </xdr:txBody>
          </xdr:sp>
        </xdr:grpSp>
      </xdr:grpSp>
    </xdr:grpSp>
    <xdr:clientData/>
  </xdr:twoCellAnchor>
  <xdr:twoCellAnchor>
    <xdr:from>
      <xdr:col>1</xdr:col>
      <xdr:colOff>1</xdr:colOff>
      <xdr:row>36</xdr:row>
      <xdr:rowOff>184149</xdr:rowOff>
    </xdr:from>
    <xdr:to>
      <xdr:col>8</xdr:col>
      <xdr:colOff>0</xdr:colOff>
      <xdr:row>66</xdr:row>
      <xdr:rowOff>184150</xdr:rowOff>
    </xdr:to>
    <xdr:sp macro="" textlink="">
      <xdr:nvSpPr>
        <xdr:cNvPr id="126" name="Rectángulo: esquinas redondeadas 125">
          <a:extLst>
            <a:ext uri="{FF2B5EF4-FFF2-40B4-BE49-F238E27FC236}">
              <a16:creationId xmlns:a16="http://schemas.microsoft.com/office/drawing/2014/main" id="{F9F3B415-9865-44E3-AB81-B6CD984862B6}"/>
            </a:ext>
          </a:extLst>
        </xdr:cNvPr>
        <xdr:cNvSpPr/>
      </xdr:nvSpPr>
      <xdr:spPr>
        <a:xfrm>
          <a:off x="762001" y="7042149"/>
          <a:ext cx="5333999" cy="5715001"/>
        </a:xfrm>
        <a:prstGeom prst="roundRect">
          <a:avLst>
            <a:gd name="adj" fmla="val 7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635001</xdr:colOff>
      <xdr:row>37</xdr:row>
      <xdr:rowOff>113393</xdr:rowOff>
    </xdr:from>
    <xdr:to>
      <xdr:col>8</xdr:col>
      <xdr:colOff>174625</xdr:colOff>
      <xdr:row>67</xdr:row>
      <xdr:rowOff>0</xdr:rowOff>
    </xdr:to>
    <xdr:graphicFrame macro="">
      <xdr:nvGraphicFramePr>
        <xdr:cNvPr id="115" name="Gráfico 114">
          <a:extLst>
            <a:ext uri="{FF2B5EF4-FFF2-40B4-BE49-F238E27FC236}">
              <a16:creationId xmlns:a16="http://schemas.microsoft.com/office/drawing/2014/main" id="{21D95BCC-AC50-45F5-A67B-7A3EF8841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220133</xdr:colOff>
      <xdr:row>36</xdr:row>
      <xdr:rowOff>184149</xdr:rowOff>
    </xdr:from>
    <xdr:to>
      <xdr:col>16</xdr:col>
      <xdr:colOff>220133</xdr:colOff>
      <xdr:row>66</xdr:row>
      <xdr:rowOff>184150</xdr:rowOff>
    </xdr:to>
    <xdr:sp macro="" textlink="">
      <xdr:nvSpPr>
        <xdr:cNvPr id="127" name="Rectángulo: esquinas redondeadas 126">
          <a:extLst>
            <a:ext uri="{FF2B5EF4-FFF2-40B4-BE49-F238E27FC236}">
              <a16:creationId xmlns:a16="http://schemas.microsoft.com/office/drawing/2014/main" id="{13DCC96F-9714-49E1-9816-A32FA1807C39}"/>
            </a:ext>
          </a:extLst>
        </xdr:cNvPr>
        <xdr:cNvSpPr/>
      </xdr:nvSpPr>
      <xdr:spPr>
        <a:xfrm>
          <a:off x="7078133" y="7042149"/>
          <a:ext cx="5334000" cy="5715001"/>
        </a:xfrm>
        <a:prstGeom prst="roundRect">
          <a:avLst>
            <a:gd name="adj" fmla="val 7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9</xdr:col>
      <xdr:colOff>285750</xdr:colOff>
      <xdr:row>37</xdr:row>
      <xdr:rowOff>142875</xdr:rowOff>
    </xdr:from>
    <xdr:to>
      <xdr:col>16</xdr:col>
      <xdr:colOff>285750</xdr:colOff>
      <xdr:row>67</xdr:row>
      <xdr:rowOff>15875</xdr:rowOff>
    </xdr:to>
    <xdr:graphicFrame macro="">
      <xdr:nvGraphicFramePr>
        <xdr:cNvPr id="107" name="Gráfico 106">
          <a:extLst>
            <a:ext uri="{FF2B5EF4-FFF2-40B4-BE49-F238E27FC236}">
              <a16:creationId xmlns:a16="http://schemas.microsoft.com/office/drawing/2014/main" id="{23BA5392-79B7-4B46-BBCF-08EA94929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440266</xdr:colOff>
      <xdr:row>36</xdr:row>
      <xdr:rowOff>184149</xdr:rowOff>
    </xdr:from>
    <xdr:to>
      <xdr:col>24</xdr:col>
      <xdr:colOff>440266</xdr:colOff>
      <xdr:row>67</xdr:row>
      <xdr:rowOff>12699</xdr:rowOff>
    </xdr:to>
    <xdr:sp macro="" textlink="">
      <xdr:nvSpPr>
        <xdr:cNvPr id="128" name="Rectángulo: esquinas redondeadas 127">
          <a:extLst>
            <a:ext uri="{FF2B5EF4-FFF2-40B4-BE49-F238E27FC236}">
              <a16:creationId xmlns:a16="http://schemas.microsoft.com/office/drawing/2014/main" id="{A540F137-7E85-445B-9841-2BEBD7C7743C}"/>
            </a:ext>
          </a:extLst>
        </xdr:cNvPr>
        <xdr:cNvSpPr/>
      </xdr:nvSpPr>
      <xdr:spPr>
        <a:xfrm>
          <a:off x="13394266" y="7042149"/>
          <a:ext cx="5334000" cy="5734050"/>
        </a:xfrm>
        <a:prstGeom prst="roundRect">
          <a:avLst>
            <a:gd name="adj" fmla="val 7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17</xdr:col>
      <xdr:colOff>714374</xdr:colOff>
      <xdr:row>37</xdr:row>
      <xdr:rowOff>158751</xdr:rowOff>
    </xdr:from>
    <xdr:to>
      <xdr:col>24</xdr:col>
      <xdr:colOff>158749</xdr:colOff>
      <xdr:row>66</xdr:row>
      <xdr:rowOff>95251</xdr:rowOff>
    </xdr:to>
    <mc:AlternateContent xmlns:mc="http://schemas.openxmlformats.org/markup-compatibility/2006">
      <mc:Choice xmlns:cx1="http://schemas.microsoft.com/office/drawing/2015/9/8/chartex" Requires="cx1">
        <xdr:graphicFrame macro="">
          <xdr:nvGraphicFramePr>
            <xdr:cNvPr id="106" name="Gráfico 105">
              <a:extLst>
                <a:ext uri="{FF2B5EF4-FFF2-40B4-BE49-F238E27FC236}">
                  <a16:creationId xmlns:a16="http://schemas.microsoft.com/office/drawing/2014/main" id="{AB7BA93A-A273-4170-B8DC-4EE46DBDBD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3668374" y="7207251"/>
              <a:ext cx="4778375" cy="54610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25</xdr:col>
      <xdr:colOff>660400</xdr:colOff>
      <xdr:row>37</xdr:row>
      <xdr:rowOff>19049</xdr:rowOff>
    </xdr:from>
    <xdr:to>
      <xdr:col>32</xdr:col>
      <xdr:colOff>660400</xdr:colOff>
      <xdr:row>67</xdr:row>
      <xdr:rowOff>38099</xdr:rowOff>
    </xdr:to>
    <xdr:sp macro="" textlink="">
      <xdr:nvSpPr>
        <xdr:cNvPr id="129" name="Rectángulo: esquinas redondeadas 128">
          <a:extLst>
            <a:ext uri="{FF2B5EF4-FFF2-40B4-BE49-F238E27FC236}">
              <a16:creationId xmlns:a16="http://schemas.microsoft.com/office/drawing/2014/main" id="{C293A8AB-8C17-427C-B82E-1A958AD064B6}"/>
            </a:ext>
          </a:extLst>
        </xdr:cNvPr>
        <xdr:cNvSpPr/>
      </xdr:nvSpPr>
      <xdr:spPr>
        <a:xfrm>
          <a:off x="19710400" y="7067549"/>
          <a:ext cx="5334000" cy="5734050"/>
        </a:xfrm>
        <a:prstGeom prst="roundRect">
          <a:avLst>
            <a:gd name="adj" fmla="val 7052"/>
          </a:avLst>
        </a:prstGeom>
        <a:solidFill>
          <a:schemeClr val="bg1"/>
        </a:solidFill>
        <a:ln w="12700">
          <a:solidFill>
            <a:schemeClr val="bg1"/>
          </a:solidFill>
        </a:ln>
        <a:effectLst>
          <a:outerShdw blurRad="63500" dist="635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26</xdr:col>
      <xdr:colOff>365125</xdr:colOff>
      <xdr:row>37</xdr:row>
      <xdr:rowOff>99583</xdr:rowOff>
    </xdr:from>
    <xdr:to>
      <xdr:col>32</xdr:col>
      <xdr:colOff>317500</xdr:colOff>
      <xdr:row>66</xdr:row>
      <xdr:rowOff>31750</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4DCD127E-5A00-4F94-90FB-DB747EC152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0177125" y="7148083"/>
              <a:ext cx="4524375" cy="5456667"/>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7</xdr:col>
      <xdr:colOff>95250</xdr:colOff>
      <xdr:row>12</xdr:row>
      <xdr:rowOff>67830</xdr:rowOff>
    </xdr:from>
    <xdr:to>
      <xdr:col>8</xdr:col>
      <xdr:colOff>714375</xdr:colOff>
      <xdr:row>15</xdr:row>
      <xdr:rowOff>127000</xdr:rowOff>
    </xdr:to>
    <xdr:sp macro="" textlink="'TD 2024'!L5">
      <xdr:nvSpPr>
        <xdr:cNvPr id="130" name="Shape 6">
          <a:extLst>
            <a:ext uri="{FF2B5EF4-FFF2-40B4-BE49-F238E27FC236}">
              <a16:creationId xmlns:a16="http://schemas.microsoft.com/office/drawing/2014/main" id="{BAED92AD-2BD2-4A25-AAC1-BDEED18574BC}"/>
            </a:ext>
          </a:extLst>
        </xdr:cNvPr>
        <xdr:cNvSpPr txBox="1"/>
      </xdr:nvSpPr>
      <xdr:spPr>
        <a:xfrm>
          <a:off x="5429250" y="2353830"/>
          <a:ext cx="1381125" cy="63067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C27D0CCC-3258-43B6-9880-BFB65D5E5E24}" type="TxLink">
            <a:rPr lang="en-US" sz="3200" b="0" i="0" u="none" strike="noStrike">
              <a:solidFill>
                <a:srgbClr val="000000"/>
              </a:solidFill>
              <a:latin typeface="Calibri"/>
              <a:ea typeface="Calibri"/>
              <a:cs typeface="Calibri"/>
            </a:rPr>
            <a:pPr marL="0" lvl="0" indent="0" algn="ctr" rtl="0">
              <a:spcBef>
                <a:spcPts val="0"/>
              </a:spcBef>
              <a:spcAft>
                <a:spcPts val="0"/>
              </a:spcAft>
              <a:buNone/>
            </a:pPr>
            <a:t>66,7%</a:t>
          </a:fld>
          <a:endParaRPr lang="en-US" sz="9600" b="0" i="0" u="none" strike="noStrike">
            <a:solidFill>
              <a:srgbClr val="000000"/>
            </a:solidFill>
            <a:latin typeface="Aptos Narrow"/>
          </a:endParaRPr>
        </a:p>
      </xdr:txBody>
    </xdr:sp>
    <xdr:clientData/>
  </xdr:twoCellAnchor>
  <xdr:twoCellAnchor>
    <xdr:from>
      <xdr:col>10</xdr:col>
      <xdr:colOff>215900</xdr:colOff>
      <xdr:row>12</xdr:row>
      <xdr:rowOff>45605</xdr:rowOff>
    </xdr:from>
    <xdr:to>
      <xdr:col>12</xdr:col>
      <xdr:colOff>73025</xdr:colOff>
      <xdr:row>15</xdr:row>
      <xdr:rowOff>104775</xdr:rowOff>
    </xdr:to>
    <xdr:sp macro="" textlink="'TD 2024'!L6">
      <xdr:nvSpPr>
        <xdr:cNvPr id="131" name="Shape 6">
          <a:extLst>
            <a:ext uri="{FF2B5EF4-FFF2-40B4-BE49-F238E27FC236}">
              <a16:creationId xmlns:a16="http://schemas.microsoft.com/office/drawing/2014/main" id="{D268ECFE-5DF7-49CF-8283-FC8B93C75B5D}"/>
            </a:ext>
          </a:extLst>
        </xdr:cNvPr>
        <xdr:cNvSpPr txBox="1"/>
      </xdr:nvSpPr>
      <xdr:spPr>
        <a:xfrm>
          <a:off x="7835900" y="2331605"/>
          <a:ext cx="1381125" cy="63067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33CC0AC3-6DAE-404F-8C89-A871B61FC16F}" type="TxLink">
            <a:rPr lang="en-US" sz="3200" b="0" i="0" u="none" strike="noStrike">
              <a:solidFill>
                <a:srgbClr val="000000"/>
              </a:solidFill>
              <a:latin typeface="Calibri"/>
              <a:ea typeface="Calibri"/>
              <a:cs typeface="Calibri"/>
            </a:rPr>
            <a:pPr marL="0" lvl="0" indent="0" algn="ctr" rtl="0">
              <a:spcBef>
                <a:spcPts val="0"/>
              </a:spcBef>
              <a:spcAft>
                <a:spcPts val="0"/>
              </a:spcAft>
              <a:buNone/>
            </a:pPr>
            <a:t>66,7%</a:t>
          </a:fld>
          <a:endParaRPr lang="en-US" sz="49600" b="0" i="0" u="none" strike="noStrike">
            <a:solidFill>
              <a:srgbClr val="000000"/>
            </a:solidFill>
            <a:latin typeface="Aptos Narrow"/>
          </a:endParaRPr>
        </a:p>
      </xdr:txBody>
    </xdr:sp>
    <xdr:clientData/>
  </xdr:twoCellAnchor>
  <xdr:twoCellAnchor>
    <xdr:from>
      <xdr:col>9</xdr:col>
      <xdr:colOff>333375</xdr:colOff>
      <xdr:row>17</xdr:row>
      <xdr:rowOff>47623</xdr:rowOff>
    </xdr:from>
    <xdr:to>
      <xdr:col>11</xdr:col>
      <xdr:colOff>666750</xdr:colOff>
      <xdr:row>20</xdr:row>
      <xdr:rowOff>15873</xdr:rowOff>
    </xdr:to>
    <xdr:graphicFrame macro="">
      <xdr:nvGraphicFramePr>
        <xdr:cNvPr id="132" name="Gráfico 131">
          <a:extLst>
            <a:ext uri="{FF2B5EF4-FFF2-40B4-BE49-F238E27FC236}">
              <a16:creationId xmlns:a16="http://schemas.microsoft.com/office/drawing/2014/main" id="{6EE8B416-4DFB-4BC6-B2C9-2E7BDA0DD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158750</xdr:colOff>
      <xdr:row>17</xdr:row>
      <xdr:rowOff>47623</xdr:rowOff>
    </xdr:from>
    <xdr:to>
      <xdr:col>8</xdr:col>
      <xdr:colOff>650750</xdr:colOff>
      <xdr:row>20</xdr:row>
      <xdr:rowOff>16123</xdr:rowOff>
    </xdr:to>
    <xdr:graphicFrame macro="">
      <xdr:nvGraphicFramePr>
        <xdr:cNvPr id="133" name="Gráfico 132">
          <a:extLst>
            <a:ext uri="{FF2B5EF4-FFF2-40B4-BE49-F238E27FC236}">
              <a16:creationId xmlns:a16="http://schemas.microsoft.com/office/drawing/2014/main" id="{F18152F9-414D-4667-A794-2930FC8BC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26</xdr:col>
      <xdr:colOff>266696</xdr:colOff>
      <xdr:row>14</xdr:row>
      <xdr:rowOff>36079</xdr:rowOff>
    </xdr:from>
    <xdr:to>
      <xdr:col>27</xdr:col>
      <xdr:colOff>438150</xdr:colOff>
      <xdr:row>15</xdr:row>
      <xdr:rowOff>133350</xdr:rowOff>
    </xdr:to>
    <xdr:sp macro="" textlink="">
      <xdr:nvSpPr>
        <xdr:cNvPr id="54" name="Shape 16">
          <a:extLst>
            <a:ext uri="{FF2B5EF4-FFF2-40B4-BE49-F238E27FC236}">
              <a16:creationId xmlns:a16="http://schemas.microsoft.com/office/drawing/2014/main" id="{C00B3EB0-BD62-4C70-906E-C233FBC934AB}"/>
            </a:ext>
          </a:extLst>
        </xdr:cNvPr>
        <xdr:cNvSpPr txBox="1"/>
      </xdr:nvSpPr>
      <xdr:spPr>
        <a:xfrm>
          <a:off x="20078696" y="2703079"/>
          <a:ext cx="933454" cy="287771"/>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i="0" u="none">
              <a:solidFill>
                <a:schemeClr val="dk1"/>
              </a:solidFill>
              <a:latin typeface="Aharoni"/>
              <a:ea typeface="Aharoni"/>
              <a:cs typeface="Aharoni"/>
              <a:sym typeface="Aharoni"/>
            </a:rPr>
            <a:t>A.</a:t>
          </a:r>
          <a:r>
            <a:rPr lang="en-US" sz="1400" b="0" i="0" u="none" baseline="0">
              <a:solidFill>
                <a:schemeClr val="dk1"/>
              </a:solidFill>
              <a:latin typeface="Aharoni"/>
              <a:ea typeface="Aharoni"/>
              <a:cs typeface="Aharoni"/>
              <a:sym typeface="Aharoni"/>
            </a:rPr>
            <a:t> Trans.</a:t>
          </a:r>
          <a:endParaRPr sz="1400"/>
        </a:p>
      </xdr:txBody>
    </xdr:sp>
    <xdr:clientData/>
  </xdr:twoCellAnchor>
  <xdr:twoCellAnchor>
    <xdr:from>
      <xdr:col>26</xdr:col>
      <xdr:colOff>266700</xdr:colOff>
      <xdr:row>15</xdr:row>
      <xdr:rowOff>156767</xdr:rowOff>
    </xdr:from>
    <xdr:to>
      <xdr:col>27</xdr:col>
      <xdr:colOff>459849</xdr:colOff>
      <xdr:row>18</xdr:row>
      <xdr:rowOff>55551</xdr:rowOff>
    </xdr:to>
    <xdr:sp macro="" textlink="'TD 2024'!AC7">
      <xdr:nvSpPr>
        <xdr:cNvPr id="134" name="Shape 18">
          <a:extLst>
            <a:ext uri="{FF2B5EF4-FFF2-40B4-BE49-F238E27FC236}">
              <a16:creationId xmlns:a16="http://schemas.microsoft.com/office/drawing/2014/main" id="{B094425E-82AD-4F12-84E6-7136745922B7}"/>
            </a:ext>
          </a:extLst>
        </xdr:cNvPr>
        <xdr:cNvSpPr txBox="1"/>
      </xdr:nvSpPr>
      <xdr:spPr>
        <a:xfrm>
          <a:off x="20078700" y="3014267"/>
          <a:ext cx="955149" cy="470284"/>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B579A14B-C77F-43F9-8FF5-127E95783AC6}" type="TxLink">
            <a:rPr lang="en-US" sz="4400" b="0" i="0" u="none" strike="noStrike">
              <a:solidFill>
                <a:srgbClr val="000000"/>
              </a:solidFill>
              <a:latin typeface="Calibri"/>
              <a:ea typeface="Calibri"/>
              <a:cs typeface="Calibri"/>
              <a:sym typeface="Aharoni"/>
            </a:rPr>
            <a:pPr marL="0" lvl="0" indent="0" algn="ctr" rtl="0">
              <a:spcBef>
                <a:spcPts val="0"/>
              </a:spcBef>
              <a:spcAft>
                <a:spcPts val="0"/>
              </a:spcAft>
              <a:buNone/>
            </a:pPr>
            <a:t>1</a:t>
          </a:fld>
          <a:endParaRPr sz="4400">
            <a:latin typeface="Aharoni"/>
            <a:ea typeface="Aharoni"/>
            <a:cs typeface="Aharoni"/>
            <a:sym typeface="Aharoni"/>
          </a:endParaRPr>
        </a:p>
      </xdr:txBody>
    </xdr:sp>
    <xdr:clientData/>
  </xdr:twoCellAnchor>
  <xdr:twoCellAnchor>
    <xdr:from>
      <xdr:col>0</xdr:col>
      <xdr:colOff>635000</xdr:colOff>
      <xdr:row>69</xdr:row>
      <xdr:rowOff>171450</xdr:rowOff>
    </xdr:from>
    <xdr:to>
      <xdr:col>16</xdr:col>
      <xdr:colOff>95250</xdr:colOff>
      <xdr:row>96</xdr:row>
      <xdr:rowOff>133350</xdr:rowOff>
    </xdr:to>
    <xdr:graphicFrame macro="">
      <xdr:nvGraphicFramePr>
        <xdr:cNvPr id="135" name="Gráfico 134">
          <a:extLst>
            <a:ext uri="{FF2B5EF4-FFF2-40B4-BE49-F238E27FC236}">
              <a16:creationId xmlns:a16="http://schemas.microsoft.com/office/drawing/2014/main" id="{9963AEBB-8001-4F54-9C12-FE8A920D4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23</xdr:row>
      <xdr:rowOff>152398</xdr:rowOff>
    </xdr:from>
    <xdr:to>
      <xdr:col>4</xdr:col>
      <xdr:colOff>533400</xdr:colOff>
      <xdr:row>42</xdr:row>
      <xdr:rowOff>190499</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4532281E-ECB6-9634-57D3-AA75B901D4CC}"/>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377695" y="4623318"/>
              <a:ext cx="1827440" cy="2839617"/>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255620</xdr:colOff>
      <xdr:row>39</xdr:row>
      <xdr:rowOff>64698</xdr:rowOff>
    </xdr:from>
    <xdr:to>
      <xdr:col>15</xdr:col>
      <xdr:colOff>14320</xdr:colOff>
      <xdr:row>53</xdr:row>
      <xdr:rowOff>140898</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53E218F6-A313-F7A0-735C-E434E1963A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13070" y="7494198"/>
              <a:ext cx="499745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16</xdr:col>
      <xdr:colOff>463550</xdr:colOff>
      <xdr:row>35</xdr:row>
      <xdr:rowOff>55562</xdr:rowOff>
    </xdr:from>
    <xdr:to>
      <xdr:col>24</xdr:col>
      <xdr:colOff>1149350</xdr:colOff>
      <xdr:row>49</xdr:row>
      <xdr:rowOff>131762</xdr:rowOff>
    </xdr:to>
    <xdr:graphicFrame macro="">
      <xdr:nvGraphicFramePr>
        <xdr:cNvPr id="4" name="Gráfico 3">
          <a:extLst>
            <a:ext uri="{FF2B5EF4-FFF2-40B4-BE49-F238E27FC236}">
              <a16:creationId xmlns:a16="http://schemas.microsoft.com/office/drawing/2014/main" id="{CFD79A76-6F78-AA38-5AEA-2BFF22B77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5770594</xdr:colOff>
      <xdr:row>17</xdr:row>
      <xdr:rowOff>42538</xdr:rowOff>
    </xdr:from>
    <xdr:to>
      <xdr:col>39</xdr:col>
      <xdr:colOff>5580094</xdr:colOff>
      <xdr:row>32</xdr:row>
      <xdr:rowOff>47302</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7B6F6B8A-2F6C-8154-A3DA-AAE6E254F1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801669" y="3281038"/>
              <a:ext cx="6353175" cy="2862264"/>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46</xdr:col>
      <xdr:colOff>142875</xdr:colOff>
      <xdr:row>56</xdr:row>
      <xdr:rowOff>23812</xdr:rowOff>
    </xdr:from>
    <xdr:to>
      <xdr:col>53</xdr:col>
      <xdr:colOff>476250</xdr:colOff>
      <xdr:row>70</xdr:row>
      <xdr:rowOff>100012</xdr:rowOff>
    </xdr:to>
    <xdr:graphicFrame macro="">
      <xdr:nvGraphicFramePr>
        <xdr:cNvPr id="6" name="Gráfico 5">
          <a:extLst>
            <a:ext uri="{FF2B5EF4-FFF2-40B4-BE49-F238E27FC236}">
              <a16:creationId xmlns:a16="http://schemas.microsoft.com/office/drawing/2014/main" id="{5354579B-DCD6-4F36-C4AD-2FE831694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3387725</xdr:colOff>
      <xdr:row>52</xdr:row>
      <xdr:rowOff>77787</xdr:rowOff>
    </xdr:from>
    <xdr:to>
      <xdr:col>44</xdr:col>
      <xdr:colOff>396875</xdr:colOff>
      <xdr:row>66</xdr:row>
      <xdr:rowOff>153987</xdr:rowOff>
    </xdr:to>
    <xdr:graphicFrame macro="">
      <xdr:nvGraphicFramePr>
        <xdr:cNvPr id="7" name="Gráfico 6">
          <a:extLst>
            <a:ext uri="{FF2B5EF4-FFF2-40B4-BE49-F238E27FC236}">
              <a16:creationId xmlns:a16="http://schemas.microsoft.com/office/drawing/2014/main" id="{CE1ACB40-31D3-EEA5-6CD1-CA1BA8B21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1593850</xdr:colOff>
      <xdr:row>15</xdr:row>
      <xdr:rowOff>180975</xdr:rowOff>
    </xdr:from>
    <xdr:to>
      <xdr:col>36</xdr:col>
      <xdr:colOff>3422650</xdr:colOff>
      <xdr:row>36</xdr:row>
      <xdr:rowOff>142875</xdr:rowOff>
    </xdr:to>
    <mc:AlternateContent xmlns:mc="http://schemas.openxmlformats.org/markup-compatibility/2006" xmlns:a14="http://schemas.microsoft.com/office/drawing/2010/main">
      <mc:Choice Requires="a14">
        <xdr:graphicFrame macro="">
          <xdr:nvGraphicFramePr>
            <xdr:cNvPr id="8" name="AÑO">
              <a:extLst>
                <a:ext uri="{FF2B5EF4-FFF2-40B4-BE49-F238E27FC236}">
                  <a16:creationId xmlns:a16="http://schemas.microsoft.com/office/drawing/2014/main" id="{7B079020-31E8-4A6E-A338-C48E33F8126C}"/>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21675725" y="3038475"/>
              <a:ext cx="1828800" cy="39624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59</xdr:col>
      <xdr:colOff>1905000</xdr:colOff>
      <xdr:row>23</xdr:row>
      <xdr:rowOff>176212</xdr:rowOff>
    </xdr:from>
    <xdr:to>
      <xdr:col>64</xdr:col>
      <xdr:colOff>349250</xdr:colOff>
      <xdr:row>38</xdr:row>
      <xdr:rowOff>61912</xdr:rowOff>
    </xdr:to>
    <mc:AlternateContent xmlns:mc="http://schemas.openxmlformats.org/markup-compatibility/2006">
      <mc:Choice xmlns:cx2="http://schemas.microsoft.com/office/drawing/2015/10/21/chartex" Requires="cx2">
        <xdr:graphicFrame macro="">
          <xdr:nvGraphicFramePr>
            <xdr:cNvPr id="9" name="Gráfico 8">
              <a:extLst>
                <a:ext uri="{FF2B5EF4-FFF2-40B4-BE49-F238E27FC236}">
                  <a16:creationId xmlns:a16="http://schemas.microsoft.com/office/drawing/2014/main" id="{91D89E81-F247-EF22-D457-D09085579E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702200" y="4557712"/>
              <a:ext cx="45593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56</xdr:col>
      <xdr:colOff>873125</xdr:colOff>
      <xdr:row>50</xdr:row>
      <xdr:rowOff>144462</xdr:rowOff>
    </xdr:from>
    <xdr:to>
      <xdr:col>59</xdr:col>
      <xdr:colOff>1317625</xdr:colOff>
      <xdr:row>65</xdr:row>
      <xdr:rowOff>30162</xdr:rowOff>
    </xdr:to>
    <mc:AlternateContent xmlns:mc="http://schemas.openxmlformats.org/markup-compatibility/2006">
      <mc:Choice xmlns:cx2="http://schemas.microsoft.com/office/drawing/2015/10/21/chartex" Requires="cx2">
        <xdr:graphicFrame macro="">
          <xdr:nvGraphicFramePr>
            <xdr:cNvPr id="10" name="Gráfico 9">
              <a:extLst>
                <a:ext uri="{FF2B5EF4-FFF2-40B4-BE49-F238E27FC236}">
                  <a16:creationId xmlns:a16="http://schemas.microsoft.com/office/drawing/2014/main" id="{1D66D2F7-A9D4-BE2D-B3A0-8BEB570655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0546000" y="9669462"/>
              <a:ext cx="4568825"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65</xdr:col>
      <xdr:colOff>1587500</xdr:colOff>
      <xdr:row>45</xdr:row>
      <xdr:rowOff>96837</xdr:rowOff>
    </xdr:from>
    <xdr:to>
      <xdr:col>69</xdr:col>
      <xdr:colOff>95250</xdr:colOff>
      <xdr:row>59</xdr:row>
      <xdr:rowOff>173037</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1D190C6B-3F0A-5B4B-69E1-1DB9C83914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261750" y="8669337"/>
              <a:ext cx="456565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36</xdr:col>
      <xdr:colOff>2063750</xdr:colOff>
      <xdr:row>37</xdr:row>
      <xdr:rowOff>1586</xdr:rowOff>
    </xdr:from>
    <xdr:to>
      <xdr:col>39</xdr:col>
      <xdr:colOff>1873250</xdr:colOff>
      <xdr:row>51</xdr:row>
      <xdr:rowOff>126999</xdr:rowOff>
    </xdr:to>
    <xdr:graphicFrame macro="">
      <xdr:nvGraphicFramePr>
        <xdr:cNvPr id="11" name="Gráfico 10">
          <a:extLst>
            <a:ext uri="{FF2B5EF4-FFF2-40B4-BE49-F238E27FC236}">
              <a16:creationId xmlns:a16="http://schemas.microsoft.com/office/drawing/2014/main" id="{24F501AB-254A-1BC0-6533-93979E225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1603375</xdr:colOff>
      <xdr:row>39</xdr:row>
      <xdr:rowOff>95249</xdr:rowOff>
    </xdr:from>
    <xdr:to>
      <xdr:col>30</xdr:col>
      <xdr:colOff>841375</xdr:colOff>
      <xdr:row>45</xdr:row>
      <xdr:rowOff>174625</xdr:rowOff>
    </xdr:to>
    <xdr:graphicFrame macro="">
      <xdr:nvGraphicFramePr>
        <xdr:cNvPr id="13" name="Gráfico 12">
          <a:extLst>
            <a:ext uri="{FF2B5EF4-FFF2-40B4-BE49-F238E27FC236}">
              <a16:creationId xmlns:a16="http://schemas.microsoft.com/office/drawing/2014/main" id="{D11CF4E4-1914-0C0D-ADD1-5E0742F74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1555750</xdr:colOff>
      <xdr:row>44</xdr:row>
      <xdr:rowOff>80962</xdr:rowOff>
    </xdr:from>
    <xdr:to>
      <xdr:col>30</xdr:col>
      <xdr:colOff>825500</xdr:colOff>
      <xdr:row>50</xdr:row>
      <xdr:rowOff>158750</xdr:rowOff>
    </xdr:to>
    <xdr:graphicFrame macro="">
      <xdr:nvGraphicFramePr>
        <xdr:cNvPr id="14" name="Gráfico 13">
          <a:extLst>
            <a:ext uri="{FF2B5EF4-FFF2-40B4-BE49-F238E27FC236}">
              <a16:creationId xmlns:a16="http://schemas.microsoft.com/office/drawing/2014/main" id="{FFC3122E-F3C9-BB0B-181A-CB8239CBC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595312</xdr:colOff>
      <xdr:row>18</xdr:row>
      <xdr:rowOff>128587</xdr:rowOff>
    </xdr:from>
    <xdr:to>
      <xdr:col>28</xdr:col>
      <xdr:colOff>71437</xdr:colOff>
      <xdr:row>33</xdr:row>
      <xdr:rowOff>14287</xdr:rowOff>
    </xdr:to>
    <xdr:graphicFrame macro="">
      <xdr:nvGraphicFramePr>
        <xdr:cNvPr id="16" name="Gráfico 15">
          <a:extLst>
            <a:ext uri="{FF2B5EF4-FFF2-40B4-BE49-F238E27FC236}">
              <a16:creationId xmlns:a16="http://schemas.microsoft.com/office/drawing/2014/main" id="{2D17C8DE-BEE8-CAF6-ADD1-7194472D8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42</xdr:col>
      <xdr:colOff>952500</xdr:colOff>
      <xdr:row>21</xdr:row>
      <xdr:rowOff>33337</xdr:rowOff>
    </xdr:from>
    <xdr:to>
      <xdr:col>42</xdr:col>
      <xdr:colOff>5524500</xdr:colOff>
      <xdr:row>35</xdr:row>
      <xdr:rowOff>109537</xdr:rowOff>
    </xdr:to>
    <xdr:graphicFrame macro="">
      <xdr:nvGraphicFramePr>
        <xdr:cNvPr id="15" name="Gráfico 14">
          <a:extLst>
            <a:ext uri="{FF2B5EF4-FFF2-40B4-BE49-F238E27FC236}">
              <a16:creationId xmlns:a16="http://schemas.microsoft.com/office/drawing/2014/main" id="{B1E6B725-324D-90CC-5E0A-950E7B443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584574</xdr:colOff>
      <xdr:row>0</xdr:row>
      <xdr:rowOff>31377</xdr:rowOff>
    </xdr:from>
    <xdr:to>
      <xdr:col>2</xdr:col>
      <xdr:colOff>1960656</xdr:colOff>
      <xdr:row>3</xdr:row>
      <xdr:rowOff>146062</xdr:rowOff>
    </xdr:to>
    <xdr:pic>
      <xdr:nvPicPr>
        <xdr:cNvPr id="2" name="1 Imagen">
          <a:extLst>
            <a:ext uri="{FF2B5EF4-FFF2-40B4-BE49-F238E27FC236}">
              <a16:creationId xmlns:a16="http://schemas.microsoft.com/office/drawing/2014/main" id="{E52C8B75-F0EE-42EB-9C36-63E0E30C95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2456" y="31377"/>
          <a:ext cx="1376082" cy="686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11</xdr:row>
      <xdr:rowOff>114300</xdr:rowOff>
    </xdr:from>
    <xdr:to>
      <xdr:col>6</xdr:col>
      <xdr:colOff>0</xdr:colOff>
      <xdr:row>18</xdr:row>
      <xdr:rowOff>152400</xdr:rowOff>
    </xdr:to>
    <mc:AlternateContent xmlns:mc="http://schemas.openxmlformats.org/markup-compatibility/2006" xmlns:tsle="http://schemas.microsoft.com/office/drawing/2012/timeslicer">
      <mc:Choice Requires="tsle">
        <xdr:graphicFrame macro="">
          <xdr:nvGraphicFramePr>
            <xdr:cNvPr id="2" name="F. FIN">
              <a:extLst>
                <a:ext uri="{FF2B5EF4-FFF2-40B4-BE49-F238E27FC236}">
                  <a16:creationId xmlns:a16="http://schemas.microsoft.com/office/drawing/2014/main" id="{B82548D3-5002-90ED-4C6E-E0B9FD9FF549}"/>
                </a:ext>
              </a:extLst>
            </xdr:cNvPr>
            <xdr:cNvGraphicFramePr/>
          </xdr:nvGraphicFramePr>
          <xdr:xfrm>
            <a:off x="0" y="0"/>
            <a:ext cx="0" cy="0"/>
          </xdr:xfrm>
          <a:graphic>
            <a:graphicData uri="http://schemas.microsoft.com/office/drawing/2012/timeslicer">
              <tsle:timeslicer name="F. FIN"/>
            </a:graphicData>
          </a:graphic>
        </xdr:graphicFrame>
      </mc:Choice>
      <mc:Fallback xmlns="">
        <xdr:sp macro="" textlink="">
          <xdr:nvSpPr>
            <xdr:cNvPr id="0" name=""/>
            <xdr:cNvSpPr>
              <a:spLocks noTextEdit="1"/>
            </xdr:cNvSpPr>
          </xdr:nvSpPr>
          <xdr:spPr>
            <a:xfrm>
              <a:off x="152400" y="2209800"/>
              <a:ext cx="3333750" cy="1371600"/>
            </a:xfrm>
            <a:prstGeom prst="rect">
              <a:avLst/>
            </a:prstGeom>
            <a:solidFill>
              <a:prstClr val="white"/>
            </a:solidFill>
            <a:ln w="1">
              <a:solidFill>
                <a:prstClr val="green"/>
              </a:solidFill>
            </a:ln>
          </xdr:spPr>
          <xdr:txBody>
            <a:bodyPr vertOverflow="clip" horzOverflow="clip"/>
            <a:lstStyle/>
            <a:p>
              <a:r>
                <a:rPr lang="es-419" sz="1100"/>
                <a:t>Línea de tiempo: Funciona en Excel 2013 o superior. No mover ni cambiar el tamaño.</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7ADA20D0-1C8C-4EF5-AF19-5DD8CA065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2250" y="47626"/>
          <a:ext cx="1381125" cy="6788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FE4D3312-27D2-47A1-8A5B-5B45B484D1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3200" y="47626"/>
          <a:ext cx="1381125" cy="6788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3200" y="47626"/>
          <a:ext cx="1381125" cy="6788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3200" y="47626"/>
          <a:ext cx="1381125" cy="6788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0864" y="47626"/>
          <a:ext cx="1381125" cy="67985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3200" y="47626"/>
          <a:ext cx="1381125" cy="678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3200" y="47626"/>
          <a:ext cx="1381125" cy="6788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1111250</xdr:colOff>
      <xdr:row>0</xdr:row>
      <xdr:rowOff>47626</xdr:rowOff>
    </xdr:from>
    <xdr:to>
      <xdr:col>1</xdr:col>
      <xdr:colOff>2492375</xdr:colOff>
      <xdr:row>3</xdr:row>
      <xdr:rowOff>154984</xdr:rowOff>
    </xdr:to>
    <xdr:pic>
      <xdr:nvPicPr>
        <xdr:cNvPr id="2" name="1 Imagen">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6375" y="47626"/>
          <a:ext cx="1381125" cy="6788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i%20unidad\2.%20Trabajo\1.%20SG-SST\2.%20Temporales%20Comfa\Base%20de%20Datos%20Personal%20Temporales.xlsm" TargetMode="External"/><Relationship Id="rId1" Type="http://schemas.openxmlformats.org/officeDocument/2006/relationships/externalLinkPath" Target="/Mi%20unidad/2.%20Trabajo/1.%20SG-SST/2.%20Temporales%20Comfa/Base%20de%20Datos%20Personal%20Temporal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LETO"/>
      <sheetName val="Buscador"/>
      <sheetName val="Buscador2"/>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0231485" createdVersion="8" refreshedVersion="8" minRefreshableVersion="3" recordCount="139" xr:uid="{6E14A3F4-15E2-4B71-8767-A1A3C1074341}">
  <cacheSource type="worksheet">
    <worksheetSource name="Tabla3"/>
  </cacheSource>
  <cacheFields count="13">
    <cacheField name="No" numFmtId="0">
      <sharedItems containsSemiMixedTypes="0" containsString="0" containsNumber="1" containsInteger="1" minValue="1" maxValue="139"/>
    </cacheField>
    <cacheField name="NOMBRE " numFmtId="0">
      <sharedItems/>
    </cacheField>
    <cacheField name="CEDULA " numFmtId="0">
      <sharedItems containsString="0" containsBlank="1" containsNumber="1" containsInteger="1" minValue="3275719" maxValue="1448204533"/>
    </cacheField>
    <cacheField name="CARGO " numFmtId="0">
      <sharedItems containsNonDate="0" containsString="0" containsBlank="1"/>
    </cacheField>
    <cacheField name="MES" numFmtId="0">
      <sharedItems count="9">
        <s v="ENERO"/>
        <s v="FEBRERO"/>
        <s v="JUNIO"/>
        <s v="JULIO"/>
        <s v="AGOSTO"/>
        <s v="SEPTIEMBRE"/>
        <s v="OCTUBRE"/>
        <s v="NOVIEMBRE"/>
        <s v="DICIEMBRE"/>
      </sharedItems>
    </cacheField>
    <cacheField name="N° DIAS DE INCAPACIDAD" numFmtId="0">
      <sharedItems containsSemiMixedTypes="0" containsString="0" containsNumber="1" containsInteger="1" minValue="1" maxValue="31"/>
    </cacheField>
    <cacheField name="CLASE DE INCAPACIDAD" numFmtId="0">
      <sharedItems count="2">
        <s v="EPS"/>
        <s v="ARL"/>
      </sharedItems>
    </cacheField>
    <cacheField name="TIPO DE INCAPACIDAD" numFmtId="0">
      <sharedItems count="4">
        <s v="LICENCIA DE MATERNIDAD "/>
        <s v="ENFERMEDAD GENERAL"/>
        <s v="ACCIDENTE LABORAL"/>
        <s v="LICENCIA DE PATERNIDAD"/>
      </sharedItems>
    </cacheField>
    <cacheField name="ENTIDAD" numFmtId="0">
      <sharedItems containsBlank="1" count="13">
        <s v="SALUDTOTAL"/>
        <s v="SURA"/>
        <s v="CAFESALUD"/>
        <s v="SANITAS"/>
        <s v="COOMEVA"/>
        <s v="FAMISANAR"/>
        <s v="ESIMED"/>
        <s v="ESIMED "/>
        <s v="NUEVA EPS"/>
        <s v="COLMENA"/>
        <m/>
        <s v="COOMMEVA"/>
        <s v="CAJACOPI"/>
      </sharedItems>
    </cacheField>
    <cacheField name="F. INICIO" numFmtId="14">
      <sharedItems containsSemiMixedTypes="0" containsNonDate="0" containsDate="1" containsString="0" minDate="2017-01-01T00:00:00" maxDate="2018-01-02T00:00:00"/>
    </cacheField>
    <cacheField name="F. FIN" numFmtId="14">
      <sharedItems containsDate="1" containsMixedTypes="1" minDate="2017-01-07T00:00:00" maxDate="2018-01-05T00:00:00"/>
    </cacheField>
    <cacheField name="CODIGO" numFmtId="0">
      <sharedItems containsBlank="1" count="67">
        <s v="O821"/>
        <s v="J00X"/>
        <s v="M545"/>
        <s v="M511"/>
        <s v="A09X"/>
        <s v="K522"/>
        <s v="A084"/>
        <s v="R104"/>
        <m/>
        <s v="L089"/>
        <s v="O470"/>
        <s v="S610"/>
        <s v="H660"/>
        <s v="R10"/>
        <s v="M771"/>
        <s v="O429"/>
        <s v="S619"/>
        <s v="S618"/>
        <s v="I845"/>
        <s v="N511"/>
        <s v="T131"/>
        <s v="N390"/>
        <s v="L011"/>
        <s v="J069"/>
        <s v="D24X"/>
        <s v="N63X"/>
        <s v="S600"/>
        <s v="C56X"/>
        <s v="O200"/>
        <s v="S819"/>
        <s v="L609"/>
        <s v="M624"/>
        <s v="G56"/>
        <s v="S834"/>
        <s v="S835"/>
        <s v="B269"/>
        <s v="J039"/>
        <s v="H358"/>
        <s v="J038"/>
        <s v="T151"/>
        <s v="J393"/>
        <s v="R002"/>
        <s v="B349"/>
        <s v="R071"/>
        <s v="L08"/>
        <s v="H448"/>
        <s v="H100"/>
        <s v="H103"/>
        <s v="F419"/>
        <s v="O800"/>
        <s v="L023"/>
        <s v="B309"/>
        <s v="H109"/>
        <s v="J003"/>
        <s v="K300"/>
        <s v="O069"/>
        <s v="S022"/>
        <s v="K589"/>
        <s v="R51"/>
        <s v="B019"/>
        <s v="S602"/>
        <s v="H578"/>
        <s v="T784"/>
        <s v="N200"/>
        <s v="R037"/>
        <s v="N23X"/>
        <s v="R102"/>
      </sharedItems>
    </cacheField>
    <cacheField name="DESCRIPC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0694447" createdVersion="8" refreshedVersion="8" minRefreshableVersion="3" recordCount="275" xr:uid="{72DC3F14-BF9C-4FAF-B5B1-400D71C35013}">
  <cacheSource type="worksheet">
    <worksheetSource name="Tabla5"/>
  </cacheSource>
  <cacheFields count="13">
    <cacheField name="No" numFmtId="0">
      <sharedItems containsSemiMixedTypes="0" containsString="0" containsNumber="1" containsInteger="1" minValue="1" maxValue="275"/>
    </cacheField>
    <cacheField name="NOMBRE " numFmtId="0">
      <sharedItems/>
    </cacheField>
    <cacheField name="CEDULA " numFmtId="3">
      <sharedItems containsSemiMixedTypes="0" containsString="0" containsNumber="1" containsInteger="1" minValue="409614" maxValue="1143434155"/>
    </cacheField>
    <cacheField name="CARGO " numFmtId="0">
      <sharedItems containsNonDate="0" containsString="0" containsBlank="1"/>
    </cacheField>
    <cacheField name="MES" numFmtId="0">
      <sharedItems count="14">
        <s v="JUNIO"/>
        <s v="JULIO"/>
        <s v="AGOSTO"/>
        <s v="MAYO"/>
        <s v="ABRIL"/>
        <s v="ENERO"/>
        <s v="MARZO"/>
        <s v="FEBRERO"/>
        <s v="OCTUBRE"/>
        <s v="SEPTIEMBRE"/>
        <s v="NOVIEMBRE"/>
        <s v="DICIEMBRE"/>
        <s v="JUN IO"/>
        <s v="JUNIIO"/>
      </sharedItems>
    </cacheField>
    <cacheField name="N° DIAS DE INCAPACIDAD" numFmtId="0">
      <sharedItems containsSemiMixedTypes="0" containsString="0" containsNumber="1" containsInteger="1" minValue="1" maxValue="31"/>
    </cacheField>
    <cacheField name="CLASE DE INCAPACIDAD" numFmtId="0">
      <sharedItems count="2">
        <s v="EPS"/>
        <s v="ARL"/>
      </sharedItems>
    </cacheField>
    <cacheField name="TIPO DE INCAPACIDAD" numFmtId="0">
      <sharedItems count="4">
        <s v="ENFERMEDAD GENERAL"/>
        <s v="PRORROGA"/>
        <s v="LICENCIA DE MATERNIDAD"/>
        <s v="ACCIDENTE LABORAL"/>
      </sharedItems>
    </cacheField>
    <cacheField name="ENTIDAD" numFmtId="0">
      <sharedItems containsBlank="1" count="14">
        <s v="COOMEVA"/>
        <s v="SURA"/>
        <s v="CAFESALUD"/>
        <s v="SANITAS"/>
        <s v="COLMENA"/>
        <s v="NUEVA EPS"/>
        <s v="SALUDTOTAL"/>
        <s v="FAMISANAR"/>
        <s v="COMPARTA"/>
        <s v="CAJACOPI"/>
        <s v="SALUDVIDA"/>
        <s v="SALUDCOOP"/>
        <m/>
        <s v="MUTUAL SER"/>
      </sharedItems>
    </cacheField>
    <cacheField name="F. INICIO" numFmtId="14">
      <sharedItems containsDate="1" containsMixedTypes="1" minDate="2015-12-25T00:00:00" maxDate="2016-12-31T00:00:00"/>
    </cacheField>
    <cacheField name="F. FIN" numFmtId="14">
      <sharedItems containsDate="1" containsMixedTypes="1" minDate="1900-01-30T00:00:00" maxDate="2017-01-01T00:00:00"/>
    </cacheField>
    <cacheField name="CODIGO" numFmtId="0">
      <sharedItems containsBlank="1" count="116">
        <s v="K250"/>
        <s v="H431"/>
        <s v="H334"/>
        <s v="Z321"/>
        <s v="L023"/>
        <s v="E660"/>
        <s v="L97X"/>
        <s v="L089"/>
        <s v="Z302"/>
        <s v="I10X"/>
        <s v="A46X"/>
        <s v="H130"/>
        <s v="L024"/>
        <s v="O60X"/>
        <s v="K297"/>
        <s v="A929"/>
        <s v="L020"/>
        <s v="S501"/>
        <s v="A09X"/>
        <s v="J069"/>
        <s v="J209"/>
        <s v="K429"/>
        <s v="L923"/>
        <s v="O717"/>
        <s v="O200"/>
        <s v="A084"/>
        <s v="R51X"/>
        <s v="K580"/>
        <s v="N390"/>
        <s v="O266"/>
        <s v="R102"/>
        <s v="H443"/>
        <s v="S602"/>
        <s v="O800"/>
        <s v="G510"/>
        <s v="S800"/>
        <s v="M758"/>
        <s v="S400"/>
        <s v="S009"/>
        <s v="S910"/>
        <s v="S934"/>
        <s v="H113"/>
        <s v="S610"/>
        <s v="H110"/>
        <s v="H111"/>
        <s v="S401"/>
        <s v="B349"/>
        <s v="R509"/>
        <s v="OE01"/>
        <s v="S623"/>
        <s v="M542"/>
        <s v="H259"/>
        <s v="S834"/>
        <s v="M511"/>
        <s v="H269"/>
        <s v="O821"/>
        <s v="K296"/>
        <s v="Z35"/>
        <s v="S422"/>
        <m/>
        <s v="O440"/>
        <s v="N200"/>
        <s v="R100"/>
        <s v="M255"/>
        <s v="K30X"/>
        <s v="J039"/>
        <s v="A689"/>
        <s v="J00X"/>
        <s v="K529"/>
        <s v="M796"/>
        <s v="R11X"/>
        <s v="N23X"/>
        <s v="K083"/>
        <s v="K808"/>
        <s v="M545"/>
        <s v="G442"/>
        <s v="R104"/>
        <s v="G432"/>
        <s v="S99"/>
        <s v="W576"/>
        <s v="I845"/>
        <s v="R103"/>
        <s v="G448"/>
        <s v="M755"/>
        <s v="H10"/>
        <s v="K589"/>
        <s v="M549"/>
        <s v="N209"/>
        <s v="G439"/>
        <s v="N459"/>
        <s v="M238"/>
        <s v="B369"/>
        <s v="S903"/>
        <s v="H651"/>
        <s v="M544"/>
        <s v="B348"/>
        <s v="K010"/>
        <s v="J040"/>
        <s v="I849"/>
        <s v="S698"/>
        <s v="H010"/>
        <s v="M624"/>
        <s v="N300"/>
        <s v="M659"/>
        <s v="M792"/>
        <s v="S900"/>
        <s v="T132"/>
        <s v="J80X"/>
        <s v="H100"/>
        <s v="O219"/>
        <s v="K528"/>
        <s v="G560"/>
        <s v="N644"/>
        <s v="H669"/>
        <s v="K598"/>
        <s v="H103"/>
      </sharedItems>
    </cacheField>
    <cacheField name="DESCRIPCI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1157409" createdVersion="8" refreshedVersion="8" minRefreshableVersion="3" recordCount="221" xr:uid="{38DBFE46-ABAF-4549-BAF5-9825194CD8C8}">
  <cacheSource type="worksheet">
    <worksheetSource name="Tabla6"/>
  </cacheSource>
  <cacheFields count="13">
    <cacheField name="No" numFmtId="0">
      <sharedItems containsSemiMixedTypes="0" containsString="0" containsNumber="1" containsInteger="1" minValue="1" maxValue="192"/>
    </cacheField>
    <cacheField name="NOMBRE " numFmtId="0">
      <sharedItems/>
    </cacheField>
    <cacheField name="CEDULA " numFmtId="0">
      <sharedItems containsBlank="1" containsMixedTypes="1" containsNumber="1" containsInteger="1" minValue="3715133" maxValue="1143242218"/>
    </cacheField>
    <cacheField name="CARGO " numFmtId="0">
      <sharedItems containsNonDate="0" containsString="0" containsBlank="1"/>
    </cacheField>
    <cacheField name="MES" numFmtId="0">
      <sharedItems containsBlank="1" count="13">
        <s v="ENERO"/>
        <s v="FEBRERO"/>
        <s v="MARZO"/>
        <m/>
        <s v="ABRIL"/>
        <s v="MAYO"/>
        <s v="JUNIO"/>
        <s v="JULIO "/>
        <s v="AGOSTO"/>
        <s v="SEPTIEMBRE"/>
        <s v="OCTUBRE "/>
        <s v="NOVIEMBRE"/>
        <s v="DICIEMBRE "/>
      </sharedItems>
    </cacheField>
    <cacheField name="N° DIAS DE INCAPACIDAD" numFmtId="0">
      <sharedItems containsString="0" containsBlank="1" containsNumber="1" containsInteger="1" minValue="1" maxValue="126"/>
    </cacheField>
    <cacheField name="CLASE DE INCAPACIDAD" numFmtId="0">
      <sharedItems containsBlank="1" count="4">
        <s v="EPS"/>
        <m/>
        <s v="ARL"/>
        <s v="EPS "/>
      </sharedItems>
    </cacheField>
    <cacheField name="TIPO DE INCAPACIDAD" numFmtId="0">
      <sharedItems containsBlank="1" count="6">
        <s v="ENFERMEDAD GENERAL"/>
        <s v="ACCIDENTE DE TRANSITO"/>
        <m/>
        <s v="ACCIDENTE LABORAL"/>
        <s v="ACCIDENTE DE TRABAJO "/>
        <s v="LICENCIA DE PATERNIDAD"/>
      </sharedItems>
    </cacheField>
    <cacheField name="ENTIDAD" numFmtId="0">
      <sharedItems containsBlank="1" count="19">
        <m/>
        <s v="SALUD TOTAL "/>
        <s v="NUEVAEPS"/>
        <s v="SALUDTOTAL"/>
        <s v="COOMEVA"/>
        <s v="SURA"/>
        <s v="MEDIMAS"/>
        <s v="SANITAS"/>
        <s v="ESIMED"/>
        <s v="FOCA"/>
        <s v="FAMISANAR"/>
        <s v="COLMENA"/>
        <s v="MUTUAL SER"/>
        <s v="COMPARTA "/>
        <s v="NUEVA EPS"/>
        <s v="NUEVA EPS "/>
        <s v="BARRIOS UNIDOS "/>
        <s v="COLMENA "/>
        <s v="MULTUAL SER "/>
      </sharedItems>
    </cacheField>
    <cacheField name="F. INICIO" numFmtId="0">
      <sharedItems containsDate="1" containsBlank="1" containsMixedTypes="1" minDate="2017-05-07T00:00:00" maxDate="2018-12-31T00:00:00"/>
    </cacheField>
    <cacheField name="F. FIN" numFmtId="0">
      <sharedItems containsDate="1" containsBlank="1" containsMixedTypes="1" minDate="2017-05-07T00:00:00" maxDate="2019-01-20T00:00:00"/>
    </cacheField>
    <cacheField name="CODIGO" numFmtId="0">
      <sharedItems containsBlank="1" count="80">
        <m/>
        <s v="J029"/>
        <s v="J00X"/>
        <s v="R51X"/>
        <s v="S923"/>
        <s v="A084"/>
        <s v="A083"/>
        <s v="M545"/>
        <s v="H571"/>
        <s v="G529"/>
        <s v="H103"/>
        <s v="C56X"/>
        <s v="K580"/>
        <s v="N809"/>
        <s v="J40X"/>
        <s v="R066"/>
        <s v="M238"/>
        <s v="N390"/>
        <s v="B019"/>
        <s v="H405"/>
        <s v="H728"/>
        <s v="R104"/>
        <s v="K808"/>
        <s v="H161"/>
        <s v="L031"/>
        <s v="Z524"/>
        <s v="O009"/>
        <s v="J069"/>
        <s v="I845"/>
        <s v="G43"/>
        <s v="K149"/>
        <s v="L024"/>
        <s v="J459"/>
        <s v="I832"/>
        <s v="O800"/>
        <s v="S609"/>
        <s v="Z358"/>
        <s v="K429"/>
        <s v="Z359"/>
        <s v="A601"/>
        <s v="M544"/>
        <s v="S681"/>
        <s v="S936"/>
        <s v="K529"/>
        <s v="J040"/>
        <s v="R102"/>
        <s v="B349"/>
        <s v="J039"/>
        <s v="K922"/>
        <s v="B269"/>
        <s v="M939"/>
        <s v="R739"/>
        <s v="K219"/>
        <s v="M179"/>
        <s v="S700"/>
        <s v="CLI141"/>
        <s v="CLI142"/>
        <s v="K083"/>
        <s v="R101 "/>
        <s v="O034"/>
        <s v="S620"/>
        <s v="R509"/>
        <s v="N23X"/>
        <s v="M796"/>
        <s v="R688"/>
        <s v="L984"/>
        <s v="S062"/>
        <s v="S934"/>
        <s v="K297"/>
        <s v="K040"/>
        <s v="J22X"/>
        <s v="M549"/>
        <s v="S610"/>
        <s v="W018"/>
        <s v="S600"/>
        <s v="R103"/>
        <s v="S900"/>
        <s v="L600"/>
        <s v="J030"/>
        <s v="M542"/>
      </sharedItems>
    </cacheField>
    <cacheField name="DESCRIPCION"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1620371" createdVersion="8" refreshedVersion="8" minRefreshableVersion="3" recordCount="13" xr:uid="{A2CD254D-B900-4A21-9220-D23F76BEBFE0}">
  <cacheSource type="worksheet">
    <worksheetSource name="Tabla8"/>
  </cacheSource>
  <cacheFields count="13">
    <cacheField name="No" numFmtId="0">
      <sharedItems containsSemiMixedTypes="0" containsString="0" containsNumber="1" containsInteger="1" minValue="1" maxValue="13"/>
    </cacheField>
    <cacheField name="NOMBRE " numFmtId="0">
      <sharedItems/>
    </cacheField>
    <cacheField name="CEDULA " numFmtId="3">
      <sharedItems containsSemiMixedTypes="0" containsString="0" containsNumber="1" containsInteger="1" minValue="8774378" maxValue="1143119086"/>
    </cacheField>
    <cacheField name="CARGO " numFmtId="0">
      <sharedItems containsNonDate="0" containsString="0" containsBlank="1"/>
    </cacheField>
    <cacheField name="MES" numFmtId="0">
      <sharedItems count="6">
        <s v="ENERO"/>
        <s v="FEBRERO"/>
        <s v="MARZO"/>
        <s v="ABRIL"/>
        <s v="MAYO"/>
        <s v="JUNIO"/>
      </sharedItems>
    </cacheField>
    <cacheField name="N° DIAS DE INCAPACIDAD" numFmtId="0">
      <sharedItems containsSemiMixedTypes="0" containsString="0" containsNumber="1" containsInteger="1" minValue="3" maxValue="31"/>
    </cacheField>
    <cacheField name="CLASE DE INCAPACIDAD" numFmtId="0">
      <sharedItems count="1">
        <s v="EPS"/>
      </sharedItems>
    </cacheField>
    <cacheField name="TIPO DE INCAPACIDAD" numFmtId="0">
      <sharedItems count="3">
        <s v="ENFERMEDAD GENERAL "/>
        <s v="LICENCIA DE PATERNIDAD"/>
        <s v="LICENCIA DE MATERNIDAD"/>
      </sharedItems>
    </cacheField>
    <cacheField name="ENTIDAD" numFmtId="0">
      <sharedItems count="4">
        <s v="SALUD TOTAL"/>
        <s v="NUEVA EPS"/>
        <s v="SURA"/>
        <s v="COOSALUD"/>
      </sharedItems>
    </cacheField>
    <cacheField name="F. INICIO" numFmtId="14">
      <sharedItems containsSemiMixedTypes="0" containsNonDate="0" containsDate="1" containsString="0" minDate="2020-01-01T00:00:00" maxDate="2020-06-02T00:00:00"/>
    </cacheField>
    <cacheField name="F. FIN" numFmtId="14">
      <sharedItems containsSemiMixedTypes="0" containsNonDate="0" containsDate="1" containsString="0" minDate="2020-01-03T00:00:00" maxDate="2020-06-27T00:00:00"/>
    </cacheField>
    <cacheField name="CODIGO" numFmtId="0">
      <sharedItems containsBlank="1" count="8">
        <s v="G009"/>
        <s v="I471"/>
        <s v="R103"/>
        <m/>
        <s v="O800"/>
        <s v="I075"/>
        <s v="H000"/>
        <s v="N939"/>
      </sharedItems>
    </cacheField>
    <cacheField name="DESCRIPCION"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2083333" createdVersion="8" refreshedVersion="8" minRefreshableVersion="3" recordCount="46" xr:uid="{517BA948-1067-4E66-8A11-EB1630BC8AD3}">
  <cacheSource type="worksheet">
    <worksheetSource name="Tabla2"/>
  </cacheSource>
  <cacheFields count="13">
    <cacheField name="No" numFmtId="0">
      <sharedItems containsSemiMixedTypes="0" containsString="0" containsNumber="1" containsInteger="1" minValue="1" maxValue="48"/>
    </cacheField>
    <cacheField name="NOMBRE " numFmtId="0">
      <sharedItems/>
    </cacheField>
    <cacheField name="CEDULA " numFmtId="3">
      <sharedItems containsMixedTypes="1" containsNumber="1" containsInteger="1" minValue="3730772" maxValue="1143451622"/>
    </cacheField>
    <cacheField name="CARGO " numFmtId="0">
      <sharedItems containsNonDate="0" containsString="0" containsBlank="1"/>
    </cacheField>
    <cacheField name="MES" numFmtId="0">
      <sharedItems count="11">
        <s v="ENERO"/>
        <s v="FEBRERO"/>
        <s v="ABRIL"/>
        <s v="MAYO"/>
        <s v="JUNIO"/>
        <s v="JULIO"/>
        <s v="AGOSTO"/>
        <s v="SEPTIEMBRE"/>
        <s v="OCTUBRE"/>
        <s v="NOVIEMBRE"/>
        <s v="DICIEMBRE"/>
      </sharedItems>
    </cacheField>
    <cacheField name="N° DIAS DE INCAPACIDAD" numFmtId="0">
      <sharedItems containsSemiMixedTypes="0" containsString="0" containsNumber="1" containsInteger="1" minValue="1" maxValue="30"/>
    </cacheField>
    <cacheField name="CLASE DE INCAPACIDAD" numFmtId="0">
      <sharedItems count="1">
        <s v="EPS"/>
      </sharedItems>
    </cacheField>
    <cacheField name="TIPO DE INCAPACIDAD" numFmtId="0">
      <sharedItems count="3">
        <s v="ENFERMEDAD GENERAL "/>
        <s v="ACCIDENTE DE TRANSITO"/>
        <s v="ENFERMEDAD GENERAL"/>
      </sharedItems>
    </cacheField>
    <cacheField name="ENTIDAD" numFmtId="0">
      <sharedItems containsBlank="1" count="9">
        <s v="SURA"/>
        <s v="MUTUAL SSER"/>
        <s v="SALUD TOTAL"/>
        <s v="NUEVA EPS"/>
        <s v="FAMISANAR"/>
        <s v="CAJACOPI"/>
        <s v="SANITAS"/>
        <s v="MUTUAL SER"/>
        <m u="1"/>
      </sharedItems>
    </cacheField>
    <cacheField name="F. INICIO" numFmtId="14">
      <sharedItems containsSemiMixedTypes="0" containsNonDate="0" containsDate="1" containsString="0" minDate="2021-01-19T00:00:00" maxDate="2021-12-18T00:00:00"/>
    </cacheField>
    <cacheField name="F. FIN" numFmtId="14">
      <sharedItems containsSemiMixedTypes="0" containsNonDate="0" containsDate="1" containsString="0" minDate="2021-01-21T00:00:00" maxDate="2021-12-24T00:00:00"/>
    </cacheField>
    <cacheField name="CODIGO" numFmtId="0">
      <sharedItems containsBlank="1" count="24">
        <s v="U072"/>
        <s v="K081"/>
        <s v="M771"/>
        <s v="N432"/>
        <s v="U071"/>
        <m/>
        <s v="L032"/>
        <s v="K055"/>
        <s v="V295"/>
        <s v="K047"/>
        <s v="B349"/>
        <s v="K083"/>
        <s v="R51X"/>
        <s v="M545"/>
        <s v="O034"/>
        <s v="S911"/>
        <s v="R509"/>
        <s v="J039"/>
        <s v="S728"/>
        <s v="M796"/>
        <s v="M130"/>
        <s v="N390"/>
        <s v="R101"/>
        <s v="H110"/>
      </sharedItems>
    </cacheField>
    <cacheField name="DESCRIPCION"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2546294" createdVersion="8" refreshedVersion="8" minRefreshableVersion="3" recordCount="98" xr:uid="{7BC0351E-F4A0-4594-B0D7-078ACE2B466A}">
  <cacheSource type="worksheet">
    <worksheetSource name="Tabla7"/>
  </cacheSource>
  <cacheFields count="13">
    <cacheField name="No" numFmtId="0">
      <sharedItems containsString="0" containsBlank="1" containsNumber="1" containsInteger="1" minValue="1" maxValue="98"/>
    </cacheField>
    <cacheField name="NOMBRE " numFmtId="0">
      <sharedItems containsBlank="1"/>
    </cacheField>
    <cacheField name="CEDULA " numFmtId="0">
      <sharedItems containsString="0" containsBlank="1" containsNumber="1" containsInteger="1" minValue="3715133" maxValue="1143246947"/>
    </cacheField>
    <cacheField name="CARGO " numFmtId="0">
      <sharedItems containsNonDate="0" containsString="0" containsBlank="1"/>
    </cacheField>
    <cacheField name="MES" numFmtId="0">
      <sharedItems containsBlank="1" count="14">
        <s v="DICIEMBRE "/>
        <s v="ENERO "/>
        <s v="FEBRERO "/>
        <s v="MAYO"/>
        <s v="JUNIO"/>
        <s v="ABRIL"/>
        <s v="MARZO"/>
        <s v="JULIO"/>
        <s v="AGOSTO"/>
        <s v="SEPTIEMBRE"/>
        <s v="OCTUBRE"/>
        <s v="NOVIEMBRE"/>
        <s v="DICIEMBRE"/>
        <m/>
      </sharedItems>
    </cacheField>
    <cacheField name="N° DIAS DE INCAPACIDAD" numFmtId="0">
      <sharedItems containsString="0" containsBlank="1" containsNumber="1" containsInteger="1" minValue="1" maxValue="126"/>
    </cacheField>
    <cacheField name="CLASE DE INCAPACIDAD" numFmtId="0">
      <sharedItems containsBlank="1" count="4">
        <s v="EPS "/>
        <s v="EPS"/>
        <s v="ARL"/>
        <m/>
      </sharedItems>
    </cacheField>
    <cacheField name="TIPO DE INCAPACIDAD" numFmtId="0">
      <sharedItems containsBlank="1" count="5">
        <s v="ENFERMEDAD GENERAL "/>
        <s v="ACCIDENTE LABORAL "/>
        <s v="ACCIDENTE DE TRANSITO"/>
        <s v="LICENCIA DE PATERNIDAD"/>
        <m/>
      </sharedItems>
    </cacheField>
    <cacheField name="ENTIDAD" numFmtId="0">
      <sharedItems containsBlank="1" count="13">
        <s v="SALUDVIDA "/>
        <s v="SALUD TOTAL "/>
        <s v="FAMISANAR "/>
        <s v="SANITAS "/>
        <s v="COOMEVA "/>
        <s v="MUTUAL SER"/>
        <s v="SURA"/>
        <s v="NUEVA EPS"/>
        <s v="COLMENA"/>
        <m/>
        <s v="CAJACOPI"/>
        <s v="COOMEVA"/>
        <s v="SALUDTOTAL" u="1"/>
      </sharedItems>
    </cacheField>
    <cacheField name="F. INICIO" numFmtId="14">
      <sharedItems containsDate="1" containsBlank="1" containsMixedTypes="1" minDate="2018-12-20T00:00:00" maxDate="2019-12-29T00:00:00"/>
    </cacheField>
    <cacheField name="F. FIN" numFmtId="14">
      <sharedItems containsDate="1" containsBlank="1" containsMixedTypes="1" minDate="2019-01-02T00:00:00" maxDate="2020-01-01T00:00:00"/>
    </cacheField>
    <cacheField name="CODIGO" numFmtId="0">
      <sharedItems containsBlank="1" count="49">
        <s v="Z370"/>
        <s v="R51"/>
        <s v="H65"/>
        <m/>
        <s v="J00X"/>
        <s v="K046"/>
        <s v="K021"/>
        <s v="R509"/>
        <s v="M773"/>
        <s v="M545"/>
        <s v="R104"/>
        <s v="H739"/>
        <s v="K083"/>
        <s v="S610"/>
        <s v="A09X"/>
        <s v="T301"/>
        <s v="R102"/>
        <s v="J069"/>
        <s v="T222"/>
        <s v="Y96"/>
        <s v="S970"/>
        <s v="M766"/>
        <s v="L024"/>
        <s v="R103"/>
        <s v="M544"/>
        <s v="R101"/>
        <s v="R51X"/>
        <s v="S943"/>
        <s v="R11X"/>
        <s v="A084"/>
        <s v="N390"/>
        <s v="K040"/>
        <s v="D440"/>
        <s v="G432"/>
        <s v="J039"/>
        <s v="T111"/>
        <s v="K409"/>
        <s v="R520"/>
        <s v="K922"/>
        <s v="S626"/>
        <s v="A499"/>
        <s v="I879"/>
        <s v="G009"/>
        <s v="L984"/>
        <s v="I471"/>
        <s v="S018"/>
        <s v="S510"/>
        <s v="S801"/>
        <s v="K359"/>
      </sharedItems>
    </cacheField>
    <cacheField name="DESCRIPCION"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3125002" createdVersion="8" refreshedVersion="8" minRefreshableVersion="3" recordCount="123" xr:uid="{DBFFA258-E1CF-4A0E-B6EF-E85D8B87A99D}">
  <cacheSource type="worksheet">
    <worksheetSource name="Tabla1"/>
  </cacheSource>
  <cacheFields count="13">
    <cacheField name="No" numFmtId="0">
      <sharedItems containsString="0" containsBlank="1" containsNumber="1" containsInteger="1" minValue="2" maxValue="127"/>
    </cacheField>
    <cacheField name="NOMBRE " numFmtId="0">
      <sharedItems containsBlank="1"/>
    </cacheField>
    <cacheField name="CEDULA " numFmtId="0">
      <sharedItems containsBlank="1"/>
    </cacheField>
    <cacheField name="CARGO " numFmtId="0">
      <sharedItems containsNonDate="0" containsString="0" containsBlank="1"/>
    </cacheField>
    <cacheField name="MES" numFmtId="0">
      <sharedItems containsBlank="1" count="13">
        <s v="ENERO"/>
        <s v="FEBRERO"/>
        <s v="MARZO"/>
        <s v="ABRIL"/>
        <s v="MAYO"/>
        <s v="JUNIO"/>
        <s v="JULIO"/>
        <s v="AGOSTO"/>
        <s v="SEPTIEMBRE"/>
        <s v="OCTUBRE"/>
        <s v="NOVIEMBRE"/>
        <s v="DICIEMBRE"/>
        <m/>
      </sharedItems>
    </cacheField>
    <cacheField name="N° DIAS DE INCAPACIDAD" numFmtId="0">
      <sharedItems containsString="0" containsBlank="1" containsNumber="1" containsInteger="1" minValue="1" maxValue="126"/>
    </cacheField>
    <cacheField name="CLASE DE INCAPACIDAD" numFmtId="0">
      <sharedItems containsBlank="1" count="3">
        <s v="EPS"/>
        <s v="ARL"/>
        <m/>
      </sharedItems>
    </cacheField>
    <cacheField name="TIPO DE INCAPACIDAD" numFmtId="0">
      <sharedItems containsBlank="1"/>
    </cacheField>
    <cacheField name="ENTIDAD" numFmtId="0">
      <sharedItems containsBlank="1"/>
    </cacheField>
    <cacheField name="F. INICIO" numFmtId="0">
      <sharedItems containsNonDate="0" containsDate="1" containsString="0" containsBlank="1" minDate="2022-01-05T00:00:00" maxDate="2022-12-20T00:00:00"/>
    </cacheField>
    <cacheField name="F. FIN" numFmtId="0">
      <sharedItems containsDate="1" containsBlank="1" containsMixedTypes="1" minDate="2022-01-07T00:00:00" maxDate="2023-01-26T00:00:00"/>
    </cacheField>
    <cacheField name="CODIGO" numFmtId="0">
      <sharedItems containsBlank="1" count="79">
        <s v="N23X"/>
        <s v="H920"/>
        <s v="H605"/>
        <s v="R51X"/>
        <s v="J46X"/>
        <s v="L030"/>
        <s v="K046"/>
        <s v="U072"/>
        <s v="J00X"/>
        <s v="H102"/>
        <m/>
        <s v="R103"/>
        <s v="S602"/>
        <s v="S903"/>
        <s v="S900"/>
        <s v="L209"/>
        <s v="R104"/>
        <s v="K529"/>
        <s v="M542"/>
        <s v="A084"/>
        <s v="V299"/>
        <s v="K589"/>
        <s v="R101"/>
        <s v="G439"/>
        <s v="R074"/>
        <s v="N211"/>
        <s v="R509"/>
        <s v="J342"/>
        <s v="H813"/>
        <s v="U071"/>
        <s v="K040"/>
        <s v="S618"/>
        <s v="J209"/>
        <s v="N390"/>
        <s v="L309"/>
        <s v="S800"/>
        <s v="M545"/>
        <s v="J039"/>
        <s v="G448"/>
        <s v="S902"/>
        <s v="O200"/>
        <s v="K025"/>
        <s v="K800"/>
        <s v="M755"/>
        <s v="M752"/>
        <s v="O470"/>
        <s v="M549"/>
        <s v="S823"/>
        <s v="G409"/>
        <s v="R520"/>
        <s v="L97"/>
        <s v="O054"/>
        <s v="Z359"/>
        <s v="T118"/>
        <s v="S610"/>
        <s v="Z988"/>
        <s v="M436"/>
        <s v="O800"/>
        <s v="T131"/>
        <s v="S309"/>
        <s v="A083"/>
        <s v="T201"/>
        <s v="Z349"/>
        <s v="S623"/>
        <s v="K010"/>
        <s v="B349"/>
        <s v="G442"/>
        <s v="H103"/>
        <s v="L089"/>
        <s v="H603"/>
        <s v="S099"/>
        <s v="B019"/>
        <s v="S934"/>
        <s v="M179"/>
        <s v="H669"/>
        <s v="M796"/>
        <s v=" "/>
        <s v="S870" u="1"/>
        <s v="N200" u="1"/>
      </sharedItems>
    </cacheField>
    <cacheField name="DESCRIPCION" numFmtId="0">
      <sharedItems/>
    </cacheField>
  </cacheFields>
  <extLst>
    <ext xmlns:x14="http://schemas.microsoft.com/office/spreadsheetml/2009/9/main" uri="{725AE2AE-9491-48be-B2B4-4EB974FC3084}">
      <x14:pivotCacheDefinition pivotCacheId="50899743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F" refreshedDate="45673.74250335648" createdVersion="8" refreshedVersion="8" minRefreshableVersion="3" recordCount="138" xr:uid="{0DF9613B-C9C4-4341-BE37-D9A4112DBD5F}">
  <cacheSource type="worksheet">
    <worksheetSource name="Tabla15"/>
  </cacheSource>
  <cacheFields count="13">
    <cacheField name="No" numFmtId="0">
      <sharedItems containsSemiMixedTypes="0" containsString="0" containsNumber="1" containsInteger="1" minValue="1" maxValue="138"/>
    </cacheField>
    <cacheField name="NOMBRE " numFmtId="0">
      <sharedItems containsBlank="1"/>
    </cacheField>
    <cacheField name="CEDULA " numFmtId="0">
      <sharedItems containsBlank="1"/>
    </cacheField>
    <cacheField name="CARGO " numFmtId="0">
      <sharedItems containsNonDate="0" containsString="0" containsBlank="1"/>
    </cacheField>
    <cacheField name="MES" numFmtId="0">
      <sharedItems containsBlank="1" count="13">
        <s v="ENERO"/>
        <s v="FEBRERO"/>
        <s v="MARZO"/>
        <s v="ABRIL"/>
        <s v="MAYO"/>
        <s v="JUNIO"/>
        <s v="JULIO"/>
        <s v="AGOSTO"/>
        <s v="SEPTIEMBRE"/>
        <s v="OCTUBRE"/>
        <s v="NOVIEMBRE"/>
        <s v="DICIEMBRE"/>
        <m/>
      </sharedItems>
    </cacheField>
    <cacheField name="N° DIAS DE INCAPACIDAD" numFmtId="0">
      <sharedItems containsString="0" containsBlank="1" containsNumber="1" containsInteger="1" minValue="1" maxValue="126"/>
    </cacheField>
    <cacheField name="CLASE DE INCAPACIDAD" numFmtId="0">
      <sharedItems containsBlank="1" count="3">
        <s v="EPS"/>
        <s v="ARL"/>
        <m/>
      </sharedItems>
    </cacheField>
    <cacheField name="TIPO DE INCAPACIDAD" numFmtId="0">
      <sharedItems containsBlank="1" count="6">
        <s v="ENFERMEDAD GENERAL"/>
        <s v="LICENCIA MATERNIDAD"/>
        <s v="ACCIDENTE "/>
        <s v="ACCIDENTE DE TRABAJO"/>
        <m/>
        <s v="MATERNIDAD" u="1"/>
      </sharedItems>
    </cacheField>
    <cacheField name="ENTIDAD" numFmtId="0">
      <sharedItems containsBlank="1" count="10">
        <s v="SALUD TOTAL"/>
        <s v="SURA"/>
        <s v="MUTUAL SER"/>
        <m/>
        <s v="CAJACOPI"/>
        <s v="SANITAS"/>
        <s v="FAMINSANAR"/>
        <s v="NUEVA EPS"/>
        <s v="COOLSALUD"/>
        <s v="COLMENA"/>
      </sharedItems>
    </cacheField>
    <cacheField name="F. INICIO" numFmtId="14">
      <sharedItems containsDate="1" containsBlank="1" containsMixedTypes="1" minDate="2022-12-12T00:00:00" maxDate="2023-12-26T00:00:00"/>
    </cacheField>
    <cacheField name="F. FIN" numFmtId="14">
      <sharedItems containsNonDate="0" containsDate="1" containsString="0" containsBlank="1" minDate="2023-01-05T00:00:00" maxDate="2024-02-22T00:00:00" count="119">
        <d v="2023-01-07T00:00:00"/>
        <d v="2023-01-10T00:00:00"/>
        <d v="2023-04-16T00:00:00"/>
        <d v="2023-01-06T00:00:00"/>
        <d v="2023-01-05T00:00:00"/>
        <d v="2023-02-08T00:00:00"/>
        <d v="2023-01-20T00:00:00"/>
        <d v="2023-01-14T00:00:00"/>
        <d v="2023-01-17T00:00:00"/>
        <d v="2023-01-28T00:00:00"/>
        <d v="2023-02-11T00:00:00"/>
        <d v="2023-01-30T00:00:00"/>
        <d v="2023-02-15T00:00:00"/>
        <d v="2023-02-18T00:00:00"/>
        <d v="2023-02-23T00:00:00"/>
        <d v="2023-02-20T00:00:00"/>
        <d v="2023-02-25T00:00:00"/>
        <d v="2023-07-11T00:00:00"/>
        <d v="2023-03-02T00:00:00"/>
        <d v="2023-03-10T00:00:00"/>
        <d v="2023-03-17T00:00:00"/>
        <d v="2023-03-16T00:00:00"/>
        <d v="2023-03-26T00:00:00"/>
        <d v="2023-03-24T00:00:00"/>
        <d v="2023-03-25T00:00:00"/>
        <d v="2023-04-08T00:00:00"/>
        <d v="2023-04-05T00:00:00"/>
        <d v="2023-04-09T00:00:00"/>
        <d v="2023-04-18T00:00:00"/>
        <d v="2023-04-25T00:00:00"/>
        <d v="2023-04-26T00:00:00"/>
        <d v="2023-04-15T00:00:00"/>
        <d v="2023-04-21T00:00:00"/>
        <d v="2023-08-16T00:00:00"/>
        <d v="2023-05-04T00:00:00"/>
        <d v="2023-05-06T00:00:00"/>
        <d v="2023-05-01T00:00:00"/>
        <d v="2023-05-07T00:00:00"/>
        <d v="2023-05-13T00:00:00"/>
        <d v="2023-05-20T00:00:00"/>
        <d v="2023-05-19T00:00:00"/>
        <d v="2023-05-22T00:00:00"/>
        <d v="2023-05-25T00:00:00"/>
        <d v="2023-05-28T00:00:00"/>
        <d v="2023-05-27T00:00:00"/>
        <d v="2023-06-02T00:00:00"/>
        <d v="2023-06-03T00:00:00"/>
        <d v="2023-06-05T00:00:00"/>
        <d v="2023-06-07T00:00:00"/>
        <d v="2023-06-08T00:00:00"/>
        <d v="2023-06-09T00:00:00"/>
        <d v="2023-06-13T00:00:00"/>
        <d v="2023-06-19T00:00:00"/>
        <d v="2023-06-24T00:00:00"/>
        <d v="2023-06-27T00:00:00"/>
        <d v="2023-07-01T00:00:00"/>
        <d v="2023-07-02T00:00:00"/>
        <d v="2023-07-07T00:00:00"/>
        <d v="2023-07-10T00:00:00"/>
        <d v="2023-07-09T00:00:00"/>
        <d v="2023-07-12T00:00:00"/>
        <d v="2023-08-03T00:00:00"/>
        <d v="2023-08-05T00:00:00"/>
        <d v="2023-08-09T00:00:00"/>
        <d v="2023-08-12T00:00:00"/>
        <d v="2023-08-13T00:00:00"/>
        <d v="2023-08-26T00:00:00"/>
        <d v="2023-08-23T00:00:00"/>
        <d v="2023-08-22T00:00:00"/>
        <d v="2023-08-24T00:00:00"/>
        <d v="2023-09-07T00:00:00"/>
        <d v="2023-09-02T00:00:00"/>
        <d v="2023-09-19T00:00:00"/>
        <d v="2023-09-22T00:00:00"/>
        <d v="2023-09-24T00:00:00"/>
        <d v="2023-09-18T00:00:00"/>
        <d v="2023-09-29T00:00:00"/>
        <d v="2023-09-14T00:00:00"/>
        <d v="2023-09-15T00:00:00"/>
        <d v="2023-09-26T00:00:00"/>
        <d v="2023-10-09T00:00:00"/>
        <d v="2023-09-28T00:00:00"/>
        <d v="2023-10-05T00:00:00"/>
        <d v="2023-09-30T00:00:00"/>
        <d v="2023-10-06T00:00:00"/>
        <d v="2023-10-12T00:00:00"/>
        <d v="2023-10-15T00:00:00"/>
        <d v="2023-10-19T00:00:00"/>
        <d v="2024-02-21T00:00:00"/>
        <d v="2023-10-20T00:00:00"/>
        <d v="2023-10-23T00:00:00"/>
        <d v="2023-10-28T00:00:00"/>
        <d v="2023-10-27T00:00:00"/>
        <d v="2023-11-02T00:00:00"/>
        <d v="2023-11-03T00:00:00"/>
        <d v="2023-10-31T00:00:00"/>
        <d v="2023-11-13T00:00:00"/>
        <d v="2023-11-04T00:00:00"/>
        <d v="2023-11-12T00:00:00"/>
        <d v="2023-11-09T00:00:00"/>
        <d v="2023-11-07T00:00:00"/>
        <d v="2023-11-30T00:00:00"/>
        <d v="2023-12-07T00:00:00"/>
        <d v="2023-11-15T00:00:00"/>
        <d v="2023-11-14T00:00:00"/>
        <d v="2023-11-23T00:00:00"/>
        <d v="2023-11-17T00:00:00"/>
        <d v="2023-11-24T00:00:00"/>
        <d v="2023-11-25T00:00:00"/>
        <d v="2023-12-31T00:00:00"/>
        <d v="2023-11-29T00:00:00"/>
        <d v="2023-11-22T00:00:00"/>
        <d v="2023-12-04T00:00:00"/>
        <d v="2023-12-05T00:00:00"/>
        <d v="2023-12-12T00:00:00"/>
        <d v="2023-12-21T00:00:00"/>
        <d v="2023-12-22T00:00:00"/>
        <d v="2023-12-26T00:00:00"/>
        <m/>
      </sharedItems>
    </cacheField>
    <cacheField name="CODIGO" numFmtId="0">
      <sharedItems containsBlank="1" count="85">
        <s v="I868"/>
        <s v="B019"/>
        <m/>
        <s v="S698"/>
        <s v="R10X"/>
        <s v="Z479"/>
        <s v="R104"/>
        <s v="J180"/>
        <s v="R520"/>
        <s v="M664"/>
        <s v="A090"/>
        <s v="I10X"/>
        <s v="N390"/>
        <s v="H644"/>
        <s v="J039"/>
        <s v="M542"/>
        <s v="J020"/>
        <s v="O829"/>
        <s v="M940"/>
        <s v="R529"/>
        <s v="U072"/>
        <s v="S300"/>
        <s v="J00X"/>
        <s v="K591"/>
        <s v="H110"/>
        <s v="L031"/>
        <s v="O800"/>
        <s v="R568"/>
        <s v="O471"/>
        <s v="K299"/>
        <s v="A09X"/>
        <s v="N132"/>
        <s v="L258"/>
        <s v="L039"/>
        <s v="R509"/>
        <s v="B349"/>
        <s v="M545"/>
        <s v="J069"/>
        <s v="M688"/>
        <s v="K580"/>
        <s v="K010"/>
        <s v="M791"/>
        <s v="T784"/>
        <s v="M544"/>
        <s v="M190"/>
        <s v="N200"/>
        <s v="A084"/>
        <s v="H408"/>
        <s v="J060"/>
        <s v="A083"/>
        <s v="Z349"/>
        <s v="N939"/>
        <s v="H581"/>
        <s v="S934"/>
        <s v="H000"/>
        <s v="R11X"/>
        <s v="M238"/>
        <s v="K083"/>
        <s v="Z340"/>
        <s v="R102"/>
        <s v="Y850"/>
        <s v="T139"/>
        <s v="Z359"/>
        <s v="M255"/>
        <s v="R53X"/>
        <s v="O16X"/>
        <s v="O268"/>
        <s v="O122"/>
        <s v="S832"/>
        <s v="S835"/>
        <s v="K291"/>
        <s v="F130"/>
        <s v="K529"/>
        <s v="K528"/>
        <s v="K045"/>
        <s v="N23X"/>
        <s v="I862"/>
        <s v="G431"/>
        <s v="O82X"/>
        <s v="Q788"/>
        <s v="G409"/>
        <s v="T119"/>
        <s v="R51X"/>
        <s v="L028"/>
        <s v="A90X"/>
      </sharedItems>
    </cacheField>
    <cacheField name="DESCRIPCION" numFmtId="0">
      <sharedItems/>
    </cacheField>
  </cacheFields>
  <extLst>
    <ext xmlns:x14="http://schemas.microsoft.com/office/spreadsheetml/2009/9/main" uri="{725AE2AE-9491-48be-B2B4-4EB974FC3084}">
      <x14:pivotCacheDefinition pivotCacheId="232230013"/>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Robles JR" refreshedDate="45756.827665625002" createdVersion="8" refreshedVersion="8" minRefreshableVersion="3" recordCount="1154" xr:uid="{D46D4CD2-8CD4-48E4-A9D7-821AA762AEB7}">
  <cacheSource type="worksheet">
    <worksheetSource name="Data"/>
  </cacheSource>
  <cacheFields count="25">
    <cacheField name="No" numFmtId="0">
      <sharedItems containsSemiMixedTypes="0" containsString="0" containsNumber="1" containsInteger="1" minValue="1" maxValue="1154"/>
    </cacheField>
    <cacheField name="EMPRESA" numFmtId="0">
      <sharedItems/>
    </cacheField>
    <cacheField name="NOMBRE " numFmtId="0">
      <sharedItems/>
    </cacheField>
    <cacheField name="CEDULA " numFmtId="0">
      <sharedItems containsSemiMixedTypes="0" containsString="0" containsNumber="1" containsInteger="1" minValue="409614" maxValue="1234093434"/>
    </cacheField>
    <cacheField name="Columna1" numFmtId="1">
      <sharedItems containsSemiMixedTypes="0" containsString="0" containsNumber="1" containsInteger="1" minValue="409614" maxValue="1234093434"/>
    </cacheField>
    <cacheField name="CARGO" numFmtId="0">
      <sharedItems count="46">
        <s v="SUPERNUMERARIO(A)"/>
        <s v="MESERO"/>
        <s v="AUXILIAR DE PANADERIA"/>
        <s v="COCINERO 1"/>
        <s v="AUXILIAR DE ARCHIVO"/>
        <s v="BARMAN"/>
        <s v="AYUDANTE COCINA"/>
        <s v="AMA DE LLAVES"/>
        <s v="STEWARD"/>
        <s v="CHEF"/>
        <s v="SALVAVIDAS"/>
        <s v="AUXILIAR DE COCINA"/>
        <s v="OFICIOS VARIOS"/>
        <s v="INSTRUCTOR"/>
        <s v="AUXILIAR DE BODEGA"/>
        <s v="RECEPCIONISTA"/>
        <s v="ASESOR COMERCIAL"/>
        <s v="AUXILIAR DE PRIMEROS AUXILIOS"/>
        <s v="SUBCHEF"/>
        <s v="PANADERO"/>
        <s v="AUXILIAR"/>
        <s v="MAITRE"/>
        <s v="AYUDANTE MANTENIMIENTO"/>
        <s v="AYUDANTE"/>
        <s v="PORTERO"/>
        <s v="CAJERO(A)"/>
        <s v="COLABORADOR"/>
        <s v="EMPACADOR"/>
        <s v="PEDAGOGO"/>
        <s v="AUXILIAR NOMINA"/>
        <s v="MANIPULADOR DE ALIMENTOS"/>
        <s v="AUXILIAR DE SISTEMAS"/>
        <s v="AUXILIAR DE DEPORTES"/>
        <s v="NUTRICIONISTA"/>
        <s v="AUXILIAR DE BAR"/>
        <s v="COORDINADOR"/>
        <s v="AUXILIAR CAPACITACION"/>
        <s v="AUX.INTERMEDIACION LABORAL"/>
        <s v="AUX GESTION DOCUMENTAL"/>
        <s v="AUXILIAR DE COBRANZAS"/>
        <s v="AUXILIAR DE SERVICIOS"/>
        <s v="AUXILIAR DE AUDITORIA"/>
        <s v="No Existe" u="1"/>
        <s v="MERCADERISTA" u="1"/>
        <s v="OPERARIO INTEGRAL" u="1"/>
        <s v="OPERARIO(A)" u="1"/>
      </sharedItems>
    </cacheField>
    <cacheField name="EMPRESA USUARIA" numFmtId="0">
      <sharedItems count="7">
        <s v="COMFAMILIAR ATLANTICO"/>
        <s v="TEMPOACTIVA EST S.A.S."/>
        <s v="EDIFICIO TESTA ROSA"/>
        <s v="CENTURION FOODS S.A.S."/>
        <s v="MARTA LUCIA YEPES R."/>
        <s v="PLASDIBAR LTDA"/>
        <s v="No Existe" u="1"/>
      </sharedItems>
    </cacheField>
    <cacheField name="ÁREA O DPTO" numFmtId="0">
      <sharedItems count="43">
        <s v="SEDE NORTE"/>
        <s v="SEDE SPORT GYM"/>
        <s v="CENTRO RECREACIONAL TURIPANA"/>
        <s v="CENTRO DE PROCESAMIENTO"/>
        <s v="CENTRO RECREACIONAL CLL 48"/>
        <s v="SEDE CARIBE"/>
        <s v="SEDE NORTE MERCADEO"/>
        <s v="SISTEMAS"/>
        <s v="SALGARITO MERCADEO"/>
        <s v="TURIPANA MERCADEO"/>
        <s v="SALGARITO"/>
        <s v="PROGRAMAS RECREATIVOS"/>
        <s v="SEDE CARIBE MERCADEO"/>
        <s v="ASEO"/>
        <s v="C. ATENCION VIA 40"/>
        <s v="CRU MERCADEO"/>
        <s v="MANTENIMIENTO TECNICO"/>
        <s v="C. ATENCION C.48"/>
        <s v="DPTO DE CONSTRUCCION"/>
        <s v="C.R.U"/>
        <s v="SPORT GYM MERCADEO"/>
        <s v="EDIFICIO TESTA ROSA"/>
        <s v="CLUB SOCIAL"/>
        <s v="TURIPANA"/>
        <s v="CENTRO DE ATENCION PIMSAS"/>
        <s v="C.ATENCION. C.76"/>
        <s v="DIRECCION RECREACION"/>
        <s v="CENTRO NIÑEZ"/>
        <s v="SERVICIO PUBLICO DE EMPLEO"/>
        <s v="SUBSIDIO"/>
        <s v="40 MIL EMPLEOS"/>
        <s v="C.ATENCION C.82"/>
        <s v="RECREACION Y TURISMO"/>
        <s v="PLANEACION"/>
        <s v="CENTURION FOODS"/>
        <s v="MARTHA L. YEPES"/>
        <s v="CONTRATO I.C.B.F"/>
        <s v="PROMOCION Y COMUNICACIONES"/>
        <s v="C.A. VIVA QUILLA"/>
        <s v="PLASDIBAR LTDA"/>
        <s v="SERVICIOS GENERALES"/>
        <s v="AUDITORIA"/>
        <s v="No Existe" u="1"/>
      </sharedItems>
    </cacheField>
    <cacheField name="GENERO" numFmtId="0">
      <sharedItems containsBlank="1" count="3">
        <s v="MUJER"/>
        <s v="HOMBRE"/>
        <m u="1"/>
      </sharedItems>
    </cacheField>
    <cacheField name="MES" numFmtId="0">
      <sharedItems containsBlank="1" count="20">
        <s v="ABRIL"/>
        <s v="AGOSTO"/>
        <s v="ENERO"/>
        <s v="JULIO"/>
        <s v="FEBRERO"/>
        <s v="SEPTIEMBRE"/>
        <s v="JUNIO"/>
        <s v="MARZO"/>
        <s v="MAYO"/>
        <s v="NOVIEMBRE"/>
        <s v="DICIEMBRE"/>
        <s v="OCTUBRE"/>
        <s v="FEBRERO " u="1"/>
        <m u="1"/>
        <s v="JULIO " u="1"/>
        <s v="OCTUBRE " u="1"/>
        <s v="ENERO " u="1"/>
        <s v="JUN IO" u="1"/>
        <s v="JUNIIO" u="1"/>
        <s v="DICIEMBRE " u="1"/>
      </sharedItems>
    </cacheField>
    <cacheField name="N° DIAS DE INCAPACIDAD" numFmtId="0">
      <sharedItems containsSemiMixedTypes="0" containsString="0" containsNumber="1" containsInteger="1" minValue="1" maxValue="126" count="30">
        <n v="1"/>
        <n v="3"/>
        <n v="20"/>
        <n v="31"/>
        <n v="6"/>
        <n v="2"/>
        <n v="8"/>
        <n v="29"/>
        <n v="7"/>
        <n v="10"/>
        <n v="5"/>
        <n v="15"/>
        <n v="30"/>
        <n v="28"/>
        <n v="18"/>
        <n v="4"/>
        <n v="126"/>
        <n v="14"/>
        <n v="12"/>
        <n v="11"/>
        <n v="13"/>
        <n v="23"/>
        <n v="24"/>
        <n v="22"/>
        <n v="9"/>
        <n v="25"/>
        <n v="26"/>
        <n v="17"/>
        <n v="21"/>
        <n v="16"/>
      </sharedItems>
    </cacheField>
    <cacheField name="CLASE DE INCAPACIDAD" numFmtId="0">
      <sharedItems containsBlank="1" count="6">
        <s v="EPS"/>
        <s v="ARL"/>
        <s v="EMPRESA"/>
        <m u="1"/>
        <s v="LICENCIA" u="1"/>
        <s v="EPS " u="1"/>
      </sharedItems>
    </cacheField>
    <cacheField name="TIPO DE INCAPACIDAD" numFmtId="0">
      <sharedItems containsBlank="1" count="18">
        <s v="LICENCIA DE MATERNIDAD"/>
        <s v="ENFERMENDAD GENERAL"/>
        <s v="ACCIDENTE LABORAL "/>
        <s v="LICENCIA DE LUTO"/>
        <s v="LICENCIA DE PATERNIDAD"/>
        <s v="ACCIDENTE DE TRANSITO"/>
        <m u="1"/>
        <s v="ACCIDENTE DE LABORAL" u="1"/>
        <s v="ENFERMEDAD GENERAL" u="1"/>
        <s v="LICENCIA MATERNIDAD" u="1"/>
        <s v="ACCIDENTE " u="1"/>
        <s v="ACCIDENTE DE TRABAJO" u="1"/>
        <s v="MATERNIDAD" u="1"/>
        <s v="ENFERMEDAD GENERAL " u="1"/>
        <s v="ACCIDENTE LABORAL" u="1"/>
        <s v="ACCIDENTE DE TRABAJO " u="1"/>
        <s v="LICENCIA DE MATERNIDAD " u="1"/>
        <s v="PRORROGA" u="1"/>
      </sharedItems>
    </cacheField>
    <cacheField name="ENTIDAD" numFmtId="1">
      <sharedItems containsBlank="1" count="44">
        <s v="E.P.S SANITAS"/>
        <s v="MUTUALSER"/>
        <s v="SALUD TOTAL"/>
        <s v="EPS/SURA"/>
        <s v="NUEVA E.P.S."/>
        <s v="FAMISANAR"/>
        <s v="CAJACOPI"/>
        <s v="COOSALUD"/>
        <s v="COOMEVA"/>
        <s v="MEDIMAS"/>
        <s v="SALUDVIDA E.P.S."/>
        <s v="CAFESALUD"/>
        <s v="COLMENA" u="1"/>
        <s v="EMPRESA" u="1"/>
        <s v="CONSORCIO SAYP" u="1"/>
        <s v="No Existe" u="1"/>
        <s v="SANITAS" u="1"/>
        <s v="MUTUAL SER" u="1"/>
        <s v="SURA" u="1"/>
        <s v="NUEVA EPS" u="1"/>
        <s v="SALUDVIDA " u="1"/>
        <s v="ESIMED" u="1"/>
        <s v="FOCA" u="1"/>
        <s v="COMPARTA " u="1"/>
        <s v="BARRIOS UNIDOS " u="1"/>
        <s v="SALUDCOOP" u="1"/>
        <m u="1"/>
        <s v="ARL" u="1"/>
        <s v="COLMENA " u="1"/>
        <s v="COMPARTA" u="1"/>
        <s v="SANITAS " u="1"/>
        <s v="ESIMED " u="1"/>
        <s v="SALUDVIDA" u="1"/>
        <s v="FAMINSANAR" u="1"/>
        <s v="COOLSALUD" u="1"/>
        <s v="MUTUAL SSER" u="1"/>
        <s v="SALUD TOTAL " u="1"/>
        <s v="FAMISANAR " u="1"/>
        <s v="COOMEVA " u="1"/>
        <s v="NUEVAEPS" u="1"/>
        <s v="SALUDTOTAL" u="1"/>
        <s v="NUEVA EPS " u="1"/>
        <s v="MULTUAL SER " u="1"/>
        <s v="COOMMEVA" u="1"/>
      </sharedItems>
    </cacheField>
    <cacheField name="AÑO" numFmtId="0">
      <sharedItems containsSemiMixedTypes="0" containsString="0" containsNumber="1" containsInteger="1" minValue="1900" maxValue="2025" count="12">
        <n v="2024"/>
        <n v="2023"/>
        <n v="2018"/>
        <n v="2017"/>
        <n v="2022"/>
        <n v="2016"/>
        <n v="2021"/>
        <n v="2020"/>
        <n v="2019"/>
        <n v="2015"/>
        <n v="2025"/>
        <n v="1900" u="1"/>
      </sharedItems>
    </cacheField>
    <cacheField name="F. INICIO" numFmtId="14">
      <sharedItems containsSemiMixedTypes="0" containsNonDate="0" containsDate="1" containsString="0" minDate="2015-12-25T00:00:00" maxDate="2025-03-28T00:00:00"/>
    </cacheField>
    <cacheField name="F. FIN" numFmtId="0">
      <sharedItems containsDate="1" containsMixedTypes="1" minDate="1900-01-30T00:00:00" maxDate="2025-03-29T00:00:00"/>
    </cacheField>
    <cacheField name="CODIGO" numFmtId="0">
      <sharedItems/>
    </cacheField>
    <cacheField name="DESCRIPCION" numFmtId="0">
      <sharedItems count="326">
        <s v="Parto por cesarea, sin otra especificacion"/>
        <s v="Supervision de embarazo de alto riesgo, sin otra especificacion"/>
        <s v="Parto por cesarea de emergencia"/>
        <s v="Esguinces y torceduras que comprometen el ligamento cruzado (anterior) (posterior) de la rodilla"/>
        <s v="Cefalea"/>
        <s v="Infeccion de vias urinarias, sitio no especificado"/>
        <s v="Dolor abdominal localizado en parte superior"/>
        <s v="Sindromes vertiginosos en enfermedades clasificadas en otra parte"/>
        <s v="Ciertas enfermedades infecciosas y parasitarias (A00-B99)."/>
        <s v="Dengue sin signos de alarma"/>
        <s v="Rinofaringitis aguda [resfriado comun]"/>
        <s v="Amigdalitis aguda, no especificada"/>
        <s v="Herida de dedo(s) de la mano, con dano de la(s) una(s)"/>
        <s v="Otras infecciones agudas de sitios multiples de las vias respiratorias superiores"/>
        <s v="Celulitis de sitio no especificado"/>
        <s v="Tumor de comportamiento incierto o desconocido del utero"/>
        <s v="Raiz dental retenida"/>
        <s v="Herida de otras partes de la muneca y de la mano"/>
        <s v="Cefalea debida a tension"/>
        <s v="Esguinces y torceduras del tobillo"/>
        <s v="Pulpitis"/>
        <s v="Contusion de la rodilla"/>
        <s v="Diarrea y gastroenteritis de presunto origen infeccioso"/>
        <s v="Infeccion aguda de las vias respiratorias superiores, no especificada"/>
        <s v="Mareo y desvanecimiento"/>
        <s v="Herida de la muneca y de la mano, parte no especificada"/>
        <s v="Infarto agudo del miocardio, sin otra especificacion"/>
        <s v="Otros tipos de neumotorax espontaneo"/>
        <s v="Otras enteritis virales"/>
        <s v="Infeccion aguda no especificada de las vias respiratorias inferiores"/>
        <s v="Herida de otras partes de la cabeza"/>
        <s v="Infeccion viral, no especificada"/>
        <s v="Infeccion intestinal viral, sin otra especificacion"/>
        <s v="Laringofaringitis aguda"/>
        <s v="Contractura muscular"/>
        <s v="Licencia de Luto"/>
        <s v="Iridociclitis aguda y subaguda"/>
        <s v="Fiebre, no especificada"/>
        <s v="Dientes incluidos"/>
        <s v="Periodontitis cronica"/>
        <s v="Sincope y colapso"/>
        <s v="Licencia de paternidad"/>
        <s v="Varices en otros sitios especificados"/>
        <s v="Varicela sin complicaciones"/>
        <s v="Nacido vivo, unico"/>
        <s v="Otros traumatismos especificados de la muneca y de la mano"/>
        <s v="Abdomen agudo"/>
        <s v="Cuidado posterior a la ortopedia, no especificado"/>
        <s v="Otros dolores abdominales y los no especificados"/>
        <s v="Bronconeumonia, no especificada"/>
        <s v="Dolor agudo"/>
        <s v="Ruptura espontanea de otros tendones"/>
        <s v="Otras gastroenteritis y colitis de origen infeccioso"/>
        <s v="Hipertension esencial (primaria)"/>
        <s v="Mastodinia"/>
        <s v="Cervicalgia"/>
        <s v="Faringitis estreptococica"/>
        <s v="Sindrome de la articulacion condrocostal [Tietze]"/>
        <s v="Dolor, no especificado"/>
        <s v="COVID-19, virus no identificado"/>
        <s v="Contusion de la region lumbosacra y de la pelvis"/>
        <s v="Diarrea funcional"/>
        <s v="Pterigion"/>
        <s v="Celulitis de otras partes de los miembros"/>
        <s v="Parto unico espontaneo, presentacion cefalica de vertice"/>
        <s v="Otras convulsiones y las no especificadas"/>
        <s v="Pioderma"/>
        <s v="Gastroduodenitis, no especificada"/>
        <s v="Hidronefrosis con obstruccion por calculos del rinon y del ureter"/>
        <s v="Dermatitis de contacto, forma no especificada, debida a otros agentes"/>
        <s v="Lumbago no especificado"/>
        <s v="Otros trastornos sinoviales y tendinosos en enfermedades clasificadas en otra parte"/>
        <s v="Enfermedades del sistma digestivo"/>
        <s v="Mialgia"/>
        <s v="Alergia no especificada"/>
        <s v="Lumbago con ciatica"/>
        <s v="Artrosis primaria de otras articulaciones"/>
        <s v="Calculo del rinon"/>
        <s v="Otros glaucomas"/>
        <s v="Degeneraciones y depositos conjuntivales"/>
        <s v="Supervision de embarazo normal no especificado"/>
        <s v="Hemorragia vaginal y uterina anormal, no especificada"/>
        <s v="Alteraciones de la vision en enfermedades clasificadas en otra parte"/>
        <s v="Luxacion de la articulacion del hombro"/>
        <s v="Orzuelo y otras inflamaciones profundas del parpado"/>
        <s v="Nausea y vomito"/>
        <s v="Otros trastornos internos de la rodilla"/>
        <s v="Supervision de primer embarazo normal"/>
        <s v="Dolor pelvico y perineal"/>
        <s v="Secuelas de accidente de vehiculo de motor"/>
        <s v="Traumatismo no especificado de miembro inferior, nivel no especificado"/>
        <s v="Dolor en articulacion"/>
        <s v="Malestar y fatiga"/>
        <s v="Hipertension materna, no especificada"/>
        <s v="Otras complicaciones especificadas relacionadas con el embarazo"/>
        <s v="Edema gestacional con proteinuria"/>
        <s v="Desgarro de meniscos, presente"/>
        <s v="Otras gastritis agudas"/>
        <s v="Trastornos mentales y del comportamiento debidos al uso de sedantes o hipnoticos, intoxicacion aguda"/>
        <s v="Colitis y gastroenteritis no infecciosas, no especificadas"/>
        <s v="Otras colitis y gastroenteritis no infecciosas especificadas"/>
        <s v="Periodontitis apical cronica"/>
        <s v="Colico renal, no especificado"/>
        <s v="Varices pelvicas"/>
        <s v="Migrana con aura [migrana clasica]"/>
        <s v="Parto por cesarea electiva"/>
        <s v="Otras osteocondrodisplasias especificadas"/>
        <s v="Epilepsia, tipo no especificado"/>
        <s v="Traumatismo no especificado de miembro superior, nivel no especificado"/>
        <s v="Otalgia"/>
        <s v="Otitis externa aguda, no infecciosa"/>
        <s v="Estado asmatico"/>
        <s v="Celulitis de los dedos de la mano y del pie"/>
        <s v="Absceso periapical con fistula"/>
        <s v="Otras conjuntivitis agudas"/>
        <s v="Contusion del hombro y del brazo"/>
        <s v="Dolor localizado en otras partes inferiores del abdomen"/>
        <s v="Contusion de otras partes de la muneca y de la mano"/>
        <s v="Tumor benigno de la traquea"/>
        <s v="Dermatitis atopica, no especificada"/>
        <s v="Dispepsia funcional"/>
        <s v="Motociclista [cualquiera] lesionado en accidente de transito no especificado"/>
        <s v="Enfermedades del sistema digestivo Colon Irritable"/>
        <s v="Migrana, no especificada"/>
        <s v="Dolor en el pecho, no especificado"/>
        <s v="Calculo en la uretra"/>
        <s v="Desviacion del tabique nasal"/>
        <s v="Otros vertigos perifericos"/>
        <s v="COVID-19, virus identificado"/>
        <s v="Bronquitis aguda debida a otros microorganismos especificados"/>
        <s v="Bronquitis aguda, no especificada"/>
        <s v="Dermatitis, no especificada"/>
        <s v="Otros sindromes de cefalea especificados"/>
        <s v="Contusion de dedo(s) del pie con dano de la(s) una(s)"/>
        <s v="Amenaza de aborto"/>
        <s v="Caries con exposición pulpar"/>
        <s v="Calculo de la vesicula biliar con colecistitis aguda"/>
        <s v="Bursitis del hombro"/>
        <s v="Tendinitis del biceps"/>
        <s v="Falso trabajo de parto antes de las 37 semanas completas de gestacion"/>
        <s v="Dorsalgia, no especificada"/>
        <s v="Fractura de la epifisis inferior de la tibia"/>
        <s v="ulcera de miembro inferior, no clasificada en otra parte"/>
        <s v="Otro aborto incompleto, sin complicacion"/>
        <s v="Otros traumatismos especificados de miembro superior, nivel no especificado"/>
        <s v="Herida de dedo(s) de la mano, sin dano de la(s) una(s)"/>
        <s v="Otros estados postquirurgicos especificados"/>
        <s v="Torticolis"/>
        <s v="Herida de miembro inferior, nivel no especificado"/>
        <s v="Traumatismo superficial del abdomen, de la region lumbosacra y de la pelvis, parte no especificada"/>
        <s v="Quemadura de la cabeza y del cuello, de primer grado"/>
        <s v="Fractura de otros huesos metacarpianos"/>
        <s v="Conjuntivitis aguda, no especificada"/>
        <s v="Infeccion local de la piel y del tejido subcutaneo, no especificada"/>
        <s v="Otras otitis externas infecciosas"/>
        <s v="Traumatismo de la cabeza, no especificado"/>
        <s v="Gonartrosis, no especificada"/>
        <s v="Otitis media, no especificada"/>
        <s v="Dolor en miembro"/>
        <s v="Perdida de dientes debida a accidente, extraccion o enfermedad periodontal local"/>
        <s v="Epicondilitis lateral"/>
        <s v="Otros hidroceles"/>
        <s v="Fractura de otras partes del torax oseo"/>
        <s v="Celulitis de la cara"/>
        <s v="Otras enfermedades periodontales"/>
        <s v="Pasajero de motocicleta lesionado por colision con otros vehiculos de motor, y con los no especificados, en accidente de transito"/>
        <s v="Absceso periapical sin fistula"/>
        <s v="Aborto espontaneo incompleto, sin complicacion"/>
        <s v="Herida de dedo(s) del pie sin dano(s) de la(s) una(s)"/>
        <s v="Fracturas de otras partes del femur"/>
        <s v="Contusion del tobillo"/>
        <s v="Poliartritis, no especificada"/>
        <s v="Meningitis bacteriana, no especificada"/>
        <s v="Taquicardia supraventricular"/>
        <s v="Carcinoma in situ de la prostata"/>
        <s v="Otitis media aguda serosa"/>
        <s v="Caries de la dentina"/>
        <s v="Espolon calcaneo"/>
        <s v="Esguinces y torceduras del maxilar"/>
        <s v="Trastorno de la membrana timpanica, no especificado"/>
        <s v="Quemadura de primer grado, region del cuerpo no especificada"/>
        <s v="Quemadura del hombro y miembro superior, de segundo grado, excepto de la muneca y de la mano"/>
        <s v="Afeccion relacionada con el trabajo"/>
        <s v="Traumatismo por aplastamiento del tobillo"/>
        <s v="Sepsis debida a estreptococo, grupo B"/>
        <s v="Absceso cutaneo, furunculo y antrax de miembro"/>
        <s v="Traumatismo de nervio sensorial cutaneo a nivel del pie y del tobillo"/>
        <s v="Tumor de comportamiento incierto o desconocido de la glandula tiroides"/>
        <s v="Herida de miembro superior, nivel no especificado"/>
        <s v="Hernia inguinal unilateral o no especificada, sin obstruccion ni gangrena"/>
        <s v="Hemorragia gastrointestinal, no especificada"/>
        <s v="Fractura de otro dedo de la mano"/>
        <s v="Infeccion bacteriana, no especificada"/>
        <s v="Trastorno venoso, no especificado"/>
        <s v="ulcera cronica de la piel, no clasificada en otra parte"/>
        <s v="Herida del codo"/>
        <s v="Contusion de otras partes y las no especificadas de la pierna"/>
        <s v="Otras apendicitis agudas, y las no especificadas"/>
        <s v="Fractura de la clavicula"/>
        <s v="Faringitis aguda, no especificada"/>
        <s v="Fractura de hueso del metatarso"/>
        <s v="Dolor ocular"/>
        <s v="Trastorno de nervio craneal, no especificado"/>
        <s v="Traumatismo del tendon y musculo flexor del pulgar a nivel del antebrazo"/>
        <s v="Tumor maligno del ovario"/>
        <s v="Endometriosis, no especificada"/>
        <s v="Bronquitis, no especificada como aguda o cronica"/>
        <s v="Hipo"/>
        <s v="Glaucoma secundario a otros trastornos del ojo"/>
        <s v="Otras perforaciones de la membrana timpanica"/>
        <s v="Otras colelitiasis"/>
        <s v="Otras queratitis superficiales sin conjuntivitis"/>
        <s v="Donante de rinon"/>
        <s v="Embarazo ectopico, no especificado"/>
        <s v="Hemorroides externas sin complicaciones"/>
        <s v="Migrana sin aura [migrana comun]"/>
        <s v="Asma, no especificado"/>
        <s v="Venas varicosas de los miembros inferiores con ulcera e inflamacion"/>
        <s v="Traumatismo superficial de la muneca y de la mano, no especificado"/>
        <s v="Supervision de otros embarazos de alto riesgo"/>
        <s v="Hernia umbilical sin obstruccion ni gangrena"/>
        <s v="Infeccion de la piel perianal y recto por virus del herpes simple"/>
        <s v="Esguinces y torceduras de otros sitios y los no especificados del pie"/>
        <s v="Cuerpo extrano en el saco conjuntival"/>
        <s v="Laringitis aguda"/>
        <s v="Enfermedad del reflujo gastroesofagico sin esofagitis"/>
        <s v="Trastorno de ansiedad, no especificado"/>
        <s v="Hiperglicemia, no especificada"/>
        <s v="Amigdalitis estreptococica"/>
        <s v="Estado migranoso"/>
        <s v="Contusion de la cadera"/>
        <s v="Tumor benigno de la laringe"/>
        <s v="Parotiditis, sin complicaciones"/>
        <s v="Fractura del hueso escafoides [navicular] de la mano"/>
        <s v="Otros sintomas y signos generales especificados"/>
        <s v="Traumatismo cerebral difuso"/>
        <s v="Gastritis, no especificada"/>
        <s v="Caida en el mismo nivel por deslizamiento, tropezon y traspie, otro lugar especificado"/>
        <s v="Contusion de dedo(s) de la mano, sin dano de la(s) una(s)"/>
        <s v="Una encarnada"/>
        <s v="Absceso cutaneo, furunculo y antrax de otros sitios"/>
        <s v="Trastornos de disco lumbar y otros, con radiculopatia"/>
        <s v="Colitis y gastroenteritis alergicas y dieteticas"/>
        <s v="Otitis media supurativa aguda"/>
        <s v="Ruptura prematura de las membranas, sin otra especificacion"/>
        <s v="Trastornos del testiculo y del epididimo en enfermedades clasificadas en otra parte"/>
        <s v="Impetiginizacion de otras dermatosis"/>
        <s v="Tumor benigno de la mama"/>
        <s v="Masa no especificada en la mama"/>
        <s v="Herida de la pierna, parte no especificada"/>
        <s v="Trastorno de la una, no especificado"/>
        <s v="Sindrome del tunel carpiano"/>
        <s v="Esguinces y torceduras que comprometen los ligamentos laterales (externo) (interno) de la rodilla"/>
        <s v="Otros trastornos especificados de la retina"/>
        <s v="Amigdalitis aguda debida a otros microorganismos especificados"/>
        <s v="Reaccion de hipersensibilidad de las vias respiratorias superiores, sitio no especificado"/>
        <s v="Palpitaciones"/>
        <s v="Dolor en el pecho al respirar"/>
        <s v="Otros trastornos del globo ocular"/>
        <s v="Conjuntivitis mucopurulenta"/>
        <s v="Absceso cutaneo, furunculo y antrax de gluteos"/>
        <s v="Conjuntivitis viral, sin otra especificacion"/>
        <s v="Conjuntivitis, no especificada"/>
        <s v="Aborto no especificado completo o no especificado, sin complicacion"/>
        <s v="Fractura de los huesos de la nariz"/>
        <s v="Otros trastornos especificados del ojo y sus anexos"/>
        <s v="Aborto espontaneo completo o no especificado, complicado por embolia"/>
        <s v="ulcera gastrica, aguda con hemorragia"/>
        <s v="Hemorragia del vitreo"/>
        <s v="Desprendimiento de la retina por traccion"/>
        <s v="Embarazo confirmado"/>
        <s v="Obesidad debida a exceso de calorias"/>
        <s v="Esterilizacion"/>
        <s v="Erisipela"/>
        <s v="Infeccion filarica de la conjuntiva"/>
        <s v="Trabajo de parto prematuro sin parto"/>
        <s v="Fiebre viral transmitida por mosquito, sin otra especificacion"/>
        <s v="Absceso cutaneo, furunculo y antrax de la cara"/>
        <s v="Contusion de otras partes del antebrazo y de las no especificadas"/>
        <s v="Granuloma por cuerpo extrano en la piel y en el tejido subcutaneo"/>
        <s v="Hematoma obstetrico de la pelvis"/>
        <s v="Trastornos del higado en el embarazo, el parto y el puerperio"/>
        <s v="Otros trastornos degenerativos del globo ocular"/>
        <s v="Paralisis de Bell"/>
        <s v="Otras lesiones del hombro"/>
        <s v="Traumatismo superficial de la cabeza, parte no especificada"/>
        <s v="Herida del tobillo"/>
        <s v="Hemorragia conjuntival"/>
        <s v="Tendinitis aquiliana"/>
        <s v="Cistitis aguda"/>
        <s v="Contusion de otras partes y de las no especificadas del pie"/>
        <s v="Embarazo tubarico"/>
        <s v="Catarata senil, no especificada"/>
        <s v="Catarata, no especificada"/>
        <s v="Otras gastritis"/>
        <s v="Supervision de embarazo con historia de esterilidad"/>
        <s v="Fractura de la epifisis superior del humero"/>
        <s v="Placenta previa con especificacion de que no hubo hemorragia"/>
        <s v="Enfermedad de la lengua, no especificada"/>
        <s v="Fiebre recurrente, no especificada"/>
        <s v="Otros traumatismos multiples del pie y del tobillo"/>
        <s v="Mordedura o picadura de insectos y otros artropodos no venenosos, area industrial y de la construccion"/>
        <s v="Calculo urinario, no especificado"/>
        <s v="Orquitis, epididimitis y orquiepididimitis sin absceso"/>
        <s v="Micosis superficial, sin otra especificacion"/>
        <s v="Otra otitis media aguda, no supurativa"/>
        <s v="Otras infecciones virales de sitio no especificado"/>
        <s v="Amputacion traumatica de otro dedo unico (completa) (parcial)"/>
        <s v="Hemorroides no especificada sin complicacion"/>
        <s v="Blefaritis"/>
        <s v="Sinovitis y tenosinovitis, no especificada"/>
        <s v="Neuralgia y neuritis, no especificadas"/>
        <s v="Luxacion, esguince o torcedura de articulacion y ligamentos no especificados de miembro inferior, nivel no especificado"/>
        <s v="Sindrome de dificultad respiratoria del adulto"/>
        <s v="Vomitos del embarazo, no especificados"/>
        <s v="Otros trastornos funcionales especificados del intestino"/>
        <s v="Anomalias de la posicion del diente"/>
        <s v="Vomito postcirugia gastrointestinal"/>
        <s v="Urticaria alergica"/>
        <s v="Fractura de la diafisis de la tibia"/>
        <s v="No especificado"/>
        <s v="Licencia" u="1"/>
        <s v="Falso trabajo de parto a las 37 y mas semanas completas de gestacion" u="1"/>
        <s v="Osteocondropatia, no especificada" u="1"/>
        <s v="Licencia paternidad" u="1"/>
        <e v="#N/A" u="1"/>
      </sharedItems>
    </cacheField>
    <cacheField name="&gt; 10 Dias" numFmtId="0">
      <sharedItems/>
    </cacheField>
    <cacheField name="D. T. P. " numFmtId="0">
      <sharedItems containsMixedTypes="1" containsNumber="1" containsInteger="1" minValue="1" maxValue="126"/>
    </cacheField>
    <cacheField name="A. Inc." numFmtId="0">
      <sharedItems containsMixedTypes="1" containsNumber="1" containsInteger="1" minValue="2016" maxValue="2025"/>
    </cacheField>
    <cacheField name="M. Inc." numFmtId="0">
      <sharedItems/>
    </cacheField>
    <cacheField name="Concepto" numFmtId="0">
      <sharedItems/>
    </cacheField>
    <cacheField name="Descripción" numFmtId="0">
      <sharedItems longText="1"/>
    </cacheField>
  </cacheFields>
  <extLst>
    <ext xmlns:x14="http://schemas.microsoft.com/office/spreadsheetml/2009/9/main" uri="{725AE2AE-9491-48be-B2B4-4EB974FC3084}">
      <x14:pivotCacheDefinition pivotCacheId="1284459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
  <r>
    <n v="1"/>
    <s v="SANDY PAULINA PERTUZ SAMPER"/>
    <n v="1048290598"/>
    <m/>
    <x v="0"/>
    <n v="30"/>
    <x v="0"/>
    <x v="0"/>
    <x v="0"/>
    <d v="2017-01-01T00:00:00"/>
    <s v="30/012/2017"/>
    <x v="0"/>
    <s v="PARTO POR CESAREA DE EMERGENCIA"/>
  </r>
  <r>
    <n v="2"/>
    <s v="DAYLIZ BOLAÑO GALVIS"/>
    <n v="1143434155"/>
    <m/>
    <x v="0"/>
    <n v="1"/>
    <x v="0"/>
    <x v="1"/>
    <x v="0"/>
    <d v="2017-01-13T00:00:00"/>
    <d v="2017-01-13T00:00:00"/>
    <x v="1"/>
    <e v="#REF!"/>
  </r>
  <r>
    <n v="3"/>
    <s v="CLARIBEL TARRAS CALLE"/>
    <n v="22650493"/>
    <m/>
    <x v="0"/>
    <n v="1"/>
    <x v="0"/>
    <x v="1"/>
    <x v="1"/>
    <d v="2017-01-12T00:00:00"/>
    <d v="2017-01-12T00:00:00"/>
    <x v="2"/>
    <e v="#REF!"/>
  </r>
  <r>
    <n v="4"/>
    <s v="RUBEN DARIO MERCADO SALAS"/>
    <n v="3715133"/>
    <m/>
    <x v="0"/>
    <n v="2"/>
    <x v="0"/>
    <x v="1"/>
    <x v="2"/>
    <d v="2017-01-11T00:00:00"/>
    <d v="2017-01-12T00:00:00"/>
    <x v="3"/>
    <e v="#REF!"/>
  </r>
  <r>
    <n v="5"/>
    <s v="HARRY SANTOYA MARIOTTE"/>
    <n v="8801424"/>
    <m/>
    <x v="0"/>
    <n v="1"/>
    <x v="0"/>
    <x v="1"/>
    <x v="1"/>
    <d v="2017-01-07T00:00:00"/>
    <d v="2017-01-07T00:00:00"/>
    <x v="4"/>
    <e v="#REF!"/>
  </r>
  <r>
    <n v="6"/>
    <s v="MARCO TULIO SOLIS MONTAÑEZ"/>
    <n v="72260712"/>
    <m/>
    <x v="1"/>
    <n v="1"/>
    <x v="0"/>
    <x v="1"/>
    <x v="3"/>
    <d v="2017-02-13T00:00:00"/>
    <d v="2017-02-13T00:00:00"/>
    <x v="5"/>
    <e v="#REF!"/>
  </r>
  <r>
    <n v="7"/>
    <s v="ALEXANDER SEGURA DE LA ROSA"/>
    <n v="8566610"/>
    <m/>
    <x v="1"/>
    <n v="2"/>
    <x v="0"/>
    <x v="1"/>
    <x v="1"/>
    <d v="2017-02-08T00:00:00"/>
    <d v="2017-02-09T00:00:00"/>
    <x v="1"/>
    <e v="#REF!"/>
  </r>
  <r>
    <n v="8"/>
    <s v="MARIA JOSE CASTILLO SALEJ"/>
    <n v="1140854101"/>
    <m/>
    <x v="1"/>
    <n v="1"/>
    <x v="0"/>
    <x v="1"/>
    <x v="1"/>
    <d v="2017-02-27T00:00:00"/>
    <d v="2017-02-27T00:00:00"/>
    <x v="6"/>
    <e v="#REF!"/>
  </r>
  <r>
    <n v="9"/>
    <s v="ONIX MARIA MENA LOPEZ"/>
    <n v="22564119"/>
    <m/>
    <x v="1"/>
    <n v="2"/>
    <x v="0"/>
    <x v="1"/>
    <x v="0"/>
    <d v="2017-02-24T00:00:00"/>
    <d v="2017-02-25T00:00:00"/>
    <x v="7"/>
    <e v="#REF!"/>
  </r>
  <r>
    <n v="10"/>
    <s v="ONELL CERA BOLAÑO"/>
    <n v="1140814061"/>
    <m/>
    <x v="1"/>
    <n v="2"/>
    <x v="0"/>
    <x v="1"/>
    <x v="4"/>
    <d v="2017-02-23T00:00:00"/>
    <d v="2017-02-24T00:00:00"/>
    <x v="2"/>
    <e v="#REF!"/>
  </r>
  <r>
    <n v="11"/>
    <s v="LUIS CORONELL OLIVEROS"/>
    <n v="1044392852"/>
    <m/>
    <x v="1"/>
    <n v="2"/>
    <x v="0"/>
    <x v="1"/>
    <x v="5"/>
    <d v="2017-02-18T00:00:00"/>
    <d v="2017-02-19T00:00:00"/>
    <x v="8"/>
    <e v="#N/A"/>
  </r>
  <r>
    <n v="12"/>
    <s v="LUIS CORONELL OLIVEROS"/>
    <n v="1044392852"/>
    <m/>
    <x v="1"/>
    <n v="2"/>
    <x v="0"/>
    <x v="1"/>
    <x v="5"/>
    <d v="2017-02-20T00:00:00"/>
    <d v="2017-02-21T00:00:00"/>
    <x v="8"/>
    <e v="#N/A"/>
  </r>
  <r>
    <n v="13"/>
    <s v="RUBEN DARIO MERCADO SALAS"/>
    <n v="3715133"/>
    <m/>
    <x v="2"/>
    <n v="3"/>
    <x v="0"/>
    <x v="1"/>
    <x v="6"/>
    <d v="2017-06-12T00:00:00"/>
    <d v="2017-06-14T00:00:00"/>
    <x v="3"/>
    <e v="#REF!"/>
  </r>
  <r>
    <n v="14"/>
    <s v="MARLON ENRIQUE TAFUR BERMEJO"/>
    <n v="8866777"/>
    <m/>
    <x v="2"/>
    <n v="2"/>
    <x v="0"/>
    <x v="1"/>
    <x v="0"/>
    <d v="2017-06-17T00:00:00"/>
    <d v="2017-06-18T00:00:00"/>
    <x v="2"/>
    <e v="#REF!"/>
  </r>
  <r>
    <n v="15"/>
    <s v="PABLA EMILIA SANDOVAL DE CASTRO"/>
    <n v="32649558"/>
    <m/>
    <x v="2"/>
    <n v="5"/>
    <x v="0"/>
    <x v="1"/>
    <x v="4"/>
    <d v="2017-06-17T00:00:00"/>
    <d v="2017-06-21T00:00:00"/>
    <x v="9"/>
    <e v="#REF!"/>
  </r>
  <r>
    <n v="16"/>
    <s v="DAYLIZ BOLAÑO GALVIS"/>
    <n v="1143434155"/>
    <m/>
    <x v="2"/>
    <n v="1"/>
    <x v="0"/>
    <x v="1"/>
    <x v="0"/>
    <d v="2017-06-21T00:00:00"/>
    <d v="2017-06-21T00:00:00"/>
    <x v="1"/>
    <e v="#REF!"/>
  </r>
  <r>
    <n v="17"/>
    <s v="MARTHA DEL SOCORRO RAMIREZ"/>
    <n v="32705541"/>
    <m/>
    <x v="2"/>
    <n v="2"/>
    <x v="0"/>
    <x v="1"/>
    <x v="0"/>
    <d v="2017-06-18T00:00:00"/>
    <d v="2017-06-19T00:00:00"/>
    <x v="4"/>
    <e v="#REF!"/>
  </r>
  <r>
    <n v="18"/>
    <s v="ANDRES ABELINO VARGAS MANOTAS"/>
    <n v="72099290"/>
    <m/>
    <x v="2"/>
    <n v="1"/>
    <x v="0"/>
    <x v="1"/>
    <x v="7"/>
    <d v="2017-06-27T00:00:00"/>
    <d v="2017-06-27T00:00:00"/>
    <x v="1"/>
    <e v="#REF!"/>
  </r>
  <r>
    <n v="19"/>
    <s v="CARMEN ROCIO RODRIGUEZ YEPEZ"/>
    <n v="32801096"/>
    <m/>
    <x v="2"/>
    <n v="7"/>
    <x v="0"/>
    <x v="1"/>
    <x v="4"/>
    <d v="2017-06-21T00:00:00"/>
    <d v="2017-06-27T00:00:00"/>
    <x v="10"/>
    <e v="#REF!"/>
  </r>
  <r>
    <n v="20"/>
    <s v="CARMEN ROCIO RODRIGUEZ YEPEZ"/>
    <n v="32801096"/>
    <m/>
    <x v="3"/>
    <n v="7"/>
    <x v="0"/>
    <x v="1"/>
    <x v="4"/>
    <d v="2017-06-28T00:00:00"/>
    <d v="2017-07-04T00:00:00"/>
    <x v="8"/>
    <e v="#N/A"/>
  </r>
  <r>
    <n v="21"/>
    <s v="MISAEL ENRIQUE MEJIA PEREIRA"/>
    <n v="72310435"/>
    <m/>
    <x v="2"/>
    <n v="2"/>
    <x v="0"/>
    <x v="1"/>
    <x v="1"/>
    <d v="2017-06-26T00:00:00"/>
    <d v="2017-06-27T00:00:00"/>
    <x v="11"/>
    <e v="#REF!"/>
  </r>
  <r>
    <n v="22"/>
    <s v="FRANCISCO JAVIER ACEVEDO"/>
    <n v="1048270478"/>
    <m/>
    <x v="2"/>
    <n v="2"/>
    <x v="0"/>
    <x v="1"/>
    <x v="8"/>
    <d v="2017-06-27T00:00:00"/>
    <d v="2017-06-28T00:00:00"/>
    <x v="12"/>
    <e v="#REF!"/>
  </r>
  <r>
    <n v="23"/>
    <s v="SANDY PAULINA PERTUZ SAMPER"/>
    <n v="1048290598"/>
    <m/>
    <x v="3"/>
    <n v="2"/>
    <x v="0"/>
    <x v="1"/>
    <x v="0"/>
    <d v="2017-07-02T00:00:00"/>
    <d v="2017-07-03T00:00:00"/>
    <x v="13"/>
    <e v="#N/A"/>
  </r>
  <r>
    <n v="24"/>
    <s v="RAFAEL ENRIQUE DIAZ NAVARRO"/>
    <n v="8779253"/>
    <m/>
    <x v="2"/>
    <n v="2"/>
    <x v="0"/>
    <x v="1"/>
    <x v="0"/>
    <d v="2017-06-28T00:00:00"/>
    <d v="2017-06-29T00:00:00"/>
    <x v="14"/>
    <e v="#REF!"/>
  </r>
  <r>
    <n v="25"/>
    <s v="CARMEN ROCIO RODRIGUEZ YEPEZ"/>
    <n v="32801096"/>
    <m/>
    <x v="3"/>
    <n v="29"/>
    <x v="0"/>
    <x v="0"/>
    <x v="4"/>
    <d v="2017-07-03T00:00:00"/>
    <d v="2017-07-31T00:00:00"/>
    <x v="15"/>
    <e v="#REF!"/>
  </r>
  <r>
    <n v="26"/>
    <s v="CARMEN ROCIO RODRIGUEZ YEPEZ"/>
    <n v="32801096"/>
    <m/>
    <x v="4"/>
    <n v="31"/>
    <x v="0"/>
    <x v="0"/>
    <x v="4"/>
    <d v="2017-08-01T00:00:00"/>
    <d v="2017-07-31T00:00:00"/>
    <x v="15"/>
    <e v="#REF!"/>
  </r>
  <r>
    <n v="27"/>
    <s v="CARMEN ROCIO RODRIGUEZ YEPEZ"/>
    <n v="32801096"/>
    <m/>
    <x v="5"/>
    <n v="30"/>
    <x v="0"/>
    <x v="0"/>
    <x v="4"/>
    <d v="2017-09-01T00:00:00"/>
    <d v="2017-09-30T00:00:00"/>
    <x v="15"/>
    <e v="#REF!"/>
  </r>
  <r>
    <n v="28"/>
    <s v="CARMEN ROCIO RODRIGUEZ YEPEZ"/>
    <n v="32801096"/>
    <m/>
    <x v="6"/>
    <n v="30"/>
    <x v="0"/>
    <x v="0"/>
    <x v="4"/>
    <d v="2017-10-01T00:00:00"/>
    <d v="2017-10-31T00:00:00"/>
    <x v="15"/>
    <e v="#REF!"/>
  </r>
  <r>
    <n v="29"/>
    <s v="IVAN PEREZ PORTILLO"/>
    <n v="8767528"/>
    <m/>
    <x v="3"/>
    <n v="7"/>
    <x v="1"/>
    <x v="2"/>
    <x v="9"/>
    <d v="2017-07-05T00:00:00"/>
    <d v="2017-07-11T00:00:00"/>
    <x v="16"/>
    <e v="#REF!"/>
  </r>
  <r>
    <n v="30"/>
    <s v="IVAN PEREZ PORTILLO"/>
    <n v="8767528"/>
    <m/>
    <x v="3"/>
    <n v="7"/>
    <x v="1"/>
    <x v="2"/>
    <x v="9"/>
    <d v="2017-07-12T00:00:00"/>
    <d v="2017-07-18T00:00:00"/>
    <x v="17"/>
    <e v="#REF!"/>
  </r>
  <r>
    <n v="31"/>
    <s v="JARMINCEN JASSED CHALA VILLANUEVA"/>
    <n v="1140831251"/>
    <m/>
    <x v="3"/>
    <n v="2"/>
    <x v="0"/>
    <x v="1"/>
    <x v="1"/>
    <d v="2017-07-12T00:00:00"/>
    <d v="2017-07-13T00:00:00"/>
    <x v="4"/>
    <e v="#REF!"/>
  </r>
  <r>
    <n v="32"/>
    <s v="ELMER ENRRIQUE TEJERA VASQUEZ"/>
    <n v="72310811"/>
    <m/>
    <x v="3"/>
    <n v="3"/>
    <x v="0"/>
    <x v="1"/>
    <x v="0"/>
    <d v="2017-07-05T00:00:00"/>
    <d v="2017-07-07T00:00:00"/>
    <x v="18"/>
    <e v="#REF!"/>
  </r>
  <r>
    <n v="33"/>
    <s v="YEFRY ROMERO"/>
    <m/>
    <m/>
    <x v="3"/>
    <n v="1"/>
    <x v="0"/>
    <x v="1"/>
    <x v="10"/>
    <d v="2017-07-06T00:00:00"/>
    <d v="2017-07-06T00:00:00"/>
    <x v="2"/>
    <e v="#REF!"/>
  </r>
  <r>
    <n v="34"/>
    <s v="IVAN DARIO MOLINA ARTETA"/>
    <n v="1044392901"/>
    <m/>
    <x v="3"/>
    <n v="3"/>
    <x v="0"/>
    <x v="1"/>
    <x v="0"/>
    <d v="2017-07-07T00:00:00"/>
    <d v="2017-07-09T00:00:00"/>
    <x v="19"/>
    <e v="#REF!"/>
  </r>
  <r>
    <n v="35"/>
    <s v="DUVAN ARTETA MOLINA"/>
    <n v="1043932130"/>
    <m/>
    <x v="3"/>
    <n v="8"/>
    <x v="0"/>
    <x v="1"/>
    <x v="10"/>
    <d v="2017-07-07T00:00:00"/>
    <d v="2017-07-14T00:00:00"/>
    <x v="20"/>
    <e v="#REF!"/>
  </r>
  <r>
    <n v="36"/>
    <s v="RAFAEL ENRIQUE DIAZ NAVARRO"/>
    <n v="8779253"/>
    <m/>
    <x v="3"/>
    <n v="2"/>
    <x v="0"/>
    <x v="1"/>
    <x v="0"/>
    <d v="2017-07-08T00:00:00"/>
    <d v="2017-07-09T00:00:00"/>
    <x v="14"/>
    <e v="#REF!"/>
  </r>
  <r>
    <n v="37"/>
    <s v="RUBEN DARIO MERCADO SALAS"/>
    <n v="3715133"/>
    <m/>
    <x v="3"/>
    <n v="2"/>
    <x v="0"/>
    <x v="1"/>
    <x v="6"/>
    <d v="2017-07-09T00:00:00"/>
    <d v="2017-07-08T00:00:00"/>
    <x v="4"/>
    <e v="#REF!"/>
  </r>
  <r>
    <n v="38"/>
    <s v="CLARIBEL TARRAS CALLE"/>
    <n v="22650493"/>
    <m/>
    <x v="3"/>
    <n v="1"/>
    <x v="0"/>
    <x v="1"/>
    <x v="1"/>
    <d v="2017-07-10T00:00:00"/>
    <d v="2017-07-10T00:00:00"/>
    <x v="21"/>
    <e v="#REF!"/>
  </r>
  <r>
    <n v="39"/>
    <s v="ALEXANDER SEGURA DE LA ROSA"/>
    <n v="8566610"/>
    <m/>
    <x v="3"/>
    <n v="2"/>
    <x v="0"/>
    <x v="1"/>
    <x v="1"/>
    <d v="2017-07-15T00:00:00"/>
    <d v="2017-07-16T00:00:00"/>
    <x v="22"/>
    <e v="#REF!"/>
  </r>
  <r>
    <n v="40"/>
    <s v="EDUARG RAFAEL OSORIO GUTIERREZ"/>
    <n v="8720009"/>
    <m/>
    <x v="3"/>
    <n v="2"/>
    <x v="0"/>
    <x v="1"/>
    <x v="4"/>
    <d v="2017-07-24T00:00:00"/>
    <d v="2017-07-25T00:00:00"/>
    <x v="23"/>
    <e v="#REF!"/>
  </r>
  <r>
    <n v="41"/>
    <s v="NINA YISETT RUEDA TORRES"/>
    <n v="55313514"/>
    <m/>
    <x v="3"/>
    <n v="10"/>
    <x v="0"/>
    <x v="1"/>
    <x v="1"/>
    <d v="2017-07-14T00:00:00"/>
    <d v="2017-07-23T00:00:00"/>
    <x v="24"/>
    <e v="#REF!"/>
  </r>
  <r>
    <n v="42"/>
    <s v="NINA YISETT RUEDA TORRES"/>
    <n v="55313514"/>
    <m/>
    <x v="3"/>
    <n v="6"/>
    <x v="0"/>
    <x v="1"/>
    <x v="1"/>
    <d v="2017-07-24T00:00:00"/>
    <d v="2017-07-29T00:00:00"/>
    <x v="25"/>
    <e v="#REF!"/>
  </r>
  <r>
    <n v="43"/>
    <s v="ALEX JOSE CARPINTERO AHUMADA"/>
    <n v="8487831"/>
    <m/>
    <x v="4"/>
    <n v="15"/>
    <x v="1"/>
    <x v="2"/>
    <x v="9"/>
    <d v="2017-08-03T00:00:00"/>
    <d v="2017-08-17T00:00:00"/>
    <x v="26"/>
    <e v="#REF!"/>
  </r>
  <r>
    <n v="44"/>
    <s v="CARMEN NONE PADILLA SALCEDO"/>
    <n v="22510424"/>
    <m/>
    <x v="3"/>
    <n v="13"/>
    <x v="0"/>
    <x v="1"/>
    <x v="10"/>
    <d v="2017-07-19T00:00:00"/>
    <d v="2017-07-31T00:00:00"/>
    <x v="27"/>
    <e v="#REF!"/>
  </r>
  <r>
    <n v="45"/>
    <s v="CARMEN NONE PADILLA SALCEDO"/>
    <n v="22510424"/>
    <m/>
    <x v="4"/>
    <n v="17"/>
    <x v="0"/>
    <x v="1"/>
    <x v="10"/>
    <d v="2017-08-01T00:00:00"/>
    <d v="2017-08-17T00:00:00"/>
    <x v="27"/>
    <e v="#REF!"/>
  </r>
  <r>
    <n v="46"/>
    <s v="ANGELICA MARIA JULIO GARCIA"/>
    <n v="1007116426"/>
    <m/>
    <x v="4"/>
    <n v="5"/>
    <x v="0"/>
    <x v="1"/>
    <x v="10"/>
    <d v="2017-08-04T00:00:00"/>
    <d v="2017-08-07T00:00:00"/>
    <x v="28"/>
    <e v="#REF!"/>
  </r>
  <r>
    <n v="47"/>
    <s v="DUVAN ARTETA MOLINA"/>
    <n v="1043932130"/>
    <m/>
    <x v="3"/>
    <n v="10"/>
    <x v="0"/>
    <x v="1"/>
    <x v="5"/>
    <d v="2017-07-15T00:00:00"/>
    <d v="2017-07-25T00:00:00"/>
    <x v="29"/>
    <e v="#REF!"/>
  </r>
  <r>
    <n v="48"/>
    <s v="RAMIRO ALBERTO SIERRA RICO"/>
    <n v="73135826"/>
    <m/>
    <x v="3"/>
    <n v="3"/>
    <x v="0"/>
    <x v="1"/>
    <x v="6"/>
    <d v="2017-07-16T00:00:00"/>
    <d v="2017-07-18T00:00:00"/>
    <x v="30"/>
    <e v="#REF!"/>
  </r>
  <r>
    <n v="49"/>
    <s v="CLARIBEL TARRAS CALLE"/>
    <n v="22650493"/>
    <m/>
    <x v="3"/>
    <n v="1"/>
    <x v="0"/>
    <x v="1"/>
    <x v="1"/>
    <d v="2017-07-15T00:00:00"/>
    <d v="2017-07-15T00:00:00"/>
    <x v="31"/>
    <e v="#REF!"/>
  </r>
  <r>
    <n v="50"/>
    <s v="ANDREA PATRICIA AGUIRRE ARAMBULA"/>
    <n v="1129576507"/>
    <m/>
    <x v="3"/>
    <n v="2"/>
    <x v="0"/>
    <x v="1"/>
    <x v="1"/>
    <d v="2017-07-17T00:00:00"/>
    <d v="2017-07-18T00:00:00"/>
    <x v="5"/>
    <e v="#REF!"/>
  </r>
  <r>
    <n v="51"/>
    <s v="JEINER JESUS DURAN BLANCO"/>
    <n v="1448204533"/>
    <m/>
    <x v="3"/>
    <n v="2"/>
    <x v="0"/>
    <x v="1"/>
    <x v="2"/>
    <d v="2017-07-18T00:00:00"/>
    <d v="2017-07-19T00:00:00"/>
    <x v="2"/>
    <e v="#REF!"/>
  </r>
  <r>
    <n v="52"/>
    <s v="DALCY DEL SOCORRO OLIVARES"/>
    <n v="22509141"/>
    <m/>
    <x v="3"/>
    <n v="3"/>
    <x v="0"/>
    <x v="1"/>
    <x v="0"/>
    <d v="2017-07-29T00:00:00"/>
    <d v="2017-07-31T00:00:00"/>
    <x v="32"/>
    <e v="#N/A"/>
  </r>
  <r>
    <n v="53"/>
    <s v="ZAMIT SOLANO MEJIA"/>
    <n v="1048205563"/>
    <m/>
    <x v="4"/>
    <n v="5"/>
    <x v="1"/>
    <x v="2"/>
    <x v="9"/>
    <d v="2017-08-04T00:00:00"/>
    <d v="2017-08-04T00:00:00"/>
    <x v="33"/>
    <e v="#REF!"/>
  </r>
  <r>
    <n v="54"/>
    <s v="ZAMIT SOLANO MEJIA"/>
    <n v="1048205563"/>
    <m/>
    <x v="4"/>
    <n v="10"/>
    <x v="1"/>
    <x v="2"/>
    <x v="9"/>
    <d v="2017-08-09T00:00:00"/>
    <d v="2017-08-18T00:00:00"/>
    <x v="34"/>
    <e v="#REF!"/>
  </r>
  <r>
    <n v="55"/>
    <s v="ANTONIO DE JESUS FRANCO SUAREZ"/>
    <n v="1129536929"/>
    <m/>
    <x v="4"/>
    <n v="2"/>
    <x v="0"/>
    <x v="1"/>
    <x v="11"/>
    <d v="2017-08-15T00:00:00"/>
    <d v="2017-08-16T00:00:00"/>
    <x v="1"/>
    <e v="#REF!"/>
  </r>
  <r>
    <n v="56"/>
    <s v="RICARDO ELIAS CORONELL JIMENEZ"/>
    <n v="72122073"/>
    <m/>
    <x v="4"/>
    <n v="7"/>
    <x v="0"/>
    <x v="1"/>
    <x v="0"/>
    <d v="2017-08-14T00:00:00"/>
    <d v="2017-08-20T00:00:00"/>
    <x v="35"/>
    <e v="#REF!"/>
  </r>
  <r>
    <n v="57"/>
    <s v="ALEX JOSE CARPINTERO AHUMADA"/>
    <n v="8487831"/>
    <m/>
    <x v="4"/>
    <n v="1"/>
    <x v="1"/>
    <x v="2"/>
    <x v="9"/>
    <d v="2017-08-18T00:00:00"/>
    <d v="2017-08-18T00:00:00"/>
    <x v="8"/>
    <e v="#N/A"/>
  </r>
  <r>
    <n v="58"/>
    <s v="PABLA EMILIA SANDOVAL DE CASTRO"/>
    <n v="32649558"/>
    <m/>
    <x v="4"/>
    <n v="1"/>
    <x v="0"/>
    <x v="1"/>
    <x v="4"/>
    <d v="2017-08-18T00:00:00"/>
    <d v="2017-08-18T00:00:00"/>
    <x v="8"/>
    <e v="#N/A"/>
  </r>
  <r>
    <n v="59"/>
    <s v="RAFAEL ENRIQUE DIAZ NAVARRO"/>
    <n v="8779253"/>
    <m/>
    <x v="4"/>
    <n v="1"/>
    <x v="0"/>
    <x v="1"/>
    <x v="0"/>
    <d v="2017-08-22T00:00:00"/>
    <d v="2017-08-22T00:00:00"/>
    <x v="14"/>
    <e v="#REF!"/>
  </r>
  <r>
    <n v="60"/>
    <s v="LARRY HERNANDEZ ARGUELLES"/>
    <n v="1143123692"/>
    <m/>
    <x v="4"/>
    <n v="4"/>
    <x v="0"/>
    <x v="1"/>
    <x v="10"/>
    <d v="2017-08-23T00:00:00"/>
    <d v="2017-08-26T00:00:00"/>
    <x v="8"/>
    <e v="#N/A"/>
  </r>
  <r>
    <n v="61"/>
    <s v="FRANCIA PATRICIA BALLESTEROS "/>
    <n v="32786822"/>
    <m/>
    <x v="4"/>
    <n v="2"/>
    <x v="0"/>
    <x v="1"/>
    <x v="8"/>
    <d v="2017-08-22T00:00:00"/>
    <d v="2017-08-23T00:00:00"/>
    <x v="12"/>
    <e v="#REF!"/>
  </r>
  <r>
    <n v="62"/>
    <s v="FRANCIA PATRICIA BALLESTEROS "/>
    <n v="32786822"/>
    <m/>
    <x v="4"/>
    <n v="3"/>
    <x v="0"/>
    <x v="1"/>
    <x v="8"/>
    <d v="2017-08-29T00:00:00"/>
    <d v="2017-08-31T00:00:00"/>
    <x v="12"/>
    <e v="#REF!"/>
  </r>
  <r>
    <n v="63"/>
    <s v="FRANCIA PATRICIA BALLESTEROS "/>
    <n v="32786822"/>
    <m/>
    <x v="5"/>
    <n v="4"/>
    <x v="0"/>
    <x v="1"/>
    <x v="8"/>
    <d v="2017-09-01T00:00:00"/>
    <d v="2017-09-02T00:00:00"/>
    <x v="12"/>
    <e v="#REF!"/>
  </r>
  <r>
    <n v="64"/>
    <s v="LORAINE PAOLA ESCALANTE BROCHERO"/>
    <n v="1143115054"/>
    <m/>
    <x v="4"/>
    <n v="2"/>
    <x v="0"/>
    <x v="1"/>
    <x v="1"/>
    <d v="2017-08-25T00:00:00"/>
    <d v="2017-08-26T00:00:00"/>
    <x v="36"/>
    <e v="#REF!"/>
  </r>
  <r>
    <n v="65"/>
    <s v="MARIA DEL CARMEN  BORNACELLY BALZA"/>
    <n v="26852755"/>
    <m/>
    <x v="4"/>
    <n v="1"/>
    <x v="0"/>
    <x v="1"/>
    <x v="10"/>
    <d v="2017-08-24T00:00:00"/>
    <d v="2017-08-24T00:00:00"/>
    <x v="37"/>
    <e v="#REF!"/>
  </r>
  <r>
    <n v="66"/>
    <s v="MARIA DEL CARMEN  BORNACELLY BALZA"/>
    <n v="26852755"/>
    <m/>
    <x v="4"/>
    <n v="2"/>
    <x v="0"/>
    <x v="1"/>
    <x v="10"/>
    <d v="2017-08-30T00:00:00"/>
    <d v="2017-08-31T00:00:00"/>
    <x v="37"/>
    <e v="#REF!"/>
  </r>
  <r>
    <n v="67"/>
    <s v="ALICIA ESTHER VASQUEZ YEPES"/>
    <n v="1140583573"/>
    <m/>
    <x v="4"/>
    <n v="2"/>
    <x v="0"/>
    <x v="1"/>
    <x v="0"/>
    <d v="2017-08-30T00:00:00"/>
    <d v="2017-08-31T00:00:00"/>
    <x v="31"/>
    <e v="#REF!"/>
  </r>
  <r>
    <n v="68"/>
    <s v="LARRY HERNANDEZ ARGUELLES"/>
    <n v="1143123692"/>
    <m/>
    <x v="4"/>
    <n v="3"/>
    <x v="0"/>
    <x v="1"/>
    <x v="10"/>
    <d v="2017-07-28T00:00:00"/>
    <d v="2017-08-30T00:00:00"/>
    <x v="8"/>
    <e v="#N/A"/>
  </r>
  <r>
    <n v="69"/>
    <s v="CESAR AUGUSTO HENAO DE LA HOZ"/>
    <n v="1129564190"/>
    <m/>
    <x v="4"/>
    <n v="2"/>
    <x v="0"/>
    <x v="1"/>
    <x v="4"/>
    <d v="2017-08-29T00:00:00"/>
    <d v="2017-08-30T00:00:00"/>
    <x v="38"/>
    <e v="#REF!"/>
  </r>
  <r>
    <n v="70"/>
    <s v="IVAN DARIO MOLINA ARTETA"/>
    <n v="1044392901"/>
    <m/>
    <x v="4"/>
    <n v="7"/>
    <x v="0"/>
    <x v="1"/>
    <x v="0"/>
    <d v="2017-08-17T00:00:00"/>
    <d v="2017-08-23T00:00:00"/>
    <x v="35"/>
    <e v="#REF!"/>
  </r>
  <r>
    <n v="71"/>
    <s v="ZAMIT SOLANO MEJIA"/>
    <n v="1048205563"/>
    <m/>
    <x v="5"/>
    <n v="29"/>
    <x v="1"/>
    <x v="2"/>
    <x v="9"/>
    <d v="2017-09-02T00:00:00"/>
    <d v="2017-09-30T00:00:00"/>
    <x v="33"/>
    <e v="#REF!"/>
  </r>
  <r>
    <n v="72"/>
    <s v="ZAMIT SOLANO MEJIA"/>
    <n v="1048205563"/>
    <m/>
    <x v="6"/>
    <n v="1"/>
    <x v="1"/>
    <x v="2"/>
    <x v="9"/>
    <d v="2017-10-01T00:00:00"/>
    <d v="2017-10-01T00:00:00"/>
    <x v="33"/>
    <e v="#REF!"/>
  </r>
  <r>
    <n v="73"/>
    <s v="JESUS ALBERTO BARRERA ANGULO"/>
    <n v="1143436264"/>
    <m/>
    <x v="5"/>
    <n v="1"/>
    <x v="0"/>
    <x v="1"/>
    <x v="1"/>
    <d v="2017-09-11T00:00:00"/>
    <d v="2017-09-11T00:00:00"/>
    <x v="39"/>
    <e v="#REF!"/>
  </r>
  <r>
    <n v="74"/>
    <s v="MARY ANN IBAÑEZ ANGARITA"/>
    <n v="1140819969"/>
    <m/>
    <x v="5"/>
    <n v="2"/>
    <x v="0"/>
    <x v="1"/>
    <x v="1"/>
    <d v="2017-09-11T00:00:00"/>
    <d v="2017-09-12T00:00:00"/>
    <x v="23"/>
    <e v="#REF!"/>
  </r>
  <r>
    <n v="75"/>
    <s v="LAURA VANESSA FLOREZ LOPEZ"/>
    <n v="1143119086"/>
    <m/>
    <x v="5"/>
    <n v="2"/>
    <x v="0"/>
    <x v="1"/>
    <x v="1"/>
    <d v="2017-09-04T00:00:00"/>
    <d v="2017-09-05T00:00:00"/>
    <x v="40"/>
    <e v="#REF!"/>
  </r>
  <r>
    <n v="76"/>
    <s v="LAURA VANESSA FLOREZ LOPEZ"/>
    <n v="1143119086"/>
    <m/>
    <x v="5"/>
    <n v="2"/>
    <x v="0"/>
    <x v="1"/>
    <x v="1"/>
    <d v="2017-09-02T00:00:00"/>
    <d v="2017-09-03T00:00:00"/>
    <x v="41"/>
    <e v="#REF!"/>
  </r>
  <r>
    <n v="77"/>
    <s v="CESAR AUGUSTO HENAO DE LA HOZ"/>
    <n v="1129564190"/>
    <m/>
    <x v="5"/>
    <n v="1"/>
    <x v="0"/>
    <x v="1"/>
    <x v="4"/>
    <d v="2017-09-12T00:00:00"/>
    <d v="2017-09-12T00:00:00"/>
    <x v="42"/>
    <e v="#REF!"/>
  </r>
  <r>
    <n v="78"/>
    <s v="RUBEN DARIO MERCADO SALAS"/>
    <n v="3715133"/>
    <m/>
    <x v="5"/>
    <n v="2"/>
    <x v="0"/>
    <x v="1"/>
    <x v="2"/>
    <d v="2017-09-09T00:00:00"/>
    <s v="109/2017"/>
    <x v="3"/>
    <e v="#REF!"/>
  </r>
  <r>
    <n v="79"/>
    <s v="LAURA VANESSA FLOREZ LOPEZ"/>
    <n v="1143119086"/>
    <m/>
    <x v="5"/>
    <n v="2"/>
    <x v="0"/>
    <x v="1"/>
    <x v="1"/>
    <d v="2017-09-14T00:00:00"/>
    <d v="2017-09-15T00:00:00"/>
    <x v="43"/>
    <e v="#REF!"/>
  </r>
  <r>
    <n v="80"/>
    <s v="CARMEN NONE PADILLA SALCEDO"/>
    <n v="22510424"/>
    <m/>
    <x v="5"/>
    <n v="13"/>
    <x v="0"/>
    <x v="1"/>
    <x v="10"/>
    <d v="2017-09-18T00:00:00"/>
    <d v="2017-09-30T00:00:00"/>
    <x v="8"/>
    <e v="#N/A"/>
  </r>
  <r>
    <n v="81"/>
    <s v="CARMEN NONE PADILLA SALCEDO"/>
    <n v="22510424"/>
    <m/>
    <x v="6"/>
    <n v="17"/>
    <x v="0"/>
    <x v="1"/>
    <x v="10"/>
    <d v="2017-10-01T00:00:00"/>
    <d v="2017-10-17T00:00:00"/>
    <x v="8"/>
    <e v="#N/A"/>
  </r>
  <r>
    <n v="82"/>
    <s v="ALICIA ESTHER VASQUEZ YEPES"/>
    <n v="1140583573"/>
    <m/>
    <x v="5"/>
    <n v="2"/>
    <x v="0"/>
    <x v="1"/>
    <x v="0"/>
    <d v="2017-09-21T00:00:00"/>
    <d v="2017-09-22T00:00:00"/>
    <x v="44"/>
    <e v="#N/A"/>
  </r>
  <r>
    <n v="83"/>
    <s v="RAFAEL ENRIQUE DIAZ NAVARRO"/>
    <n v="8779253"/>
    <m/>
    <x v="5"/>
    <n v="12"/>
    <x v="0"/>
    <x v="1"/>
    <x v="0"/>
    <d v="2017-09-14T00:00:00"/>
    <d v="2017-09-25T00:00:00"/>
    <x v="45"/>
    <e v="#REF!"/>
  </r>
  <r>
    <n v="84"/>
    <s v="YEFRI JAVIER ROMERO VASQUEZ"/>
    <n v="1043667569"/>
    <m/>
    <x v="5"/>
    <n v="2"/>
    <x v="0"/>
    <x v="1"/>
    <x v="1"/>
    <d v="2017-09-27T00:00:00"/>
    <d v="2017-09-28T00:00:00"/>
    <x v="46"/>
    <e v="#REF!"/>
  </r>
  <r>
    <n v="85"/>
    <s v="JUDITH ESTHER PASTOR ABELLO"/>
    <n v="32678224"/>
    <m/>
    <x v="6"/>
    <n v="1"/>
    <x v="0"/>
    <x v="1"/>
    <x v="1"/>
    <d v="2017-10-10T00:00:00"/>
    <d v="2017-10-10T00:00:00"/>
    <x v="1"/>
    <e v="#REF!"/>
  </r>
  <r>
    <n v="86"/>
    <s v="BELCY CECILIA GOMEZ DOMINGUEZ"/>
    <n v="3275719"/>
    <m/>
    <x v="6"/>
    <n v="3"/>
    <x v="0"/>
    <x v="1"/>
    <x v="4"/>
    <d v="2017-10-08T00:00:00"/>
    <d v="2017-10-10T00:00:00"/>
    <x v="46"/>
    <e v="#REF!"/>
  </r>
  <r>
    <n v="87"/>
    <s v="BELCY CECILIA GOMEZ DOMINGUEZ"/>
    <n v="3275719"/>
    <m/>
    <x v="6"/>
    <n v="1"/>
    <x v="0"/>
    <x v="1"/>
    <x v="4"/>
    <d v="2017-10-11T00:00:00"/>
    <d v="2017-10-11T00:00:00"/>
    <x v="47"/>
    <e v="#REF!"/>
  </r>
  <r>
    <n v="88"/>
    <s v="LAURA VANESSA FLOREZ LOPEZ"/>
    <n v="143119086"/>
    <m/>
    <x v="6"/>
    <n v="2"/>
    <x v="0"/>
    <x v="1"/>
    <x v="1"/>
    <d v="2017-10-05T00:00:00"/>
    <d v="2017-10-06T00:00:00"/>
    <x v="48"/>
    <e v="#REF!"/>
  </r>
  <r>
    <n v="89"/>
    <s v="EDGAR ENRRIQUE AMAYA JIMENEZ"/>
    <n v="1044392017"/>
    <m/>
    <x v="5"/>
    <n v="2"/>
    <x v="0"/>
    <x v="3"/>
    <x v="5"/>
    <d v="2017-09-29T00:00:00"/>
    <d v="2017-09-30T00:00:00"/>
    <x v="49"/>
    <e v="#REF!"/>
  </r>
  <r>
    <n v="90"/>
    <s v="EDGAR ENRRIQUE AMAYA JIMENEZ"/>
    <n v="1044392017"/>
    <m/>
    <x v="6"/>
    <n v="10"/>
    <x v="0"/>
    <x v="3"/>
    <x v="5"/>
    <d v="2017-10-01T00:00:00"/>
    <d v="2017-10-10T00:00:00"/>
    <x v="49"/>
    <e v="#REF!"/>
  </r>
  <r>
    <n v="91"/>
    <s v="JONATHAN JESUS RODRIGUEZ ESCOBAR"/>
    <n v="1140823332"/>
    <m/>
    <x v="6"/>
    <n v="2"/>
    <x v="0"/>
    <x v="1"/>
    <x v="0"/>
    <d v="2017-10-09T00:00:00"/>
    <d v="2017-10-10T00:00:00"/>
    <x v="50"/>
    <e v="#REF!"/>
  </r>
  <r>
    <n v="92"/>
    <s v="JONATHAN JESUS RODRIGUEZ ESCOBAR"/>
    <n v="1140823332"/>
    <m/>
    <x v="6"/>
    <n v="5"/>
    <x v="0"/>
    <x v="1"/>
    <x v="0"/>
    <d v="2017-10-11T00:00:00"/>
    <d v="2017-10-15T00:00:00"/>
    <x v="50"/>
    <e v="#REF!"/>
  </r>
  <r>
    <n v="93"/>
    <s v="ERICA MARIA CERVANTES BUEN DIA"/>
    <n v="22584921"/>
    <m/>
    <x v="6"/>
    <n v="2"/>
    <x v="0"/>
    <x v="1"/>
    <x v="1"/>
    <d v="2017-10-13T00:00:00"/>
    <d v="2017-10-14T00:00:00"/>
    <x v="51"/>
    <e v="#REF!"/>
  </r>
  <r>
    <n v="94"/>
    <s v="WALTER SAUL OSORIO SERPA"/>
    <n v="1100395036"/>
    <m/>
    <x v="6"/>
    <n v="4"/>
    <x v="0"/>
    <x v="1"/>
    <x v="5"/>
    <d v="2017-10-15T00:00:00"/>
    <d v="2017-10-18T00:00:00"/>
    <x v="52"/>
    <e v="#REF!"/>
  </r>
  <r>
    <n v="95"/>
    <s v="ROBINSON ONELL GONZALEZ TEJERA"/>
    <n v="1044426123"/>
    <m/>
    <x v="6"/>
    <n v="3"/>
    <x v="0"/>
    <x v="1"/>
    <x v="8"/>
    <d v="2017-10-17T00:00:00"/>
    <d v="2017-10-29T00:00:00"/>
    <x v="53"/>
    <e v="#N/A"/>
  </r>
  <r>
    <n v="96"/>
    <s v="ROBINSON ONELL GONZALEZ TEJERA"/>
    <n v="1044426123"/>
    <m/>
    <x v="6"/>
    <n v="3"/>
    <x v="0"/>
    <x v="1"/>
    <x v="8"/>
    <d v="2017-10-20T00:00:00"/>
    <d v="2017-10-22T00:00:00"/>
    <x v="53"/>
    <e v="#N/A"/>
  </r>
  <r>
    <n v="97"/>
    <s v="MARLON ENRRIQUE TAFUR BERMEJO"/>
    <n v="8866777"/>
    <m/>
    <x v="6"/>
    <n v="2"/>
    <x v="0"/>
    <x v="1"/>
    <x v="0"/>
    <d v="2017-10-21T00:00:00"/>
    <d v="2017-10-22T00:00:00"/>
    <x v="54"/>
    <e v="#N/A"/>
  </r>
  <r>
    <n v="98"/>
    <s v="FAUSTO PADILLA "/>
    <n v="1044426642"/>
    <m/>
    <x v="6"/>
    <n v="4"/>
    <x v="0"/>
    <x v="1"/>
    <x v="10"/>
    <d v="2017-10-21T00:00:00"/>
    <d v="2017-10-24T00:00:00"/>
    <x v="8"/>
    <e v="#N/A"/>
  </r>
  <r>
    <n v="99"/>
    <s v="MARIA DEL CARMEN MOLINA CORONELL"/>
    <n v="1044390788"/>
    <m/>
    <x v="6"/>
    <n v="2"/>
    <x v="0"/>
    <x v="1"/>
    <x v="1"/>
    <d v="2017-10-22T00:00:00"/>
    <d v="2017-10-23T00:00:00"/>
    <x v="52"/>
    <e v="#REF!"/>
  </r>
  <r>
    <n v="100"/>
    <s v="MARIA DEL CARMEN MOLINA CORONELL"/>
    <n v="1044390788"/>
    <m/>
    <x v="6"/>
    <n v="2"/>
    <x v="0"/>
    <x v="1"/>
    <x v="1"/>
    <d v="2017-10-24T00:00:00"/>
    <d v="2017-10-25T00:00:00"/>
    <x v="47"/>
    <e v="#REF!"/>
  </r>
  <r>
    <n v="101"/>
    <s v="OSCAR MOLINA MOLINA"/>
    <n v="3731172"/>
    <m/>
    <x v="6"/>
    <n v="3"/>
    <x v="0"/>
    <x v="1"/>
    <x v="10"/>
    <d v="2017-10-25T00:00:00"/>
    <d v="2017-10-27T00:00:00"/>
    <x v="8"/>
    <e v="#N/A"/>
  </r>
  <r>
    <n v="102"/>
    <s v="ERNESTO MOLINA JIMENEZ"/>
    <n v="3729187"/>
    <m/>
    <x v="6"/>
    <n v="4"/>
    <x v="0"/>
    <x v="1"/>
    <x v="10"/>
    <d v="2017-10-25T00:00:00"/>
    <d v="2017-10-28T00:00:00"/>
    <x v="8"/>
    <e v="#N/A"/>
  </r>
  <r>
    <n v="103"/>
    <s v="MARTHA DEL SOCORRO RAMIREZ"/>
    <n v="32705541"/>
    <m/>
    <x v="6"/>
    <n v="3"/>
    <x v="0"/>
    <x v="1"/>
    <x v="0"/>
    <d v="2017-10-27T00:00:00"/>
    <d v="2017-10-29T00:00:00"/>
    <x v="46"/>
    <e v="#REF!"/>
  </r>
  <r>
    <n v="104"/>
    <s v="JOHNNY MANUEL ARRIETA LLANOS"/>
    <n v="8699499"/>
    <m/>
    <x v="6"/>
    <n v="5"/>
    <x v="1"/>
    <x v="2"/>
    <x v="9"/>
    <d v="2017-10-27T00:00:00"/>
    <d v="2017-10-31T00:00:00"/>
    <x v="8"/>
    <e v="#N/A"/>
  </r>
  <r>
    <n v="105"/>
    <s v="DALCY DEL SOCORRO OLIVARES"/>
    <n v="22509141"/>
    <m/>
    <x v="6"/>
    <n v="2"/>
    <x v="0"/>
    <x v="1"/>
    <x v="0"/>
    <d v="2017-10-27T00:00:00"/>
    <d v="2017-10-28T00:00:00"/>
    <x v="31"/>
    <e v="#REF!"/>
  </r>
  <r>
    <n v="106"/>
    <s v="ROBERTO RAFAEL MACIAS ARTETA"/>
    <n v="1044394429"/>
    <m/>
    <x v="6"/>
    <n v="3"/>
    <x v="0"/>
    <x v="1"/>
    <x v="0"/>
    <d v="2017-10-29T00:00:00"/>
    <d v="2017-10-31T00:00:00"/>
    <x v="47"/>
    <e v="#REF!"/>
  </r>
  <r>
    <n v="107"/>
    <s v="PAULO ENRIQUE CELIS MENDOZA"/>
    <n v="72022242"/>
    <m/>
    <x v="7"/>
    <n v="3"/>
    <x v="0"/>
    <x v="1"/>
    <x v="3"/>
    <d v="2017-11-04T00:00:00"/>
    <d v="2017-11-06T00:00:00"/>
    <x v="8"/>
    <e v="#N/A"/>
  </r>
  <r>
    <n v="108"/>
    <s v="ANGELICA MARIA JULIO GARCIA"/>
    <n v="1007116426"/>
    <m/>
    <x v="7"/>
    <n v="1"/>
    <x v="0"/>
    <x v="1"/>
    <x v="10"/>
    <d v="2017-11-04T00:00:00"/>
    <d v="2017-11-04T00:00:00"/>
    <x v="55"/>
    <e v="#REF!"/>
  </r>
  <r>
    <n v="109"/>
    <s v="CARMEN NONE PADILLA SALCEDO"/>
    <n v="22510424"/>
    <m/>
    <x v="6"/>
    <n v="14"/>
    <x v="0"/>
    <x v="1"/>
    <x v="10"/>
    <d v="2017-10-18T00:00:00"/>
    <d v="2017-10-31T00:00:00"/>
    <x v="8"/>
    <e v="#N/A"/>
  </r>
  <r>
    <n v="110"/>
    <s v="CARMEN NONE PADILLA SALCEDO"/>
    <n v="22510424"/>
    <m/>
    <x v="7"/>
    <n v="17"/>
    <x v="0"/>
    <x v="1"/>
    <x v="10"/>
    <d v="2017-11-01T00:00:00"/>
    <d v="2017-11-17T00:00:00"/>
    <x v="8"/>
    <e v="#N/A"/>
  </r>
  <r>
    <n v="111"/>
    <s v="JHONATAN JIMENEZ PALENCIA"/>
    <n v="1129580234"/>
    <m/>
    <x v="6"/>
    <n v="1"/>
    <x v="0"/>
    <x v="1"/>
    <x v="10"/>
    <d v="2017-10-31T00:00:00"/>
    <d v="2017-10-31T00:00:00"/>
    <x v="4"/>
    <e v="#N/A"/>
  </r>
  <r>
    <n v="112"/>
    <s v="JHONATAN JIMENEZ PALENCIA"/>
    <n v="1129580234"/>
    <m/>
    <x v="7"/>
    <n v="1"/>
    <x v="0"/>
    <x v="1"/>
    <x v="10"/>
    <d v="2017-11-01T00:00:00"/>
    <d v="2017-11-01T00:00:00"/>
    <x v="4"/>
    <e v="#N/A"/>
  </r>
  <r>
    <n v="113"/>
    <s v="LUIS ALFREDO BARRIOS RIOS"/>
    <n v="1042428984"/>
    <m/>
    <x v="7"/>
    <n v="3"/>
    <x v="0"/>
    <x v="1"/>
    <x v="0"/>
    <d v="2017-11-01T00:00:00"/>
    <d v="2017-11-03T00:00:00"/>
    <x v="47"/>
    <e v="#REF!"/>
  </r>
  <r>
    <n v="114"/>
    <s v="JOHNNYS MANUEL ARRIETA LLANOS "/>
    <n v="8699499"/>
    <m/>
    <x v="7"/>
    <n v="2"/>
    <x v="0"/>
    <x v="1"/>
    <x v="12"/>
    <d v="2017-11-01T00:00:00"/>
    <d v="2017-11-02T00:00:00"/>
    <x v="56"/>
    <e v="#REF!"/>
  </r>
  <r>
    <n v="115"/>
    <s v="LUIS FERANDO CHARRIS"/>
    <n v="8498272"/>
    <m/>
    <x v="7"/>
    <n v="2"/>
    <x v="0"/>
    <x v="1"/>
    <x v="0"/>
    <d v="2017-11-04T00:00:00"/>
    <d v="2017-11-05T00:00:00"/>
    <x v="2"/>
    <e v="#REF!"/>
  </r>
  <r>
    <n v="116"/>
    <s v="ARIEL ENRIQUE GUEVARA ACOSTA"/>
    <n v="72164312"/>
    <m/>
    <x v="7"/>
    <n v="2"/>
    <x v="0"/>
    <x v="1"/>
    <x v="0"/>
    <d v="2017-11-05T00:00:00"/>
    <d v="2017-11-06T00:00:00"/>
    <x v="57"/>
    <e v="#REF!"/>
  </r>
  <r>
    <n v="117"/>
    <s v="DALCY DEL SOCORRO OLIVARES"/>
    <n v="22509141"/>
    <m/>
    <x v="7"/>
    <n v="3"/>
    <x v="0"/>
    <x v="1"/>
    <x v="0"/>
    <d v="2017-01-07T00:00:00"/>
    <d v="2017-11-09T00:00:00"/>
    <x v="58"/>
    <e v="#N/A"/>
  </r>
  <r>
    <n v="118"/>
    <s v="DALCY DEL SOCORRO OLIVARES"/>
    <n v="22509141"/>
    <m/>
    <x v="7"/>
    <n v="2"/>
    <x v="0"/>
    <x v="1"/>
    <x v="0"/>
    <d v="2017-11-10T00:00:00"/>
    <d v="2017-11-11T00:00:00"/>
    <x v="58"/>
    <e v="#N/A"/>
  </r>
  <r>
    <n v="119"/>
    <s v="MAYERLI DEL PILAR HERRERA ANDRADE"/>
    <n v="1048209377"/>
    <m/>
    <x v="7"/>
    <n v="3"/>
    <x v="0"/>
    <x v="1"/>
    <x v="4"/>
    <d v="2017-11-10T00:00:00"/>
    <d v="2017-11-12T00:00:00"/>
    <x v="47"/>
    <e v="#REF!"/>
  </r>
  <r>
    <n v="120"/>
    <s v="PABLA EMILIA SANDOVAL DE CASTRO"/>
    <n v="32649558"/>
    <m/>
    <x v="7"/>
    <n v="3"/>
    <x v="0"/>
    <x v="1"/>
    <x v="10"/>
    <d v="2017-11-10T00:00:00"/>
    <d v="2017-11-12T00:00:00"/>
    <x v="8"/>
    <e v="#N/A"/>
  </r>
  <r>
    <n v="121"/>
    <s v="DIONI DE JESUS ECHEVERRIA CASTRO"/>
    <n v="1129566741"/>
    <m/>
    <x v="7"/>
    <n v="5"/>
    <x v="0"/>
    <x v="1"/>
    <x v="4"/>
    <d v="2017-11-24T00:00:00"/>
    <d v="2017-11-28T00:00:00"/>
    <x v="59"/>
    <e v="#REF!"/>
  </r>
  <r>
    <n v="122"/>
    <s v="DIONI DE JESUS ECHEVERRIA CASTRO"/>
    <n v="1129566741"/>
    <m/>
    <x v="7"/>
    <n v="2"/>
    <x v="0"/>
    <x v="1"/>
    <x v="4"/>
    <d v="2017-11-29T00:00:00"/>
    <d v="2017-11-30T00:00:00"/>
    <x v="59"/>
    <e v="#REF!"/>
  </r>
  <r>
    <n v="123"/>
    <s v="DIONI DE JESUS ECHEVERRIA CASTRO"/>
    <n v="1129566741"/>
    <m/>
    <x v="8"/>
    <n v="3"/>
    <x v="0"/>
    <x v="1"/>
    <x v="4"/>
    <d v="2017-11-01T00:00:00"/>
    <d v="2017-11-03T00:00:00"/>
    <x v="59"/>
    <e v="#REF!"/>
  </r>
  <r>
    <n v="124"/>
    <s v="YEFRI JAVIER ROMERO VASQUEZ"/>
    <n v="1043667569"/>
    <m/>
    <x v="7"/>
    <n v="1"/>
    <x v="0"/>
    <x v="1"/>
    <x v="1"/>
    <d v="2017-11-23T00:00:00"/>
    <d v="2017-11-23T00:00:00"/>
    <x v="1"/>
    <e v="#REF!"/>
  </r>
  <r>
    <n v="125"/>
    <s v="DIONI DE JESUS ECHEVERRIA CASTRO"/>
    <n v="1129566741"/>
    <m/>
    <x v="8"/>
    <n v="3"/>
    <x v="0"/>
    <x v="1"/>
    <x v="4"/>
    <d v="2017-12-04T00:00:00"/>
    <d v="2017-12-06T00:00:00"/>
    <x v="59"/>
    <e v="#REF!"/>
  </r>
  <r>
    <n v="126"/>
    <s v="CRISTIAN PALMT BROCHERO"/>
    <n v="1143246947"/>
    <m/>
    <x v="8"/>
    <n v="5"/>
    <x v="0"/>
    <x v="1"/>
    <x v="10"/>
    <d v="2017-12-05T00:00:00"/>
    <d v="2017-12-09T00:00:00"/>
    <x v="60"/>
    <e v="#REF!"/>
  </r>
  <r>
    <n v="127"/>
    <s v="ALVARO RAFAEL MARTINEZ CHAMORRO"/>
    <n v="1044392702"/>
    <m/>
    <x v="8"/>
    <n v="2"/>
    <x v="1"/>
    <x v="2"/>
    <x v="9"/>
    <d v="2017-12-15T00:00:00"/>
    <d v="2017-12-16T00:00:00"/>
    <x v="61"/>
    <e v="#REF!"/>
  </r>
  <r>
    <n v="128"/>
    <s v="ALBERTO JUNIOR ARIZA PERTUZ"/>
    <n v="1143155974"/>
    <m/>
    <x v="8"/>
    <n v="2"/>
    <x v="0"/>
    <x v="1"/>
    <x v="1"/>
    <d v="2017-12-22T00:00:00"/>
    <d v="2017-12-23T00:00:00"/>
    <x v="62"/>
    <e v="#REF!"/>
  </r>
  <r>
    <n v="129"/>
    <s v="ALBERTO JUNIOR ARIZA PERTUZ"/>
    <n v="1143155974"/>
    <m/>
    <x v="8"/>
    <n v="1"/>
    <x v="0"/>
    <x v="1"/>
    <x v="1"/>
    <d v="2017-12-25T00:00:00"/>
    <d v="2017-12-25T00:00:00"/>
    <x v="63"/>
    <e v="#REF!"/>
  </r>
  <r>
    <n v="130"/>
    <s v="RAMIRO ALBERTO SIERRA RICO"/>
    <n v="73135826"/>
    <m/>
    <x v="8"/>
    <n v="2"/>
    <x v="0"/>
    <x v="1"/>
    <x v="6"/>
    <d v="2017-12-21T00:00:00"/>
    <d v="2017-12-22T00:00:00"/>
    <x v="64"/>
    <e v="#N/A"/>
  </r>
  <r>
    <n v="131"/>
    <s v="SANDY PAULINA PERTUZ SAMPER"/>
    <n v="1048290598"/>
    <m/>
    <x v="8"/>
    <n v="1"/>
    <x v="0"/>
    <x v="1"/>
    <x v="0"/>
    <d v="2017-12-16T00:00:00"/>
    <d v="2017-12-16T00:00:00"/>
    <x v="62"/>
    <e v="#REF!"/>
  </r>
  <r>
    <n v="132"/>
    <s v="JOSE JUAN MOLINA MOLINA"/>
    <n v="1044391306"/>
    <m/>
    <x v="8"/>
    <n v="2"/>
    <x v="0"/>
    <x v="1"/>
    <x v="10"/>
    <d v="2017-12-16T00:00:00"/>
    <d v="2017-12-17T00:00:00"/>
    <x v="8"/>
    <e v="#N/A"/>
  </r>
  <r>
    <n v="133"/>
    <s v="ANDRES ABELINO VARGAS MANOTAS"/>
    <n v="72099290"/>
    <m/>
    <x v="8"/>
    <n v="2"/>
    <x v="0"/>
    <x v="1"/>
    <x v="10"/>
    <d v="2017-12-19T00:00:00"/>
    <d v="2017-12-20T00:00:00"/>
    <x v="65"/>
    <e v="#REF!"/>
  </r>
  <r>
    <n v="134"/>
    <s v="ZULLY CAROLINA BETIN DOMINGUEZ"/>
    <n v="1140868777"/>
    <m/>
    <x v="8"/>
    <n v="3"/>
    <x v="0"/>
    <x v="1"/>
    <x v="1"/>
    <d v="2017-12-20T00:00:00"/>
    <d v="2017-12-22T00:00:00"/>
    <x v="66"/>
    <e v="#REF!"/>
  </r>
  <r>
    <n v="135"/>
    <s v="ALICIA ESTHER VASQUEZ YEPES"/>
    <n v="1140853573"/>
    <m/>
    <x v="8"/>
    <n v="7"/>
    <x v="0"/>
    <x v="1"/>
    <x v="0"/>
    <d v="2017-12-21T00:00:00"/>
    <d v="2017-12-27T00:00:00"/>
    <x v="28"/>
    <e v="#REF!"/>
  </r>
  <r>
    <n v="136"/>
    <s v="OSIRIS CHARRIS "/>
    <n v="22510528"/>
    <m/>
    <x v="8"/>
    <n v="4"/>
    <x v="0"/>
    <x v="1"/>
    <x v="10"/>
    <d v="2017-12-27T00:00:00"/>
    <d v="2017-12-31T00:00:00"/>
    <x v="8"/>
    <e v="#N/A"/>
  </r>
  <r>
    <n v="137"/>
    <s v="OSIRIS CHARRIS "/>
    <n v="22510528"/>
    <m/>
    <x v="0"/>
    <n v="4"/>
    <x v="0"/>
    <x v="1"/>
    <x v="10"/>
    <d v="2018-01-01T00:00:00"/>
    <d v="2018-01-04T00:00:00"/>
    <x v="8"/>
    <e v="#N/A"/>
  </r>
  <r>
    <n v="138"/>
    <s v="CARLOS ALBERTO TORRES LEON"/>
    <n v="72051803"/>
    <m/>
    <x v="8"/>
    <n v="1"/>
    <x v="0"/>
    <x v="1"/>
    <x v="10"/>
    <d v="2017-12-31T00:00:00"/>
    <d v="2017-12-31T00:00:00"/>
    <x v="8"/>
    <e v="#N/A"/>
  </r>
  <r>
    <n v="139"/>
    <s v="CARLOS ALBERTO TORRES LEON"/>
    <n v="72051803"/>
    <m/>
    <x v="0"/>
    <n v="1"/>
    <x v="0"/>
    <x v="1"/>
    <x v="10"/>
    <d v="2018-01-01T00:00:00"/>
    <d v="2018-01-01T00:00:00"/>
    <x v="8"/>
    <e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5">
  <r>
    <n v="1"/>
    <s v="EDGARDO JOSE CASTRO SANDOVAL"/>
    <n v="72293879"/>
    <m/>
    <x v="0"/>
    <n v="4"/>
    <x v="0"/>
    <x v="0"/>
    <x v="0"/>
    <d v="2016-06-27T00:00:00"/>
    <d v="2016-06-30T00:00:00"/>
    <x v="0"/>
    <e v="#REF!"/>
  </r>
  <r>
    <n v="2"/>
    <s v="EDGARDO JOSE CASTRO SANDOVAL"/>
    <n v="72293879"/>
    <m/>
    <x v="1"/>
    <n v="30"/>
    <x v="0"/>
    <x v="1"/>
    <x v="0"/>
    <d v="2016-07-01T00:00:00"/>
    <d v="2016-07-30T00:00:00"/>
    <x v="0"/>
    <e v="#REF!"/>
  </r>
  <r>
    <n v="3"/>
    <s v="PABLA EMILIA SANDOVAL DE CASTRO"/>
    <n v="32649558"/>
    <m/>
    <x v="2"/>
    <n v="17"/>
    <x v="0"/>
    <x v="1"/>
    <x v="0"/>
    <d v="2016-08-15T00:00:00"/>
    <d v="2016-08-31T00:00:00"/>
    <x v="1"/>
    <e v="#REF!"/>
  </r>
  <r>
    <n v="4"/>
    <s v="PABLA EMILIA SANDOVAL DE CASTRO"/>
    <n v="32649558"/>
    <m/>
    <x v="2"/>
    <n v="13"/>
    <x v="0"/>
    <x v="1"/>
    <x v="0"/>
    <d v="2016-09-01T00:00:00"/>
    <d v="2016-09-13T00:00:00"/>
    <x v="1"/>
    <e v="#REF!"/>
  </r>
  <r>
    <n v="5"/>
    <s v="PABLA EMILIA SANDOVAL DE CASTRO"/>
    <n v="32649558"/>
    <m/>
    <x v="1"/>
    <n v="16"/>
    <x v="0"/>
    <x v="1"/>
    <x v="0"/>
    <d v="2016-07-16T00:00:00"/>
    <d v="2016-07-31T00:00:00"/>
    <x v="2"/>
    <e v="#REF!"/>
  </r>
  <r>
    <n v="6"/>
    <s v="PABLA EMILIA SANDOVAL DE CASTRO"/>
    <n v="32649558"/>
    <m/>
    <x v="2"/>
    <n v="14"/>
    <x v="0"/>
    <x v="1"/>
    <x v="0"/>
    <d v="2016-08-01T00:00:00"/>
    <d v="2016-08-14T00:00:00"/>
    <x v="2"/>
    <e v="#REF!"/>
  </r>
  <r>
    <n v="7"/>
    <s v="PABLA EMILIA SANDOVAL DE CASTRO"/>
    <n v="32649558"/>
    <m/>
    <x v="0"/>
    <n v="15"/>
    <x v="0"/>
    <x v="1"/>
    <x v="0"/>
    <d v="2016-06-16T00:00:00"/>
    <d v="2016-06-30T00:00:00"/>
    <x v="2"/>
    <e v="#REF!"/>
  </r>
  <r>
    <n v="8"/>
    <s v="PABLA EMILIA SANDOVAL DE CASTRO"/>
    <n v="32649558"/>
    <m/>
    <x v="1"/>
    <n v="15"/>
    <x v="0"/>
    <x v="1"/>
    <x v="0"/>
    <d v="2016-07-01T00:00:00"/>
    <d v="2016-07-15T00:00:00"/>
    <x v="2"/>
    <e v="#REF!"/>
  </r>
  <r>
    <n v="9"/>
    <s v="VIVIANA DEL PILAR GOMEZ CASTAÑO"/>
    <n v="55233742"/>
    <m/>
    <x v="1"/>
    <n v="3"/>
    <x v="0"/>
    <x v="1"/>
    <x v="0"/>
    <d v="2016-07-25T00:00:00"/>
    <d v="2016-07-27T00:00:00"/>
    <x v="3"/>
    <e v="#REF!"/>
  </r>
  <r>
    <n v="10"/>
    <s v="VIVIANA DEL PILAR GOMEZ CASTAÑO"/>
    <n v="55233742"/>
    <m/>
    <x v="1"/>
    <n v="2"/>
    <x v="0"/>
    <x v="1"/>
    <x v="0"/>
    <d v="2016-07-22T00:00:00"/>
    <d v="2016-07-23T00:00:00"/>
    <x v="3"/>
    <e v="#REF!"/>
  </r>
  <r>
    <n v="11"/>
    <s v="GUILLERMO DAVID BUENO GUZMAN"/>
    <n v="92125996"/>
    <m/>
    <x v="0"/>
    <n v="2"/>
    <x v="0"/>
    <x v="0"/>
    <x v="0"/>
    <d v="2016-06-28T00:00:00"/>
    <d v="2016-06-29T00:00:00"/>
    <x v="4"/>
    <e v="#REF!"/>
  </r>
  <r>
    <n v="12"/>
    <s v="GUILLERMO DAVID BUENO GUZMAN"/>
    <n v="92125996"/>
    <m/>
    <x v="0"/>
    <n v="1"/>
    <x v="0"/>
    <x v="1"/>
    <x v="0"/>
    <d v="2016-06-30T00:00:00"/>
    <d v="2016-06-30T00:00:00"/>
    <x v="5"/>
    <e v="#REF!"/>
  </r>
  <r>
    <n v="13"/>
    <s v="GUILLERMO DAVID BUENO GUZMAN"/>
    <n v="92125996"/>
    <m/>
    <x v="1"/>
    <n v="4"/>
    <x v="0"/>
    <x v="1"/>
    <x v="0"/>
    <d v="2016-07-01T00:00:00"/>
    <d v="2016-07-04T00:00:00"/>
    <x v="5"/>
    <e v="#REF!"/>
  </r>
  <r>
    <n v="14"/>
    <s v="GUILLERMO DAVID BUENO GUZMAN"/>
    <n v="92125996"/>
    <m/>
    <x v="1"/>
    <n v="2"/>
    <x v="0"/>
    <x v="1"/>
    <x v="0"/>
    <d v="2016-07-05T00:00:00"/>
    <d v="2016-07-06T00:00:00"/>
    <x v="6"/>
    <e v="#REF!"/>
  </r>
  <r>
    <n v="15"/>
    <s v="GUILLERMO DAVID BUENO GUZMAN"/>
    <n v="92125996"/>
    <m/>
    <x v="1"/>
    <n v="13"/>
    <x v="0"/>
    <x v="1"/>
    <x v="0"/>
    <d v="2016-07-07T00:00:00"/>
    <d v="2016-07-13T00:00:00"/>
    <x v="7"/>
    <e v="#REF!"/>
  </r>
  <r>
    <n v="16"/>
    <s v="PABLA EMILIA SANDOVAL DE CASTRO"/>
    <n v="32649558"/>
    <m/>
    <x v="3"/>
    <n v="15"/>
    <x v="0"/>
    <x v="1"/>
    <x v="0"/>
    <d v="2016-05-17T00:00:00"/>
    <d v="2016-05-31T00:00:00"/>
    <x v="2"/>
    <e v="#REF!"/>
  </r>
  <r>
    <n v="17"/>
    <s v="PABLA EMILIA SANDOVAL DE CASTRO"/>
    <n v="32649558"/>
    <m/>
    <x v="0"/>
    <n v="15"/>
    <x v="0"/>
    <x v="1"/>
    <x v="0"/>
    <d v="2016-06-01T00:00:00"/>
    <d v="2016-06-15T00:00:00"/>
    <x v="2"/>
    <e v="#REF!"/>
  </r>
  <r>
    <n v="18"/>
    <s v="PABLA EMILIA SANDOVAL DE CASTRO"/>
    <n v="32649558"/>
    <m/>
    <x v="4"/>
    <n v="14"/>
    <x v="0"/>
    <x v="1"/>
    <x v="0"/>
    <d v="2016-04-17T00:00:00"/>
    <d v="2016-04-30T00:00:00"/>
    <x v="2"/>
    <e v="#REF!"/>
  </r>
  <r>
    <n v="19"/>
    <s v="PABLA EMILIA SANDOVAL DE CASTRO"/>
    <n v="32649558"/>
    <m/>
    <x v="3"/>
    <n v="16"/>
    <x v="0"/>
    <x v="1"/>
    <x v="0"/>
    <d v="2016-12-01T00:00:00"/>
    <d v="2016-05-16T00:00:00"/>
    <x v="2"/>
    <e v="#REF!"/>
  </r>
  <r>
    <n v="20"/>
    <s v="YURANY PATRICIA OSPINO CASTILLO"/>
    <n v="1043604639"/>
    <m/>
    <x v="4"/>
    <n v="2"/>
    <x v="0"/>
    <x v="0"/>
    <x v="0"/>
    <s v="4/29/2016"/>
    <d v="2016-04-30T00:00:00"/>
    <x v="8"/>
    <e v="#REF!"/>
  </r>
  <r>
    <n v="21"/>
    <s v="YURANY PATRICIA OSPINO CASTILLO"/>
    <n v="1043604639"/>
    <m/>
    <x v="3"/>
    <n v="6"/>
    <x v="0"/>
    <x v="0"/>
    <x v="0"/>
    <d v="2016-05-01T00:00:00"/>
    <d v="2016-05-06T00:00:00"/>
    <x v="8"/>
    <e v="#REF!"/>
  </r>
  <r>
    <n v="22"/>
    <s v="DARIO FERNANDO CAMARGO CABARCAS"/>
    <n v="3742225"/>
    <m/>
    <x v="0"/>
    <n v="3"/>
    <x v="0"/>
    <x v="1"/>
    <x v="0"/>
    <d v="2016-06-02T00:00:00"/>
    <d v="2016-06-04T00:00:00"/>
    <x v="9"/>
    <e v="#REF!"/>
  </r>
  <r>
    <n v="23"/>
    <s v="GUILLERMO DAVID BUENO GUZMAN"/>
    <n v="92125996"/>
    <m/>
    <x v="5"/>
    <n v="16"/>
    <x v="0"/>
    <x v="1"/>
    <x v="0"/>
    <d v="2016-01-01T00:00:00"/>
    <d v="2016-01-16T00:00:00"/>
    <x v="10"/>
    <e v="#REF!"/>
  </r>
  <r>
    <n v="24"/>
    <s v="GUILLERMO DAVID BUENO GUZMAN"/>
    <n v="92125996"/>
    <m/>
    <x v="5"/>
    <n v="15"/>
    <x v="0"/>
    <x v="1"/>
    <x v="0"/>
    <d v="2016-01-17T00:00:00"/>
    <d v="2016-01-31T00:00:00"/>
    <x v="10"/>
    <e v="#REF!"/>
  </r>
  <r>
    <n v="25"/>
    <s v="GUILLERMO DAVID BUENO GUZMAN"/>
    <n v="92125996"/>
    <m/>
    <x v="4"/>
    <n v="10"/>
    <x v="0"/>
    <x v="0"/>
    <x v="0"/>
    <d v="2016-04-21T00:00:00"/>
    <d v="2016-04-30T00:00:00"/>
    <x v="10"/>
    <e v="#REF!"/>
  </r>
  <r>
    <n v="26"/>
    <s v="GUILLERMO DAVID BUENO GUZMAN"/>
    <n v="92125996"/>
    <m/>
    <x v="3"/>
    <n v="5"/>
    <x v="0"/>
    <x v="0"/>
    <x v="0"/>
    <d v="2016-05-01T00:00:00"/>
    <d v="2016-05-05T00:00:00"/>
    <x v="10"/>
    <e v="#REF!"/>
  </r>
  <r>
    <n v="27"/>
    <s v="DARIO FERNANDO CAMARGO CABARCAS"/>
    <n v="3742225"/>
    <m/>
    <x v="3"/>
    <n v="3"/>
    <x v="0"/>
    <x v="0"/>
    <x v="0"/>
    <d v="2016-05-07T00:00:00"/>
    <d v="2016-05-09T00:00:00"/>
    <x v="11"/>
    <e v="#REF!"/>
  </r>
  <r>
    <n v="28"/>
    <s v="OMAR ALBERTO CAPOTE MORALES"/>
    <n v="72209553"/>
    <m/>
    <x v="6"/>
    <n v="2"/>
    <x v="0"/>
    <x v="1"/>
    <x v="0"/>
    <d v="2016-03-18T00:00:00"/>
    <d v="2016-03-19T00:00:00"/>
    <x v="12"/>
    <e v="#REF!"/>
  </r>
  <r>
    <n v="29"/>
    <s v="OMAR ALBERTO CAPOTE MORALES"/>
    <n v="72209553"/>
    <m/>
    <x v="6"/>
    <n v="3"/>
    <x v="0"/>
    <x v="1"/>
    <x v="0"/>
    <d v="2016-03-15T00:00:00"/>
    <d v="2016-03-15T00:00:00"/>
    <x v="12"/>
    <e v="#REF!"/>
  </r>
  <r>
    <n v="30"/>
    <s v="PABLA EMILIA SANDOVAL DE CASTRO"/>
    <n v="32649558"/>
    <m/>
    <x v="6"/>
    <n v="14"/>
    <x v="0"/>
    <x v="1"/>
    <x v="0"/>
    <d v="2016-03-18T00:00:00"/>
    <d v="2016-03-31T00:00:00"/>
    <x v="2"/>
    <e v="#REF!"/>
  </r>
  <r>
    <n v="31"/>
    <s v="PABLA EMILIA SANDOVAL DE CASTRO"/>
    <n v="32649558"/>
    <m/>
    <x v="4"/>
    <n v="16"/>
    <x v="0"/>
    <x v="1"/>
    <x v="0"/>
    <d v="2016-04-01T00:00:00"/>
    <d v="2016-04-16T00:00:00"/>
    <x v="2"/>
    <e v="#REF!"/>
  </r>
  <r>
    <n v="32"/>
    <s v="OMAR ALBERTO CAPOTE MORALES"/>
    <n v="72209553"/>
    <m/>
    <x v="6"/>
    <n v="3"/>
    <x v="0"/>
    <x v="0"/>
    <x v="0"/>
    <d v="2016-03-15T00:00:00"/>
    <d v="2016-03-17T00:00:00"/>
    <x v="12"/>
    <e v="#REF!"/>
  </r>
  <r>
    <n v="33"/>
    <s v="BRENDA YANETH ESTEFFENS BARRERA "/>
    <n v="22467055"/>
    <m/>
    <x v="5"/>
    <n v="25"/>
    <x v="0"/>
    <x v="2"/>
    <x v="0"/>
    <d v="2016-01-07T00:00:00"/>
    <d v="2016-01-31T00:00:00"/>
    <x v="13"/>
    <e v="#N/A"/>
  </r>
  <r>
    <n v="34"/>
    <s v="BRENDA YANETH ESTEFFENS BARRERA "/>
    <n v="22467055"/>
    <m/>
    <x v="7"/>
    <n v="29"/>
    <x v="0"/>
    <x v="2"/>
    <x v="0"/>
    <d v="2016-02-01T00:00:00"/>
    <d v="2016-02-29T00:00:00"/>
    <x v="13"/>
    <e v="#N/A"/>
  </r>
  <r>
    <n v="35"/>
    <s v="BRENDA YANETH ESTEFFENS BARRERA "/>
    <n v="22467055"/>
    <m/>
    <x v="6"/>
    <n v="31"/>
    <x v="0"/>
    <x v="2"/>
    <x v="0"/>
    <d v="2016-03-01T00:00:00"/>
    <d v="2016-03-31T00:00:00"/>
    <x v="13"/>
    <e v="#N/A"/>
  </r>
  <r>
    <n v="36"/>
    <s v="BRENDA YANETH ESTEFFENS BARRERA "/>
    <n v="22467056"/>
    <m/>
    <x v="4"/>
    <n v="30"/>
    <x v="0"/>
    <x v="2"/>
    <x v="0"/>
    <d v="2016-04-01T00:00:00"/>
    <d v="2016-04-30T00:00:00"/>
    <x v="13"/>
    <e v="#N/A"/>
  </r>
  <r>
    <n v="37"/>
    <s v="BRENDA YANETH ESTEFFENS BARRERA "/>
    <n v="22467057"/>
    <m/>
    <x v="3"/>
    <n v="31"/>
    <x v="0"/>
    <x v="2"/>
    <x v="0"/>
    <d v="2016-05-01T00:00:00"/>
    <d v="2016-05-31T00:00:00"/>
    <x v="13"/>
    <e v="#N/A"/>
  </r>
  <r>
    <n v="38"/>
    <s v="BRENDA YANETH ESTEFFENS BARRERA "/>
    <n v="22467058"/>
    <m/>
    <x v="0"/>
    <n v="1"/>
    <x v="0"/>
    <x v="2"/>
    <x v="0"/>
    <d v="2016-06-01T00:00:00"/>
    <d v="2016-06-01T00:00:00"/>
    <x v="13"/>
    <e v="#N/A"/>
  </r>
  <r>
    <n v="39"/>
    <s v="VIVANA DEL PILAR GOMEZ CASTAÑO"/>
    <n v="55233742"/>
    <m/>
    <x v="5"/>
    <n v="3"/>
    <x v="0"/>
    <x v="0"/>
    <x v="0"/>
    <d v="2016-01-27T00:00:00"/>
    <d v="2016-01-29T00:00:00"/>
    <x v="14"/>
    <e v="#REF!"/>
  </r>
  <r>
    <n v="40"/>
    <s v="MAYERLI DEL PILAR HERRERA ANDRADE "/>
    <n v="1048209377"/>
    <m/>
    <x v="5"/>
    <n v="3"/>
    <x v="0"/>
    <x v="0"/>
    <x v="0"/>
    <d v="2016-01-17T00:00:00"/>
    <d v="2016-01-19T00:00:00"/>
    <x v="15"/>
    <e v="#REF!"/>
  </r>
  <r>
    <n v="41"/>
    <s v="MAYERLI DEL PILAR HERRERA ANDRADE "/>
    <n v="1048209377"/>
    <m/>
    <x v="5"/>
    <n v="1"/>
    <x v="0"/>
    <x v="0"/>
    <x v="0"/>
    <d v="2016-01-25T00:00:00"/>
    <d v="2016-01-25T00:00:00"/>
    <x v="16"/>
    <e v="#REF!"/>
  </r>
  <r>
    <n v="42"/>
    <s v="PABLA EMILIA SANDOVAL DE CASTRO"/>
    <n v="32649558"/>
    <m/>
    <x v="5"/>
    <n v="5"/>
    <x v="0"/>
    <x v="0"/>
    <x v="0"/>
    <d v="2016-01-04T00:00:00"/>
    <d v="2016-01-08T00:00:00"/>
    <x v="17"/>
    <e v="#REF!"/>
  </r>
  <r>
    <n v="43"/>
    <s v="ESTEFANIA MARIA ORTEGA TOVAR"/>
    <n v="1101783204"/>
    <m/>
    <x v="2"/>
    <n v="1"/>
    <x v="0"/>
    <x v="0"/>
    <x v="1"/>
    <d v="2016-08-02T00:00:00"/>
    <d v="2016-08-02T00:00:00"/>
    <x v="18"/>
    <e v="#REF!"/>
  </r>
  <r>
    <n v="44"/>
    <s v="ESTEFANIA MARIA ORTEGA TOVAR"/>
    <n v="1101783204"/>
    <m/>
    <x v="1"/>
    <n v="2"/>
    <x v="0"/>
    <x v="1"/>
    <x v="1"/>
    <d v="2016-07-18T00:00:00"/>
    <d v="2016-07-19T00:00:00"/>
    <x v="19"/>
    <e v="#REF!"/>
  </r>
  <r>
    <n v="45"/>
    <s v="ESTEFANIA MARIA ORTEGA TOVAR"/>
    <n v="1101783204"/>
    <m/>
    <x v="1"/>
    <n v="3"/>
    <x v="0"/>
    <x v="1"/>
    <x v="1"/>
    <d v="2016-07-21T00:00:00"/>
    <d v="2016-07-13T00:00:00"/>
    <x v="20"/>
    <e v="#REF!"/>
  </r>
  <r>
    <n v="46"/>
    <s v="ESTEFANIA MARIA ORTEGA TOVAR"/>
    <n v="1101783204"/>
    <m/>
    <x v="1"/>
    <n v="2"/>
    <x v="0"/>
    <x v="0"/>
    <x v="1"/>
    <d v="2016-07-26T00:00:00"/>
    <d v="2016-07-27T00:00:00"/>
    <x v="18"/>
    <e v="#REF!"/>
  </r>
  <r>
    <n v="47"/>
    <s v="ESTEFANIA MARIA ORTEGA TOVAR"/>
    <n v="1101783204"/>
    <m/>
    <x v="1"/>
    <n v="1"/>
    <x v="0"/>
    <x v="1"/>
    <x v="1"/>
    <d v="2016-07-28T00:00:00"/>
    <d v="2016-07-28T00:00:00"/>
    <x v="19"/>
    <e v="#REF!"/>
  </r>
  <r>
    <n v="48"/>
    <s v="ANDREA PATRICIA AGUIRRE ARAMBULA"/>
    <n v="1129576507"/>
    <m/>
    <x v="0"/>
    <n v="2"/>
    <x v="0"/>
    <x v="1"/>
    <x v="1"/>
    <d v="2016-06-25T00:00:00"/>
    <d v="2016-06-26T00:00:00"/>
    <x v="21"/>
    <e v="#REF!"/>
  </r>
  <r>
    <n v="49"/>
    <s v="ANDREA PATRICIA AGUIRRE ARAMBULA"/>
    <n v="1129576507"/>
    <m/>
    <x v="0"/>
    <n v="2"/>
    <x v="0"/>
    <x v="1"/>
    <x v="1"/>
    <d v="2016-06-27T00:00:00"/>
    <d v="2016-06-28T00:00:00"/>
    <x v="21"/>
    <e v="#REF!"/>
  </r>
  <r>
    <n v="50"/>
    <s v="ANDREA PATRICIA AGUIRRE ARAMBULA"/>
    <n v="1129576507"/>
    <m/>
    <x v="0"/>
    <n v="1"/>
    <x v="0"/>
    <x v="1"/>
    <x v="1"/>
    <d v="2016-06-30T00:00:00"/>
    <d v="2016-06-30T00:00:00"/>
    <x v="22"/>
    <e v="#REF!"/>
  </r>
  <r>
    <n v="51"/>
    <s v="ANDREA PATRICIA AGUIRRE ARAMBULA"/>
    <n v="1129576507"/>
    <m/>
    <x v="1"/>
    <n v="6"/>
    <x v="0"/>
    <x v="1"/>
    <x v="1"/>
    <d v="2016-07-01T00:00:00"/>
    <d v="2016-07-06T00:00:00"/>
    <x v="22"/>
    <e v="#REF!"/>
  </r>
  <r>
    <n v="52"/>
    <s v="ESTEFANIA MARIA ORTEGA TOVAR"/>
    <n v="1101783204"/>
    <m/>
    <x v="3"/>
    <n v="7"/>
    <x v="0"/>
    <x v="1"/>
    <x v="1"/>
    <d v="2016-05-12T00:00:00"/>
    <d v="2016-05-18T00:00:00"/>
    <x v="23"/>
    <e v="#REF!"/>
  </r>
  <r>
    <n v="53"/>
    <s v="ESTEFANIA MARIA ORTEGA TOVAR"/>
    <n v="1101783204"/>
    <m/>
    <x v="3"/>
    <n v="3"/>
    <x v="0"/>
    <x v="1"/>
    <x v="1"/>
    <d v="2016-05-20T00:00:00"/>
    <d v="2016-05-22T00:00:00"/>
    <x v="24"/>
    <e v="#REF!"/>
  </r>
  <r>
    <n v="54"/>
    <s v="ESTEFANIA MARIA ORTEGA TOVAR"/>
    <n v="1101783204"/>
    <m/>
    <x v="3"/>
    <n v="6"/>
    <x v="0"/>
    <x v="1"/>
    <x v="1"/>
    <d v="2016-05-23T00:00:00"/>
    <d v="2016-05-28T00:00:00"/>
    <x v="23"/>
    <e v="#REF!"/>
  </r>
  <r>
    <n v="55"/>
    <s v="ESTEFANIA MARIA ORTEGA TOVAR"/>
    <n v="1101783204"/>
    <m/>
    <x v="0"/>
    <n v="2"/>
    <x v="0"/>
    <x v="1"/>
    <x v="1"/>
    <d v="2016-06-17T00:00:00"/>
    <d v="2016-06-18T00:00:00"/>
    <x v="25"/>
    <e v="#REF!"/>
  </r>
  <r>
    <n v="56"/>
    <s v="ESTEFANIA MARIA ORTEGA TOVAR"/>
    <n v="1101783204"/>
    <m/>
    <x v="0"/>
    <n v="2"/>
    <x v="0"/>
    <x v="1"/>
    <x v="1"/>
    <d v="2016-06-20T00:00:00"/>
    <d v="2016-06-21T00:00:00"/>
    <x v="24"/>
    <e v="#REF!"/>
  </r>
  <r>
    <n v="57"/>
    <s v="ESTEFANIA MARIA ORTEGA TOVAR"/>
    <n v="1101783204"/>
    <m/>
    <x v="0"/>
    <n v="1"/>
    <x v="0"/>
    <x v="1"/>
    <x v="1"/>
    <d v="2016-06-23T00:00:00"/>
    <d v="2016-06-23T00:00:00"/>
    <x v="26"/>
    <e v="#REF!"/>
  </r>
  <r>
    <n v="58"/>
    <s v="ESTEFANIA MARIA ORTEGA TOVAR"/>
    <n v="1101783204"/>
    <m/>
    <x v="0"/>
    <n v="1"/>
    <x v="0"/>
    <x v="1"/>
    <x v="1"/>
    <d v="2016-06-27T00:00:00"/>
    <d v="2016-06-27T00:00:00"/>
    <x v="27"/>
    <e v="#REF!"/>
  </r>
  <r>
    <n v="59"/>
    <s v="ESTEFANIA MARIA ORTEGA TOVAR"/>
    <n v="1101783204"/>
    <m/>
    <x v="1"/>
    <n v="3"/>
    <x v="0"/>
    <x v="0"/>
    <x v="1"/>
    <d v="2016-07-06T00:00:00"/>
    <d v="2016-06-08T00:00:00"/>
    <x v="28"/>
    <e v="#REF!"/>
  </r>
  <r>
    <n v="60"/>
    <s v="ESTEFANIA MARIA ORTEGA TOVAR"/>
    <n v="1101783204"/>
    <m/>
    <x v="1"/>
    <n v="7"/>
    <x v="0"/>
    <x v="1"/>
    <x v="1"/>
    <d v="2016-07-11T00:00:00"/>
    <d v="2016-07-17T00:00:00"/>
    <x v="29"/>
    <e v="#REF!"/>
  </r>
  <r>
    <n v="61"/>
    <s v="ESTEFANIA MARIA ORTEGA TOVAR"/>
    <n v="1101783204"/>
    <m/>
    <x v="3"/>
    <n v="1"/>
    <x v="0"/>
    <x v="1"/>
    <x v="1"/>
    <d v="2016-05-31T00:00:00"/>
    <d v="2016-05-31T00:00:00"/>
    <x v="24"/>
    <e v="#REF!"/>
  </r>
  <r>
    <n v="62"/>
    <s v="ESTEFANIA MARIA ORTEGA TOVAR"/>
    <n v="1101783204"/>
    <m/>
    <x v="0"/>
    <n v="4"/>
    <x v="0"/>
    <x v="1"/>
    <x v="1"/>
    <d v="2016-06-01T00:00:00"/>
    <d v="2016-06-04T00:00:00"/>
    <x v="24"/>
    <e v="#REF!"/>
  </r>
  <r>
    <n v="63"/>
    <s v="ESTEFANIA MARIA ORTEGA TOVAR"/>
    <n v="1101783204"/>
    <m/>
    <x v="0"/>
    <n v="5"/>
    <x v="0"/>
    <x v="1"/>
    <x v="1"/>
    <d v="2016-06-07T00:00:00"/>
    <d v="2016-06-11T00:00:00"/>
    <x v="24"/>
    <e v="#REF!"/>
  </r>
  <r>
    <n v="64"/>
    <s v="ESTEFANIA MARIA ORTEGA TOVAR"/>
    <n v="1101783204"/>
    <m/>
    <x v="0"/>
    <n v="1"/>
    <x v="0"/>
    <x v="0"/>
    <x v="1"/>
    <d v="2016-06-13T00:00:00"/>
    <d v="2016-06-13T00:00:00"/>
    <x v="30"/>
    <e v="#REF!"/>
  </r>
  <r>
    <n v="65"/>
    <s v="ESTEFANIA MARIA ORTEGA TOVAR"/>
    <n v="1101783204"/>
    <m/>
    <x v="0"/>
    <n v="2"/>
    <x v="0"/>
    <x v="1"/>
    <x v="1"/>
    <d v="2016-06-15T00:00:00"/>
    <d v="2016-06-16T00:00:00"/>
    <x v="30"/>
    <e v="#REF!"/>
  </r>
  <r>
    <n v="66"/>
    <s v="ANDREA PATRICIA AGUIRRE ARAMBULA"/>
    <n v="1129576507"/>
    <m/>
    <x v="3"/>
    <n v="13"/>
    <x v="0"/>
    <x v="0"/>
    <x v="1"/>
    <d v="2016-05-19T00:00:00"/>
    <d v="2016-05-31T00:00:00"/>
    <x v="21"/>
    <e v="#REF!"/>
  </r>
  <r>
    <n v="67"/>
    <s v="ANDREA PATRICIA AGUIRRE ARAMBULA"/>
    <n v="1129576507"/>
    <m/>
    <x v="0"/>
    <n v="2"/>
    <x v="0"/>
    <x v="1"/>
    <x v="1"/>
    <d v="2016-06-01T00:00:00"/>
    <d v="2016-06-02T00:00:00"/>
    <x v="21"/>
    <e v="#REF!"/>
  </r>
  <r>
    <n v="68"/>
    <s v="ESTEFANIA MARIA ORTEGA TOVAR"/>
    <n v="1101783204"/>
    <m/>
    <x v="3"/>
    <n v="5"/>
    <x v="0"/>
    <x v="1"/>
    <x v="1"/>
    <d v="2016-05-02T00:00:00"/>
    <d v="2016-05-06T00:00:00"/>
    <x v="24"/>
    <e v="#REF!"/>
  </r>
  <r>
    <n v="69"/>
    <s v="ESTEFANIA MARIA ORTEGA TOVAR"/>
    <n v="1101783204"/>
    <m/>
    <x v="3"/>
    <n v="1"/>
    <x v="0"/>
    <x v="1"/>
    <x v="1"/>
    <d v="2016-05-07T00:00:00"/>
    <d v="2016-05-07T00:00:00"/>
    <x v="24"/>
    <e v="#REF!"/>
  </r>
  <r>
    <n v="70"/>
    <s v="ESTEFANIA MARIA ORTEGA TOVAR"/>
    <n v="1101783204"/>
    <m/>
    <x v="3"/>
    <n v="2"/>
    <x v="0"/>
    <x v="1"/>
    <x v="1"/>
    <d v="2016-05-10T00:00:00"/>
    <d v="2016-05-11T00:00:00"/>
    <x v="30"/>
    <e v="#REF!"/>
  </r>
  <r>
    <n v="71"/>
    <s v="ESTEFANIA MARIA ORTEGA TOVAR"/>
    <n v="1101783204"/>
    <m/>
    <x v="3"/>
    <n v="7"/>
    <x v="0"/>
    <x v="1"/>
    <x v="1"/>
    <d v="2016-05-12T00:00:00"/>
    <d v="2016-05-18T00:00:00"/>
    <x v="23"/>
    <e v="#REF!"/>
  </r>
  <r>
    <n v="72"/>
    <s v="ESTEFANIA MARIA ORTEGA TOVAR"/>
    <n v="1101783204"/>
    <m/>
    <x v="4"/>
    <n v="4"/>
    <x v="0"/>
    <x v="1"/>
    <x v="1"/>
    <d v="2016-04-27T00:00:00"/>
    <d v="2016-04-30T00:00:00"/>
    <x v="24"/>
    <e v="#REF!"/>
  </r>
  <r>
    <n v="73"/>
    <s v="ESTEFANIA MARIA ORTEGA TOVAR"/>
    <n v="1101783204"/>
    <m/>
    <x v="3"/>
    <n v="1"/>
    <x v="0"/>
    <x v="1"/>
    <x v="2"/>
    <d v="2016-05-01T00:00:00"/>
    <d v="2016-05-01T00:00:00"/>
    <x v="24"/>
    <e v="#REF!"/>
  </r>
  <r>
    <n v="74"/>
    <s v="FRAY ANTONIO GONZALEZ PALACIO"/>
    <n v="1044428129"/>
    <m/>
    <x v="7"/>
    <n v="5"/>
    <x v="0"/>
    <x v="0"/>
    <x v="2"/>
    <d v="2016-02-04T00:00:00"/>
    <d v="2016-02-08T00:00:00"/>
    <x v="31"/>
    <e v="#REF!"/>
  </r>
  <r>
    <n v="75"/>
    <s v="LUIS ALEXANDER RODRIGUEZ ZAMBRAMO"/>
    <n v="72170498"/>
    <m/>
    <x v="7"/>
    <n v="3"/>
    <x v="0"/>
    <x v="0"/>
    <x v="1"/>
    <d v="2016-02-03T00:00:00"/>
    <d v="2016-02-05T00:00:00"/>
    <x v="32"/>
    <e v="#REF!"/>
  </r>
  <r>
    <n v="76"/>
    <s v="GUSTAVO BACCA SANTIAGO"/>
    <n v="8485540"/>
    <m/>
    <x v="5"/>
    <n v="8"/>
    <x v="0"/>
    <x v="0"/>
    <x v="1"/>
    <d v="2016-01-07T00:00:00"/>
    <d v="2016-01-18T00:00:00"/>
    <x v="33"/>
    <e v="#REF!"/>
  </r>
  <r>
    <n v="77"/>
    <s v="MARCO TULIO SOLIS MONTAÑEZ"/>
    <n v="72260712"/>
    <m/>
    <x v="4"/>
    <n v="5"/>
    <x v="0"/>
    <x v="0"/>
    <x v="3"/>
    <d v="2016-04-23T00:00:00"/>
    <d v="2016-04-27T00:00:00"/>
    <x v="34"/>
    <e v="#REF!"/>
  </r>
  <r>
    <n v="78"/>
    <s v="LUZ MERY NOVA HERNANDEZ"/>
    <n v="44191674"/>
    <m/>
    <x v="5"/>
    <n v="3"/>
    <x v="0"/>
    <x v="0"/>
    <x v="3"/>
    <d v="2016-01-07T00:00:00"/>
    <d v="2016-01-09T00:00:00"/>
    <x v="35"/>
    <e v="#REF!"/>
  </r>
  <r>
    <n v="79"/>
    <s v="YESID ROBERTO FIERRO GOMEZ"/>
    <n v="8774378"/>
    <m/>
    <x v="2"/>
    <n v="15"/>
    <x v="1"/>
    <x v="3"/>
    <x v="4"/>
    <d v="2016-08-03T00:00:00"/>
    <d v="2016-08-17T00:00:00"/>
    <x v="36"/>
    <e v="#REF!"/>
  </r>
  <r>
    <n v="80"/>
    <s v="PAOLA ALEXANDRA MALDONADO CORONELL"/>
    <n v="1044390535"/>
    <m/>
    <x v="3"/>
    <n v="3"/>
    <x v="1"/>
    <x v="3"/>
    <x v="4"/>
    <d v="2016-05-09T00:00:00"/>
    <d v="2016-05-11T00:00:00"/>
    <x v="37"/>
    <e v="#REF!"/>
  </r>
  <r>
    <n v="81"/>
    <s v="MONICA CECILIA CARDENAS PEDRAZA"/>
    <n v="1046812955"/>
    <m/>
    <x v="6"/>
    <n v="3"/>
    <x v="1"/>
    <x v="3"/>
    <x v="4"/>
    <d v="2016-03-22T00:00:00"/>
    <d v="2016-03-24T00:00:00"/>
    <x v="38"/>
    <e v="#REF!"/>
  </r>
  <r>
    <n v="82"/>
    <s v="ZENIT SUARES PEREZ"/>
    <n v="22583181"/>
    <m/>
    <x v="6"/>
    <n v="3"/>
    <x v="1"/>
    <x v="3"/>
    <x v="4"/>
    <d v="2016-03-26T00:00:00"/>
    <d v="2016-03-28T00:00:00"/>
    <x v="39"/>
    <e v="#REF!"/>
  </r>
  <r>
    <n v="83"/>
    <s v="YURANY PATRICIA OSPINO CASTILLO"/>
    <n v="1043604639"/>
    <m/>
    <x v="3"/>
    <n v="3"/>
    <x v="1"/>
    <x v="3"/>
    <x v="4"/>
    <d v="2016-05-29T00:00:00"/>
    <d v="2016-05-31T00:00:00"/>
    <x v="40"/>
    <e v="#REF!"/>
  </r>
  <r>
    <n v="84"/>
    <s v="AMANDA LUCIA MOLINA MOLINA"/>
    <n v="22510033"/>
    <m/>
    <x v="7"/>
    <n v="3"/>
    <x v="1"/>
    <x v="3"/>
    <x v="4"/>
    <d v="2016-02-23T00:00:00"/>
    <d v="2016-02-25T00:00:00"/>
    <x v="41"/>
    <e v="#REF!"/>
  </r>
  <r>
    <n v="85"/>
    <s v="ADOLFO LEON JIMENEZ PADILLA"/>
    <n v="72122933"/>
    <m/>
    <x v="8"/>
    <n v="5"/>
    <x v="1"/>
    <x v="3"/>
    <x v="4"/>
    <d v="2016-10-26T00:00:00"/>
    <d v="2016-10-30T00:00:00"/>
    <x v="42"/>
    <e v="#REF!"/>
  </r>
  <r>
    <n v="86"/>
    <s v="EDDIE ENRIQUE MEZA GONZALEZ"/>
    <n v="1044424401"/>
    <m/>
    <x v="2"/>
    <n v="14"/>
    <x v="0"/>
    <x v="0"/>
    <x v="5"/>
    <d v="2016-08-18T00:00:00"/>
    <d v="2016-08-31T00:00:00"/>
    <x v="37"/>
    <e v="#REF!"/>
  </r>
  <r>
    <n v="87"/>
    <s v="EDDIE ENRIQUE MEZA GONZALEZ"/>
    <n v="1044424402"/>
    <m/>
    <x v="9"/>
    <n v="7"/>
    <x v="0"/>
    <x v="0"/>
    <x v="5"/>
    <d v="2016-09-01T00:00:00"/>
    <d v="2016-09-07T00:00:00"/>
    <x v="37"/>
    <e v="#REF!"/>
  </r>
  <r>
    <n v="88"/>
    <s v="ALVARO DE JESUS IGLESIAS HEREDIA"/>
    <n v="72010807"/>
    <m/>
    <x v="6"/>
    <n v="4"/>
    <x v="0"/>
    <x v="0"/>
    <x v="5"/>
    <d v="2016-03-28T00:00:00"/>
    <d v="2016-03-31T00:00:00"/>
    <x v="43"/>
    <e v="#REF!"/>
  </r>
  <r>
    <n v="89"/>
    <s v="ALVARO DE JESUS IGLESIAS HEREDIA"/>
    <n v="72010808"/>
    <m/>
    <x v="4"/>
    <n v="11"/>
    <x v="0"/>
    <x v="0"/>
    <x v="5"/>
    <d v="2016-04-01T00:00:00"/>
    <d v="2016-04-11T00:00:00"/>
    <x v="44"/>
    <e v="#REF!"/>
  </r>
  <r>
    <n v="90"/>
    <s v="EDDIE ENRIQUE MEZA GONZALEZ"/>
    <n v="1044424402"/>
    <m/>
    <x v="1"/>
    <n v="3"/>
    <x v="0"/>
    <x v="0"/>
    <x v="5"/>
    <d v="2016-07-29T00:00:00"/>
    <d v="2016-07-31T00:00:00"/>
    <x v="37"/>
    <e v="#REF!"/>
  </r>
  <r>
    <n v="91"/>
    <s v="EDDIE ENRIQUE MEZA GONZALEZ"/>
    <n v="1044424403"/>
    <m/>
    <x v="2"/>
    <n v="17"/>
    <x v="0"/>
    <x v="0"/>
    <x v="5"/>
    <d v="2016-08-01T00:00:00"/>
    <d v="2016-08-17T00:00:00"/>
    <x v="45"/>
    <e v="#N/A"/>
  </r>
  <r>
    <n v="92"/>
    <s v="JHONNY MANUEL ARRIETA LLANOS"/>
    <n v="8699499"/>
    <m/>
    <x v="5"/>
    <n v="2"/>
    <x v="0"/>
    <x v="0"/>
    <x v="2"/>
    <d v="2016-01-14T00:00:00"/>
    <d v="2016-01-15T00:00:00"/>
    <x v="46"/>
    <e v="#REF!"/>
  </r>
  <r>
    <n v="93"/>
    <s v="JHONNY MANUEL ARRIETA LLANOS"/>
    <n v="8699499"/>
    <m/>
    <x v="5"/>
    <n v="2"/>
    <x v="0"/>
    <x v="0"/>
    <x v="2"/>
    <d v="2016-01-16T00:00:00"/>
    <d v="2016-01-17T00:00:00"/>
    <x v="47"/>
    <e v="#REF!"/>
  </r>
  <r>
    <n v="94"/>
    <s v="JHONNY MANUEL ARRIETA LLANOS"/>
    <n v="8699499"/>
    <m/>
    <x v="5"/>
    <n v="1"/>
    <x v="0"/>
    <x v="0"/>
    <x v="2"/>
    <d v="2016-01-18T00:00:00"/>
    <d v="2016-01-18T00:00:00"/>
    <x v="46"/>
    <e v="#REF!"/>
  </r>
  <r>
    <n v="95"/>
    <s v="HERNANDEZ NUÑEZ GABRIEL"/>
    <n v="3730991"/>
    <m/>
    <x v="4"/>
    <n v="10"/>
    <x v="0"/>
    <x v="0"/>
    <x v="2"/>
    <d v="2016-04-04T00:00:00"/>
    <d v="2016-04-13T00:00:00"/>
    <x v="48"/>
    <e v="#N/A"/>
  </r>
  <r>
    <n v="96"/>
    <s v="LEVYS TORRES TORRES"/>
    <n v="19752681"/>
    <m/>
    <x v="9"/>
    <n v="8"/>
    <x v="0"/>
    <x v="0"/>
    <x v="2"/>
    <d v="2016-09-23T00:00:00"/>
    <d v="2016-09-30T00:00:00"/>
    <x v="49"/>
    <e v="#REF!"/>
  </r>
  <r>
    <n v="97"/>
    <s v="LEVYS TORRES TORRES"/>
    <n v="19752681"/>
    <m/>
    <x v="8"/>
    <n v="12"/>
    <x v="0"/>
    <x v="0"/>
    <x v="2"/>
    <d v="2016-10-01T00:00:00"/>
    <d v="2016-10-12T00:00:00"/>
    <x v="49"/>
    <e v="#REF!"/>
  </r>
  <r>
    <n v="98"/>
    <s v="LEVYS TORRES TORRES"/>
    <n v="19752681"/>
    <m/>
    <x v="8"/>
    <n v="18"/>
    <x v="0"/>
    <x v="0"/>
    <x v="2"/>
    <d v="2016-10-13T00:00:00"/>
    <d v="2016-10-30T00:00:00"/>
    <x v="49"/>
    <e v="#REF!"/>
  </r>
  <r>
    <n v="99"/>
    <s v="LEVYS TORRES TORRES"/>
    <n v="19752681"/>
    <m/>
    <x v="8"/>
    <n v="1"/>
    <x v="0"/>
    <x v="0"/>
    <x v="2"/>
    <d v="2016-10-31T00:00:00"/>
    <d v="2016-10-31T00:00:00"/>
    <x v="49"/>
    <e v="#REF!"/>
  </r>
  <r>
    <n v="100"/>
    <s v="LEVYS TORRES TORRES"/>
    <n v="19752681"/>
    <m/>
    <x v="10"/>
    <n v="14"/>
    <x v="0"/>
    <x v="0"/>
    <x v="2"/>
    <d v="2016-11-01T00:00:00"/>
    <d v="2016-11-14T00:00:00"/>
    <x v="49"/>
    <e v="#REF!"/>
  </r>
  <r>
    <n v="101"/>
    <s v="RUBEN DARIO MERCADO SALAS"/>
    <n v="3715133"/>
    <m/>
    <x v="8"/>
    <n v="3"/>
    <x v="0"/>
    <x v="0"/>
    <x v="2"/>
    <d v="2016-10-24T00:00:00"/>
    <s v="26/10/20156"/>
    <x v="50"/>
    <e v="#REF!"/>
  </r>
  <r>
    <n v="102"/>
    <s v="JHONNY MANUEL ARRIETA LLANOS"/>
    <n v="8699499"/>
    <m/>
    <x v="10"/>
    <n v="13"/>
    <x v="0"/>
    <x v="0"/>
    <x v="2"/>
    <d v="2016-11-18T00:00:00"/>
    <s v="30/11/20156"/>
    <x v="51"/>
    <e v="#REF!"/>
  </r>
  <r>
    <n v="103"/>
    <s v="JHONNY MANUEL ARRIETA LLANOS"/>
    <n v="8699499"/>
    <m/>
    <x v="11"/>
    <n v="2"/>
    <x v="0"/>
    <x v="0"/>
    <x v="2"/>
    <d v="2016-12-01T00:00:00"/>
    <d v="2016-12-02T00:00:00"/>
    <x v="51"/>
    <e v="#REF!"/>
  </r>
  <r>
    <n v="104"/>
    <s v=" LEVYS TORRES TORRES"/>
    <n v="19752681"/>
    <m/>
    <x v="9"/>
    <n v="8"/>
    <x v="0"/>
    <x v="0"/>
    <x v="2"/>
    <d v="2016-09-23T00:00:00"/>
    <d v="2016-09-30T00:00:00"/>
    <x v="49"/>
    <e v="#REF!"/>
  </r>
  <r>
    <n v="105"/>
    <s v="LEVYS TORRES TORRES"/>
    <n v="19752681"/>
    <m/>
    <x v="8"/>
    <n v="12"/>
    <x v="0"/>
    <x v="0"/>
    <x v="2"/>
    <d v="2016-10-01T00:00:00"/>
    <d v="2016-10-12T00:00:00"/>
    <x v="49"/>
    <e v="#REF!"/>
  </r>
  <r>
    <n v="106"/>
    <s v="YUSEF YAMID AMAYA MOLINA"/>
    <n v="1044391162"/>
    <m/>
    <x v="9"/>
    <n v="5"/>
    <x v="0"/>
    <x v="0"/>
    <x v="2"/>
    <d v="2016-09-26T00:00:00"/>
    <d v="2016-09-30T00:00:00"/>
    <x v="52"/>
    <e v="#REF!"/>
  </r>
  <r>
    <n v="107"/>
    <s v="YUSEF YAMID AMAYA MOLINA"/>
    <n v="1044391162"/>
    <m/>
    <x v="8"/>
    <n v="5"/>
    <x v="0"/>
    <x v="0"/>
    <x v="2"/>
    <d v="2016-10-01T00:00:00"/>
    <d v="2016-10-05T00:00:00"/>
    <x v="52"/>
    <e v="#REF!"/>
  </r>
  <r>
    <n v="108"/>
    <s v="RUBEN DARIO MERCADO SALAS"/>
    <n v="3715133"/>
    <m/>
    <x v="9"/>
    <n v="3"/>
    <x v="0"/>
    <x v="0"/>
    <x v="2"/>
    <d v="2016-09-06T00:00:00"/>
    <d v="2016-09-08T00:00:00"/>
    <x v="53"/>
    <e v="#REF!"/>
  </r>
  <r>
    <n v="109"/>
    <s v="RUBEN DARIO MERCADO SALAS"/>
    <n v="3715133"/>
    <m/>
    <x v="8"/>
    <n v="3"/>
    <x v="0"/>
    <x v="0"/>
    <x v="2"/>
    <d v="2016-10-24T00:00:00"/>
    <d v="2016-10-26T00:00:00"/>
    <x v="50"/>
    <e v="#REF!"/>
  </r>
  <r>
    <n v="110"/>
    <s v="JHONNY MANUEL ARRIETA LLANOS"/>
    <n v="8699499"/>
    <m/>
    <x v="10"/>
    <n v="13"/>
    <x v="0"/>
    <x v="0"/>
    <x v="2"/>
    <d v="2016-11-16T00:00:00"/>
    <d v="2016-11-30T00:00:00"/>
    <x v="54"/>
    <e v="#REF!"/>
  </r>
  <r>
    <n v="111"/>
    <s v="JHONNY MANUEL ARRIETA LLANOS"/>
    <n v="8699499"/>
    <m/>
    <x v="11"/>
    <n v="2"/>
    <x v="0"/>
    <x v="0"/>
    <x v="2"/>
    <d v="2016-12-01T00:00:00"/>
    <d v="2016-12-02T00:00:00"/>
    <x v="54"/>
    <e v="#REF!"/>
  </r>
  <r>
    <n v="112"/>
    <s v="JHONNY MANUEL ARRIETA LLANOS"/>
    <n v="8699499"/>
    <m/>
    <x v="8"/>
    <n v="13"/>
    <x v="0"/>
    <x v="0"/>
    <x v="2"/>
    <s v="19/10/20156"/>
    <d v="2016-10-31T00:00:00"/>
    <x v="54"/>
    <e v="#REF!"/>
  </r>
  <r>
    <n v="113"/>
    <s v="JHONNY MANUEL ARRIETA LLANOS"/>
    <n v="8699499"/>
    <m/>
    <x v="10"/>
    <n v="17"/>
    <x v="0"/>
    <x v="0"/>
    <x v="2"/>
    <d v="2016-11-01T00:00:00"/>
    <d v="2016-11-17T00:00:00"/>
    <x v="54"/>
    <e v="#REF!"/>
  </r>
  <r>
    <n v="114"/>
    <s v="LEVYS TORRES TORRES"/>
    <n v="19752681"/>
    <m/>
    <x v="8"/>
    <n v="1"/>
    <x v="0"/>
    <x v="0"/>
    <x v="2"/>
    <d v="2016-10-31T00:00:00"/>
    <d v="2016-10-31T00:00:00"/>
    <x v="49"/>
    <e v="#REF!"/>
  </r>
  <r>
    <n v="115"/>
    <s v="LEVYS TORRES TORRES"/>
    <n v="19752681"/>
    <m/>
    <x v="10"/>
    <n v="14"/>
    <x v="0"/>
    <x v="0"/>
    <x v="2"/>
    <d v="2016-11-01T00:00:00"/>
    <d v="2016-11-14T00:00:00"/>
    <x v="49"/>
    <e v="#REF!"/>
  </r>
  <r>
    <n v="116"/>
    <s v="RUBEN DARIO MERCADO SALAS"/>
    <n v="3715133"/>
    <m/>
    <x v="9"/>
    <n v="5"/>
    <x v="0"/>
    <x v="0"/>
    <x v="2"/>
    <d v="2016-09-26T00:00:00"/>
    <d v="2016-09-30T00:00:00"/>
    <x v="52"/>
    <e v="#REF!"/>
  </r>
  <r>
    <n v="117"/>
    <s v="RUBEN DARIO MERCADO SALAS"/>
    <n v="3715133"/>
    <m/>
    <x v="8"/>
    <n v="5"/>
    <x v="0"/>
    <x v="0"/>
    <x v="2"/>
    <d v="2016-10-01T00:00:00"/>
    <d v="2016-10-05T00:00:00"/>
    <x v="52"/>
    <e v="#REF!"/>
  </r>
  <r>
    <n v="118"/>
    <s v="VICTOR ALFONSO MOLINA CABARCAS"/>
    <n v="3731132"/>
    <m/>
    <x v="8"/>
    <n v="5"/>
    <x v="0"/>
    <x v="0"/>
    <x v="6"/>
    <d v="2016-10-27T00:00:00"/>
    <d v="2016-10-31T00:00:00"/>
    <x v="49"/>
    <e v="#REF!"/>
  </r>
  <r>
    <n v="119"/>
    <s v="VICTOR ALFONSO MOLINA CABARCAS"/>
    <n v="3731132"/>
    <m/>
    <x v="10"/>
    <n v="25"/>
    <x v="0"/>
    <x v="0"/>
    <x v="6"/>
    <d v="2016-11-01T00:00:00"/>
    <d v="2016-11-25T00:00:00"/>
    <x v="49"/>
    <e v="#REF!"/>
  </r>
  <r>
    <n v="120"/>
    <s v="SANDY PAULINA PERTUZ SAMPER"/>
    <n v="1048290598"/>
    <m/>
    <x v="8"/>
    <n v="7"/>
    <x v="0"/>
    <x v="2"/>
    <x v="6"/>
    <d v="2016-10-25T00:00:00"/>
    <d v="1900-01-30T00:00:00"/>
    <x v="55"/>
    <e v="#REF!"/>
  </r>
  <r>
    <n v="121"/>
    <s v="SANDY PAULINA PERTUZ SAMPER"/>
    <n v="1048290598"/>
    <m/>
    <x v="10"/>
    <n v="30"/>
    <x v="0"/>
    <x v="2"/>
    <x v="6"/>
    <d v="2016-11-01T00:00:00"/>
    <d v="2016-11-30T00:00:00"/>
    <x v="55"/>
    <e v="#REF!"/>
  </r>
  <r>
    <n v="122"/>
    <s v="SANDY PAULINA PERTUZ SAMPER"/>
    <n v="1048290598"/>
    <m/>
    <x v="11"/>
    <n v="31"/>
    <x v="0"/>
    <x v="2"/>
    <x v="6"/>
    <d v="2016-12-01T00:00:00"/>
    <d v="2016-12-31T00:00:00"/>
    <x v="55"/>
    <e v="#REF!"/>
  </r>
  <r>
    <n v="123"/>
    <s v="GILBERTO RAFAEL HERNANDEZ ARCIA"/>
    <n v="9196307"/>
    <m/>
    <x v="8"/>
    <n v="1"/>
    <x v="0"/>
    <x v="0"/>
    <x v="6"/>
    <d v="2016-10-14T00:00:00"/>
    <s v="14/10/20156"/>
    <x v="56"/>
    <e v="#REF!"/>
  </r>
  <r>
    <n v="124"/>
    <s v="GILBERTO RAFAEL HERNANDEZ ARCIA"/>
    <n v="9196307"/>
    <m/>
    <x v="8"/>
    <n v="2"/>
    <x v="0"/>
    <x v="0"/>
    <x v="6"/>
    <d v="2016-10-12T00:00:00"/>
    <d v="2016-10-14T00:00:00"/>
    <x v="14"/>
    <e v="#REF!"/>
  </r>
  <r>
    <n v="125"/>
    <s v="DARLINE ISABEL REDONDO HERNANDEZ"/>
    <n v="22512113"/>
    <m/>
    <x v="8"/>
    <n v="10"/>
    <x v="0"/>
    <x v="0"/>
    <x v="6"/>
    <d v="2016-10-18T00:00:00"/>
    <d v="2016-10-27T00:00:00"/>
    <x v="57"/>
    <e v="#N/A"/>
  </r>
  <r>
    <n v="126"/>
    <s v="YESID ROBERTO FIERRO GOMEZ"/>
    <n v="8774378"/>
    <m/>
    <x v="8"/>
    <n v="10"/>
    <x v="0"/>
    <x v="0"/>
    <x v="6"/>
    <d v="2016-10-01T00:00:00"/>
    <d v="2016-10-10T00:00:00"/>
    <x v="58"/>
    <e v="#REF!"/>
  </r>
  <r>
    <n v="127"/>
    <s v="JOSE DE LA CRUZ MORANTE"/>
    <n v="1088333361"/>
    <m/>
    <x v="0"/>
    <n v="3"/>
    <x v="0"/>
    <x v="0"/>
    <x v="6"/>
    <d v="2016-06-21T00:00:00"/>
    <d v="2016-06-23T00:00:00"/>
    <x v="59"/>
    <e v="#N/A"/>
  </r>
  <r>
    <n v="128"/>
    <s v="DARLINE ISABEL REDONDO HERNANDEZ"/>
    <n v="22512113"/>
    <m/>
    <x v="3"/>
    <n v="5"/>
    <x v="0"/>
    <x v="0"/>
    <x v="6"/>
    <d v="2016-05-18T00:00:00"/>
    <d v="2016-05-22T00:00:00"/>
    <x v="60"/>
    <e v="#REF!"/>
  </r>
  <r>
    <n v="129"/>
    <s v="DARLINE ISABEL REDONDO HERNANDEZ"/>
    <n v="22512113"/>
    <m/>
    <x v="3"/>
    <n v="5"/>
    <x v="0"/>
    <x v="0"/>
    <x v="6"/>
    <d v="2016-05-02T00:00:00"/>
    <d v="2016-05-06T00:00:00"/>
    <x v="24"/>
    <e v="#REF!"/>
  </r>
  <r>
    <n v="130"/>
    <s v="DARLINE ISABEL REDONDO HERNANDEZ"/>
    <n v="22512113"/>
    <m/>
    <x v="4"/>
    <n v="5"/>
    <x v="0"/>
    <x v="0"/>
    <x v="6"/>
    <d v="2016-04-19T00:00:00"/>
    <d v="2016-04-23T00:00:00"/>
    <x v="30"/>
    <e v="#REF!"/>
  </r>
  <r>
    <n v="131"/>
    <s v="DARLINE ISABEL REDONDO HERNANDEZ"/>
    <n v="22512113"/>
    <m/>
    <x v="4"/>
    <n v="2"/>
    <x v="0"/>
    <x v="0"/>
    <x v="6"/>
    <d v="2016-04-29T00:00:00"/>
    <d v="2016-04-30T00:00:00"/>
    <x v="24"/>
    <e v="#REF!"/>
  </r>
  <r>
    <n v="132"/>
    <s v="DARLINE ISABEL REDONDO HERNANDEZ"/>
    <n v="22512113"/>
    <m/>
    <x v="3"/>
    <n v="1"/>
    <x v="0"/>
    <x v="0"/>
    <x v="6"/>
    <d v="2016-05-01T00:00:00"/>
    <d v="2016-05-01T00:00:00"/>
    <x v="24"/>
    <e v="#REF!"/>
  </r>
  <r>
    <n v="133"/>
    <s v="RAY JESUS MANJARREZ ALTAMAR"/>
    <n v="1129581658"/>
    <m/>
    <x v="5"/>
    <n v="2"/>
    <x v="0"/>
    <x v="0"/>
    <x v="6"/>
    <s v="19/01/20156"/>
    <d v="2016-01-20T00:00:00"/>
    <x v="47"/>
    <e v="#REF!"/>
  </r>
  <r>
    <n v="134"/>
    <s v="RAY JESUS MANJARREZ ALTAMAR"/>
    <n v="1129581658"/>
    <m/>
    <x v="5"/>
    <n v="2"/>
    <x v="0"/>
    <x v="0"/>
    <x v="6"/>
    <d v="2016-01-17T00:00:00"/>
    <d v="2016-01-18T00:00:00"/>
    <x v="47"/>
    <e v="#REF!"/>
  </r>
  <r>
    <n v="135"/>
    <s v="ADRIANA MARCELA CORONADO CONSUEGRA"/>
    <n v="1044390552"/>
    <m/>
    <x v="12"/>
    <n v="7"/>
    <x v="0"/>
    <x v="0"/>
    <x v="7"/>
    <d v="2016-06-14T00:00:00"/>
    <d v="2016-06-20T00:00:00"/>
    <x v="35"/>
    <e v="#REF!"/>
  </r>
  <r>
    <n v="136"/>
    <s v="JAIRO JOSE RADFA TEJERA"/>
    <n v="1044392545"/>
    <m/>
    <x v="1"/>
    <n v="4"/>
    <x v="0"/>
    <x v="0"/>
    <x v="7"/>
    <d v="2016-07-22T00:00:00"/>
    <d v="2016-07-25T00:00:00"/>
    <x v="40"/>
    <e v="#REF!"/>
  </r>
  <r>
    <n v="137"/>
    <s v="MARICELA CALDERIN PERTUZ"/>
    <n v="32869679"/>
    <m/>
    <x v="11"/>
    <n v="2"/>
    <x v="0"/>
    <x v="0"/>
    <x v="1"/>
    <d v="2016-12-29T00:00:00"/>
    <d v="2016-12-30T00:00:00"/>
    <x v="61"/>
    <e v="#REF!"/>
  </r>
  <r>
    <n v="138"/>
    <s v="DAYLIZ DEL CARMEN BOLAÑO"/>
    <n v="1143434155"/>
    <m/>
    <x v="11"/>
    <n v="2"/>
    <x v="0"/>
    <x v="0"/>
    <x v="6"/>
    <d v="2016-12-27T00:00:00"/>
    <d v="2016-12-28T00:00:00"/>
    <x v="62"/>
    <e v="#REF!"/>
  </r>
  <r>
    <n v="139"/>
    <s v="LUIS ALFREDO BARRIOS RIOS"/>
    <n v="1042429984"/>
    <m/>
    <x v="11"/>
    <n v="2"/>
    <x v="0"/>
    <x v="0"/>
    <x v="6"/>
    <d v="2016-12-20T00:00:00"/>
    <d v="2016-12-21T00:00:00"/>
    <x v="63"/>
    <e v="#REF!"/>
  </r>
  <r>
    <n v="140"/>
    <s v="DAGOBERTO ARTETA PAZ"/>
    <n v="1044391559"/>
    <m/>
    <x v="11"/>
    <n v="2"/>
    <x v="0"/>
    <x v="0"/>
    <x v="0"/>
    <d v="2016-12-30T00:00:00"/>
    <d v="2016-12-31T00:00:00"/>
    <x v="59"/>
    <e v="#N/A"/>
  </r>
  <r>
    <n v="141"/>
    <s v="DAGOBERTO ARTETA PAZ"/>
    <n v="1044391559"/>
    <m/>
    <x v="8"/>
    <n v="2"/>
    <x v="0"/>
    <x v="0"/>
    <x v="0"/>
    <d v="2016-10-25T00:00:00"/>
    <d v="2016-10-26T00:00:00"/>
    <x v="59"/>
    <e v="#N/A"/>
  </r>
  <r>
    <n v="142"/>
    <s v="CLARIBEL TARRAS CALLE"/>
    <n v="22550493"/>
    <m/>
    <x v="10"/>
    <n v="1"/>
    <x v="0"/>
    <x v="0"/>
    <x v="1"/>
    <d v="2016-11-16T00:00:00"/>
    <d v="2016-11-16T00:00:00"/>
    <x v="64"/>
    <e v="#REF!"/>
  </r>
  <r>
    <n v="143"/>
    <s v="CESAR AUGUSTO HENAO DE LA CRUZ"/>
    <n v="1129564190"/>
    <m/>
    <x v="10"/>
    <n v="2"/>
    <x v="0"/>
    <x v="0"/>
    <x v="0"/>
    <d v="2016-11-19T00:00:00"/>
    <d v="2016-11-20T00:00:00"/>
    <x v="65"/>
    <e v="#REF!"/>
  </r>
  <r>
    <n v="144"/>
    <s v="CARLOS EMIRO ALCAZAR JIMENEZ"/>
    <n v="72282783"/>
    <m/>
    <x v="10"/>
    <n v="2"/>
    <x v="0"/>
    <x v="0"/>
    <x v="1"/>
    <d v="2016-11-21T00:00:00"/>
    <d v="2016-11-22T00:00:00"/>
    <x v="18"/>
    <e v="#N/A"/>
  </r>
  <r>
    <n v="145"/>
    <s v="ALBERTO JUNIOR ARIZA PERTUZ"/>
    <n v="1143155974"/>
    <m/>
    <x v="10"/>
    <n v="2"/>
    <x v="0"/>
    <x v="0"/>
    <x v="1"/>
    <d v="2016-11-24T00:00:00"/>
    <d v="2016-11-25T00:00:00"/>
    <x v="19"/>
    <e v="#REF!"/>
  </r>
  <r>
    <n v="146"/>
    <s v="ALBERTO JUNIOR ARIZA PERTUZ"/>
    <n v="1143155974"/>
    <m/>
    <x v="10"/>
    <n v="1"/>
    <x v="0"/>
    <x v="0"/>
    <x v="1"/>
    <d v="2016-11-26T00:00:00"/>
    <d v="2016-11-26T00:00:00"/>
    <x v="66"/>
    <e v="#REF!"/>
  </r>
  <r>
    <n v="147"/>
    <s v="ARIEL ENRIQUE GUEVARA ACOSTA"/>
    <n v="72164312"/>
    <m/>
    <x v="10"/>
    <n v="2"/>
    <x v="0"/>
    <x v="0"/>
    <x v="6"/>
    <d v="2016-11-26T00:00:00"/>
    <d v="2016-11-27T00:00:00"/>
    <x v="67"/>
    <e v="#REF!"/>
  </r>
  <r>
    <n v="148"/>
    <s v="FRANCISCO JAVIER ACEVEDO OVIEDO"/>
    <n v="1048270478"/>
    <m/>
    <x v="8"/>
    <n v="2"/>
    <x v="0"/>
    <x v="0"/>
    <x v="5"/>
    <d v="2016-10-24T00:00:00"/>
    <d v="2016-10-25T00:00:00"/>
    <x v="18"/>
    <e v="#N/A"/>
  </r>
  <r>
    <n v="149"/>
    <s v="FRANCISCO JAVIER ACEVEDO OVIEDO"/>
    <n v="1048270478"/>
    <m/>
    <x v="8"/>
    <n v="1"/>
    <x v="0"/>
    <x v="0"/>
    <x v="5"/>
    <d v="2016-10-26T00:00:00"/>
    <d v="2016-10-26T00:00:00"/>
    <x v="68"/>
    <e v="#REF!"/>
  </r>
  <r>
    <n v="150"/>
    <s v="ESTEFANIA MARIA ORTEGA TOVAR"/>
    <n v="1101783204"/>
    <m/>
    <x v="10"/>
    <n v="2"/>
    <x v="0"/>
    <x v="0"/>
    <x v="1"/>
    <d v="2016-11-12T00:00:00"/>
    <d v="2016-11-13T00:00:00"/>
    <x v="67"/>
    <e v="#REF!"/>
  </r>
  <r>
    <n v="151"/>
    <s v="MILENA BEATRIZ CARDENAS PEDROZA"/>
    <n v="1046814743"/>
    <m/>
    <x v="10"/>
    <n v="2"/>
    <x v="0"/>
    <x v="0"/>
    <x v="2"/>
    <d v="2016-11-11T00:00:00"/>
    <d v="2016-11-12T00:00:00"/>
    <x v="18"/>
    <e v="#N/A"/>
  </r>
  <r>
    <n v="152"/>
    <s v="ANDREA PATRICIA AGUIRRE ARAMBULA"/>
    <n v="1129576507"/>
    <m/>
    <x v="10"/>
    <n v="2"/>
    <x v="0"/>
    <x v="0"/>
    <x v="1"/>
    <d v="2016-11-11T00:00:00"/>
    <d v="2016-11-12T00:00:00"/>
    <x v="69"/>
    <e v="#REF!"/>
  </r>
  <r>
    <n v="153"/>
    <s v="MILENA BEATRIZ CARDENAS PEDROZA"/>
    <n v="1046814743"/>
    <m/>
    <x v="10"/>
    <n v="1"/>
    <x v="0"/>
    <x v="0"/>
    <x v="2"/>
    <d v="2016-11-10T00:00:00"/>
    <d v="2016-11-10T00:00:00"/>
    <x v="70"/>
    <e v="#REF!"/>
  </r>
  <r>
    <n v="154"/>
    <s v="ANDREI JAVIER AGUIRRE BERMEJO"/>
    <n v="1048278388"/>
    <m/>
    <x v="10"/>
    <n v="2"/>
    <x v="0"/>
    <x v="0"/>
    <x v="1"/>
    <d v="2016-11-10T00:00:00"/>
    <d v="2016-11-11T00:00:00"/>
    <x v="71"/>
    <e v="#REF!"/>
  </r>
  <r>
    <n v="155"/>
    <s v="HARRY ALBERTO SANTOYA MARIOTTE"/>
    <n v="8801424"/>
    <m/>
    <x v="10"/>
    <n v="2"/>
    <x v="0"/>
    <x v="0"/>
    <x v="1"/>
    <d v="2016-11-09T00:00:00"/>
    <d v="2016-11-10T00:00:00"/>
    <x v="72"/>
    <e v="#REF!"/>
  </r>
  <r>
    <n v="156"/>
    <s v="ANDREI JAVIER AGUIRRE BERMEJO"/>
    <n v="1048278388"/>
    <m/>
    <x v="10"/>
    <n v="1"/>
    <x v="0"/>
    <x v="0"/>
    <x v="1"/>
    <d v="2016-11-09T00:00:00"/>
    <d v="2016-11-09T00:00:00"/>
    <x v="71"/>
    <e v="#REF!"/>
  </r>
  <r>
    <n v="157"/>
    <s v="ANDREA PATRICIA AGUIRRE ARAMBULA"/>
    <n v="1129576507"/>
    <m/>
    <x v="10"/>
    <n v="2"/>
    <x v="0"/>
    <x v="0"/>
    <x v="1"/>
    <d v="2016-11-08T00:00:00"/>
    <d v="2016-11-09T00:00:00"/>
    <x v="73"/>
    <e v="#REF!"/>
  </r>
  <r>
    <n v="158"/>
    <s v="ANTONIO ENRIQUE RIQUETT PRENTT"/>
    <n v="1129533083"/>
    <m/>
    <x v="10"/>
    <n v="1"/>
    <x v="0"/>
    <x v="0"/>
    <x v="1"/>
    <d v="2016-11-06T00:00:00"/>
    <d v="2016-11-06T00:00:00"/>
    <x v="74"/>
    <e v="#REF!"/>
  </r>
  <r>
    <n v="159"/>
    <s v="BELCY CECILIA GOMEZ"/>
    <n v="32750719"/>
    <m/>
    <x v="10"/>
    <n v="2"/>
    <x v="0"/>
    <x v="0"/>
    <x v="0"/>
    <d v="2016-11-02T00:00:00"/>
    <d v="2016-11-03T00:00:00"/>
    <x v="59"/>
    <e v="#N/A"/>
  </r>
  <r>
    <n v="160"/>
    <s v="ESTEFANIA MARIA ORTEGA TOVAR"/>
    <n v="1101783204"/>
    <m/>
    <x v="10"/>
    <n v="2"/>
    <x v="0"/>
    <x v="0"/>
    <x v="1"/>
    <d v="2016-11-01T00:00:00"/>
    <d v="2016-11-02T00:00:00"/>
    <x v="74"/>
    <e v="#REF!"/>
  </r>
  <r>
    <n v="161"/>
    <s v="MANUEL LUCIO CARDENAS MARTINEZ"/>
    <n v="1070809059"/>
    <m/>
    <x v="8"/>
    <n v="2"/>
    <x v="0"/>
    <x v="0"/>
    <x v="0"/>
    <d v="2016-10-28T00:00:00"/>
    <d v="2016-10-29T00:00:00"/>
    <x v="19"/>
    <e v="#REF!"/>
  </r>
  <r>
    <n v="162"/>
    <s v="ALDEMAR ENRIQUE ORTIZ CARPINTERO"/>
    <n v="72310167"/>
    <m/>
    <x v="10"/>
    <n v="2"/>
    <x v="0"/>
    <x v="0"/>
    <x v="6"/>
    <d v="2016-11-10T00:00:00"/>
    <d v="2016-11-11T00:00:00"/>
    <x v="75"/>
    <e v="#REF!"/>
  </r>
  <r>
    <n v="163"/>
    <s v="LORAINE PAOLA ESCALANTE BROCHERO"/>
    <n v="1143115054"/>
    <m/>
    <x v="2"/>
    <n v="2"/>
    <x v="0"/>
    <x v="0"/>
    <x v="1"/>
    <d v="2016-08-18T00:00:00"/>
    <d v="2016-08-19T00:00:00"/>
    <x v="18"/>
    <e v="#N/A"/>
  </r>
  <r>
    <n v="164"/>
    <s v="ALEXANDER JOSE SEGURA DE LA ROSA"/>
    <n v="8566610"/>
    <m/>
    <x v="2"/>
    <n v="2"/>
    <x v="0"/>
    <x v="0"/>
    <x v="1"/>
    <d v="2016-08-24T00:00:00"/>
    <d v="2016-08-25T00:00:00"/>
    <x v="76"/>
    <e v="#REF!"/>
  </r>
  <r>
    <n v="165"/>
    <s v="CLARIBEL TARRAS CALLE"/>
    <n v="22650493"/>
    <m/>
    <x v="2"/>
    <n v="1"/>
    <x v="0"/>
    <x v="0"/>
    <x v="1"/>
    <d v="2016-08-13T00:00:00"/>
    <d v="2016-08-13T00:00:00"/>
    <x v="74"/>
    <e v="#REF!"/>
  </r>
  <r>
    <n v="166"/>
    <s v="ONIX MARIA MENA LOPEZ"/>
    <n v="22564119"/>
    <m/>
    <x v="2"/>
    <n v="1"/>
    <x v="0"/>
    <x v="0"/>
    <x v="6"/>
    <d v="2016-08-30T00:00:00"/>
    <d v="2016-08-30T00:00:00"/>
    <x v="77"/>
    <e v="#REF!"/>
  </r>
  <r>
    <n v="167"/>
    <s v="SERGIO ANDRES PEÑA GARCIA"/>
    <n v="1143150374"/>
    <m/>
    <x v="2"/>
    <n v="2"/>
    <x v="0"/>
    <x v="0"/>
    <x v="8"/>
    <d v="2016-08-24T00:00:00"/>
    <d v="2016-08-05T00:00:00"/>
    <x v="59"/>
    <e v="#N/A"/>
  </r>
  <r>
    <n v="168"/>
    <s v="MARIA BORNACELLY BALZA"/>
    <n v="26852755"/>
    <m/>
    <x v="8"/>
    <n v="2"/>
    <x v="0"/>
    <x v="0"/>
    <x v="0"/>
    <d v="2016-10-04T00:00:00"/>
    <d v="2016-10-05T00:00:00"/>
    <x v="59"/>
    <e v="#N/A"/>
  </r>
  <r>
    <n v="169"/>
    <s v="LEIDIS DAYANA AVILA FUENTES"/>
    <n v="55220895"/>
    <m/>
    <x v="8"/>
    <n v="2"/>
    <x v="0"/>
    <x v="0"/>
    <x v="6"/>
    <d v="2016-10-03T00:00:00"/>
    <d v="2016-10-04T00:00:00"/>
    <x v="78"/>
    <e v="#N/A"/>
  </r>
  <r>
    <n v="170"/>
    <s v="MONICA CECILIA CARDENAS PEDRAZA"/>
    <n v="1046812955"/>
    <m/>
    <x v="8"/>
    <n v="2"/>
    <x v="0"/>
    <x v="0"/>
    <x v="2"/>
    <d v="2016-10-02T00:00:00"/>
    <d v="2016-10-03T00:00:00"/>
    <x v="79"/>
    <e v="#REF!"/>
  </r>
  <r>
    <n v="171"/>
    <s v="RAMIRO ALBERTO SIERRA RICO"/>
    <n v="73135826"/>
    <m/>
    <x v="8"/>
    <n v="2"/>
    <x v="0"/>
    <x v="0"/>
    <x v="2"/>
    <d v="2016-10-11T00:00:00"/>
    <d v="2016-10-12T00:00:00"/>
    <x v="80"/>
    <e v="#REF!"/>
  </r>
  <r>
    <n v="172"/>
    <s v="HENRY CORDERO BLANCO"/>
    <n v="1045688448"/>
    <m/>
    <x v="9"/>
    <n v="3"/>
    <x v="0"/>
    <x v="0"/>
    <x v="9"/>
    <d v="2016-09-06T00:00:00"/>
    <d v="2016-09-08T00:00:00"/>
    <x v="40"/>
    <e v="#REF!"/>
  </r>
  <r>
    <n v="173"/>
    <s v="ESTEFANIA MARIA ORTEGA TOVAR"/>
    <n v="1101783204"/>
    <m/>
    <x v="9"/>
    <n v="2"/>
    <x v="0"/>
    <x v="0"/>
    <x v="1"/>
    <d v="2016-09-29T00:00:00"/>
    <d v="2016-09-30T00:00:00"/>
    <x v="30"/>
    <e v="#REF!"/>
  </r>
  <r>
    <n v="174"/>
    <s v="DAVID ANDRES SALAZAR MARRIAGA"/>
    <n v="1129519253"/>
    <m/>
    <x v="9"/>
    <n v="1"/>
    <x v="0"/>
    <x v="0"/>
    <x v="1"/>
    <d v="2016-09-27T00:00:00"/>
    <d v="2016-09-27T00:00:00"/>
    <x v="81"/>
    <e v="#REF!"/>
  </r>
  <r>
    <n v="175"/>
    <s v="SHAKIRA DAYANS SANTOYA MARIOTTE"/>
    <n v="1140841070"/>
    <m/>
    <x v="9"/>
    <n v="1"/>
    <x v="0"/>
    <x v="0"/>
    <x v="1"/>
    <d v="2016-09-23T00:00:00"/>
    <d v="2016-09-23T00:00:00"/>
    <x v="82"/>
    <e v="#REF!"/>
  </r>
  <r>
    <n v="176"/>
    <s v="ANDREI JAVIER AGUIRRE BERMEJO"/>
    <n v="1048278388"/>
    <m/>
    <x v="9"/>
    <n v="2"/>
    <x v="0"/>
    <x v="0"/>
    <x v="1"/>
    <d v="2016-09-21T00:00:00"/>
    <d v="2016-09-22T00:00:00"/>
    <x v="71"/>
    <e v="#REF!"/>
  </r>
  <r>
    <n v="177"/>
    <s v="JAIME ANTONIO MOLINARES"/>
    <n v="3745452"/>
    <m/>
    <x v="9"/>
    <n v="2"/>
    <x v="0"/>
    <x v="0"/>
    <x v="1"/>
    <d v="2016-09-19T00:00:00"/>
    <d v="2016-09-20T00:00:00"/>
    <x v="74"/>
    <e v="#REF!"/>
  </r>
  <r>
    <n v="178"/>
    <s v="ERIKA MARIA CERVANTES BUENDIA"/>
    <n v="22584921"/>
    <m/>
    <x v="8"/>
    <n v="2"/>
    <x v="0"/>
    <x v="0"/>
    <x v="1"/>
    <d v="2016-10-18T00:00:00"/>
    <d v="2016-10-19T00:00:00"/>
    <x v="83"/>
    <e v="#REF!"/>
  </r>
  <r>
    <n v="179"/>
    <s v="ANDREI JAVIER AGUIRRE BERMEJO"/>
    <n v="1048278388"/>
    <m/>
    <x v="8"/>
    <n v="2"/>
    <x v="0"/>
    <x v="0"/>
    <x v="1"/>
    <d v="2016-10-17T00:00:00"/>
    <d v="2016-10-18T00:00:00"/>
    <x v="71"/>
    <e v="#REF!"/>
  </r>
  <r>
    <n v="180"/>
    <s v="YEFRI ROMERO VASQUEZ"/>
    <n v="1043667569"/>
    <m/>
    <x v="8"/>
    <n v="2"/>
    <x v="0"/>
    <x v="0"/>
    <x v="10"/>
    <d v="2016-10-16T00:00:00"/>
    <d v="2016-10-17T00:00:00"/>
    <x v="59"/>
    <e v="#N/A"/>
  </r>
  <r>
    <n v="181"/>
    <s v="BRAYAN JOEL AREVALO MENDOZA"/>
    <n v="1143136199"/>
    <m/>
    <x v="9"/>
    <n v="1"/>
    <x v="0"/>
    <x v="0"/>
    <x v="1"/>
    <d v="2016-09-13T00:00:00"/>
    <d v="2016-09-13T00:00:00"/>
    <x v="74"/>
    <e v="#REF!"/>
  </r>
  <r>
    <n v="182"/>
    <s v="ALICIA ESTHER VASQUEZ YEPES"/>
    <n v="1140853573"/>
    <m/>
    <x v="9"/>
    <n v="2"/>
    <x v="0"/>
    <x v="0"/>
    <x v="6"/>
    <d v="2016-09-13T00:00:00"/>
    <d v="2016-09-14T00:00:00"/>
    <x v="84"/>
    <e v="#N/A"/>
  </r>
  <r>
    <n v="183"/>
    <s v="FRANCISCO JAVIER BARRIOS CABRERA"/>
    <n v="72282718"/>
    <m/>
    <x v="7"/>
    <n v="1"/>
    <x v="0"/>
    <x v="0"/>
    <x v="6"/>
    <d v="2016-02-23T00:00:00"/>
    <d v="2016-02-23T00:00:00"/>
    <x v="85"/>
    <e v="#REF!"/>
  </r>
  <r>
    <n v="184"/>
    <s v="ANDREA PATRICIA AGUIRRE ARAMBULA"/>
    <n v="1129576507"/>
    <m/>
    <x v="7"/>
    <n v="2"/>
    <x v="0"/>
    <x v="0"/>
    <x v="1"/>
    <d v="2016-02-23T00:00:00"/>
    <d v="2016-02-24T00:00:00"/>
    <x v="86"/>
    <e v="#REF!"/>
  </r>
  <r>
    <n v="185"/>
    <s v="VIVIANA DEL PILAR GOMEZ CASTAÑO"/>
    <n v="55233742"/>
    <m/>
    <x v="7"/>
    <n v="2"/>
    <x v="0"/>
    <x v="0"/>
    <x v="0"/>
    <d v="2016-02-26T00:00:00"/>
    <d v="2016-02-27T00:00:00"/>
    <x v="46"/>
    <e v="#REF!"/>
  </r>
  <r>
    <n v="186"/>
    <s v="HENRY CORDERO BLANCO"/>
    <n v="1045688448"/>
    <m/>
    <x v="7"/>
    <n v="2"/>
    <x v="0"/>
    <x v="0"/>
    <x v="9"/>
    <d v="2016-02-24T00:00:00"/>
    <d v="2016-02-25T00:00:00"/>
    <x v="87"/>
    <e v="#REF!"/>
  </r>
  <r>
    <n v="187"/>
    <s v="CLARIBEL TARRAS CALLE"/>
    <n v="22650493"/>
    <m/>
    <x v="7"/>
    <n v="1"/>
    <x v="0"/>
    <x v="0"/>
    <x v="1"/>
    <d v="2016-02-12T00:00:00"/>
    <d v="2016-02-12T00:00:00"/>
    <x v="18"/>
    <e v="#N/A"/>
  </r>
  <r>
    <n v="188"/>
    <s v="LUIS ALFREDO BARRIOS RIOS"/>
    <n v="1042428984"/>
    <m/>
    <x v="5"/>
    <n v="2"/>
    <x v="0"/>
    <x v="0"/>
    <x v="6"/>
    <d v="2016-01-30T00:00:00"/>
    <d v="2016-01-31T00:00:00"/>
    <x v="19"/>
    <e v="#REF!"/>
  </r>
  <r>
    <n v="189"/>
    <s v="LUIS ALFREDO BARRIOS RIOS"/>
    <n v="1042428984"/>
    <m/>
    <x v="5"/>
    <n v="2"/>
    <x v="0"/>
    <x v="0"/>
    <x v="6"/>
    <d v="2016-01-28T00:00:00"/>
    <d v="2016-01-29T00:00:00"/>
    <x v="88"/>
    <e v="#REF!"/>
  </r>
  <r>
    <n v="190"/>
    <s v="IVAN MOLINA ARTETA"/>
    <n v="1044392901"/>
    <m/>
    <x v="5"/>
    <n v="2"/>
    <x v="0"/>
    <x v="0"/>
    <x v="6"/>
    <d v="2016-01-18T00:00:00"/>
    <d v="2016-01-19T00:00:00"/>
    <x v="89"/>
    <e v="#REF!"/>
  </r>
  <r>
    <n v="191"/>
    <s v="LUCAS REDONDO ROCHA"/>
    <n v="3729784"/>
    <m/>
    <x v="5"/>
    <n v="1"/>
    <x v="0"/>
    <x v="0"/>
    <x v="11"/>
    <d v="2016-01-29T00:00:00"/>
    <d v="2016-01-29T00:00:00"/>
    <x v="59"/>
    <e v="#N/A"/>
  </r>
  <r>
    <n v="192"/>
    <s v="ABIEL DE LA HOZ FLOREZ"/>
    <n v="1044430762"/>
    <m/>
    <x v="5"/>
    <n v="2"/>
    <x v="0"/>
    <x v="0"/>
    <x v="1"/>
    <d v="2016-01-25T00:00:00"/>
    <d v="2016-01-26T00:00:00"/>
    <x v="46"/>
    <e v="#REF!"/>
  </r>
  <r>
    <n v="193"/>
    <s v="OMAR ALBERTO CAPOTE MORALES"/>
    <n v="72209553"/>
    <m/>
    <x v="5"/>
    <n v="2"/>
    <x v="0"/>
    <x v="0"/>
    <x v="0"/>
    <d v="2016-01-21T00:00:00"/>
    <d v="2016-01-22T00:00:00"/>
    <x v="90"/>
    <e v="#REF!"/>
  </r>
  <r>
    <n v="194"/>
    <s v="JAMIRCEN JASSED CHALA VILLANUEVA"/>
    <n v="1140831251"/>
    <m/>
    <x v="5"/>
    <n v="2"/>
    <x v="0"/>
    <x v="0"/>
    <x v="0"/>
    <d v="2016-01-19T00:00:00"/>
    <d v="2016-01-20T00:00:00"/>
    <x v="91"/>
    <e v="#REF!"/>
  </r>
  <r>
    <n v="195"/>
    <s v="PABLA EMILIA SANDOVAL DE CASTRO"/>
    <n v="32649558"/>
    <m/>
    <x v="5"/>
    <n v="1"/>
    <x v="0"/>
    <x v="0"/>
    <x v="0"/>
    <d v="2016-01-18T00:00:00"/>
    <d v="2016-01-18T00:00:00"/>
    <x v="59"/>
    <e v="#N/A"/>
  </r>
  <r>
    <n v="196"/>
    <s v="LUZ MERY NOVA HERNANDEZ"/>
    <n v="44191674"/>
    <m/>
    <x v="7"/>
    <n v="2"/>
    <x v="0"/>
    <x v="0"/>
    <x v="3"/>
    <d v="2016-02-12T00:00:00"/>
    <d v="2016-02-13T00:00:00"/>
    <x v="76"/>
    <e v="#REF!"/>
  </r>
  <r>
    <n v="197"/>
    <s v="ANTONIO ENRIQUE RIQUETT PRENTT"/>
    <n v="1129533083"/>
    <m/>
    <x v="7"/>
    <n v="2"/>
    <x v="0"/>
    <x v="0"/>
    <x v="1"/>
    <d v="2016-02-11T00:00:00"/>
    <d v="2016-02-12T00:00:00"/>
    <x v="92"/>
    <e v="#REF!"/>
  </r>
  <r>
    <n v="198"/>
    <s v="FRANCISCO JAVIER ACEVEDO OVIEDO"/>
    <n v="1048270478"/>
    <m/>
    <x v="0"/>
    <n v="2"/>
    <x v="0"/>
    <x v="0"/>
    <x v="5"/>
    <d v="2016-06-15T00:00:00"/>
    <d v="2016-06-16T00:00:00"/>
    <x v="76"/>
    <e v="#REF!"/>
  </r>
  <r>
    <n v="199"/>
    <s v="MARTIN JOSE BALLESTAS JIMENEZ"/>
    <n v="1002131545"/>
    <m/>
    <x v="0"/>
    <n v="1"/>
    <x v="0"/>
    <x v="0"/>
    <x v="1"/>
    <d v="2016-06-21T00:00:00"/>
    <d v="2016-06-21T00:00:00"/>
    <x v="71"/>
    <e v="#REF!"/>
  </r>
  <r>
    <n v="200"/>
    <s v="LUIS ALFREDO BARRIOS RIOS"/>
    <n v="1042428984"/>
    <m/>
    <x v="0"/>
    <n v="2"/>
    <x v="0"/>
    <x v="0"/>
    <x v="6"/>
    <d v="2016-06-21T00:00:00"/>
    <d v="2016-06-22T00:00:00"/>
    <x v="28"/>
    <e v="#REF!"/>
  </r>
  <r>
    <n v="201"/>
    <s v="MILENA BEATRIZ CARDENAS PEDROZA"/>
    <n v="1046814743"/>
    <m/>
    <x v="0"/>
    <n v="2"/>
    <x v="0"/>
    <x v="0"/>
    <x v="2"/>
    <d v="2016-06-29T00:00:00"/>
    <d v="2016-06-30T00:00:00"/>
    <x v="93"/>
    <e v="#REF!"/>
  </r>
  <r>
    <n v="202"/>
    <s v="JAIME ANTONIO MOLINARES"/>
    <n v="3746452"/>
    <m/>
    <x v="0"/>
    <n v="2"/>
    <x v="0"/>
    <x v="0"/>
    <x v="1"/>
    <d v="2016-06-29T00:00:00"/>
    <d v="2016-06-30T00:00:00"/>
    <x v="72"/>
    <e v="#REF!"/>
  </r>
  <r>
    <n v="203"/>
    <s v="CARLOS EMIRO ALCAZAR JIMENEZ"/>
    <n v="72282783"/>
    <m/>
    <x v="0"/>
    <n v="2"/>
    <x v="0"/>
    <x v="0"/>
    <x v="1"/>
    <d v="2016-06-25T00:00:00"/>
    <d v="2016-06-26T00:00:00"/>
    <x v="46"/>
    <e v="#REF!"/>
  </r>
  <r>
    <n v="204"/>
    <s v="VIVIANA DEL PILAR GOMEZ CASTAÑO"/>
    <n v="55233742"/>
    <m/>
    <x v="0"/>
    <n v="2"/>
    <x v="0"/>
    <x v="0"/>
    <x v="0"/>
    <d v="2016-06-23T00:00:00"/>
    <d v="2016-06-24T00:00:00"/>
    <x v="18"/>
    <e v="#N/A"/>
  </r>
  <r>
    <n v="205"/>
    <s v="DIMAS MOLINA MOLINA"/>
    <n v="72122820"/>
    <m/>
    <x v="0"/>
    <n v="1"/>
    <x v="0"/>
    <x v="0"/>
    <x v="7"/>
    <d v="2016-06-21T00:00:00"/>
    <d v="2016-06-21T00:00:00"/>
    <x v="94"/>
    <e v="#REF!"/>
  </r>
  <r>
    <n v="206"/>
    <s v="CALIXTO ARIAS MUÑOZ"/>
    <n v="1042429004"/>
    <m/>
    <x v="0"/>
    <n v="1"/>
    <x v="0"/>
    <x v="0"/>
    <x v="12"/>
    <d v="2016-06-21T00:00:00"/>
    <d v="2016-06-21T00:00:00"/>
    <x v="47"/>
    <e v="#REF!"/>
  </r>
  <r>
    <n v="207"/>
    <s v="FRANCISCO JAVIER ACEVEDO OVIEDO"/>
    <n v="1048270478"/>
    <m/>
    <x v="0"/>
    <n v="2"/>
    <x v="0"/>
    <x v="0"/>
    <x v="5"/>
    <d v="2016-06-15T00:00:00"/>
    <d v="2016-06-16T00:00:00"/>
    <x v="76"/>
    <e v="#REF!"/>
  </r>
  <r>
    <n v="208"/>
    <s v="RICARDO ELIAS CORONELL JIMENEZ"/>
    <n v="72122073"/>
    <m/>
    <x v="0"/>
    <n v="2"/>
    <x v="0"/>
    <x v="0"/>
    <x v="6"/>
    <d v="2016-06-15T00:00:00"/>
    <d v="2016-06-16T00:00:00"/>
    <x v="95"/>
    <e v="#REF!"/>
  </r>
  <r>
    <n v="209"/>
    <s v="RUBEN DARIO MERCADO SALAS"/>
    <n v="3715133"/>
    <m/>
    <x v="0"/>
    <n v="2"/>
    <x v="0"/>
    <x v="0"/>
    <x v="2"/>
    <d v="2016-06-13T00:00:00"/>
    <d v="2016-06-14T00:00:00"/>
    <x v="96"/>
    <e v="#REF!"/>
  </r>
  <r>
    <n v="210"/>
    <s v="ANDREI JAVIER AGUIRRE BERMEJO"/>
    <n v="1048278388"/>
    <m/>
    <x v="0"/>
    <n v="1"/>
    <x v="0"/>
    <x v="0"/>
    <x v="1"/>
    <d v="2016-06-13T00:00:00"/>
    <d v="2016-06-13T00:00:00"/>
    <x v="88"/>
    <e v="#REF!"/>
  </r>
  <r>
    <n v="211"/>
    <s v="ALFONSO DE JESUS SANCHEZ"/>
    <n v="1140826620"/>
    <m/>
    <x v="0"/>
    <n v="1"/>
    <x v="0"/>
    <x v="0"/>
    <x v="6"/>
    <d v="2016-06-11T00:00:00"/>
    <d v="2016-06-11T00:00:00"/>
    <x v="74"/>
    <e v="#REF!"/>
  </r>
  <r>
    <n v="212"/>
    <s v="MILENA BEATRIZ CARDENAS PEDROZA"/>
    <n v="1046814743"/>
    <m/>
    <x v="0"/>
    <n v="2"/>
    <x v="0"/>
    <x v="0"/>
    <x v="2"/>
    <d v="2016-06-10T00:00:00"/>
    <d v="2016-06-11T00:00:00"/>
    <x v="18"/>
    <e v="#N/A"/>
  </r>
  <r>
    <n v="213"/>
    <s v="ANGEL RAMIREZ CARPINTERO"/>
    <n v="72308598"/>
    <m/>
    <x v="0"/>
    <n v="2"/>
    <x v="0"/>
    <x v="0"/>
    <x v="7"/>
    <d v="2016-06-04T00:00:00"/>
    <d v="2016-06-05T00:00:00"/>
    <x v="27"/>
    <e v="#REF!"/>
  </r>
  <r>
    <n v="214"/>
    <s v="CARLOS EMIRO ALCAZAR JIMENEZ"/>
    <n v="72282783"/>
    <m/>
    <x v="13"/>
    <n v="2"/>
    <x v="0"/>
    <x v="0"/>
    <x v="1"/>
    <d v="2016-06-03T00:00:00"/>
    <d v="2016-06-04T00:00:00"/>
    <x v="74"/>
    <e v="#REF!"/>
  </r>
  <r>
    <n v="215"/>
    <s v="SANDY PAULINA PERTUZ SAMPER"/>
    <n v="1048290598"/>
    <m/>
    <x v="0"/>
    <n v="2"/>
    <x v="0"/>
    <x v="0"/>
    <x v="6"/>
    <d v="2016-06-01T00:00:00"/>
    <d v="2016-06-02T00:00:00"/>
    <x v="30"/>
    <e v="#REF!"/>
  </r>
  <r>
    <n v="216"/>
    <s v="CARLOS EMIRO ALCAZAR JIMENEZ"/>
    <n v="72282783"/>
    <m/>
    <x v="1"/>
    <n v="1"/>
    <x v="0"/>
    <x v="0"/>
    <x v="1"/>
    <d v="2016-06-27T00:00:00"/>
    <d v="2016-06-27T00:00:00"/>
    <x v="46"/>
    <e v="#REF!"/>
  </r>
  <r>
    <n v="217"/>
    <s v="MARIA MOLINA CORONELL"/>
    <n v="1044390788"/>
    <m/>
    <x v="1"/>
    <n v="2"/>
    <x v="0"/>
    <x v="0"/>
    <x v="1"/>
    <d v="2016-07-26T00:00:00"/>
    <d v="2016-07-27T00:00:00"/>
    <x v="76"/>
    <e v="#REF!"/>
  </r>
  <r>
    <n v="218"/>
    <s v="MARIA BORNACELLY BALZA"/>
    <n v="26872755"/>
    <m/>
    <x v="1"/>
    <n v="1"/>
    <x v="0"/>
    <x v="0"/>
    <x v="0"/>
    <d v="2016-07-23T00:00:00"/>
    <d v="2016-07-23T00:00:00"/>
    <x v="59"/>
    <e v="#N/A"/>
  </r>
  <r>
    <n v="219"/>
    <s v="LUZ MERY NOVA HERNANDEZ"/>
    <n v="44191674"/>
    <m/>
    <x v="1"/>
    <n v="2"/>
    <x v="0"/>
    <x v="0"/>
    <x v="3"/>
    <d v="2016-07-22T00:00:00"/>
    <d v="2016-07-23T00:00:00"/>
    <x v="97"/>
    <e v="#REF!"/>
  </r>
  <r>
    <n v="220"/>
    <s v="JOSE GONZALEZ MARTINEZ"/>
    <n v="1044428401"/>
    <m/>
    <x v="1"/>
    <n v="2"/>
    <x v="0"/>
    <x v="0"/>
    <x v="6"/>
    <d v="2016-07-19T00:00:00"/>
    <d v="2016-07-20T00:00:00"/>
    <x v="98"/>
    <e v="#REF!"/>
  </r>
  <r>
    <n v="221"/>
    <s v="FRANCISCO JAVIER BARRIOS CABRERA"/>
    <n v="72282718"/>
    <m/>
    <x v="1"/>
    <n v="2"/>
    <x v="0"/>
    <x v="0"/>
    <x v="6"/>
    <d v="2016-07-05T00:00:00"/>
    <d v="2016-07-06T00:00:00"/>
    <x v="12"/>
    <e v="#REF!"/>
  </r>
  <r>
    <n v="222"/>
    <s v="FRANCISCO JAVIER BARRIOS CABRERA"/>
    <n v="72282718"/>
    <m/>
    <x v="1"/>
    <n v="1"/>
    <x v="0"/>
    <x v="0"/>
    <x v="6"/>
    <d v="2016-07-08T00:00:00"/>
    <d v="2016-07-08T00:00:00"/>
    <x v="25"/>
    <e v="#N/A"/>
  </r>
  <r>
    <n v="223"/>
    <s v="DARLINE ISABEL REDONDO HERNANDEZ"/>
    <n v="22512113"/>
    <m/>
    <x v="3"/>
    <n v="5"/>
    <x v="0"/>
    <x v="0"/>
    <x v="6"/>
    <d v="2016-05-18T00:00:00"/>
    <d v="2016-05-22T00:00:00"/>
    <x v="60"/>
    <e v="#REF!"/>
  </r>
  <r>
    <n v="224"/>
    <s v="CARLOS EMIRO ALCAZAR JIMENEZ"/>
    <n v="72282783"/>
    <m/>
    <x v="5"/>
    <n v="2"/>
    <x v="0"/>
    <x v="0"/>
    <x v="1"/>
    <d v="2016-01-05T00:00:00"/>
    <d v="2016-01-06T00:00:00"/>
    <x v="74"/>
    <e v="#REF!"/>
  </r>
  <r>
    <n v="225"/>
    <s v="WILSON SALAS OÑORO"/>
    <n v="72227100"/>
    <m/>
    <x v="5"/>
    <n v="2"/>
    <x v="0"/>
    <x v="0"/>
    <x v="0"/>
    <d v="2016-01-04T00:00:00"/>
    <d v="2016-01-05T00:00:00"/>
    <x v="99"/>
    <e v="#REF!"/>
  </r>
  <r>
    <n v="226"/>
    <s v="ANDREA PATRICIA AGUIRRE ARAMBULA"/>
    <n v="1129576507"/>
    <m/>
    <x v="5"/>
    <n v="2"/>
    <x v="0"/>
    <x v="0"/>
    <x v="1"/>
    <d v="2016-01-02T00:00:00"/>
    <d v="2016-01-03T00:00:00"/>
    <x v="100"/>
    <e v="#REF!"/>
  </r>
  <r>
    <n v="227"/>
    <s v="MAYERLI DEL PILAR HERRERA ANDRADE "/>
    <n v="1048209377"/>
    <m/>
    <x v="5"/>
    <n v="2"/>
    <x v="0"/>
    <x v="0"/>
    <x v="0"/>
    <d v="2016-01-15T00:00:00"/>
    <d v="2016-01-16T00:00:00"/>
    <x v="25"/>
    <e v="#N/A"/>
  </r>
  <r>
    <n v="228"/>
    <s v="IVAN PEREZ PORTILLO"/>
    <n v="8767528"/>
    <m/>
    <x v="5"/>
    <n v="2"/>
    <x v="0"/>
    <x v="0"/>
    <x v="1"/>
    <d v="2016-01-14T00:00:00"/>
    <d v="2016-01-15T00:00:00"/>
    <x v="18"/>
    <e v="#N/A"/>
  </r>
  <r>
    <n v="229"/>
    <s v="ANGEL RAMIREZ CARPINTERO"/>
    <n v="72308598"/>
    <m/>
    <x v="5"/>
    <n v="1"/>
    <x v="0"/>
    <x v="0"/>
    <x v="7"/>
    <d v="2016-01-07T00:00:00"/>
    <d v="2016-01-07T00:00:00"/>
    <x v="47"/>
    <e v="#REF!"/>
  </r>
  <r>
    <n v="230"/>
    <s v="JHONNY MANUEL ARRIETA LLANOS"/>
    <n v="8699499"/>
    <m/>
    <x v="5"/>
    <n v="2"/>
    <x v="0"/>
    <x v="0"/>
    <x v="2"/>
    <d v="2016-01-07T00:00:00"/>
    <d v="2016-01-08T00:00:00"/>
    <x v="101"/>
    <e v="#REF!"/>
  </r>
  <r>
    <n v="231"/>
    <s v="YEFRI ROMERO VASQUEZ"/>
    <n v="1043667569"/>
    <m/>
    <x v="11"/>
    <n v="1"/>
    <x v="0"/>
    <x v="0"/>
    <x v="10"/>
    <d v="2015-12-25T00:00:00"/>
    <d v="2015-12-25T00:00:00"/>
    <x v="18"/>
    <e v="#N/A"/>
  </r>
  <r>
    <n v="232"/>
    <s v="FABIAN SANTOS PUELLO"/>
    <n v="1143117236"/>
    <m/>
    <x v="4"/>
    <n v="1"/>
    <x v="0"/>
    <x v="0"/>
    <x v="1"/>
    <d v="2016-04-05T00:00:00"/>
    <d v="2016-04-05T00:00:00"/>
    <x v="76"/>
    <e v="#REF!"/>
  </r>
  <r>
    <n v="233"/>
    <s v="FABIAN SANTOS PUELLO"/>
    <n v="1143117236"/>
    <m/>
    <x v="4"/>
    <n v="2"/>
    <x v="0"/>
    <x v="0"/>
    <x v="1"/>
    <d v="2016-04-06T00:00:00"/>
    <d v="2016-04-07T00:00:00"/>
    <x v="85"/>
    <e v="#REF!"/>
  </r>
  <r>
    <n v="234"/>
    <s v="CARLOS EMIRO ALCAZAR JIMENEZ"/>
    <n v="72282783"/>
    <m/>
    <x v="6"/>
    <n v="2"/>
    <x v="0"/>
    <x v="0"/>
    <x v="1"/>
    <d v="2016-03-26T00:00:00"/>
    <d v="2016-03-27T00:00:00"/>
    <x v="18"/>
    <e v="#N/A"/>
  </r>
  <r>
    <n v="235"/>
    <s v="SHAKIRA DAYANS SANTOYA MARIOTTE"/>
    <n v="1110841070"/>
    <m/>
    <x v="6"/>
    <n v="1"/>
    <x v="0"/>
    <x v="0"/>
    <x v="1"/>
    <d v="2016-03-23T00:00:00"/>
    <d v="2016-03-23T00:00:00"/>
    <x v="102"/>
    <e v="#REF!"/>
  </r>
  <r>
    <n v="236"/>
    <s v="LUIS ALEXANDER RODRIGUEZ ZAMBRAMO"/>
    <n v="72170498"/>
    <m/>
    <x v="6"/>
    <n v="2"/>
    <x v="0"/>
    <x v="0"/>
    <x v="1"/>
    <d v="2016-03-10T00:00:00"/>
    <d v="2016-03-11T00:00:00"/>
    <x v="103"/>
    <e v="#REF!"/>
  </r>
  <r>
    <n v="237"/>
    <s v="MARIA MOLINA CORONELL"/>
    <n v="1044390788"/>
    <m/>
    <x v="6"/>
    <n v="1"/>
    <x v="0"/>
    <x v="0"/>
    <x v="1"/>
    <d v="2016-03-04T00:00:00"/>
    <d v="2016-03-04T00:00:00"/>
    <x v="59"/>
    <e v="#N/A"/>
  </r>
  <r>
    <n v="238"/>
    <s v="DAYLIZ DEL CARMEN BOLAÑO"/>
    <n v="1143434155"/>
    <m/>
    <x v="4"/>
    <n v="1"/>
    <x v="0"/>
    <x v="0"/>
    <x v="6"/>
    <d v="2016-04-13T00:00:00"/>
    <d v="2016-04-13T00:00:00"/>
    <x v="14"/>
    <e v="#REF!"/>
  </r>
  <r>
    <n v="239"/>
    <s v="AMANDA LUCIA MOLINA MOLINA"/>
    <n v="22510033"/>
    <m/>
    <x v="4"/>
    <n v="2"/>
    <x v="0"/>
    <x v="0"/>
    <x v="6"/>
    <d v="2016-04-12T00:00:00"/>
    <d v="2016-04-13T00:00:00"/>
    <x v="104"/>
    <e v="#REF!"/>
  </r>
  <r>
    <n v="240"/>
    <s v="ANDREA PATRICIA AGUIRRE ARAMBULA"/>
    <n v="1129576507"/>
    <m/>
    <x v="4"/>
    <n v="2"/>
    <x v="0"/>
    <x v="0"/>
    <x v="1"/>
    <d v="2016-04-12T00:00:00"/>
    <d v="2016-04-13T00:00:00"/>
    <x v="76"/>
    <e v="#REF!"/>
  </r>
  <r>
    <n v="241"/>
    <s v="MISAEL MEJIA PEREIRA"/>
    <n v="72310435"/>
    <m/>
    <x v="4"/>
    <n v="2"/>
    <x v="0"/>
    <x v="0"/>
    <x v="1"/>
    <d v="2016-04-09T00:00:00"/>
    <d v="2016-04-10T00:00:00"/>
    <x v="90"/>
    <e v="#REF!"/>
  </r>
  <r>
    <n v="242"/>
    <s v="CLARIBEL TARRAS CALLE"/>
    <n v="22650493"/>
    <m/>
    <x v="4"/>
    <n v="2"/>
    <x v="0"/>
    <x v="0"/>
    <x v="1"/>
    <d v="2016-04-09T00:00:00"/>
    <d v="2016-04-10T00:00:00"/>
    <x v="105"/>
    <e v="#REF!"/>
  </r>
  <r>
    <n v="243"/>
    <s v="JAVIER MEJIA MARTINEZ"/>
    <n v="72314183"/>
    <m/>
    <x v="4"/>
    <n v="2"/>
    <x v="0"/>
    <x v="0"/>
    <x v="0"/>
    <d v="2016-04-07T00:00:00"/>
    <d v="2016-04-08T00:00:00"/>
    <x v="106"/>
    <e v="#REF!"/>
  </r>
  <r>
    <n v="244"/>
    <s v="MILENA BEATRIZ CARDENAS PEDROZA"/>
    <n v="1046814743"/>
    <m/>
    <x v="4"/>
    <n v="2"/>
    <x v="0"/>
    <x v="0"/>
    <x v="2"/>
    <d v="2016-04-05T00:00:00"/>
    <d v="2016-04-06T00:00:00"/>
    <x v="107"/>
    <e v="#REF!"/>
  </r>
  <r>
    <n v="245"/>
    <s v="FABIAN SANTOS PUELLO"/>
    <n v="1143117236"/>
    <m/>
    <x v="3"/>
    <n v="2"/>
    <x v="0"/>
    <x v="0"/>
    <x v="1"/>
    <d v="2016-05-12T00:00:00"/>
    <d v="2016-05-13T00:00:00"/>
    <x v="67"/>
    <e v="#REF!"/>
  </r>
  <r>
    <n v="246"/>
    <s v="DARIO FERNANDO CAMARGO CABARCAS"/>
    <n v="3742225"/>
    <m/>
    <x v="3"/>
    <n v="1"/>
    <x v="0"/>
    <x v="0"/>
    <x v="0"/>
    <d v="2016-05-11T00:00:00"/>
    <d v="2016-05-11T00:00:00"/>
    <x v="108"/>
    <e v="#REF!"/>
  </r>
  <r>
    <n v="247"/>
    <s v="MAYERLI DEL PILAR HERRERA ANDRADE "/>
    <n v="1048209377"/>
    <m/>
    <x v="3"/>
    <n v="1"/>
    <x v="0"/>
    <x v="0"/>
    <x v="0"/>
    <d v="2016-05-10T00:00:00"/>
    <d v="2016-05-10T00:00:00"/>
    <x v="67"/>
    <e v="#REF!"/>
  </r>
  <r>
    <n v="248"/>
    <s v="MAYERLI DEL PILAR HERRERA ANDRADE "/>
    <n v="1048209377"/>
    <m/>
    <x v="3"/>
    <n v="1"/>
    <x v="0"/>
    <x v="0"/>
    <x v="0"/>
    <d v="2016-05-09T00:00:00"/>
    <d v="2016-05-09T00:00:00"/>
    <x v="67"/>
    <e v="#REF!"/>
  </r>
  <r>
    <n v="249"/>
    <s v="LUIS FERNANDO CHARRIS"/>
    <n v="8498272"/>
    <m/>
    <x v="3"/>
    <n v="2"/>
    <x v="0"/>
    <x v="0"/>
    <x v="6"/>
    <d v="2016-05-08T00:00:00"/>
    <d v="2016-05-09T00:00:00"/>
    <x v="67"/>
    <e v="#REF!"/>
  </r>
  <r>
    <n v="250"/>
    <s v="RAMIRO ALBERTO SIERRA RICO"/>
    <n v="73135826"/>
    <m/>
    <x v="4"/>
    <n v="1"/>
    <x v="0"/>
    <x v="0"/>
    <x v="2"/>
    <d v="2016-04-29T00:00:00"/>
    <d v="2016-04-29T00:00:00"/>
    <x v="71"/>
    <e v="#REF!"/>
  </r>
  <r>
    <n v="251"/>
    <s v="VIVIANA DEL PILAR GOMEZ CASTAÑO"/>
    <n v="55233742"/>
    <m/>
    <x v="4"/>
    <n v="2"/>
    <x v="0"/>
    <x v="0"/>
    <x v="0"/>
    <d v="2016-04-29T00:00:00"/>
    <d v="2016-04-30T00:00:00"/>
    <x v="46"/>
    <e v="#REF!"/>
  </r>
  <r>
    <n v="252"/>
    <s v="ESTEFANIA MARIA ORTEGA TOVAR"/>
    <n v="1101783204"/>
    <m/>
    <x v="4"/>
    <n v="2"/>
    <x v="0"/>
    <x v="0"/>
    <x v="1"/>
    <d v="2016-04-19T00:00:00"/>
    <d v="2016-04-20T00:00:00"/>
    <x v="109"/>
    <e v="#REF!"/>
  </r>
  <r>
    <n v="253"/>
    <s v="ALDEMAR ENRIQUE ORTIZ CARPINTERO"/>
    <n v="72310167"/>
    <m/>
    <x v="4"/>
    <n v="2"/>
    <x v="0"/>
    <x v="0"/>
    <x v="6"/>
    <d v="2016-04-26T00:00:00"/>
    <d v="2016-04-27T00:00:00"/>
    <x v="59"/>
    <e v="#N/A"/>
  </r>
  <r>
    <n v="254"/>
    <s v="DAVID ANDRES SALAZAR MARRIAGA"/>
    <n v="1129519253"/>
    <m/>
    <x v="4"/>
    <n v="1"/>
    <x v="0"/>
    <x v="0"/>
    <x v="1"/>
    <d v="2016-04-19T00:00:00"/>
    <d v="2016-04-19T00:00:00"/>
    <x v="110"/>
    <e v="#REF!"/>
  </r>
  <r>
    <n v="255"/>
    <s v="JAMIRCEN JASSED CHALA VILLANUEVA"/>
    <n v="1140831251"/>
    <m/>
    <x v="4"/>
    <n v="1"/>
    <x v="0"/>
    <x v="0"/>
    <x v="0"/>
    <d v="2016-04-16T00:00:00"/>
    <d v="2016-04-16T00:00:00"/>
    <x v="69"/>
    <e v="#REF!"/>
  </r>
  <r>
    <n v="256"/>
    <s v="JOSE GONZALEZ MARTINEZ"/>
    <n v="1044428401"/>
    <m/>
    <x v="3"/>
    <n v="1"/>
    <x v="0"/>
    <x v="0"/>
    <x v="6"/>
    <d v="2016-05-26T00:00:00"/>
    <d v="2016-05-26T00:00:00"/>
    <x v="59"/>
    <e v="#N/A"/>
  </r>
  <r>
    <n v="257"/>
    <s v="MARIA BORNACELLY BALZA"/>
    <n v="26852755"/>
    <m/>
    <x v="3"/>
    <n v="1"/>
    <x v="0"/>
    <x v="0"/>
    <x v="0"/>
    <d v="2016-05-25T00:00:00"/>
    <d v="2016-05-25T00:00:00"/>
    <x v="59"/>
    <e v="#N/A"/>
  </r>
  <r>
    <n v="258"/>
    <s v="WILLIAN JOSE LOZANO ROJAS"/>
    <n v="92131663"/>
    <m/>
    <x v="3"/>
    <n v="1"/>
    <x v="0"/>
    <x v="0"/>
    <x v="0"/>
    <d v="2016-05-21T00:00:00"/>
    <d v="2016-05-21T00:00:00"/>
    <x v="111"/>
    <e v="#REF!"/>
  </r>
  <r>
    <n v="259"/>
    <s v="BELCY CECILIA GOMEZ"/>
    <n v="32750719"/>
    <m/>
    <x v="3"/>
    <n v="2"/>
    <x v="0"/>
    <x v="0"/>
    <x v="0"/>
    <d v="2016-05-20T00:00:00"/>
    <d v="2016-05-21T00:00:00"/>
    <x v="112"/>
    <e v="#REF!"/>
  </r>
  <r>
    <n v="260"/>
    <s v="LAZARO GALLEGO MIRANDA"/>
    <n v="409614"/>
    <m/>
    <x v="3"/>
    <n v="1"/>
    <x v="0"/>
    <x v="0"/>
    <x v="6"/>
    <d v="2016-05-19T00:00:00"/>
    <d v="2016-05-19T00:00:00"/>
    <x v="113"/>
    <e v="#REF!"/>
  </r>
  <r>
    <n v="261"/>
    <s v="JEINER DURAN BLANCO"/>
    <n v="1048204533"/>
    <m/>
    <x v="3"/>
    <n v="1"/>
    <x v="0"/>
    <x v="0"/>
    <x v="2"/>
    <d v="2016-05-14T00:00:00"/>
    <d v="2016-05-14T00:00:00"/>
    <x v="47"/>
    <e v="#REF!"/>
  </r>
  <r>
    <n v="262"/>
    <s v="ANDREA PATRICIA AGUIRRE ARAMBULA"/>
    <n v="1129576507"/>
    <m/>
    <x v="2"/>
    <n v="2"/>
    <x v="0"/>
    <x v="0"/>
    <x v="1"/>
    <d v="2016-08-12T00:00:00"/>
    <d v="2016-08-13T00:00:00"/>
    <x v="67"/>
    <e v="#REF!"/>
  </r>
  <r>
    <n v="263"/>
    <s v="MARIA BORNACELLY BALZA"/>
    <n v="26852755"/>
    <m/>
    <x v="2"/>
    <n v="1"/>
    <x v="0"/>
    <x v="0"/>
    <x v="0"/>
    <d v="2016-08-09T00:00:00"/>
    <d v="2016-08-09T00:00:00"/>
    <x v="59"/>
    <e v="#N/A"/>
  </r>
  <r>
    <n v="264"/>
    <s v="LUIS FERNANDO CHARRIS"/>
    <n v="8498272"/>
    <m/>
    <x v="2"/>
    <n v="2"/>
    <x v="0"/>
    <x v="0"/>
    <x v="6"/>
    <d v="2016-08-09T00:00:00"/>
    <d v="2016-08-10T00:00:00"/>
    <x v="114"/>
    <e v="#REF!"/>
  </r>
  <r>
    <n v="265"/>
    <s v="MARLON TAFUR BERMEJO"/>
    <n v="8866777"/>
    <m/>
    <x v="2"/>
    <n v="2"/>
    <x v="0"/>
    <x v="0"/>
    <x v="6"/>
    <d v="2016-08-07T00:00:00"/>
    <d v="2016-08-08T00:00:00"/>
    <x v="67"/>
    <e v="#REF!"/>
  </r>
  <r>
    <n v="266"/>
    <s v="DARIO FERNANDO CAMARGO CABARCAS"/>
    <n v="3742225"/>
    <m/>
    <x v="2"/>
    <n v="2"/>
    <x v="0"/>
    <x v="0"/>
    <x v="0"/>
    <d v="2016-08-06T00:00:00"/>
    <d v="2016-08-07T00:00:00"/>
    <x v="50"/>
    <e v="#REF!"/>
  </r>
  <r>
    <n v="267"/>
    <s v="MARLON NORIEGA RUIZ"/>
    <n v="1143118196"/>
    <m/>
    <x v="2"/>
    <n v="2"/>
    <x v="0"/>
    <x v="0"/>
    <x v="1"/>
    <d v="2016-08-02T00:00:00"/>
    <d v="2016-08-03T00:00:00"/>
    <x v="115"/>
    <e v="#REF!"/>
  </r>
  <r>
    <n v="268"/>
    <s v="ALBERTO JULIO GUTIERREZ PERTUZ"/>
    <n v="8486407"/>
    <m/>
    <x v="11"/>
    <n v="2"/>
    <x v="0"/>
    <x v="0"/>
    <x v="1"/>
    <d v="2016-12-04T00:00:00"/>
    <s v="5/12/20156"/>
    <x v="65"/>
    <e v="#REF!"/>
  </r>
  <r>
    <n v="269"/>
    <s v="JAIR RAFAEL DE LA HOZ AHUMADA"/>
    <n v="72210550"/>
    <m/>
    <x v="11"/>
    <n v="2"/>
    <x v="0"/>
    <x v="0"/>
    <x v="1"/>
    <d v="2016-12-14T00:00:00"/>
    <d v="2016-12-15T00:00:00"/>
    <x v="19"/>
    <e v="#REF!"/>
  </r>
  <r>
    <n v="270"/>
    <s v="ELBER LUIS HERAZO CASTILLO"/>
    <n v="1143242218"/>
    <m/>
    <x v="11"/>
    <n v="2"/>
    <x v="0"/>
    <x v="0"/>
    <x v="1"/>
    <d v="2016-12-12T00:00:00"/>
    <d v="2016-12-13T00:00:00"/>
    <x v="65"/>
    <e v="#REF!"/>
  </r>
  <r>
    <n v="271"/>
    <s v="SHAKIRA DAYANS SANTOYA MARIOTTE"/>
    <n v="1140841070"/>
    <m/>
    <x v="11"/>
    <n v="1"/>
    <x v="0"/>
    <x v="0"/>
    <x v="1"/>
    <d v="2016-12-10T00:00:00"/>
    <d v="2016-12-10T00:00:00"/>
    <x v="65"/>
    <e v="#REF!"/>
  </r>
  <r>
    <n v="272"/>
    <s v="ALEX CARPINTERO AHUMADA"/>
    <n v="8487831"/>
    <m/>
    <x v="11"/>
    <n v="2"/>
    <x v="0"/>
    <x v="0"/>
    <x v="5"/>
    <d v="2016-12-07T00:00:00"/>
    <d v="2016-12-08T00:00:00"/>
    <x v="18"/>
    <e v="#N/A"/>
  </r>
  <r>
    <n v="273"/>
    <s v="CRISTIAN PALMET BROCHERO"/>
    <n v="1143246947"/>
    <m/>
    <x v="11"/>
    <n v="1"/>
    <x v="0"/>
    <x v="0"/>
    <x v="13"/>
    <d v="2016-12-07T00:00:00"/>
    <d v="2016-12-07T00:00:00"/>
    <x v="59"/>
    <e v="#N/A"/>
  </r>
  <r>
    <n v="274"/>
    <s v="CARLOS EMIRO ALCAZAR JIMENEZ"/>
    <n v="72282783"/>
    <m/>
    <x v="11"/>
    <n v="2"/>
    <x v="0"/>
    <x v="0"/>
    <x v="1"/>
    <d v="2016-12-05T00:00:00"/>
    <d v="2016-12-06T00:00:00"/>
    <x v="67"/>
    <e v="#REF!"/>
  </r>
  <r>
    <n v="275"/>
    <s v="JAIRO JOSE RADA TEJERA"/>
    <n v="1044392545"/>
    <m/>
    <x v="10"/>
    <n v="2"/>
    <x v="0"/>
    <x v="0"/>
    <x v="7"/>
    <d v="2016-11-19T00:00:00"/>
    <d v="2016-11-20T00:00:00"/>
    <x v="59"/>
    <e v="#N/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n v="1"/>
    <s v="OSIRIS CHARRIS "/>
    <n v="22510528"/>
    <m/>
    <x v="0"/>
    <n v="4"/>
    <x v="0"/>
    <x v="0"/>
    <x v="0"/>
    <d v="2018-01-01T00:00:00"/>
    <d v="2018-01-04T00:00:00"/>
    <x v="0"/>
    <e v="#N/A"/>
  </r>
  <r>
    <n v="2"/>
    <s v="CARLOS ALBERTO TORRES LEON"/>
    <n v="72051803"/>
    <m/>
    <x v="0"/>
    <n v="1"/>
    <x v="0"/>
    <x v="0"/>
    <x v="0"/>
    <d v="2018-01-01T00:00:00"/>
    <d v="2018-01-01T00:00:00"/>
    <x v="0"/>
    <e v="#N/A"/>
  </r>
  <r>
    <n v="3"/>
    <s v="IVAN DARIO MOLINA ARTETA"/>
    <n v="1044392901"/>
    <m/>
    <x v="0"/>
    <n v="10"/>
    <x v="0"/>
    <x v="1"/>
    <x v="0"/>
    <d v="2018-11-01T00:00:00"/>
    <s v="01/20/2018"/>
    <x v="0"/>
    <e v="#N/A"/>
  </r>
  <r>
    <n v="4"/>
    <s v="JAN CARLOS CELIN MACEA "/>
    <n v="1044425654"/>
    <m/>
    <x v="0"/>
    <n v="8"/>
    <x v="0"/>
    <x v="0"/>
    <x v="0"/>
    <s v="14/01/208"/>
    <d v="2018-01-21T00:00:00"/>
    <x v="0"/>
    <e v="#N/A"/>
  </r>
  <r>
    <n v="5"/>
    <s v="ONIX MARIA MENA LOPEZ"/>
    <n v="22564119"/>
    <m/>
    <x v="0"/>
    <n v="2"/>
    <x v="0"/>
    <x v="0"/>
    <x v="0"/>
    <d v="2018-01-26T00:00:00"/>
    <d v="2018-01-27T00:00:00"/>
    <x v="1"/>
    <e v="#REF!"/>
  </r>
  <r>
    <n v="6"/>
    <s v="ALICIA ESTHER VASQUEZ YEPES"/>
    <n v="1140853573"/>
    <m/>
    <x v="0"/>
    <n v="2"/>
    <x v="0"/>
    <x v="0"/>
    <x v="0"/>
    <d v="2018-01-29T00:00:00"/>
    <d v="2018-01-30T00:00:00"/>
    <x v="2"/>
    <e v="#REF!"/>
  </r>
  <r>
    <n v="7"/>
    <s v="ALBERTO JUNIOR ARIZA PERTUZ"/>
    <n v="1143155974"/>
    <m/>
    <x v="0"/>
    <n v="2"/>
    <x v="0"/>
    <x v="0"/>
    <x v="0"/>
    <d v="2018-01-25T00:00:00"/>
    <d v="2018-01-26T00:00:00"/>
    <x v="0"/>
    <e v="#N/A"/>
  </r>
  <r>
    <n v="8"/>
    <s v="ZULLY CAROLINA BETIN DOMINGUEZ"/>
    <n v="1140868777"/>
    <m/>
    <x v="0"/>
    <n v="1"/>
    <x v="0"/>
    <x v="0"/>
    <x v="0"/>
    <d v="2018-01-20T00:00:00"/>
    <d v="2018-01-20T00:00:00"/>
    <x v="3"/>
    <e v="#REF!"/>
  </r>
  <r>
    <n v="9"/>
    <s v="IVAN DARIO MOLINA ARTETA"/>
    <n v="1044392901"/>
    <m/>
    <x v="1"/>
    <n v="15"/>
    <x v="0"/>
    <x v="1"/>
    <x v="0"/>
    <d v="2018-02-17T00:00:00"/>
    <d v="2018-02-28T00:00:00"/>
    <x v="4"/>
    <e v="#REF!"/>
  </r>
  <r>
    <n v="10"/>
    <s v="IVAN DARIO MOLINA ARTETA"/>
    <n v="1044392901"/>
    <m/>
    <x v="2"/>
    <n v="3"/>
    <x v="0"/>
    <x v="1"/>
    <x v="0"/>
    <d v="2018-03-01T00:00:00"/>
    <d v="2018-03-03T00:00:00"/>
    <x v="4"/>
    <e v="#REF!"/>
  </r>
  <r>
    <n v="11"/>
    <s v="JAIME MOLINARES"/>
    <m/>
    <m/>
    <x v="0"/>
    <n v="2"/>
    <x v="1"/>
    <x v="2"/>
    <x v="0"/>
    <d v="2018-01-12T00:00:00"/>
    <d v="2018-01-13T00:00:00"/>
    <x v="0"/>
    <e v="#N/A"/>
  </r>
  <r>
    <n v="12"/>
    <s v="ALDEMAR ENRIQUE ORTIZ CARPINTERO"/>
    <n v="72310167"/>
    <m/>
    <x v="0"/>
    <n v="1"/>
    <x v="0"/>
    <x v="1"/>
    <x v="0"/>
    <d v="2018-01-31T00:00:00"/>
    <d v="2018-01-31T00:00:00"/>
    <x v="5"/>
    <e v="#REF!"/>
  </r>
  <r>
    <n v="13"/>
    <s v="SANDY PAULINA PERTUZ SAMPER"/>
    <n v="1048290598"/>
    <m/>
    <x v="0"/>
    <n v="2"/>
    <x v="0"/>
    <x v="1"/>
    <x v="0"/>
    <d v="2018-01-29T00:00:00"/>
    <d v="2018-01-30T00:00:00"/>
    <x v="6"/>
    <e v="#REF!"/>
  </r>
  <r>
    <n v="14"/>
    <s v="RUBEN DARIO MERCADO SALAS"/>
    <n v="3715133"/>
    <m/>
    <x v="0"/>
    <n v="2"/>
    <x v="0"/>
    <x v="1"/>
    <x v="0"/>
    <d v="2018-01-20T00:00:00"/>
    <d v="2018-02-21T00:00:00"/>
    <x v="7"/>
    <e v="#REF!"/>
  </r>
  <r>
    <n v="15"/>
    <s v="CARLOS EMIRO ALCAZAR JIMENEZ"/>
    <n v="72282783"/>
    <m/>
    <x v="0"/>
    <n v="2"/>
    <x v="0"/>
    <x v="1"/>
    <x v="0"/>
    <d v="2018-01-15T00:00:00"/>
    <d v="2018-01-16T00:00:00"/>
    <x v="5"/>
    <e v="#REF!"/>
  </r>
  <r>
    <n v="16"/>
    <s v="IVAN DARIO MOLINA ARTETA"/>
    <n v="1044392901"/>
    <m/>
    <x v="3"/>
    <m/>
    <x v="1"/>
    <x v="2"/>
    <x v="0"/>
    <m/>
    <m/>
    <x v="0"/>
    <e v="#N/A"/>
  </r>
  <r>
    <n v="17"/>
    <s v="IVAN DARIO MOLINA ARTETA"/>
    <n v="1044392901"/>
    <m/>
    <x v="0"/>
    <n v="10"/>
    <x v="0"/>
    <x v="1"/>
    <x v="0"/>
    <d v="2018-11-01T00:00:00"/>
    <s v="01/20/2018"/>
    <x v="0"/>
    <e v="#N/A"/>
  </r>
  <r>
    <n v="18"/>
    <s v="IVAN DARIO MOLINA ARTETA"/>
    <n v="1044392901"/>
    <m/>
    <x v="0"/>
    <n v="6"/>
    <x v="0"/>
    <x v="1"/>
    <x v="0"/>
    <d v="2018-01-05T00:00:00"/>
    <d v="2018-01-10T00:00:00"/>
    <x v="0"/>
    <e v="#N/A"/>
  </r>
  <r>
    <n v="19"/>
    <s v="IVAN DARIO MOLINA ARTETA"/>
    <n v="1044392901"/>
    <m/>
    <x v="0"/>
    <n v="11"/>
    <x v="0"/>
    <x v="1"/>
    <x v="0"/>
    <d v="2018-01-21T00:00:00"/>
    <d v="2018-01-31T00:00:00"/>
    <x v="0"/>
    <e v="#N/A"/>
  </r>
  <r>
    <n v="20"/>
    <s v="IVAN DARIO MOLINA ARTETA"/>
    <n v="1044392901"/>
    <m/>
    <x v="1"/>
    <n v="20"/>
    <x v="0"/>
    <x v="1"/>
    <x v="0"/>
    <d v="2018-02-01T00:00:00"/>
    <d v="2018-02-11T00:00:00"/>
    <x v="0"/>
    <e v="#N/A"/>
  </r>
  <r>
    <n v="21"/>
    <s v="SERGIO ANDRES PEÑA GARCIA"/>
    <n v="1143150374"/>
    <m/>
    <x v="1"/>
    <n v="1"/>
    <x v="0"/>
    <x v="0"/>
    <x v="0"/>
    <d v="2018-02-02T00:00:00"/>
    <d v="2018-02-02T00:00:00"/>
    <x v="8"/>
    <e v="#REF!"/>
  </r>
  <r>
    <n v="22"/>
    <s v="MARIA JOSE CANTILLO SALEJ"/>
    <n v="1140854101"/>
    <m/>
    <x v="1"/>
    <n v="2"/>
    <x v="0"/>
    <x v="0"/>
    <x v="1"/>
    <d v="2018-02-03T00:00:00"/>
    <d v="2018-02-04T00:00:00"/>
    <x v="9"/>
    <e v="#REF!"/>
  </r>
  <r>
    <n v="23"/>
    <s v="EDWIN JESUS CANTILLO CASTRO"/>
    <n v="72189550"/>
    <m/>
    <x v="1"/>
    <n v="2"/>
    <x v="0"/>
    <x v="0"/>
    <x v="2"/>
    <d v="2018-02-05T00:00:00"/>
    <d v="2018-02-06T00:00:00"/>
    <x v="10"/>
    <e v="#REF!"/>
  </r>
  <r>
    <n v="24"/>
    <s v="ELBER LUIS HERAZO CASTILLO"/>
    <n v="1143242218"/>
    <m/>
    <x v="1"/>
    <n v="1"/>
    <x v="0"/>
    <x v="0"/>
    <x v="0"/>
    <d v="2018-02-07T00:00:00"/>
    <d v="2018-02-07T00:00:00"/>
    <x v="3"/>
    <e v="#REF!"/>
  </r>
  <r>
    <n v="25"/>
    <s v="ELBER LUIS HERAZO CASTILLO"/>
    <n v="1143242218"/>
    <m/>
    <x v="1"/>
    <n v="1"/>
    <x v="0"/>
    <x v="0"/>
    <x v="0"/>
    <d v="2018-02-08T00:00:00"/>
    <d v="2018-02-08T00:00:00"/>
    <x v="3"/>
    <e v="#REF!"/>
  </r>
  <r>
    <n v="26"/>
    <s v="HIDY MENDOZA MENDOZA"/>
    <n v="1044422931"/>
    <m/>
    <x v="1"/>
    <n v="8"/>
    <x v="0"/>
    <x v="0"/>
    <x v="0"/>
    <d v="2018-02-09T00:00:00"/>
    <d v="2018-02-16T00:00:00"/>
    <x v="0"/>
    <e v="#N/A"/>
  </r>
  <r>
    <n v="27"/>
    <s v="PABLA EMILIA SANDOVAL"/>
    <n v="32649558"/>
    <m/>
    <x v="1"/>
    <n v="14"/>
    <x v="0"/>
    <x v="0"/>
    <x v="0"/>
    <d v="2018-02-15T00:00:00"/>
    <d v="2018-02-28T00:00:00"/>
    <x v="0"/>
    <e v="#N/A"/>
  </r>
  <r>
    <n v="28"/>
    <s v="PABLA EMILIA SANDOVAL"/>
    <n v="32649558"/>
    <m/>
    <x v="2"/>
    <n v="16"/>
    <x v="0"/>
    <x v="0"/>
    <x v="0"/>
    <d v="2018-03-01T00:00:00"/>
    <d v="2018-03-16T00:00:00"/>
    <x v="0"/>
    <e v="#N/A"/>
  </r>
  <r>
    <n v="29"/>
    <s v="HIDI MENDOZA MENDOZA"/>
    <n v="1044422931"/>
    <m/>
    <x v="1"/>
    <n v="4"/>
    <x v="0"/>
    <x v="0"/>
    <x v="0"/>
    <d v="2018-02-17T00:00:00"/>
    <d v="2018-02-20T00:00:00"/>
    <x v="0"/>
    <e v="#N/A"/>
  </r>
  <r>
    <n v="30"/>
    <s v="CARMEN NONE PADILLA SALCEDO"/>
    <n v="22510424"/>
    <m/>
    <x v="0"/>
    <n v="26"/>
    <x v="0"/>
    <x v="0"/>
    <x v="0"/>
    <d v="2018-01-06T00:00:00"/>
    <d v="2018-01-31T00:00:00"/>
    <x v="11"/>
    <e v="#REF!"/>
  </r>
  <r>
    <n v="31"/>
    <s v="CARMEN NONE PADILLA SALCEDO"/>
    <n v="22510424"/>
    <m/>
    <x v="1"/>
    <n v="5"/>
    <x v="0"/>
    <x v="0"/>
    <x v="0"/>
    <d v="2018-02-01T00:00:00"/>
    <d v="2018-02-05T00:00:00"/>
    <x v="11"/>
    <e v="#REF!"/>
  </r>
  <r>
    <n v="32"/>
    <s v="CARMEN NONE PADILLA SALCEDO"/>
    <n v="22510424"/>
    <m/>
    <x v="1"/>
    <n v="23"/>
    <x v="0"/>
    <x v="0"/>
    <x v="0"/>
    <d v="2018-02-06T00:00:00"/>
    <d v="2018-02-28T00:00:00"/>
    <x v="11"/>
    <e v="#REF!"/>
  </r>
  <r>
    <n v="33"/>
    <s v="CARMEN NONE PADILLA SALCEDO"/>
    <n v="22510424"/>
    <m/>
    <x v="1"/>
    <n v="7"/>
    <x v="0"/>
    <x v="0"/>
    <x v="0"/>
    <d v="2018-03-01T00:00:00"/>
    <d v="2018-03-07T00:00:00"/>
    <x v="11"/>
    <e v="#REF!"/>
  </r>
  <r>
    <n v="34"/>
    <s v="YURANY PATRICIA OSPINO CASTILLO"/>
    <n v="1043604639"/>
    <m/>
    <x v="2"/>
    <n v="1"/>
    <x v="0"/>
    <x v="0"/>
    <x v="3"/>
    <d v="2018-03-12T00:00:00"/>
    <d v="2018-03-12T00:00:00"/>
    <x v="12"/>
    <e v="#REF!"/>
  </r>
  <r>
    <n v="35"/>
    <s v="MAYDE CECILIA DE LA ASUNCION PEREZ"/>
    <n v="1045710512"/>
    <m/>
    <x v="2"/>
    <n v="2"/>
    <x v="0"/>
    <x v="0"/>
    <x v="4"/>
    <d v="2018-03-22T00:00:00"/>
    <d v="2018-03-23T00:00:00"/>
    <x v="2"/>
    <e v="#REF!"/>
  </r>
  <r>
    <n v="36"/>
    <s v="BELCY CECILIA GOMEZ DOMINGUEZ"/>
    <n v="32750719"/>
    <m/>
    <x v="2"/>
    <n v="1"/>
    <x v="0"/>
    <x v="0"/>
    <x v="4"/>
    <d v="2018-03-16T00:00:00"/>
    <d v="2018-03-16T00:00:00"/>
    <x v="13"/>
    <e v="#REF!"/>
  </r>
  <r>
    <n v="37"/>
    <s v="SHAKIRA DAYANS SANTOYA MARIOTTE"/>
    <n v="1140841070"/>
    <m/>
    <x v="2"/>
    <n v="2"/>
    <x v="0"/>
    <x v="0"/>
    <x v="5"/>
    <d v="2018-03-08T00:00:00"/>
    <d v="2018-03-09T00:00:00"/>
    <x v="2"/>
    <e v="#REF!"/>
  </r>
  <r>
    <n v="38"/>
    <s v="JOHNNY MANUEL ARRIERTA LLANOS"/>
    <n v="8699499"/>
    <m/>
    <x v="2"/>
    <n v="3"/>
    <x v="0"/>
    <x v="0"/>
    <x v="6"/>
    <d v="2018-03-04T00:00:00"/>
    <d v="2018-03-16T00:00:00"/>
    <x v="14"/>
    <e v="#REF!"/>
  </r>
  <r>
    <n v="39"/>
    <s v="JOSE LUIS RUIZ CASTILLO"/>
    <n v="72000311"/>
    <m/>
    <x v="2"/>
    <n v="4"/>
    <x v="0"/>
    <x v="0"/>
    <x v="0"/>
    <d v="2018-03-18T00:00:00"/>
    <d v="2018-03-21T00:00:00"/>
    <x v="15"/>
    <e v="#REF!"/>
  </r>
  <r>
    <n v="40"/>
    <s v="HARRY ALBERTO SANTOYA MARIOTTE"/>
    <n v="8801424"/>
    <m/>
    <x v="2"/>
    <n v="1"/>
    <x v="0"/>
    <x v="0"/>
    <x v="5"/>
    <d v="2018-03-22T00:00:00"/>
    <d v="2018-03-22T00:00:00"/>
    <x v="5"/>
    <e v="#REF!"/>
  </r>
  <r>
    <n v="41"/>
    <s v="LISBETH  JUDITH PEREZ ROBLES"/>
    <n v="32771211"/>
    <m/>
    <x v="2"/>
    <n v="2"/>
    <x v="0"/>
    <x v="0"/>
    <x v="7"/>
    <d v="2018-03-23T00:00:00"/>
    <d v="2018-03-24T00:00:00"/>
    <x v="16"/>
    <e v="#REF!"/>
  </r>
  <r>
    <n v="42"/>
    <s v="GISELL DANITH QUESEDA BUELVAS"/>
    <n v="1140835154"/>
    <m/>
    <x v="2"/>
    <n v="1"/>
    <x v="0"/>
    <x v="0"/>
    <x v="3"/>
    <d v="2018-03-27T00:00:00"/>
    <d v="2018-03-27T00:00:00"/>
    <x v="17"/>
    <e v="#REF!"/>
  </r>
  <r>
    <n v="43"/>
    <s v="MONICA CECILIA CARDENAS PEDROZA"/>
    <n v="1046812955"/>
    <m/>
    <x v="4"/>
    <n v="10"/>
    <x v="0"/>
    <x v="0"/>
    <x v="8"/>
    <d v="2018-04-01T00:00:00"/>
    <d v="2018-04-10T00:00:00"/>
    <x v="18"/>
    <e v="#REF!"/>
  </r>
  <r>
    <n v="44"/>
    <s v="ANDREA PATRICIA AGUIRRE ARAMBULA"/>
    <n v="1129576507"/>
    <m/>
    <x v="4"/>
    <n v="2"/>
    <x v="0"/>
    <x v="0"/>
    <x v="5"/>
    <d v="2018-04-08T00:00:00"/>
    <d v="2018-04-09T00:00:00"/>
    <x v="5"/>
    <e v="#REF!"/>
  </r>
  <r>
    <n v="45"/>
    <s v="PABLA EMILIA SANDOVAL DE CASTRO"/>
    <n v="32649558"/>
    <m/>
    <x v="4"/>
    <n v="1"/>
    <x v="0"/>
    <x v="0"/>
    <x v="9"/>
    <d v="2018-04-11T00:00:00"/>
    <d v="2018-04-11T00:00:00"/>
    <x v="19"/>
    <e v="#REF!"/>
  </r>
  <r>
    <n v="46"/>
    <s v="FRANCY PATRICIA BALLESTEROS MORALES"/>
    <n v="32786822"/>
    <m/>
    <x v="4"/>
    <n v="21"/>
    <x v="0"/>
    <x v="0"/>
    <x v="2"/>
    <d v="2018-04-02T00:00:00"/>
    <d v="2018-04-22T00:00:00"/>
    <x v="20"/>
    <e v="#REF!"/>
  </r>
  <r>
    <n v="47"/>
    <s v="WALTER SAUL OSORIO SERPA"/>
    <n v="1100395036"/>
    <m/>
    <x v="4"/>
    <n v="2"/>
    <x v="0"/>
    <x v="0"/>
    <x v="10"/>
    <d v="2018-04-16T00:00:00"/>
    <d v="2018-04-17T00:00:00"/>
    <x v="21"/>
    <e v="#REF!"/>
  </r>
  <r>
    <n v="48"/>
    <s v="ANDREA PATRICIA AGUIRRE ARAMBULA"/>
    <n v="1129576507"/>
    <m/>
    <x v="4"/>
    <n v="10"/>
    <x v="0"/>
    <x v="0"/>
    <x v="5"/>
    <d v="2018-04-20T00:00:00"/>
    <d v="2018-04-30T00:00:00"/>
    <x v="22"/>
    <e v="#REF!"/>
  </r>
  <r>
    <n v="49"/>
    <s v="ANDREA PATRICIA AGUIRRE ARAMBULA"/>
    <n v="1129576507"/>
    <m/>
    <x v="4"/>
    <n v="5"/>
    <x v="0"/>
    <x v="0"/>
    <x v="5"/>
    <d v="2018-05-01T00:00:00"/>
    <d v="2018-05-04T00:00:00"/>
    <x v="22"/>
    <e v="#REF!"/>
  </r>
  <r>
    <n v="50"/>
    <s v="PABLA EMILIA SANDOVAL DE CASTRO"/>
    <n v="32649558"/>
    <m/>
    <x v="4"/>
    <n v="1"/>
    <x v="0"/>
    <x v="0"/>
    <x v="0"/>
    <d v="2018-04-27T00:00:00"/>
    <d v="2018-04-27T00:00:00"/>
    <x v="0"/>
    <e v="#N/A"/>
  </r>
  <r>
    <n v="51"/>
    <s v="ZULLY CAROLINA BETIN DOMINGUEZ"/>
    <n v="1140868777"/>
    <m/>
    <x v="4"/>
    <n v="1"/>
    <x v="0"/>
    <x v="0"/>
    <x v="5"/>
    <d v="2018-04-27T00:00:00"/>
    <d v="2018-04-27T00:00:00"/>
    <x v="7"/>
    <e v="#REF!"/>
  </r>
  <r>
    <n v="52"/>
    <s v="ZULLY CAROLINA BETIN DOMINGUEZ"/>
    <n v="1140868777"/>
    <m/>
    <x v="4"/>
    <n v="1"/>
    <x v="0"/>
    <x v="0"/>
    <x v="5"/>
    <d v="2018-04-27T00:00:00"/>
    <d v="2018-04-28T00:00:00"/>
    <x v="0"/>
    <e v="#N/A"/>
  </r>
  <r>
    <n v="53"/>
    <s v="ANDREA PATRICIA AGUIRRE ARAMBULA"/>
    <n v="1129576507"/>
    <m/>
    <x v="5"/>
    <n v="2"/>
    <x v="0"/>
    <x v="0"/>
    <x v="5"/>
    <d v="2018-05-05T00:00:00"/>
    <d v="2018-05-06T00:00:00"/>
    <x v="22"/>
    <e v="#REF!"/>
  </r>
  <r>
    <n v="54"/>
    <s v="ANDREA PATRICIA AGUIRRE ARAMBULA"/>
    <n v="1129576507"/>
    <m/>
    <x v="5"/>
    <n v="1"/>
    <x v="0"/>
    <x v="0"/>
    <x v="5"/>
    <d v="2017-05-07T00:00:00"/>
    <d v="2017-05-07T00:00:00"/>
    <x v="22"/>
    <e v="#REF!"/>
  </r>
  <r>
    <n v="55"/>
    <s v="ANDREA PATRICIA AGUIRRE ARAMBULA"/>
    <n v="1129576507"/>
    <m/>
    <x v="5"/>
    <n v="2"/>
    <x v="0"/>
    <x v="0"/>
    <x v="5"/>
    <d v="2018-05-08T00:00:00"/>
    <d v="2018-05-09T00:00:00"/>
    <x v="22"/>
    <e v="#REF!"/>
  </r>
  <r>
    <n v="56"/>
    <s v="ANDREA PATRICIA AGUIRRE ARAMBULA"/>
    <n v="1129576507"/>
    <m/>
    <x v="5"/>
    <n v="2"/>
    <x v="0"/>
    <x v="0"/>
    <x v="5"/>
    <d v="2018-05-10T00:00:00"/>
    <d v="2018-05-11T00:00:00"/>
    <x v="22"/>
    <e v="#REF!"/>
  </r>
  <r>
    <n v="57"/>
    <s v="EDILBERTO CARLOS OLIVARES CHARRIS"/>
    <n v="3730754"/>
    <m/>
    <x v="5"/>
    <n v="12"/>
    <x v="0"/>
    <x v="0"/>
    <x v="6"/>
    <d v="2018-05-14T00:00:00"/>
    <d v="2018-05-26T00:00:00"/>
    <x v="0"/>
    <e v="#N/A"/>
  </r>
  <r>
    <n v="58"/>
    <s v="CARLOS EMIRO ALCAZAR JIMENEZ"/>
    <n v="72282783"/>
    <m/>
    <x v="5"/>
    <n v="2"/>
    <x v="2"/>
    <x v="3"/>
    <x v="11"/>
    <d v="2018-05-21T00:00:00"/>
    <d v="2018-05-22T00:00:00"/>
    <x v="23"/>
    <e v="#REF!"/>
  </r>
  <r>
    <n v="59"/>
    <s v="ANDREA PATRICIA AGUIRRE ARAMBULA"/>
    <n v="1129576507"/>
    <m/>
    <x v="6"/>
    <n v="5"/>
    <x v="0"/>
    <x v="0"/>
    <x v="5"/>
    <d v="2018-06-01T00:00:00"/>
    <d v="2018-06-05T00:00:00"/>
    <x v="24"/>
    <e v="#REF!"/>
  </r>
  <r>
    <n v="60"/>
    <s v="ANDREA PATRICIA AGUIRRE ARAMBULA"/>
    <n v="1129576507"/>
    <m/>
    <x v="6"/>
    <n v="1"/>
    <x v="0"/>
    <x v="0"/>
    <x v="5"/>
    <d v="2018-06-06T00:00:00"/>
    <d v="2018-06-06T00:00:00"/>
    <x v="24"/>
    <e v="#REF!"/>
  </r>
  <r>
    <n v="61"/>
    <s v="ANDREA PATRICIA AGUIRRE ARAMBULA"/>
    <n v="1129576507"/>
    <m/>
    <x v="6"/>
    <n v="5"/>
    <x v="0"/>
    <x v="0"/>
    <x v="5"/>
    <d v="2018-05-27T00:00:00"/>
    <d v="2018-05-31T00:00:00"/>
    <x v="24"/>
    <e v="#REF!"/>
  </r>
  <r>
    <n v="62"/>
    <s v="BORIS DURAN BLANCO"/>
    <n v="1048208261"/>
    <m/>
    <x v="6"/>
    <n v="15"/>
    <x v="0"/>
    <x v="0"/>
    <x v="0"/>
    <d v="2018-06-06T00:00:00"/>
    <d v="2018-06-20T00:00:00"/>
    <x v="25"/>
    <e v="#REF!"/>
  </r>
  <r>
    <n v="63"/>
    <s v="ADRIANA CRISTINA MOLINA JIMENEZ"/>
    <n v="22512197"/>
    <m/>
    <x v="5"/>
    <n v="1"/>
    <x v="0"/>
    <x v="0"/>
    <x v="6"/>
    <d v="2018-05-31T00:00:00"/>
    <d v="2018-05-31T00:00:00"/>
    <x v="26"/>
    <e v="#REF!"/>
  </r>
  <r>
    <n v="64"/>
    <s v="ADRIANA CRISTINA MOLINA JIMENEZ"/>
    <n v="22512197"/>
    <m/>
    <x v="6"/>
    <n v="9"/>
    <x v="0"/>
    <x v="0"/>
    <x v="6"/>
    <d v="2018-06-01T00:00:00"/>
    <d v="2018-06-09T00:00:00"/>
    <x v="26"/>
    <e v="#REF!"/>
  </r>
  <r>
    <n v="65"/>
    <s v="ADRIANA CRISTINA MOLINA JIMENEZ"/>
    <n v="22512197"/>
    <m/>
    <x v="6"/>
    <n v="10"/>
    <x v="0"/>
    <x v="0"/>
    <x v="6"/>
    <d v="2018-06-10T00:00:00"/>
    <d v="2018-06-19T00:00:00"/>
    <x v="26"/>
    <e v="#REF!"/>
  </r>
  <r>
    <n v="66"/>
    <s v="MAYERLI DEL PILAR HERRERA ANDRADE"/>
    <n v="1048209377"/>
    <m/>
    <x v="6"/>
    <n v="2"/>
    <x v="0"/>
    <x v="0"/>
    <x v="4"/>
    <d v="2018-06-05T00:00:00"/>
    <d v="2018-06-06T00:00:00"/>
    <x v="2"/>
    <e v="#REF!"/>
  </r>
  <r>
    <n v="67"/>
    <s v="MAYERLI DEL PILAR HERRERA ANDRADE"/>
    <n v="1048209377"/>
    <m/>
    <x v="6"/>
    <n v="2"/>
    <x v="0"/>
    <x v="0"/>
    <x v="4"/>
    <s v="07/06/20108"/>
    <d v="2018-06-08T00:00:00"/>
    <x v="27"/>
    <e v="#REF!"/>
  </r>
  <r>
    <n v="68"/>
    <s v="MAYERLI DEL PILAR HERRERA ANDRADE"/>
    <n v="1048209377"/>
    <m/>
    <x v="6"/>
    <n v="1"/>
    <x v="0"/>
    <x v="0"/>
    <x v="4"/>
    <d v="2018-09-06T00:00:00"/>
    <d v="2018-09-06T00:00:00"/>
    <x v="27"/>
    <e v="#REF!"/>
  </r>
  <r>
    <n v="69"/>
    <s v="CECILIA DEL CARMEN GOMEZ ALMANZA"/>
    <n v="22432851"/>
    <m/>
    <x v="6"/>
    <n v="2"/>
    <x v="0"/>
    <x v="0"/>
    <x v="8"/>
    <d v="2018-06-07T00:00:00"/>
    <d v="2018-06-08T00:00:00"/>
    <x v="28"/>
    <e v="#REF!"/>
  </r>
  <r>
    <n v="70"/>
    <s v="ALDEMAR ENRIQUE ORTIZ CARPINTERO"/>
    <n v="72310167"/>
    <m/>
    <x v="6"/>
    <n v="2"/>
    <x v="0"/>
    <x v="0"/>
    <x v="3"/>
    <d v="2018-06-07T00:00:00"/>
    <d v="2018-06-08T00:00:00"/>
    <x v="29"/>
    <e v="#N/A"/>
  </r>
  <r>
    <n v="71"/>
    <s v="WILLIAN JOSE LOZANO ROJAS"/>
    <n v="9221663"/>
    <m/>
    <x v="6"/>
    <n v="1"/>
    <x v="0"/>
    <x v="0"/>
    <x v="4"/>
    <d v="2018-06-09T00:00:00"/>
    <d v="2018-06-09T00:00:00"/>
    <x v="30"/>
    <e v="#REF!"/>
  </r>
  <r>
    <n v="72"/>
    <s v="ZULLY CAROLINA BETIN DOMINGUEZ"/>
    <n v="1140868777"/>
    <m/>
    <x v="6"/>
    <n v="2"/>
    <x v="0"/>
    <x v="0"/>
    <x v="5"/>
    <d v="2018-06-10T00:00:00"/>
    <d v="2018-06-11T00:00:00"/>
    <x v="17"/>
    <e v="#REF!"/>
  </r>
  <r>
    <n v="73"/>
    <s v="SHIRLEY LUCIA DORIA PEÑA"/>
    <n v="1140876691"/>
    <m/>
    <x v="6"/>
    <n v="3"/>
    <x v="0"/>
    <x v="0"/>
    <x v="2"/>
    <d v="2018-06-10T00:00:00"/>
    <d v="2018-06-12T00:00:00"/>
    <x v="31"/>
    <e v="#REF!"/>
  </r>
  <r>
    <n v="74"/>
    <s v="ZULLY CAROLINA BETIN DOMINGUEZ"/>
    <n v="1140868777"/>
    <m/>
    <x v="6"/>
    <n v="3"/>
    <x v="0"/>
    <x v="0"/>
    <x v="5"/>
    <d v="2018-06-13T00:00:00"/>
    <d v="2018-06-15T00:00:00"/>
    <x v="7"/>
    <e v="#REF!"/>
  </r>
  <r>
    <n v="75"/>
    <s v="JAIR RAFAEL DE LA HOZ"/>
    <n v="72210550"/>
    <m/>
    <x v="6"/>
    <n v="2"/>
    <x v="0"/>
    <x v="0"/>
    <x v="5"/>
    <d v="2018-06-14T00:00:00"/>
    <d v="2018-06-15T00:00:00"/>
    <x v="32"/>
    <e v="#REF!"/>
  </r>
  <r>
    <n v="76"/>
    <s v="JAVIER ALFONSO MEJIA MARTINEZ"/>
    <n v="72314183"/>
    <m/>
    <x v="6"/>
    <n v="2"/>
    <x v="0"/>
    <x v="0"/>
    <x v="4"/>
    <d v="2018-06-15T00:00:00"/>
    <d v="2018-06-16T00:00:00"/>
    <x v="1"/>
    <e v="#REF!"/>
  </r>
  <r>
    <n v="77"/>
    <s v="GUILLERMO DAVID BUENO GUZMAN"/>
    <n v="92125996"/>
    <m/>
    <x v="6"/>
    <n v="10"/>
    <x v="0"/>
    <x v="0"/>
    <x v="4"/>
    <d v="2018-06-15T00:00:00"/>
    <d v="2018-06-24T00:00:00"/>
    <x v="33"/>
    <e v="#REF!"/>
  </r>
  <r>
    <n v="78"/>
    <s v="HAIDER DAVID CARPIO VILORIA"/>
    <n v="1044427057"/>
    <m/>
    <x v="7"/>
    <n v="8"/>
    <x v="0"/>
    <x v="0"/>
    <x v="5"/>
    <d v="2018-07-04T00:00:00"/>
    <d v="2018-07-12T00:00:00"/>
    <x v="34"/>
    <e v="#REF!"/>
  </r>
  <r>
    <n v="79"/>
    <s v="ZULLY CAROLINA BETIN DOMINGUEZ"/>
    <n v="1140868777"/>
    <m/>
    <x v="7"/>
    <n v="3"/>
    <x v="0"/>
    <x v="0"/>
    <x v="5"/>
    <d v="2018-07-16T00:00:00"/>
    <d v="2018-07-18T00:00:00"/>
    <x v="7"/>
    <e v="#REF!"/>
  </r>
  <r>
    <n v="80"/>
    <s v="ALVARO DE JESUS IGLESIAS HEREDIA"/>
    <n v="72010807"/>
    <m/>
    <x v="7"/>
    <n v="15"/>
    <x v="0"/>
    <x v="0"/>
    <x v="0"/>
    <d v="2018-07-13T00:00:00"/>
    <d v="2018-07-27T00:00:00"/>
    <x v="17"/>
    <e v="#REF!"/>
  </r>
  <r>
    <n v="81"/>
    <s v="ADOLFO LEON JIMENEZ PADILLA"/>
    <n v="72122933"/>
    <m/>
    <x v="7"/>
    <n v="8"/>
    <x v="0"/>
    <x v="3"/>
    <x v="11"/>
    <d v="2018-07-20T00:00:00"/>
    <d v="2018-07-27T00:00:00"/>
    <x v="35"/>
    <e v="#REF!"/>
  </r>
  <r>
    <n v="82"/>
    <s v="JEINER JESUS DURAN BLANCO"/>
    <n v="1048204533"/>
    <m/>
    <x v="7"/>
    <n v="5"/>
    <x v="0"/>
    <x v="3"/>
    <x v="11"/>
    <d v="2018-07-20T00:00:00"/>
    <d v="2018-07-24T00:00:00"/>
    <x v="16"/>
    <e v="#REF!"/>
  </r>
  <r>
    <n v="83"/>
    <s v="ALICIA ESTHER VASQUEZ YEPES"/>
    <n v="1140853573"/>
    <m/>
    <x v="7"/>
    <n v="3"/>
    <x v="0"/>
    <x v="0"/>
    <x v="0"/>
    <d v="2018-07-21T00:00:00"/>
    <d v="2018-07-23T00:00:00"/>
    <x v="36"/>
    <e v="#REF!"/>
  </r>
  <r>
    <n v="84"/>
    <s v="JAN CARLOS CELIN MACEA "/>
    <n v="1044425654"/>
    <m/>
    <x v="7"/>
    <n v="2"/>
    <x v="0"/>
    <x v="0"/>
    <x v="0"/>
    <d v="2018-07-24T00:00:00"/>
    <d v="2018-07-25T00:00:00"/>
    <x v="37"/>
    <e v="#REF!"/>
  </r>
  <r>
    <n v="85"/>
    <s v="ALICIA ESTHER VASQUEZ YEPES"/>
    <n v="1140853573"/>
    <m/>
    <x v="7"/>
    <n v="7"/>
    <x v="0"/>
    <x v="0"/>
    <x v="0"/>
    <d v="2018-07-25T00:00:00"/>
    <d v="2018-07-31T00:00:00"/>
    <x v="38"/>
    <e v="#REF!"/>
  </r>
  <r>
    <n v="86"/>
    <s v="ALICIA ESTHER VASQUEZ YEPES"/>
    <n v="1140853573"/>
    <m/>
    <x v="8"/>
    <n v="8"/>
    <x v="0"/>
    <x v="0"/>
    <x v="0"/>
    <d v="2018-08-01T00:00:00"/>
    <d v="2018-08-08T00:00:00"/>
    <x v="38"/>
    <e v="#REF!"/>
  </r>
  <r>
    <n v="87"/>
    <s v="GUILLERMO DAVID BUENO GUZMAN"/>
    <n v="92125996"/>
    <m/>
    <x v="7"/>
    <n v="7"/>
    <x v="0"/>
    <x v="0"/>
    <x v="0"/>
    <d v="2018-07-25T00:00:00"/>
    <d v="2018-07-31T00:00:00"/>
    <x v="0"/>
    <e v="#N/A"/>
  </r>
  <r>
    <n v="88"/>
    <s v="GUILLERMO DAVID BUENO GUZMAN"/>
    <n v="92125996"/>
    <m/>
    <x v="8"/>
    <n v="8"/>
    <x v="0"/>
    <x v="0"/>
    <x v="0"/>
    <d v="2018-08-01T00:00:00"/>
    <d v="2018-08-08T00:00:00"/>
    <x v="0"/>
    <e v="#N/A"/>
  </r>
  <r>
    <n v="89"/>
    <s v="ZULLY CAROLINA BETIN DOMINGUEZ"/>
    <n v="1140868777"/>
    <m/>
    <x v="7"/>
    <n v="3"/>
    <x v="0"/>
    <x v="0"/>
    <x v="0"/>
    <d v="2018-07-24T00:00:00"/>
    <d v="2018-07-26T00:00:00"/>
    <x v="7"/>
    <e v="#REF!"/>
  </r>
  <r>
    <n v="90"/>
    <s v="OSCAR MOLINA MOLINA "/>
    <n v="3731172"/>
    <m/>
    <x v="7"/>
    <n v="3"/>
    <x v="0"/>
    <x v="0"/>
    <x v="0"/>
    <d v="2018-07-25T00:00:00"/>
    <d v="2018-07-27T00:00:00"/>
    <x v="39"/>
    <e v="#REF!"/>
  </r>
  <r>
    <n v="91"/>
    <s v="OSCAR MOLINA MOLINA "/>
    <n v="3731172"/>
    <m/>
    <x v="7"/>
    <n v="3"/>
    <x v="0"/>
    <x v="0"/>
    <x v="0"/>
    <d v="2018-07-28T00:00:00"/>
    <d v="2018-07-30T00:00:00"/>
    <x v="39"/>
    <e v="#REF!"/>
  </r>
  <r>
    <n v="92"/>
    <s v="ANDRES ABELINO VARGAS MANOTAS"/>
    <n v="72099290"/>
    <m/>
    <x v="8"/>
    <n v="2"/>
    <x v="0"/>
    <x v="0"/>
    <x v="8"/>
    <d v="2018-08-03T00:00:00"/>
    <d v="2018-08-04T00:00:00"/>
    <x v="40"/>
    <e v="#REF!"/>
  </r>
  <r>
    <n v="93"/>
    <s v="YUSEF YAMID AMAYA MOLINA"/>
    <n v="1044391062"/>
    <m/>
    <x v="7"/>
    <n v="24"/>
    <x v="2"/>
    <x v="3"/>
    <x v="0"/>
    <d v="2018-07-07T00:00:00"/>
    <d v="2018-07-31T00:00:00"/>
    <x v="41"/>
    <e v="#REF!"/>
  </r>
  <r>
    <n v="94"/>
    <s v="YUSEF YAMID AMAYA MOLINA"/>
    <n v="1044391062"/>
    <m/>
    <x v="8"/>
    <n v="6"/>
    <x v="2"/>
    <x v="3"/>
    <x v="0"/>
    <d v="2018-08-01T00:00:00"/>
    <d v="2018-08-07T00:00:00"/>
    <x v="0"/>
    <e v="#N/A"/>
  </r>
  <r>
    <n v="95"/>
    <s v="REYNALDO CHARRIS MOLINA"/>
    <n v="1044391599"/>
    <m/>
    <x v="8"/>
    <n v="6"/>
    <x v="2"/>
    <x v="3"/>
    <x v="0"/>
    <d v="2018-08-18T00:00:00"/>
    <d v="2018-08-23T00:00:00"/>
    <x v="0"/>
    <e v="#N/A"/>
  </r>
  <r>
    <n v="96"/>
    <s v="JAIR RAFAEL DE LA HOZ"/>
    <n v="72210550"/>
    <m/>
    <x v="8"/>
    <n v="15"/>
    <x v="0"/>
    <x v="0"/>
    <x v="5"/>
    <d v="2018-08-10T00:00:00"/>
    <d v="2018-08-24T00:00:00"/>
    <x v="22"/>
    <e v="#REF!"/>
  </r>
  <r>
    <n v="97"/>
    <s v="JAIR RAFAEL DE LA HOZ"/>
    <n v="72210550"/>
    <m/>
    <x v="8"/>
    <n v="6"/>
    <x v="0"/>
    <x v="0"/>
    <x v="5"/>
    <d v="2018-08-25T00:00:00"/>
    <d v="2018-08-31T00:00:00"/>
    <x v="22"/>
    <e v="#REF!"/>
  </r>
  <r>
    <n v="98"/>
    <s v="JAIR RAFAEL DE LA HOZ"/>
    <n v="72210550"/>
    <m/>
    <x v="9"/>
    <n v="3"/>
    <x v="0"/>
    <x v="0"/>
    <x v="5"/>
    <d v="2018-09-01T00:00:00"/>
    <d v="2018-09-02T00:00:00"/>
    <x v="22"/>
    <e v="#REF!"/>
  </r>
  <r>
    <n v="99"/>
    <s v="ERICA MARIA CERVANTES BUENDIA"/>
    <n v="22584921"/>
    <m/>
    <x v="8"/>
    <n v="3"/>
    <x v="0"/>
    <x v="0"/>
    <x v="5"/>
    <d v="2018-08-24T00:00:00"/>
    <d v="2018-08-26T00:00:00"/>
    <x v="0"/>
    <e v="#N/A"/>
  </r>
  <r>
    <n v="100"/>
    <s v="HIDY MENDOZA MENDOZA"/>
    <n v="1044422931"/>
    <m/>
    <x v="8"/>
    <n v="1"/>
    <x v="0"/>
    <x v="0"/>
    <x v="6"/>
    <d v="2018-08-30T00:00:00"/>
    <d v="2018-08-30T00:00:00"/>
    <x v="0"/>
    <e v="#N/A"/>
  </r>
  <r>
    <n v="101"/>
    <s v="PABLA EMILIA SANDOVAL DE CASTRO"/>
    <n v="32649558"/>
    <m/>
    <x v="8"/>
    <n v="1"/>
    <x v="0"/>
    <x v="0"/>
    <x v="0"/>
    <d v="2018-08-29T00:00:00"/>
    <d v="2018-08-29T00:00:00"/>
    <x v="0"/>
    <e v="#N/A"/>
  </r>
  <r>
    <n v="102"/>
    <s v="HARRY ALBERTO SANTOYA MARIOTTE"/>
    <n v="8801424"/>
    <m/>
    <x v="8"/>
    <n v="1"/>
    <x v="0"/>
    <x v="0"/>
    <x v="5"/>
    <d v="2018-08-25T00:00:00"/>
    <d v="2018-08-25T00:00:00"/>
    <x v="7"/>
    <e v="#REF!"/>
  </r>
  <r>
    <n v="103"/>
    <s v="SHAKIRA DAYANS SANTOYA MARIOTTE"/>
    <n v="1140841070"/>
    <m/>
    <x v="8"/>
    <n v="1"/>
    <x v="0"/>
    <x v="0"/>
    <x v="5"/>
    <d v="2018-08-24T00:00:00"/>
    <d v="2018-08-24T00:00:00"/>
    <x v="42"/>
    <e v="#REF!"/>
  </r>
  <r>
    <n v="104"/>
    <s v="DARLINE ISABEL REDONDO HERNANDEZ"/>
    <n v="22512113"/>
    <m/>
    <x v="8"/>
    <n v="2"/>
    <x v="0"/>
    <x v="0"/>
    <x v="0"/>
    <d v="2018-08-02T00:00:00"/>
    <d v="2018-08-03T00:00:00"/>
    <x v="0"/>
    <e v="#N/A"/>
  </r>
  <r>
    <n v="105"/>
    <s v="ANGEL RAMIREZ"/>
    <m/>
    <m/>
    <x v="8"/>
    <n v="1"/>
    <x v="0"/>
    <x v="0"/>
    <x v="0"/>
    <d v="2018-08-11T00:00:00"/>
    <d v="2018-08-11T00:00:00"/>
    <x v="0"/>
    <e v="#N/A"/>
  </r>
  <r>
    <n v="106"/>
    <s v="JOHNNY MANUEL ARRIERTA LLANOS"/>
    <n v="8699499"/>
    <m/>
    <x v="6"/>
    <n v="2"/>
    <x v="0"/>
    <x v="0"/>
    <x v="8"/>
    <d v="2018-06-21T00:00:00"/>
    <d v="2018-06-22T00:00:00"/>
    <x v="27"/>
    <e v="#REF!"/>
  </r>
  <r>
    <n v="107"/>
    <s v="LUIS FERNANDO GUZMAN RIVERA"/>
    <n v="72273863"/>
    <m/>
    <x v="7"/>
    <n v="2"/>
    <x v="0"/>
    <x v="0"/>
    <x v="0"/>
    <d v="2018-07-02T00:00:00"/>
    <d v="2018-07-03T00:00:00"/>
    <x v="43"/>
    <e v="#REF!"/>
  </r>
  <r>
    <n v="108"/>
    <s v="ZULLY CAROLINA BETIN DOMINGUEZ"/>
    <n v="1140868777"/>
    <m/>
    <x v="7"/>
    <n v="2"/>
    <x v="0"/>
    <x v="0"/>
    <x v="5"/>
    <d v="2018-07-06T00:00:00"/>
    <d v="2018-07-07T00:00:00"/>
    <x v="0"/>
    <e v="#N/A"/>
  </r>
  <r>
    <n v="109"/>
    <s v="CESAR AUGUSTO HENAO DE LA CRUZ"/>
    <n v="1129564190"/>
    <m/>
    <x v="7"/>
    <n v="1"/>
    <x v="0"/>
    <x v="0"/>
    <x v="0"/>
    <d v="2018-07-06T00:00:00"/>
    <d v="2018-07-06T00:00:00"/>
    <x v="44"/>
    <e v="#REF!"/>
  </r>
  <r>
    <n v="110"/>
    <s v="ZULLY CAROLINA BETIN DOMINGUEZ"/>
    <n v="1140868777"/>
    <m/>
    <x v="7"/>
    <n v="1"/>
    <x v="0"/>
    <x v="0"/>
    <x v="5"/>
    <d v="2018-07-05T00:00:00"/>
    <d v="2018-07-05T00:00:00"/>
    <x v="45"/>
    <e v="#REF!"/>
  </r>
  <r>
    <n v="111"/>
    <s v="SHAKIRA DAYANS SANTOYA MARIOTTE"/>
    <n v="1140841070"/>
    <m/>
    <x v="7"/>
    <n v="1"/>
    <x v="0"/>
    <x v="0"/>
    <x v="5"/>
    <d v="2018-07-03T00:00:00"/>
    <d v="2018-07-03T00:00:00"/>
    <x v="43"/>
    <e v="#REF!"/>
  </r>
  <r>
    <n v="112"/>
    <s v="GEOVANNY ENRRIQUE ORTIZ VILLAMIZAR"/>
    <n v="1042457637"/>
    <m/>
    <x v="7"/>
    <n v="1"/>
    <x v="0"/>
    <x v="0"/>
    <x v="5"/>
    <d v="2018-07-14T00:00:00"/>
    <d v="2018-07-14T00:00:00"/>
    <x v="46"/>
    <e v="#REF!"/>
  </r>
  <r>
    <n v="113"/>
    <s v="ZULLY CAROLINA BETIN DOMINGUEZ"/>
    <n v="1140868777"/>
    <m/>
    <x v="7"/>
    <n v="1"/>
    <x v="0"/>
    <x v="0"/>
    <x v="5"/>
    <d v="2018-07-14T00:00:00"/>
    <d v="2018-07-15T00:00:00"/>
    <x v="45"/>
    <e v="#REF!"/>
  </r>
  <r>
    <n v="114"/>
    <s v="SHAKIRA DAYANS SANTOYA MARIOTTE"/>
    <n v="1140841070"/>
    <m/>
    <x v="5"/>
    <n v="1"/>
    <x v="0"/>
    <x v="0"/>
    <x v="5"/>
    <d v="2018-05-03T00:00:00"/>
    <d v="2018-05-03T00:00:00"/>
    <x v="47"/>
    <e v="#REF!"/>
  </r>
  <r>
    <n v="115"/>
    <s v="ALICIA ESTHER VASQUEZ YEPES"/>
    <n v="1140853573"/>
    <m/>
    <x v="5"/>
    <n v="2"/>
    <x v="0"/>
    <x v="0"/>
    <x v="3"/>
    <d v="2018-05-10T00:00:00"/>
    <d v="2018-05-11T00:00:00"/>
    <x v="7"/>
    <e v="#REF!"/>
  </r>
  <r>
    <n v="116"/>
    <s v="WALTER SAUL OSORIO SERPA"/>
    <n v="1100395036"/>
    <m/>
    <x v="5"/>
    <n v="2"/>
    <x v="0"/>
    <x v="0"/>
    <x v="10"/>
    <d v="2018-05-03T00:00:00"/>
    <d v="2018-05-04T00:00:00"/>
    <x v="48"/>
    <e v="#REF!"/>
  </r>
  <r>
    <n v="117"/>
    <s v="ANGEL DE JESUS RAMIREZ"/>
    <n v="72308598"/>
    <m/>
    <x v="9"/>
    <n v="2"/>
    <x v="0"/>
    <x v="0"/>
    <x v="0"/>
    <d v="2018-09-15T00:00:00"/>
    <d v="2018-09-16T00:00:00"/>
    <x v="0"/>
    <e v="#N/A"/>
  </r>
  <r>
    <n v="118"/>
    <s v="PABLA EMILIA SANDOVAL DE CASTRO"/>
    <n v="32649558"/>
    <m/>
    <x v="9"/>
    <n v="1"/>
    <x v="0"/>
    <x v="0"/>
    <x v="4"/>
    <d v="2018-09-14T00:00:00"/>
    <d v="2018-09-14T00:00:00"/>
    <x v="0"/>
    <e v="#N/A"/>
  </r>
  <r>
    <n v="119"/>
    <s v="MARYELI DEL PILAR HERRERA ANDRADE"/>
    <n v="1048209377"/>
    <m/>
    <x v="9"/>
    <n v="2"/>
    <x v="0"/>
    <x v="0"/>
    <x v="0"/>
    <d v="2018-09-13T00:00:00"/>
    <d v="2018-09-14T00:00:00"/>
    <x v="0"/>
    <e v="#N/A"/>
  </r>
  <r>
    <n v="120"/>
    <s v="BLADIMIR CHARRIS"/>
    <n v="1044390192"/>
    <m/>
    <x v="9"/>
    <n v="2"/>
    <x v="0"/>
    <x v="0"/>
    <x v="0"/>
    <d v="2018-09-12T00:00:00"/>
    <d v="2018-09-13T00:00:00"/>
    <x v="0"/>
    <e v="#N/A"/>
  </r>
  <r>
    <n v="121"/>
    <s v="SANDY PAULINA PERTUZ SAMPER"/>
    <n v="1048290598"/>
    <m/>
    <x v="9"/>
    <n v="2"/>
    <x v="0"/>
    <x v="0"/>
    <x v="3"/>
    <d v="2018-09-12T00:00:00"/>
    <d v="2018-09-13T00:00:00"/>
    <x v="0"/>
    <e v="#N/A"/>
  </r>
  <r>
    <n v="122"/>
    <s v="GENESIS MARIA CANTILLO TORRES"/>
    <n v="1002228922"/>
    <m/>
    <x v="9"/>
    <n v="3"/>
    <x v="0"/>
    <x v="0"/>
    <x v="12"/>
    <d v="2018-09-01T00:00:00"/>
    <d v="2018-09-03T00:00:00"/>
    <x v="0"/>
    <e v="#N/A"/>
  </r>
  <r>
    <n v="123"/>
    <s v="ANDREA PATRICIA AGUIRRE ARAMBULA"/>
    <n v="1129576507"/>
    <m/>
    <x v="9"/>
    <n v="3"/>
    <x v="0"/>
    <x v="0"/>
    <x v="5"/>
    <d v="2018-09-03T00:00:00"/>
    <d v="2018-09-05T00:00:00"/>
    <x v="0"/>
    <e v="#N/A"/>
  </r>
  <r>
    <n v="124"/>
    <s v="HUGO ALFONSO MOLINA ROCHA"/>
    <n v="72122335"/>
    <m/>
    <x v="9"/>
    <n v="3"/>
    <x v="0"/>
    <x v="0"/>
    <x v="1"/>
    <d v="2018-09-02T00:00:00"/>
    <d v="2018-09-10T00:00:00"/>
    <x v="0"/>
    <e v="#N/A"/>
  </r>
  <r>
    <n v="125"/>
    <s v="GUILLERMO DAVID BUENO GUZMAN"/>
    <n v="92125996"/>
    <m/>
    <x v="8"/>
    <n v="9"/>
    <x v="0"/>
    <x v="0"/>
    <x v="0"/>
    <d v="2018-08-23T00:00:00"/>
    <d v="2018-08-31T00:00:00"/>
    <x v="0"/>
    <e v="#N/A"/>
  </r>
  <r>
    <n v="126"/>
    <s v="GUILLERMO DAVID BUENO GUZMAN"/>
    <n v="92125996"/>
    <m/>
    <x v="9"/>
    <n v="9"/>
    <x v="0"/>
    <x v="0"/>
    <x v="0"/>
    <d v="2018-09-01T00:00:00"/>
    <d v="2018-09-18T00:00:00"/>
    <x v="0"/>
    <e v="#N/A"/>
  </r>
  <r>
    <n v="127"/>
    <s v="EDGARDO CASTRO SANDOVAL"/>
    <n v="72293897"/>
    <m/>
    <x v="9"/>
    <n v="3"/>
    <x v="0"/>
    <x v="0"/>
    <x v="0"/>
    <d v="2018-09-15T00:00:00"/>
    <d v="2018-09-17T00:00:00"/>
    <x v="0"/>
    <e v="#N/A"/>
  </r>
  <r>
    <n v="128"/>
    <s v="MONICA CECILIA CARDENAS PEDROZA"/>
    <n v="1046812955"/>
    <m/>
    <x v="8"/>
    <n v="2"/>
    <x v="0"/>
    <x v="0"/>
    <x v="0"/>
    <d v="2018-08-30T00:00:00"/>
    <d v="2018-08-31T00:00:00"/>
    <x v="0"/>
    <e v="#N/A"/>
  </r>
  <r>
    <n v="129"/>
    <s v="MONICA CECILIA CARDENAS PEDROZA"/>
    <n v="1046812955"/>
    <m/>
    <x v="8"/>
    <n v="18"/>
    <x v="0"/>
    <x v="0"/>
    <x v="0"/>
    <d v="2018-09-01T00:00:00"/>
    <d v="2018-09-18T00:00:00"/>
    <x v="0"/>
    <e v="#N/A"/>
  </r>
  <r>
    <n v="130"/>
    <s v="DALIDA DE JESUS MEJIA RESTREPO"/>
    <n v="32880505"/>
    <m/>
    <x v="9"/>
    <n v="1"/>
    <x v="0"/>
    <x v="0"/>
    <x v="0"/>
    <d v="2018-09-29T00:00:00"/>
    <d v="2018-09-29T00:00:00"/>
    <x v="0"/>
    <e v="#N/A"/>
  </r>
  <r>
    <n v="131"/>
    <s v="ANGEL RAMIREZ CARPINTERO"/>
    <n v="72308598"/>
    <m/>
    <x v="9"/>
    <n v="2"/>
    <x v="0"/>
    <x v="0"/>
    <x v="0"/>
    <d v="2018-09-27T00:00:00"/>
    <d v="2018-09-28T00:00:00"/>
    <x v="0"/>
    <e v="#N/A"/>
  </r>
  <r>
    <n v="132"/>
    <s v="BLADIMIR CHARRIS"/>
    <n v="1044390197"/>
    <m/>
    <x v="9"/>
    <n v="2"/>
    <x v="0"/>
    <x v="0"/>
    <x v="0"/>
    <d v="2018-09-26T00:00:00"/>
    <d v="2018-09-27T00:00:00"/>
    <x v="0"/>
    <e v="#N/A"/>
  </r>
  <r>
    <n v="133"/>
    <s v="REYNALDO CHARRIS MOLINA"/>
    <m/>
    <m/>
    <x v="9"/>
    <n v="1"/>
    <x v="0"/>
    <x v="0"/>
    <x v="0"/>
    <d v="2018-09-25T00:00:00"/>
    <d v="2018-09-25T00:00:00"/>
    <x v="0"/>
    <e v="#N/A"/>
  </r>
  <r>
    <n v="134"/>
    <s v="EDGAR AMAYA JIMENEZ"/>
    <n v="1044392017"/>
    <m/>
    <x v="9"/>
    <n v="1"/>
    <x v="0"/>
    <x v="0"/>
    <x v="0"/>
    <d v="2017-09-23T00:00:00"/>
    <d v="2017-09-23T00:00:00"/>
    <x v="0"/>
    <e v="#N/A"/>
  </r>
  <r>
    <n v="135"/>
    <s v="DAGOBERTO ARTETA"/>
    <n v="1044391559"/>
    <m/>
    <x v="9"/>
    <n v="1"/>
    <x v="0"/>
    <x v="0"/>
    <x v="0"/>
    <d v="2017-09-23T00:00:00"/>
    <d v="2017-09-23T00:00:00"/>
    <x v="0"/>
    <e v="#N/A"/>
  </r>
  <r>
    <n v="136"/>
    <s v="ALDEMAR ENRIQUE ORTIZ CARPINTERO"/>
    <m/>
    <m/>
    <x v="9"/>
    <n v="1"/>
    <x v="0"/>
    <x v="0"/>
    <x v="0"/>
    <d v="2018-09-19T00:00:00"/>
    <d v="2018-09-19T00:00:00"/>
    <x v="0"/>
    <e v="#N/A"/>
  </r>
  <r>
    <n v="137"/>
    <s v="OSCAR MOLINA MOLINA "/>
    <m/>
    <m/>
    <x v="9"/>
    <n v="1"/>
    <x v="0"/>
    <x v="0"/>
    <x v="0"/>
    <d v="2018-09-18T00:00:00"/>
    <d v="2018-09-18T00:00:00"/>
    <x v="0"/>
    <e v="#N/A"/>
  </r>
  <r>
    <n v="138"/>
    <s v="RICHARD JOSE DAZA RODRIGUEZ"/>
    <n v="72310599"/>
    <m/>
    <x v="9"/>
    <n v="2"/>
    <x v="0"/>
    <x v="0"/>
    <x v="0"/>
    <d v="2018-09-18T00:00:00"/>
    <d v="2018-09-19T00:00:00"/>
    <x v="0"/>
    <e v="#N/A"/>
  </r>
  <r>
    <n v="139"/>
    <s v="MARTHA DEL SOCORRO RAMIREZ"/>
    <n v="32705541"/>
    <m/>
    <x v="9"/>
    <n v="2"/>
    <x v="0"/>
    <x v="0"/>
    <x v="0"/>
    <d v="2018-09-17T00:00:00"/>
    <d v="2018-09-18T00:00:00"/>
    <x v="0"/>
    <e v="#N/A"/>
  </r>
  <r>
    <n v="140"/>
    <s v="CARLOS ALBERTO TORRES LEON"/>
    <n v="72051803"/>
    <m/>
    <x v="10"/>
    <n v="2"/>
    <x v="0"/>
    <x v="0"/>
    <x v="0"/>
    <d v="2018-10-31T00:00:00"/>
    <d v="2018-10-31T00:00:00"/>
    <x v="0"/>
    <e v="#N/A"/>
  </r>
  <r>
    <n v="141"/>
    <s v="CARLOS ALBERTO TORRES LEON"/>
    <n v="72051803"/>
    <m/>
    <x v="11"/>
    <n v="2"/>
    <x v="0"/>
    <x v="0"/>
    <x v="0"/>
    <d v="2018-11-01T00:00:00"/>
    <d v="2018-11-01T00:00:00"/>
    <x v="0"/>
    <e v="#N/A"/>
  </r>
  <r>
    <n v="142"/>
    <s v="MARICELA CALDERIN PERTUZ"/>
    <n v="32869679"/>
    <m/>
    <x v="10"/>
    <n v="2"/>
    <x v="0"/>
    <x v="0"/>
    <x v="0"/>
    <d v="2018-10-27T00:00:00"/>
    <d v="2018-10-28T00:00:00"/>
    <x v="0"/>
    <e v="#N/A"/>
  </r>
  <r>
    <n v="143"/>
    <s v="GENESIS MARIA CANTILLO TORRES"/>
    <n v="1002228922"/>
    <m/>
    <x v="10"/>
    <n v="1"/>
    <x v="0"/>
    <x v="0"/>
    <x v="12"/>
    <d v="2018-10-26T00:00:00"/>
    <d v="2018-10-26T00:00:00"/>
    <x v="0"/>
    <e v="#N/A"/>
  </r>
  <r>
    <n v="144"/>
    <s v="GINA MILENA ALDANA ESPINOSA"/>
    <n v="22511854"/>
    <m/>
    <x v="10"/>
    <n v="1"/>
    <x v="0"/>
    <x v="0"/>
    <x v="0"/>
    <d v="2018-10-17T00:00:00"/>
    <d v="2018-10-17T00:00:00"/>
    <x v="0"/>
    <e v="#N/A"/>
  </r>
  <r>
    <n v="145"/>
    <s v="PAULO ENRIQUE CELIS MENDOZA"/>
    <n v="72022242"/>
    <m/>
    <x v="11"/>
    <n v="1"/>
    <x v="0"/>
    <x v="0"/>
    <x v="0"/>
    <d v="2018-11-01T00:00:00"/>
    <d v="2018-11-01T00:00:00"/>
    <x v="0"/>
    <e v="#N/A"/>
  </r>
  <r>
    <n v="146"/>
    <s v="LAURA VANESSA FLOREZ LOPEZ"/>
    <n v="1143119086"/>
    <m/>
    <x v="11"/>
    <n v="2"/>
    <x v="0"/>
    <x v="0"/>
    <x v="5"/>
    <d v="2018-11-02T00:00:00"/>
    <d v="2018-11-03T00:00:00"/>
    <x v="0"/>
    <e v="#N/A"/>
  </r>
  <r>
    <n v="147"/>
    <s v="GEINER MOLINA REYES"/>
    <n v="3729296"/>
    <m/>
    <x v="11"/>
    <n v="2"/>
    <x v="0"/>
    <x v="0"/>
    <x v="0"/>
    <d v="2018-11-06T00:00:00"/>
    <d v="2018-11-07T00:00:00"/>
    <x v="0"/>
    <e v="#N/A"/>
  </r>
  <r>
    <n v="148"/>
    <s v="JHONATAN MOLINA REYES "/>
    <n v="1044390709"/>
    <m/>
    <x v="11"/>
    <n v="2"/>
    <x v="0"/>
    <x v="0"/>
    <x v="1"/>
    <d v="2018-11-13T00:00:00"/>
    <d v="2018-11-14T00:00:00"/>
    <x v="0"/>
    <e v="#N/A"/>
  </r>
  <r>
    <n v="149"/>
    <s v="BLADIMIR CHARRIS MARTINEZ"/>
    <n v="1044390197"/>
    <m/>
    <x v="11"/>
    <n v="1"/>
    <x v="0"/>
    <x v="0"/>
    <x v="0"/>
    <d v="2018-11-14T00:00:00"/>
    <d v="2018-11-14T00:00:00"/>
    <x v="0"/>
    <e v="#N/A"/>
  </r>
  <r>
    <n v="150"/>
    <s v="JOSE REDONDO ROCHA"/>
    <n v="72122821"/>
    <m/>
    <x v="10"/>
    <n v="2"/>
    <x v="0"/>
    <x v="0"/>
    <x v="0"/>
    <d v="2018-10-25T00:00:00"/>
    <d v="2018-10-26T00:00:00"/>
    <x v="0"/>
    <e v="#N/A"/>
  </r>
  <r>
    <n v="151"/>
    <s v="VLADIMIR ENRRIQUE ESCORCIA JARAMILLO"/>
    <n v="3729847"/>
    <m/>
    <x v="10"/>
    <n v="1"/>
    <x v="0"/>
    <x v="0"/>
    <x v="0"/>
    <d v="2018-10-25T00:00:00"/>
    <d v="2018-10-25T00:00:00"/>
    <x v="0"/>
    <e v="#N/A"/>
  </r>
  <r>
    <n v="152"/>
    <s v="VLADIMIR ENRRIQUE ESCORCIA JARAMILLO"/>
    <n v="3729847"/>
    <m/>
    <x v="10"/>
    <n v="2"/>
    <x v="0"/>
    <x v="0"/>
    <x v="0"/>
    <d v="2018-10-23T00:00:00"/>
    <d v="2018-10-24T00:00:00"/>
    <x v="0"/>
    <e v="#N/A"/>
  </r>
  <r>
    <n v="153"/>
    <s v="MARIA DEL MAR BORNACELLY"/>
    <n v="26852755"/>
    <m/>
    <x v="10"/>
    <n v="1"/>
    <x v="0"/>
    <x v="0"/>
    <x v="0"/>
    <d v="2018-10-11T00:00:00"/>
    <d v="2018-10-11T00:00:00"/>
    <x v="0"/>
    <e v="#N/A"/>
  </r>
  <r>
    <n v="154"/>
    <s v="LORAINE PAOLA MOLINA "/>
    <n v="1044392755"/>
    <m/>
    <x v="10"/>
    <n v="1"/>
    <x v="0"/>
    <x v="0"/>
    <x v="0"/>
    <d v="2018-10-09T00:00:00"/>
    <d v="2018-10-10T00:00:00"/>
    <x v="0"/>
    <e v="#N/A"/>
  </r>
  <r>
    <n v="155"/>
    <s v="ELMER ENRIQUE TEJERA VASQUEZ"/>
    <n v="72310811"/>
    <m/>
    <x v="10"/>
    <n v="2"/>
    <x v="0"/>
    <x v="0"/>
    <x v="0"/>
    <d v="2018-10-01T00:00:00"/>
    <d v="2018-10-02T00:00:00"/>
    <x v="0"/>
    <e v="#N/A"/>
  </r>
  <r>
    <n v="156"/>
    <s v="PABLA EMILIA SANDOVAL DE CASTRO"/>
    <n v="32649558"/>
    <m/>
    <x v="10"/>
    <n v="1"/>
    <x v="0"/>
    <x v="0"/>
    <x v="0"/>
    <d v="2018-10-03T00:00:00"/>
    <d v="2018-10-03T00:00:00"/>
    <x v="0"/>
    <e v="#N/A"/>
  </r>
  <r>
    <n v="157"/>
    <s v="BLADIMIR CHARRIS"/>
    <n v="1044390192"/>
    <m/>
    <x v="10"/>
    <n v="2"/>
    <x v="0"/>
    <x v="0"/>
    <x v="0"/>
    <d v="2018-10-03T00:00:00"/>
    <d v="2018-10-04T00:00:00"/>
    <x v="0"/>
    <e v="#N/A"/>
  </r>
  <r>
    <n v="158"/>
    <s v="ELIANA MARIA CORONADO MOLINA"/>
    <n v="1140821045"/>
    <m/>
    <x v="10"/>
    <n v="2"/>
    <x v="0"/>
    <x v="0"/>
    <x v="0"/>
    <d v="2018-10-09T00:00:00"/>
    <s v="10/0/2018"/>
    <x v="0"/>
    <e v="#N/A"/>
  </r>
  <r>
    <n v="159"/>
    <s v="ONELL JUSTIN CERA BOLAÑO "/>
    <s v="114.081.4061"/>
    <m/>
    <x v="0"/>
    <n v="8"/>
    <x v="0"/>
    <x v="0"/>
    <x v="4"/>
    <d v="2018-12-21T00:00:00"/>
    <d v="2019-01-03T00:00:00"/>
    <x v="0"/>
    <e v="#N/A"/>
  </r>
  <r>
    <n v="160"/>
    <s v="ZULLY CAROLINA BETIN DOMINGUEZ"/>
    <s v="1.140.868.777"/>
    <m/>
    <x v="8"/>
    <n v="126"/>
    <x v="0"/>
    <x v="0"/>
    <x v="5"/>
    <d v="2018-08-08T00:00:00"/>
    <d v="2018-12-11T00:00:00"/>
    <x v="34"/>
    <e v="#REF!"/>
  </r>
  <r>
    <n v="161"/>
    <s v="LUIS JOSE VARGAS DE LA HOZ "/>
    <s v="1.045.694.839"/>
    <m/>
    <x v="10"/>
    <n v="6"/>
    <x v="0"/>
    <x v="0"/>
    <x v="5"/>
    <d v="2018-10-11T00:00:00"/>
    <d v="2018-10-16T00:00:00"/>
    <x v="49"/>
    <e v="#REF!"/>
  </r>
  <r>
    <n v="162"/>
    <s v="LUIS JOSE VARGAS DE LA HOZ "/>
    <s v="1.045.694.840"/>
    <m/>
    <x v="11"/>
    <n v="4"/>
    <x v="0"/>
    <x v="0"/>
    <x v="5"/>
    <d v="2018-10-17T00:00:00"/>
    <d v="2018-10-20T00:00:00"/>
    <x v="49"/>
    <e v="#REF!"/>
  </r>
  <r>
    <n v="163"/>
    <s v="JULIO CESAR PADILLA SIERRA "/>
    <s v="72.307.220"/>
    <m/>
    <x v="10"/>
    <n v="3"/>
    <x v="0"/>
    <x v="0"/>
    <x v="13"/>
    <d v="2018-10-18T00:00:00"/>
    <d v="2018-10-20T00:00:00"/>
    <x v="50"/>
    <e v="#REF!"/>
  </r>
  <r>
    <n v="164"/>
    <s v="MONICA PATRICIA GUTIERREZ AYALA "/>
    <s v="32.826.143"/>
    <m/>
    <x v="9"/>
    <n v="8"/>
    <x v="0"/>
    <x v="0"/>
    <x v="14"/>
    <d v="2018-09-22T00:00:00"/>
    <d v="2018-09-29T00:00:00"/>
    <x v="0"/>
    <e v="#N/A"/>
  </r>
  <r>
    <n v="165"/>
    <s v="MANUEL LUCIO CARDENAS MARTINEZ "/>
    <s v="1.070.809.059"/>
    <m/>
    <x v="9"/>
    <n v="3"/>
    <x v="0"/>
    <x v="0"/>
    <x v="0"/>
    <d v="2018-09-19T00:00:00"/>
    <d v="2018-09-21T00:00:00"/>
    <x v="51"/>
    <e v="#REF!"/>
  </r>
  <r>
    <n v="166"/>
    <s v="JOSE LUIS RUIZ CASTILLO"/>
    <s v="900.511.178"/>
    <m/>
    <x v="2"/>
    <n v="2"/>
    <x v="0"/>
    <x v="0"/>
    <x v="7"/>
    <d v="2018-03-16T00:00:00"/>
    <d v="2018-03-17T00:00:00"/>
    <x v="52"/>
    <e v="#REF!"/>
  </r>
  <r>
    <n v="167"/>
    <s v="JOSE LUIS RUIZ CASTILLO"/>
    <s v="900.511.179"/>
    <m/>
    <x v="4"/>
    <n v="4"/>
    <x v="0"/>
    <x v="0"/>
    <x v="7"/>
    <d v="2018-03-18T00:00:00"/>
    <d v="2018-03-21T00:00:00"/>
    <x v="15"/>
    <e v="#REF!"/>
  </r>
  <r>
    <n v="168"/>
    <s v="JOSE LUIS RUIZ CASTILLO"/>
    <s v="900.511.180"/>
    <m/>
    <x v="5"/>
    <n v="4"/>
    <x v="0"/>
    <x v="0"/>
    <x v="7"/>
    <d v="2018-03-22T00:00:00"/>
    <d v="2018-03-25T00:00:00"/>
    <x v="15"/>
    <e v="#REF!"/>
  </r>
  <r>
    <n v="169"/>
    <s v="MARIA DEL CARMEN BORNACELLY BALZA "/>
    <s v="26.852.755"/>
    <m/>
    <x v="1"/>
    <n v="3"/>
    <x v="0"/>
    <x v="0"/>
    <x v="4"/>
    <d v="2018-03-01T00:00:00"/>
    <d v="2018-03-03T00:00:00"/>
    <x v="53"/>
    <e v="#REF!"/>
  </r>
  <r>
    <n v="170"/>
    <s v="GUILLERMO DAVID BUENO GUZMAN"/>
    <s v="92.125.996"/>
    <m/>
    <x v="6"/>
    <n v="10"/>
    <x v="0"/>
    <x v="0"/>
    <x v="4"/>
    <d v="2018-03-01T00:00:00"/>
    <d v="2018-03-03T00:00:00"/>
    <x v="53"/>
    <e v="#REF!"/>
  </r>
  <r>
    <n v="171"/>
    <s v="ONELL JUSTIN CERA BOLAÑO "/>
    <s v="1.140.814.061"/>
    <m/>
    <x v="10"/>
    <n v="3"/>
    <x v="2"/>
    <x v="3"/>
    <x v="11"/>
    <d v="2018-09-23T00:00:00"/>
    <d v="2018-09-25T00:00:00"/>
    <x v="54"/>
    <e v="#REF!"/>
  </r>
  <r>
    <n v="172"/>
    <s v="ONELL JUSTIN CERA BOLAÑO "/>
    <s v="1.140.814.062"/>
    <m/>
    <x v="11"/>
    <n v="3"/>
    <x v="2"/>
    <x v="3"/>
    <x v="11"/>
    <d v="2018-11-30T00:00:00"/>
    <d v="2018-12-02T00:00:00"/>
    <x v="7"/>
    <e v="#REF!"/>
  </r>
  <r>
    <n v="173"/>
    <s v="CARLOS ALBERTO TORRES LEON"/>
    <s v="72.051.803"/>
    <m/>
    <x v="0"/>
    <n v="2"/>
    <x v="0"/>
    <x v="0"/>
    <x v="7"/>
    <d v="2018-01-02T00:00:00"/>
    <d v="2018-01-03T00:00:00"/>
    <x v="55"/>
    <e v="#N/A"/>
  </r>
  <r>
    <n v="144"/>
    <s v="CARLOS ALBERTO TORRES LEON"/>
    <s v="72.051.804"/>
    <m/>
    <x v="1"/>
    <n v="10"/>
    <x v="0"/>
    <x v="0"/>
    <x v="7"/>
    <d v="2018-01-04T00:00:00"/>
    <d v="2018-01-13T00:00:00"/>
    <x v="56"/>
    <e v="#N/A"/>
  </r>
  <r>
    <n v="145"/>
    <s v="DUBERLYS IABEL ESCORCIA DE LA CRUZ "/>
    <s v="1.042.456.945"/>
    <m/>
    <x v="6"/>
    <n v="3"/>
    <x v="0"/>
    <x v="0"/>
    <x v="15"/>
    <d v="2018-06-18T00:00:00"/>
    <d v="2018-06-20T00:00:00"/>
    <x v="57"/>
    <e v="#REF!"/>
  </r>
  <r>
    <n v="146"/>
    <s v="MAURICIO CARDENAS SCHOTBORCH"/>
    <s v="107.809.702"/>
    <m/>
    <x v="10"/>
    <n v="2"/>
    <x v="0"/>
    <x v="0"/>
    <x v="13"/>
    <d v="2018-10-19T00:00:00"/>
    <d v="2018-10-20T00:00:00"/>
    <x v="58"/>
    <e v="#N/A"/>
  </r>
  <r>
    <n v="147"/>
    <s v="MAURICIO CARDENAS SCHOTBORCH"/>
    <s v="107.809.703"/>
    <m/>
    <x v="11"/>
    <n v="3"/>
    <x v="0"/>
    <x v="0"/>
    <x v="13"/>
    <d v="2018-10-23T00:00:00"/>
    <d v="2018-10-24T00:00:00"/>
    <x v="21"/>
    <e v="#REF!"/>
  </r>
  <r>
    <n v="148"/>
    <s v="LORAINE PAOLA MOLINA PADILLA"/>
    <s v="1.044.392.755"/>
    <m/>
    <x v="12"/>
    <n v="28"/>
    <x v="0"/>
    <x v="0"/>
    <x v="10"/>
    <d v="2018-12-23T00:00:00"/>
    <d v="2019-01-19T00:00:00"/>
    <x v="59"/>
    <e v="#REF!"/>
  </r>
  <r>
    <n v="149"/>
    <s v="ADOLFO LEON JIMENEZ PADILLA"/>
    <s v="72.122.933"/>
    <m/>
    <x v="12"/>
    <n v="20"/>
    <x v="2"/>
    <x v="3"/>
    <x v="11"/>
    <d v="2018-12-28T00:00:00"/>
    <d v="2019-01-16T00:00:00"/>
    <x v="60"/>
    <e v="#REF!"/>
  </r>
  <r>
    <n v="150"/>
    <s v="DARLINE ISABEL REDONDO HERNANDEZ"/>
    <s v="22.512.113"/>
    <m/>
    <x v="12"/>
    <n v="2"/>
    <x v="0"/>
    <x v="0"/>
    <x v="1"/>
    <d v="2018-12-28T00:00:00"/>
    <d v="2018-12-29T00:00:00"/>
    <x v="3"/>
    <e v="#REF!"/>
  </r>
  <r>
    <n v="151"/>
    <s v="JESUS MALDONADO MUÑOZ"/>
    <s v="1.047.342.060"/>
    <m/>
    <x v="12"/>
    <n v="2"/>
    <x v="0"/>
    <x v="0"/>
    <x v="16"/>
    <d v="2018-12-29T00:00:00"/>
    <d v="2018-12-30T00:00:00"/>
    <x v="21"/>
    <e v="#REF!"/>
  </r>
  <r>
    <n v="152"/>
    <s v="EDGAR AMAYA JIMENEZ"/>
    <s v="1.044.392.017"/>
    <m/>
    <x v="12"/>
    <n v="1"/>
    <x v="0"/>
    <x v="0"/>
    <x v="0"/>
    <d v="2018-12-30T00:00:00"/>
    <d v="2018-12-30T00:00:00"/>
    <x v="7"/>
    <e v="#REF!"/>
  </r>
  <r>
    <n v="153"/>
    <s v="ANGEL RAMIREZ CARPINTERO "/>
    <s v="72.308.598"/>
    <m/>
    <x v="12"/>
    <n v="2"/>
    <x v="0"/>
    <x v="0"/>
    <x v="10"/>
    <d v="2018-12-30T00:00:00"/>
    <d v="2018-12-31T00:00:00"/>
    <x v="61"/>
    <e v="#REF!"/>
  </r>
  <r>
    <n v="154"/>
    <s v="GEOVANNY ENRRIQUE ORTIZ VILLAMIZAR"/>
    <s v="1.042.457.637"/>
    <m/>
    <x v="12"/>
    <n v="2"/>
    <x v="0"/>
    <x v="0"/>
    <x v="5"/>
    <d v="2018-12-12T00:00:00"/>
    <d v="2018-12-13T00:00:00"/>
    <x v="7"/>
    <e v="#REF!"/>
  </r>
  <r>
    <n v="155"/>
    <s v="GEOVANNY ENRRIQUE ORTIZ VILLAMIZAR"/>
    <s v="1.042.457.638"/>
    <m/>
    <x v="0"/>
    <n v="3"/>
    <x v="0"/>
    <x v="0"/>
    <x v="5"/>
    <d v="2018-12-21T00:00:00"/>
    <d v="2018-12-22T00:00:00"/>
    <x v="62"/>
    <e v="#REF!"/>
  </r>
  <r>
    <n v="156"/>
    <s v="LEONIDAS MOLINA SOTO"/>
    <s v="72.121.602"/>
    <m/>
    <x v="12"/>
    <n v="1"/>
    <x v="0"/>
    <x v="0"/>
    <x v="5"/>
    <d v="2018-10-12T00:00:00"/>
    <d v="2018-10-12T00:00:00"/>
    <x v="2"/>
    <e v="#REF!"/>
  </r>
  <r>
    <n v="157"/>
    <s v="ANGELICA MARIA LLORENTE ITURRIAGO "/>
    <s v="55.304.684"/>
    <m/>
    <x v="12"/>
    <n v="2"/>
    <x v="0"/>
    <x v="0"/>
    <x v="0"/>
    <d v="2018-12-10T00:00:00"/>
    <d v="2018-12-11T00:00:00"/>
    <x v="63"/>
    <e v="#REF!"/>
  </r>
  <r>
    <n v="158"/>
    <s v="SERGIO ANDRES PEÑA GARCIA"/>
    <s v="1.143.150.374"/>
    <m/>
    <x v="12"/>
    <n v="2"/>
    <x v="0"/>
    <x v="0"/>
    <x v="5"/>
    <d v="2018-12-09T00:00:00"/>
    <d v="2018-12-10T00:00:00"/>
    <x v="2"/>
    <e v="#REF!"/>
  </r>
  <r>
    <n v="159"/>
    <s v="GABRIEL HUMBERTO MOLINARES "/>
    <s v="3.731.151"/>
    <m/>
    <x v="12"/>
    <n v="10"/>
    <x v="0"/>
    <x v="0"/>
    <x v="10"/>
    <d v="2018-12-07T00:00:00"/>
    <d v="2018-12-10T00:00:00"/>
    <x v="64"/>
    <e v="#REF!"/>
  </r>
  <r>
    <n v="160"/>
    <s v="GUILLERMO DAVID BUENO GUZMAN"/>
    <s v="92.125.996"/>
    <m/>
    <x v="12"/>
    <n v="8"/>
    <x v="0"/>
    <x v="0"/>
    <x v="4"/>
    <d v="2018-12-05T00:00:00"/>
    <d v="2018-12-12T00:00:00"/>
    <x v="65"/>
    <e v="#REF!"/>
  </r>
  <r>
    <n v="161"/>
    <s v="ADRIANA CRISTINA MOLINA JIMENEZ"/>
    <s v="22.512.197"/>
    <m/>
    <x v="12"/>
    <n v="1"/>
    <x v="0"/>
    <x v="0"/>
    <x v="6"/>
    <d v="2018-12-08T00:00:00"/>
    <d v="2018-12-08T00:00:00"/>
    <x v="3"/>
    <e v="#REF!"/>
  </r>
  <r>
    <n v="162"/>
    <s v="YUSEF YAMID AMAYA MOLINA"/>
    <s v="1.044.391.162"/>
    <m/>
    <x v="12"/>
    <n v="3"/>
    <x v="0"/>
    <x v="1"/>
    <x v="0"/>
    <d v="2018-12-04T00:00:00"/>
    <d v="2018-12-06T00:00:00"/>
    <x v="66"/>
    <e v="#REF!"/>
  </r>
  <r>
    <n v="163"/>
    <s v="MARTHA DEL SOCORRO RAMIREZ HAMBURGER "/>
    <s v="32.705.541"/>
    <m/>
    <x v="12"/>
    <n v="10"/>
    <x v="0"/>
    <x v="0"/>
    <x v="1"/>
    <d v="2018-12-05T00:00:00"/>
    <d v="2018-12-14T00:00:00"/>
    <x v="67"/>
    <e v="#REF!"/>
  </r>
  <r>
    <n v="164"/>
    <s v="MAURICIO CARDENAS SCHOTBORCH"/>
    <s v="1.070.809.702"/>
    <m/>
    <x v="12"/>
    <n v="2"/>
    <x v="0"/>
    <x v="0"/>
    <x v="0"/>
    <d v="2018-12-05T00:00:00"/>
    <d v="2018-12-06T00:00:00"/>
    <x v="68"/>
    <e v="#REF!"/>
  </r>
  <r>
    <n v="165"/>
    <s v="MARYELI DEL PILAR HERRERA ANDRADE"/>
    <s v="1.048.209.377"/>
    <m/>
    <x v="12"/>
    <n v="2"/>
    <x v="0"/>
    <x v="0"/>
    <x v="4"/>
    <d v="2018-12-03T00:00:00"/>
    <d v="2018-12-04T00:00:00"/>
    <x v="69"/>
    <e v="#REF!"/>
  </r>
  <r>
    <n v="166"/>
    <s v="MARTHA DEL SOCORRO RAMIREZ HAMBURGER "/>
    <s v="327.050.541"/>
    <m/>
    <x v="12"/>
    <n v="2"/>
    <x v="0"/>
    <x v="0"/>
    <x v="1"/>
    <d v="2018-12-01T00:00:00"/>
    <d v="2018-12-02T00:00:00"/>
    <x v="67"/>
    <e v="#REF!"/>
  </r>
  <r>
    <n v="167"/>
    <s v="CESAR AUGUSTO HENAO DE LA CRUZ"/>
    <s v="1.129.564.190"/>
    <m/>
    <x v="12"/>
    <n v="2"/>
    <x v="0"/>
    <x v="0"/>
    <x v="4"/>
    <d v="2018-12-28T00:00:00"/>
    <d v="2018-12-29T00:00:00"/>
    <x v="70"/>
    <e v="#REF!"/>
  </r>
  <r>
    <n v="168"/>
    <s v="EDGARDO CASTRO SANDOVAL"/>
    <s v="72.293.897"/>
    <m/>
    <x v="12"/>
    <n v="2"/>
    <x v="0"/>
    <x v="0"/>
    <x v="4"/>
    <d v="2018-12-19T00:00:00"/>
    <d v="2018-12-20T00:00:00"/>
    <x v="71"/>
    <e v="#REF!"/>
  </r>
  <r>
    <n v="169"/>
    <s v="ERICK CESAR ROCHA ECHENIQUE "/>
    <s v="1.002.025.826"/>
    <m/>
    <x v="12"/>
    <n v="8"/>
    <x v="2"/>
    <x v="3"/>
    <x v="17"/>
    <d v="2018-12-20T00:00:00"/>
    <d v="2018-12-27T00:00:00"/>
    <x v="72"/>
    <e v="#REF!"/>
  </r>
  <r>
    <n v="170"/>
    <s v="MANUEL FERNANDO CHARRIS MARTINEZ "/>
    <s v="3.731.190"/>
    <m/>
    <x v="12"/>
    <n v="8"/>
    <x v="0"/>
    <x v="0"/>
    <x v="1"/>
    <d v="2018-12-20T00:00:00"/>
    <d v="2018-01-02T00:00:00"/>
    <x v="0"/>
    <e v="#N/A"/>
  </r>
  <r>
    <n v="171"/>
    <s v="GEOVANNY ENRIQUE ORTIZ VILLAMIZAR"/>
    <s v="1.042.457.637"/>
    <m/>
    <x v="12"/>
    <n v="2"/>
    <x v="0"/>
    <x v="0"/>
    <x v="5"/>
    <d v="2018-12-21T00:00:00"/>
    <d v="2018-12-22T00:00:00"/>
    <x v="62"/>
    <e v="#REF!"/>
  </r>
  <r>
    <n v="172"/>
    <s v="KAREN MARGARITA COLPAS "/>
    <s v="1.043.870.216"/>
    <m/>
    <x v="12"/>
    <n v="2"/>
    <x v="0"/>
    <x v="0"/>
    <x v="1"/>
    <d v="2018-12-23T00:00:00"/>
    <d v="2018-12-24T00:00:00"/>
    <x v="67"/>
    <e v="#REF!"/>
  </r>
  <r>
    <n v="173"/>
    <s v="KAREN MARGARITA COLPAS "/>
    <s v="1.043.870.216"/>
    <m/>
    <x v="12"/>
    <n v="2"/>
    <x v="0"/>
    <x v="0"/>
    <x v="1"/>
    <d v="2018-12-25T00:00:00"/>
    <d v="2018-12-26T00:00:00"/>
    <x v="67"/>
    <e v="#REF!"/>
  </r>
  <r>
    <n v="174"/>
    <s v="SHIRLEY LUCIA DORIA PEÑA"/>
    <s v="1.140.876.691"/>
    <m/>
    <x v="12"/>
    <n v="2"/>
    <x v="0"/>
    <x v="0"/>
    <x v="14"/>
    <d v="2018-12-22T00:00:00"/>
    <d v="2018-12-23T00:00:00"/>
    <x v="73"/>
    <e v="#REF!"/>
  </r>
  <r>
    <n v="175"/>
    <s v="MARICELA CALDERIN PERTUZ"/>
    <s v="32.869.679"/>
    <m/>
    <x v="12"/>
    <n v="2"/>
    <x v="0"/>
    <x v="0"/>
    <x v="5"/>
    <d v="2018-12-28T00:00:00"/>
    <d v="2018-12-29T00:00:00"/>
    <x v="7"/>
    <e v="#REF!"/>
  </r>
  <r>
    <n v="176"/>
    <s v="RICHARD JOSE DAZA RODRIGUEZ"/>
    <s v="72.310.599"/>
    <m/>
    <x v="12"/>
    <n v="2"/>
    <x v="0"/>
    <x v="0"/>
    <x v="5"/>
    <d v="2018-12-29T00:00:00"/>
    <d v="2018-12-30T00:00:00"/>
    <x v="74"/>
    <e v="#REF!"/>
  </r>
  <r>
    <n v="178"/>
    <s v="DEIVER CABARCAS VEGA "/>
    <s v="1.042.451.685"/>
    <m/>
    <x v="12"/>
    <n v="1"/>
    <x v="0"/>
    <x v="0"/>
    <x v="18"/>
    <d v="2018-12-14T00:00:00"/>
    <d v="2018-12-14T00:00:00"/>
    <x v="75"/>
    <e v="#REF!"/>
  </r>
  <r>
    <n v="179"/>
    <s v="GABRIEL HUMBERTO MOLINARES "/>
    <s v="3.731.151"/>
    <m/>
    <x v="11"/>
    <n v="3"/>
    <x v="0"/>
    <x v="0"/>
    <x v="10"/>
    <d v="2018-11-18T00:00:00"/>
    <d v="2018-11-20T00:00:00"/>
    <x v="7"/>
    <e v="#REF!"/>
  </r>
  <r>
    <n v="180"/>
    <s v="MAYERLI DEL PILAR HERRERA ANDRADE"/>
    <s v="1.048.209.377"/>
    <m/>
    <x v="11"/>
    <n v="3"/>
    <x v="0"/>
    <x v="0"/>
    <x v="4"/>
    <d v="2018-11-14T00:00:00"/>
    <d v="2018-11-16T00:00:00"/>
    <x v="2"/>
    <e v="#REF!"/>
  </r>
  <r>
    <n v="181"/>
    <s v="MAYERLI DEL PILAR HERRERA ANDRADE"/>
    <s v="1.048.209.377"/>
    <m/>
    <x v="11"/>
    <n v="3"/>
    <x v="0"/>
    <x v="0"/>
    <x v="4"/>
    <d v="2018-11-21T00:00:00"/>
    <d v="2018-11-23T00:00:00"/>
    <x v="45"/>
    <e v="#REF!"/>
  </r>
  <r>
    <n v="182"/>
    <s v="MARTHA DEL SOCORRO RAMIREZ HAMBURGER "/>
    <s v="32.705.541"/>
    <m/>
    <x v="11"/>
    <n v="6"/>
    <x v="0"/>
    <x v="0"/>
    <x v="1"/>
    <d v="2018-11-25T00:00:00"/>
    <d v="2018-11-30T00:00:00"/>
    <x v="76"/>
    <e v="#REF!"/>
  </r>
  <r>
    <n v="183"/>
    <s v="JOHNNY MANUEL ARRIERTA LLANOS"/>
    <s v="8.699.499"/>
    <m/>
    <x v="11"/>
    <n v="3"/>
    <x v="0"/>
    <x v="0"/>
    <x v="6"/>
    <d v="2018-11-27T00:00:00"/>
    <d v="2018-11-29T00:00:00"/>
    <x v="77"/>
    <e v="#REF!"/>
  </r>
  <r>
    <n v="184"/>
    <s v="LEIDY PAOLA BERNAL AYALA "/>
    <s v="109.697.817"/>
    <m/>
    <x v="12"/>
    <n v="1"/>
    <x v="0"/>
    <x v="0"/>
    <x v="1"/>
    <d v="2018-12-03T00:00:00"/>
    <d v="2018-12-03T00:00:00"/>
    <x v="78"/>
    <e v="#REF!"/>
  </r>
  <r>
    <n v="185"/>
    <s v="ESLENDY TORRES PEREZ"/>
    <s v="32.780.052"/>
    <m/>
    <x v="12"/>
    <n v="2"/>
    <x v="0"/>
    <x v="0"/>
    <x v="5"/>
    <d v="2018-12-12T00:00:00"/>
    <d v="2018-12-13T00:00:00"/>
    <x v="57"/>
    <e v="#REF!"/>
  </r>
  <r>
    <n v="186"/>
    <s v="CARLOS ARTURO PEREZ DOMINGUEZ "/>
    <s v="1.042.448.732"/>
    <m/>
    <x v="12"/>
    <n v="3"/>
    <x v="0"/>
    <x v="0"/>
    <x v="1"/>
    <d v="2018-12-01T00:00:00"/>
    <d v="2018-12-03T00:00:00"/>
    <x v="2"/>
    <e v="#REF!"/>
  </r>
  <r>
    <n v="187"/>
    <s v="MONICA PATRICIA GUTIERREZ AYALA "/>
    <s v="32.826.143"/>
    <m/>
    <x v="12"/>
    <n v="2"/>
    <x v="0"/>
    <x v="0"/>
    <x v="14"/>
    <d v="2018-12-28T00:00:00"/>
    <d v="2018-12-29T00:00:00"/>
    <x v="79"/>
    <e v="#REF!"/>
  </r>
  <r>
    <n v="188"/>
    <s v="STHEFANNY PAHILA OJITO CARRILLO "/>
    <s v="1.143.426.541"/>
    <m/>
    <x v="11"/>
    <n v="4"/>
    <x v="2"/>
    <x v="4"/>
    <x v="11"/>
    <d v="2018-11-20T00:00:00"/>
    <d v="2018-11-23T00:00:00"/>
    <x v="76"/>
    <e v="#REF!"/>
  </r>
  <r>
    <n v="189"/>
    <s v="SERGIO GONZALEZ GONZALEZ"/>
    <s v="8.485.361"/>
    <m/>
    <x v="11"/>
    <n v="15"/>
    <x v="0"/>
    <x v="0"/>
    <x v="5"/>
    <d v="2018-11-22T00:00:00"/>
    <d v="2018-12-06T00:00:00"/>
    <x v="37"/>
    <e v="#REF!"/>
  </r>
  <r>
    <n v="190"/>
    <s v="IVANA ESTHER RADA QUIROZ "/>
    <s v="1.143.449.878"/>
    <m/>
    <x v="12"/>
    <m/>
    <x v="0"/>
    <x v="0"/>
    <x v="5"/>
    <m/>
    <m/>
    <x v="38"/>
    <e v="#REF!"/>
  </r>
  <r>
    <n v="191"/>
    <s v="VLADIMIR DEL CARMEN CHARRIS "/>
    <s v="19.044.390.197"/>
    <m/>
    <x v="12"/>
    <n v="2"/>
    <x v="1"/>
    <x v="2"/>
    <x v="0"/>
    <d v="2018-12-05T00:00:00"/>
    <d v="2018-12-06T00:00:00"/>
    <x v="0"/>
    <e v="#N/A"/>
  </r>
  <r>
    <n v="192"/>
    <s v="MANUEL FERNANDO CHARRIS MARTINEZ"/>
    <n v="3731190"/>
    <m/>
    <x v="12"/>
    <n v="12"/>
    <x v="3"/>
    <x v="5"/>
    <x v="0"/>
    <d v="2018-12-20T00:00:00"/>
    <d v="2018-12-31T00:00:00"/>
    <x v="0"/>
    <e v="#N/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s v="YESID ROBERTO FIERRO GOMEZ"/>
    <n v="8774378"/>
    <m/>
    <x v="0"/>
    <n v="3"/>
    <x v="0"/>
    <x v="0"/>
    <x v="0"/>
    <d v="2020-01-01T00:00:00"/>
    <d v="2020-01-03T00:00:00"/>
    <x v="0"/>
    <e v="#REF!"/>
  </r>
  <r>
    <n v="2"/>
    <s v="GIOVANNI ANTONIO SALAS OÑORO"/>
    <n v="72254969"/>
    <m/>
    <x v="0"/>
    <n v="6"/>
    <x v="0"/>
    <x v="0"/>
    <x v="1"/>
    <d v="2020-01-01T00:00:00"/>
    <d v="2020-01-06T00:00:00"/>
    <x v="1"/>
    <e v="#REF!"/>
  </r>
  <r>
    <n v="3"/>
    <s v="ARIEL ENRIQUE GUEVARA ACOSTA"/>
    <n v="72164312"/>
    <m/>
    <x v="0"/>
    <n v="15"/>
    <x v="0"/>
    <x v="0"/>
    <x v="0"/>
    <d v="2020-01-05T00:00:00"/>
    <d v="2020-01-19T00:00:00"/>
    <x v="2"/>
    <e v="#REF!"/>
  </r>
  <r>
    <n v="4"/>
    <s v="HUGO ALFONSO MOLINA ROCHA"/>
    <n v="72122335"/>
    <m/>
    <x v="0"/>
    <n v="8"/>
    <x v="0"/>
    <x v="1"/>
    <x v="0"/>
    <d v="2020-01-16T00:00:00"/>
    <d v="2020-01-23T00:00:00"/>
    <x v="3"/>
    <e v="#N/A"/>
  </r>
  <r>
    <n v="5"/>
    <s v="ARIEL ENRIQUE GUEVARA ACOSTA"/>
    <n v="72164312"/>
    <m/>
    <x v="0"/>
    <n v="10"/>
    <x v="0"/>
    <x v="0"/>
    <x v="0"/>
    <d v="2020-01-20T00:00:00"/>
    <d v="2020-01-29T00:00:00"/>
    <x v="2"/>
    <e v="#REF!"/>
  </r>
  <r>
    <n v="6"/>
    <s v="LAURA VANESSA FLORES"/>
    <n v="1143119086"/>
    <m/>
    <x v="1"/>
    <n v="25"/>
    <x v="0"/>
    <x v="2"/>
    <x v="2"/>
    <d v="2020-02-05T00:00:00"/>
    <d v="2020-02-28T00:00:00"/>
    <x v="4"/>
    <e v="#REF!"/>
  </r>
  <r>
    <n v="7"/>
    <s v="LAURA VANESSA FLORES"/>
    <n v="1143119086"/>
    <m/>
    <x v="2"/>
    <n v="31"/>
    <x v="0"/>
    <x v="2"/>
    <x v="2"/>
    <d v="2020-03-01T00:00:00"/>
    <d v="2020-03-31T00:00:00"/>
    <x v="4"/>
    <e v="#REF!"/>
  </r>
  <r>
    <n v="8"/>
    <s v="LAURA VANESSA FLORES"/>
    <n v="1143119086"/>
    <m/>
    <x v="3"/>
    <n v="30"/>
    <x v="0"/>
    <x v="2"/>
    <x v="2"/>
    <d v="2020-04-01T00:00:00"/>
    <d v="2020-04-30T00:00:00"/>
    <x v="4"/>
    <e v="#REF!"/>
  </r>
  <r>
    <n v="9"/>
    <s v="LAURA VANESSA FLORES"/>
    <n v="1143119086"/>
    <m/>
    <x v="4"/>
    <n v="31"/>
    <x v="0"/>
    <x v="2"/>
    <x v="2"/>
    <d v="2020-05-01T00:00:00"/>
    <d v="2020-05-31T00:00:00"/>
    <x v="4"/>
    <e v="#REF!"/>
  </r>
  <r>
    <n v="10"/>
    <s v="LAURA VANESSA FLORES"/>
    <n v="1143119086"/>
    <m/>
    <x v="5"/>
    <n v="26"/>
    <x v="0"/>
    <x v="2"/>
    <x v="2"/>
    <d v="2020-06-01T00:00:00"/>
    <d v="2020-06-26T00:00:00"/>
    <x v="4"/>
    <e v="#REF!"/>
  </r>
  <r>
    <n v="11"/>
    <s v="YULIS PAOLA RODRIGUEZ YEPEZ"/>
    <n v="1129568885"/>
    <m/>
    <x v="1"/>
    <n v="10"/>
    <x v="0"/>
    <x v="0"/>
    <x v="3"/>
    <d v="2020-02-08T00:00:00"/>
    <d v="2020-02-17T00:00:00"/>
    <x v="5"/>
    <e v="#N/A"/>
  </r>
  <r>
    <n v="12"/>
    <s v="EDWIN JESUS CANTILLO CASTRO "/>
    <n v="72189550"/>
    <m/>
    <x v="1"/>
    <n v="3"/>
    <x v="0"/>
    <x v="0"/>
    <x v="1"/>
    <d v="2020-02-13T00:00:00"/>
    <d v="2020-02-15T00:00:00"/>
    <x v="6"/>
    <e v="#REF!"/>
  </r>
  <r>
    <n v="13"/>
    <s v="ZENIT SUAREZ PEREZ"/>
    <n v="22583181"/>
    <m/>
    <x v="1"/>
    <n v="8"/>
    <x v="0"/>
    <x v="0"/>
    <x v="1"/>
    <d v="2020-02-13T00:00:00"/>
    <d v="2020-02-20T00:00:00"/>
    <x v="7"/>
    <e v="#REF!"/>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s v="JHONATAN MOLINA REYES"/>
    <n v="1044390709"/>
    <m/>
    <x v="0"/>
    <n v="3"/>
    <x v="0"/>
    <x v="0"/>
    <x v="0"/>
    <d v="2021-01-19T00:00:00"/>
    <d v="2021-01-21T00:00:00"/>
    <x v="0"/>
    <e v="#REF!"/>
  </r>
  <r>
    <n v="2"/>
    <s v="JHONATAN MOLINA REYES"/>
    <n v="1044390709"/>
    <m/>
    <x v="0"/>
    <n v="2"/>
    <x v="0"/>
    <x v="0"/>
    <x v="0"/>
    <d v="2021-01-22T00:00:00"/>
    <d v="2021-01-23T00:00:00"/>
    <x v="0"/>
    <e v="#REF!"/>
  </r>
  <r>
    <n v="3"/>
    <s v="DAGOBERTO ARTETA PAZ"/>
    <n v="1044391559"/>
    <m/>
    <x v="1"/>
    <n v="4"/>
    <x v="0"/>
    <x v="0"/>
    <x v="1"/>
    <d v="2021-02-09T00:00:00"/>
    <d v="2021-02-12T00:00:00"/>
    <x v="1"/>
    <e v="#REF!"/>
  </r>
  <r>
    <n v="4"/>
    <s v="LUIS ALEXANDER RODRIGO ZAMBRANO"/>
    <n v="72170498"/>
    <m/>
    <x v="1"/>
    <n v="5"/>
    <x v="0"/>
    <x v="0"/>
    <x v="0"/>
    <d v="2021-02-15T00:00:00"/>
    <d v="2021-02-19T00:00:00"/>
    <x v="2"/>
    <e v="#REF!"/>
  </r>
  <r>
    <n v="5"/>
    <s v="GREIDY DE JESUS ACOSTA CONRADO"/>
    <n v="1044428902"/>
    <m/>
    <x v="1"/>
    <n v="3"/>
    <x v="0"/>
    <x v="0"/>
    <x v="0"/>
    <d v="2021-02-22T00:00:00"/>
    <d v="2021-02-24T00:00:00"/>
    <x v="0"/>
    <e v="#REF!"/>
  </r>
  <r>
    <n v="6"/>
    <s v="IVAN DARIO MOLINA ARTETA"/>
    <n v="1044392901"/>
    <m/>
    <x v="1"/>
    <n v="6"/>
    <x v="0"/>
    <x v="0"/>
    <x v="0"/>
    <d v="2021-02-23T00:00:00"/>
    <d v="2021-02-28T00:00:00"/>
    <x v="3"/>
    <e v="#REF!"/>
  </r>
  <r>
    <n v="7"/>
    <s v="IVAN DARIO MOLINA ARTETA"/>
    <n v="1044392901"/>
    <m/>
    <x v="1"/>
    <n v="14"/>
    <x v="0"/>
    <x v="0"/>
    <x v="0"/>
    <d v="2021-03-01T00:00:00"/>
    <d v="2021-03-14T00:00:00"/>
    <x v="3"/>
    <e v="#REF!"/>
  </r>
  <r>
    <n v="8"/>
    <s v="LUIS BARRIOS RIOS "/>
    <n v="1104248984"/>
    <m/>
    <x v="2"/>
    <n v="14"/>
    <x v="0"/>
    <x v="0"/>
    <x v="2"/>
    <d v="2021-04-21T00:00:00"/>
    <d v="2021-05-04T00:00:00"/>
    <x v="4"/>
    <e v="#REF!"/>
  </r>
  <r>
    <n v="9"/>
    <s v="ZAMIT SOLANO MEJIA"/>
    <n v="1048205563"/>
    <m/>
    <x v="2"/>
    <n v="14"/>
    <x v="0"/>
    <x v="0"/>
    <x v="3"/>
    <d v="2021-04-29T00:00:00"/>
    <d v="2021-05-12T00:00:00"/>
    <x v="5"/>
    <e v="#N/A"/>
  </r>
  <r>
    <n v="10"/>
    <s v="MARLEN NUÑOZ TRAEGER"/>
    <n v="1042443272"/>
    <m/>
    <x v="3"/>
    <n v="1"/>
    <x v="0"/>
    <x v="0"/>
    <x v="0"/>
    <d v="2021-05-04T00:00:00"/>
    <d v="2021-05-04T00:00:00"/>
    <x v="5"/>
    <e v="#N/A"/>
  </r>
  <r>
    <n v="11"/>
    <s v="ZULEIDYS MARGARITA JIMENEZ ACOSTA "/>
    <n v="1045679956"/>
    <m/>
    <x v="3"/>
    <n v="2"/>
    <x v="0"/>
    <x v="0"/>
    <x v="0"/>
    <d v="2021-05-28T00:00:00"/>
    <d v="2021-05-29T00:00:00"/>
    <x v="6"/>
    <e v="#REF!"/>
  </r>
  <r>
    <n v="12"/>
    <s v="ZULEIDYS MARGARITA JIMENEZ ACOSTA "/>
    <n v="1045679956"/>
    <m/>
    <x v="3"/>
    <n v="2"/>
    <x v="0"/>
    <x v="0"/>
    <x v="0"/>
    <d v="2021-05-31T00:00:00"/>
    <d v="2021-06-01T00:00:00"/>
    <x v="7"/>
    <e v="#REF!"/>
  </r>
  <r>
    <n v="13"/>
    <s v="JOSE CHARRIS PADILLA"/>
    <n v="1044391493"/>
    <m/>
    <x v="4"/>
    <n v="2"/>
    <x v="0"/>
    <x v="0"/>
    <x v="4"/>
    <d v="2021-06-06T00:00:00"/>
    <d v="2021-06-07T00:00:00"/>
    <x v="8"/>
    <e v="#REF!"/>
  </r>
  <r>
    <n v="16"/>
    <s v="ROLANDO MOLINA CORONELL"/>
    <n v="3730772"/>
    <m/>
    <x v="4"/>
    <n v="4"/>
    <x v="0"/>
    <x v="0"/>
    <x v="4"/>
    <d v="2021-06-25T00:00:00"/>
    <d v="2021-06-28T00:00:00"/>
    <x v="9"/>
    <e v="#REF!"/>
  </r>
  <r>
    <n v="17"/>
    <s v="JAIME ANTONIO MOLINARES"/>
    <n v="3746452"/>
    <m/>
    <x v="5"/>
    <n v="3"/>
    <x v="0"/>
    <x v="0"/>
    <x v="4"/>
    <d v="2021-07-07T00:00:00"/>
    <d v="2021-07-09T00:00:00"/>
    <x v="5"/>
    <e v="#N/A"/>
  </r>
  <r>
    <n v="18"/>
    <s v="HONATAN MOLINA REYES"/>
    <n v="1044390709"/>
    <m/>
    <x v="5"/>
    <n v="7"/>
    <x v="0"/>
    <x v="0"/>
    <x v="2"/>
    <d v="2021-07-28T00:00:00"/>
    <d v="2021-08-03T00:00:00"/>
    <x v="10"/>
    <e v="#REF!"/>
  </r>
  <r>
    <n v="19"/>
    <s v="MICHAEL DAVID MARTINEZ CONTRERAS"/>
    <n v="1047216134"/>
    <m/>
    <x v="6"/>
    <n v="7"/>
    <x v="0"/>
    <x v="0"/>
    <x v="0"/>
    <d v="2021-08-07T00:00:00"/>
    <d v="2021-08-13T00:00:00"/>
    <x v="4"/>
    <e v="#REF!"/>
  </r>
  <r>
    <n v="20"/>
    <s v="HONATAN MOLINA REYES"/>
    <n v="1044390709"/>
    <m/>
    <x v="6"/>
    <n v="3"/>
    <x v="0"/>
    <x v="0"/>
    <x v="2"/>
    <d v="2021-08-04T00:00:00"/>
    <d v="2021-08-06T00:00:00"/>
    <x v="4"/>
    <e v="#REF!"/>
  </r>
  <r>
    <n v="21"/>
    <s v="MARLLULIS SANCHEZ LEMUS"/>
    <n v="22585707"/>
    <m/>
    <x v="6"/>
    <n v="2"/>
    <x v="0"/>
    <x v="0"/>
    <x v="0"/>
    <d v="2021-08-24T00:00:00"/>
    <d v="2021-08-25T00:00:00"/>
    <x v="11"/>
    <e v="#REF!"/>
  </r>
  <r>
    <n v="22"/>
    <s v="ROBERTO MACIA ARTETA"/>
    <n v="1044394429"/>
    <m/>
    <x v="6"/>
    <n v="2"/>
    <x v="0"/>
    <x v="0"/>
    <x v="2"/>
    <d v="2021-08-21T00:00:00"/>
    <d v="2021-08-22T00:00:00"/>
    <x v="12"/>
    <e v="#REF!"/>
  </r>
  <r>
    <n v="23"/>
    <s v="DIONI DE JESUS ECHEVERIA CASTRO"/>
    <n v="1129566741"/>
    <m/>
    <x v="6"/>
    <n v="2"/>
    <x v="0"/>
    <x v="0"/>
    <x v="2"/>
    <d v="2021-08-17T00:00:00"/>
    <d v="2021-08-18T00:00:00"/>
    <x v="13"/>
    <e v="#REF!"/>
  </r>
  <r>
    <n v="24"/>
    <s v="GREY DEL CARMEN ALMEIDA VILLERO"/>
    <n v="1045693821"/>
    <m/>
    <x v="6"/>
    <n v="3"/>
    <x v="0"/>
    <x v="0"/>
    <x v="3"/>
    <d v="2021-08-18T00:00:00"/>
    <d v="2021-08-20T00:00:00"/>
    <x v="5"/>
    <e v="#N/A"/>
  </r>
  <r>
    <n v="25"/>
    <s v="GREY DEL CARMEN ALMEIDA VILLERO"/>
    <n v="1045693821"/>
    <m/>
    <x v="7"/>
    <n v="4"/>
    <x v="0"/>
    <x v="0"/>
    <x v="3"/>
    <d v="2021-07-30T00:00:00"/>
    <d v="2021-09-01T00:00:00"/>
    <x v="14"/>
    <e v="#REF!"/>
  </r>
  <r>
    <n v="26"/>
    <s v="LILIAN PAOLA NARVAEZ REDONDO"/>
    <n v="1007176091"/>
    <m/>
    <x v="7"/>
    <n v="7"/>
    <x v="0"/>
    <x v="0"/>
    <x v="0"/>
    <d v="2021-09-13T00:00:00"/>
    <d v="2021-09-19T00:00:00"/>
    <x v="4"/>
    <e v="#REF!"/>
  </r>
  <r>
    <n v="27"/>
    <s v="MARTHA DEL SOCORRO RAMIREZ HAMURGER"/>
    <n v="32705541"/>
    <m/>
    <x v="7"/>
    <n v="30"/>
    <x v="0"/>
    <x v="0"/>
    <x v="2"/>
    <d v="2021-08-25T00:00:00"/>
    <d v="2021-09-23T00:00:00"/>
    <x v="15"/>
    <e v="#REF!"/>
  </r>
  <r>
    <n v="28"/>
    <s v="LUIS CORONELL OLIVARES"/>
    <n v="1044392852"/>
    <m/>
    <x v="7"/>
    <n v="3"/>
    <x v="0"/>
    <x v="0"/>
    <x v="4"/>
    <d v="2021-09-22T00:00:00"/>
    <d v="2021-09-24T00:00:00"/>
    <x v="5"/>
    <e v="#N/A"/>
  </r>
  <r>
    <n v="29"/>
    <s v="LUIS CORONELL OLIVARES"/>
    <n v="1044392852"/>
    <m/>
    <x v="7"/>
    <n v="1"/>
    <x v="0"/>
    <x v="0"/>
    <x v="4"/>
    <d v="2021-09-21T00:00:00"/>
    <d v="2021-09-21T00:00:00"/>
    <x v="16"/>
    <e v="#REF!"/>
  </r>
  <r>
    <n v="30"/>
    <s v="LUIS FERNANDO GUZMAN RIVERA"/>
    <n v="72273863"/>
    <m/>
    <x v="7"/>
    <n v="2"/>
    <x v="0"/>
    <x v="0"/>
    <x v="0"/>
    <d v="2021-09-24T00:00:00"/>
    <d v="2021-09-25T00:00:00"/>
    <x v="17"/>
    <e v="#REF!"/>
  </r>
  <r>
    <n v="31"/>
    <s v="HECTOR ALEXANDER SALCEDO MACMASTER"/>
    <n v="1143451622"/>
    <m/>
    <x v="8"/>
    <n v="30"/>
    <x v="0"/>
    <x v="1"/>
    <x v="4"/>
    <d v="2021-10-01T00:00:00"/>
    <d v="2021-10-30T00:00:00"/>
    <x v="18"/>
    <e v="#REF!"/>
  </r>
  <r>
    <n v="32"/>
    <s v="MARICELA CALDERIN PERTUZ"/>
    <n v="32869679"/>
    <m/>
    <x v="8"/>
    <n v="2"/>
    <x v="0"/>
    <x v="0"/>
    <x v="0"/>
    <d v="2021-10-09T00:00:00"/>
    <d v="2021-10-10T00:00:00"/>
    <x v="13"/>
    <e v="#REF!"/>
  </r>
  <r>
    <n v="33"/>
    <s v="LUIS ALFREDO BARRIOS RIOS"/>
    <n v="1042428984"/>
    <m/>
    <x v="7"/>
    <n v="1"/>
    <x v="0"/>
    <x v="0"/>
    <x v="2"/>
    <d v="2021-09-29T00:00:00"/>
    <d v="2021-09-29T00:00:00"/>
    <x v="19"/>
    <e v="#REF!"/>
  </r>
  <r>
    <n v="34"/>
    <s v="ROBERTO MACIA ARTETA"/>
    <n v="1044394429"/>
    <m/>
    <x v="8"/>
    <n v="2"/>
    <x v="0"/>
    <x v="0"/>
    <x v="2"/>
    <d v="2021-10-01T00:00:00"/>
    <d v="2021-10-02T00:00:00"/>
    <x v="10"/>
    <e v="#REF!"/>
  </r>
  <r>
    <n v="35"/>
    <s v="MARTHA DEL SOCORRO RAMIREZ HAMURGER"/>
    <n v="32705541"/>
    <m/>
    <x v="8"/>
    <n v="30"/>
    <x v="0"/>
    <x v="0"/>
    <x v="2"/>
    <d v="2021-09-24T00:00:00"/>
    <d v="2021-10-23T00:00:00"/>
    <x v="5"/>
    <e v="#N/A"/>
  </r>
  <r>
    <n v="36"/>
    <s v="JOHNNY MANUEL ARRIETA LLANOS"/>
    <n v="8699499"/>
    <m/>
    <x v="8"/>
    <n v="4"/>
    <x v="0"/>
    <x v="0"/>
    <x v="5"/>
    <d v="2021-10-04T00:00:00"/>
    <d v="2021-10-07T00:00:00"/>
    <x v="20"/>
    <e v="#REF!"/>
  </r>
  <r>
    <n v="37"/>
    <s v="Luis Fernando Charris Baldovino"/>
    <n v="8498272"/>
    <m/>
    <x v="8"/>
    <n v="2"/>
    <x v="0"/>
    <x v="0"/>
    <x v="2"/>
    <d v="2021-10-27T00:00:00"/>
    <d v="2021-10-28T00:00:00"/>
    <x v="13"/>
    <e v="#REF!"/>
  </r>
  <r>
    <n v="38"/>
    <s v="ALVARO DE JESUS IGLESIAS HEREDIA"/>
    <n v="72010807"/>
    <m/>
    <x v="8"/>
    <n v="20"/>
    <x v="0"/>
    <x v="0"/>
    <x v="2"/>
    <d v="2021-10-20T00:00:00"/>
    <d v="2021-11-08T00:00:00"/>
    <x v="21"/>
    <e v="#REF!"/>
  </r>
  <r>
    <n v="39"/>
    <s v="LORAINE PAOLA MOLINA PADILLA"/>
    <s v="1.044.392.755"/>
    <m/>
    <x v="9"/>
    <n v="2"/>
    <x v="0"/>
    <x v="0"/>
    <x v="4"/>
    <d v="2021-11-24T00:00:00"/>
    <d v="2021-11-25T00:00:00"/>
    <x v="5"/>
    <e v="#N/A"/>
  </r>
  <r>
    <n v="40"/>
    <s v="DINA ECHEVERRIA CHARRIS"/>
    <s v="1.044.390.919"/>
    <m/>
    <x v="9"/>
    <n v="1"/>
    <x v="0"/>
    <x v="2"/>
    <x v="2"/>
    <d v="2021-11-13T00:00:00"/>
    <d v="2021-11-13T00:00:00"/>
    <x v="22"/>
    <e v="#REF!"/>
  </r>
  <r>
    <n v="41"/>
    <s v="Luis Fernando Charris Baldovino"/>
    <n v="8498272"/>
    <m/>
    <x v="8"/>
    <n v="2"/>
    <x v="0"/>
    <x v="2"/>
    <x v="2"/>
    <d v="2021-10-27T00:00:00"/>
    <d v="2021-10-28T00:00:00"/>
    <x v="13"/>
    <e v="#REF!"/>
  </r>
  <r>
    <n v="42"/>
    <s v="Luis Fernando Charris Baldovino"/>
    <n v="8498272"/>
    <m/>
    <x v="9"/>
    <n v="2"/>
    <x v="0"/>
    <x v="2"/>
    <x v="2"/>
    <d v="2021-11-23T00:00:00"/>
    <d v="2021-11-24T00:00:00"/>
    <x v="13"/>
    <e v="#REF!"/>
  </r>
  <r>
    <n v="43"/>
    <s v="RONALDO ENRIQUE MOLINA CORONELL"/>
    <n v="3730772"/>
    <m/>
    <x v="10"/>
    <n v="15"/>
    <x v="0"/>
    <x v="2"/>
    <x v="4"/>
    <d v="2021-12-09T00:00:00"/>
    <d v="2021-12-23T00:00:00"/>
    <x v="23"/>
    <e v="#REF!"/>
  </r>
  <r>
    <n v="44"/>
    <s v="LUIS ANGEL DIAZ SANCHEZ "/>
    <n v="1043933276"/>
    <m/>
    <x v="10"/>
    <n v="5"/>
    <x v="0"/>
    <x v="2"/>
    <x v="3"/>
    <d v="2021-12-16T00:00:00"/>
    <d v="2021-12-20T00:00:00"/>
    <x v="5"/>
    <e v="#N/A"/>
  </r>
  <r>
    <n v="45"/>
    <s v="MONICA CECILA CARDENAS PEDROZA"/>
    <n v="1046812955"/>
    <m/>
    <x v="10"/>
    <n v="6"/>
    <x v="0"/>
    <x v="2"/>
    <x v="6"/>
    <d v="2021-12-13T00:00:00"/>
    <d v="2021-12-18T00:00:00"/>
    <x v="4"/>
    <e v="#REF!"/>
  </r>
  <r>
    <n v="46"/>
    <s v="MONICA CECILA CARDENAS PEDROZA"/>
    <n v="1046812955"/>
    <m/>
    <x v="10"/>
    <n v="10"/>
    <x v="0"/>
    <x v="2"/>
    <x v="6"/>
    <d v="2021-12-09T00:00:00"/>
    <d v="2021-12-18T00:00:00"/>
    <x v="5"/>
    <e v="#N/A"/>
  </r>
  <r>
    <n v="47"/>
    <s v="GENESIS  MARIA CANTILLO TORRES"/>
    <n v="1002228922"/>
    <m/>
    <x v="10"/>
    <n v="2"/>
    <x v="0"/>
    <x v="2"/>
    <x v="7"/>
    <d v="2021-12-17T00:00:00"/>
    <d v="2021-12-18T00:00:00"/>
    <x v="5"/>
    <e v="#N/A"/>
  </r>
  <r>
    <n v="48"/>
    <s v="LISBETH MARIA CANTILLO MURIEL"/>
    <n v="44205186"/>
    <m/>
    <x v="10"/>
    <n v="9"/>
    <x v="0"/>
    <x v="2"/>
    <x v="0"/>
    <d v="2021-12-15T00:00:00"/>
    <d v="2021-12-23T00:00:00"/>
    <x v="4"/>
    <e v="#REF!"/>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1"/>
    <s v="ALEXANDRA PAOLA ECHEVERRIA CHARRIS "/>
    <n v="22512357"/>
    <m/>
    <x v="0"/>
    <n v="126"/>
    <x v="0"/>
    <x v="0"/>
    <x v="0"/>
    <d v="2018-12-20T00:00:00"/>
    <d v="2019-04-24T00:00:00"/>
    <x v="0"/>
    <e v="#REF!"/>
  </r>
  <r>
    <n v="2"/>
    <s v="ALDEMAR ORTIZ CARPINTERO "/>
    <n v="72310167"/>
    <m/>
    <x v="1"/>
    <n v="1"/>
    <x v="0"/>
    <x v="0"/>
    <x v="1"/>
    <d v="2019-01-29T00:00:00"/>
    <d v="2019-01-29T00:00:00"/>
    <x v="1"/>
    <e v="#N/A"/>
  </r>
  <r>
    <n v="3"/>
    <s v="ALICIA ESTHER VASQUEZ YEPES "/>
    <n v="1140853573"/>
    <m/>
    <x v="1"/>
    <n v="2"/>
    <x v="0"/>
    <x v="0"/>
    <x v="1"/>
    <d v="2019-01-29T00:00:00"/>
    <d v="2019-01-30T00:00:00"/>
    <x v="2"/>
    <e v="#N/A"/>
  </r>
  <r>
    <n v="4"/>
    <s v="NESTOR JIMENEZ ARTETA "/>
    <n v="1044391982"/>
    <m/>
    <x v="1"/>
    <n v="2"/>
    <x v="1"/>
    <x v="0"/>
    <x v="2"/>
    <d v="2019-01-28T00:00:00"/>
    <d v="2019-01-29T00:00:00"/>
    <x v="3"/>
    <e v="#N/A"/>
  </r>
  <r>
    <n v="5"/>
    <s v="DARLINE REDONDO HERNANDEZ "/>
    <n v="22512113"/>
    <m/>
    <x v="1"/>
    <n v="1"/>
    <x v="0"/>
    <x v="1"/>
    <x v="1"/>
    <d v="2019-01-23T00:00:00"/>
    <d v="2019-01-23T00:00:00"/>
    <x v="4"/>
    <e v="#REF!"/>
  </r>
  <r>
    <n v="6"/>
    <s v="GEOVANNI MOLINA MOLINA "/>
    <n v="72121794"/>
    <m/>
    <x v="1"/>
    <n v="2"/>
    <x v="0"/>
    <x v="0"/>
    <x v="1"/>
    <d v="2019-01-23T00:00:00"/>
    <d v="2019-01-24T00:00:00"/>
    <x v="5"/>
    <e v="#REF!"/>
  </r>
  <r>
    <n v="7"/>
    <s v="JOSE LUIS RUIZ CASTILLO "/>
    <n v="72000311"/>
    <m/>
    <x v="1"/>
    <n v="2"/>
    <x v="0"/>
    <x v="0"/>
    <x v="3"/>
    <d v="2019-01-16T00:00:00"/>
    <d v="2019-01-17T00:00:00"/>
    <x v="6"/>
    <e v="#REF!"/>
  </r>
  <r>
    <n v="8"/>
    <s v="EDGAR AMAYA JIMENEZ "/>
    <n v="1044392017"/>
    <m/>
    <x v="1"/>
    <n v="1"/>
    <x v="0"/>
    <x v="0"/>
    <x v="2"/>
    <d v="2019-01-10T00:00:00"/>
    <d v="2019-01-10T00:00:00"/>
    <x v="7"/>
    <e v="#REF!"/>
  </r>
  <r>
    <n v="9"/>
    <s v="EDGARDO JOSE CASTRO SANDOVAL "/>
    <n v="72293897"/>
    <m/>
    <x v="2"/>
    <n v="2"/>
    <x v="0"/>
    <x v="0"/>
    <x v="4"/>
    <d v="2019-02-01T00:00:00"/>
    <d v="2019-02-02T00:00:00"/>
    <x v="8"/>
    <e v="#REF!"/>
  </r>
  <r>
    <n v="10"/>
    <s v="CRISTIAN PALMET BROCHERO"/>
    <n v="1143246947"/>
    <m/>
    <x v="3"/>
    <n v="1"/>
    <x v="0"/>
    <x v="0"/>
    <x v="5"/>
    <d v="2019-05-11T00:00:00"/>
    <d v="2019-05-11T00:00:00"/>
    <x v="9"/>
    <e v="#REF!"/>
  </r>
  <r>
    <n v="11"/>
    <s v="HIDY MENDOZA MENDOZA"/>
    <n v="1044422931"/>
    <m/>
    <x v="3"/>
    <n v="1"/>
    <x v="0"/>
    <x v="0"/>
    <x v="1"/>
    <d v="2019-05-11T00:00:00"/>
    <d v="2019-05-11T00:00:00"/>
    <x v="10"/>
    <e v="#REF!"/>
  </r>
  <r>
    <n v="12"/>
    <s v="JOSE JUNIOR GONZALES MARTINEZ"/>
    <n v="1044428401"/>
    <m/>
    <x v="3"/>
    <n v="7"/>
    <x v="0"/>
    <x v="0"/>
    <x v="1"/>
    <d v="2019-05-05T00:00:00"/>
    <d v="2019-05-11T00:00:00"/>
    <x v="3"/>
    <e v="#N/A"/>
  </r>
  <r>
    <n v="13"/>
    <s v="RICHARD JOSE DAZA RODRIGUEZ"/>
    <n v="72310599"/>
    <m/>
    <x v="4"/>
    <n v="2"/>
    <x v="0"/>
    <x v="0"/>
    <x v="6"/>
    <d v="2019-06-01T00:00:00"/>
    <d v="2019-06-02T00:00:00"/>
    <x v="4"/>
    <e v="#REF!"/>
  </r>
  <r>
    <n v="14"/>
    <s v="SHIRLEY LUCIA DORIA PEÑA"/>
    <n v="1140876691"/>
    <m/>
    <x v="4"/>
    <n v="2"/>
    <x v="0"/>
    <x v="0"/>
    <x v="7"/>
    <d v="2019-06-12T00:00:00"/>
    <d v="2019-06-13T00:00:00"/>
    <x v="4"/>
    <e v="#REF!"/>
  </r>
  <r>
    <n v="15"/>
    <s v="ALICIA ESTHER VASQUEZ YEPES "/>
    <n v="1140853573"/>
    <m/>
    <x v="4"/>
    <n v="2"/>
    <x v="0"/>
    <x v="0"/>
    <x v="6"/>
    <d v="2019-06-12T00:00:00"/>
    <d v="2019-06-13T00:00:00"/>
    <x v="11"/>
    <e v="#REF!"/>
  </r>
  <r>
    <n v="16"/>
    <s v="LUIS ALEXANDER RODRIGUE ZAMBRANO"/>
    <n v="72170498"/>
    <m/>
    <x v="4"/>
    <n v="2"/>
    <x v="0"/>
    <x v="0"/>
    <x v="6"/>
    <d v="2019-06-13T00:00:00"/>
    <d v="2019-06-14T00:00:00"/>
    <x v="12"/>
    <e v="#REF!"/>
  </r>
  <r>
    <n v="17"/>
    <s v="LUIS CHARRIS BALDOVINO"/>
    <n v="8498272"/>
    <m/>
    <x v="4"/>
    <n v="3"/>
    <x v="0"/>
    <x v="0"/>
    <x v="1"/>
    <d v="2019-06-09T00:00:00"/>
    <d v="2019-06-11T00:00:00"/>
    <x v="13"/>
    <e v="#REF!"/>
  </r>
  <r>
    <n v="18"/>
    <s v="LUIS CHARRIS BALDOVINO"/>
    <n v="8498272"/>
    <m/>
    <x v="4"/>
    <n v="5"/>
    <x v="0"/>
    <x v="0"/>
    <x v="1"/>
    <d v="2019-06-12T00:00:00"/>
    <d v="2019-06-16T00:00:00"/>
    <x v="13"/>
    <e v="#REF!"/>
  </r>
  <r>
    <n v="19"/>
    <s v="JOSE JUNIOR GONZALES MARTINEZ"/>
    <n v="1044428401"/>
    <m/>
    <x v="4"/>
    <n v="2"/>
    <x v="0"/>
    <x v="0"/>
    <x v="1"/>
    <d v="2019-06-09T00:00:00"/>
    <d v="2019-06-10T00:00:00"/>
    <x v="14"/>
    <e v="#REF!"/>
  </r>
  <r>
    <n v="20"/>
    <s v="LUIS EDUARDO GUTIERREZ MERCADO"/>
    <n v="1065136394"/>
    <m/>
    <x v="4"/>
    <n v="2"/>
    <x v="2"/>
    <x v="1"/>
    <x v="8"/>
    <d v="2019-06-23T00:00:00"/>
    <d v="2019-06-24T00:00:00"/>
    <x v="15"/>
    <e v="#REF!"/>
  </r>
  <r>
    <n v="21"/>
    <s v="LUIS EDUARDO GUTIERREZ MERCADO"/>
    <n v="1065136394"/>
    <m/>
    <x v="4"/>
    <n v="5"/>
    <x v="2"/>
    <x v="1"/>
    <x v="8"/>
    <d v="2019-06-17T00:00:00"/>
    <d v="2019-06-22T00:00:00"/>
    <x v="15"/>
    <e v="#REF!"/>
  </r>
  <r>
    <n v="22"/>
    <s v="ERIKA MARIA CERVANTES BUEN DIA"/>
    <n v="22584921"/>
    <m/>
    <x v="3"/>
    <n v="2"/>
    <x v="0"/>
    <x v="0"/>
    <x v="6"/>
    <d v="2019-05-20T00:00:00"/>
    <d v="2019-05-21T00:00:00"/>
    <x v="16"/>
    <e v="#REF!"/>
  </r>
  <r>
    <n v="23"/>
    <s v="DIONI DE JESUS ECHEVERIA CASTRO"/>
    <n v="1129566741"/>
    <m/>
    <x v="3"/>
    <n v="3"/>
    <x v="0"/>
    <x v="0"/>
    <x v="4"/>
    <d v="2019-05-20T00:00:00"/>
    <d v="2019-05-22T00:00:00"/>
    <x v="17"/>
    <e v="#REF!"/>
  </r>
  <r>
    <n v="24"/>
    <s v="LISBETH MARIA CANTILLO MURIEL"/>
    <n v="44205186"/>
    <m/>
    <x v="3"/>
    <n v="2"/>
    <x v="0"/>
    <x v="0"/>
    <x v="9"/>
    <d v="2019-05-23T00:00:00"/>
    <d v="2019-05-24T00:00:00"/>
    <x v="3"/>
    <e v="#N/A"/>
  </r>
  <r>
    <n v="25"/>
    <s v="GENESIS MARIA CANTILLO TORRES"/>
    <n v="1002228922"/>
    <m/>
    <x v="3"/>
    <n v="2"/>
    <x v="0"/>
    <x v="0"/>
    <x v="5"/>
    <d v="2019-05-28T00:00:00"/>
    <d v="2019-05-29T00:00:00"/>
    <x v="3"/>
    <e v="#N/A"/>
  </r>
  <r>
    <n v="26"/>
    <s v="VERONICA BELTRAN"/>
    <n v="22583022"/>
    <m/>
    <x v="5"/>
    <n v="3"/>
    <x v="0"/>
    <x v="0"/>
    <x v="9"/>
    <d v="2019-04-21T00:00:00"/>
    <d v="2019-04-23T00:00:00"/>
    <x v="3"/>
    <e v="#N/A"/>
  </r>
  <r>
    <n v="27"/>
    <s v="ADOLFO ENRIQUE REDONDO ROCHA"/>
    <n v="3729301"/>
    <m/>
    <x v="5"/>
    <n v="5"/>
    <x v="2"/>
    <x v="1"/>
    <x v="8"/>
    <d v="2019-04-04T00:00:00"/>
    <d v="2019-04-08T00:00:00"/>
    <x v="18"/>
    <e v="#REF!"/>
  </r>
  <r>
    <n v="28"/>
    <s v="ADOLFO ENRIQUE REDONDO ROCHA"/>
    <n v="3729301"/>
    <m/>
    <x v="5"/>
    <n v="1"/>
    <x v="2"/>
    <x v="1"/>
    <x v="8"/>
    <d v="2019-04-02T00:00:00"/>
    <d v="2019-04-02T00:00:00"/>
    <x v="19"/>
    <e v="#N/A"/>
  </r>
  <r>
    <n v="29"/>
    <s v="ANGEL DE JESUS RAMIREZ CARPINTERO"/>
    <n v="72308598"/>
    <m/>
    <x v="6"/>
    <n v="5"/>
    <x v="0"/>
    <x v="2"/>
    <x v="9"/>
    <d v="2019-03-22T00:00:00"/>
    <d v="2019-03-26T00:00:00"/>
    <x v="20"/>
    <e v="#REF!"/>
  </r>
  <r>
    <n v="30"/>
    <s v="RUBEN DARIO MERCADO"/>
    <n v="7315133"/>
    <m/>
    <x v="5"/>
    <n v="3"/>
    <x v="0"/>
    <x v="0"/>
    <x v="9"/>
    <d v="2019-04-10T00:00:00"/>
    <d v="2019-04-12T00:00:00"/>
    <x v="21"/>
    <e v="#REF!"/>
  </r>
  <r>
    <n v="31"/>
    <s v="NESTOR JIMENEZ ARTETA "/>
    <n v="1044391982"/>
    <m/>
    <x v="5"/>
    <n v="3"/>
    <x v="0"/>
    <x v="0"/>
    <x v="2"/>
    <d v="2019-04-01T00:00:00"/>
    <d v="2019-04-03T00:00:00"/>
    <x v="22"/>
    <e v="#REF!"/>
  </r>
  <r>
    <n v="32"/>
    <s v="JAN CARLOS CELIN MACEA "/>
    <n v="1044425654"/>
    <m/>
    <x v="5"/>
    <n v="3"/>
    <x v="0"/>
    <x v="0"/>
    <x v="10"/>
    <d v="2019-04-12T00:00:00"/>
    <d v="2019-04-14T00:00:00"/>
    <x v="23"/>
    <e v="#REF!"/>
  </r>
  <r>
    <n v="33"/>
    <s v="HARLEY GARCIA FLOREZ"/>
    <n v="1143156456"/>
    <m/>
    <x v="5"/>
    <n v="9"/>
    <x v="0"/>
    <x v="0"/>
    <x v="9"/>
    <s v="22/4/20189"/>
    <d v="2019-04-30T00:00:00"/>
    <x v="3"/>
    <e v="#N/A"/>
  </r>
  <r>
    <n v="34"/>
    <s v="HARLEY GARCIA FLOREZ"/>
    <n v="1143156456"/>
    <m/>
    <x v="3"/>
    <n v="2"/>
    <x v="0"/>
    <x v="0"/>
    <x v="9"/>
    <d v="2019-05-01T00:00:00"/>
    <d v="2019-05-02T00:00:00"/>
    <x v="3"/>
    <e v="#N/A"/>
  </r>
  <r>
    <n v="35"/>
    <s v="JOSE MIGUEL REDONDO ROCHA"/>
    <n v="72122821"/>
    <m/>
    <x v="1"/>
    <n v="3"/>
    <x v="0"/>
    <x v="0"/>
    <x v="9"/>
    <d v="2019-01-01T00:00:00"/>
    <d v="2019-01-03T00:00:00"/>
    <x v="24"/>
    <e v="#REF!"/>
  </r>
  <r>
    <n v="36"/>
    <s v="ARIEL ENRIQUE GUEVARA ACOSTA"/>
    <n v="72164312"/>
    <m/>
    <x v="7"/>
    <n v="2"/>
    <x v="0"/>
    <x v="0"/>
    <x v="1"/>
    <d v="2019-07-01T00:00:00"/>
    <d v="2019-07-02T00:00:00"/>
    <x v="25"/>
    <e v="#REF!"/>
  </r>
  <r>
    <n v="37"/>
    <s v="RUBEN DARIO MERCADO"/>
    <n v="3715133"/>
    <m/>
    <x v="4"/>
    <n v="1"/>
    <x v="0"/>
    <x v="0"/>
    <x v="2"/>
    <d v="2019-06-30T00:00:00"/>
    <d v="2019-06-30T00:00:00"/>
    <x v="26"/>
    <e v="#REF!"/>
  </r>
  <r>
    <n v="38"/>
    <s v="RUBEN DARIO MERCADO"/>
    <n v="3715133"/>
    <m/>
    <x v="7"/>
    <n v="1"/>
    <x v="0"/>
    <x v="0"/>
    <x v="2"/>
    <d v="2019-07-01T00:00:00"/>
    <d v="2019-07-01T00:00:00"/>
    <x v="26"/>
    <e v="#REF!"/>
  </r>
  <r>
    <n v="39"/>
    <s v="FERNANDO JAVIER RAMIREZ"/>
    <n v="8485981"/>
    <m/>
    <x v="4"/>
    <n v="1"/>
    <x v="0"/>
    <x v="0"/>
    <x v="6"/>
    <d v="2019-06-30T00:00:00"/>
    <d v="2019-06-30T00:00:00"/>
    <x v="26"/>
    <e v="#REF!"/>
  </r>
  <r>
    <n v="40"/>
    <s v="FERNANDO JAVIER RAMIREZ"/>
    <n v="8485981"/>
    <m/>
    <x v="7"/>
    <n v="2"/>
    <x v="0"/>
    <x v="0"/>
    <x v="6"/>
    <d v="2019-07-01T00:00:00"/>
    <d v="2019-07-02T00:00:00"/>
    <x v="26"/>
    <e v="#REF!"/>
  </r>
  <r>
    <n v="41"/>
    <s v="DALIDA DE JESUS MEJIA RESTREPO"/>
    <n v="32880505"/>
    <m/>
    <x v="7"/>
    <n v="14"/>
    <x v="2"/>
    <x v="1"/>
    <x v="8"/>
    <d v="2019-07-05T00:00:00"/>
    <d v="2019-07-18T00:00:00"/>
    <x v="27"/>
    <e v="#REF!"/>
  </r>
  <r>
    <n v="42"/>
    <s v="CECILIA DEL CARMEN GOMEZ ALMANZA"/>
    <n v="22432851"/>
    <m/>
    <x v="7"/>
    <n v="2"/>
    <x v="0"/>
    <x v="0"/>
    <x v="7"/>
    <d v="2019-07-08T00:00:00"/>
    <d v="2019-07-09T00:00:00"/>
    <x v="4"/>
    <e v="#REF!"/>
  </r>
  <r>
    <n v="43"/>
    <s v="LAURA VANESSA FLOREZ LOPEZ"/>
    <n v="1143119086"/>
    <m/>
    <x v="7"/>
    <n v="1"/>
    <x v="0"/>
    <x v="0"/>
    <x v="6"/>
    <d v="2019-07-08T00:00:00"/>
    <d v="2019-07-08T00:00:00"/>
    <x v="28"/>
    <e v="#REF!"/>
  </r>
  <r>
    <n v="44"/>
    <s v="ALICIA ESTHER VASQUEZ YEPES "/>
    <n v="1140853573"/>
    <m/>
    <x v="7"/>
    <n v="2"/>
    <x v="0"/>
    <x v="0"/>
    <x v="6"/>
    <d v="2019-07-08T00:00:00"/>
    <d v="2019-07-09T00:00:00"/>
    <x v="29"/>
    <e v="#REF!"/>
  </r>
  <r>
    <n v="45"/>
    <s v="ALICIA ESTHER VASQUEZ YEPES "/>
    <n v="1140853573"/>
    <m/>
    <x v="7"/>
    <n v="1"/>
    <x v="0"/>
    <x v="0"/>
    <x v="6"/>
    <d v="2019-07-12T00:00:00"/>
    <d v="2019-07-12T00:00:00"/>
    <x v="29"/>
    <e v="#REF!"/>
  </r>
  <r>
    <n v="46"/>
    <s v="MONICA CARDENAS PEDROZA"/>
    <n v="1046812955"/>
    <m/>
    <x v="7"/>
    <n v="2"/>
    <x v="0"/>
    <x v="0"/>
    <x v="3"/>
    <d v="2019-07-13T00:00:00"/>
    <d v="2019-07-14T00:00:00"/>
    <x v="7"/>
    <e v="#REF!"/>
  </r>
  <r>
    <n v="47"/>
    <s v="GIOVANNI ANTONIO SALAS"/>
    <n v="72254969"/>
    <m/>
    <x v="7"/>
    <n v="2"/>
    <x v="0"/>
    <x v="0"/>
    <x v="7"/>
    <d v="2019-07-15T00:00:00"/>
    <d v="2019-07-16T00:00:00"/>
    <x v="30"/>
    <e v="#REF!"/>
  </r>
  <r>
    <n v="48"/>
    <s v="CESAR AUGUSTO HENAO DE LA CRUZ"/>
    <n v="1129564190"/>
    <m/>
    <x v="7"/>
    <n v="1"/>
    <x v="0"/>
    <x v="0"/>
    <x v="4"/>
    <d v="2019-07-16T00:00:00"/>
    <d v="2019-07-16T00:00:00"/>
    <x v="29"/>
    <e v="#REF!"/>
  </r>
  <r>
    <n v="49"/>
    <s v="GISELA VISCAINO SALTARIN"/>
    <n v="1044390859"/>
    <m/>
    <x v="7"/>
    <n v="2"/>
    <x v="0"/>
    <x v="0"/>
    <x v="9"/>
    <d v="2019-07-17T00:00:00"/>
    <d v="2019-07-18T00:00:00"/>
    <x v="31"/>
    <e v="#REF!"/>
  </r>
  <r>
    <n v="50"/>
    <s v="HUGO MOLINA ROCHA"/>
    <n v="72122335"/>
    <m/>
    <x v="7"/>
    <n v="17"/>
    <x v="0"/>
    <x v="0"/>
    <x v="1"/>
    <d v="2019-07-15T00:00:00"/>
    <d v="2019-07-31T00:00:00"/>
    <x v="32"/>
    <e v="#REF!"/>
  </r>
  <r>
    <n v="51"/>
    <s v="HUGO MOLINA ROCHA"/>
    <n v="72122335"/>
    <m/>
    <x v="8"/>
    <n v="13"/>
    <x v="0"/>
    <x v="0"/>
    <x v="1"/>
    <d v="2019-08-01T00:00:00"/>
    <d v="2019-08-13T00:00:00"/>
    <x v="32"/>
    <e v="#REF!"/>
  </r>
  <r>
    <n v="52"/>
    <s v="LIBARDO ANTONIO JIMENEZ SALTARIN"/>
    <n v="7212220"/>
    <m/>
    <x v="7"/>
    <n v="1"/>
    <x v="0"/>
    <x v="0"/>
    <x v="1"/>
    <d v="2019-07-18T00:00:00"/>
    <d v="2019-07-18T00:00:00"/>
    <x v="33"/>
    <e v="#REF!"/>
  </r>
  <r>
    <n v="53"/>
    <s v="GISELA VISCAINO SALTARIN"/>
    <n v="1044390859"/>
    <m/>
    <x v="7"/>
    <n v="1"/>
    <x v="0"/>
    <x v="0"/>
    <x v="9"/>
    <d v="2019-07-19T00:00:00"/>
    <d v="2019-07-19T00:00:00"/>
    <x v="34"/>
    <e v="#REF!"/>
  </r>
  <r>
    <n v="54"/>
    <s v="ADOLFO ENRIQUE REDONDO ROCHA"/>
    <n v="3729301"/>
    <m/>
    <x v="7"/>
    <n v="3"/>
    <x v="0"/>
    <x v="0"/>
    <x v="7"/>
    <d v="2019-07-18T00:00:00"/>
    <d v="2019-07-20T00:00:00"/>
    <x v="22"/>
    <e v="#REF!"/>
  </r>
  <r>
    <n v="55"/>
    <s v="CESAR AUGUSTO HENAO DE LA CRUZ"/>
    <n v="1129564190"/>
    <m/>
    <x v="7"/>
    <n v="3"/>
    <x v="0"/>
    <x v="0"/>
    <x v="4"/>
    <d v="2019-07-22T00:00:00"/>
    <d v="2019-07-24T00:00:00"/>
    <x v="35"/>
    <e v="#REF!"/>
  </r>
  <r>
    <n v="56"/>
    <s v="CESAR AUGUSTO HENAO DE LA CRUZ"/>
    <n v="1129564190"/>
    <m/>
    <x v="7"/>
    <n v="3"/>
    <x v="0"/>
    <x v="0"/>
    <x v="4"/>
    <d v="2019-07-25T00:00:00"/>
    <d v="2019-07-27T00:00:00"/>
    <x v="35"/>
    <e v="#REF!"/>
  </r>
  <r>
    <n v="57"/>
    <s v="CESAR AUGUSTO HENAO DE LA CRUZ"/>
    <n v="1129564190"/>
    <m/>
    <x v="7"/>
    <n v="2"/>
    <x v="0"/>
    <x v="0"/>
    <x v="9"/>
    <d v="2019-07-19T00:00:00"/>
    <d v="2019-07-20T00:00:00"/>
    <x v="3"/>
    <e v="#N/A"/>
  </r>
  <r>
    <n v="58"/>
    <s v="MAURICIO SCHORBOTH CARDENAS"/>
    <n v="1070809702"/>
    <m/>
    <x v="7"/>
    <n v="2"/>
    <x v="0"/>
    <x v="0"/>
    <x v="9"/>
    <d v="2019-07-24T00:00:00"/>
    <d v="2019-07-25T00:00:00"/>
    <x v="3"/>
    <e v="#N/A"/>
  </r>
  <r>
    <n v="59"/>
    <s v="YURANY PATRICIA OSPINO CASTILLO"/>
    <n v="1043604639"/>
    <m/>
    <x v="7"/>
    <n v="2"/>
    <x v="0"/>
    <x v="0"/>
    <x v="1"/>
    <d v="2019-07-26T00:00:00"/>
    <d v="2019-07-27T00:00:00"/>
    <x v="25"/>
    <e v="#REF!"/>
  </r>
  <r>
    <n v="60"/>
    <s v="MAURICIO SCHORBOTH CARDENAS"/>
    <n v="1070809702"/>
    <m/>
    <x v="7"/>
    <n v="5"/>
    <x v="0"/>
    <x v="0"/>
    <x v="9"/>
    <d v="2019-07-25T00:00:00"/>
    <d v="2019-07-29T00:00:00"/>
    <x v="3"/>
    <e v="#N/A"/>
  </r>
  <r>
    <n v="61"/>
    <s v="JOHNNY MANUEL ARRIETA LLANOS"/>
    <n v="8699499"/>
    <m/>
    <x v="7"/>
    <n v="2"/>
    <x v="0"/>
    <x v="0"/>
    <x v="10"/>
    <d v="2019-07-29T00:00:00"/>
    <d v="2019-07-30T00:00:00"/>
    <x v="3"/>
    <e v="#N/A"/>
  </r>
  <r>
    <n v="62"/>
    <s v="ZULEIMY MENDOZA FONSECA"/>
    <n v="55300004"/>
    <m/>
    <x v="8"/>
    <n v="3"/>
    <x v="0"/>
    <x v="0"/>
    <x v="6"/>
    <d v="2019-08-01T00:00:00"/>
    <d v="2019-08-03T00:00:00"/>
    <x v="16"/>
    <e v="#REF!"/>
  </r>
  <r>
    <n v="63"/>
    <s v="EDGARDO ANTONIO BARROSO LOPEZ"/>
    <n v="72284347"/>
    <m/>
    <x v="7"/>
    <n v="6"/>
    <x v="0"/>
    <x v="0"/>
    <x v="6"/>
    <d v="2019-07-26T00:00:00"/>
    <d v="2019-08-31T00:00:00"/>
    <x v="36"/>
    <e v="#REF!"/>
  </r>
  <r>
    <n v="64"/>
    <s v="EDGARDO ANTONIO BARROSO LOPEZ"/>
    <n v="72284347"/>
    <m/>
    <x v="8"/>
    <n v="9"/>
    <x v="0"/>
    <x v="0"/>
    <x v="6"/>
    <d v="2019-08-01T00:00:00"/>
    <d v="2019-08-09T00:00:00"/>
    <x v="36"/>
    <e v="#REF!"/>
  </r>
  <r>
    <n v="65"/>
    <s v="JORGE MARIO ALVAREZ VARELA"/>
    <n v="73269206"/>
    <m/>
    <x v="9"/>
    <n v="3"/>
    <x v="0"/>
    <x v="0"/>
    <x v="9"/>
    <d v="2019-09-13T00:00:00"/>
    <d v="2019-09-15T00:00:00"/>
    <x v="3"/>
    <e v="#N/A"/>
  </r>
  <r>
    <n v="66"/>
    <s v="BERENA DEL CARMEN PEREZ"/>
    <n v="22449782"/>
    <m/>
    <x v="8"/>
    <n v="3"/>
    <x v="0"/>
    <x v="0"/>
    <x v="9"/>
    <d v="2019-08-14T00:00:00"/>
    <d v="2019-08-16T00:00:00"/>
    <x v="37"/>
    <e v="#REF!"/>
  </r>
  <r>
    <n v="67"/>
    <s v="MANUEL FERNANDO CHARRIS MARTINEZ"/>
    <n v="3731190"/>
    <m/>
    <x v="1"/>
    <n v="8"/>
    <x v="0"/>
    <x v="3"/>
    <x v="9"/>
    <d v="2019-01-01T00:00:00"/>
    <d v="2019-01-02T00:00:00"/>
    <x v="3"/>
    <e v="#N/A"/>
  </r>
  <r>
    <n v="68"/>
    <s v="JAN CARLOS CELIN MACEA "/>
    <n v="1044425654"/>
    <m/>
    <x v="4"/>
    <n v="12"/>
    <x v="0"/>
    <x v="0"/>
    <x v="10"/>
    <d v="2019-06-19T00:00:00"/>
    <s v="31/06/2019"/>
    <x v="3"/>
    <e v="#N/A"/>
  </r>
  <r>
    <n v="69"/>
    <s v="JAN CARLOS CELIN MACEA "/>
    <n v="1044425654"/>
    <m/>
    <x v="7"/>
    <n v="8"/>
    <x v="0"/>
    <x v="0"/>
    <x v="10"/>
    <d v="2019-07-01T00:00:00"/>
    <d v="2019-07-08T00:00:00"/>
    <x v="3"/>
    <e v="#N/A"/>
  </r>
  <r>
    <n v="70"/>
    <s v="SINDY PAOLA RODRIGUEZ TORREGROSA"/>
    <n v="1001912286"/>
    <m/>
    <x v="5"/>
    <n v="3"/>
    <x v="0"/>
    <x v="0"/>
    <x v="9"/>
    <d v="2019-04-23T00:00:00"/>
    <d v="2019-04-25T00:00:00"/>
    <x v="3"/>
    <e v="#N/A"/>
  </r>
  <r>
    <n v="71"/>
    <s v="YESID ROBERTO FIERRO GOMEZ"/>
    <n v="8774378"/>
    <m/>
    <x v="9"/>
    <n v="12"/>
    <x v="0"/>
    <x v="0"/>
    <x v="1"/>
    <d v="2019-09-06T00:00:00"/>
    <d v="2019-09-17T00:00:00"/>
    <x v="3"/>
    <e v="#N/A"/>
  </r>
  <r>
    <n v="72"/>
    <s v="MAURICIO SCHORBOTH CARDENAS"/>
    <n v="1070809702"/>
    <m/>
    <x v="9"/>
    <n v="4"/>
    <x v="0"/>
    <x v="0"/>
    <x v="9"/>
    <d v="2019-09-23T00:00:00"/>
    <d v="2019-09-23T00:00:00"/>
    <x v="38"/>
    <e v="#REF!"/>
  </r>
  <r>
    <n v="73"/>
    <s v="NESTOR MANUEL JIMENEZ ARTETA"/>
    <n v="1044391982"/>
    <m/>
    <x v="9"/>
    <n v="9"/>
    <x v="0"/>
    <x v="2"/>
    <x v="2"/>
    <d v="2019-09-22T00:00:00"/>
    <d v="2019-09-30T00:00:00"/>
    <x v="39"/>
    <e v="#REF!"/>
  </r>
  <r>
    <n v="74"/>
    <s v="NESTOR MANUEL JIMENEZ ARTETA"/>
    <n v="1044391982"/>
    <m/>
    <x v="10"/>
    <n v="21"/>
    <x v="0"/>
    <x v="2"/>
    <x v="2"/>
    <d v="2019-10-01T00:00:00"/>
    <d v="2019-10-21T00:00:00"/>
    <x v="39"/>
    <e v="#REF!"/>
  </r>
  <r>
    <n v="75"/>
    <s v="NESTOR MANUEL JIMENEZ ARTETA"/>
    <n v="1044391982"/>
    <m/>
    <x v="7"/>
    <n v="3"/>
    <x v="0"/>
    <x v="2"/>
    <x v="2"/>
    <d v="2019-07-28T00:00:00"/>
    <d v="2019-07-30T00:00:00"/>
    <x v="39"/>
    <e v="#REF!"/>
  </r>
  <r>
    <n v="76"/>
    <s v="NESTOR MANUEL JIMENEZ ARTETA"/>
    <n v="1044391982"/>
    <m/>
    <x v="8"/>
    <n v="1"/>
    <x v="0"/>
    <x v="2"/>
    <x v="2"/>
    <d v="2019-08-01T00:00:00"/>
    <d v="2019-08-01T00:00:00"/>
    <x v="39"/>
    <e v="#REF!"/>
  </r>
  <r>
    <n v="77"/>
    <s v="NESTOR MANUEL JIMENEZ ARTETA"/>
    <n v="1044391982"/>
    <m/>
    <x v="8"/>
    <n v="20"/>
    <x v="0"/>
    <x v="2"/>
    <x v="2"/>
    <d v="2019-08-01T00:00:00"/>
    <d v="2019-08-20T00:00:00"/>
    <x v="39"/>
    <e v="#REF!"/>
  </r>
  <r>
    <n v="78"/>
    <s v="NESTOR MANUEL JIMENEZ ARTETA"/>
    <n v="1044391982"/>
    <m/>
    <x v="8"/>
    <n v="30"/>
    <x v="0"/>
    <x v="2"/>
    <x v="2"/>
    <d v="2019-08-23T00:00:00"/>
    <d v="2019-08-31T00:00:00"/>
    <x v="39"/>
    <e v="#REF!"/>
  </r>
  <r>
    <n v="79"/>
    <s v="NESTOR MANUEL JIMENEZ ARTETA"/>
    <n v="1044391982"/>
    <m/>
    <x v="8"/>
    <n v="21"/>
    <x v="0"/>
    <x v="2"/>
    <x v="2"/>
    <d v="2019-09-01T00:00:00"/>
    <d v="2019-09-21T00:00:00"/>
    <x v="39"/>
    <e v="#REF!"/>
  </r>
  <r>
    <n v="80"/>
    <s v="IVAN DARIO MOLINA ARTETA"/>
    <n v="1044391901"/>
    <m/>
    <x v="8"/>
    <n v="3"/>
    <x v="0"/>
    <x v="0"/>
    <x v="1"/>
    <d v="2019-08-18T00:00:00"/>
    <d v="2019-08-20T00:00:00"/>
    <x v="40"/>
    <e v="#REF!"/>
  </r>
  <r>
    <n v="81"/>
    <s v="DAGOBERTO DE JESUS DE ALBA BARCELO"/>
    <n v="1042436880"/>
    <m/>
    <x v="10"/>
    <n v="2"/>
    <x v="0"/>
    <x v="0"/>
    <x v="1"/>
    <d v="2019-10-01T00:00:00"/>
    <d v="2019-10-02T00:00:00"/>
    <x v="34"/>
    <e v="#REF!"/>
  </r>
  <r>
    <n v="82"/>
    <s v="DAGOBERTO DE JESUS DE ALBA BARCELO"/>
    <n v="1042436880"/>
    <m/>
    <x v="10"/>
    <n v="2"/>
    <x v="0"/>
    <x v="0"/>
    <x v="1"/>
    <d v="2019-10-03T00:00:00"/>
    <d v="2019-10-04T00:00:00"/>
    <x v="34"/>
    <e v="#REF!"/>
  </r>
  <r>
    <n v="84"/>
    <s v="GUILLERMO DAVID BUENO GUZMAN"/>
    <n v="92125996"/>
    <m/>
    <x v="10"/>
    <n v="7"/>
    <x v="1"/>
    <x v="0"/>
    <x v="11"/>
    <d v="2019-10-10T00:00:00"/>
    <d v="2019-10-16T00:00:00"/>
    <x v="41"/>
    <e v="#REF!"/>
  </r>
  <r>
    <n v="85"/>
    <s v="YESID ROBERTO FIERRO GOMEZ"/>
    <n v="8774378"/>
    <m/>
    <x v="9"/>
    <n v="15"/>
    <x v="1"/>
    <x v="0"/>
    <x v="1"/>
    <d v="2019-09-15T00:00:00"/>
    <d v="2019-09-30T00:00:00"/>
    <x v="42"/>
    <e v="#REF!"/>
  </r>
  <r>
    <n v="86"/>
    <s v="YESID ROBERTO FIERRO GOMEZ"/>
    <n v="8774378"/>
    <m/>
    <x v="10"/>
    <n v="15"/>
    <x v="1"/>
    <x v="0"/>
    <x v="1"/>
    <d v="2019-10-01T00:00:00"/>
    <d v="2019-10-14T00:00:00"/>
    <x v="42"/>
    <e v="#REF!"/>
  </r>
  <r>
    <n v="87"/>
    <s v="NESTOR MANUEL JIMENEZ ARTETA"/>
    <n v="1044391982"/>
    <m/>
    <x v="5"/>
    <n v="3"/>
    <x v="1"/>
    <x v="0"/>
    <x v="2"/>
    <d v="2019-04-01T00:00:00"/>
    <d v="2019-04-03T00:00:00"/>
    <x v="22"/>
    <e v="#REF!"/>
  </r>
  <r>
    <n v="88"/>
    <s v="LUIS FERNANDO CHARRIS BALDOVINO"/>
    <n v="8498272"/>
    <m/>
    <x v="4"/>
    <n v="5"/>
    <x v="1"/>
    <x v="0"/>
    <x v="9"/>
    <d v="2019-06-12T00:00:00"/>
    <d v="2019-06-16T00:00:00"/>
    <x v="13"/>
    <e v="#REF!"/>
  </r>
  <r>
    <n v="89"/>
    <s v="LUIS FERNANDO CHARRIS BALDOVINO"/>
    <n v="8498272"/>
    <m/>
    <x v="4"/>
    <n v="3"/>
    <x v="1"/>
    <x v="0"/>
    <x v="9"/>
    <d v="2019-06-09T00:00:00"/>
    <d v="2019-06-11T00:00:00"/>
    <x v="13"/>
    <e v="#REF!"/>
  </r>
  <r>
    <n v="90"/>
    <s v="EDWIN JESUS CANTILLO CASTRO"/>
    <n v="72189550"/>
    <m/>
    <x v="5"/>
    <n v="3"/>
    <x v="1"/>
    <x v="0"/>
    <x v="7"/>
    <d v="2019-04-01T00:00:00"/>
    <d v="2019-04-03T00:00:00"/>
    <x v="43"/>
    <e v="#REF!"/>
  </r>
  <r>
    <n v="91"/>
    <s v="YESID ROBERTO FIERRO GOMEZ"/>
    <n v="8774378"/>
    <m/>
    <x v="11"/>
    <n v="11"/>
    <x v="1"/>
    <x v="0"/>
    <x v="1"/>
    <d v="2019-11-20T00:00:00"/>
    <d v="2019-11-30T00:00:00"/>
    <x v="42"/>
    <e v="#REF!"/>
  </r>
  <r>
    <n v="92"/>
    <s v="YESID ROBERTO FIERRO GOMEZ"/>
    <n v="8774378"/>
    <m/>
    <x v="12"/>
    <n v="31"/>
    <x v="1"/>
    <x v="0"/>
    <x v="1"/>
    <d v="2019-12-01T00:00:00"/>
    <d v="2019-12-31T00:00:00"/>
    <x v="42"/>
    <e v="#REF!"/>
  </r>
  <r>
    <n v="93"/>
    <s v="GIOVANNI ANTONIO SALAS OÑORO"/>
    <n v="72254969"/>
    <m/>
    <x v="12"/>
    <n v="4"/>
    <x v="1"/>
    <x v="0"/>
    <x v="7"/>
    <d v="2019-12-28T00:00:00"/>
    <d v="2019-12-31T00:00:00"/>
    <x v="44"/>
    <e v="#REF!"/>
  </r>
  <r>
    <n v="94"/>
    <s v="EGDGAR ENRIQUE AMAYA JIMENEZ"/>
    <n v="1044392017"/>
    <m/>
    <x v="12"/>
    <n v="5"/>
    <x v="1"/>
    <x v="0"/>
    <x v="2"/>
    <d v="2019-12-21T00:00:00"/>
    <d v="2019-12-25T00:00:00"/>
    <x v="45"/>
    <e v="#REF!"/>
  </r>
  <r>
    <n v="95"/>
    <s v="LUIS CORONELL OLIVEROS"/>
    <n v="1044392852"/>
    <m/>
    <x v="12"/>
    <n v="3"/>
    <x v="1"/>
    <x v="2"/>
    <x v="6"/>
    <d v="2019-12-23T00:00:00"/>
    <d v="2019-12-25T00:00:00"/>
    <x v="46"/>
    <e v="#REF!"/>
  </r>
  <r>
    <n v="96"/>
    <s v="ONELL JUSTIN CERA BOLAÑO"/>
    <n v="1140814061"/>
    <m/>
    <x v="11"/>
    <n v="3"/>
    <x v="1"/>
    <x v="0"/>
    <x v="6"/>
    <d v="2019-11-28T00:00:00"/>
    <d v="2019-11-30T00:00:00"/>
    <x v="47"/>
    <e v="#REF!"/>
  </r>
  <r>
    <n v="97"/>
    <s v="RAFAEL MANUEL PEREIRA OROZCO"/>
    <n v="73123394"/>
    <m/>
    <x v="12"/>
    <n v="14"/>
    <x v="1"/>
    <x v="0"/>
    <x v="9"/>
    <d v="2019-12-11T00:00:00"/>
    <d v="2019-12-24T00:00:00"/>
    <x v="36"/>
    <e v="#REF!"/>
  </r>
  <r>
    <n v="98"/>
    <s v="EDILBERTO CARLOS OLIVARES CHARRIS"/>
    <n v="3730754"/>
    <m/>
    <x v="12"/>
    <n v="15"/>
    <x v="1"/>
    <x v="0"/>
    <x v="2"/>
    <d v="2019-12-10T00:00:00"/>
    <d v="2019-12-24T00:00:00"/>
    <x v="48"/>
    <e v="#N/A"/>
  </r>
  <r>
    <m/>
    <m/>
    <m/>
    <m/>
    <x v="13"/>
    <m/>
    <x v="3"/>
    <x v="4"/>
    <x v="9"/>
    <m/>
    <m/>
    <x v="3"/>
    <e v="#N/A"/>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n v="2"/>
    <s v="EDAGARDO JOSE CASTRO SANDOVAL"/>
    <s v="72.293.897"/>
    <m/>
    <x v="0"/>
    <n v="3"/>
    <x v="0"/>
    <s v="ENFERMENDAD GENERAL"/>
    <s v="COOMEVA"/>
    <d v="2022-01-05T00:00:00"/>
    <d v="2022-01-07T00:00:00"/>
    <x v="0"/>
    <e v="#REF!"/>
  </r>
  <r>
    <n v="3"/>
    <s v="DARLINE REDONDO HERNANDEZ "/>
    <s v="22.512.113"/>
    <m/>
    <x v="0"/>
    <n v="2"/>
    <x v="0"/>
    <s v="ENFERMENDAD GENERAL"/>
    <s v="SALUD TOTAL"/>
    <d v="2022-01-07T00:00:00"/>
    <d v="2022-01-08T00:00:00"/>
    <x v="1"/>
    <e v="#REF!"/>
  </r>
  <r>
    <n v="4"/>
    <s v="MONICA CECILIA CARDENAS PEDROZA"/>
    <s v="1.046.812.955"/>
    <m/>
    <x v="0"/>
    <n v="3"/>
    <x v="0"/>
    <s v="ENFERMENDAD GENERAL"/>
    <s v="SANITAS"/>
    <d v="2022-01-06T00:00:00"/>
    <d v="2022-01-08T00:00:00"/>
    <x v="2"/>
    <e v="#REF!"/>
  </r>
  <r>
    <n v="5"/>
    <s v="CELIA MOLINA CORONELL"/>
    <s v="1.044.392.321"/>
    <m/>
    <x v="0"/>
    <n v="2"/>
    <x v="0"/>
    <s v="ENFERMENDAD GENERAL"/>
    <s v="SANITAS"/>
    <d v="2022-01-12T00:00:00"/>
    <d v="2022-01-13T00:00:00"/>
    <x v="3"/>
    <e v="#REF!"/>
  </r>
  <r>
    <n v="6"/>
    <s v="RICHARD DAZA RODRIGUEZ"/>
    <s v="72.310.599"/>
    <m/>
    <x v="0"/>
    <n v="1"/>
    <x v="0"/>
    <s v="ENFERMENDAD GENERAL"/>
    <s v="SURA"/>
    <d v="2022-01-14T00:00:00"/>
    <d v="2022-01-14T00:00:00"/>
    <x v="4"/>
    <e v="#REF!"/>
  </r>
  <r>
    <n v="7"/>
    <s v="RICHARD DAZA RODRIGUEZ"/>
    <s v="72.310.599"/>
    <m/>
    <x v="0"/>
    <n v="3"/>
    <x v="0"/>
    <s v="ENFERMENDAD GENERAL"/>
    <s v="SURA"/>
    <d v="2022-01-16T00:00:00"/>
    <d v="2022-01-18T00:00:00"/>
    <x v="5"/>
    <e v="#REF!"/>
  </r>
  <r>
    <n v="8"/>
    <s v="DUVAN ARTETA HERNANDEZ"/>
    <s v="1.044.393.912"/>
    <m/>
    <x v="0"/>
    <n v="3"/>
    <x v="0"/>
    <s v="ENFERMENDAD GENERAL"/>
    <s v="SALUD TOTAL"/>
    <d v="2022-01-19T00:00:00"/>
    <d v="2022-01-21T00:00:00"/>
    <x v="6"/>
    <e v="#REF!"/>
  </r>
  <r>
    <n v="9"/>
    <s v="LAURA VANESSA FLOREZ LOPEZ"/>
    <s v="1.143.119.086"/>
    <m/>
    <x v="0"/>
    <n v="1"/>
    <x v="0"/>
    <s v="ENFERMENDAD GENERAL"/>
    <s v="SURA"/>
    <d v="2022-01-21T00:00:00"/>
    <d v="2022-01-21T00:00:00"/>
    <x v="7"/>
    <e v="#REF!"/>
  </r>
  <r>
    <n v="10"/>
    <s v="ROBERTO MACIAS ARTETA"/>
    <s v="1.044.394.429"/>
    <m/>
    <x v="0"/>
    <n v="2"/>
    <x v="0"/>
    <s v="ENFERMENDAD GENERAL"/>
    <s v="SALUD TOTAL"/>
    <d v="2022-01-22T00:00:00"/>
    <d v="2022-01-23T00:00:00"/>
    <x v="8"/>
    <e v="#REF!"/>
  </r>
  <r>
    <n v="11"/>
    <s v="EDWIN CANTILLO CASTRO"/>
    <s v="72.189.550"/>
    <m/>
    <x v="0"/>
    <n v="3"/>
    <x v="0"/>
    <s v="ENFERMENDAD GENERAL"/>
    <s v="NUEVA EPS"/>
    <d v="2022-01-25T00:00:00"/>
    <d v="2022-01-27T00:00:00"/>
    <x v="9"/>
    <e v="#REF!"/>
  </r>
  <r>
    <n v="12"/>
    <s v="HECTOR  ALEXANDER SALCEDO MACMASTER"/>
    <s v="1.143.451.622"/>
    <m/>
    <x v="0"/>
    <n v="30"/>
    <x v="0"/>
    <s v="ACCIDENTE DE TRANSITO"/>
    <s v="FAMISANAR"/>
    <d v="2022-01-29T00:00:00"/>
    <d v="2022-02-27T00:00:00"/>
    <x v="10"/>
    <e v="#N/A"/>
  </r>
  <r>
    <n v="13"/>
    <s v="JORGE ROCHA HERNADEZ "/>
    <s v="1.044.393.873"/>
    <m/>
    <x v="0"/>
    <n v="1"/>
    <x v="0"/>
    <s v="ENFERMENDAD GENERAL"/>
    <s v="MUTUAL SER"/>
    <d v="2022-01-31T00:00:00"/>
    <d v="2022-01-31T00:00:00"/>
    <x v="11"/>
    <e v="#REF!"/>
  </r>
  <r>
    <n v="16"/>
    <s v="BLADIMIR CHARRIS MARTINEZ"/>
    <s v="1.044.390.197"/>
    <m/>
    <x v="1"/>
    <n v="1"/>
    <x v="0"/>
    <s v="ENFERMENDAD GENERAL"/>
    <s v="FAMISANAR"/>
    <d v="2022-02-02T00:00:00"/>
    <d v="2022-02-02T00:00:00"/>
    <x v="0"/>
    <e v="#REF!"/>
  </r>
  <r>
    <n v="17"/>
    <s v="RAFAEL SANTOS HERNADEZ BLANQUICET"/>
    <s v="1.001.916.980"/>
    <m/>
    <x v="1"/>
    <n v="6"/>
    <x v="0"/>
    <s v="ENFERMENDAD GENERAL"/>
    <s v="SALUD TOTAL"/>
    <d v="2022-01-31T00:00:00"/>
    <d v="2022-02-05T00:00:00"/>
    <x v="12"/>
    <e v="#REF!"/>
  </r>
  <r>
    <n v="18"/>
    <s v="MARIA DEL CARMEN BORNACELLY BALZA"/>
    <s v="26.852.755"/>
    <m/>
    <x v="1"/>
    <n v="1"/>
    <x v="0"/>
    <s v="ENFERMENDAD GENERAL"/>
    <s v="SANITAS"/>
    <d v="2022-02-07T00:00:00"/>
    <d v="2022-02-07T00:00:00"/>
    <x v="10"/>
    <e v="#N/A"/>
  </r>
  <r>
    <n v="19"/>
    <s v="MARYELI DE MAR HERRERA ANDRADE"/>
    <s v="1.048.209.377"/>
    <m/>
    <x v="1"/>
    <n v="1"/>
    <x v="0"/>
    <s v="ENFERMENDAD GENERAL"/>
    <s v="SURA"/>
    <d v="2022-02-18T00:00:00"/>
    <d v="2022-02-18T00:00:00"/>
    <x v="10"/>
    <e v="#N/A"/>
  </r>
  <r>
    <n v="20"/>
    <s v="SHIRLEY LUCIA DORIA PEÑA"/>
    <s v="1.140.576.691"/>
    <m/>
    <x v="1"/>
    <n v="3"/>
    <x v="0"/>
    <s v="ENFERMENDAD GENERAL"/>
    <s v="NUEVA EPS"/>
    <d v="2022-02-23T00:00:00"/>
    <s v="25/2/20222"/>
    <x v="13"/>
    <e v="#REF!"/>
  </r>
  <r>
    <n v="21"/>
    <s v="SHIRLEY LUCIA DORIA PEÑA"/>
    <s v="1.140.576.691"/>
    <m/>
    <x v="2"/>
    <n v="2"/>
    <x v="0"/>
    <s v="ENFERMENDAD GENERAL"/>
    <s v="NUEVA EPS"/>
    <d v="2022-03-01T00:00:00"/>
    <d v="2022-03-02T00:00:00"/>
    <x v="14"/>
    <e v="#REF!"/>
  </r>
  <r>
    <n v="22"/>
    <s v="LORAINE PAOLA MOLINA PADILLA"/>
    <s v="1.044.392.755"/>
    <m/>
    <x v="2"/>
    <n v="2"/>
    <x v="0"/>
    <s v="ENFERMENDAD GENERAL"/>
    <s v="FAMISANAR"/>
    <d v="2022-03-01T00:00:00"/>
    <d v="2022-03-02T00:00:00"/>
    <x v="15"/>
    <e v="#REF!"/>
  </r>
  <r>
    <n v="23"/>
    <s v="JEFRY JOSE DE LA HOZ MARQUEZ"/>
    <s v="1.002.155.895"/>
    <m/>
    <x v="2"/>
    <n v="2"/>
    <x v="0"/>
    <s v="ENFERMENDAD GENERAL"/>
    <s v="SALUD TOTAL"/>
    <d v="2022-02-28T00:00:00"/>
    <d v="2022-03-01T00:00:00"/>
    <x v="16"/>
    <e v="#REF!"/>
  </r>
  <r>
    <n v="24"/>
    <s v="JORGE ROCHA HERNADEZ "/>
    <s v="1.044.398.873"/>
    <m/>
    <x v="2"/>
    <n v="1"/>
    <x v="0"/>
    <s v="ENFERMENDAD GENERAL"/>
    <s v="MUTUAL SER"/>
    <d v="2022-03-02T00:00:00"/>
    <d v="2022-03-02T00:00:00"/>
    <x v="17"/>
    <e v="#REF!"/>
  </r>
  <r>
    <n v="26"/>
    <s v="MARIA ALEJANDRA MARRIAGA BOLAÑOS"/>
    <s v="1.143.460.389"/>
    <m/>
    <x v="3"/>
    <n v="2"/>
    <x v="0"/>
    <s v="ENFERMENDAD GENERAL"/>
    <s v="SALUD TOTAL"/>
    <d v="2022-04-08T00:00:00"/>
    <d v="2022-04-09T00:00:00"/>
    <x v="18"/>
    <e v="#REF!"/>
  </r>
  <r>
    <n v="27"/>
    <s v="ESTEFANIA MARIA ORTEGA TOVAR"/>
    <s v="1.101.783.204"/>
    <m/>
    <x v="3"/>
    <n v="1"/>
    <x v="0"/>
    <s v="ENFERMENDAD GENERAL"/>
    <s v="SURA"/>
    <d v="2022-04-09T00:00:00"/>
    <d v="2022-04-09T00:00:00"/>
    <x v="19"/>
    <e v="#REF!"/>
  </r>
  <r>
    <n v="28"/>
    <s v="RONALDO ENRIQUE MOLINA CORONELL"/>
    <s v="3.730.772"/>
    <m/>
    <x v="3"/>
    <n v="5"/>
    <x v="0"/>
    <s v="ENFERMENDAD GENERAL"/>
    <s v="FAMISANAR"/>
    <d v="2022-04-19T00:00:00"/>
    <d v="2022-04-23T00:00:00"/>
    <x v="10"/>
    <e v="#N/A"/>
  </r>
  <r>
    <n v="29"/>
    <s v="NELSON MOLINA "/>
    <s v="1.044.394.427"/>
    <m/>
    <x v="4"/>
    <n v="3"/>
    <x v="0"/>
    <s v="ACCIDENTE DE TRANSITO"/>
    <s v="SALUD TOTAL"/>
    <d v="2022-05-01T00:00:00"/>
    <d v="2022-05-03T00:00:00"/>
    <x v="20"/>
    <e v="#REF!"/>
  </r>
  <r>
    <n v="30"/>
    <s v="JORGE ROCHA HERNADEZ "/>
    <s v="1.044393.873"/>
    <m/>
    <x v="4"/>
    <n v="1"/>
    <x v="0"/>
    <s v="ENFERMENDAD GENERAL"/>
    <s v="FAMISANAR"/>
    <d v="2022-05-15T00:00:00"/>
    <d v="2022-05-15T00:00:00"/>
    <x v="21"/>
    <e v="#REF!"/>
  </r>
  <r>
    <n v="31"/>
    <s v="JORGE ROCHA HERNADEZ "/>
    <s v="1.044393.873"/>
    <m/>
    <x v="4"/>
    <n v="3"/>
    <x v="0"/>
    <s v="ENFERMENDAD GENERAL"/>
    <s v="FAMISANAR"/>
    <d v="2022-05-16T00:00:00"/>
    <d v="2022-05-18T00:00:00"/>
    <x v="10"/>
    <e v="#N/A"/>
  </r>
  <r>
    <n v="32"/>
    <s v="JORGE ROCHA HERNADEZ "/>
    <s v="1.044393.873"/>
    <m/>
    <x v="4"/>
    <n v="1"/>
    <x v="0"/>
    <s v="ENFERMENDAD GENERAL"/>
    <s v="FAMISANAR"/>
    <d v="2022-05-17T00:00:00"/>
    <d v="2022-05-17T00:00:00"/>
    <x v="22"/>
    <e v="#REF!"/>
  </r>
  <r>
    <n v="34"/>
    <s v="MANUEL ANTONIO NAVARRO GAMARRA"/>
    <s v="72.339.986"/>
    <m/>
    <x v="4"/>
    <n v="2"/>
    <x v="0"/>
    <s v="ENFERMENDAD GENERAL"/>
    <s v="SALUD TOTAL"/>
    <d v="2022-05-22T00:00:00"/>
    <d v="2022-05-26T00:00:00"/>
    <x v="0"/>
    <e v="#REF!"/>
  </r>
  <r>
    <n v="35"/>
    <s v="MONICA CECILIA CARDENAS PEDROZA"/>
    <s v="1.046.812.955"/>
    <m/>
    <x v="4"/>
    <n v="1"/>
    <x v="0"/>
    <s v="ENFERMENDAD GENERAL"/>
    <s v="SANITAS"/>
    <d v="2022-05-31T00:00:00"/>
    <d v="2022-05-31T00:00:00"/>
    <x v="23"/>
    <e v="#REF!"/>
  </r>
  <r>
    <n v="36"/>
    <s v="MONICA CECILIA CARDENAS PEDROZA"/>
    <s v="1.046.812.955"/>
    <m/>
    <x v="5"/>
    <n v="2"/>
    <x v="0"/>
    <s v="ENFERMENDAD GENERAL"/>
    <s v="SANITAS"/>
    <d v="2022-06-01T00:00:00"/>
    <d v="2022-06-02T00:00:00"/>
    <x v="23"/>
    <e v="#REF!"/>
  </r>
  <r>
    <n v="37"/>
    <s v="DIONI ECHEVERRIA CASTRO"/>
    <s v="1.129.566.741"/>
    <m/>
    <x v="5"/>
    <n v="1"/>
    <x v="0"/>
    <s v="ENFERMENDAD GENERAL"/>
    <s v="SALUD TOTAL"/>
    <d v="2022-06-04T00:00:00"/>
    <d v="2022-06-04T00:00:00"/>
    <x v="24"/>
    <e v="#REF!"/>
  </r>
  <r>
    <n v="38"/>
    <s v="ANDRES VARGAS MANOTAS"/>
    <s v="72.099.290"/>
    <m/>
    <x v="5"/>
    <n v="2"/>
    <x v="0"/>
    <s v="ENFERMENDAD GENERAL"/>
    <s v="SANITAS"/>
    <d v="2022-06-05T00:00:00"/>
    <d v="2022-06-06T00:00:00"/>
    <x v="25"/>
    <e v="#REF!"/>
  </r>
  <r>
    <n v="39"/>
    <s v="FEIDER ENRIQUE OCHOA ANAYA"/>
    <s v="1.143.134.531"/>
    <m/>
    <x v="5"/>
    <n v="5"/>
    <x v="0"/>
    <s v="ENFERMENDAD GENERAL"/>
    <s v="SALUD TOTAL"/>
    <d v="2022-06-05T00:00:00"/>
    <d v="2022-06-09T00:00:00"/>
    <x v="26"/>
    <e v="#REF!"/>
  </r>
  <r>
    <n v="40"/>
    <s v="JEFRY JOSE DE LA HOZ MARQUEZ"/>
    <s v="1.002.155.895"/>
    <m/>
    <x v="5"/>
    <n v="5"/>
    <x v="0"/>
    <s v="ACCIDENTE DE TRABAJO"/>
    <s v="SURA"/>
    <d v="2022-06-07T00:00:00"/>
    <d v="2022-06-11T00:00:00"/>
    <x v="27"/>
    <e v="#REF!"/>
  </r>
  <r>
    <n v="41"/>
    <s v="LILIBETH PEREZ PEREZ"/>
    <s v="1.143.151.743"/>
    <m/>
    <x v="5"/>
    <n v="2"/>
    <x v="0"/>
    <s v="ENFERMENDAD GENERAL"/>
    <s v="SURA"/>
    <d v="2022-05-31T00:00:00"/>
    <d v="2022-06-01T00:00:00"/>
    <x v="19"/>
    <e v="#REF!"/>
  </r>
  <r>
    <n v="42"/>
    <s v="JOHNNY ARRIETA LLANOS"/>
    <s v="8.699.499"/>
    <m/>
    <x v="5"/>
    <n v="2"/>
    <x v="0"/>
    <s v="ENFERMENDAD GENERAL"/>
    <s v="CAJACOPI"/>
    <d v="2022-06-09T00:00:00"/>
    <d v="2022-06-10T00:00:00"/>
    <x v="8"/>
    <e v="#REF!"/>
  </r>
  <r>
    <n v="43"/>
    <s v="ROCIO JIMENEZ PADILLA"/>
    <s v="22.510.126"/>
    <m/>
    <x v="4"/>
    <n v="2"/>
    <x v="0"/>
    <s v="ENFERMENDAD GENERAL"/>
    <s v="FAMISANAR"/>
    <d v="2022-05-26T00:00:00"/>
    <d v="2022-05-27T00:00:00"/>
    <x v="28"/>
    <e v="#REF!"/>
  </r>
  <r>
    <n v="44"/>
    <s v="DENNY GOMEZ MEJIA"/>
    <s v="1.050.040.088"/>
    <m/>
    <x v="5"/>
    <n v="1"/>
    <x v="0"/>
    <s v="ENFERMENDAD GENERAL"/>
    <s v="MUTUAL SER"/>
    <d v="2022-06-10T00:00:00"/>
    <d v="2022-06-10T00:00:00"/>
    <x v="8"/>
    <e v="#REF!"/>
  </r>
  <r>
    <n v="45"/>
    <s v="LILIBETH PEREZ PEREZ"/>
    <s v="1.143.151.743"/>
    <m/>
    <x v="5"/>
    <n v="3"/>
    <x v="0"/>
    <s v="ENFERMENDAD GENERAL"/>
    <s v="SURA"/>
    <d v="2022-06-12T00:00:00"/>
    <d v="2022-06-12T00:00:00"/>
    <x v="7"/>
    <e v="#REF!"/>
  </r>
  <r>
    <n v="46"/>
    <s v="LILIBETH PEREZ PEREZ"/>
    <s v="1.143.151.743"/>
    <m/>
    <x v="5"/>
    <n v="3"/>
    <x v="0"/>
    <s v="ENFERMENDAD GENERAL"/>
    <s v="SURA"/>
    <d v="2022-06-15T00:00:00"/>
    <d v="2022-06-17T00:00:00"/>
    <x v="29"/>
    <e v="#REF!"/>
  </r>
  <r>
    <n v="47"/>
    <s v="HARRY SANTOYA MARIOTTE"/>
    <s v="8.801.424"/>
    <m/>
    <x v="5"/>
    <n v="1"/>
    <x v="0"/>
    <s v="ENFERMENDAD GENERAL"/>
    <s v="SURA"/>
    <d v="2022-06-16T00:00:00"/>
    <d v="2022-06-16T00:00:00"/>
    <x v="30"/>
    <e v="#REF!"/>
  </r>
  <r>
    <n v="48"/>
    <s v="MICHAEL MENDEZ BENTHAN"/>
    <s v="9.473.521"/>
    <m/>
    <x v="5"/>
    <n v="10"/>
    <x v="0"/>
    <s v="ENFERMENDAD GENERAL"/>
    <s v="SALUD TOTAL"/>
    <d v="2022-06-14T00:00:00"/>
    <d v="2022-06-23T00:00:00"/>
    <x v="31"/>
    <e v="#REF!"/>
  </r>
  <r>
    <n v="49"/>
    <s v="JHONNY ARRIETA LLANOS"/>
    <s v="8.699.499"/>
    <m/>
    <x v="5"/>
    <n v="5"/>
    <x v="0"/>
    <s v="ENFERMENDAD GENERAL"/>
    <s v="CAJACOPI"/>
    <d v="2022-06-15T00:00:00"/>
    <d v="2022-06-19T00:00:00"/>
    <x v="32"/>
    <e v="#REF!"/>
  </r>
  <r>
    <n v="50"/>
    <s v="MARICELA CALDERIN PERTUZ"/>
    <s v="32.869.679"/>
    <m/>
    <x v="5"/>
    <n v="1"/>
    <x v="0"/>
    <s v="ENFERMENDAD GENERAL"/>
    <s v="SURA"/>
    <d v="2022-06-20T00:00:00"/>
    <d v="2022-06-20T00:00:00"/>
    <x v="33"/>
    <e v="#REF!"/>
  </r>
  <r>
    <n v="51"/>
    <s v="JUDITH PASTOR ABELLO"/>
    <s v="32.678.224"/>
    <m/>
    <x v="5"/>
    <n v="2"/>
    <x v="0"/>
    <s v="ENFERMENDAD GENERAL"/>
    <s v="SURA"/>
    <d v="2022-06-22T00:00:00"/>
    <d v="2022-06-23T00:00:00"/>
    <x v="34"/>
    <e v="#REF!"/>
  </r>
  <r>
    <n v="52"/>
    <s v="LUIS ANGEL DIAZ  SANCHEZ"/>
    <s v="1.043.933.279"/>
    <m/>
    <x v="5"/>
    <n v="2"/>
    <x v="0"/>
    <s v="ACCIDENTE DE TRABAJO"/>
    <s v="NUEVA EPS"/>
    <d v="2022-06-23T00:00:00"/>
    <d v="2022-06-24T00:00:00"/>
    <x v="35"/>
    <e v="#REF!"/>
  </r>
  <r>
    <n v="53"/>
    <s v="JAN CELIN MACEA"/>
    <s v="1.044.425.654"/>
    <m/>
    <x v="5"/>
    <n v="3"/>
    <x v="0"/>
    <s v="ACCIDENTE DE TRABAJO"/>
    <s v="CAJACOPI"/>
    <d v="2022-06-23T00:00:00"/>
    <d v="2022-06-25T00:00:00"/>
    <x v="36"/>
    <e v="#REF!"/>
  </r>
  <r>
    <n v="54"/>
    <s v="SHIRLEY LUCIA DORIA PEÑA"/>
    <s v="1.140.876.691"/>
    <m/>
    <x v="5"/>
    <n v="2"/>
    <x v="0"/>
    <s v="ENFERMENDAD GENERAL"/>
    <s v="NUEVA EPS"/>
    <d v="2022-06-24T00:00:00"/>
    <d v="2022-06-25T00:00:00"/>
    <x v="37"/>
    <e v="#REF!"/>
  </r>
  <r>
    <n v="55"/>
    <s v="ALVARO IGLESIAS MEREDIA"/>
    <s v="72.010.807"/>
    <m/>
    <x v="6"/>
    <n v="1"/>
    <x v="0"/>
    <s v="ENFERMENDAD GENERAL"/>
    <s v="NUEVA EPS"/>
    <d v="2022-07-06T00:00:00"/>
    <d v="2022-07-06T00:00:00"/>
    <x v="8"/>
    <e v="#REF!"/>
  </r>
  <r>
    <n v="56"/>
    <s v="KARINA SALAS BROCHERO"/>
    <s v="1.007.096.798"/>
    <m/>
    <x v="6"/>
    <n v="2"/>
    <x v="0"/>
    <s v="ENFERMENDAD GENERAL"/>
    <s v="SANITAS"/>
    <d v="2022-07-07T00:00:00"/>
    <d v="2022-07-08T00:00:00"/>
    <x v="38"/>
    <e v="#REF!"/>
  </r>
  <r>
    <n v="57"/>
    <s v="MARICELA BRUN MORELO"/>
    <s v="55.247.525"/>
    <m/>
    <x v="6"/>
    <n v="2"/>
    <x v="0"/>
    <s v="ENFERMENDAD GENERAL"/>
    <s v="SURA"/>
    <d v="2022-07-12T00:00:00"/>
    <d v="2022-07-13T00:00:00"/>
    <x v="19"/>
    <e v="#REF!"/>
  </r>
  <r>
    <n v="58"/>
    <s v="MARIA DELCARMEN FERREE ALVIS"/>
    <s v="22.506.589"/>
    <m/>
    <x v="6"/>
    <n v="3"/>
    <x v="0"/>
    <s v="ENFERMENDAD GENERAL"/>
    <s v="SALUD TOTAL"/>
    <d v="2022-07-27T00:00:00"/>
    <d v="2022-07-29T00:00:00"/>
    <x v="39"/>
    <e v="#REF!"/>
  </r>
  <r>
    <n v="59"/>
    <s v="JOSELIN CAMPO CHAMARRO"/>
    <s v="1.005.649.210"/>
    <m/>
    <x v="6"/>
    <n v="2"/>
    <x v="0"/>
    <s v="ENFERMENDAD GENERAL"/>
    <s v="SALUD TOTAL"/>
    <d v="2022-07-26T00:00:00"/>
    <d v="2022-07-27T00:00:00"/>
    <x v="26"/>
    <e v="#REF!"/>
  </r>
  <r>
    <n v="60"/>
    <s v="EDAGAR ENRIQUE AMAYA JIMENEZ"/>
    <s v="1.044.392.017"/>
    <m/>
    <x v="7"/>
    <n v="6"/>
    <x v="1"/>
    <s v="ACCIDENTE DE TRABAJO"/>
    <s v="COLMENA"/>
    <d v="2022-07-29T00:00:00"/>
    <d v="2022-08-03T00:00:00"/>
    <x v="35"/>
    <e v="#REF!"/>
  </r>
  <r>
    <n v="61"/>
    <s v="KARINA SALAS BROCHERO"/>
    <s v="1.007.096.798"/>
    <m/>
    <x v="7"/>
    <n v="7"/>
    <x v="0"/>
    <s v="ENFERMENDAD GENERAL"/>
    <s v="SANITAS"/>
    <d v="2022-08-02T00:00:00"/>
    <d v="2022-08-08T00:00:00"/>
    <x v="40"/>
    <e v="#REF!"/>
  </r>
  <r>
    <n v="62"/>
    <s v="FEIDER ENRIQUE OCHOA ANAYA"/>
    <s v="1.143.134.531"/>
    <m/>
    <x v="7"/>
    <n v="2"/>
    <x v="0"/>
    <s v="ENFERMENDAD GENERAL"/>
    <s v="SALUD TOTAL"/>
    <d v="2022-08-04T00:00:00"/>
    <d v="2022-08-05T00:00:00"/>
    <x v="41"/>
    <e v="#REF!"/>
  </r>
  <r>
    <n v="63"/>
    <s v="YURANIS PATRICIA OSPINO CASTILLO"/>
    <s v="1.043.604.639"/>
    <m/>
    <x v="7"/>
    <n v="3"/>
    <x v="0"/>
    <s v="ENFERMENDAD GENERAL"/>
    <s v="SALUD TOTAL"/>
    <d v="2022-08-11T00:00:00"/>
    <d v="2022-08-13T00:00:00"/>
    <x v="42"/>
    <e v="#REF!"/>
  </r>
  <r>
    <n v="64"/>
    <s v="WILLLINGTON JOSE TRESPALACIO GONZALEZ"/>
    <s v="92.555.569"/>
    <m/>
    <x v="7"/>
    <n v="3"/>
    <x v="0"/>
    <s v="ENFERMENDAD GENERAL"/>
    <s v="SALUD TOTAL"/>
    <d v="2022-08-11T00:00:00"/>
    <d v="2022-08-13T00:00:00"/>
    <x v="43"/>
    <e v="#REF!"/>
  </r>
  <r>
    <n v="65"/>
    <s v="NELLY JOHANA ECHEVERRIA PEÑA"/>
    <s v="1.140.903.079"/>
    <m/>
    <x v="7"/>
    <n v="4"/>
    <x v="0"/>
    <s v="ENFERMENDAD GENERAL"/>
    <s v="NUEVA EPS"/>
    <d v="2022-08-09T00:00:00"/>
    <d v="2022-08-12T00:00:00"/>
    <x v="44"/>
    <e v="#REF!"/>
  </r>
  <r>
    <n v="66"/>
    <s v="ROBERTO CARLOS DOMINGUEZ FONTALVO"/>
    <s v="8.499.222"/>
    <m/>
    <x v="7"/>
    <n v="2"/>
    <x v="0"/>
    <s v="ENFERMENDAD GENERAL"/>
    <s v="SURA"/>
    <d v="2022-08-26T00:00:00"/>
    <d v="2022-08-27T00:00:00"/>
    <x v="34"/>
    <e v="#REF!"/>
  </r>
  <r>
    <n v="67"/>
    <s v="LILIBETH PEREZ PEREZ"/>
    <s v="1.143.151.743"/>
    <m/>
    <x v="7"/>
    <n v="7"/>
    <x v="0"/>
    <s v="ENFERMENDAD GENERAL"/>
    <s v="SURA"/>
    <d v="2022-08-27T00:00:00"/>
    <d v="2022-09-02T00:00:00"/>
    <x v="45"/>
    <e v="#REF!"/>
  </r>
  <r>
    <n v="68"/>
    <s v="LILIBETH PEREZ PEREZ"/>
    <s v="1.143.151.743"/>
    <m/>
    <x v="8"/>
    <n v="7"/>
    <x v="0"/>
    <s v="ENFERMENDAD GENERAL"/>
    <s v="SURA"/>
    <d v="2022-09-03T00:00:00"/>
    <d v="2022-09-09T00:00:00"/>
    <x v="45"/>
    <e v="#REF!"/>
  </r>
  <r>
    <n v="69"/>
    <s v="LUIS RAFAEL MOLINARES TORRES"/>
    <s v="72.128.663"/>
    <m/>
    <x v="8"/>
    <n v="2"/>
    <x v="0"/>
    <s v="ENFERMENDAD GENERAL"/>
    <s v="SURA"/>
    <d v="2022-09-02T00:00:00"/>
    <d v="2022-09-03T00:00:00"/>
    <x v="46"/>
    <e v="#REF!"/>
  </r>
  <r>
    <n v="70"/>
    <s v="LUIS ALFREDO BARRIOS RIOS"/>
    <s v="1.042.428.984"/>
    <m/>
    <x v="8"/>
    <n v="22"/>
    <x v="0"/>
    <s v="ENFERMENDAD GENERAL"/>
    <s v="SALUD TOTAL"/>
    <d v="2022-09-04T00:00:00"/>
    <d v="2022-09-25T00:00:00"/>
    <x v="47"/>
    <e v="#REF!"/>
  </r>
  <r>
    <n v="71"/>
    <s v="ZAMIT SOLANO MEJIA"/>
    <s v="1.048.205.563"/>
    <m/>
    <x v="8"/>
    <n v="2"/>
    <x v="0"/>
    <s v="ENFERMENDAD GENERAL"/>
    <s v="NUEVA EPS"/>
    <d v="2022-09-09T00:00:00"/>
    <d v="2022-09-10T00:00:00"/>
    <x v="48"/>
    <e v="#REF!"/>
  </r>
  <r>
    <n v="72"/>
    <s v="MANUEL ANTONIO JIMENEZ JIMENEZ"/>
    <s v="1.044.392.470"/>
    <m/>
    <x v="8"/>
    <n v="2"/>
    <x v="0"/>
    <s v="ENFERMENDAD GENERAL"/>
    <s v="FAMISANAR"/>
    <d v="2022-09-06T00:00:00"/>
    <d v="2022-09-07T00:00:00"/>
    <x v="26"/>
    <e v="#REF!"/>
  </r>
  <r>
    <n v="73"/>
    <s v="MARTHA RAMIREZ HAMBURGER"/>
    <s v="32.705.541"/>
    <m/>
    <x v="8"/>
    <n v="3"/>
    <x v="0"/>
    <s v="ENFERMENDAD GENERAL"/>
    <m/>
    <d v="2022-09-05T00:00:00"/>
    <d v="2022-09-07T00:00:00"/>
    <x v="49"/>
    <e v="#REF!"/>
  </r>
  <r>
    <n v="74"/>
    <s v="JORGE ROCHA HERNADEZ "/>
    <s v="1.044.393.873"/>
    <m/>
    <x v="8"/>
    <n v="2"/>
    <x v="0"/>
    <s v="ENFERMENDAD GENERAL"/>
    <s v="FAMISANAR"/>
    <d v="2022-09-02T00:00:00"/>
    <d v="2022-09-03T00:00:00"/>
    <x v="26"/>
    <e v="#REF!"/>
  </r>
  <r>
    <n v="75"/>
    <s v="GUILLERMO BUENO GUZMAN"/>
    <s v="92.125.996"/>
    <m/>
    <x v="8"/>
    <n v="3"/>
    <x v="0"/>
    <s v="ENFERMENDAD GENERAL"/>
    <s v="SALUD TOTAL"/>
    <d v="2022-09-01T00:00:00"/>
    <d v="2022-09-05T00:00:00"/>
    <x v="50"/>
    <e v="#N/A"/>
  </r>
  <r>
    <n v="76"/>
    <s v="GUILLERMO BUENO GUZMAN"/>
    <s v="92.125.996"/>
    <m/>
    <x v="8"/>
    <n v="6"/>
    <x v="0"/>
    <s v="ENFERMENDAD GENERAL"/>
    <s v="SALUD TOTAL"/>
    <d v="2022-09-07T00:00:00"/>
    <d v="2022-09-12T00:00:00"/>
    <x v="50"/>
    <e v="#N/A"/>
  </r>
  <r>
    <n v="77"/>
    <s v="KARINA SALAS BROCHERO"/>
    <s v="1.007.096.798"/>
    <m/>
    <x v="8"/>
    <n v="5"/>
    <x v="0"/>
    <s v="ENFERMENDAD GENERAL"/>
    <s v="SANITAS"/>
    <d v="2022-09-08T00:00:00"/>
    <d v="2022-09-12T00:00:00"/>
    <x v="40"/>
    <e v="#REF!"/>
  </r>
  <r>
    <n v="78"/>
    <s v="KARINA SALAS BROCHERO"/>
    <s v="1.007.096.798"/>
    <m/>
    <x v="8"/>
    <n v="15"/>
    <x v="0"/>
    <s v="ENFERMENDAD GENERAL"/>
    <s v="SANITAS"/>
    <d v="2022-09-12T00:00:00"/>
    <d v="2022-09-26T00:00:00"/>
    <x v="51"/>
    <e v="#REF!"/>
  </r>
  <r>
    <n v="79"/>
    <s v="LILIBETH PEREZ PEREZ"/>
    <s v="1.143.151.743"/>
    <m/>
    <x v="8"/>
    <n v="1"/>
    <x v="0"/>
    <s v="ENFERMENDAD GENERAL"/>
    <s v="SURA"/>
    <d v="2022-09-13T00:00:00"/>
    <d v="2022-09-13T00:00:00"/>
    <x v="52"/>
    <e v="#REF!"/>
  </r>
  <r>
    <n v="80"/>
    <s v="EDILBERTO OLIVARES CHARRIS"/>
    <s v="3.730.754"/>
    <m/>
    <x v="8"/>
    <n v="2"/>
    <x v="0"/>
    <s v="ENFERMENDAD GENERAL"/>
    <s v="MUTUAL SER"/>
    <d v="2022-09-19T00:00:00"/>
    <d v="2022-09-20T00:00:00"/>
    <x v="53"/>
    <e v="#REF!"/>
  </r>
  <r>
    <n v="81"/>
    <s v="ROBERTO MACIAS ARTETA"/>
    <s v="1.044.394.429"/>
    <m/>
    <x v="8"/>
    <n v="2"/>
    <x v="0"/>
    <s v="ENFERMENDAD GENERAL"/>
    <s v="FAMISANAR"/>
    <d v="2022-09-20T00:00:00"/>
    <d v="2022-09-21T00:00:00"/>
    <x v="54"/>
    <e v="#REF!"/>
  </r>
  <r>
    <n v="82"/>
    <s v="JEFRY JOSE DE LA HOZ MARQUEZ"/>
    <s v="1.002.155.895"/>
    <m/>
    <x v="8"/>
    <n v="15"/>
    <x v="0"/>
    <s v="ACCIDENTE DE TRABAJO"/>
    <s v="ARL"/>
    <d v="2022-09-21T00:00:00"/>
    <d v="2022-10-05T00:00:00"/>
    <x v="55"/>
    <e v="#REF!"/>
  </r>
  <r>
    <n v="83"/>
    <s v="RAFAEL MARTINEZ CHARRIS"/>
    <s v="1.043.932.798"/>
    <m/>
    <x v="8"/>
    <n v="1"/>
    <x v="0"/>
    <s v="ENFERMENDAD GENERAL"/>
    <s v="SALUD TOTAL"/>
    <d v="2022-09-24T00:00:00"/>
    <d v="2022-09-24T00:00:00"/>
    <x v="56"/>
    <e v="#REF!"/>
  </r>
  <r>
    <n v="84"/>
    <s v="LILIBETH PEREZ PEREZ"/>
    <s v="1.143.151.743"/>
    <m/>
    <x v="8"/>
    <n v="126"/>
    <x v="0"/>
    <s v="LICENCIA DE MATERNIDAD"/>
    <s v="SURA"/>
    <d v="2022-09-22T00:00:00"/>
    <d v="2023-01-25T00:00:00"/>
    <x v="57"/>
    <e v="#REF!"/>
  </r>
  <r>
    <n v="85"/>
    <s v="GEINER MOLINA REYES"/>
    <s v="3.729.296"/>
    <m/>
    <x v="8"/>
    <n v="4"/>
    <x v="0"/>
    <s v="ENFERMENDAD GENERAL"/>
    <s v="NUEVA EPS"/>
    <d v="2022-09-12T00:00:00"/>
    <d v="2022-09-15T00:00:00"/>
    <x v="58"/>
    <e v="#REF!"/>
  </r>
  <r>
    <n v="86"/>
    <s v="GEINER MOLINA REYES"/>
    <s v="3.729.296"/>
    <m/>
    <x v="8"/>
    <n v="3"/>
    <x v="0"/>
    <s v="ENFERMENDAD GENERAL"/>
    <s v="NUEVA EPS"/>
    <d v="2022-09-16T00:00:00"/>
    <d v="2022-09-18T00:00:00"/>
    <x v="58"/>
    <e v="#REF!"/>
  </r>
  <r>
    <n v="87"/>
    <s v="GEINER MOLINA REYES"/>
    <s v="3.729.296"/>
    <m/>
    <x v="8"/>
    <n v="10"/>
    <x v="0"/>
    <s v="ENFERMENDAD GENERAL"/>
    <s v="NUEVA EPS"/>
    <d v="2022-09-19T00:00:00"/>
    <d v="2022-09-28T00:00:00"/>
    <x v="58"/>
    <e v="#REF!"/>
  </r>
  <r>
    <n v="88"/>
    <s v="MARTHA RAMIREZ HAMBURGER"/>
    <s v="32.705.541"/>
    <m/>
    <x v="8"/>
    <n v="3"/>
    <x v="0"/>
    <s v="ENFERMENDAD GENERAL"/>
    <s v="SALUD TOTAL"/>
    <d v="2022-09-05T00:00:00"/>
    <d v="2022-09-07T00:00:00"/>
    <x v="49"/>
    <e v="#REF!"/>
  </r>
  <r>
    <n v="89"/>
    <s v="MARIA ALEJANDRA MARRIAGA BOLAÑOS"/>
    <s v="1.143.460.389"/>
    <m/>
    <x v="8"/>
    <n v="1"/>
    <x v="0"/>
    <s v="ENFERMENDAD GENERAL"/>
    <s v="SALUD TOTAL"/>
    <d v="2022-09-25T00:00:00"/>
    <d v="2022-09-25T00:00:00"/>
    <x v="36"/>
    <e v="#REF!"/>
  </r>
  <r>
    <n v="90"/>
    <s v="LUIS FERNANDO BARRIOS RIOS"/>
    <s v="1.042.428.984"/>
    <m/>
    <x v="8"/>
    <n v="3"/>
    <x v="0"/>
    <s v="ENFERMENDAD GENERAL"/>
    <s v="SALUD TOTAL"/>
    <d v="2022-09-22T00:00:00"/>
    <d v="2022-09-24T00:00:00"/>
    <x v="47"/>
    <e v="#REF!"/>
  </r>
  <r>
    <n v="91"/>
    <s v="RAFAEL SANTOS HERNADEZ BLANQUICET"/>
    <s v="1.001.916.980"/>
    <m/>
    <x v="8"/>
    <n v="3"/>
    <x v="0"/>
    <s v="ENFERMENDAD GENERAL"/>
    <s v="SALUD TOTAL"/>
    <d v="2022-09-26T00:00:00"/>
    <d v="2022-09-28T00:00:00"/>
    <x v="59"/>
    <e v="#REF!"/>
  </r>
  <r>
    <n v="92"/>
    <s v="JOSELIN CAMPO CHAMARRO"/>
    <s v="1.005.649.210"/>
    <m/>
    <x v="9"/>
    <n v="7"/>
    <x v="0"/>
    <s v="MATERNIDAD"/>
    <s v="SALUD TOTAL"/>
    <d v="2022-10-05T00:00:00"/>
    <d v="2022-10-11T00:00:00"/>
    <x v="3"/>
    <e v="#REF!"/>
  </r>
  <r>
    <n v="93"/>
    <s v="ABIEL DE LA HOZ FLOREZ"/>
    <s v="1.044.430.762"/>
    <m/>
    <x v="9"/>
    <n v="2"/>
    <x v="0"/>
    <s v="ENFERMENDAD GENERAL"/>
    <s v="SURA"/>
    <d v="2022-10-04T00:00:00"/>
    <d v="2022-10-05T00:00:00"/>
    <x v="60"/>
    <e v="#N/A"/>
  </r>
  <r>
    <n v="94"/>
    <s v="YURANIS PATRICIA OSPINO CASTILLO"/>
    <s v="1.043.604.639"/>
    <m/>
    <x v="9"/>
    <n v="4"/>
    <x v="1"/>
    <s v="ACCIDENTE DE TRABAJO"/>
    <s v="COLMENA"/>
    <d v="2022-10-10T00:00:00"/>
    <d v="2022-10-13T00:00:00"/>
    <x v="61"/>
    <e v="#REF!"/>
  </r>
  <r>
    <n v="95"/>
    <s v="HUGO MOLINA ROCHA"/>
    <s v="72.122.335"/>
    <m/>
    <x v="9"/>
    <n v="10"/>
    <x v="0"/>
    <s v="ENFERMENDAD GENERAL"/>
    <s v="SALUD TOTAL"/>
    <d v="2022-10-06T00:00:00"/>
    <d v="2022-10-15T00:00:00"/>
    <x v="55"/>
    <e v="#REF!"/>
  </r>
  <r>
    <n v="96"/>
    <s v="JEFRY JOSE DE LA HOZ MARQUEZ"/>
    <s v="1.002.155.895"/>
    <m/>
    <x v="9"/>
    <n v="10"/>
    <x v="1"/>
    <s v="ACCIDENTE DE TRABAJO"/>
    <s v="COLMENA"/>
    <d v="2022-10-08T00:00:00"/>
    <d v="2022-10-17T00:00:00"/>
    <x v="55"/>
    <e v="#REF!"/>
  </r>
  <r>
    <n v="97"/>
    <s v="SULAY DEL CARMEN TEJERA GONZALEZ"/>
    <s v="22.586.275"/>
    <m/>
    <x v="9"/>
    <n v="2"/>
    <x v="0"/>
    <s v="ENFERMENDAD GENERAL"/>
    <s v="SANITAS"/>
    <d v="2022-10-13T00:00:00"/>
    <d v="2022-10-14T00:00:00"/>
    <x v="32"/>
    <e v="#REF!"/>
  </r>
  <r>
    <n v="98"/>
    <s v="JOSELIN CAMPO CHAMARRO"/>
    <s v="1.005.649.210"/>
    <m/>
    <x v="9"/>
    <n v="3"/>
    <x v="0"/>
    <s v="ENFERMENDAD GENERAL"/>
    <s v="SALUD TOTAL"/>
    <d v="2022-10-12T00:00:00"/>
    <d v="2022-10-14T00:00:00"/>
    <x v="62"/>
    <e v="#REF!"/>
  </r>
  <r>
    <n v="99"/>
    <s v="LUIS ALFREDO BARRIOS RIOS"/>
    <s v="1.042.428.984"/>
    <m/>
    <x v="9"/>
    <n v="5"/>
    <x v="0"/>
    <s v="ENFERMENDAD GENERAL"/>
    <s v="SALUD TOTAL"/>
    <d v="2022-10-13T00:00:00"/>
    <d v="2022-10-17T00:00:00"/>
    <x v="47"/>
    <e v="#REF!"/>
  </r>
  <r>
    <n v="100"/>
    <s v="LUIS FERNANDO CHARRIS BALDOVINO"/>
    <s v="8.498.272"/>
    <m/>
    <x v="9"/>
    <n v="29"/>
    <x v="0"/>
    <s v="ENFERMENDAD GENERAL"/>
    <s v="SALUD TOTAL"/>
    <d v="2022-10-19T00:00:00"/>
    <d v="2022-11-16T00:00:00"/>
    <x v="63"/>
    <e v="#REF!"/>
  </r>
  <r>
    <n v="101"/>
    <s v="LUIS ALFREDO OSORIO AMADOR"/>
    <s v="1.044.433.815"/>
    <m/>
    <x v="9"/>
    <n v="2"/>
    <x v="0"/>
    <s v="ENFERMENDAD GENERAL"/>
    <s v="SURA"/>
    <d v="2022-10-20T00:00:00"/>
    <d v="2022-10-21T00:00:00"/>
    <x v="64"/>
    <e v="#REF!"/>
  </r>
  <r>
    <n v="102"/>
    <s v="JOHADRY PAOLA MONTENEGRO MARTINEZ"/>
    <s v="1.193.471.824"/>
    <m/>
    <x v="9"/>
    <n v="1"/>
    <x v="0"/>
    <s v="ENFERMENDAD GENERAL"/>
    <s v="SURA"/>
    <d v="2022-10-21T00:00:00"/>
    <d v="2022-10-21T00:00:00"/>
    <x v="65"/>
    <e v="#REF!"/>
  </r>
  <r>
    <n v="103"/>
    <s v="MARIA DEL CARMEN FERRER ALVIS"/>
    <s v="22.506.589"/>
    <m/>
    <x v="9"/>
    <n v="1"/>
    <x v="0"/>
    <s v="ENFERMENDAD GENERAL"/>
    <s v="SALUD TOTAL"/>
    <d v="2022-10-21T00:00:00"/>
    <d v="2022-10-21T00:00:00"/>
    <x v="66"/>
    <e v="#REF!"/>
  </r>
  <r>
    <n v="104"/>
    <s v="HUGO MOLINA ROCHA"/>
    <s v="72.122.335"/>
    <m/>
    <x v="9"/>
    <n v="7"/>
    <x v="0"/>
    <s v="ENFERMENDAD GENERAL"/>
    <s v="SALUD TOTAL"/>
    <d v="2022-10-21T00:00:00"/>
    <d v="2022-10-27T00:00:00"/>
    <x v="55"/>
    <e v="#REF!"/>
  </r>
  <r>
    <n v="105"/>
    <s v="JOHN RAMIREZ CASTRO"/>
    <s v="8.798.251"/>
    <m/>
    <x v="9"/>
    <n v="1"/>
    <x v="0"/>
    <s v="ENFERMENDAD GENERAL"/>
    <s v="SANITAS"/>
    <d v="2022-10-22T00:00:00"/>
    <d v="2022-10-22T00:00:00"/>
    <x v="67"/>
    <e v="#REF!"/>
  </r>
  <r>
    <n v="106"/>
    <s v="YULIS PAOLA RODRIGUEZ YEPES"/>
    <s v="1.129.568.885"/>
    <m/>
    <x v="9"/>
    <n v="3"/>
    <x v="0"/>
    <s v="ENFERMENDAD GENERAL"/>
    <s v="SURA"/>
    <d v="2022-10-25T00:00:00"/>
    <d v="2022-10-27T00:00:00"/>
    <x v="64"/>
    <e v="#REF!"/>
  </r>
  <r>
    <n v="107"/>
    <s v="ASTRID PAOLA THOMAS CUETO"/>
    <s v="1.149.451.661"/>
    <m/>
    <x v="9"/>
    <n v="2"/>
    <x v="0"/>
    <s v="ENFERMENDAD GENERAL"/>
    <s v="SURA"/>
    <d v="2022-10-19T00:00:00"/>
    <d v="2022-10-20T00:00:00"/>
    <x v="0"/>
    <e v="#REF!"/>
  </r>
  <r>
    <n v="108"/>
    <s v="MARIA DEL CARMEN FERRER ALVIS"/>
    <s v="22.506.589"/>
    <m/>
    <x v="9"/>
    <n v="2"/>
    <x v="0"/>
    <s v="ENFERMENDAD GENERAL"/>
    <s v="SALUD TOTAL"/>
    <d v="2022-10-27T00:00:00"/>
    <d v="2022-10-28T00:00:00"/>
    <x v="56"/>
    <e v="#REF!"/>
  </r>
  <r>
    <n v="109"/>
    <s v="FRAY ANTONIO GONZALEZ PALACIO"/>
    <s v="1.044.428.129"/>
    <m/>
    <x v="9"/>
    <n v="1"/>
    <x v="0"/>
    <s v="ENFERMENDAD GENERAL"/>
    <s v="SURA"/>
    <d v="2022-10-31T00:00:00"/>
    <d v="2022-10-31T00:00:00"/>
    <x v="1"/>
    <e v="#REF!"/>
  </r>
  <r>
    <n v="110"/>
    <s v="CELIA MOLINA CORONELL"/>
    <s v="1.044.392.321"/>
    <m/>
    <x v="9"/>
    <n v="3"/>
    <x v="0"/>
    <s v="ENFERMENDAD GENERAL"/>
    <s v="SANITAS"/>
    <d v="2022-10-26T00:00:00"/>
    <d v="2022-10-28T00:00:00"/>
    <x v="68"/>
    <e v="#REF!"/>
  </r>
  <r>
    <n v="111"/>
    <s v="FRAY ANTONIO GONZALEZ PALACIO"/>
    <s v="1.044.428.129"/>
    <m/>
    <x v="10"/>
    <n v="2"/>
    <x v="0"/>
    <s v="ENFERMENDAD GENERAL"/>
    <s v="SURA"/>
    <d v="2022-11-04T00:00:00"/>
    <d v="2022-11-05T00:00:00"/>
    <x v="69"/>
    <e v="#REF!"/>
  </r>
  <r>
    <n v="112"/>
    <s v="YUSEF AMAYA MOLINA"/>
    <s v="1.044.391.162"/>
    <m/>
    <x v="10"/>
    <n v="2"/>
    <x v="1"/>
    <s v="ACCIDENTE DE TRABAJO"/>
    <s v="COLMENA"/>
    <d v="2022-11-02T00:00:00"/>
    <d v="2022-11-03T00:00:00"/>
    <x v="70"/>
    <e v="#REF!"/>
  </r>
  <r>
    <n v="113"/>
    <s v="MILENA CARDENAS PEDROZA"/>
    <s v="1.046.814.743"/>
    <m/>
    <x v="10"/>
    <n v="3"/>
    <x v="0"/>
    <s v="ENFERMENDAD GENERAL"/>
    <s v="NUEVA EPS"/>
    <d v="2022-11-02T00:00:00"/>
    <d v="2022-11-04T00:00:00"/>
    <x v="32"/>
    <e v="#REF!"/>
  </r>
  <r>
    <n v="114"/>
    <s v="NESTOR  OCHOA MANTILLA"/>
    <s v="1.042.357.925"/>
    <m/>
    <x v="10"/>
    <n v="7"/>
    <x v="0"/>
    <s v="ENFERMENDAD GENERAL"/>
    <s v="FAMISANAR"/>
    <d v="2022-11-06T00:00:00"/>
    <d v="2022-11-12T00:00:00"/>
    <x v="71"/>
    <e v="#REF!"/>
  </r>
  <r>
    <n v="115"/>
    <s v="PALMIRA MARIA JIMENEZ MENDEZ"/>
    <s v="1.140.817.577"/>
    <m/>
    <x v="10"/>
    <n v="5"/>
    <x v="1"/>
    <s v="ACCIDENTE DE TRABAJO"/>
    <s v="COLMENA"/>
    <d v="2022-11-07T00:00:00"/>
    <d v="2022-11-11T00:00:00"/>
    <x v="72"/>
    <e v="#REF!"/>
  </r>
  <r>
    <n v="116"/>
    <s v="JOSELIN CAMPO CHAMARRO"/>
    <s v="1.005.649.210"/>
    <m/>
    <x v="10"/>
    <n v="3"/>
    <x v="0"/>
    <s v="ENFERMENDAD GENERAL"/>
    <s v="SALUD TOTAL"/>
    <d v="2022-11-10T00:00:00"/>
    <d v="2022-11-12T00:00:00"/>
    <x v="52"/>
    <e v="#REF!"/>
  </r>
  <r>
    <n v="117"/>
    <s v="PALMIRA MARIA JIMENEZ MENDEZ"/>
    <s v="1.140.817.577"/>
    <m/>
    <x v="10"/>
    <n v="5"/>
    <x v="1"/>
    <s v="ACCIDENTE DE TRABAJO"/>
    <s v="COLMENA"/>
    <d v="2022-11-13T00:00:00"/>
    <d v="2022-11-17T00:00:00"/>
    <x v="72"/>
    <e v="#REF!"/>
  </r>
  <r>
    <n v="118"/>
    <s v="LUIS FERNANDO CHARRIS BALDOVINO"/>
    <s v="8.498.272"/>
    <m/>
    <x v="10"/>
    <n v="28"/>
    <x v="0"/>
    <s v="ENFERMENDAD GENERAL"/>
    <s v="SALUD TOTAL"/>
    <d v="2022-11-17T00:00:00"/>
    <d v="2022-12-14T00:00:00"/>
    <x v="63"/>
    <e v="#REF!"/>
  </r>
  <r>
    <n v="119"/>
    <s v="ALVARO IGLESIAS MEREDIA"/>
    <s v="72.010.807"/>
    <m/>
    <x v="10"/>
    <n v="30"/>
    <x v="0"/>
    <s v="ENFERMENDAD GENERAL"/>
    <m/>
    <d v="2022-11-11T00:00:00"/>
    <d v="2022-12-10T00:00:00"/>
    <x v="73"/>
    <e v="#REF!"/>
  </r>
  <r>
    <n v="120"/>
    <s v="PALMIRA MARIA JIMENEZ MENDEZ"/>
    <s v="1.140.817.577"/>
    <m/>
    <x v="10"/>
    <n v="30"/>
    <x v="1"/>
    <s v="ACCIDENTE DE TRABAJO"/>
    <s v="COLMENA"/>
    <d v="2022-11-18T00:00:00"/>
    <d v="2022-12-17T00:00:00"/>
    <x v="72"/>
    <e v="#REF!"/>
  </r>
  <r>
    <n v="121"/>
    <s v="MILAGRO MAURY  MARTINEZ"/>
    <s v="22.705.666"/>
    <m/>
    <x v="10"/>
    <n v="2"/>
    <x v="0"/>
    <s v="ENFERMENDAD GENERAL"/>
    <s v="NUEVA EPS"/>
    <d v="2022-11-22T00:00:00"/>
    <d v="2022-11-23T00:00:00"/>
    <x v="33"/>
    <e v="#REF!"/>
  </r>
  <r>
    <n v="122"/>
    <s v="FRAY ANTONIO GONZALEZ PALACIO"/>
    <s v="1.044.428.129"/>
    <m/>
    <x v="10"/>
    <n v="1"/>
    <x v="0"/>
    <s v="ENFERMENDAD GENERAL"/>
    <s v="SURA"/>
    <d v="2022-11-22T00:00:00"/>
    <d v="2022-11-22T00:00:00"/>
    <x v="74"/>
    <e v="#REF!"/>
  </r>
  <r>
    <n v="123"/>
    <s v="MARTIN JOSE BALLESTAS JIMENEZ"/>
    <s v="1.002.131.545"/>
    <m/>
    <x v="10"/>
    <n v="2"/>
    <x v="0"/>
    <s v="ENFERMENDAD GENERAL"/>
    <s v="SURA"/>
    <d v="2022-11-26T00:00:00"/>
    <d v="2022-11-27T00:00:00"/>
    <x v="75"/>
    <e v="#REF!"/>
  </r>
  <r>
    <n v="124"/>
    <s v="JOSELIN CAMPO CHAMARRO"/>
    <s v="1.005.649.210"/>
    <m/>
    <x v="10"/>
    <n v="5"/>
    <x v="0"/>
    <s v="ENFERMENDAD GENERAL"/>
    <s v="SALUD TOTAL"/>
    <d v="2022-11-19T00:00:00"/>
    <d v="2022-11-23T00:00:00"/>
    <x v="52"/>
    <e v="#REF!"/>
  </r>
  <r>
    <n v="125"/>
    <s v="NELLY JOHANA ECHEVERRIA PEÑA"/>
    <s v="1.140.903.079"/>
    <m/>
    <x v="11"/>
    <n v="2"/>
    <x v="0"/>
    <s v="ENFERMENDAD GENERAL"/>
    <s v="NUEVA EPS"/>
    <d v="2022-12-19T00:00:00"/>
    <d v="2022-12-20T00:00:00"/>
    <x v="18"/>
    <e v="#REF!"/>
  </r>
  <r>
    <n v="126"/>
    <s v="MAIRA ALEJANDRA MARRIAGA BOLAÑOS"/>
    <s v="1.143.460.389"/>
    <m/>
    <x v="11"/>
    <n v="1"/>
    <x v="0"/>
    <s v="ENFERMENDAD GENERAL"/>
    <s v="SALUD TOTAL"/>
    <d v="2022-12-15T00:00:00"/>
    <d v="2022-12-15T00:00:00"/>
    <x v="66"/>
    <e v="#REF!"/>
  </r>
  <r>
    <n v="127"/>
    <s v="JAVIER ANDRES MUÑOZ MUÑOZ"/>
    <s v="1.140.848.523"/>
    <m/>
    <x v="11"/>
    <n v="2"/>
    <x v="0"/>
    <s v="ENFERMENDAD GENERAL"/>
    <s v="SURA"/>
    <d v="2022-12-19T00:00:00"/>
    <d v="2022-12-20T00:00:00"/>
    <x v="8"/>
    <e v="#REF!"/>
  </r>
  <r>
    <m/>
    <m/>
    <m/>
    <m/>
    <x v="12"/>
    <m/>
    <x v="2"/>
    <m/>
    <m/>
    <m/>
    <m/>
    <x v="76"/>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n v="1"/>
    <s v="JOSE LUIS MALDONADO SILVERA"/>
    <s v="8.498.713"/>
    <m/>
    <x v="0"/>
    <n v="7"/>
    <x v="0"/>
    <x v="0"/>
    <x v="0"/>
    <d v="2023-01-01T00:00:00"/>
    <x v="0"/>
    <x v="0"/>
    <e v="#REF!"/>
  </r>
  <r>
    <n v="2"/>
    <s v="JOSE LUIS MALDONADO SILVERA"/>
    <s v="8.498.713"/>
    <m/>
    <x v="0"/>
    <n v="3"/>
    <x v="0"/>
    <x v="0"/>
    <x v="0"/>
    <d v="2023-01-08T00:00:00"/>
    <x v="1"/>
    <x v="1"/>
    <e v="#REF!"/>
  </r>
  <r>
    <n v="3"/>
    <s v="JOSELIN CAMPO CHAMORRO"/>
    <s v="1.005.649.210"/>
    <m/>
    <x v="0"/>
    <n v="126"/>
    <x v="0"/>
    <x v="1"/>
    <x v="0"/>
    <d v="2022-12-12T00:00:00"/>
    <x v="2"/>
    <x v="2"/>
    <e v="#N/A"/>
  </r>
  <r>
    <n v="4"/>
    <s v="JEFRY JOSE DE LA HOZ MARQUEZ"/>
    <s v="1.002.155.895"/>
    <m/>
    <x v="0"/>
    <n v="5"/>
    <x v="0"/>
    <x v="2"/>
    <x v="1"/>
    <d v="2023-01-02T00:00:00"/>
    <x v="3"/>
    <x v="3"/>
    <e v="#REF!"/>
  </r>
  <r>
    <n v="5"/>
    <s v="GENESIS CANTILLO TORRES"/>
    <s v="1.002.228.922"/>
    <m/>
    <x v="0"/>
    <n v="1"/>
    <x v="0"/>
    <x v="0"/>
    <x v="2"/>
    <d v="2023-01-05T00:00:00"/>
    <x v="4"/>
    <x v="4"/>
    <e v="#N/A"/>
  </r>
  <r>
    <n v="6"/>
    <s v="ALVARO IGLESIA HEREDIA"/>
    <s v="72.010.807"/>
    <m/>
    <x v="0"/>
    <n v="30"/>
    <x v="0"/>
    <x v="0"/>
    <x v="3"/>
    <d v="2023-01-10T00:00:00"/>
    <x v="5"/>
    <x v="5"/>
    <e v="#REF!"/>
  </r>
  <r>
    <n v="7"/>
    <s v="JHOANDRY PAOLA MONTENEGRO MARTINEZ"/>
    <s v="1.193.471.824"/>
    <m/>
    <x v="0"/>
    <n v="1"/>
    <x v="0"/>
    <x v="0"/>
    <x v="1"/>
    <d v="2023-01-20T00:00:00"/>
    <x v="6"/>
    <x v="6"/>
    <e v="#REF!"/>
  </r>
  <r>
    <n v="8"/>
    <s v="LUIS FERNANDO GUZMAN RIVERA"/>
    <s v="72.273.863"/>
    <m/>
    <x v="0"/>
    <n v="3"/>
    <x v="0"/>
    <x v="0"/>
    <x v="1"/>
    <d v="2023-01-12T00:00:00"/>
    <x v="7"/>
    <x v="7"/>
    <e v="#REF!"/>
  </r>
  <r>
    <n v="9"/>
    <s v="LUIS ESCORCIA SIERRA "/>
    <s v="1.044.394.298"/>
    <m/>
    <x v="0"/>
    <n v="1"/>
    <x v="0"/>
    <x v="0"/>
    <x v="4"/>
    <d v="2023-01-17T00:00:00"/>
    <x v="8"/>
    <x v="8"/>
    <e v="#REF!"/>
  </r>
  <r>
    <n v="10"/>
    <s v="JAIR DE LA HOZ AHUMANA"/>
    <s v="72.210.550"/>
    <m/>
    <x v="0"/>
    <n v="4"/>
    <x v="0"/>
    <x v="0"/>
    <x v="1"/>
    <d v="2023-01-25T00:00:00"/>
    <x v="9"/>
    <x v="9"/>
    <e v="#REF!"/>
  </r>
  <r>
    <n v="11"/>
    <s v="RAMIRO ALBERTO SIERRA RICO"/>
    <s v="73.135.826"/>
    <m/>
    <x v="1"/>
    <n v="2"/>
    <x v="0"/>
    <x v="0"/>
    <x v="3"/>
    <d v="2023-02-10T00:00:00"/>
    <x v="10"/>
    <x v="10"/>
    <e v="#REF!"/>
  </r>
  <r>
    <n v="12"/>
    <s v="OLGA MOLINA JIMENEZ"/>
    <s v="22.510.938"/>
    <m/>
    <x v="0"/>
    <n v="2"/>
    <x v="0"/>
    <x v="0"/>
    <x v="5"/>
    <d v="2023-01-29T00:00:00"/>
    <x v="11"/>
    <x v="11"/>
    <e v="#REF!"/>
  </r>
  <r>
    <n v="13"/>
    <s v="LILAN NARVAEZ REDONDO"/>
    <s v="1.007.176.091"/>
    <m/>
    <x v="1"/>
    <n v="1"/>
    <x v="0"/>
    <x v="0"/>
    <x v="1"/>
    <d v="2023-02-15T00:00:00"/>
    <x v="12"/>
    <x v="12"/>
    <e v="#REF!"/>
  </r>
  <r>
    <n v="14"/>
    <s v="NICK MEDRANO VERGARA"/>
    <s v="1.143.268.971"/>
    <m/>
    <x v="1"/>
    <n v="2"/>
    <x v="0"/>
    <x v="0"/>
    <x v="2"/>
    <d v="2023-02-17T00:00:00"/>
    <x v="13"/>
    <x v="2"/>
    <e v="#N/A"/>
  </r>
  <r>
    <n v="15"/>
    <s v="CELIA MOLINA CORONELL"/>
    <s v="1.044.392.321"/>
    <m/>
    <x v="1"/>
    <n v="2"/>
    <x v="0"/>
    <x v="0"/>
    <x v="5"/>
    <d v="2023-02-22T00:00:00"/>
    <x v="14"/>
    <x v="13"/>
    <e v="#N/A"/>
  </r>
  <r>
    <n v="16"/>
    <s v="MARICELA CALDERIN PERTUZ"/>
    <s v="32.869.679"/>
    <m/>
    <x v="1"/>
    <n v="2"/>
    <x v="0"/>
    <x v="0"/>
    <x v="1"/>
    <d v="2023-02-22T00:00:00"/>
    <x v="14"/>
    <x v="14"/>
    <e v="#REF!"/>
  </r>
  <r>
    <n v="17"/>
    <s v="HONATAN MOLINA REYES"/>
    <s v="1.044.390.709"/>
    <m/>
    <x v="1"/>
    <n v="3"/>
    <x v="0"/>
    <x v="0"/>
    <x v="0"/>
    <d v="2023-02-18T00:00:00"/>
    <x v="15"/>
    <x v="15"/>
    <e v="#REF!"/>
  </r>
  <r>
    <n v="18"/>
    <s v="LUIS ESCORCIA SIERRA "/>
    <s v="1.044.394.298"/>
    <m/>
    <x v="1"/>
    <n v="2"/>
    <x v="0"/>
    <x v="0"/>
    <x v="4"/>
    <d v="2023-02-24T00:00:00"/>
    <x v="16"/>
    <x v="16"/>
    <e v="#REF!"/>
  </r>
  <r>
    <n v="19"/>
    <s v="CELIA MOLINA CORONELL"/>
    <s v="1.044.392.321"/>
    <m/>
    <x v="2"/>
    <n v="126"/>
    <x v="0"/>
    <x v="1"/>
    <x v="5"/>
    <d v="2023-03-08T00:00:00"/>
    <x v="17"/>
    <x v="17"/>
    <e v="#REF!"/>
  </r>
  <r>
    <n v="20"/>
    <s v="CRISTAN ALVAREZ ORTEGA"/>
    <s v="1.143.262.291"/>
    <m/>
    <x v="2"/>
    <n v="2"/>
    <x v="0"/>
    <x v="0"/>
    <x v="0"/>
    <d v="2023-03-01T00:00:00"/>
    <x v="18"/>
    <x v="18"/>
    <e v="#REF!"/>
  </r>
  <r>
    <n v="21"/>
    <s v="GEOVANNIS SALAS OÑORO"/>
    <s v="72.254.969"/>
    <m/>
    <x v="2"/>
    <n v="2"/>
    <x v="0"/>
    <x v="0"/>
    <x v="5"/>
    <d v="2023-03-09T00:00:00"/>
    <x v="19"/>
    <x v="12"/>
    <e v="#REF!"/>
  </r>
  <r>
    <n v="22"/>
    <s v="MICHAEL MARTINEZ CONTRERAS"/>
    <s v="1.047.216.134"/>
    <m/>
    <x v="2"/>
    <n v="1"/>
    <x v="0"/>
    <x v="0"/>
    <x v="1"/>
    <d v="2023-03-17T00:00:00"/>
    <x v="20"/>
    <x v="19"/>
    <e v="#REF!"/>
  </r>
  <r>
    <n v="23"/>
    <s v="LUIS RODRIGUEZ ZAMBRANO"/>
    <s v="72.170.498"/>
    <m/>
    <x v="2"/>
    <n v="3"/>
    <x v="0"/>
    <x v="0"/>
    <x v="1"/>
    <d v="2023-03-14T00:00:00"/>
    <x v="21"/>
    <x v="20"/>
    <e v="#REF!"/>
  </r>
  <r>
    <n v="24"/>
    <s v="EDILBERTO OLIVARES CHARRIS"/>
    <s v="3.730.754"/>
    <m/>
    <x v="2"/>
    <n v="8"/>
    <x v="0"/>
    <x v="2"/>
    <x v="3"/>
    <d v="2023-03-19T00:00:00"/>
    <x v="22"/>
    <x v="21"/>
    <e v="#REF!"/>
  </r>
  <r>
    <n v="25"/>
    <s v="MAIRA MARRIAGA BOLAÑOS"/>
    <s v="1.143.460.389"/>
    <m/>
    <x v="2"/>
    <n v="2"/>
    <x v="0"/>
    <x v="0"/>
    <x v="0"/>
    <s v="23/32023"/>
    <x v="23"/>
    <x v="22"/>
    <e v="#REF!"/>
  </r>
  <r>
    <n v="26"/>
    <s v="LEIDY JIMENEZ NARVAEZ"/>
    <s v="1.234.093.434"/>
    <m/>
    <x v="2"/>
    <n v="2"/>
    <x v="0"/>
    <x v="0"/>
    <x v="1"/>
    <d v="2023-03-24T00:00:00"/>
    <x v="24"/>
    <x v="23"/>
    <e v="#REF!"/>
  </r>
  <r>
    <n v="27"/>
    <s v="EDGAR AMAYA JIMENEZ"/>
    <s v="1.044.392.017"/>
    <m/>
    <x v="3"/>
    <n v="10"/>
    <x v="0"/>
    <x v="0"/>
    <x v="6"/>
    <d v="2023-03-30T00:00:00"/>
    <x v="25"/>
    <x v="24"/>
    <e v="#REF!"/>
  </r>
  <r>
    <n v="28"/>
    <s v="BENNIS CHIQUILLO LOPEZ"/>
    <s v="8.775.024"/>
    <m/>
    <x v="3"/>
    <n v="2"/>
    <x v="0"/>
    <x v="0"/>
    <x v="5"/>
    <d v="2023-04-04T00:00:00"/>
    <x v="26"/>
    <x v="25"/>
    <e v="#REF!"/>
  </r>
  <r>
    <n v="29"/>
    <s v="MARIA MARRIAGA BOLAÑO"/>
    <s v="1.143.460.389"/>
    <m/>
    <x v="3"/>
    <n v="3"/>
    <x v="0"/>
    <x v="0"/>
    <x v="0"/>
    <d v="2023-04-07T00:00:00"/>
    <x v="27"/>
    <x v="6"/>
    <e v="#REF!"/>
  </r>
  <r>
    <n v="30"/>
    <s v="GENESIS CANTILLO TORRES"/>
    <s v="1.002.228.922"/>
    <m/>
    <x v="3"/>
    <n v="2"/>
    <x v="0"/>
    <x v="0"/>
    <x v="2"/>
    <d v="2023-04-16T00:00:00"/>
    <x v="28"/>
    <x v="2"/>
    <e v="#N/A"/>
  </r>
  <r>
    <n v="31"/>
    <s v="JAVIER ALFONSON MEJIA MARTINEZ"/>
    <s v="72.314.183"/>
    <m/>
    <x v="3"/>
    <n v="2"/>
    <x v="0"/>
    <x v="0"/>
    <x v="0"/>
    <d v="2023-04-24T00:00:00"/>
    <x v="29"/>
    <x v="22"/>
    <e v="#REF!"/>
  </r>
  <r>
    <n v="32"/>
    <s v="FRAY ANTONIO GONZALEZ PALACIO"/>
    <s v="1.044.428.129"/>
    <m/>
    <x v="3"/>
    <n v="14"/>
    <x v="0"/>
    <x v="1"/>
    <x v="1"/>
    <d v="2023-04-13T00:00:00"/>
    <x v="30"/>
    <x v="26"/>
    <e v="#REF!"/>
  </r>
  <r>
    <n v="33"/>
    <s v="EDAGAR ENRIQUE AMAYA JIMENEZ"/>
    <s v="1.044.392.017"/>
    <m/>
    <x v="3"/>
    <n v="7"/>
    <x v="0"/>
    <x v="0"/>
    <x v="6"/>
    <d v="2023-04-09T00:00:00"/>
    <x v="31"/>
    <x v="24"/>
    <e v="#REF!"/>
  </r>
  <r>
    <n v="34"/>
    <s v="ZAMIT SOLANO MEJIA "/>
    <s v="1.048.205.563"/>
    <m/>
    <x v="3"/>
    <n v="7"/>
    <x v="0"/>
    <x v="0"/>
    <x v="7"/>
    <d v="2023-04-14T00:00:00"/>
    <x v="32"/>
    <x v="27"/>
    <e v="#REF!"/>
  </r>
  <r>
    <n v="35"/>
    <s v="CARMEN BUENO GARCIA "/>
    <s v="1.044.430.813"/>
    <m/>
    <x v="3"/>
    <n v="126"/>
    <x v="0"/>
    <x v="1"/>
    <x v="3"/>
    <d v="2023-04-13T00:00:00"/>
    <x v="33"/>
    <x v="28"/>
    <e v="#REF!"/>
  </r>
  <r>
    <n v="36"/>
    <s v="MAIRA MARRIAGA BOLAÑOS"/>
    <s v="1.143.460.389"/>
    <m/>
    <x v="4"/>
    <n v="2"/>
    <x v="0"/>
    <x v="0"/>
    <x v="0"/>
    <d v="2023-05-03T00:00:00"/>
    <x v="34"/>
    <x v="29"/>
    <e v="#REF!"/>
  </r>
  <r>
    <n v="37"/>
    <s v="ANDRES VARGAS MANOTAS"/>
    <s v="72.099.290"/>
    <m/>
    <x v="4"/>
    <n v="4"/>
    <x v="0"/>
    <x v="0"/>
    <x v="5"/>
    <d v="2023-05-03T00:00:00"/>
    <x v="35"/>
    <x v="25"/>
    <e v="#REF!"/>
  </r>
  <r>
    <n v="38"/>
    <s v="VALENTINA DIAZGRANADO XIQUES"/>
    <s v="1.143.167.763"/>
    <m/>
    <x v="4"/>
    <n v="2"/>
    <x v="0"/>
    <x v="0"/>
    <x v="0"/>
    <d v="2023-04-30T00:00:00"/>
    <x v="36"/>
    <x v="30"/>
    <e v="#REF!"/>
  </r>
  <r>
    <n v="39"/>
    <s v="BOLIVAR YONNY ORDOÑEZ BORNACELL"/>
    <s v="72.253.445"/>
    <m/>
    <x v="4"/>
    <n v="15"/>
    <x v="0"/>
    <x v="0"/>
    <x v="3"/>
    <d v="2023-04-23T00:00:00"/>
    <x v="37"/>
    <x v="31"/>
    <e v="#REF!"/>
  </r>
  <r>
    <n v="40"/>
    <s v="ORLANDO DAVID GUZMAN CHACON"/>
    <s v="1.043.116.205"/>
    <m/>
    <x v="4"/>
    <n v="1"/>
    <x v="0"/>
    <x v="0"/>
    <x v="0"/>
    <d v="2023-05-13T00:00:00"/>
    <x v="38"/>
    <x v="32"/>
    <e v="#REF!"/>
  </r>
  <r>
    <n v="41"/>
    <s v="ANDRES VARGAS MANOTAS"/>
    <s v="72.099.290"/>
    <m/>
    <x v="4"/>
    <n v="12"/>
    <x v="0"/>
    <x v="0"/>
    <x v="5"/>
    <d v="2023-05-09T00:00:00"/>
    <x v="39"/>
    <x v="33"/>
    <e v="#REF!"/>
  </r>
  <r>
    <n v="42"/>
    <s v="HUGO  MOLINA ROCHA"/>
    <s v="72.122.335"/>
    <m/>
    <x v="4"/>
    <n v="1"/>
    <x v="0"/>
    <x v="0"/>
    <x v="0"/>
    <d v="2023-05-19T00:00:00"/>
    <x v="40"/>
    <x v="34"/>
    <e v="#REF!"/>
  </r>
  <r>
    <n v="43"/>
    <s v="JEFRY JOSE DE LA HOZ MARQUEZ"/>
    <s v="1.002.155.895"/>
    <m/>
    <x v="4"/>
    <n v="1"/>
    <x v="0"/>
    <x v="0"/>
    <x v="0"/>
    <d v="2023-05-22T00:00:00"/>
    <x v="41"/>
    <x v="35"/>
    <e v="#REF!"/>
  </r>
  <r>
    <n v="44"/>
    <s v="MILENA BEATRIZ CARDENAS PEDROZA"/>
    <s v="1.046.814.743"/>
    <m/>
    <x v="4"/>
    <n v="2"/>
    <x v="0"/>
    <x v="0"/>
    <x v="7"/>
    <d v="2023-05-24T00:00:00"/>
    <x v="42"/>
    <x v="22"/>
    <e v="#REF!"/>
  </r>
  <r>
    <n v="45"/>
    <s v="GENESIS CANTILLO TORRES"/>
    <s v="1.002.228.922"/>
    <m/>
    <x v="4"/>
    <n v="5"/>
    <x v="0"/>
    <x v="0"/>
    <x v="2"/>
    <d v="2023-05-24T00:00:00"/>
    <x v="43"/>
    <x v="36"/>
    <e v="#REF!"/>
  </r>
  <r>
    <n v="46"/>
    <s v="NELLY ECHEVERRIA PEÑA"/>
    <s v="1.140.903.079"/>
    <m/>
    <x v="4"/>
    <n v="2"/>
    <x v="0"/>
    <x v="0"/>
    <x v="7"/>
    <d v="2023-05-26T00:00:00"/>
    <x v="44"/>
    <x v="37"/>
    <e v="#REF!"/>
  </r>
  <r>
    <n v="47"/>
    <s v="GENESIS CANTILLO TORRES"/>
    <s v="1,002,228,922"/>
    <m/>
    <x v="5"/>
    <n v="3"/>
    <x v="0"/>
    <x v="0"/>
    <x v="2"/>
    <d v="2023-05-31T00:00:00"/>
    <x v="45"/>
    <x v="2"/>
    <e v="#N/A"/>
  </r>
  <r>
    <n v="48"/>
    <s v="ALBERTO  JULIO GUTIERREZ PERTUZ"/>
    <s v="8,486,407"/>
    <m/>
    <x v="5"/>
    <n v="2"/>
    <x v="0"/>
    <x v="0"/>
    <x v="1"/>
    <d v="2023-06-02T00:00:00"/>
    <x v="46"/>
    <x v="38"/>
    <e v="#REF!"/>
  </r>
  <r>
    <n v="49"/>
    <s v="ANDRES HERNANDEZ ROJAS"/>
    <s v="1,192,925,892"/>
    <m/>
    <x v="5"/>
    <n v="1"/>
    <x v="0"/>
    <x v="0"/>
    <x v="3"/>
    <d v="2023-06-05T00:00:00"/>
    <x v="47"/>
    <x v="2"/>
    <e v="#N/A"/>
  </r>
  <r>
    <n v="50"/>
    <s v="CARLOS SARMIENTO MIRANDA"/>
    <s v="72,021,072"/>
    <m/>
    <x v="5"/>
    <n v="2"/>
    <x v="0"/>
    <x v="0"/>
    <x v="1"/>
    <d v="2023-06-06T00:00:00"/>
    <x v="48"/>
    <x v="39"/>
    <e v="#REF!"/>
  </r>
  <r>
    <n v="51"/>
    <s v="MICHAEL MARTINEZ CONTRERAS"/>
    <s v="1,047,216,134"/>
    <m/>
    <x v="5"/>
    <n v="3"/>
    <x v="0"/>
    <x v="0"/>
    <x v="1"/>
    <d v="2023-06-06T00:00:00"/>
    <x v="49"/>
    <x v="40"/>
    <e v="#REF!"/>
  </r>
  <r>
    <n v="52"/>
    <s v="JAIME MOLINARES "/>
    <s v="3,746,452"/>
    <m/>
    <x v="5"/>
    <n v="1"/>
    <x v="0"/>
    <x v="0"/>
    <x v="6"/>
    <d v="2023-06-09T00:00:00"/>
    <x v="50"/>
    <x v="41"/>
    <e v="#REF!"/>
  </r>
  <r>
    <n v="53"/>
    <s v="MAIRA MARRIAGA BOLAÑOS"/>
    <s v="1,143,460,389"/>
    <m/>
    <x v="5"/>
    <n v="2"/>
    <x v="0"/>
    <x v="0"/>
    <x v="0"/>
    <d v="2023-06-12T00:00:00"/>
    <x v="51"/>
    <x v="42"/>
    <e v="#REF!"/>
  </r>
  <r>
    <n v="54"/>
    <s v="HELIS RAMIREZ PATIÑO"/>
    <s v="1,140,868,628"/>
    <m/>
    <x v="5"/>
    <n v="3"/>
    <x v="0"/>
    <x v="0"/>
    <x v="2"/>
    <d v="2023-06-17T00:00:00"/>
    <x v="52"/>
    <x v="43"/>
    <e v="#REF!"/>
  </r>
  <r>
    <n v="55"/>
    <s v="JAIR DE LA HOZ AHUMANA"/>
    <s v="72,210,550"/>
    <m/>
    <x v="5"/>
    <n v="2"/>
    <x v="0"/>
    <x v="0"/>
    <x v="1"/>
    <d v="2023-06-23T00:00:00"/>
    <x v="53"/>
    <x v="44"/>
    <e v="#REF!"/>
  </r>
  <r>
    <n v="56"/>
    <s v="KAREN ROJANO HERNANDEZ"/>
    <s v="1,042,348,028"/>
    <m/>
    <x v="5"/>
    <n v="1"/>
    <x v="0"/>
    <x v="0"/>
    <x v="2"/>
    <d v="2023-06-27T00:00:00"/>
    <x v="54"/>
    <x v="14"/>
    <e v="#REF!"/>
  </r>
  <r>
    <n v="57"/>
    <s v="KAREN BORMACELL SIMONDS"/>
    <s v="1,081,028,900"/>
    <m/>
    <x v="6"/>
    <n v="2"/>
    <x v="0"/>
    <x v="0"/>
    <x v="1"/>
    <d v="2023-06-30T00:00:00"/>
    <x v="55"/>
    <x v="45"/>
    <e v="#REF!"/>
  </r>
  <r>
    <n v="58"/>
    <s v="KAREN BORMACELL SIMONDS"/>
    <s v="1,081,028,900"/>
    <m/>
    <x v="6"/>
    <n v="1"/>
    <x v="0"/>
    <x v="0"/>
    <x v="1"/>
    <d v="2023-07-02T00:00:00"/>
    <x v="56"/>
    <x v="46"/>
    <e v="#N/A"/>
  </r>
  <r>
    <n v="59"/>
    <s v="JOHNNY ARRIETA LLANOS"/>
    <s v="8,699,499"/>
    <m/>
    <x v="6"/>
    <n v="10"/>
    <x v="0"/>
    <x v="0"/>
    <x v="3"/>
    <d v="2023-06-28T00:00:00"/>
    <x v="57"/>
    <x v="47"/>
    <e v="#REF!"/>
  </r>
  <r>
    <n v="60"/>
    <s v="ALBERTO  JULIO GUTIERREZ PERTUZ"/>
    <s v="84,864,407"/>
    <m/>
    <x v="6"/>
    <n v="8"/>
    <x v="0"/>
    <x v="0"/>
    <x v="1"/>
    <d v="2023-07-03T00:00:00"/>
    <x v="58"/>
    <x v="33"/>
    <e v="#REF!"/>
  </r>
  <r>
    <n v="61"/>
    <s v="LUIS GUZMAN RIVERA"/>
    <s v="72,273,863"/>
    <m/>
    <x v="6"/>
    <n v="3"/>
    <x v="0"/>
    <x v="0"/>
    <x v="1"/>
    <d v="2023-07-07T00:00:00"/>
    <x v="59"/>
    <x v="48"/>
    <e v="#REF!"/>
  </r>
  <r>
    <n v="62"/>
    <s v="CLARK POLO PALACIO"/>
    <s v="1,143,425,851"/>
    <m/>
    <x v="6"/>
    <n v="2"/>
    <x v="0"/>
    <x v="0"/>
    <x v="0"/>
    <d v="2023-07-11T00:00:00"/>
    <x v="60"/>
    <x v="49"/>
    <e v="#N/A"/>
  </r>
  <r>
    <n v="63"/>
    <s v="MARIA FERRER ALVIS"/>
    <s v="22,506,589"/>
    <m/>
    <x v="7"/>
    <n v="2"/>
    <x v="0"/>
    <x v="0"/>
    <x v="0"/>
    <d v="2023-08-02T00:00:00"/>
    <x v="61"/>
    <x v="23"/>
    <e v="#REF!"/>
  </r>
  <r>
    <n v="64"/>
    <s v="MARIA MARRIAGA BOLAÑO"/>
    <s v="1,143,460,389"/>
    <m/>
    <x v="7"/>
    <n v="2"/>
    <x v="0"/>
    <x v="0"/>
    <x v="0"/>
    <d v="2023-08-03T00:00:00"/>
    <x v="62"/>
    <x v="50"/>
    <e v="#REF!"/>
  </r>
  <r>
    <n v="65"/>
    <s v="OLGA MOLINA JIMENEZ"/>
    <s v="22,510,938"/>
    <m/>
    <x v="7"/>
    <n v="2"/>
    <x v="0"/>
    <x v="0"/>
    <x v="5"/>
    <d v="2023-08-08T00:00:00"/>
    <x v="63"/>
    <x v="51"/>
    <e v="#REF!"/>
  </r>
  <r>
    <n v="66"/>
    <s v="JHONNY ARRIETA LLANO"/>
    <s v="8,699,499"/>
    <m/>
    <x v="7"/>
    <n v="5"/>
    <x v="0"/>
    <x v="0"/>
    <x v="4"/>
    <d v="2023-08-08T00:00:00"/>
    <x v="64"/>
    <x v="52"/>
    <e v="#REF!"/>
  </r>
  <r>
    <n v="67"/>
    <s v="EDAGAR ENRIQUE AMAYA JIMENEZ"/>
    <s v="1,044,392,017"/>
    <m/>
    <x v="7"/>
    <n v="3"/>
    <x v="0"/>
    <x v="0"/>
    <x v="6"/>
    <d v="2023-08-11T00:00:00"/>
    <x v="65"/>
    <x v="53"/>
    <e v="#REF!"/>
  </r>
  <r>
    <n v="68"/>
    <s v="BOLIVAR YONNY ORDOÑEZ BORNACELL"/>
    <s v="72,253,445"/>
    <m/>
    <x v="7"/>
    <n v="12"/>
    <x v="0"/>
    <x v="0"/>
    <x v="8"/>
    <d v="2023-08-15T00:00:00"/>
    <x v="66"/>
    <x v="2"/>
    <e v="#N/A"/>
  </r>
  <r>
    <n v="69"/>
    <s v="LUIS ROMERO CUELLO"/>
    <s v="1,143,,256,047"/>
    <m/>
    <x v="7"/>
    <n v="2"/>
    <x v="0"/>
    <x v="0"/>
    <x v="4"/>
    <d v="2023-08-22T00:00:00"/>
    <x v="67"/>
    <x v="54"/>
    <e v="#REF!"/>
  </r>
  <r>
    <n v="70"/>
    <s v="MAIRA MARRIAGA BOLAÑOS"/>
    <s v="1,143,460,389"/>
    <m/>
    <x v="7"/>
    <n v="2"/>
    <x v="0"/>
    <x v="0"/>
    <x v="0"/>
    <d v="2023-08-21T00:00:00"/>
    <x v="68"/>
    <x v="50"/>
    <e v="#REF!"/>
  </r>
  <r>
    <n v="71"/>
    <s v="MAIRA MARRIAGA BOLAÑOS"/>
    <s v="1,143,460,389"/>
    <m/>
    <x v="7"/>
    <n v="2"/>
    <x v="0"/>
    <x v="0"/>
    <x v="0"/>
    <d v="2023-08-23T00:00:00"/>
    <x v="69"/>
    <x v="55"/>
    <e v="#REF!"/>
  </r>
  <r>
    <n v="72"/>
    <s v="NELLY ECHEVERRIA PEÑA"/>
    <s v="1,140,903,079"/>
    <m/>
    <x v="8"/>
    <n v="4"/>
    <x v="0"/>
    <x v="0"/>
    <x v="7"/>
    <d v="2023-09-04T00:00:00"/>
    <x v="70"/>
    <x v="56"/>
    <e v="#REF!"/>
  </r>
  <r>
    <n v="73"/>
    <s v="MAIRA MARRIAGA BOLAÑOS"/>
    <s v="1,143460,389"/>
    <m/>
    <x v="8"/>
    <n v="3"/>
    <x v="0"/>
    <x v="0"/>
    <x v="0"/>
    <d v="2023-08-31T00:00:00"/>
    <x v="71"/>
    <x v="12"/>
    <e v="#REF!"/>
  </r>
  <r>
    <n v="74"/>
    <s v="ARMANDO CERVANTES PEREZ"/>
    <s v="8,777,339"/>
    <m/>
    <x v="8"/>
    <n v="2"/>
    <x v="0"/>
    <x v="0"/>
    <x v="1"/>
    <d v="2023-09-18T00:00:00"/>
    <x v="72"/>
    <x v="57"/>
    <e v="#REF!"/>
  </r>
  <r>
    <n v="75"/>
    <s v="MAIRA MARRIAGA BOLAÑOS"/>
    <s v="1,143,460,389"/>
    <m/>
    <x v="8"/>
    <n v="2"/>
    <x v="0"/>
    <x v="0"/>
    <x v="0"/>
    <d v="2023-09-21T00:00:00"/>
    <x v="73"/>
    <x v="58"/>
    <e v="#REF!"/>
  </r>
  <r>
    <n v="76"/>
    <s v="MAIRA MARRIAGA BOLAÑOS"/>
    <s v="1,143,460,389"/>
    <m/>
    <x v="8"/>
    <n v="2"/>
    <x v="0"/>
    <x v="0"/>
    <x v="0"/>
    <d v="2023-09-23T00:00:00"/>
    <x v="74"/>
    <x v="59"/>
    <e v="#REF!"/>
  </r>
  <r>
    <n v="77"/>
    <s v="OLGA MOLINA JIMENEZ"/>
    <s v="22,510,938"/>
    <m/>
    <x v="8"/>
    <n v="3"/>
    <x v="0"/>
    <x v="0"/>
    <x v="1"/>
    <d v="2023-09-16T00:00:00"/>
    <x v="75"/>
    <x v="60"/>
    <e v="#REF!"/>
  </r>
  <r>
    <n v="78"/>
    <s v="OLGA MOLINA JIMENEZ"/>
    <s v="22,510,938"/>
    <m/>
    <x v="8"/>
    <n v="8"/>
    <x v="0"/>
    <x v="0"/>
    <x v="1"/>
    <d v="2023-09-22T00:00:00"/>
    <x v="76"/>
    <x v="60"/>
    <e v="#REF!"/>
  </r>
  <r>
    <n v="79"/>
    <s v="MARIA FERRER ALVIS"/>
    <s v="22,506,589"/>
    <m/>
    <x v="8"/>
    <n v="2"/>
    <x v="0"/>
    <x v="0"/>
    <x v="0"/>
    <d v="2023-09-13T00:00:00"/>
    <x v="77"/>
    <x v="12"/>
    <e v="#REF!"/>
  </r>
  <r>
    <n v="80"/>
    <s v="GENESIS CANTILLO TORRES"/>
    <s v="1,002,228,922"/>
    <m/>
    <x v="8"/>
    <n v="2"/>
    <x v="0"/>
    <x v="0"/>
    <x v="2"/>
    <d v="2023-09-14T00:00:00"/>
    <x v="78"/>
    <x v="2"/>
    <e v="#N/A"/>
  </r>
  <r>
    <n v="81"/>
    <s v="MARTHA RAMIREZ HAMBURGER"/>
    <s v="32,705,541"/>
    <m/>
    <x v="8"/>
    <n v="4"/>
    <x v="0"/>
    <x v="0"/>
    <x v="0"/>
    <d v="2023-09-15T00:00:00"/>
    <x v="75"/>
    <x v="2"/>
    <e v="#N/A"/>
  </r>
  <r>
    <n v="82"/>
    <s v="MARTHA RAMIREZ HAMBURGER"/>
    <s v="32,705,541"/>
    <m/>
    <x v="8"/>
    <n v="5"/>
    <x v="0"/>
    <x v="0"/>
    <x v="0"/>
    <d v="2023-09-22T00:00:00"/>
    <x v="79"/>
    <x v="2"/>
    <e v="#N/A"/>
  </r>
  <r>
    <n v="83"/>
    <s v="MAIRA MARRIAGA BOLAÑOS"/>
    <s v="1,143,460,369"/>
    <m/>
    <x v="9"/>
    <n v="3"/>
    <x v="0"/>
    <x v="0"/>
    <x v="0"/>
    <d v="2023-10-07T00:00:00"/>
    <x v="80"/>
    <x v="59"/>
    <e v="#REF!"/>
  </r>
  <r>
    <n v="84"/>
    <s v="MARIA FERRER ALVIS"/>
    <s v="22,506,589"/>
    <m/>
    <x v="8"/>
    <n v="2"/>
    <x v="1"/>
    <x v="3"/>
    <x v="9"/>
    <d v="2023-09-27T00:00:00"/>
    <x v="81"/>
    <x v="53"/>
    <e v="#REF!"/>
  </r>
  <r>
    <n v="85"/>
    <s v="MARIA FERRER ALVIS"/>
    <s v="22,506,589"/>
    <m/>
    <x v="9"/>
    <n v="2"/>
    <x v="1"/>
    <x v="3"/>
    <x v="9"/>
    <d v="2023-10-04T00:00:00"/>
    <x v="82"/>
    <x v="53"/>
    <e v="#REF!"/>
  </r>
  <r>
    <n v="86"/>
    <s v="MARIA FERRER ALVIS"/>
    <s v="22,506,589"/>
    <m/>
    <x v="8"/>
    <n v="3"/>
    <x v="1"/>
    <x v="3"/>
    <x v="9"/>
    <d v="2023-09-28T00:00:00"/>
    <x v="83"/>
    <x v="53"/>
    <e v="#REF!"/>
  </r>
  <r>
    <n v="87"/>
    <s v="MICHAEL MARTINEZ CONTRERAS"/>
    <s v="1,047,216,134"/>
    <m/>
    <x v="8"/>
    <n v="4"/>
    <x v="0"/>
    <x v="0"/>
    <x v="3"/>
    <d v="2023-09-26T00:00:00"/>
    <x v="76"/>
    <x v="61"/>
    <e v="#REF!"/>
  </r>
  <r>
    <n v="88"/>
    <s v="MICHAEL MARTINEZ CONTRERAS"/>
    <s v="1,047,216,134"/>
    <m/>
    <x v="9"/>
    <n v="5"/>
    <x v="0"/>
    <x v="0"/>
    <x v="3"/>
    <d v="2023-10-02T00:00:00"/>
    <x v="84"/>
    <x v="61"/>
    <e v="#REF!"/>
  </r>
  <r>
    <n v="89"/>
    <s v="MAIRA MARRIAGA BOLAÑOS"/>
    <s v="1,143,460,369"/>
    <m/>
    <x v="9"/>
    <n v="7"/>
    <x v="0"/>
    <x v="0"/>
    <x v="0"/>
    <d v="2023-09-30T00:00:00"/>
    <x v="84"/>
    <x v="62"/>
    <e v="#REF!"/>
  </r>
  <r>
    <n v="90"/>
    <s v="MARICELA CALDERIN PERTUZ"/>
    <s v="32,869,679"/>
    <m/>
    <x v="9"/>
    <n v="2"/>
    <x v="0"/>
    <x v="0"/>
    <x v="1"/>
    <d v="2023-10-11T00:00:00"/>
    <x v="85"/>
    <x v="63"/>
    <e v="#REF!"/>
  </r>
  <r>
    <n v="91"/>
    <s v="ISMAEL VILORIA ORELLANO"/>
    <s v="1,044,425,563"/>
    <m/>
    <x v="9"/>
    <n v="2"/>
    <x v="0"/>
    <x v="0"/>
    <x v="0"/>
    <d v="2023-10-14T00:00:00"/>
    <x v="86"/>
    <x v="64"/>
    <e v="#REF!"/>
  </r>
  <r>
    <n v="92"/>
    <s v="NICK MEDRANO VERGARA"/>
    <s v="1,143,268,971"/>
    <m/>
    <x v="9"/>
    <n v="2"/>
    <x v="0"/>
    <x v="0"/>
    <x v="1"/>
    <d v="2023-09-28T00:00:00"/>
    <x v="76"/>
    <x v="22"/>
    <e v="#REF!"/>
  </r>
  <r>
    <n v="93"/>
    <s v="BOLIVAR YONNY ORDOÑEZ BORNACELL"/>
    <s v="72,253,445"/>
    <m/>
    <x v="9"/>
    <n v="10"/>
    <x v="0"/>
    <x v="0"/>
    <x v="8"/>
    <d v="2023-10-10T00:00:00"/>
    <x v="87"/>
    <x v="2"/>
    <e v="#N/A"/>
  </r>
  <r>
    <n v="94"/>
    <s v="MAIRA MARRIAGA BOLAÑOS"/>
    <s v="1,143,460,389"/>
    <m/>
    <x v="9"/>
    <n v="126"/>
    <x v="0"/>
    <x v="1"/>
    <x v="0"/>
    <d v="2023-10-19T00:00:00"/>
    <x v="88"/>
    <x v="65"/>
    <e v="#REF!"/>
  </r>
  <r>
    <n v="95"/>
    <s v="CELIA MOLINA CORONELL"/>
    <s v="1,044,392,321"/>
    <m/>
    <x v="9"/>
    <n v="1"/>
    <x v="0"/>
    <x v="0"/>
    <x v="5"/>
    <d v="2023-10-20T00:00:00"/>
    <x v="89"/>
    <x v="34"/>
    <e v="#REF!"/>
  </r>
  <r>
    <n v="96"/>
    <s v="LUIS OSORIO AMADOR"/>
    <s v="1,044,433,815"/>
    <m/>
    <x v="9"/>
    <n v="2"/>
    <x v="0"/>
    <x v="0"/>
    <x v="1"/>
    <d v="2023-10-22T00:00:00"/>
    <x v="90"/>
    <x v="14"/>
    <e v="#REF!"/>
  </r>
  <r>
    <n v="97"/>
    <s v="GENESIS CANTILLO TORRES"/>
    <s v="1,002,228,922"/>
    <m/>
    <x v="9"/>
    <n v="1"/>
    <x v="0"/>
    <x v="0"/>
    <x v="2"/>
    <d v="2023-10-28T00:00:00"/>
    <x v="91"/>
    <x v="59"/>
    <e v="#REF!"/>
  </r>
  <r>
    <n v="98"/>
    <s v="MARIA FERRER ALVIS"/>
    <s v="22,506,589"/>
    <m/>
    <x v="9"/>
    <n v="2"/>
    <x v="0"/>
    <x v="0"/>
    <x v="0"/>
    <d v="2023-10-26T00:00:00"/>
    <x v="92"/>
    <x v="12"/>
    <e v="#REF!"/>
  </r>
  <r>
    <n v="99"/>
    <s v="SHIRLEY DORIA PEÑA"/>
    <s v="1,140,876,691"/>
    <m/>
    <x v="10"/>
    <n v="2"/>
    <x v="0"/>
    <x v="0"/>
    <x v="7"/>
    <d v="2023-11-01T00:00:00"/>
    <x v="93"/>
    <x v="22"/>
    <e v="#REF!"/>
  </r>
  <r>
    <n v="100"/>
    <s v="ORLANDO DAVID GUZMAN CHACON"/>
    <s v="1,043,116,205"/>
    <m/>
    <x v="10"/>
    <n v="2"/>
    <x v="0"/>
    <x v="0"/>
    <x v="0"/>
    <d v="2023-11-02T00:00:00"/>
    <x v="94"/>
    <x v="22"/>
    <e v="#REF!"/>
  </r>
  <r>
    <n v="101"/>
    <s v="GENESIS CANTILLO TORRES"/>
    <s v="1,002,228,922"/>
    <m/>
    <x v="9"/>
    <n v="2"/>
    <x v="0"/>
    <x v="0"/>
    <x v="2"/>
    <d v="2023-10-30T00:00:00"/>
    <x v="95"/>
    <x v="66"/>
    <e v="#REF!"/>
  </r>
  <r>
    <n v="102"/>
    <s v="GENESIS CANTILLO TORRES"/>
    <s v="1,002,228,922"/>
    <m/>
    <x v="10"/>
    <n v="13"/>
    <x v="0"/>
    <x v="0"/>
    <x v="2"/>
    <d v="2023-11-01T00:00:00"/>
    <x v="96"/>
    <x v="66"/>
    <e v="#REF!"/>
  </r>
  <r>
    <n v="103"/>
    <s v="SHIRLEY DORIA PEÑA"/>
    <s v="1,140,876,691"/>
    <m/>
    <x v="10"/>
    <n v="2"/>
    <x v="0"/>
    <x v="0"/>
    <x v="7"/>
    <d v="2023-11-03T00:00:00"/>
    <x v="97"/>
    <x v="22"/>
    <e v="#REF!"/>
  </r>
  <r>
    <n v="104"/>
    <s v="KARINA SALAS BROCHERO"/>
    <s v="1,007,096,798"/>
    <m/>
    <x v="10"/>
    <n v="10"/>
    <x v="0"/>
    <x v="0"/>
    <x v="5"/>
    <d v="2023-11-03T00:00:00"/>
    <x v="98"/>
    <x v="67"/>
    <e v="#REF!"/>
  </r>
  <r>
    <n v="105"/>
    <s v="LUIS CHARRIS BALDOVINO"/>
    <s v="8,498,272"/>
    <m/>
    <x v="10"/>
    <n v="5"/>
    <x v="1"/>
    <x v="3"/>
    <x v="9"/>
    <d v="2023-11-05T00:00:00"/>
    <x v="99"/>
    <x v="53"/>
    <e v="#REF!"/>
  </r>
  <r>
    <n v="106"/>
    <s v="JUAN CORRO MOLINA"/>
    <s v="1,044,392,407"/>
    <m/>
    <x v="9"/>
    <n v="8"/>
    <x v="0"/>
    <x v="0"/>
    <x v="2"/>
    <d v="2023-10-24T00:00:00"/>
    <x v="95"/>
    <x v="68"/>
    <e v="#REF!"/>
  </r>
  <r>
    <n v="107"/>
    <s v="JUAN CORRO MOLINA"/>
    <s v="1,044,392,407"/>
    <m/>
    <x v="10"/>
    <n v="7"/>
    <x v="0"/>
    <x v="0"/>
    <x v="2"/>
    <d v="2023-11-01T00:00:00"/>
    <x v="100"/>
    <x v="68"/>
    <e v="#REF!"/>
  </r>
  <r>
    <n v="108"/>
    <s v="JUAN CORRO MOLINA"/>
    <s v="1,044,392,407"/>
    <m/>
    <x v="10"/>
    <n v="23"/>
    <x v="0"/>
    <x v="0"/>
    <x v="2"/>
    <d v="2023-11-08T00:00:00"/>
    <x v="101"/>
    <x v="69"/>
    <e v="#REF!"/>
  </r>
  <r>
    <n v="109"/>
    <s v="JUAN CORRO MOLINA"/>
    <s v="1,044,392,407"/>
    <m/>
    <x v="11"/>
    <n v="7"/>
    <x v="0"/>
    <x v="0"/>
    <x v="2"/>
    <d v="2023-12-01T00:00:00"/>
    <x v="102"/>
    <x v="69"/>
    <e v="#REF!"/>
  </r>
  <r>
    <n v="110"/>
    <s v="PALMIRA  JIMENEZ MENDEZ"/>
    <s v="72,130,373"/>
    <m/>
    <x v="10"/>
    <n v="2"/>
    <x v="0"/>
    <x v="0"/>
    <x v="8"/>
    <d v="2023-11-14T00:00:00"/>
    <x v="103"/>
    <x v="30"/>
    <e v="#N/A"/>
  </r>
  <r>
    <n v="111"/>
    <s v="LEIDY JIMENEZ NARVAEZ"/>
    <s v="1,234,093,434"/>
    <m/>
    <x v="10"/>
    <n v="1"/>
    <x v="0"/>
    <x v="0"/>
    <x v="1"/>
    <d v="2023-11-14T00:00:00"/>
    <x v="104"/>
    <x v="70"/>
    <e v="#REF!"/>
  </r>
  <r>
    <n v="112"/>
    <s v="LEIDY JIMENEZ NARVAEZ"/>
    <s v="1,234,093,434"/>
    <m/>
    <x v="10"/>
    <n v="3"/>
    <x v="0"/>
    <x v="0"/>
    <x v="1"/>
    <d v="2023-11-10T00:00:00"/>
    <x v="98"/>
    <x v="71"/>
    <e v="#REF!"/>
  </r>
  <r>
    <n v="113"/>
    <s v="GENESIS CANTILLO TORRES"/>
    <s v="1,002,228,922"/>
    <m/>
    <x v="10"/>
    <n v="7"/>
    <x v="0"/>
    <x v="0"/>
    <x v="2"/>
    <d v="2023-11-17T00:00:00"/>
    <x v="105"/>
    <x v="66"/>
    <e v="#REF!"/>
  </r>
  <r>
    <n v="114"/>
    <s v="CLARK POLO PALACIO"/>
    <s v="1,143,425,851"/>
    <m/>
    <x v="10"/>
    <n v="1"/>
    <x v="0"/>
    <x v="0"/>
    <x v="0"/>
    <d v="2023-11-17T00:00:00"/>
    <x v="106"/>
    <x v="72"/>
    <e v="#REF!"/>
  </r>
  <r>
    <n v="115"/>
    <s v="MICHAEL MENDEZ BENTHAN "/>
    <s v="72,220,315"/>
    <m/>
    <x v="10"/>
    <n v="2"/>
    <x v="0"/>
    <x v="0"/>
    <x v="0"/>
    <d v="2023-11-23T00:00:00"/>
    <x v="107"/>
    <x v="12"/>
    <e v="#REF!"/>
  </r>
  <r>
    <n v="116"/>
    <s v="MARIA ARZUZA ECHEVERRIA"/>
    <s v="55,303,471"/>
    <m/>
    <x v="10"/>
    <n v="2"/>
    <x v="0"/>
    <x v="0"/>
    <x v="2"/>
    <d v="2023-11-24T00:00:00"/>
    <x v="108"/>
    <x v="73"/>
    <e v="#REF!"/>
  </r>
  <r>
    <n v="117"/>
    <s v="DARIO CAMARGO CABARCAS"/>
    <s v="3,742,225"/>
    <m/>
    <x v="10"/>
    <n v="2"/>
    <x v="0"/>
    <x v="0"/>
    <x v="0"/>
    <d v="2023-11-23T00:00:00"/>
    <x v="107"/>
    <x v="74"/>
    <e v="#REF!"/>
  </r>
  <r>
    <n v="118"/>
    <s v="LILIBETH PEREZ PEREZ"/>
    <s v="1,143,151,743"/>
    <m/>
    <x v="10"/>
    <n v="2"/>
    <x v="0"/>
    <x v="0"/>
    <x v="1"/>
    <d v="2023-11-12T00:00:00"/>
    <x v="96"/>
    <x v="75"/>
    <e v="#REF!"/>
  </r>
  <r>
    <n v="119"/>
    <s v="KARINA SALAS BROCHERO"/>
    <s v="1,007,096,798"/>
    <m/>
    <x v="10"/>
    <n v="3"/>
    <x v="0"/>
    <x v="1"/>
    <x v="5"/>
    <d v="2023-11-28T00:00:00"/>
    <x v="101"/>
    <x v="17"/>
    <e v="#REF!"/>
  </r>
  <r>
    <n v="120"/>
    <s v="KARINA SALAS BROCHERO"/>
    <s v="1,007,096,798"/>
    <m/>
    <x v="11"/>
    <n v="31"/>
    <x v="0"/>
    <x v="1"/>
    <x v="5"/>
    <d v="2023-12-01T00:00:00"/>
    <x v="109"/>
    <x v="17"/>
    <e v="#REF!"/>
  </r>
  <r>
    <n v="121"/>
    <s v="SULAY TEJERA GONZALEZ"/>
    <s v="22,586,275"/>
    <m/>
    <x v="10"/>
    <n v="3"/>
    <x v="0"/>
    <x v="0"/>
    <x v="5"/>
    <d v="2023-11-27T00:00:00"/>
    <x v="110"/>
    <x v="76"/>
    <e v="#REF!"/>
  </r>
  <r>
    <n v="122"/>
    <s v="HELEN ARIAS MERCADO"/>
    <s v="1,143,467,516"/>
    <m/>
    <x v="10"/>
    <n v="2"/>
    <x v="0"/>
    <x v="0"/>
    <x v="0"/>
    <d v="2023-11-21T00:00:00"/>
    <x v="111"/>
    <x v="77"/>
    <e v="#REF!"/>
  </r>
  <r>
    <n v="123"/>
    <s v="GENESIS CANTILLO TORRES"/>
    <s v="1,002,228,922"/>
    <m/>
    <x v="10"/>
    <n v="8"/>
    <x v="0"/>
    <x v="1"/>
    <x v="2"/>
    <d v="2023-11-23T00:00:00"/>
    <x v="101"/>
    <x v="78"/>
    <e v="#N/A"/>
  </r>
  <r>
    <n v="124"/>
    <s v="GENESIS CANTILLO TORRES"/>
    <s v="1,002,228,922"/>
    <m/>
    <x v="11"/>
    <n v="31"/>
    <x v="0"/>
    <x v="1"/>
    <x v="2"/>
    <d v="2023-12-01T00:00:00"/>
    <x v="109"/>
    <x v="78"/>
    <e v="#N/A"/>
  </r>
  <r>
    <n v="125"/>
    <s v="NELLY ECHEVERRIA PEÑA"/>
    <s v="1,140,903,079"/>
    <m/>
    <x v="11"/>
    <n v="1"/>
    <x v="0"/>
    <x v="0"/>
    <x v="7"/>
    <d v="2023-12-04T00:00:00"/>
    <x v="112"/>
    <x v="79"/>
    <e v="#REF!"/>
  </r>
  <r>
    <n v="126"/>
    <s v="ZAMIT SOLANO MEJIA "/>
    <s v="1,048,205,563"/>
    <m/>
    <x v="10"/>
    <n v="1"/>
    <x v="0"/>
    <x v="0"/>
    <x v="7"/>
    <d v="2023-11-30T00:00:00"/>
    <x v="101"/>
    <x v="80"/>
    <e v="#REF!"/>
  </r>
  <r>
    <n v="127"/>
    <s v="ZAMIT SOLANO MEJIA "/>
    <s v="1,048,205,563"/>
    <m/>
    <x v="11"/>
    <n v="5"/>
    <x v="0"/>
    <x v="0"/>
    <x v="7"/>
    <d v="2023-12-01T00:00:00"/>
    <x v="113"/>
    <x v="80"/>
    <e v="#REF!"/>
  </r>
  <r>
    <n v="128"/>
    <s v="JHON GUTIERREZ DE LA HOZ"/>
    <s v="1,001,823,705"/>
    <m/>
    <x v="10"/>
    <n v="3"/>
    <x v="0"/>
    <x v="0"/>
    <x v="3"/>
    <d v="2023-11-28T00:00:00"/>
    <x v="101"/>
    <x v="81"/>
    <e v="#REF!"/>
  </r>
  <r>
    <n v="129"/>
    <s v="JHON GUTIERREZ DE LA HOZ"/>
    <s v="1,001,823,705"/>
    <m/>
    <x v="11"/>
    <n v="7"/>
    <x v="0"/>
    <x v="0"/>
    <x v="3"/>
    <d v="2023-12-01T00:00:00"/>
    <x v="102"/>
    <x v="81"/>
    <e v="#REF!"/>
  </r>
  <r>
    <n v="130"/>
    <s v="LUIS CHARRIS BALDOVINO"/>
    <s v="8,498,272"/>
    <m/>
    <x v="11"/>
    <n v="1"/>
    <x v="0"/>
    <x v="0"/>
    <x v="0"/>
    <d v="2023-12-12T00:00:00"/>
    <x v="114"/>
    <x v="82"/>
    <e v="#REF!"/>
  </r>
  <r>
    <n v="131"/>
    <s v="MARICELA CALDERIN PERTUZ"/>
    <s v="32,669,679"/>
    <m/>
    <x v="11"/>
    <n v="2"/>
    <x v="0"/>
    <x v="0"/>
    <x v="1"/>
    <d v="2023-12-20T00:00:00"/>
    <x v="115"/>
    <x v="83"/>
    <e v="#REF!"/>
  </r>
  <r>
    <n v="132"/>
    <s v="CARLOS DAZA MOLINA"/>
    <s v="1,044,395,232"/>
    <m/>
    <x v="11"/>
    <n v="2"/>
    <x v="0"/>
    <x v="0"/>
    <x v="7"/>
    <d v="2023-12-21T00:00:00"/>
    <x v="116"/>
    <x v="43"/>
    <e v="#REF!"/>
  </r>
  <r>
    <n v="133"/>
    <s v="LUIS ROA MARTINEZ"/>
    <s v="1,002,161,592"/>
    <m/>
    <x v="11"/>
    <n v="2"/>
    <x v="0"/>
    <x v="0"/>
    <x v="1"/>
    <d v="2023-12-21T00:00:00"/>
    <x v="116"/>
    <x v="35"/>
    <e v="#REF!"/>
  </r>
  <r>
    <n v="134"/>
    <s v="DIONI ECHEVERRIA CASTRO"/>
    <s v="1,129,566,741"/>
    <m/>
    <x v="11"/>
    <n v="2"/>
    <x v="0"/>
    <x v="0"/>
    <x v="0"/>
    <d v="2023-12-20T00:00:00"/>
    <x v="115"/>
    <x v="34"/>
    <e v="#REF!"/>
  </r>
  <r>
    <n v="135"/>
    <s v="MILENA BEATRIZ CARDENAS PEDROZA"/>
    <s v="1,046,814,743"/>
    <m/>
    <x v="11"/>
    <n v="2"/>
    <x v="0"/>
    <x v="0"/>
    <x v="7"/>
    <d v="2023-12-25T00:00:00"/>
    <x v="117"/>
    <x v="82"/>
    <e v="#REF!"/>
  </r>
  <r>
    <n v="136"/>
    <s v="JUAN CORRO MOLINA"/>
    <s v="1,044,392,407"/>
    <m/>
    <x v="11"/>
    <n v="24"/>
    <x v="0"/>
    <x v="0"/>
    <x v="2"/>
    <d v="2023-12-08T00:00:00"/>
    <x v="109"/>
    <x v="69"/>
    <e v="#REF!"/>
  </r>
  <r>
    <n v="137"/>
    <s v="DIONI ECHEVERRIA CASTRO"/>
    <s v="1,129,566,741"/>
    <m/>
    <x v="11"/>
    <n v="10"/>
    <x v="0"/>
    <x v="0"/>
    <x v="0"/>
    <d v="2023-12-22T00:00:00"/>
    <x v="109"/>
    <x v="84"/>
    <e v="#REF!"/>
  </r>
  <r>
    <n v="138"/>
    <m/>
    <m/>
    <m/>
    <x v="12"/>
    <m/>
    <x v="2"/>
    <x v="4"/>
    <x v="3"/>
    <m/>
    <x v="118"/>
    <x v="2"/>
    <e v="#N/A"/>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4">
  <r>
    <n v="1"/>
    <s v="TEMPOACTIVA"/>
    <s v="KARINA GREGORIA SALAS BROCHERO"/>
    <n v="1007096798"/>
    <n v="1007096798"/>
    <x v="0"/>
    <x v="0"/>
    <x v="0"/>
    <x v="0"/>
    <x v="0"/>
    <x v="0"/>
    <x v="0"/>
    <x v="0"/>
    <x v="0"/>
    <x v="0"/>
    <d v="2024-04-01T00:00:00"/>
    <d v="2023-04-01T00:00:00"/>
    <s v="O829"/>
    <x v="0"/>
    <s v=""/>
    <s v=""/>
    <s v=""/>
    <s v=""/>
    <s v=""/>
    <s v=""/>
  </r>
  <r>
    <n v="2"/>
    <s v="TEMPOACTIVA"/>
    <s v="HELIS MARI RAMIREZ PATIÑO"/>
    <n v="1140868628"/>
    <n v="1140868628"/>
    <x v="0"/>
    <x v="0"/>
    <x v="0"/>
    <x v="0"/>
    <x v="0"/>
    <x v="1"/>
    <x v="0"/>
    <x v="1"/>
    <x v="1"/>
    <x v="0"/>
    <d v="2024-04-01T00:00:00"/>
    <d v="2024-03-03T00:00:00"/>
    <s v="Z359"/>
    <x v="1"/>
    <s v="HELIS MARI RAMIREZ PATIÑO"/>
    <n v="3"/>
    <n v="2024"/>
    <s v="abril"/>
    <s v="Z359, O821"/>
    <s v="Supervision de embarazo de alto riesgo, sin otra especificacion, Parto por cesarea de emergencia"/>
  </r>
  <r>
    <n v="3"/>
    <s v="TEMPOACTIVA"/>
    <s v="HELIS MARI RAMIREZ PATIÑO"/>
    <n v="1140868628"/>
    <n v="1140868628"/>
    <x v="0"/>
    <x v="0"/>
    <x v="0"/>
    <x v="0"/>
    <x v="0"/>
    <x v="2"/>
    <x v="0"/>
    <x v="0"/>
    <x v="1"/>
    <x v="0"/>
    <d v="2024-04-11T00:00:00"/>
    <d v="2024-04-30T00:00:00"/>
    <s v="O821"/>
    <x v="2"/>
    <s v="HELIS MARI RAMIREZ PATIÑO"/>
    <n v="20"/>
    <n v="2024"/>
    <s v="abril"/>
    <s v="Z359, O821"/>
    <s v="Supervision de embarazo de alto riesgo, sin otra especificacion, Parto por cesarea de emergencia"/>
  </r>
  <r>
    <n v="4"/>
    <s v="TEMPOACTIVA"/>
    <s v="HELIS MARI RAMIREZ PATIÑO"/>
    <n v="1140868628"/>
    <n v="1140868628"/>
    <x v="0"/>
    <x v="0"/>
    <x v="0"/>
    <x v="0"/>
    <x v="1"/>
    <x v="3"/>
    <x v="0"/>
    <x v="0"/>
    <x v="1"/>
    <x v="0"/>
    <d v="2024-08-01T00:00:00"/>
    <d v="2024-08-31T00:00:00"/>
    <s v="O821"/>
    <x v="2"/>
    <s v="HELIS MARI RAMIREZ PATIÑO"/>
    <n v="31"/>
    <n v="2024"/>
    <s v="agosto"/>
    <s v="O821"/>
    <s v="Parto por cesarea de emergencia"/>
  </r>
  <r>
    <n v="5"/>
    <s v="TEMPOACTIVA"/>
    <s v="KARINA GREGORIA SALAS BROCHERO"/>
    <n v="1007096798"/>
    <n v="1007096798"/>
    <x v="0"/>
    <x v="0"/>
    <x v="0"/>
    <x v="0"/>
    <x v="2"/>
    <x v="3"/>
    <x v="0"/>
    <x v="0"/>
    <x v="0"/>
    <x v="0"/>
    <d v="2024-01-01T00:00:00"/>
    <d v="2024-01-31T00:00:00"/>
    <s v="O829"/>
    <x v="0"/>
    <s v="KARINA GREGORIA SALAS BROCHERO"/>
    <n v="31"/>
    <n v="2024"/>
    <s v="enero"/>
    <s v="O829"/>
    <s v="Parto por cesarea, sin otra especificacion"/>
  </r>
  <r>
    <n v="6"/>
    <s v="TEMPOACTIVA"/>
    <s v="GENISIS MARIA CANTILLO TORRES"/>
    <n v="1002228922"/>
    <n v="1002228922"/>
    <x v="1"/>
    <x v="0"/>
    <x v="1"/>
    <x v="0"/>
    <x v="2"/>
    <x v="3"/>
    <x v="0"/>
    <x v="0"/>
    <x v="1"/>
    <x v="0"/>
    <d v="2024-01-01T00:00:00"/>
    <d v="2024-01-31T00:00:00"/>
    <s v="O829"/>
    <x v="0"/>
    <s v="GENISIS MARIA CANTILLO TORRES"/>
    <n v="31"/>
    <n v="2024"/>
    <s v="enero"/>
    <s v="O829"/>
    <s v="Parto por cesarea, sin otra especificacion"/>
  </r>
  <r>
    <n v="7"/>
    <s v="TEMPOACTIVA"/>
    <s v="JUAN CARLOS CORRO MOLINA"/>
    <n v="1044392407"/>
    <n v="1044392407"/>
    <x v="0"/>
    <x v="0"/>
    <x v="2"/>
    <x v="1"/>
    <x v="2"/>
    <x v="4"/>
    <x v="0"/>
    <x v="1"/>
    <x v="1"/>
    <x v="0"/>
    <d v="2024-01-01T00:00:00"/>
    <d v="2024-01-06T00:00:00"/>
    <s v="S835"/>
    <x v="3"/>
    <s v=""/>
    <s v=""/>
    <s v=""/>
    <s v=""/>
    <s v=""/>
    <s v=""/>
  </r>
  <r>
    <n v="8"/>
    <s v="TEMPOACTIVA"/>
    <s v="MARIA DEL CARMEN FERRER ALVIS"/>
    <n v="22506589"/>
    <n v="22506589"/>
    <x v="2"/>
    <x v="0"/>
    <x v="3"/>
    <x v="0"/>
    <x v="2"/>
    <x v="0"/>
    <x v="0"/>
    <x v="1"/>
    <x v="2"/>
    <x v="0"/>
    <d v="2024-01-09T00:00:00"/>
    <d v="2024-01-09T00:00:00"/>
    <s v="R51X"/>
    <x v="4"/>
    <s v=""/>
    <s v=""/>
    <s v=""/>
    <s v=""/>
    <s v=""/>
    <s v=""/>
  </r>
  <r>
    <n v="9"/>
    <s v="TEMPOACTIVA"/>
    <s v="JHON JARLIS PABUENA EVERTSZ"/>
    <n v="72235252"/>
    <n v="72235252"/>
    <x v="1"/>
    <x v="0"/>
    <x v="4"/>
    <x v="1"/>
    <x v="2"/>
    <x v="0"/>
    <x v="0"/>
    <x v="1"/>
    <x v="3"/>
    <x v="0"/>
    <d v="2024-01-05T00:00:00"/>
    <d v="2024-01-05T00:00:00"/>
    <s v="N390"/>
    <x v="5"/>
    <s v=""/>
    <s v=""/>
    <s v=""/>
    <s v=""/>
    <s v=""/>
    <s v=""/>
  </r>
  <r>
    <n v="10"/>
    <s v="TEMPOACTIVA"/>
    <s v="ELIANA GISSELA CHARRIS GARCIA"/>
    <n v="1044392082"/>
    <n v="1044392082"/>
    <x v="0"/>
    <x v="0"/>
    <x v="2"/>
    <x v="0"/>
    <x v="2"/>
    <x v="5"/>
    <x v="0"/>
    <x v="1"/>
    <x v="4"/>
    <x v="0"/>
    <d v="2024-01-07T00:00:00"/>
    <d v="2024-01-08T00:00:00"/>
    <s v="R101"/>
    <x v="6"/>
    <s v=""/>
    <s v=""/>
    <s v=""/>
    <s v=""/>
    <s v=""/>
    <s v=""/>
  </r>
  <r>
    <n v="11"/>
    <s v="TEMPOACTIVA"/>
    <s v="MARICELA  CALDERIN PERTUZ"/>
    <n v="32869679"/>
    <n v="32869679"/>
    <x v="0"/>
    <x v="0"/>
    <x v="5"/>
    <x v="0"/>
    <x v="2"/>
    <x v="0"/>
    <x v="0"/>
    <x v="1"/>
    <x v="3"/>
    <x v="0"/>
    <d v="2024-01-04T00:00:00"/>
    <d v="2024-01-04T00:00:00"/>
    <s v="H82X"/>
    <x v="7"/>
    <s v=""/>
    <s v=""/>
    <s v=""/>
    <s v=""/>
    <s v=""/>
    <s v=""/>
  </r>
  <r>
    <n v="12"/>
    <s v="TEMPOACTIVA"/>
    <s v="DIONI DE JESUS ECHEVERRIA CASTRO"/>
    <n v="1129566741"/>
    <n v="1129566741"/>
    <x v="3"/>
    <x v="0"/>
    <x v="6"/>
    <x v="1"/>
    <x v="2"/>
    <x v="5"/>
    <x v="0"/>
    <x v="1"/>
    <x v="2"/>
    <x v="0"/>
    <d v="2024-01-01T00:00:00"/>
    <d v="2024-01-02T00:00:00"/>
    <s v="A90X"/>
    <x v="8"/>
    <s v=""/>
    <s v=""/>
    <s v=""/>
    <s v=""/>
    <s v=""/>
    <s v=""/>
  </r>
  <r>
    <n v="13"/>
    <s v="TEMPOACTIVA"/>
    <s v="LILIAN PAOLA NARVAEZ REDONDO"/>
    <n v="1007176091"/>
    <n v="1007176091"/>
    <x v="4"/>
    <x v="1"/>
    <x v="7"/>
    <x v="0"/>
    <x v="2"/>
    <x v="5"/>
    <x v="0"/>
    <x v="1"/>
    <x v="3"/>
    <x v="0"/>
    <d v="2024-01-12T00:00:00"/>
    <d v="2024-01-13T00:00:00"/>
    <s v="A970"/>
    <x v="9"/>
    <s v=""/>
    <s v=""/>
    <s v=""/>
    <s v=""/>
    <s v=""/>
    <s v=""/>
  </r>
  <r>
    <n v="14"/>
    <s v="TEMPOACTIVA"/>
    <s v="CARELIS DEL CARMEN CARIDAD CALDERON"/>
    <n v="1047239028"/>
    <n v="1047239028"/>
    <x v="0"/>
    <x v="0"/>
    <x v="4"/>
    <x v="0"/>
    <x v="2"/>
    <x v="5"/>
    <x v="0"/>
    <x v="1"/>
    <x v="1"/>
    <x v="0"/>
    <d v="2024-01-17T00:00:00"/>
    <d v="2024-01-18T00:00:00"/>
    <s v="J00X"/>
    <x v="10"/>
    <s v=""/>
    <s v=""/>
    <s v=""/>
    <s v=""/>
    <s v=""/>
    <s v=""/>
  </r>
  <r>
    <n v="15"/>
    <s v="TEMPOACTIVA"/>
    <s v="CARELIS DEL CARMEN CARIDAD CALDERON"/>
    <n v="1047239028"/>
    <n v="1047239028"/>
    <x v="0"/>
    <x v="0"/>
    <x v="4"/>
    <x v="0"/>
    <x v="2"/>
    <x v="5"/>
    <x v="0"/>
    <x v="1"/>
    <x v="1"/>
    <x v="0"/>
    <d v="2024-01-19T00:00:00"/>
    <d v="2024-01-20T00:00:00"/>
    <s v="J039"/>
    <x v="11"/>
    <s v=""/>
    <s v=""/>
    <s v=""/>
    <s v=""/>
    <s v=""/>
    <s v=""/>
  </r>
  <r>
    <n v="16"/>
    <s v="TEMPOACTIVA"/>
    <s v="ZENITH  SUAREZ PEREZ"/>
    <n v="22583181"/>
    <n v="22583181"/>
    <x v="0"/>
    <x v="0"/>
    <x v="8"/>
    <x v="0"/>
    <x v="2"/>
    <x v="4"/>
    <x v="1"/>
    <x v="2"/>
    <x v="4"/>
    <x v="0"/>
    <d v="2024-01-16T00:00:00"/>
    <d v="2024-01-21T00:00:00"/>
    <s v="S611"/>
    <x v="12"/>
    <s v=""/>
    <s v=""/>
    <s v=""/>
    <s v=""/>
    <s v=""/>
    <s v=""/>
  </r>
  <r>
    <n v="17"/>
    <s v="TEMPOACTIVA"/>
    <s v="CARLOS ALBERTO TORRES LEON"/>
    <n v="72051803"/>
    <n v="72051803"/>
    <x v="5"/>
    <x v="0"/>
    <x v="5"/>
    <x v="1"/>
    <x v="2"/>
    <x v="5"/>
    <x v="0"/>
    <x v="1"/>
    <x v="0"/>
    <x v="0"/>
    <d v="2024-01-25T00:00:00"/>
    <d v="2024-01-26T00:00:00"/>
    <s v="R101"/>
    <x v="6"/>
    <s v=""/>
    <s v=""/>
    <s v=""/>
    <s v=""/>
    <s v=""/>
    <s v=""/>
  </r>
  <r>
    <n v="18"/>
    <s v="TEMPOACTIVA"/>
    <s v="LORAINNE PAOLA MOLINA PADILLA"/>
    <n v="1044392755"/>
    <n v="1044392755"/>
    <x v="3"/>
    <x v="0"/>
    <x v="9"/>
    <x v="0"/>
    <x v="2"/>
    <x v="0"/>
    <x v="0"/>
    <x v="1"/>
    <x v="5"/>
    <x v="0"/>
    <d v="2024-01-31T00:00:00"/>
    <d v="2024-01-31T00:00:00"/>
    <s v="J068"/>
    <x v="13"/>
    <s v=""/>
    <s v=""/>
    <s v=""/>
    <s v=""/>
    <s v=""/>
    <s v=""/>
  </r>
  <r>
    <n v="19"/>
    <s v="TEMPOACTIVA"/>
    <s v="ALBERTO JULIO GUTIERREZ PERTUZ"/>
    <n v="8486407"/>
    <n v="8486407"/>
    <x v="6"/>
    <x v="0"/>
    <x v="10"/>
    <x v="1"/>
    <x v="3"/>
    <x v="6"/>
    <x v="0"/>
    <x v="1"/>
    <x v="3"/>
    <x v="1"/>
    <d v="2023-07-03T00:00:00"/>
    <d v="2023-07-10T00:00:00"/>
    <s v="L039"/>
    <x v="14"/>
    <s v=""/>
    <s v=""/>
    <s v=""/>
    <s v=""/>
    <s v=""/>
    <s v=""/>
  </r>
  <r>
    <n v="20"/>
    <s v="TEMPOACTIVA"/>
    <s v="KARINA GREGORIA SALAS BROCHERO"/>
    <n v="1007096798"/>
    <n v="1007096798"/>
    <x v="0"/>
    <x v="0"/>
    <x v="0"/>
    <x v="0"/>
    <x v="4"/>
    <x v="7"/>
    <x v="0"/>
    <x v="0"/>
    <x v="0"/>
    <x v="0"/>
    <d v="2024-02-01T00:00:00"/>
    <d v="2024-02-29T00:00:00"/>
    <s v="O829"/>
    <x v="0"/>
    <s v="KARINA GREGORIA SALAS BROCHERO"/>
    <n v="29"/>
    <n v="2024"/>
    <s v="febrero"/>
    <s v="O829"/>
    <s v="Parto por cesarea, sin otra especificacion"/>
  </r>
  <r>
    <n v="21"/>
    <s v="TEMPOACTIVA"/>
    <s v="GENISIS MARIA CANTILLO TORRES"/>
    <n v="1002228922"/>
    <n v="1002228922"/>
    <x v="1"/>
    <x v="0"/>
    <x v="1"/>
    <x v="0"/>
    <x v="4"/>
    <x v="7"/>
    <x v="0"/>
    <x v="0"/>
    <x v="1"/>
    <x v="0"/>
    <d v="2024-02-01T00:00:00"/>
    <s v="29/2/2023"/>
    <s v="O829"/>
    <x v="0"/>
    <s v="GENISIS MARIA CANTILLO TORRES"/>
    <n v="29"/>
    <n v="2024"/>
    <s v="febrero"/>
    <s v="O829"/>
    <s v="Parto por cesarea, sin otra especificacion"/>
  </r>
  <r>
    <n v="22"/>
    <s v="TEMPOACTIVA"/>
    <s v="OLGA PATRICIA MOLINA JIMENEZ"/>
    <n v="22510938"/>
    <n v="22510938"/>
    <x v="7"/>
    <x v="0"/>
    <x v="2"/>
    <x v="0"/>
    <x v="4"/>
    <x v="8"/>
    <x v="0"/>
    <x v="1"/>
    <x v="0"/>
    <x v="0"/>
    <d v="2024-02-02T00:00:00"/>
    <d v="2024-02-08T00:00:00"/>
    <s v="D390"/>
    <x v="15"/>
    <s v=""/>
    <s v=""/>
    <s v=""/>
    <s v=""/>
    <s v=""/>
    <s v=""/>
  </r>
  <r>
    <n v="23"/>
    <s v="TEMPOACTIVA"/>
    <s v="LORAINNE PAOLA MOLINA PADILLA"/>
    <n v="1044392755"/>
    <n v="1044392755"/>
    <x v="3"/>
    <x v="0"/>
    <x v="9"/>
    <x v="0"/>
    <x v="4"/>
    <x v="0"/>
    <x v="0"/>
    <x v="1"/>
    <x v="5"/>
    <x v="0"/>
    <d v="2024-02-01T00:00:00"/>
    <d v="2024-02-01T00:00:00"/>
    <s v="J068"/>
    <x v="13"/>
    <s v=""/>
    <s v=""/>
    <s v=""/>
    <s v=""/>
    <s v=""/>
    <s v=""/>
  </r>
  <r>
    <n v="24"/>
    <s v="TEMPOACTIVA"/>
    <s v="CARELIS DEL CARMEN CARIDAD CALDERON"/>
    <n v="1047239028"/>
    <n v="1047239028"/>
    <x v="0"/>
    <x v="0"/>
    <x v="4"/>
    <x v="0"/>
    <x v="4"/>
    <x v="5"/>
    <x v="0"/>
    <x v="1"/>
    <x v="1"/>
    <x v="0"/>
    <d v="2024-02-08T00:00:00"/>
    <d v="2024-02-09T00:00:00"/>
    <s v="K083"/>
    <x v="16"/>
    <s v=""/>
    <s v=""/>
    <s v=""/>
    <s v=""/>
    <s v=""/>
    <s v=""/>
  </r>
  <r>
    <n v="25"/>
    <s v="TEMPOACTIVA"/>
    <s v="PEDRO FABIAN ARIZA MAESTRE"/>
    <n v="1045228765"/>
    <n v="1045228765"/>
    <x v="8"/>
    <x v="0"/>
    <x v="3"/>
    <x v="1"/>
    <x v="3"/>
    <x v="8"/>
    <x v="0"/>
    <x v="1"/>
    <x v="4"/>
    <x v="0"/>
    <d v="2024-07-10T00:00:00"/>
    <d v="2024-07-16T00:00:00"/>
    <s v="S618"/>
    <x v="17"/>
    <s v=""/>
    <s v=""/>
    <s v=""/>
    <s v=""/>
    <s v=""/>
    <s v=""/>
  </r>
  <r>
    <n v="26"/>
    <s v="TEMPOACTIVA"/>
    <s v="MIGUEL DE JESUS RAMOS ARTETA"/>
    <n v="1044394141"/>
    <n v="1044394141"/>
    <x v="0"/>
    <x v="0"/>
    <x v="2"/>
    <x v="1"/>
    <x v="3"/>
    <x v="0"/>
    <x v="0"/>
    <x v="1"/>
    <x v="4"/>
    <x v="0"/>
    <d v="2024-07-01T00:00:00"/>
    <d v="2024-07-01T00:00:00"/>
    <s v="J039"/>
    <x v="11"/>
    <s v=""/>
    <s v=""/>
    <s v=""/>
    <s v=""/>
    <s v=""/>
    <s v=""/>
  </r>
  <r>
    <n v="27"/>
    <s v="TEMPOACTIVA"/>
    <s v="ALDEMAR ENRIQUE ORTIZ CARPINTERO"/>
    <n v="72310167"/>
    <n v="72310167"/>
    <x v="0"/>
    <x v="0"/>
    <x v="10"/>
    <x v="1"/>
    <x v="5"/>
    <x v="0"/>
    <x v="0"/>
    <x v="1"/>
    <x v="2"/>
    <x v="2"/>
    <d v="2018-09-19T00:00:00"/>
    <d v="2018-09-19T00:00:00"/>
    <s v="G442"/>
    <x v="18"/>
    <s v=""/>
    <s v=""/>
    <s v=""/>
    <s v=""/>
    <s v=""/>
    <s v=""/>
  </r>
  <r>
    <n v="28"/>
    <s v="TEMPOACTIVA"/>
    <s v="HELIS MARI RAMIREZ PATIÑO"/>
    <n v="1140868628"/>
    <n v="1140868628"/>
    <x v="0"/>
    <x v="0"/>
    <x v="0"/>
    <x v="0"/>
    <x v="3"/>
    <x v="3"/>
    <x v="0"/>
    <x v="0"/>
    <x v="1"/>
    <x v="0"/>
    <d v="2024-07-01T00:00:00"/>
    <d v="2024-07-31T00:00:00"/>
    <s v="O821"/>
    <x v="2"/>
    <s v="HELIS MARI RAMIREZ PATIÑO"/>
    <n v="31"/>
    <n v="2024"/>
    <s v="julio"/>
    <s v="O821"/>
    <s v="Parto por cesarea de emergencia"/>
  </r>
  <r>
    <n v="29"/>
    <s v="TEMPOACTIVA"/>
    <s v="ROYBER ALBERTO ARRIETA RODRIGUEZ"/>
    <n v="1143427863"/>
    <n v="1143427863"/>
    <x v="0"/>
    <x v="0"/>
    <x v="11"/>
    <x v="1"/>
    <x v="3"/>
    <x v="9"/>
    <x v="1"/>
    <x v="2"/>
    <x v="4"/>
    <x v="0"/>
    <d v="2024-07-13T00:00:00"/>
    <d v="2024-07-22T00:00:00"/>
    <s v="S934"/>
    <x v="19"/>
    <s v="ROYBER ALBERTO ARRIETA RODRIGUEZ"/>
    <n v="10"/>
    <n v="2024"/>
    <s v="julio"/>
    <s v="S934, S934"/>
    <s v="Esguinces y torceduras del tobillo, Esguinces y torceduras del tobillo"/>
  </r>
  <r>
    <n v="30"/>
    <s v="TEMPOACTIVA"/>
    <s v="MARIA ESTHER VARGAS MARQUEZ"/>
    <n v="1044394039"/>
    <n v="1044394039"/>
    <x v="0"/>
    <x v="0"/>
    <x v="2"/>
    <x v="0"/>
    <x v="3"/>
    <x v="1"/>
    <x v="0"/>
    <x v="1"/>
    <x v="4"/>
    <x v="0"/>
    <d v="2024-07-10T00:00:00"/>
    <d v="2024-07-12T00:00:00"/>
    <s v="K040"/>
    <x v="20"/>
    <s v=""/>
    <s v=""/>
    <s v=""/>
    <s v=""/>
    <s v=""/>
    <s v=""/>
  </r>
  <r>
    <n v="31"/>
    <s v="TEMPOACTIVA"/>
    <s v="NATALIA ISABEL CARDOZO MARTINEZ"/>
    <n v="1143454486"/>
    <n v="1143454486"/>
    <x v="0"/>
    <x v="0"/>
    <x v="11"/>
    <x v="0"/>
    <x v="3"/>
    <x v="5"/>
    <x v="1"/>
    <x v="2"/>
    <x v="2"/>
    <x v="0"/>
    <d v="2024-07-24T00:00:00"/>
    <d v="2024-07-25T00:00:00"/>
    <s v="S800"/>
    <x v="21"/>
    <s v=""/>
    <s v=""/>
    <s v=""/>
    <s v=""/>
    <s v=""/>
    <s v=""/>
  </r>
  <r>
    <n v="32"/>
    <s v="TEMPOACTIVA"/>
    <s v="NICK  MEDRANO VERGARA"/>
    <n v="1143268971"/>
    <n v="1143268971"/>
    <x v="0"/>
    <x v="0"/>
    <x v="5"/>
    <x v="1"/>
    <x v="6"/>
    <x v="5"/>
    <x v="0"/>
    <x v="1"/>
    <x v="3"/>
    <x v="0"/>
    <d v="2024-06-04T00:00:00"/>
    <d v="2024-06-05T00:00:00"/>
    <s v="S934"/>
    <x v="19"/>
    <s v=""/>
    <s v=""/>
    <s v=""/>
    <s v=""/>
    <s v=""/>
    <s v=""/>
  </r>
  <r>
    <n v="33"/>
    <s v="TEMPOACTIVA"/>
    <s v="JOSE GREGORIO MARTINEZ MEJIA"/>
    <n v="72236916"/>
    <n v="72236916"/>
    <x v="9"/>
    <x v="0"/>
    <x v="12"/>
    <x v="1"/>
    <x v="6"/>
    <x v="5"/>
    <x v="0"/>
    <x v="1"/>
    <x v="3"/>
    <x v="0"/>
    <d v="2024-06-07T00:00:00"/>
    <d v="2024-06-08T00:00:00"/>
    <s v="J00X"/>
    <x v="10"/>
    <s v=""/>
    <s v=""/>
    <s v=""/>
    <s v=""/>
    <s v=""/>
    <s v=""/>
  </r>
  <r>
    <n v="34"/>
    <s v="TEMPOACTIVA"/>
    <s v="CARLOS ALFREDO DAZA MOLINA"/>
    <n v="1044395232"/>
    <n v="1044395232"/>
    <x v="0"/>
    <x v="0"/>
    <x v="2"/>
    <x v="1"/>
    <x v="6"/>
    <x v="5"/>
    <x v="0"/>
    <x v="1"/>
    <x v="4"/>
    <x v="0"/>
    <d v="2024-06-07T00:00:00"/>
    <d v="2024-06-08T00:00:00"/>
    <s v="J00X"/>
    <x v="10"/>
    <s v=""/>
    <s v=""/>
    <s v=""/>
    <s v=""/>
    <s v=""/>
    <s v=""/>
  </r>
  <r>
    <n v="35"/>
    <s v="TEMPOACTIVA"/>
    <s v="GENILZON DE JESUS BARRAZA OROZCO"/>
    <n v="1044424983"/>
    <n v="1044424983"/>
    <x v="10"/>
    <x v="0"/>
    <x v="5"/>
    <x v="1"/>
    <x v="6"/>
    <x v="0"/>
    <x v="0"/>
    <x v="1"/>
    <x v="1"/>
    <x v="0"/>
    <d v="2024-06-08T00:00:00"/>
    <d v="2024-06-08T00:00:00"/>
    <s v="A09X"/>
    <x v="22"/>
    <s v=""/>
    <s v=""/>
    <s v=""/>
    <s v=""/>
    <s v=""/>
    <s v=""/>
  </r>
  <r>
    <n v="36"/>
    <s v="TEMPOACTIVA"/>
    <s v="ROBERTS DE JESUS VIECCO MOLINA"/>
    <n v="1042849492"/>
    <n v="1042849492"/>
    <x v="11"/>
    <x v="0"/>
    <x v="12"/>
    <x v="1"/>
    <x v="6"/>
    <x v="5"/>
    <x v="0"/>
    <x v="1"/>
    <x v="3"/>
    <x v="0"/>
    <d v="2024-06-09T00:00:00"/>
    <d v="2024-06-10T00:00:00"/>
    <s v="J00X"/>
    <x v="10"/>
    <s v=""/>
    <s v=""/>
    <s v=""/>
    <s v=""/>
    <s v=""/>
    <s v=""/>
  </r>
  <r>
    <n v="37"/>
    <s v="TEMPOACTIVA"/>
    <s v="PEDRO FABIAN ARIZA MAESTRE"/>
    <n v="1045228765"/>
    <n v="1045228765"/>
    <x v="8"/>
    <x v="0"/>
    <x v="3"/>
    <x v="1"/>
    <x v="6"/>
    <x v="0"/>
    <x v="0"/>
    <x v="1"/>
    <x v="4"/>
    <x v="0"/>
    <d v="2024-06-11T00:00:00"/>
    <d v="2024-06-11T00:00:00"/>
    <s v="J069"/>
    <x v="23"/>
    <s v=""/>
    <s v=""/>
    <s v=""/>
    <s v=""/>
    <s v=""/>
    <s v=""/>
  </r>
  <r>
    <n v="38"/>
    <s v="TEMPOACTIVA"/>
    <s v="NICK  MEDRANO VERGARA"/>
    <n v="1143268971"/>
    <n v="1143268971"/>
    <x v="0"/>
    <x v="0"/>
    <x v="5"/>
    <x v="1"/>
    <x v="6"/>
    <x v="5"/>
    <x v="0"/>
    <x v="1"/>
    <x v="3"/>
    <x v="0"/>
    <d v="2024-06-06T00:00:00"/>
    <d v="2024-06-07T00:00:00"/>
    <s v="S934"/>
    <x v="19"/>
    <s v=""/>
    <s v=""/>
    <s v=""/>
    <s v=""/>
    <s v=""/>
    <s v=""/>
  </r>
  <r>
    <n v="39"/>
    <s v="TEMPOACTIVA"/>
    <s v="HILDEMARO JOSE MEJIA OROZCO"/>
    <n v="77036603"/>
    <n v="77036603"/>
    <x v="12"/>
    <x v="0"/>
    <x v="13"/>
    <x v="1"/>
    <x v="6"/>
    <x v="10"/>
    <x v="0"/>
    <x v="1"/>
    <x v="4"/>
    <x v="0"/>
    <d v="2024-06-10T00:00:00"/>
    <d v="2024-06-14T00:00:00"/>
    <s v="R42X"/>
    <x v="24"/>
    <s v=""/>
    <s v=""/>
    <s v=""/>
    <s v=""/>
    <s v=""/>
    <s v=""/>
  </r>
  <r>
    <n v="40"/>
    <s v="TEMPOACTIVA"/>
    <s v="HILDEMARO JOSE MEJIA OROZCO"/>
    <n v="77036603"/>
    <n v="77036603"/>
    <x v="12"/>
    <x v="0"/>
    <x v="13"/>
    <x v="1"/>
    <x v="6"/>
    <x v="5"/>
    <x v="0"/>
    <x v="1"/>
    <x v="4"/>
    <x v="0"/>
    <d v="2024-06-09T00:00:00"/>
    <d v="2024-06-10T00:00:00"/>
    <s v="S619"/>
    <x v="25"/>
    <s v=""/>
    <s v=""/>
    <s v=""/>
    <s v=""/>
    <s v=""/>
    <s v=""/>
  </r>
  <r>
    <n v="41"/>
    <s v="TEMPOACTIVA"/>
    <s v="JOSE LUIS MEZA FONSECA"/>
    <n v="1143426953"/>
    <n v="1143426953"/>
    <x v="13"/>
    <x v="0"/>
    <x v="1"/>
    <x v="1"/>
    <x v="6"/>
    <x v="11"/>
    <x v="0"/>
    <x v="1"/>
    <x v="0"/>
    <x v="0"/>
    <d v="2024-06-01T00:00:00"/>
    <d v="2024-06-15T00:00:00"/>
    <s v="I219"/>
    <x v="26"/>
    <s v="JOSE LUIS MEZA FONSECA"/>
    <n v="15"/>
    <n v="2024"/>
    <s v="junio"/>
    <s v="I219"/>
    <s v="Infarto agudo del miocardio, sin otra especificacion"/>
  </r>
  <r>
    <n v="42"/>
    <s v="TEMPOACTIVA"/>
    <s v="NESTOR  OCHOA MANTILLA"/>
    <n v="1042357925"/>
    <n v="1042357925"/>
    <x v="8"/>
    <x v="0"/>
    <x v="6"/>
    <x v="1"/>
    <x v="6"/>
    <x v="5"/>
    <x v="0"/>
    <x v="1"/>
    <x v="5"/>
    <x v="0"/>
    <d v="2024-06-16T00:00:00"/>
    <d v="2024-06-17T00:00:00"/>
    <s v="j931"/>
    <x v="27"/>
    <s v=""/>
    <s v=""/>
    <s v=""/>
    <s v=""/>
    <s v=""/>
    <s v=""/>
  </r>
  <r>
    <n v="43"/>
    <s v="TEMPOACTIVA"/>
    <s v="CLARK WILLIAM POLO PALACIO"/>
    <n v="1143425851"/>
    <n v="1143425851"/>
    <x v="14"/>
    <x v="0"/>
    <x v="4"/>
    <x v="1"/>
    <x v="6"/>
    <x v="5"/>
    <x v="0"/>
    <x v="1"/>
    <x v="2"/>
    <x v="0"/>
    <d v="2024-06-17T00:00:00"/>
    <d v="2024-06-18T00:00:00"/>
    <s v="A083"/>
    <x v="28"/>
    <s v=""/>
    <s v=""/>
    <s v=""/>
    <s v=""/>
    <s v=""/>
    <s v=""/>
  </r>
  <r>
    <n v="44"/>
    <s v="TEMPOACTIVA"/>
    <s v="JORGE  CABARIQUE MANRIQUE"/>
    <n v="91242205"/>
    <n v="91242205"/>
    <x v="9"/>
    <x v="0"/>
    <x v="12"/>
    <x v="1"/>
    <x v="6"/>
    <x v="5"/>
    <x v="0"/>
    <x v="1"/>
    <x v="0"/>
    <x v="0"/>
    <d v="2024-06-23T00:00:00"/>
    <d v="2024-06-24T00:00:00"/>
    <s v="A09X"/>
    <x v="22"/>
    <s v=""/>
    <s v=""/>
    <s v=""/>
    <s v=""/>
    <s v=""/>
    <s v=""/>
  </r>
  <r>
    <n v="45"/>
    <s v="TEMPOACTIVA"/>
    <s v="MAVERYCK ANDRES GUTIERREZ DE LA HOZ"/>
    <n v="1143267771"/>
    <n v="1143267771"/>
    <x v="1"/>
    <x v="0"/>
    <x v="5"/>
    <x v="1"/>
    <x v="6"/>
    <x v="0"/>
    <x v="0"/>
    <x v="1"/>
    <x v="3"/>
    <x v="0"/>
    <d v="2024-06-21T00:00:00"/>
    <d v="2024-06-21T00:00:00"/>
    <s v="J00X"/>
    <x v="10"/>
    <s v=""/>
    <s v=""/>
    <s v=""/>
    <s v=""/>
    <s v=""/>
    <s v=""/>
  </r>
  <r>
    <n v="46"/>
    <s v="TEMPOACTIVA"/>
    <s v="CELIA MARIA MOLINA CORONELL"/>
    <n v="1044392321"/>
    <n v="1044392321"/>
    <x v="15"/>
    <x v="0"/>
    <x v="2"/>
    <x v="0"/>
    <x v="6"/>
    <x v="5"/>
    <x v="0"/>
    <x v="1"/>
    <x v="0"/>
    <x v="0"/>
    <d v="2024-06-19T00:00:00"/>
    <d v="2024-06-20T00:00:00"/>
    <s v="J22X"/>
    <x v="29"/>
    <s v=""/>
    <s v=""/>
    <s v=""/>
    <s v=""/>
    <s v=""/>
    <s v=""/>
  </r>
  <r>
    <n v="47"/>
    <s v="TEMPOACTIVA"/>
    <s v="KAREN MARGARITA COLPAS ALVAREZ"/>
    <n v="1043870216"/>
    <n v="1043870216"/>
    <x v="0"/>
    <x v="0"/>
    <x v="10"/>
    <x v="0"/>
    <x v="6"/>
    <x v="5"/>
    <x v="0"/>
    <x v="1"/>
    <x v="2"/>
    <x v="0"/>
    <d v="2024-06-11T00:00:00"/>
    <d v="2024-06-12T00:00:00"/>
    <s v="J069"/>
    <x v="23"/>
    <s v=""/>
    <s v=""/>
    <s v=""/>
    <s v=""/>
    <s v=""/>
    <s v=""/>
  </r>
  <r>
    <n v="48"/>
    <s v="TEMPOACTIVA"/>
    <s v="MIGUEL DE JESUS RAMOS ARTETA"/>
    <n v="1044394141"/>
    <n v="1044394141"/>
    <x v="0"/>
    <x v="0"/>
    <x v="2"/>
    <x v="1"/>
    <x v="6"/>
    <x v="5"/>
    <x v="0"/>
    <x v="1"/>
    <x v="4"/>
    <x v="0"/>
    <d v="2024-06-29T00:00:00"/>
    <d v="2024-06-30T00:00:00"/>
    <s v="J039"/>
    <x v="11"/>
    <s v=""/>
    <s v=""/>
    <s v=""/>
    <s v=""/>
    <s v=""/>
    <s v=""/>
  </r>
  <r>
    <n v="49"/>
    <s v="TEMPOACTIVA"/>
    <s v="JOSE GREGORIO MARTINEZ MEJIA"/>
    <n v="72236916"/>
    <n v="72236916"/>
    <x v="9"/>
    <x v="0"/>
    <x v="12"/>
    <x v="1"/>
    <x v="6"/>
    <x v="0"/>
    <x v="1"/>
    <x v="2"/>
    <x v="3"/>
    <x v="0"/>
    <d v="2024-06-13T00:00:00"/>
    <d v="2024-06-13T00:00:00"/>
    <s v="S018"/>
    <x v="30"/>
    <s v=""/>
    <s v=""/>
    <s v=""/>
    <s v=""/>
    <s v=""/>
    <s v=""/>
  </r>
  <r>
    <n v="50"/>
    <s v="TEMPOACTIVA"/>
    <s v="HELIS MARI RAMIREZ PATIÑO"/>
    <n v="1140868628"/>
    <n v="1140868628"/>
    <x v="0"/>
    <x v="0"/>
    <x v="0"/>
    <x v="0"/>
    <x v="6"/>
    <x v="12"/>
    <x v="0"/>
    <x v="0"/>
    <x v="1"/>
    <x v="0"/>
    <d v="2024-06-01T00:00:00"/>
    <d v="2024-06-30T00:00:00"/>
    <s v="O821"/>
    <x v="2"/>
    <s v="HELIS MARI RAMIREZ PATIÑO"/>
    <n v="30"/>
    <n v="2024"/>
    <s v="junio"/>
    <s v="O821"/>
    <s v="Parto por cesarea de emergencia"/>
  </r>
  <r>
    <n v="51"/>
    <s v="TEMPOACTIVA"/>
    <s v="KARINA GREGORIA SALAS BROCHERO"/>
    <n v="1007096798"/>
    <n v="1007096798"/>
    <x v="0"/>
    <x v="0"/>
    <x v="0"/>
    <x v="0"/>
    <x v="7"/>
    <x v="3"/>
    <x v="0"/>
    <x v="0"/>
    <x v="0"/>
    <x v="0"/>
    <d v="2024-03-01T00:00:00"/>
    <d v="2024-03-31T00:00:00"/>
    <s v="O829"/>
    <x v="0"/>
    <s v="KARINA GREGORIA SALAS BROCHERO"/>
    <n v="31"/>
    <n v="2024"/>
    <s v="marzo"/>
    <s v="O829"/>
    <s v="Parto por cesarea, sin otra especificacion"/>
  </r>
  <r>
    <n v="52"/>
    <s v="TEMPOACTIVA"/>
    <s v="GENISIS MARIA CANTILLO TORRES"/>
    <n v="1002228922"/>
    <n v="1002228922"/>
    <x v="1"/>
    <x v="0"/>
    <x v="1"/>
    <x v="0"/>
    <x v="7"/>
    <x v="13"/>
    <x v="0"/>
    <x v="0"/>
    <x v="1"/>
    <x v="0"/>
    <d v="2024-03-01T00:00:00"/>
    <d v="2024-03-28T00:00:00"/>
    <s v="O829"/>
    <x v="0"/>
    <s v="GENISIS MARIA CANTILLO TORRES"/>
    <n v="28"/>
    <n v="2024"/>
    <s v="marzo"/>
    <s v="O829"/>
    <s v="Parto por cesarea, sin otra especificacion"/>
  </r>
  <r>
    <n v="53"/>
    <s v="TEMPOACTIVA"/>
    <s v="HELIS MARI RAMIREZ PATIÑO"/>
    <n v="1140868628"/>
    <n v="1140868628"/>
    <x v="0"/>
    <x v="0"/>
    <x v="0"/>
    <x v="0"/>
    <x v="7"/>
    <x v="14"/>
    <x v="0"/>
    <x v="1"/>
    <x v="1"/>
    <x v="0"/>
    <d v="2024-03-14T00:00:00"/>
    <d v="2024-03-31T00:00:00"/>
    <s v="Z359"/>
    <x v="1"/>
    <s v="HELIS MARI RAMIREZ PATIÑO"/>
    <n v="18"/>
    <n v="2024"/>
    <s v="marzo"/>
    <s v="Z359"/>
    <s v="Supervision de embarazo de alto riesgo, sin otra especificacion"/>
  </r>
  <r>
    <n v="54"/>
    <s v="TEMPOACTIVA"/>
    <s v="MARTIN JOSE BALLESTAS JIMENEZ"/>
    <n v="1002131545"/>
    <n v="1002131545"/>
    <x v="0"/>
    <x v="0"/>
    <x v="5"/>
    <x v="1"/>
    <x v="7"/>
    <x v="5"/>
    <x v="0"/>
    <x v="1"/>
    <x v="3"/>
    <x v="0"/>
    <d v="2024-03-19T00:00:00"/>
    <d v="2024-03-20T00:00:00"/>
    <s v="b349"/>
    <x v="31"/>
    <s v=""/>
    <s v=""/>
    <s v=""/>
    <s v=""/>
    <s v=""/>
    <s v=""/>
  </r>
  <r>
    <n v="55"/>
    <s v="TEMPOACTIVA"/>
    <s v="KELLY YULIETH ROJAS MERCADO"/>
    <n v="1065599209"/>
    <n v="1065599209"/>
    <x v="0"/>
    <x v="0"/>
    <x v="2"/>
    <x v="0"/>
    <x v="7"/>
    <x v="5"/>
    <x v="0"/>
    <x v="1"/>
    <x v="1"/>
    <x v="0"/>
    <d v="2024-03-18T00:00:00"/>
    <d v="2024-03-19T00:00:00"/>
    <s v="R51X"/>
    <x v="4"/>
    <s v=""/>
    <s v=""/>
    <s v=""/>
    <s v=""/>
    <s v=""/>
    <s v=""/>
  </r>
  <r>
    <n v="56"/>
    <s v="TEMPOACTIVA"/>
    <s v="LISBET MARIA CANTILLO MURIEL"/>
    <n v="44205186"/>
    <n v="44205186"/>
    <x v="0"/>
    <x v="0"/>
    <x v="0"/>
    <x v="0"/>
    <x v="7"/>
    <x v="0"/>
    <x v="0"/>
    <x v="1"/>
    <x v="3"/>
    <x v="0"/>
    <d v="2024-03-22T00:00:00"/>
    <d v="2024-03-22T00:00:00"/>
    <s v="J00X"/>
    <x v="10"/>
    <s v=""/>
    <s v=""/>
    <s v=""/>
    <s v=""/>
    <s v=""/>
    <s v=""/>
  </r>
  <r>
    <n v="57"/>
    <s v="TEMPOACTIVA"/>
    <s v="LISETH ANDREA RODRIGUEZ BARRAZA"/>
    <n v="1143163270"/>
    <n v="1143163270"/>
    <x v="6"/>
    <x v="0"/>
    <x v="4"/>
    <x v="0"/>
    <x v="7"/>
    <x v="5"/>
    <x v="0"/>
    <x v="1"/>
    <x v="6"/>
    <x v="0"/>
    <d v="2024-03-21T00:00:00"/>
    <d v="2024-03-22T00:00:00"/>
    <s v="A084"/>
    <x v="32"/>
    <s v=""/>
    <s v=""/>
    <s v=""/>
    <s v=""/>
    <s v=""/>
    <s v=""/>
  </r>
  <r>
    <n v="58"/>
    <s v="TEMPOACTIVA"/>
    <s v="IVAN ANDRES VALENCIA PEREZ"/>
    <n v="1042243313"/>
    <n v="1042243313"/>
    <x v="0"/>
    <x v="0"/>
    <x v="0"/>
    <x v="1"/>
    <x v="7"/>
    <x v="5"/>
    <x v="0"/>
    <x v="1"/>
    <x v="1"/>
    <x v="0"/>
    <d v="2024-03-18T00:00:00"/>
    <d v="2024-03-19T00:00:00"/>
    <s v="J060"/>
    <x v="33"/>
    <s v=""/>
    <s v=""/>
    <s v=""/>
    <s v=""/>
    <s v=""/>
    <s v=""/>
  </r>
  <r>
    <n v="59"/>
    <s v="TEMPOACTIVA"/>
    <s v="ALICIA ESTHER VASQUEZ YEPES"/>
    <n v="1140853573"/>
    <n v="1140853573"/>
    <x v="16"/>
    <x v="0"/>
    <x v="14"/>
    <x v="0"/>
    <x v="1"/>
    <x v="5"/>
    <x v="0"/>
    <x v="1"/>
    <x v="3"/>
    <x v="3"/>
    <d v="2017-08-30T00:00:00"/>
    <d v="2017-08-31T00:00:00"/>
    <s v="M624"/>
    <x v="34"/>
    <s v=""/>
    <s v=""/>
    <s v=""/>
    <s v=""/>
    <s v=""/>
    <s v=""/>
  </r>
  <r>
    <n v="60"/>
    <s v="TEMPOACTIVA"/>
    <s v="CRISTIAN IVAN ALVAREZ ORTEGA"/>
    <n v="1143262291"/>
    <n v="1143262291"/>
    <x v="0"/>
    <x v="0"/>
    <x v="4"/>
    <x v="1"/>
    <x v="7"/>
    <x v="10"/>
    <x v="2"/>
    <x v="3"/>
    <x v="2"/>
    <x v="0"/>
    <d v="2024-03-17T00:00:00"/>
    <d v="2024-03-21T00:00:00"/>
    <s v="Licencia de Luto"/>
    <x v="35"/>
    <s v=""/>
    <s v=""/>
    <s v=""/>
    <s v=""/>
    <s v=""/>
    <s v=""/>
  </r>
  <r>
    <n v="61"/>
    <s v="TEMPOACTIVA"/>
    <s v="JESICA PAOLA CAMPO CHAMORRO"/>
    <n v="1005649208"/>
    <n v="1005649208"/>
    <x v="0"/>
    <x v="0"/>
    <x v="5"/>
    <x v="0"/>
    <x v="8"/>
    <x v="5"/>
    <x v="0"/>
    <x v="1"/>
    <x v="2"/>
    <x v="0"/>
    <d v="2024-05-30T00:00:00"/>
    <d v="2024-05-31T00:00:00"/>
    <s v="A083"/>
    <x v="28"/>
    <s v=""/>
    <s v=""/>
    <s v=""/>
    <s v=""/>
    <s v=""/>
    <s v=""/>
  </r>
  <r>
    <n v="62"/>
    <s v="TEMPOACTIVA"/>
    <s v="GREIDY DE JESUS ACOSTA CONRADO"/>
    <n v="1044428902"/>
    <n v="1044428902"/>
    <x v="0"/>
    <x v="0"/>
    <x v="10"/>
    <x v="0"/>
    <x v="8"/>
    <x v="15"/>
    <x v="0"/>
    <x v="1"/>
    <x v="3"/>
    <x v="0"/>
    <d v="2024-05-15T00:00:00"/>
    <d v="2024-05-18T00:00:00"/>
    <s v="H200"/>
    <x v="36"/>
    <s v=""/>
    <s v=""/>
    <s v=""/>
    <s v=""/>
    <s v=""/>
    <s v=""/>
  </r>
  <r>
    <n v="63"/>
    <s v="TEMPOACTIVA"/>
    <s v="JUAN HUMBERTO MOLINA JIMENEZ"/>
    <n v="1044395070"/>
    <n v="1044395070"/>
    <x v="0"/>
    <x v="0"/>
    <x v="2"/>
    <x v="1"/>
    <x v="8"/>
    <x v="15"/>
    <x v="0"/>
    <x v="1"/>
    <x v="2"/>
    <x v="0"/>
    <d v="2024-05-12T00:00:00"/>
    <d v="2024-05-15T00:00:00"/>
    <s v="R509"/>
    <x v="37"/>
    <s v=""/>
    <s v=""/>
    <s v=""/>
    <s v=""/>
    <s v=""/>
    <s v=""/>
  </r>
  <r>
    <n v="64"/>
    <s v="TEMPOACTIVA"/>
    <s v="LEIDIS  MENA MEDINA"/>
    <n v="1017150004"/>
    <n v="1017150004"/>
    <x v="0"/>
    <x v="0"/>
    <x v="0"/>
    <x v="0"/>
    <x v="8"/>
    <x v="0"/>
    <x v="0"/>
    <x v="1"/>
    <x v="3"/>
    <x v="0"/>
    <d v="2024-05-30T00:00:00"/>
    <d v="2024-05-30T00:00:00"/>
    <s v="K010"/>
    <x v="38"/>
    <s v=""/>
    <s v=""/>
    <s v=""/>
    <s v=""/>
    <s v=""/>
    <s v=""/>
  </r>
  <r>
    <n v="65"/>
    <s v="TEMPOACTIVA"/>
    <s v="LEIDIS  MENA MEDINA"/>
    <n v="1017150004"/>
    <n v="1017150004"/>
    <x v="0"/>
    <x v="0"/>
    <x v="0"/>
    <x v="0"/>
    <x v="6"/>
    <x v="5"/>
    <x v="0"/>
    <x v="1"/>
    <x v="3"/>
    <x v="0"/>
    <d v="2024-06-01T00:00:00"/>
    <d v="2024-06-02T00:00:00"/>
    <s v="K010"/>
    <x v="38"/>
    <s v=""/>
    <s v=""/>
    <s v=""/>
    <s v=""/>
    <s v=""/>
    <s v=""/>
  </r>
  <r>
    <n v="66"/>
    <s v="TEMPOACTIVA"/>
    <s v="ZAMIT  SOLANO MEJIA"/>
    <n v="1048205563"/>
    <n v="1048205563"/>
    <x v="17"/>
    <x v="0"/>
    <x v="2"/>
    <x v="1"/>
    <x v="8"/>
    <x v="1"/>
    <x v="0"/>
    <x v="1"/>
    <x v="4"/>
    <x v="0"/>
    <d v="2024-05-27T00:00:00"/>
    <d v="2024-05-29T00:00:00"/>
    <s v="K053"/>
    <x v="39"/>
    <s v=""/>
    <s v=""/>
    <s v=""/>
    <s v=""/>
    <s v=""/>
    <s v=""/>
  </r>
  <r>
    <n v="67"/>
    <s v="TEMPOACTIVA"/>
    <s v="WISMAR RAFAEL RUIZ SANJUAN"/>
    <n v="3731849"/>
    <n v="3731849"/>
    <x v="0"/>
    <x v="0"/>
    <x v="2"/>
    <x v="1"/>
    <x v="8"/>
    <x v="1"/>
    <x v="0"/>
    <x v="1"/>
    <x v="5"/>
    <x v="0"/>
    <d v="2024-05-29T00:00:00"/>
    <d v="2024-05-31T00:00:00"/>
    <s v="R55X"/>
    <x v="40"/>
    <s v=""/>
    <s v=""/>
    <s v=""/>
    <s v=""/>
    <s v=""/>
    <s v=""/>
  </r>
  <r>
    <n v="68"/>
    <s v="TEMPOACTIVA"/>
    <s v="MANUEL EDUARDO ALBA CHARRIS"/>
    <n v="1044391518"/>
    <n v="1044391518"/>
    <x v="0"/>
    <x v="0"/>
    <x v="2"/>
    <x v="1"/>
    <x v="8"/>
    <x v="11"/>
    <x v="2"/>
    <x v="4"/>
    <x v="5"/>
    <x v="0"/>
    <d v="2024-05-06T00:00:00"/>
    <d v="2024-05-19T00:00:00"/>
    <s v="Licencia de paternidad"/>
    <x v="41"/>
    <s v="MANUEL EDUARDO ALBA CHARRIS"/>
    <n v="15"/>
    <n v="2024"/>
    <s v="mayo"/>
    <s v="Licencia de paternidad"/>
    <s v="Licencia de paternidad"/>
  </r>
  <r>
    <n v="69"/>
    <s v="TEMPOACTIVA"/>
    <s v="HELIS MARI RAMIREZ PATIÑO"/>
    <n v="1140868628"/>
    <n v="1140868628"/>
    <x v="0"/>
    <x v="0"/>
    <x v="0"/>
    <x v="0"/>
    <x v="8"/>
    <x v="3"/>
    <x v="0"/>
    <x v="0"/>
    <x v="1"/>
    <x v="0"/>
    <d v="2024-05-01T00:00:00"/>
    <d v="2024-05-31T00:00:00"/>
    <s v="O821"/>
    <x v="2"/>
    <s v="HELIS MARI RAMIREZ PATIÑO"/>
    <n v="31"/>
    <n v="2024"/>
    <s v="mayo"/>
    <s v="O821"/>
    <s v="Parto por cesarea de emergencia"/>
  </r>
  <r>
    <n v="70"/>
    <s v="TEMPOACTIVA"/>
    <s v="KELLY YULIETH ROJAS MERCADO"/>
    <n v="1065599209"/>
    <n v="1065599209"/>
    <x v="0"/>
    <x v="0"/>
    <x v="2"/>
    <x v="0"/>
    <x v="9"/>
    <x v="6"/>
    <x v="2"/>
    <x v="3"/>
    <x v="1"/>
    <x v="0"/>
    <d v="2024-11-06T00:00:00"/>
    <d v="2024-11-13T00:00:00"/>
    <s v="Licencia de Luto"/>
    <x v="35"/>
    <s v=""/>
    <s v=""/>
    <s v=""/>
    <s v=""/>
    <s v=""/>
    <s v=""/>
  </r>
  <r>
    <n v="71"/>
    <s v="TEMPOACTIVA"/>
    <s v="JOSE LUIS MALDONADO SILVERA"/>
    <n v="8498713"/>
    <n v="8498713"/>
    <x v="11"/>
    <x v="0"/>
    <x v="10"/>
    <x v="1"/>
    <x v="2"/>
    <x v="8"/>
    <x v="0"/>
    <x v="1"/>
    <x v="2"/>
    <x v="1"/>
    <d v="2023-01-01T00:00:00"/>
    <d v="2023-01-07T00:00:00"/>
    <s v="I868"/>
    <x v="42"/>
    <s v=""/>
    <s v=""/>
    <s v=""/>
    <s v=""/>
    <s v=""/>
    <s v=""/>
  </r>
  <r>
    <n v="72"/>
    <s v="TEMPOACTIVA"/>
    <s v="JOSE LUIS MALDONADO SILVERA"/>
    <n v="8498713"/>
    <n v="8498713"/>
    <x v="11"/>
    <x v="0"/>
    <x v="10"/>
    <x v="1"/>
    <x v="2"/>
    <x v="1"/>
    <x v="0"/>
    <x v="1"/>
    <x v="2"/>
    <x v="1"/>
    <d v="2023-01-08T00:00:00"/>
    <d v="2023-01-10T00:00:00"/>
    <s v="B019"/>
    <x v="43"/>
    <s v=""/>
    <s v=""/>
    <s v=""/>
    <s v=""/>
    <s v=""/>
    <s v=""/>
  </r>
  <r>
    <n v="73"/>
    <s v="TEMPOACTIVA"/>
    <s v="JOSELIN  CAMPO CHAMORRO"/>
    <n v="1005649210"/>
    <n v="1005649210"/>
    <x v="0"/>
    <x v="0"/>
    <x v="4"/>
    <x v="0"/>
    <x v="10"/>
    <x v="16"/>
    <x v="0"/>
    <x v="0"/>
    <x v="2"/>
    <x v="4"/>
    <d v="2022-12-12T00:00:00"/>
    <d v="2023-04-16T00:00:00"/>
    <s v="Z370"/>
    <x v="44"/>
    <s v="JOSELIN  CAMPO CHAMORRO"/>
    <n v="126"/>
    <n v="2022"/>
    <s v="diciembre"/>
    <s v="Z370"/>
    <s v="Nacido vivo, unico"/>
  </r>
  <r>
    <n v="74"/>
    <s v="TEMPOACTIVA"/>
    <s v="JEFRY JOSE DE LA HOZ MARQUEZ"/>
    <n v="1002155895"/>
    <n v="1002155895"/>
    <x v="0"/>
    <x v="0"/>
    <x v="0"/>
    <x v="1"/>
    <x v="2"/>
    <x v="10"/>
    <x v="0"/>
    <x v="1"/>
    <x v="2"/>
    <x v="1"/>
    <d v="2023-01-02T00:00:00"/>
    <d v="2023-01-06T00:00:00"/>
    <s v="S698"/>
    <x v="45"/>
    <s v=""/>
    <s v=""/>
    <s v=""/>
    <s v=""/>
    <s v=""/>
    <s v=""/>
  </r>
  <r>
    <n v="75"/>
    <s v="TEMPOACTIVA"/>
    <s v="GENISIS MARIA CANTILLO TORRES"/>
    <n v="1002228922"/>
    <n v="1002228922"/>
    <x v="1"/>
    <x v="0"/>
    <x v="1"/>
    <x v="0"/>
    <x v="2"/>
    <x v="0"/>
    <x v="0"/>
    <x v="1"/>
    <x v="1"/>
    <x v="1"/>
    <d v="2023-01-05T00:00:00"/>
    <d v="2023-01-05T00:00:00"/>
    <s v="R100"/>
    <x v="46"/>
    <s v=""/>
    <s v=""/>
    <s v=""/>
    <s v=""/>
    <s v=""/>
    <s v=""/>
  </r>
  <r>
    <n v="76"/>
    <s v="TEMPOACTIVA"/>
    <s v="ALVARO DE JESUS IGLESIAS HEREDIA"/>
    <n v="72010807"/>
    <n v="72010807"/>
    <x v="1"/>
    <x v="0"/>
    <x v="6"/>
    <x v="1"/>
    <x v="2"/>
    <x v="12"/>
    <x v="0"/>
    <x v="1"/>
    <x v="4"/>
    <x v="1"/>
    <d v="2023-01-10T00:00:00"/>
    <d v="2023-02-08T00:00:00"/>
    <s v="Z479"/>
    <x v="47"/>
    <s v="ALVARO DE JESUS IGLESIAS HEREDIA"/>
    <n v="30"/>
    <n v="2023"/>
    <s v="enero"/>
    <s v="Z479"/>
    <s v="Cuidado posterior a la ortopedia, no especificado"/>
  </r>
  <r>
    <n v="77"/>
    <s v="TEMPOACTIVA"/>
    <s v="JOHANDRY PAOLA MONTENEGRO MARTINEZ"/>
    <n v="1193471824"/>
    <n v="1193471824"/>
    <x v="0"/>
    <x v="0"/>
    <x v="0"/>
    <x v="0"/>
    <x v="2"/>
    <x v="0"/>
    <x v="0"/>
    <x v="1"/>
    <x v="3"/>
    <x v="1"/>
    <d v="2023-01-20T00:00:00"/>
    <d v="2023-01-20T00:00:00"/>
    <s v="R104"/>
    <x v="48"/>
    <s v=""/>
    <s v=""/>
    <s v=""/>
    <s v=""/>
    <s v=""/>
    <s v=""/>
  </r>
  <r>
    <n v="78"/>
    <s v="TEMPOACTIVA"/>
    <s v="LUIS FERNANDO GUZMAN RIVERA"/>
    <n v="72273863"/>
    <n v="72273863"/>
    <x v="18"/>
    <x v="0"/>
    <x v="6"/>
    <x v="1"/>
    <x v="2"/>
    <x v="1"/>
    <x v="0"/>
    <x v="1"/>
    <x v="3"/>
    <x v="1"/>
    <d v="2023-01-12T00:00:00"/>
    <d v="2023-01-14T00:00:00"/>
    <s v="J180"/>
    <x v="49"/>
    <s v=""/>
    <s v=""/>
    <s v=""/>
    <s v=""/>
    <s v=""/>
    <s v=""/>
  </r>
  <r>
    <n v="79"/>
    <s v="TEMPOACTIVA"/>
    <s v="LUIS DUVAN ESCORCIA SIERRA"/>
    <n v="1044394298"/>
    <n v="1044394298"/>
    <x v="0"/>
    <x v="0"/>
    <x v="2"/>
    <x v="1"/>
    <x v="2"/>
    <x v="0"/>
    <x v="0"/>
    <x v="1"/>
    <x v="6"/>
    <x v="1"/>
    <d v="2023-01-17T00:00:00"/>
    <d v="2023-01-17T00:00:00"/>
    <s v="R520"/>
    <x v="50"/>
    <s v=""/>
    <s v=""/>
    <s v=""/>
    <s v=""/>
    <s v=""/>
    <s v=""/>
  </r>
  <r>
    <n v="80"/>
    <s v="TEMPOACTIVA"/>
    <s v="JAIR RAFAEL DE LA HOZ AHUMADA"/>
    <n v="72210550"/>
    <n v="72210550"/>
    <x v="6"/>
    <x v="0"/>
    <x v="15"/>
    <x v="1"/>
    <x v="2"/>
    <x v="15"/>
    <x v="0"/>
    <x v="1"/>
    <x v="3"/>
    <x v="1"/>
    <d v="2023-01-25T00:00:00"/>
    <d v="2023-01-28T00:00:00"/>
    <s v="M664"/>
    <x v="51"/>
    <s v=""/>
    <s v=""/>
    <s v=""/>
    <s v=""/>
    <s v=""/>
    <s v=""/>
  </r>
  <r>
    <n v="81"/>
    <s v="TEMPOACTIVA"/>
    <s v="RAMIRO ALBERTO SIERRA RICO"/>
    <n v="73135826"/>
    <n v="73135826"/>
    <x v="5"/>
    <x v="0"/>
    <x v="15"/>
    <x v="1"/>
    <x v="4"/>
    <x v="5"/>
    <x v="0"/>
    <x v="1"/>
    <x v="4"/>
    <x v="1"/>
    <d v="2023-02-10T00:00:00"/>
    <d v="2023-02-11T00:00:00"/>
    <s v="A090"/>
    <x v="52"/>
    <s v=""/>
    <s v=""/>
    <s v=""/>
    <s v=""/>
    <s v=""/>
    <s v=""/>
  </r>
  <r>
    <n v="82"/>
    <s v="TEMPOACTIVA"/>
    <s v="OLGA PATRICIA MOLINA JIMENEZ"/>
    <n v="22510938"/>
    <n v="22510938"/>
    <x v="7"/>
    <x v="0"/>
    <x v="2"/>
    <x v="0"/>
    <x v="2"/>
    <x v="5"/>
    <x v="0"/>
    <x v="1"/>
    <x v="0"/>
    <x v="1"/>
    <d v="2023-01-29T00:00:00"/>
    <d v="2023-01-30T00:00:00"/>
    <s v="I10X"/>
    <x v="53"/>
    <s v=""/>
    <s v=""/>
    <s v=""/>
    <s v=""/>
    <s v=""/>
    <s v=""/>
  </r>
  <r>
    <n v="83"/>
    <s v="TEMPOACTIVA"/>
    <s v="LILIAN PAOLA NARVAEZ REDONDO"/>
    <n v="1007176091"/>
    <n v="1007176091"/>
    <x v="4"/>
    <x v="1"/>
    <x v="7"/>
    <x v="0"/>
    <x v="4"/>
    <x v="0"/>
    <x v="0"/>
    <x v="1"/>
    <x v="3"/>
    <x v="1"/>
    <d v="2023-02-15T00:00:00"/>
    <d v="2023-02-15T00:00:00"/>
    <s v="N390"/>
    <x v="5"/>
    <s v=""/>
    <s v=""/>
    <s v=""/>
    <s v=""/>
    <s v=""/>
    <s v=""/>
  </r>
  <r>
    <n v="84"/>
    <s v="TEMPOACTIVA"/>
    <s v="NICK  MEDRANO VERGARA"/>
    <n v="1143268971"/>
    <n v="1143268971"/>
    <x v="0"/>
    <x v="0"/>
    <x v="5"/>
    <x v="1"/>
    <x v="4"/>
    <x v="5"/>
    <x v="0"/>
    <x v="1"/>
    <x v="3"/>
    <x v="1"/>
    <d v="2023-02-17T00:00:00"/>
    <d v="2023-02-18T00:00:00"/>
    <s v="G442"/>
    <x v="18"/>
    <s v=""/>
    <s v=""/>
    <s v=""/>
    <s v=""/>
    <s v=""/>
    <s v=""/>
  </r>
  <r>
    <n v="85"/>
    <s v="TEMPOACTIVA"/>
    <s v="CELIA MARIA MOLINA CORONELL"/>
    <n v="1044392321"/>
    <n v="1044392321"/>
    <x v="15"/>
    <x v="0"/>
    <x v="2"/>
    <x v="0"/>
    <x v="4"/>
    <x v="5"/>
    <x v="0"/>
    <x v="1"/>
    <x v="0"/>
    <x v="1"/>
    <d v="2023-02-22T00:00:00"/>
    <d v="2023-02-23T00:00:00"/>
    <s v="N644"/>
    <x v="54"/>
    <s v=""/>
    <s v=""/>
    <s v=""/>
    <s v=""/>
    <s v=""/>
    <s v=""/>
  </r>
  <r>
    <n v="86"/>
    <s v="TEMPOACTIVA"/>
    <s v="MARICELA  CALDERIN PERTUZ"/>
    <n v="32869679"/>
    <n v="32869679"/>
    <x v="0"/>
    <x v="0"/>
    <x v="5"/>
    <x v="0"/>
    <x v="4"/>
    <x v="5"/>
    <x v="0"/>
    <x v="1"/>
    <x v="3"/>
    <x v="1"/>
    <d v="2023-02-22T00:00:00"/>
    <d v="2023-02-23T00:00:00"/>
    <s v="J039"/>
    <x v="11"/>
    <s v=""/>
    <s v=""/>
    <s v=""/>
    <s v=""/>
    <s v=""/>
    <s v=""/>
  </r>
  <r>
    <n v="87"/>
    <s v="TEMPOACTIVA"/>
    <s v="HONATAN ENRIQUE MOLINA REYES"/>
    <n v="1044390709"/>
    <n v="1044390709"/>
    <x v="18"/>
    <x v="0"/>
    <x v="9"/>
    <x v="1"/>
    <x v="4"/>
    <x v="1"/>
    <x v="0"/>
    <x v="1"/>
    <x v="2"/>
    <x v="1"/>
    <d v="2023-02-18T00:00:00"/>
    <d v="2023-02-20T00:00:00"/>
    <s v="M542"/>
    <x v="55"/>
    <s v=""/>
    <s v=""/>
    <s v=""/>
    <s v=""/>
    <s v=""/>
    <s v=""/>
  </r>
  <r>
    <n v="88"/>
    <s v="TEMPOACTIVA"/>
    <s v="LUIS DUVAN ESCORCIA SIERRA"/>
    <n v="1044394298"/>
    <n v="1044394298"/>
    <x v="0"/>
    <x v="0"/>
    <x v="2"/>
    <x v="1"/>
    <x v="4"/>
    <x v="5"/>
    <x v="0"/>
    <x v="1"/>
    <x v="6"/>
    <x v="1"/>
    <d v="2023-02-24T00:00:00"/>
    <d v="2023-02-25T00:00:00"/>
    <s v="J020"/>
    <x v="56"/>
    <s v=""/>
    <s v=""/>
    <s v=""/>
    <s v=""/>
    <s v=""/>
    <s v=""/>
  </r>
  <r>
    <n v="89"/>
    <s v="TEMPOACTIVA"/>
    <s v="CELIA MARIA MOLINA CORONELL"/>
    <n v="1044392321"/>
    <n v="1044392321"/>
    <x v="15"/>
    <x v="0"/>
    <x v="2"/>
    <x v="0"/>
    <x v="7"/>
    <x v="16"/>
    <x v="0"/>
    <x v="0"/>
    <x v="0"/>
    <x v="1"/>
    <d v="2023-03-08T00:00:00"/>
    <d v="2023-07-11T00:00:00"/>
    <s v="O829"/>
    <x v="0"/>
    <s v="CELIA MARIA MOLINA CORONELL"/>
    <n v="126"/>
    <n v="2023"/>
    <s v="marzo"/>
    <s v="O829"/>
    <s v="Parto por cesarea, sin otra especificacion"/>
  </r>
  <r>
    <n v="90"/>
    <s v="TEMPOACTIVA"/>
    <s v="CRISTIAN IVAN ALVAREZ ORTEGA"/>
    <n v="1143262291"/>
    <n v="1143262291"/>
    <x v="0"/>
    <x v="0"/>
    <x v="4"/>
    <x v="1"/>
    <x v="7"/>
    <x v="5"/>
    <x v="0"/>
    <x v="1"/>
    <x v="2"/>
    <x v="1"/>
    <d v="2023-03-01T00:00:00"/>
    <d v="2023-03-02T00:00:00"/>
    <s v="M940"/>
    <x v="57"/>
    <s v=""/>
    <s v=""/>
    <s v=""/>
    <s v=""/>
    <s v=""/>
    <s v=""/>
  </r>
  <r>
    <n v="91"/>
    <s v="TEMPOACTIVA"/>
    <s v="GIOVANNI ANTONIO SALAS OÑORO"/>
    <n v="72254969"/>
    <n v="72254969"/>
    <x v="18"/>
    <x v="0"/>
    <x v="6"/>
    <x v="1"/>
    <x v="7"/>
    <x v="5"/>
    <x v="0"/>
    <x v="1"/>
    <x v="2"/>
    <x v="1"/>
    <d v="2023-03-09T00:00:00"/>
    <d v="2023-03-10T00:00:00"/>
    <s v="N390"/>
    <x v="5"/>
    <s v=""/>
    <s v=""/>
    <s v=""/>
    <s v=""/>
    <s v=""/>
    <s v=""/>
  </r>
  <r>
    <n v="92"/>
    <s v="TEMPOACTIVA"/>
    <s v="MICHEL DAVID MARTINEZ CONTRERAS"/>
    <n v="1047216134"/>
    <n v="1047216134"/>
    <x v="19"/>
    <x v="0"/>
    <x v="6"/>
    <x v="1"/>
    <x v="7"/>
    <x v="0"/>
    <x v="0"/>
    <x v="1"/>
    <x v="3"/>
    <x v="1"/>
    <d v="2023-03-17T00:00:00"/>
    <d v="2023-03-17T00:00:00"/>
    <s v="R529"/>
    <x v="58"/>
    <s v=""/>
    <s v=""/>
    <s v=""/>
    <s v=""/>
    <s v=""/>
    <s v=""/>
  </r>
  <r>
    <n v="93"/>
    <s v="TEMPOACTIVA"/>
    <s v="LUIS ALEXANDER RODRIGUEZ ZAMBRANO"/>
    <n v="72170498"/>
    <n v="72170498"/>
    <x v="20"/>
    <x v="0"/>
    <x v="2"/>
    <x v="1"/>
    <x v="7"/>
    <x v="1"/>
    <x v="0"/>
    <x v="1"/>
    <x v="3"/>
    <x v="1"/>
    <d v="2023-03-14T00:00:00"/>
    <d v="2023-03-16T00:00:00"/>
    <s v="U072"/>
    <x v="59"/>
    <s v=""/>
    <s v=""/>
    <s v=""/>
    <s v=""/>
    <s v=""/>
    <s v=""/>
  </r>
  <r>
    <n v="94"/>
    <s v="TEMPOACTIVA"/>
    <s v="EDILBERTO CARLOS OLIVARES CHARRIS"/>
    <n v="3730754"/>
    <n v="3730754"/>
    <x v="3"/>
    <x v="0"/>
    <x v="9"/>
    <x v="1"/>
    <x v="7"/>
    <x v="6"/>
    <x v="0"/>
    <x v="1"/>
    <x v="1"/>
    <x v="1"/>
    <d v="2023-03-19T00:00:00"/>
    <d v="2023-03-26T00:00:00"/>
    <s v="S300"/>
    <x v="60"/>
    <s v=""/>
    <s v=""/>
    <s v=""/>
    <s v=""/>
    <s v=""/>
    <s v=""/>
  </r>
  <r>
    <n v="95"/>
    <s v="TEMPOACTIVA"/>
    <s v="MAIRA ALEJANDRA MARRIAGA BOLAÑOS"/>
    <n v="1143460389"/>
    <n v="1143460389"/>
    <x v="0"/>
    <x v="0"/>
    <x v="0"/>
    <x v="0"/>
    <x v="7"/>
    <x v="5"/>
    <x v="0"/>
    <x v="1"/>
    <x v="2"/>
    <x v="1"/>
    <d v="2023-03-23T00:00:00"/>
    <d v="2023-03-24T00:00:00"/>
    <s v="J00X"/>
    <x v="10"/>
    <s v=""/>
    <s v=""/>
    <s v=""/>
    <s v=""/>
    <s v=""/>
    <s v=""/>
  </r>
  <r>
    <n v="96"/>
    <s v="TEMPOACTIVA"/>
    <s v="LEIDY LAURA JIMENEZ NARVAEZ"/>
    <n v="1234093434"/>
    <n v="1234093434"/>
    <x v="0"/>
    <x v="0"/>
    <x v="4"/>
    <x v="0"/>
    <x v="7"/>
    <x v="5"/>
    <x v="0"/>
    <x v="1"/>
    <x v="3"/>
    <x v="1"/>
    <d v="2023-03-24T00:00:00"/>
    <d v="2023-03-25T00:00:00"/>
    <s v="K591"/>
    <x v="61"/>
    <s v=""/>
    <s v=""/>
    <s v=""/>
    <s v=""/>
    <s v=""/>
    <s v=""/>
  </r>
  <r>
    <n v="97"/>
    <s v="TEMPOACTIVA"/>
    <s v="EDGAR ENRIQUE AMAYA JIMENEZ"/>
    <n v="1044392017"/>
    <n v="1044392017"/>
    <x v="0"/>
    <x v="0"/>
    <x v="2"/>
    <x v="1"/>
    <x v="7"/>
    <x v="9"/>
    <x v="0"/>
    <x v="1"/>
    <x v="5"/>
    <x v="1"/>
    <d v="2023-03-30T00:00:00"/>
    <d v="2023-04-08T00:00:00"/>
    <s v="H110"/>
    <x v="62"/>
    <s v=""/>
    <s v=""/>
    <s v=""/>
    <s v=""/>
    <s v=""/>
    <s v=""/>
  </r>
  <r>
    <n v="98"/>
    <s v="TEMPOACTIVA"/>
    <s v="BENNIS ANTONIO CHIQUILLO LOPEZ"/>
    <n v="8775024"/>
    <n v="8775024"/>
    <x v="18"/>
    <x v="0"/>
    <x v="1"/>
    <x v="1"/>
    <x v="0"/>
    <x v="5"/>
    <x v="0"/>
    <x v="1"/>
    <x v="0"/>
    <x v="1"/>
    <d v="2023-04-04T00:00:00"/>
    <d v="2023-04-05T00:00:00"/>
    <s v="L031"/>
    <x v="63"/>
    <s v=""/>
    <s v=""/>
    <s v=""/>
    <s v=""/>
    <s v=""/>
    <s v=""/>
  </r>
  <r>
    <n v="99"/>
    <s v="TEMPOACTIVA"/>
    <s v="MAIRA ALEJANDRA MARRIAGA BOLAÑOS"/>
    <n v="1143460389"/>
    <n v="1143460389"/>
    <x v="0"/>
    <x v="0"/>
    <x v="0"/>
    <x v="0"/>
    <x v="0"/>
    <x v="1"/>
    <x v="0"/>
    <x v="1"/>
    <x v="2"/>
    <x v="1"/>
    <d v="2023-04-07T00:00:00"/>
    <d v="2023-04-09T00:00:00"/>
    <s v="R104"/>
    <x v="48"/>
    <s v=""/>
    <s v=""/>
    <s v=""/>
    <s v=""/>
    <s v=""/>
    <s v=""/>
  </r>
  <r>
    <n v="100"/>
    <s v="TEMPOACTIVA"/>
    <s v="GENISIS MARIA CANTILLO TORRES"/>
    <n v="1002228922"/>
    <n v="1002228922"/>
    <x v="1"/>
    <x v="0"/>
    <x v="1"/>
    <x v="0"/>
    <x v="0"/>
    <x v="5"/>
    <x v="0"/>
    <x v="1"/>
    <x v="1"/>
    <x v="1"/>
    <d v="2023-04-16T00:00:00"/>
    <d v="2023-04-18T00:00:00"/>
    <s v="G442"/>
    <x v="18"/>
    <s v=""/>
    <s v=""/>
    <s v=""/>
    <s v=""/>
    <s v=""/>
    <s v=""/>
  </r>
  <r>
    <n v="101"/>
    <s v="TEMPOACTIVA"/>
    <s v="JAVIER ALFONSO MEJIA MARTINEZ"/>
    <n v="72314183"/>
    <n v="72314183"/>
    <x v="0"/>
    <x v="0"/>
    <x v="4"/>
    <x v="1"/>
    <x v="0"/>
    <x v="5"/>
    <x v="0"/>
    <x v="1"/>
    <x v="2"/>
    <x v="1"/>
    <d v="2023-04-24T00:00:00"/>
    <d v="2023-04-25T00:00:00"/>
    <s v="J00X"/>
    <x v="10"/>
    <s v=""/>
    <s v=""/>
    <s v=""/>
    <s v=""/>
    <s v=""/>
    <s v=""/>
  </r>
  <r>
    <n v="102"/>
    <s v="TEMPOACTIVA"/>
    <s v="FRAY ANTONIO GONZALEZ PALACIO"/>
    <n v="1044428129"/>
    <n v="1044428129"/>
    <x v="21"/>
    <x v="0"/>
    <x v="10"/>
    <x v="1"/>
    <x v="0"/>
    <x v="17"/>
    <x v="0"/>
    <x v="0"/>
    <x v="3"/>
    <x v="1"/>
    <d v="2023-04-13T00:00:00"/>
    <d v="2023-04-26T00:00:00"/>
    <s v="O800"/>
    <x v="64"/>
    <s v="FRAY ANTONIO GONZALEZ PALACIO"/>
    <n v="14"/>
    <n v="2023"/>
    <s v="abril"/>
    <s v="O800"/>
    <s v="Parto unico espontaneo, presentacion cefalica de vertice"/>
  </r>
  <r>
    <n v="103"/>
    <s v="TEMPOACTIVA"/>
    <s v="EDGAR ENRIQUE AMAYA JIMENEZ"/>
    <n v="1044392017"/>
    <n v="1044392017"/>
    <x v="0"/>
    <x v="0"/>
    <x v="2"/>
    <x v="1"/>
    <x v="0"/>
    <x v="8"/>
    <x v="0"/>
    <x v="1"/>
    <x v="5"/>
    <x v="1"/>
    <d v="2023-04-09T00:00:00"/>
    <d v="2023-04-15T00:00:00"/>
    <s v="H110"/>
    <x v="62"/>
    <s v=""/>
    <s v=""/>
    <s v=""/>
    <s v=""/>
    <s v=""/>
    <s v=""/>
  </r>
  <r>
    <n v="104"/>
    <s v="TEMPOACTIVA"/>
    <s v="ZAMIT  SOLANO MEJIA"/>
    <n v="1048205563"/>
    <n v="1048205563"/>
    <x v="17"/>
    <x v="0"/>
    <x v="2"/>
    <x v="1"/>
    <x v="0"/>
    <x v="8"/>
    <x v="0"/>
    <x v="1"/>
    <x v="4"/>
    <x v="1"/>
    <d v="2023-04-14T00:00:00"/>
    <d v="2023-04-21T00:00:00"/>
    <s v="R568"/>
    <x v="65"/>
    <s v=""/>
    <s v=""/>
    <s v=""/>
    <s v=""/>
    <s v=""/>
    <s v=""/>
  </r>
  <r>
    <n v="105"/>
    <s v="TEMPOACTIVA"/>
    <s v="ALICIA ESTHER VASQUEZ YEPES"/>
    <n v="1140853573"/>
    <n v="1140853573"/>
    <x v="16"/>
    <x v="0"/>
    <x v="14"/>
    <x v="1"/>
    <x v="5"/>
    <x v="5"/>
    <x v="0"/>
    <x v="1"/>
    <x v="3"/>
    <x v="3"/>
    <d v="2017-09-21T00:00:00"/>
    <d v="2017-09-22T00:00:00"/>
    <s v="L080"/>
    <x v="66"/>
    <s v=""/>
    <s v=""/>
    <s v=""/>
    <s v=""/>
    <s v=""/>
    <s v=""/>
  </r>
  <r>
    <n v="106"/>
    <s v="TEMPOACTIVA"/>
    <s v="MAIRA ALEJANDRA MARRIAGA BOLAÑOS"/>
    <n v="1143460389"/>
    <n v="1143460389"/>
    <x v="0"/>
    <x v="0"/>
    <x v="0"/>
    <x v="0"/>
    <x v="8"/>
    <x v="5"/>
    <x v="0"/>
    <x v="1"/>
    <x v="2"/>
    <x v="1"/>
    <d v="2023-05-03T00:00:00"/>
    <d v="2023-05-04T00:00:00"/>
    <s v="K299"/>
    <x v="67"/>
    <s v=""/>
    <s v=""/>
    <s v=""/>
    <s v=""/>
    <s v=""/>
    <s v=""/>
  </r>
  <r>
    <n v="107"/>
    <s v="TEMPOACTIVA"/>
    <s v="ANDRES ABELINO VARGAS MANOTAS"/>
    <n v="72099290"/>
    <n v="72099290"/>
    <x v="0"/>
    <x v="0"/>
    <x v="4"/>
    <x v="1"/>
    <x v="8"/>
    <x v="15"/>
    <x v="0"/>
    <x v="1"/>
    <x v="0"/>
    <x v="1"/>
    <d v="2023-05-03T00:00:00"/>
    <d v="2023-05-06T00:00:00"/>
    <s v="L031"/>
    <x v="63"/>
    <s v="ANDRES ABELINO VARGAS MANOTAS"/>
    <n v="4"/>
    <n v="2023"/>
    <s v="mayo"/>
    <s v="L031, L039"/>
    <s v="Celulitis de otras partes de los miembros, Celulitis de sitio no especificado"/>
  </r>
  <r>
    <n v="108"/>
    <s v="TEMPOACTIVA"/>
    <s v="VALENTINA SOFIA DIAZGRANADOS XIQUES"/>
    <n v="1143167763"/>
    <n v="1143167763"/>
    <x v="0"/>
    <x v="0"/>
    <x v="10"/>
    <x v="0"/>
    <x v="0"/>
    <x v="5"/>
    <x v="0"/>
    <x v="1"/>
    <x v="2"/>
    <x v="1"/>
    <d v="2023-04-30T00:00:00"/>
    <d v="2023-05-01T00:00:00"/>
    <s v="A09X"/>
    <x v="22"/>
    <s v=""/>
    <s v=""/>
    <s v=""/>
    <s v=""/>
    <s v=""/>
    <s v=""/>
  </r>
  <r>
    <n v="109"/>
    <s v="TEMPOACTIVA"/>
    <s v="BOLIVAR YONNY ORDOÑEZ BORNACELLI"/>
    <n v="72253445"/>
    <n v="72253445"/>
    <x v="0"/>
    <x v="0"/>
    <x v="11"/>
    <x v="1"/>
    <x v="0"/>
    <x v="11"/>
    <x v="0"/>
    <x v="1"/>
    <x v="7"/>
    <x v="1"/>
    <d v="2023-04-23T00:00:00"/>
    <d v="2023-05-07T00:00:00"/>
    <s v="N132"/>
    <x v="68"/>
    <s v="BOLIVAR YONNY ORDOÑEZ BORNACELLI"/>
    <n v="15"/>
    <n v="2023"/>
    <s v="abril"/>
    <s v="N132"/>
    <s v="Hidronefrosis con obstruccion por calculos del rinon y del ureter"/>
  </r>
  <r>
    <n v="110"/>
    <s v="TEMPOACTIVA"/>
    <s v="ORLANDO DAVID GUZMAN CHACON"/>
    <n v="1043116205"/>
    <n v="1043116205"/>
    <x v="0"/>
    <x v="0"/>
    <x v="6"/>
    <x v="1"/>
    <x v="8"/>
    <x v="0"/>
    <x v="0"/>
    <x v="1"/>
    <x v="2"/>
    <x v="1"/>
    <d v="2023-05-13T00:00:00"/>
    <d v="2023-05-13T00:00:00"/>
    <s v="L258"/>
    <x v="69"/>
    <s v=""/>
    <s v=""/>
    <s v=""/>
    <s v=""/>
    <s v=""/>
    <s v=""/>
  </r>
  <r>
    <n v="111"/>
    <s v="TEMPOACTIVA"/>
    <s v="ANDRES ABELINO VARGAS MANOTAS"/>
    <n v="72099290"/>
    <n v="72099290"/>
    <x v="0"/>
    <x v="0"/>
    <x v="4"/>
    <x v="1"/>
    <x v="8"/>
    <x v="18"/>
    <x v="0"/>
    <x v="1"/>
    <x v="0"/>
    <x v="1"/>
    <d v="2023-05-09T00:00:00"/>
    <d v="2023-05-20T00:00:00"/>
    <s v="L039"/>
    <x v="14"/>
    <s v="ANDRES ABELINO VARGAS MANOTAS"/>
    <n v="12"/>
    <n v="2023"/>
    <s v="mayo"/>
    <s v="L031, L039"/>
    <s v="Celulitis de otras partes de los miembros, Celulitis de sitio no especificado"/>
  </r>
  <r>
    <n v="112"/>
    <s v="TEMPOACTIVA"/>
    <s v="HUGO ALFONSO MOLINA ROCHA"/>
    <n v="72122335"/>
    <n v="72122335"/>
    <x v="3"/>
    <x v="0"/>
    <x v="2"/>
    <x v="1"/>
    <x v="8"/>
    <x v="0"/>
    <x v="0"/>
    <x v="1"/>
    <x v="2"/>
    <x v="1"/>
    <d v="2023-05-19T00:00:00"/>
    <d v="2023-05-19T00:00:00"/>
    <s v="R509"/>
    <x v="37"/>
    <s v=""/>
    <s v=""/>
    <s v=""/>
    <s v=""/>
    <s v=""/>
    <s v=""/>
  </r>
  <r>
    <n v="113"/>
    <s v="TEMPOACTIVA"/>
    <s v="JEFRY JOSE DE LA HOZ MARQUEZ"/>
    <n v="1002155895"/>
    <n v="1002155895"/>
    <x v="0"/>
    <x v="0"/>
    <x v="0"/>
    <x v="1"/>
    <x v="8"/>
    <x v="0"/>
    <x v="0"/>
    <x v="1"/>
    <x v="2"/>
    <x v="1"/>
    <d v="2023-05-22T00:00:00"/>
    <d v="2023-05-22T00:00:00"/>
    <s v="B349"/>
    <x v="31"/>
    <s v=""/>
    <s v=""/>
    <s v=""/>
    <s v=""/>
    <s v=""/>
    <s v=""/>
  </r>
  <r>
    <n v="114"/>
    <s v="TEMPOACTIVA"/>
    <s v="MILENA BEATRIZ CARDENAS PEDROZA"/>
    <n v="1046814743"/>
    <n v="1046814743"/>
    <x v="6"/>
    <x v="0"/>
    <x v="6"/>
    <x v="0"/>
    <x v="8"/>
    <x v="5"/>
    <x v="0"/>
    <x v="1"/>
    <x v="4"/>
    <x v="1"/>
    <d v="2023-05-24T00:00:00"/>
    <d v="2023-05-25T00:00:00"/>
    <s v="J00X"/>
    <x v="10"/>
    <s v=""/>
    <s v=""/>
    <s v=""/>
    <s v=""/>
    <s v=""/>
    <s v=""/>
  </r>
  <r>
    <n v="115"/>
    <s v="TEMPOACTIVA"/>
    <s v="GENISIS MARIA CANTILLO TORRES"/>
    <n v="1002228922"/>
    <n v="1002228922"/>
    <x v="1"/>
    <x v="0"/>
    <x v="1"/>
    <x v="0"/>
    <x v="8"/>
    <x v="10"/>
    <x v="0"/>
    <x v="1"/>
    <x v="1"/>
    <x v="1"/>
    <d v="2023-05-24T00:00:00"/>
    <d v="2023-05-28T00:00:00"/>
    <s v="M545"/>
    <x v="70"/>
    <s v=""/>
    <s v=""/>
    <s v=""/>
    <s v=""/>
    <s v=""/>
    <s v=""/>
  </r>
  <r>
    <n v="116"/>
    <s v="TEMPOACTIVA"/>
    <s v="NELLY JOHANA ECHAVARRIA PEÑA"/>
    <n v="1140903079"/>
    <n v="1140903079"/>
    <x v="0"/>
    <x v="0"/>
    <x v="0"/>
    <x v="0"/>
    <x v="8"/>
    <x v="5"/>
    <x v="0"/>
    <x v="1"/>
    <x v="4"/>
    <x v="1"/>
    <d v="2023-05-26T00:00:00"/>
    <d v="2023-05-27T00:00:00"/>
    <s v="J069"/>
    <x v="23"/>
    <s v=""/>
    <s v=""/>
    <s v=""/>
    <s v=""/>
    <s v=""/>
    <s v=""/>
  </r>
  <r>
    <n v="117"/>
    <s v="TEMPOACTIVA"/>
    <s v="GENISIS MARIA CANTILLO TORRES"/>
    <n v="1002228922"/>
    <n v="1002228922"/>
    <x v="1"/>
    <x v="0"/>
    <x v="1"/>
    <x v="0"/>
    <x v="8"/>
    <x v="1"/>
    <x v="0"/>
    <x v="1"/>
    <x v="1"/>
    <x v="1"/>
    <d v="2023-05-31T00:00:00"/>
    <d v="2023-06-02T00:00:00"/>
    <s v="M545"/>
    <x v="70"/>
    <s v=""/>
    <s v=""/>
    <s v=""/>
    <s v=""/>
    <s v=""/>
    <s v=""/>
  </r>
  <r>
    <n v="118"/>
    <s v="TEMPOACTIVA"/>
    <s v="ALBERTO JULIO GUTIERREZ PERTUZ"/>
    <n v="8486407"/>
    <n v="8486407"/>
    <x v="6"/>
    <x v="0"/>
    <x v="10"/>
    <x v="1"/>
    <x v="6"/>
    <x v="5"/>
    <x v="0"/>
    <x v="1"/>
    <x v="3"/>
    <x v="1"/>
    <d v="2023-06-02T00:00:00"/>
    <d v="2023-06-03T00:00:00"/>
    <s v="M688"/>
    <x v="71"/>
    <s v=""/>
    <s v=""/>
    <s v=""/>
    <s v=""/>
    <s v=""/>
    <s v=""/>
  </r>
  <r>
    <n v="119"/>
    <s v="TEMPOACTIVA"/>
    <s v="ANDRES FELIPE HERNANDEZ ROJAS"/>
    <n v="1192925892"/>
    <n v="1192925892"/>
    <x v="0"/>
    <x v="0"/>
    <x v="0"/>
    <x v="1"/>
    <x v="6"/>
    <x v="0"/>
    <x v="0"/>
    <x v="1"/>
    <x v="0"/>
    <x v="1"/>
    <d v="2023-06-05T00:00:00"/>
    <d v="2023-06-05T00:00:00"/>
    <s v="G442"/>
    <x v="18"/>
    <s v=""/>
    <s v=""/>
    <s v=""/>
    <s v=""/>
    <s v=""/>
    <s v=""/>
  </r>
  <r>
    <n v="120"/>
    <s v="TEMPOACTIVA"/>
    <s v="CARLOS EMILIO SARMIENTO MIRANDA"/>
    <n v="72021072"/>
    <n v="72021072"/>
    <x v="3"/>
    <x v="0"/>
    <x v="15"/>
    <x v="1"/>
    <x v="6"/>
    <x v="5"/>
    <x v="0"/>
    <x v="1"/>
    <x v="3"/>
    <x v="1"/>
    <d v="2023-06-06T00:00:00"/>
    <d v="2023-06-07T00:00:00"/>
    <s v="K580"/>
    <x v="72"/>
    <s v=""/>
    <s v=""/>
    <s v=""/>
    <s v=""/>
    <s v=""/>
    <s v=""/>
  </r>
  <r>
    <n v="121"/>
    <s v="TEMPOACTIVA"/>
    <s v="MICHEL DAVID MARTINEZ CONTRERAS"/>
    <n v="1047216134"/>
    <n v="1047216134"/>
    <x v="19"/>
    <x v="0"/>
    <x v="6"/>
    <x v="1"/>
    <x v="6"/>
    <x v="1"/>
    <x v="0"/>
    <x v="1"/>
    <x v="3"/>
    <x v="1"/>
    <d v="2023-06-06T00:00:00"/>
    <d v="2023-06-08T00:00:00"/>
    <s v="K010"/>
    <x v="38"/>
    <s v=""/>
    <s v=""/>
    <s v=""/>
    <s v=""/>
    <s v=""/>
    <s v=""/>
  </r>
  <r>
    <n v="122"/>
    <s v="TEMPOACTIVA"/>
    <s v="JAIME ANTONIO MOLINARES "/>
    <n v="3746452"/>
    <n v="3746452"/>
    <x v="22"/>
    <x v="0"/>
    <x v="16"/>
    <x v="1"/>
    <x v="6"/>
    <x v="0"/>
    <x v="0"/>
    <x v="1"/>
    <x v="3"/>
    <x v="1"/>
    <d v="2023-06-09T00:00:00"/>
    <d v="2023-06-09T00:00:00"/>
    <s v="M791"/>
    <x v="73"/>
    <s v=""/>
    <s v=""/>
    <s v=""/>
    <s v=""/>
    <s v=""/>
    <s v=""/>
  </r>
  <r>
    <n v="123"/>
    <s v="TEMPOACTIVA"/>
    <s v="MAIRA ALEJANDRA MARRIAGA BOLAÑOS"/>
    <n v="1143460389"/>
    <n v="1143460389"/>
    <x v="0"/>
    <x v="0"/>
    <x v="0"/>
    <x v="0"/>
    <x v="6"/>
    <x v="5"/>
    <x v="0"/>
    <x v="1"/>
    <x v="2"/>
    <x v="1"/>
    <d v="2023-06-12T00:00:00"/>
    <d v="2023-06-13T00:00:00"/>
    <s v="T784"/>
    <x v="74"/>
    <s v=""/>
    <s v=""/>
    <s v=""/>
    <s v=""/>
    <s v=""/>
    <s v=""/>
  </r>
  <r>
    <n v="124"/>
    <s v="TEMPOACTIVA"/>
    <s v="HELIS MARI RAMIREZ PATIÑO"/>
    <n v="1140868628"/>
    <n v="1140868628"/>
    <x v="0"/>
    <x v="0"/>
    <x v="0"/>
    <x v="0"/>
    <x v="6"/>
    <x v="1"/>
    <x v="0"/>
    <x v="1"/>
    <x v="1"/>
    <x v="1"/>
    <d v="2023-06-17T00:00:00"/>
    <d v="2023-06-19T00:00:00"/>
    <s v="M544"/>
    <x v="75"/>
    <s v=""/>
    <s v=""/>
    <s v=""/>
    <s v=""/>
    <s v=""/>
    <s v=""/>
  </r>
  <r>
    <n v="125"/>
    <s v="TEMPOACTIVA"/>
    <s v="JAIR RAFAEL DE LA HOZ AHUMADA"/>
    <n v="72210550"/>
    <n v="72210550"/>
    <x v="6"/>
    <x v="0"/>
    <x v="15"/>
    <x v="1"/>
    <x v="6"/>
    <x v="5"/>
    <x v="0"/>
    <x v="1"/>
    <x v="3"/>
    <x v="1"/>
    <d v="2023-06-23T00:00:00"/>
    <d v="2023-06-24T00:00:00"/>
    <s v="M190"/>
    <x v="76"/>
    <s v=""/>
    <s v=""/>
    <s v=""/>
    <s v=""/>
    <s v=""/>
    <s v=""/>
  </r>
  <r>
    <n v="126"/>
    <s v="TEMPOACTIVA"/>
    <s v="KAREN SABINA ROJANO HERNANDEZ"/>
    <n v="1042348028"/>
    <n v="1042348028"/>
    <x v="0"/>
    <x v="0"/>
    <x v="0"/>
    <x v="0"/>
    <x v="6"/>
    <x v="0"/>
    <x v="0"/>
    <x v="1"/>
    <x v="1"/>
    <x v="1"/>
    <d v="2023-06-27T00:00:00"/>
    <d v="2023-06-27T00:00:00"/>
    <s v="J039"/>
    <x v="11"/>
    <s v=""/>
    <s v=""/>
    <s v=""/>
    <s v=""/>
    <s v=""/>
    <s v=""/>
  </r>
  <r>
    <n v="127"/>
    <s v="TEMPOACTIVA"/>
    <s v="KAREN CECILIA BORNACELLY SIMONDS"/>
    <n v="1081028900"/>
    <n v="1081028900"/>
    <x v="0"/>
    <x v="0"/>
    <x v="4"/>
    <x v="0"/>
    <x v="6"/>
    <x v="5"/>
    <x v="0"/>
    <x v="1"/>
    <x v="3"/>
    <x v="1"/>
    <d v="2023-06-30T00:00:00"/>
    <d v="2023-07-01T00:00:00"/>
    <s v="N200"/>
    <x v="77"/>
    <s v=""/>
    <s v=""/>
    <s v=""/>
    <s v=""/>
    <s v=""/>
    <s v=""/>
  </r>
  <r>
    <n v="128"/>
    <s v="TEMPOACTIVA"/>
    <s v="KAREN CECILIA BORNACELLY SIMONDS"/>
    <n v="1081028900"/>
    <n v="1081028900"/>
    <x v="0"/>
    <x v="0"/>
    <x v="4"/>
    <x v="0"/>
    <x v="3"/>
    <x v="0"/>
    <x v="0"/>
    <x v="1"/>
    <x v="3"/>
    <x v="1"/>
    <d v="2023-07-02T00:00:00"/>
    <d v="2023-07-02T00:00:00"/>
    <s v="A084"/>
    <x v="32"/>
    <s v=""/>
    <s v=""/>
    <s v=""/>
    <s v=""/>
    <s v=""/>
    <s v=""/>
  </r>
  <r>
    <n v="129"/>
    <s v="TEMPOACTIVA"/>
    <s v="JHONNY MANUEL ARRIETA LLANOS"/>
    <n v="8699499"/>
    <n v="8699499"/>
    <x v="0"/>
    <x v="0"/>
    <x v="6"/>
    <x v="1"/>
    <x v="6"/>
    <x v="9"/>
    <x v="0"/>
    <x v="1"/>
    <x v="6"/>
    <x v="1"/>
    <d v="2023-06-28T00:00:00"/>
    <d v="2023-07-07T00:00:00"/>
    <s v="H408"/>
    <x v="78"/>
    <s v=""/>
    <s v=""/>
    <s v=""/>
    <s v=""/>
    <s v=""/>
    <s v=""/>
  </r>
  <r>
    <n v="130"/>
    <s v="TEMPOACTIVA"/>
    <s v="ALVARO DE JESUS IGLESIAS HEREDIA"/>
    <n v="72010807"/>
    <n v="72010807"/>
    <x v="1"/>
    <x v="0"/>
    <x v="6"/>
    <x v="1"/>
    <x v="0"/>
    <x v="19"/>
    <x v="0"/>
    <x v="1"/>
    <x v="4"/>
    <x v="5"/>
    <d v="2016-04-01T00:00:00"/>
    <d v="2016-04-11T00:00:00"/>
    <s v="H111"/>
    <x v="79"/>
    <s v="ALVARO DE JESUS IGLESIAS HEREDIA"/>
    <n v="11"/>
    <n v="2016"/>
    <s v="abril"/>
    <s v="H111"/>
    <s v="Degeneraciones y depositos conjuntivales"/>
  </r>
  <r>
    <n v="131"/>
    <s v="TEMPOACTIVA"/>
    <s v="LUIS FERNANDO GUZMAN RIVERA"/>
    <n v="72273863"/>
    <n v="72273863"/>
    <x v="18"/>
    <x v="0"/>
    <x v="6"/>
    <x v="1"/>
    <x v="3"/>
    <x v="1"/>
    <x v="0"/>
    <x v="1"/>
    <x v="3"/>
    <x v="1"/>
    <d v="2023-07-07T00:00:00"/>
    <d v="2023-07-09T00:00:00"/>
    <s v="J060"/>
    <x v="33"/>
    <s v=""/>
    <s v=""/>
    <s v=""/>
    <s v=""/>
    <s v=""/>
    <s v=""/>
  </r>
  <r>
    <n v="132"/>
    <s v="TEMPOACTIVA"/>
    <s v="CLARK WILLIAM POLO PALACIO"/>
    <n v="1143425851"/>
    <n v="1143425851"/>
    <x v="14"/>
    <x v="0"/>
    <x v="4"/>
    <x v="1"/>
    <x v="3"/>
    <x v="5"/>
    <x v="0"/>
    <x v="1"/>
    <x v="2"/>
    <x v="1"/>
    <d v="2023-07-11T00:00:00"/>
    <d v="2023-07-12T00:00:00"/>
    <s v="A083"/>
    <x v="28"/>
    <s v=""/>
    <s v=""/>
    <s v=""/>
    <s v=""/>
    <s v=""/>
    <s v=""/>
  </r>
  <r>
    <n v="133"/>
    <s v="TEMPOACTIVA"/>
    <s v="MARIA DEL CARMEN FERRER ALVIS"/>
    <n v="22506589"/>
    <n v="22506589"/>
    <x v="2"/>
    <x v="0"/>
    <x v="3"/>
    <x v="0"/>
    <x v="1"/>
    <x v="5"/>
    <x v="0"/>
    <x v="1"/>
    <x v="2"/>
    <x v="1"/>
    <d v="2023-08-02T00:00:00"/>
    <d v="2023-08-03T00:00:00"/>
    <s v="K591"/>
    <x v="61"/>
    <s v=""/>
    <s v=""/>
    <s v=""/>
    <s v=""/>
    <s v=""/>
    <s v=""/>
  </r>
  <r>
    <n v="134"/>
    <s v="TEMPOACTIVA"/>
    <s v="MAIRA ALEJANDRA MARRIAGA BOLAÑOS"/>
    <n v="1143460389"/>
    <n v="1143460389"/>
    <x v="0"/>
    <x v="0"/>
    <x v="0"/>
    <x v="0"/>
    <x v="1"/>
    <x v="5"/>
    <x v="0"/>
    <x v="1"/>
    <x v="2"/>
    <x v="1"/>
    <d v="2023-08-03T00:00:00"/>
    <d v="2023-08-05T00:00:00"/>
    <s v="Z349"/>
    <x v="80"/>
    <s v=""/>
    <s v=""/>
    <s v=""/>
    <s v=""/>
    <s v=""/>
    <s v=""/>
  </r>
  <r>
    <n v="135"/>
    <s v="TEMPOACTIVA"/>
    <s v="OLGA PATRICIA MOLINA JIMENEZ"/>
    <n v="22510938"/>
    <n v="22510938"/>
    <x v="7"/>
    <x v="0"/>
    <x v="2"/>
    <x v="0"/>
    <x v="1"/>
    <x v="5"/>
    <x v="0"/>
    <x v="1"/>
    <x v="0"/>
    <x v="1"/>
    <d v="2023-08-08T00:00:00"/>
    <d v="2023-08-09T00:00:00"/>
    <s v="N939"/>
    <x v="81"/>
    <s v=""/>
    <s v=""/>
    <s v=""/>
    <s v=""/>
    <s v=""/>
    <s v=""/>
  </r>
  <r>
    <n v="136"/>
    <s v="TEMPOACTIVA"/>
    <s v="JHONNY MANUEL ARRIETA LLANOS"/>
    <n v="8699499"/>
    <n v="8699499"/>
    <x v="0"/>
    <x v="0"/>
    <x v="6"/>
    <x v="1"/>
    <x v="1"/>
    <x v="10"/>
    <x v="0"/>
    <x v="1"/>
    <x v="6"/>
    <x v="1"/>
    <d v="2023-08-08T00:00:00"/>
    <d v="2023-08-12T00:00:00"/>
    <s v="H581"/>
    <x v="82"/>
    <s v=""/>
    <s v=""/>
    <s v=""/>
    <s v=""/>
    <s v=""/>
    <s v=""/>
  </r>
  <r>
    <n v="137"/>
    <s v="TEMPOACTIVA"/>
    <s v="EDGAR ENRIQUE AMAYA JIMENEZ"/>
    <n v="1044392017"/>
    <n v="1044392017"/>
    <x v="0"/>
    <x v="0"/>
    <x v="2"/>
    <x v="1"/>
    <x v="1"/>
    <x v="1"/>
    <x v="0"/>
    <x v="1"/>
    <x v="5"/>
    <x v="1"/>
    <d v="2023-08-11T00:00:00"/>
    <d v="2023-08-13T00:00:00"/>
    <s v="S934"/>
    <x v="19"/>
    <s v=""/>
    <s v=""/>
    <s v=""/>
    <s v=""/>
    <s v=""/>
    <s v=""/>
  </r>
  <r>
    <n v="138"/>
    <s v="TEMPOACTIVA"/>
    <s v="BOLIVAR YONNY ORDOÑEZ BORNACELLI"/>
    <n v="72253445"/>
    <n v="72253445"/>
    <x v="0"/>
    <x v="0"/>
    <x v="11"/>
    <x v="1"/>
    <x v="1"/>
    <x v="18"/>
    <x v="0"/>
    <x v="1"/>
    <x v="7"/>
    <x v="1"/>
    <d v="2023-08-15T00:00:00"/>
    <d v="2023-08-26T00:00:00"/>
    <s v="S430"/>
    <x v="83"/>
    <s v="BOLIVAR YONNY ORDOÑEZ BORNACELLI"/>
    <n v="12"/>
    <n v="2023"/>
    <s v="agosto"/>
    <s v="S430"/>
    <s v="Luxacion de la articulacion del hombro"/>
  </r>
  <r>
    <n v="139"/>
    <s v="TEMPOACTIVA"/>
    <s v="LUIS MIGUEL ROMERO CUELLO"/>
    <n v="1143256047"/>
    <n v="1143256047"/>
    <x v="0"/>
    <x v="0"/>
    <x v="4"/>
    <x v="1"/>
    <x v="1"/>
    <x v="5"/>
    <x v="0"/>
    <x v="1"/>
    <x v="6"/>
    <x v="1"/>
    <d v="2023-08-22T00:00:00"/>
    <d v="2023-08-23T00:00:00"/>
    <s v="H000"/>
    <x v="84"/>
    <s v=""/>
    <s v=""/>
    <s v=""/>
    <s v=""/>
    <s v=""/>
    <s v=""/>
  </r>
  <r>
    <n v="140"/>
    <s v="TEMPOACTIVA"/>
    <s v="MAIRA ALEJANDRA MARRIAGA BOLAÑOS"/>
    <n v="1143460389"/>
    <n v="1143460389"/>
    <x v="0"/>
    <x v="0"/>
    <x v="0"/>
    <x v="0"/>
    <x v="1"/>
    <x v="5"/>
    <x v="0"/>
    <x v="1"/>
    <x v="2"/>
    <x v="1"/>
    <d v="2023-08-21T00:00:00"/>
    <d v="2023-08-22T00:00:00"/>
    <s v="Z349"/>
    <x v="80"/>
    <s v=""/>
    <s v=""/>
    <s v=""/>
    <s v=""/>
    <s v=""/>
    <s v=""/>
  </r>
  <r>
    <n v="141"/>
    <s v="TEMPOACTIVA"/>
    <s v="MAIRA ALEJANDRA MARRIAGA BOLAÑOS"/>
    <n v="1143460389"/>
    <n v="1143460389"/>
    <x v="0"/>
    <x v="0"/>
    <x v="0"/>
    <x v="0"/>
    <x v="1"/>
    <x v="5"/>
    <x v="0"/>
    <x v="1"/>
    <x v="2"/>
    <x v="1"/>
    <d v="2023-08-23T00:00:00"/>
    <d v="2023-08-24T00:00:00"/>
    <s v="R11X"/>
    <x v="85"/>
    <s v=""/>
    <s v=""/>
    <s v=""/>
    <s v=""/>
    <s v=""/>
    <s v=""/>
  </r>
  <r>
    <n v="142"/>
    <s v="TEMPOACTIVA"/>
    <s v="NELLY JOHANA ECHAVARRIA PEÑA"/>
    <n v="1140903079"/>
    <n v="1140903079"/>
    <x v="0"/>
    <x v="0"/>
    <x v="0"/>
    <x v="0"/>
    <x v="5"/>
    <x v="15"/>
    <x v="0"/>
    <x v="1"/>
    <x v="4"/>
    <x v="1"/>
    <d v="2023-09-04T00:00:00"/>
    <d v="2023-09-07T00:00:00"/>
    <s v="M238"/>
    <x v="86"/>
    <s v=""/>
    <s v=""/>
    <s v=""/>
    <s v=""/>
    <s v=""/>
    <s v=""/>
  </r>
  <r>
    <n v="143"/>
    <s v="TEMPOACTIVA"/>
    <s v="MAIRA ALEJANDRA MARRIAGA BOLAÑOS"/>
    <n v="1143460389"/>
    <n v="1143460389"/>
    <x v="0"/>
    <x v="0"/>
    <x v="0"/>
    <x v="0"/>
    <x v="1"/>
    <x v="1"/>
    <x v="0"/>
    <x v="1"/>
    <x v="2"/>
    <x v="1"/>
    <d v="2023-08-31T00:00:00"/>
    <d v="2023-09-02T00:00:00"/>
    <s v="N390"/>
    <x v="5"/>
    <s v=""/>
    <s v=""/>
    <s v=""/>
    <s v=""/>
    <s v=""/>
    <s v=""/>
  </r>
  <r>
    <n v="144"/>
    <s v="TEMPOACTIVA"/>
    <s v="ARMANDO LUIS CERVANTES PEREZ"/>
    <n v="8777339"/>
    <n v="8777339"/>
    <x v="3"/>
    <x v="0"/>
    <x v="15"/>
    <x v="1"/>
    <x v="5"/>
    <x v="5"/>
    <x v="0"/>
    <x v="1"/>
    <x v="3"/>
    <x v="1"/>
    <d v="2023-09-18T00:00:00"/>
    <d v="2023-09-19T00:00:00"/>
    <s v="K083"/>
    <x v="16"/>
    <s v=""/>
    <s v=""/>
    <s v=""/>
    <s v=""/>
    <s v=""/>
    <s v=""/>
  </r>
  <r>
    <n v="145"/>
    <s v="TEMPOACTIVA"/>
    <s v="MAIRA ALEJANDRA MARRIAGA BOLAÑOS"/>
    <n v="1143460389"/>
    <n v="1143460389"/>
    <x v="0"/>
    <x v="0"/>
    <x v="0"/>
    <x v="0"/>
    <x v="5"/>
    <x v="5"/>
    <x v="0"/>
    <x v="1"/>
    <x v="2"/>
    <x v="1"/>
    <d v="2023-09-21T00:00:00"/>
    <d v="2023-09-22T00:00:00"/>
    <s v="Z340"/>
    <x v="87"/>
    <s v="MAIRA ALEJANDRA MARRIAGA BOLAÑOS"/>
    <n v="2"/>
    <n v="2023"/>
    <s v="septiembre"/>
    <s v="Z340, R102, Z359"/>
    <s v="Supervision de primer embarazo normal, Dolor pelvico y perineal, Supervision de embarazo de alto riesgo, sin otra especificacion"/>
  </r>
  <r>
    <n v="146"/>
    <s v="TEMPOACTIVA"/>
    <s v="MAIRA ALEJANDRA MARRIAGA BOLAÑOS"/>
    <n v="1143460389"/>
    <n v="1143460389"/>
    <x v="0"/>
    <x v="0"/>
    <x v="0"/>
    <x v="0"/>
    <x v="5"/>
    <x v="5"/>
    <x v="0"/>
    <x v="1"/>
    <x v="2"/>
    <x v="1"/>
    <d v="2023-09-23T00:00:00"/>
    <d v="2023-09-24T00:00:00"/>
    <s v="R102"/>
    <x v="88"/>
    <s v="MAIRA ALEJANDRA MARRIAGA BOLAÑOS"/>
    <n v="2"/>
    <n v="2023"/>
    <s v="septiembre"/>
    <s v="Z340, R102, Z359"/>
    <s v="Supervision de primer embarazo normal, Dolor pelvico y perineal, Supervision de embarazo de alto riesgo, sin otra especificacion"/>
  </r>
  <r>
    <n v="147"/>
    <s v="TEMPOACTIVA"/>
    <s v="OLGA PATRICIA MOLINA JIMENEZ"/>
    <n v="22510938"/>
    <n v="22510938"/>
    <x v="7"/>
    <x v="0"/>
    <x v="2"/>
    <x v="0"/>
    <x v="5"/>
    <x v="1"/>
    <x v="0"/>
    <x v="1"/>
    <x v="0"/>
    <x v="1"/>
    <d v="2023-09-16T00:00:00"/>
    <d v="2023-09-18T00:00:00"/>
    <s v="Y850"/>
    <x v="89"/>
    <s v="OLGA PATRICIA MOLINA JIMENEZ"/>
    <n v="3"/>
    <n v="2023"/>
    <s v="septiembre"/>
    <s v="Y850, Y850"/>
    <s v="Secuelas de accidente de vehiculo de motor, Secuelas de accidente de vehiculo de motor"/>
  </r>
  <r>
    <n v="148"/>
    <s v="TEMPOACTIVA"/>
    <s v="OLGA PATRICIA MOLINA JIMENEZ"/>
    <n v="22510938"/>
    <n v="22510938"/>
    <x v="7"/>
    <x v="0"/>
    <x v="2"/>
    <x v="0"/>
    <x v="5"/>
    <x v="6"/>
    <x v="0"/>
    <x v="1"/>
    <x v="0"/>
    <x v="1"/>
    <d v="2023-09-22T00:00:00"/>
    <d v="2023-09-29T00:00:00"/>
    <s v="Y850"/>
    <x v="89"/>
    <s v="OLGA PATRICIA MOLINA JIMENEZ"/>
    <n v="8"/>
    <n v="2023"/>
    <s v="septiembre"/>
    <s v="Y850, Y850"/>
    <s v="Secuelas de accidente de vehiculo de motor, Secuelas de accidente de vehiculo de motor"/>
  </r>
  <r>
    <n v="149"/>
    <s v="TEMPOACTIVA"/>
    <s v="MARIA DEL CARMEN FERRER ALVIS"/>
    <n v="22506589"/>
    <n v="22506589"/>
    <x v="2"/>
    <x v="0"/>
    <x v="3"/>
    <x v="0"/>
    <x v="5"/>
    <x v="5"/>
    <x v="0"/>
    <x v="1"/>
    <x v="2"/>
    <x v="1"/>
    <d v="2023-09-13T00:00:00"/>
    <d v="2023-09-14T00:00:00"/>
    <s v="N390"/>
    <x v="5"/>
    <s v=""/>
    <s v=""/>
    <s v=""/>
    <s v=""/>
    <s v=""/>
    <s v=""/>
  </r>
  <r>
    <n v="150"/>
    <s v="TEMPOACTIVA"/>
    <s v="GENISIS MARIA CANTILLO TORRES"/>
    <n v="1002228922"/>
    <n v="1002228922"/>
    <x v="1"/>
    <x v="0"/>
    <x v="1"/>
    <x v="0"/>
    <x v="5"/>
    <x v="5"/>
    <x v="0"/>
    <x v="1"/>
    <x v="1"/>
    <x v="1"/>
    <d v="2023-09-14T00:00:00"/>
    <d v="2023-09-15T00:00:00"/>
    <s v="G442"/>
    <x v="18"/>
    <s v=""/>
    <s v=""/>
    <s v=""/>
    <s v=""/>
    <s v=""/>
    <s v=""/>
  </r>
  <r>
    <n v="151"/>
    <s v="TEMPOACTIVA"/>
    <s v="MARTHA DEL SOCORRO RAMIREZ HAMBURGUER"/>
    <n v="32705541"/>
    <n v="32705541"/>
    <x v="0"/>
    <x v="0"/>
    <x v="2"/>
    <x v="0"/>
    <x v="5"/>
    <x v="15"/>
    <x v="0"/>
    <x v="1"/>
    <x v="2"/>
    <x v="1"/>
    <d v="2023-09-15T00:00:00"/>
    <d v="2023-09-18T00:00:00"/>
    <s v="M545"/>
    <x v="70"/>
    <s v=""/>
    <s v=""/>
    <s v=""/>
    <s v=""/>
    <s v=""/>
    <s v=""/>
  </r>
  <r>
    <n v="152"/>
    <s v="TEMPOACTIVA"/>
    <s v="MARTHA DEL SOCORRO RAMIREZ HAMBURGUER"/>
    <n v="32705541"/>
    <n v="32705541"/>
    <x v="0"/>
    <x v="0"/>
    <x v="2"/>
    <x v="0"/>
    <x v="5"/>
    <x v="10"/>
    <x v="0"/>
    <x v="1"/>
    <x v="2"/>
    <x v="1"/>
    <d v="2023-09-22T00:00:00"/>
    <d v="2023-09-26T00:00:00"/>
    <s v="M545"/>
    <x v="70"/>
    <s v=""/>
    <s v=""/>
    <s v=""/>
    <s v=""/>
    <s v=""/>
    <s v=""/>
  </r>
  <r>
    <n v="153"/>
    <s v="TEMPOACTIVA"/>
    <s v="ANGEL ALBERTO SILVA RAMIREZ"/>
    <n v="1143324697"/>
    <n v="1143324697"/>
    <x v="0"/>
    <x v="0"/>
    <x v="5"/>
    <x v="1"/>
    <x v="1"/>
    <x v="0"/>
    <x v="0"/>
    <x v="1"/>
    <x v="1"/>
    <x v="2"/>
    <d v="2018-08-11T00:00:00"/>
    <d v="2018-08-11T00:00:00"/>
    <s v="G442"/>
    <x v="18"/>
    <s v=""/>
    <s v=""/>
    <s v=""/>
    <s v=""/>
    <s v=""/>
    <s v=""/>
  </r>
  <r>
    <n v="154"/>
    <s v="TEMPOACTIVA"/>
    <s v="MARIA DEL CARMEN FERRER ALVIS"/>
    <n v="22506589"/>
    <n v="22506589"/>
    <x v="2"/>
    <x v="0"/>
    <x v="3"/>
    <x v="0"/>
    <x v="5"/>
    <x v="5"/>
    <x v="1"/>
    <x v="2"/>
    <x v="2"/>
    <x v="1"/>
    <d v="2023-09-27T00:00:00"/>
    <d v="2023-09-28T00:00:00"/>
    <s v="S934"/>
    <x v="19"/>
    <s v=""/>
    <s v=""/>
    <s v=""/>
    <s v=""/>
    <s v=""/>
    <s v=""/>
  </r>
  <r>
    <n v="155"/>
    <s v="TEMPOACTIVA"/>
    <s v="MARIA DEL CARMEN FERRER ALVIS"/>
    <n v="22506589"/>
    <n v="22506589"/>
    <x v="2"/>
    <x v="0"/>
    <x v="3"/>
    <x v="0"/>
    <x v="11"/>
    <x v="5"/>
    <x v="1"/>
    <x v="2"/>
    <x v="2"/>
    <x v="1"/>
    <d v="2023-10-04T00:00:00"/>
    <d v="2023-10-05T00:00:00"/>
    <s v="S934"/>
    <x v="19"/>
    <s v=""/>
    <s v=""/>
    <s v=""/>
    <s v=""/>
    <s v=""/>
    <s v=""/>
  </r>
  <r>
    <n v="156"/>
    <s v="TEMPOACTIVA"/>
    <s v="MARIA DEL CARMEN FERRER ALVIS"/>
    <n v="22506589"/>
    <n v="22506589"/>
    <x v="2"/>
    <x v="0"/>
    <x v="3"/>
    <x v="0"/>
    <x v="5"/>
    <x v="1"/>
    <x v="1"/>
    <x v="2"/>
    <x v="2"/>
    <x v="1"/>
    <d v="2023-09-28T00:00:00"/>
    <d v="2023-09-30T00:00:00"/>
    <s v="S934"/>
    <x v="19"/>
    <s v=""/>
    <s v=""/>
    <s v=""/>
    <s v=""/>
    <s v=""/>
    <s v=""/>
  </r>
  <r>
    <n v="157"/>
    <s v="TEMPOACTIVA"/>
    <s v="MICHEL DAVID MARTINEZ CONTRERAS"/>
    <n v="1047216134"/>
    <n v="1047216134"/>
    <x v="19"/>
    <x v="0"/>
    <x v="6"/>
    <x v="1"/>
    <x v="5"/>
    <x v="15"/>
    <x v="0"/>
    <x v="1"/>
    <x v="3"/>
    <x v="1"/>
    <d v="2023-09-26T00:00:00"/>
    <d v="2023-09-29T00:00:00"/>
    <s v="T139"/>
    <x v="90"/>
    <s v=""/>
    <s v=""/>
    <s v=""/>
    <s v=""/>
    <s v=""/>
    <s v=""/>
  </r>
  <r>
    <n v="158"/>
    <s v="TEMPOACTIVA"/>
    <s v="MICHEL DAVID MARTINEZ CONTRERAS"/>
    <n v="1047216134"/>
    <n v="1047216134"/>
    <x v="19"/>
    <x v="0"/>
    <x v="6"/>
    <x v="1"/>
    <x v="11"/>
    <x v="10"/>
    <x v="0"/>
    <x v="1"/>
    <x v="3"/>
    <x v="1"/>
    <d v="2023-10-02T00:00:00"/>
    <d v="2023-10-06T00:00:00"/>
    <s v="T139"/>
    <x v="90"/>
    <s v=""/>
    <s v=""/>
    <s v=""/>
    <s v=""/>
    <s v=""/>
    <s v=""/>
  </r>
  <r>
    <n v="159"/>
    <s v="TEMPOACTIVA"/>
    <s v="BLADIMIR DEL CARMEN CHARRIS MARTINEZ"/>
    <n v="1044390197"/>
    <n v="1044390197"/>
    <x v="0"/>
    <x v="0"/>
    <x v="2"/>
    <x v="1"/>
    <x v="5"/>
    <x v="5"/>
    <x v="0"/>
    <x v="1"/>
    <x v="5"/>
    <x v="2"/>
    <d v="2018-09-12T00:00:00"/>
    <d v="2018-09-13T00:00:00"/>
    <s v="G442"/>
    <x v="18"/>
    <s v=""/>
    <s v=""/>
    <s v=""/>
    <s v=""/>
    <s v=""/>
    <s v=""/>
  </r>
  <r>
    <n v="160"/>
    <s v="TEMPOACTIVA"/>
    <s v="MARICELA  CALDERIN PERTUZ"/>
    <n v="32869679"/>
    <n v="32869679"/>
    <x v="0"/>
    <x v="0"/>
    <x v="5"/>
    <x v="0"/>
    <x v="11"/>
    <x v="5"/>
    <x v="0"/>
    <x v="1"/>
    <x v="3"/>
    <x v="1"/>
    <d v="2023-10-11T00:00:00"/>
    <d v="2023-10-12T00:00:00"/>
    <s v="M255"/>
    <x v="91"/>
    <s v=""/>
    <s v=""/>
    <s v=""/>
    <s v=""/>
    <s v=""/>
    <s v=""/>
  </r>
  <r>
    <n v="161"/>
    <s v="TEMPOACTIVA"/>
    <s v="ISMAEL PASTOR VILORIA ORELLANO"/>
    <n v="1044425563"/>
    <n v="1044425563"/>
    <x v="0"/>
    <x v="0"/>
    <x v="0"/>
    <x v="1"/>
    <x v="11"/>
    <x v="5"/>
    <x v="0"/>
    <x v="1"/>
    <x v="2"/>
    <x v="1"/>
    <d v="2023-10-14T00:00:00"/>
    <d v="2023-10-15T00:00:00"/>
    <s v="R53X"/>
    <x v="92"/>
    <s v=""/>
    <s v=""/>
    <s v=""/>
    <s v=""/>
    <s v=""/>
    <s v=""/>
  </r>
  <r>
    <n v="162"/>
    <s v="TEMPOACTIVA"/>
    <s v="NICK  MEDRANO VERGARA"/>
    <n v="1143268971"/>
    <n v="1143268971"/>
    <x v="0"/>
    <x v="0"/>
    <x v="5"/>
    <x v="1"/>
    <x v="5"/>
    <x v="5"/>
    <x v="0"/>
    <x v="1"/>
    <x v="3"/>
    <x v="1"/>
    <d v="2023-09-28T00:00:00"/>
    <d v="2023-09-29T00:00:00"/>
    <s v="J00X"/>
    <x v="10"/>
    <s v=""/>
    <s v=""/>
    <s v=""/>
    <s v=""/>
    <s v=""/>
    <s v=""/>
  </r>
  <r>
    <n v="163"/>
    <s v="TEMPOACTIVA"/>
    <s v="BOLIVAR YONNY ORDOÑEZ BORNACELLI"/>
    <n v="72253445"/>
    <n v="72253445"/>
    <x v="0"/>
    <x v="0"/>
    <x v="11"/>
    <x v="1"/>
    <x v="11"/>
    <x v="9"/>
    <x v="0"/>
    <x v="1"/>
    <x v="7"/>
    <x v="1"/>
    <d v="2023-10-10T00:00:00"/>
    <d v="2023-10-19T00:00:00"/>
    <s v="S430"/>
    <x v="83"/>
    <s v=""/>
    <s v=""/>
    <s v=""/>
    <s v=""/>
    <s v=""/>
    <s v=""/>
  </r>
  <r>
    <n v="164"/>
    <s v="TEMPOACTIVA"/>
    <s v="MAIRA ALEJANDRA MARRIAGA BOLAÑOS"/>
    <n v="1143460389"/>
    <n v="1143460389"/>
    <x v="0"/>
    <x v="0"/>
    <x v="0"/>
    <x v="0"/>
    <x v="11"/>
    <x v="16"/>
    <x v="0"/>
    <x v="0"/>
    <x v="2"/>
    <x v="1"/>
    <d v="2023-10-19T00:00:00"/>
    <d v="2024-02-21T00:00:00"/>
    <s v="O16X"/>
    <x v="93"/>
    <s v="MAIRA ALEJANDRA MARRIAGA BOLAÑOS"/>
    <n v="126"/>
    <n v="2023"/>
    <s v="octubre"/>
    <s v="O16X, R102"/>
    <s v="Hipertension materna, no especificada, Dolor pelvico y perineal"/>
  </r>
  <r>
    <n v="165"/>
    <s v="TEMPOACTIVA"/>
    <s v="CELIA MARIA MOLINA CORONELL"/>
    <n v="1044392321"/>
    <n v="1044392321"/>
    <x v="15"/>
    <x v="0"/>
    <x v="2"/>
    <x v="0"/>
    <x v="11"/>
    <x v="0"/>
    <x v="0"/>
    <x v="1"/>
    <x v="0"/>
    <x v="1"/>
    <d v="2023-10-20T00:00:00"/>
    <d v="2023-10-20T00:00:00"/>
    <s v="R509"/>
    <x v="37"/>
    <s v=""/>
    <s v=""/>
    <s v=""/>
    <s v=""/>
    <s v=""/>
    <s v=""/>
  </r>
  <r>
    <n v="166"/>
    <s v="TEMPOACTIVA"/>
    <s v="LUIS ALFONSO OSORIO AMADOR"/>
    <n v="1044433815"/>
    <n v="1044433815"/>
    <x v="3"/>
    <x v="0"/>
    <x v="6"/>
    <x v="1"/>
    <x v="11"/>
    <x v="5"/>
    <x v="0"/>
    <x v="1"/>
    <x v="3"/>
    <x v="1"/>
    <d v="2023-10-22T00:00:00"/>
    <d v="2023-10-23T00:00:00"/>
    <s v="J039"/>
    <x v="11"/>
    <s v=""/>
    <s v=""/>
    <s v=""/>
    <s v=""/>
    <s v=""/>
    <s v=""/>
  </r>
  <r>
    <n v="167"/>
    <s v="TEMPOACTIVA"/>
    <s v="GENISIS MARIA CANTILLO TORRES"/>
    <n v="1002228922"/>
    <n v="1002228922"/>
    <x v="1"/>
    <x v="0"/>
    <x v="1"/>
    <x v="0"/>
    <x v="11"/>
    <x v="0"/>
    <x v="0"/>
    <x v="1"/>
    <x v="1"/>
    <x v="1"/>
    <d v="2023-10-28T00:00:00"/>
    <d v="2023-10-28T00:00:00"/>
    <s v="R102"/>
    <x v="88"/>
    <s v=""/>
    <s v=""/>
    <s v=""/>
    <s v=""/>
    <s v=""/>
    <s v=""/>
  </r>
  <r>
    <n v="168"/>
    <s v="TEMPOACTIVA"/>
    <s v="MARIA DEL CARMEN FERRER ALVIS"/>
    <n v="22506589"/>
    <n v="22506589"/>
    <x v="2"/>
    <x v="0"/>
    <x v="3"/>
    <x v="0"/>
    <x v="11"/>
    <x v="5"/>
    <x v="0"/>
    <x v="1"/>
    <x v="2"/>
    <x v="1"/>
    <d v="2023-10-26T00:00:00"/>
    <d v="2023-10-27T00:00:00"/>
    <s v="N390"/>
    <x v="5"/>
    <s v=""/>
    <s v=""/>
    <s v=""/>
    <s v=""/>
    <s v=""/>
    <s v=""/>
  </r>
  <r>
    <n v="169"/>
    <s v="TEMPOACTIVA"/>
    <s v="SHIRLEY LUCIA DORIA PEÑA"/>
    <n v="1140876691"/>
    <n v="1140876691"/>
    <x v="0"/>
    <x v="0"/>
    <x v="5"/>
    <x v="0"/>
    <x v="9"/>
    <x v="5"/>
    <x v="0"/>
    <x v="1"/>
    <x v="4"/>
    <x v="1"/>
    <d v="2023-11-01T00:00:00"/>
    <d v="2023-11-02T00:00:00"/>
    <s v="J00X"/>
    <x v="10"/>
    <s v=""/>
    <s v=""/>
    <s v=""/>
    <s v=""/>
    <s v=""/>
    <s v=""/>
  </r>
  <r>
    <n v="170"/>
    <s v="TEMPOACTIVA"/>
    <s v="ORLANDO DAVID GUZMAN CHACON"/>
    <n v="1043116205"/>
    <n v="1043116205"/>
    <x v="0"/>
    <x v="0"/>
    <x v="6"/>
    <x v="1"/>
    <x v="9"/>
    <x v="5"/>
    <x v="0"/>
    <x v="1"/>
    <x v="2"/>
    <x v="1"/>
    <d v="2023-11-02T00:00:00"/>
    <d v="2023-11-03T00:00:00"/>
    <s v="J00X"/>
    <x v="10"/>
    <s v=""/>
    <s v=""/>
    <s v=""/>
    <s v=""/>
    <s v=""/>
    <s v=""/>
  </r>
  <r>
    <n v="171"/>
    <s v="TEMPOACTIVA"/>
    <s v="GENISIS MARIA CANTILLO TORRES"/>
    <n v="1002228922"/>
    <n v="1002228922"/>
    <x v="1"/>
    <x v="0"/>
    <x v="1"/>
    <x v="0"/>
    <x v="11"/>
    <x v="5"/>
    <x v="0"/>
    <x v="1"/>
    <x v="1"/>
    <x v="1"/>
    <d v="2023-10-30T00:00:00"/>
    <d v="2023-10-31T00:00:00"/>
    <s v="O268"/>
    <x v="94"/>
    <s v=""/>
    <s v=""/>
    <s v=""/>
    <s v=""/>
    <s v=""/>
    <s v=""/>
  </r>
  <r>
    <n v="172"/>
    <s v="TEMPOACTIVA"/>
    <s v="GENISIS MARIA CANTILLO TORRES"/>
    <n v="1002228922"/>
    <n v="1002228922"/>
    <x v="1"/>
    <x v="0"/>
    <x v="1"/>
    <x v="0"/>
    <x v="9"/>
    <x v="20"/>
    <x v="0"/>
    <x v="1"/>
    <x v="1"/>
    <x v="1"/>
    <d v="2023-11-01T00:00:00"/>
    <d v="2023-11-13T00:00:00"/>
    <s v="O268"/>
    <x v="94"/>
    <s v="GENISIS MARIA CANTILLO TORRES"/>
    <n v="13"/>
    <n v="2023"/>
    <s v="noviembre"/>
    <s v="O268, O268, O820"/>
    <s v="Otras complicaciones especificadas relacionadas con el embarazo, Otras complicaciones especificadas relacionadas con el embarazo, Parto por cesarea electiva"/>
  </r>
  <r>
    <n v="173"/>
    <s v="TEMPOACTIVA"/>
    <s v="SHIRLEY LUCIA DORIA PEÑA"/>
    <n v="1140876691"/>
    <n v="1140876691"/>
    <x v="0"/>
    <x v="0"/>
    <x v="5"/>
    <x v="0"/>
    <x v="9"/>
    <x v="5"/>
    <x v="0"/>
    <x v="1"/>
    <x v="4"/>
    <x v="1"/>
    <d v="2023-11-03T00:00:00"/>
    <d v="2023-11-04T00:00:00"/>
    <s v="J00X"/>
    <x v="10"/>
    <s v=""/>
    <s v=""/>
    <s v=""/>
    <s v=""/>
    <s v=""/>
    <s v=""/>
  </r>
  <r>
    <n v="174"/>
    <s v="TEMPOACTIVA"/>
    <s v="KARINA GREGORIA SALAS BROCHERO"/>
    <n v="1007096798"/>
    <n v="1007096798"/>
    <x v="0"/>
    <x v="0"/>
    <x v="0"/>
    <x v="0"/>
    <x v="9"/>
    <x v="9"/>
    <x v="0"/>
    <x v="1"/>
    <x v="0"/>
    <x v="1"/>
    <d v="2023-11-03T00:00:00"/>
    <d v="2023-11-12T00:00:00"/>
    <s v="O122"/>
    <x v="95"/>
    <s v="KARINA GREGORIA SALAS BROCHERO"/>
    <n v="10"/>
    <n v="2023"/>
    <s v="noviembre"/>
    <s v="O122, O829"/>
    <s v="Edema gestacional con proteinuria, Parto por cesarea, sin otra especificacion"/>
  </r>
  <r>
    <n v="175"/>
    <s v="TEMPOACTIVA"/>
    <s v="LUIS FERNANDO CHARRIS BALDOVINO"/>
    <n v="8498272"/>
    <n v="8498272"/>
    <x v="0"/>
    <x v="0"/>
    <x v="3"/>
    <x v="1"/>
    <x v="9"/>
    <x v="10"/>
    <x v="1"/>
    <x v="2"/>
    <x v="4"/>
    <x v="1"/>
    <d v="2023-11-05T00:00:00"/>
    <d v="2023-11-09T00:00:00"/>
    <s v="S934"/>
    <x v="19"/>
    <s v=""/>
    <s v=""/>
    <s v=""/>
    <s v=""/>
    <s v=""/>
    <s v=""/>
  </r>
  <r>
    <n v="176"/>
    <s v="TEMPOACTIVA"/>
    <s v="JUAN CARLOS CORRO MOLINA"/>
    <n v="1044392407"/>
    <n v="1044392407"/>
    <x v="0"/>
    <x v="0"/>
    <x v="2"/>
    <x v="1"/>
    <x v="11"/>
    <x v="6"/>
    <x v="0"/>
    <x v="1"/>
    <x v="1"/>
    <x v="1"/>
    <d v="2023-10-24T00:00:00"/>
    <d v="2023-10-31T00:00:00"/>
    <s v="S832"/>
    <x v="96"/>
    <s v=""/>
    <s v=""/>
    <s v=""/>
    <s v=""/>
    <s v=""/>
    <s v=""/>
  </r>
  <r>
    <n v="177"/>
    <s v="TEMPOACTIVA"/>
    <s v="JUAN CARLOS CORRO MOLINA"/>
    <n v="1044392407"/>
    <n v="1044392407"/>
    <x v="0"/>
    <x v="0"/>
    <x v="2"/>
    <x v="1"/>
    <x v="9"/>
    <x v="8"/>
    <x v="0"/>
    <x v="1"/>
    <x v="1"/>
    <x v="1"/>
    <d v="2023-11-01T00:00:00"/>
    <d v="2023-11-07T00:00:00"/>
    <s v="S832"/>
    <x v="96"/>
    <s v="JUAN CARLOS CORRO MOLINA"/>
    <n v="7"/>
    <n v="2023"/>
    <s v="noviembre"/>
    <s v="S832, S835"/>
    <s v="Desgarro de meniscos, presente, Esguinces y torceduras que comprometen el ligamento cruzado (anterior) (posterior) de la rodilla"/>
  </r>
  <r>
    <n v="178"/>
    <s v="TEMPOACTIVA"/>
    <s v="JUAN CARLOS CORRO MOLINA"/>
    <n v="1044392407"/>
    <n v="1044392407"/>
    <x v="0"/>
    <x v="0"/>
    <x v="2"/>
    <x v="1"/>
    <x v="9"/>
    <x v="21"/>
    <x v="0"/>
    <x v="1"/>
    <x v="1"/>
    <x v="1"/>
    <d v="2023-11-08T00:00:00"/>
    <d v="2023-11-30T00:00:00"/>
    <s v="S835"/>
    <x v="3"/>
    <s v="JUAN CARLOS CORRO MOLINA"/>
    <n v="23"/>
    <n v="2023"/>
    <s v="noviembre"/>
    <s v="S832, S835"/>
    <s v="Desgarro de meniscos, presente, Esguinces y torceduras que comprometen el ligamento cruzado (anterior) (posterior) de la rodilla"/>
  </r>
  <r>
    <n v="179"/>
    <s v="TEMPOACTIVA"/>
    <s v="JUAN CARLOS CORRO MOLINA"/>
    <n v="1044392407"/>
    <n v="1044392407"/>
    <x v="0"/>
    <x v="0"/>
    <x v="2"/>
    <x v="1"/>
    <x v="10"/>
    <x v="8"/>
    <x v="0"/>
    <x v="1"/>
    <x v="1"/>
    <x v="1"/>
    <d v="2023-12-01T00:00:00"/>
    <d v="2023-12-07T00:00:00"/>
    <s v="S835"/>
    <x v="3"/>
    <s v="JUAN CARLOS CORRO MOLINA"/>
    <n v="7"/>
    <n v="2023"/>
    <s v="diciembre"/>
    <s v="S835, S835"/>
    <s v="Esguinces y torceduras que comprometen el ligamento cruzado (anterior) (posterior) de la rodilla, Esguinces y torceduras que comprometen el ligamento cruzado (anterior) (posterior) de la rodilla"/>
  </r>
  <r>
    <n v="180"/>
    <s v="TEMPOACTIVA"/>
    <s v="BLADIMIR DEL CARMEN CHARRIS MARTINEZ"/>
    <n v="1044390197"/>
    <n v="1044390197"/>
    <x v="0"/>
    <x v="0"/>
    <x v="2"/>
    <x v="1"/>
    <x v="11"/>
    <x v="5"/>
    <x v="0"/>
    <x v="1"/>
    <x v="5"/>
    <x v="2"/>
    <d v="2018-10-03T00:00:00"/>
    <d v="2018-10-04T00:00:00"/>
    <s v="G442"/>
    <x v="18"/>
    <s v=""/>
    <s v=""/>
    <s v=""/>
    <s v=""/>
    <s v=""/>
    <s v=""/>
  </r>
  <r>
    <n v="181"/>
    <s v="TEMPOACTIVA"/>
    <s v="LEIDY LAURA JIMENEZ NARVAEZ"/>
    <n v="1234093434"/>
    <n v="1234093434"/>
    <x v="0"/>
    <x v="0"/>
    <x v="4"/>
    <x v="0"/>
    <x v="9"/>
    <x v="0"/>
    <x v="0"/>
    <x v="1"/>
    <x v="3"/>
    <x v="1"/>
    <d v="2023-11-14T00:00:00"/>
    <d v="2023-11-14T00:00:00"/>
    <s v="K291"/>
    <x v="97"/>
    <s v=""/>
    <s v=""/>
    <s v=""/>
    <s v=""/>
    <s v=""/>
    <s v=""/>
  </r>
  <r>
    <n v="182"/>
    <s v="TEMPOACTIVA"/>
    <s v="LEIDY LAURA JIMENEZ NARVAEZ"/>
    <n v="1234093434"/>
    <n v="1234093434"/>
    <x v="0"/>
    <x v="0"/>
    <x v="4"/>
    <x v="0"/>
    <x v="9"/>
    <x v="1"/>
    <x v="0"/>
    <x v="1"/>
    <x v="3"/>
    <x v="1"/>
    <d v="2023-11-10T00:00:00"/>
    <d v="2023-11-12T00:00:00"/>
    <s v="F130"/>
    <x v="98"/>
    <s v=""/>
    <s v=""/>
    <s v=""/>
    <s v=""/>
    <s v=""/>
    <s v=""/>
  </r>
  <r>
    <n v="183"/>
    <s v="TEMPOACTIVA"/>
    <s v="GENISIS MARIA CANTILLO TORRES"/>
    <n v="1002228922"/>
    <n v="1002228922"/>
    <x v="1"/>
    <x v="0"/>
    <x v="1"/>
    <x v="0"/>
    <x v="9"/>
    <x v="8"/>
    <x v="0"/>
    <x v="1"/>
    <x v="1"/>
    <x v="1"/>
    <d v="2023-11-17T00:00:00"/>
    <d v="2023-11-23T00:00:00"/>
    <s v="O268"/>
    <x v="94"/>
    <s v="GENISIS MARIA CANTILLO TORRES"/>
    <n v="7"/>
    <n v="2023"/>
    <s v="noviembre"/>
    <s v="O268, O268, O820"/>
    <s v="Otras complicaciones especificadas relacionadas con el embarazo, Otras complicaciones especificadas relacionadas con el embarazo, Parto por cesarea electiva"/>
  </r>
  <r>
    <n v="184"/>
    <s v="TEMPOACTIVA"/>
    <s v="CLARK WILLIAM POLO PALACIO"/>
    <n v="1143425851"/>
    <n v="1143425851"/>
    <x v="14"/>
    <x v="0"/>
    <x v="4"/>
    <x v="1"/>
    <x v="9"/>
    <x v="0"/>
    <x v="0"/>
    <x v="1"/>
    <x v="2"/>
    <x v="1"/>
    <d v="2023-11-17T00:00:00"/>
    <d v="2023-11-17T00:00:00"/>
    <s v="K529"/>
    <x v="99"/>
    <s v=""/>
    <s v=""/>
    <s v=""/>
    <s v=""/>
    <s v=""/>
    <s v=""/>
  </r>
  <r>
    <n v="185"/>
    <s v="TEMPOACTIVA"/>
    <s v="MICHAEL  MENDEZ BENTHAN"/>
    <n v="72220315"/>
    <n v="72220315"/>
    <x v="2"/>
    <x v="0"/>
    <x v="6"/>
    <x v="1"/>
    <x v="9"/>
    <x v="5"/>
    <x v="0"/>
    <x v="1"/>
    <x v="2"/>
    <x v="1"/>
    <d v="2023-11-23T00:00:00"/>
    <d v="2023-11-24T00:00:00"/>
    <s v="N390"/>
    <x v="5"/>
    <s v=""/>
    <s v=""/>
    <s v=""/>
    <s v=""/>
    <s v=""/>
    <s v=""/>
  </r>
  <r>
    <n v="186"/>
    <s v="TEMPOACTIVA"/>
    <s v="MARIA DEL ROSARIO ARZUZA ECHEVERRIA"/>
    <n v="55303471"/>
    <n v="55303471"/>
    <x v="0"/>
    <x v="0"/>
    <x v="2"/>
    <x v="0"/>
    <x v="9"/>
    <x v="5"/>
    <x v="0"/>
    <x v="1"/>
    <x v="1"/>
    <x v="1"/>
    <d v="2023-11-24T00:00:00"/>
    <d v="2023-11-25T00:00:00"/>
    <s v="K528"/>
    <x v="100"/>
    <s v=""/>
    <s v=""/>
    <s v=""/>
    <s v=""/>
    <s v=""/>
    <s v=""/>
  </r>
  <r>
    <n v="187"/>
    <s v="TEMPOACTIVA"/>
    <s v="DARIO FERNANDO CAMARGO CABARCAS"/>
    <n v="3742225"/>
    <n v="3742225"/>
    <x v="3"/>
    <x v="0"/>
    <x v="3"/>
    <x v="1"/>
    <x v="9"/>
    <x v="5"/>
    <x v="0"/>
    <x v="1"/>
    <x v="2"/>
    <x v="1"/>
    <d v="2023-11-23T00:00:00"/>
    <d v="2023-11-24T00:00:00"/>
    <s v="K045"/>
    <x v="101"/>
    <s v=""/>
    <s v=""/>
    <s v=""/>
    <s v=""/>
    <s v=""/>
    <s v=""/>
  </r>
  <r>
    <n v="188"/>
    <s v="TEMPOACTIVA"/>
    <s v="LILIBETH YANINE PEREZ PEREZ"/>
    <n v="1143151743"/>
    <n v="1143151743"/>
    <x v="23"/>
    <x v="0"/>
    <x v="2"/>
    <x v="0"/>
    <x v="9"/>
    <x v="5"/>
    <x v="0"/>
    <x v="1"/>
    <x v="3"/>
    <x v="1"/>
    <d v="2023-11-12T00:00:00"/>
    <d v="2023-11-13T00:00:00"/>
    <s v="N23X"/>
    <x v="102"/>
    <s v=""/>
    <s v=""/>
    <s v=""/>
    <s v=""/>
    <s v=""/>
    <s v=""/>
  </r>
  <r>
    <n v="189"/>
    <s v="TEMPOACTIVA"/>
    <s v="KARINA GREGORIA SALAS BROCHERO"/>
    <n v="1007096798"/>
    <n v="1007096798"/>
    <x v="0"/>
    <x v="0"/>
    <x v="0"/>
    <x v="0"/>
    <x v="9"/>
    <x v="1"/>
    <x v="0"/>
    <x v="0"/>
    <x v="0"/>
    <x v="1"/>
    <d v="2023-11-28T00:00:00"/>
    <d v="2023-11-30T00:00:00"/>
    <s v="O829"/>
    <x v="0"/>
    <s v="KARINA GREGORIA SALAS BROCHERO"/>
    <n v="3"/>
    <n v="2023"/>
    <s v="noviembre"/>
    <s v="O122, O829"/>
    <s v="Edema gestacional con proteinuria, Parto por cesarea, sin otra especificacion"/>
  </r>
  <r>
    <n v="190"/>
    <s v="TEMPOACTIVA"/>
    <s v="KARINA GREGORIA SALAS BROCHERO"/>
    <n v="1007096798"/>
    <n v="1007096798"/>
    <x v="0"/>
    <x v="0"/>
    <x v="0"/>
    <x v="0"/>
    <x v="10"/>
    <x v="3"/>
    <x v="0"/>
    <x v="0"/>
    <x v="0"/>
    <x v="1"/>
    <d v="2023-12-01T00:00:00"/>
    <d v="2023-12-31T00:00:00"/>
    <s v="O829"/>
    <x v="0"/>
    <s v="KARINA GREGORIA SALAS BROCHERO"/>
    <n v="31"/>
    <n v="2023"/>
    <s v="diciembre"/>
    <s v="O829"/>
    <s v="Parto por cesarea, sin otra especificacion"/>
  </r>
  <r>
    <n v="191"/>
    <s v="TEMPOACTIVA"/>
    <s v="SULAY DEL CARMEN TEJERA GONZALEZ"/>
    <n v="22586275"/>
    <n v="22586275"/>
    <x v="0"/>
    <x v="0"/>
    <x v="4"/>
    <x v="0"/>
    <x v="9"/>
    <x v="1"/>
    <x v="0"/>
    <x v="1"/>
    <x v="0"/>
    <x v="1"/>
    <d v="2023-11-27T00:00:00"/>
    <d v="2023-11-29T00:00:00"/>
    <s v="I862"/>
    <x v="103"/>
    <s v=""/>
    <s v=""/>
    <s v=""/>
    <s v=""/>
    <s v=""/>
    <s v=""/>
  </r>
  <r>
    <n v="192"/>
    <s v="TEMPOACTIVA"/>
    <s v="HELLEN DAYANA ARIAS MERCADO"/>
    <n v="1143467516"/>
    <n v="1143467516"/>
    <x v="0"/>
    <x v="0"/>
    <x v="0"/>
    <x v="0"/>
    <x v="9"/>
    <x v="5"/>
    <x v="0"/>
    <x v="1"/>
    <x v="2"/>
    <x v="1"/>
    <d v="2023-11-21T00:00:00"/>
    <d v="2023-11-22T00:00:00"/>
    <s v="G431"/>
    <x v="104"/>
    <s v=""/>
    <s v=""/>
    <s v=""/>
    <s v=""/>
    <s v=""/>
    <s v=""/>
  </r>
  <r>
    <n v="193"/>
    <s v="TEMPOACTIVA"/>
    <s v="GENISIS MARIA CANTILLO TORRES"/>
    <n v="1002228922"/>
    <n v="1002228922"/>
    <x v="1"/>
    <x v="0"/>
    <x v="1"/>
    <x v="0"/>
    <x v="9"/>
    <x v="6"/>
    <x v="0"/>
    <x v="0"/>
    <x v="1"/>
    <x v="1"/>
    <d v="2023-11-23T00:00:00"/>
    <d v="2023-11-30T00:00:00"/>
    <s v="O820"/>
    <x v="105"/>
    <s v="GENISIS MARIA CANTILLO TORRES"/>
    <n v="8"/>
    <n v="2023"/>
    <s v="noviembre"/>
    <s v="O268, O268, O820"/>
    <s v="Otras complicaciones especificadas relacionadas con el embarazo, Otras complicaciones especificadas relacionadas con el embarazo, Parto por cesarea electiva"/>
  </r>
  <r>
    <n v="194"/>
    <s v="TEMPOACTIVA"/>
    <s v="GENISIS MARIA CANTILLO TORRES"/>
    <n v="1002228922"/>
    <n v="1002228922"/>
    <x v="1"/>
    <x v="0"/>
    <x v="1"/>
    <x v="0"/>
    <x v="10"/>
    <x v="3"/>
    <x v="0"/>
    <x v="0"/>
    <x v="1"/>
    <x v="1"/>
    <d v="2023-12-01T00:00:00"/>
    <d v="2023-12-31T00:00:00"/>
    <s v="O820"/>
    <x v="105"/>
    <s v="GENISIS MARIA CANTILLO TORRES"/>
    <n v="31"/>
    <n v="2023"/>
    <s v="diciembre"/>
    <s v="O820"/>
    <s v="Parto por cesarea electiva"/>
  </r>
  <r>
    <n v="195"/>
    <s v="TEMPOACTIVA"/>
    <s v="NELLY JOHANA ECHAVARRIA PEÑA"/>
    <n v="1140903079"/>
    <n v="1140903079"/>
    <x v="0"/>
    <x v="0"/>
    <x v="0"/>
    <x v="0"/>
    <x v="10"/>
    <x v="0"/>
    <x v="0"/>
    <x v="1"/>
    <x v="4"/>
    <x v="1"/>
    <d v="2023-12-04T00:00:00"/>
    <d v="2023-12-04T00:00:00"/>
    <s v="Q788"/>
    <x v="106"/>
    <s v=""/>
    <s v=""/>
    <s v=""/>
    <s v=""/>
    <s v=""/>
    <s v=""/>
  </r>
  <r>
    <n v="196"/>
    <s v="TEMPOACTIVA"/>
    <s v="ZAMIT  SOLANO MEJIA"/>
    <n v="1048205563"/>
    <n v="1048205563"/>
    <x v="17"/>
    <x v="0"/>
    <x v="2"/>
    <x v="1"/>
    <x v="9"/>
    <x v="0"/>
    <x v="0"/>
    <x v="1"/>
    <x v="4"/>
    <x v="1"/>
    <d v="2023-11-30T00:00:00"/>
    <d v="2023-11-30T00:00:00"/>
    <s v="G409"/>
    <x v="107"/>
    <s v=""/>
    <s v=""/>
    <s v=""/>
    <s v=""/>
    <s v=""/>
    <s v=""/>
  </r>
  <r>
    <n v="197"/>
    <s v="TEMPOACTIVA"/>
    <s v="ZAMIT  SOLANO MEJIA"/>
    <n v="1048205563"/>
    <n v="1048205563"/>
    <x v="17"/>
    <x v="0"/>
    <x v="2"/>
    <x v="1"/>
    <x v="10"/>
    <x v="10"/>
    <x v="0"/>
    <x v="1"/>
    <x v="4"/>
    <x v="1"/>
    <d v="2023-12-01T00:00:00"/>
    <d v="2023-12-05T00:00:00"/>
    <s v="G409"/>
    <x v="107"/>
    <s v=""/>
    <s v=""/>
    <s v=""/>
    <s v=""/>
    <s v=""/>
    <s v=""/>
  </r>
  <r>
    <n v="198"/>
    <s v="TEMPOACTIVA"/>
    <s v="JHON BREINER GUTIERREZ DE LA HOZ"/>
    <n v="1001823705"/>
    <n v="1001823705"/>
    <x v="0"/>
    <x v="0"/>
    <x v="4"/>
    <x v="1"/>
    <x v="9"/>
    <x v="1"/>
    <x v="0"/>
    <x v="1"/>
    <x v="1"/>
    <x v="1"/>
    <d v="2023-11-28T00:00:00"/>
    <d v="2023-11-30T00:00:00"/>
    <s v="T119"/>
    <x v="108"/>
    <s v=""/>
    <s v=""/>
    <s v=""/>
    <s v=""/>
    <s v=""/>
    <s v=""/>
  </r>
  <r>
    <n v="199"/>
    <s v="TEMPOACTIVA"/>
    <s v="JHON BREINER GUTIERREZ DE LA HOZ"/>
    <n v="1001823705"/>
    <n v="1001823705"/>
    <x v="0"/>
    <x v="0"/>
    <x v="4"/>
    <x v="1"/>
    <x v="10"/>
    <x v="8"/>
    <x v="0"/>
    <x v="1"/>
    <x v="1"/>
    <x v="1"/>
    <d v="2023-12-01T00:00:00"/>
    <d v="2023-12-07T00:00:00"/>
    <s v="T119"/>
    <x v="108"/>
    <s v=""/>
    <s v=""/>
    <s v=""/>
    <s v=""/>
    <s v=""/>
    <s v=""/>
  </r>
  <r>
    <n v="200"/>
    <s v="TEMPOACTIVA"/>
    <s v="LUIS FERNANDO CHARRIS BALDOVINO"/>
    <n v="8498272"/>
    <n v="8498272"/>
    <x v="0"/>
    <x v="0"/>
    <x v="3"/>
    <x v="1"/>
    <x v="10"/>
    <x v="0"/>
    <x v="0"/>
    <x v="1"/>
    <x v="4"/>
    <x v="1"/>
    <d v="2023-12-12T00:00:00"/>
    <d v="2023-12-12T00:00:00"/>
    <s v="R51X"/>
    <x v="4"/>
    <s v=""/>
    <s v=""/>
    <s v=""/>
    <s v=""/>
    <s v=""/>
    <s v=""/>
  </r>
  <r>
    <n v="201"/>
    <s v="TEMPOACTIVA"/>
    <s v="MARLEN PAOLA NUÑEZ TRAEGER"/>
    <n v="1042443272"/>
    <n v="1042443272"/>
    <x v="15"/>
    <x v="0"/>
    <x v="2"/>
    <x v="0"/>
    <x v="11"/>
    <x v="4"/>
    <x v="0"/>
    <x v="1"/>
    <x v="3"/>
    <x v="0"/>
    <d v="2024-10-01T00:00:00"/>
    <d v="2024-10-06T00:00:00"/>
    <s v="N390"/>
    <x v="5"/>
    <s v=""/>
    <s v=""/>
    <s v=""/>
    <s v=""/>
    <s v=""/>
    <s v=""/>
  </r>
  <r>
    <n v="202"/>
    <s v="TEMPOACTIVA"/>
    <s v="CARLOS ALFREDO DAZA MOLINA"/>
    <n v="1044395232"/>
    <n v="1044395232"/>
    <x v="0"/>
    <x v="0"/>
    <x v="2"/>
    <x v="1"/>
    <x v="10"/>
    <x v="5"/>
    <x v="0"/>
    <x v="1"/>
    <x v="4"/>
    <x v="1"/>
    <d v="2023-12-21T00:00:00"/>
    <d v="2023-12-22T00:00:00"/>
    <s v="M544"/>
    <x v="75"/>
    <s v=""/>
    <s v=""/>
    <s v=""/>
    <s v=""/>
    <s v=""/>
    <s v=""/>
  </r>
  <r>
    <n v="203"/>
    <s v="TEMPOACTIVA"/>
    <s v="LUIS STEVEN ROA MARTINEZ"/>
    <n v="1002161592"/>
    <n v="1002161592"/>
    <x v="0"/>
    <x v="0"/>
    <x v="4"/>
    <x v="1"/>
    <x v="10"/>
    <x v="5"/>
    <x v="0"/>
    <x v="1"/>
    <x v="3"/>
    <x v="1"/>
    <d v="2023-12-21T00:00:00"/>
    <d v="2023-12-22T00:00:00"/>
    <s v="B349"/>
    <x v="31"/>
    <s v=""/>
    <s v=""/>
    <s v=""/>
    <s v=""/>
    <s v=""/>
    <s v=""/>
  </r>
  <r>
    <n v="204"/>
    <s v="TEMPOACTIVA"/>
    <s v="DIONI DE JESUS ECHEVERRIA CASTRO"/>
    <n v="1129566741"/>
    <n v="1129566741"/>
    <x v="3"/>
    <x v="0"/>
    <x v="6"/>
    <x v="1"/>
    <x v="10"/>
    <x v="5"/>
    <x v="0"/>
    <x v="1"/>
    <x v="2"/>
    <x v="1"/>
    <d v="2023-12-20T00:00:00"/>
    <d v="2023-12-21T00:00:00"/>
    <s v="R509"/>
    <x v="37"/>
    <s v="DIONI DE JESUS ECHEVERRIA CASTRO"/>
    <n v="2"/>
    <n v="2023"/>
    <s v="diciembre"/>
    <s v="R509, A90X"/>
    <s v="Fiebre, no especificada, Ciertas enfermedades infecciosas y parasitarias (A00-B99)."/>
  </r>
  <r>
    <n v="205"/>
    <s v="TEMPOACTIVA"/>
    <s v="MILENA BEATRIZ CARDENAS PEDROZA"/>
    <n v="1046814743"/>
    <n v="1046814743"/>
    <x v="6"/>
    <x v="0"/>
    <x v="6"/>
    <x v="0"/>
    <x v="10"/>
    <x v="5"/>
    <x v="0"/>
    <x v="1"/>
    <x v="4"/>
    <x v="1"/>
    <d v="2023-12-25T00:00:00"/>
    <d v="2023-12-26T00:00:00"/>
    <s v="R51X"/>
    <x v="4"/>
    <s v=""/>
    <s v=""/>
    <s v=""/>
    <s v=""/>
    <s v=""/>
    <s v=""/>
  </r>
  <r>
    <n v="206"/>
    <s v="TEMPOACTIVA"/>
    <s v="JUAN CARLOS CORRO MOLINA"/>
    <n v="1044392407"/>
    <n v="1044392407"/>
    <x v="0"/>
    <x v="0"/>
    <x v="2"/>
    <x v="1"/>
    <x v="10"/>
    <x v="22"/>
    <x v="0"/>
    <x v="1"/>
    <x v="1"/>
    <x v="1"/>
    <d v="2023-12-08T00:00:00"/>
    <d v="2023-12-31T00:00:00"/>
    <s v="S835"/>
    <x v="3"/>
    <s v="JUAN CARLOS CORRO MOLINA"/>
    <n v="24"/>
    <n v="2023"/>
    <s v="diciembre"/>
    <s v="S835, S835"/>
    <s v="Esguinces y torceduras que comprometen el ligamento cruzado (anterior) (posterior) de la rodilla, Esguinces y torceduras que comprometen el ligamento cruzado (anterior) (posterior) de la rodilla"/>
  </r>
  <r>
    <n v="207"/>
    <s v="TEMPOACTIVA"/>
    <s v="DIONI DE JESUS ECHEVERRIA CASTRO"/>
    <n v="1129566741"/>
    <n v="1129566741"/>
    <x v="3"/>
    <x v="0"/>
    <x v="6"/>
    <x v="1"/>
    <x v="10"/>
    <x v="9"/>
    <x v="0"/>
    <x v="1"/>
    <x v="2"/>
    <x v="1"/>
    <d v="2023-12-22T00:00:00"/>
    <d v="2023-12-31T00:00:00"/>
    <s v="A90X"/>
    <x v="8"/>
    <s v="DIONI DE JESUS ECHEVERRIA CASTRO"/>
    <n v="10"/>
    <n v="2023"/>
    <s v="diciembre"/>
    <s v="R509, A90X"/>
    <s v="Fiebre, no especificada, Ciertas enfermedades infecciosas y parasitarias (A00-B99)."/>
  </r>
  <r>
    <n v="208"/>
    <s v="TEMPOACTIVA"/>
    <s v="EDGARDO JOSE CASTRO SANDOVAL"/>
    <n v="72293897"/>
    <n v="72293897"/>
    <x v="0"/>
    <x v="0"/>
    <x v="2"/>
    <x v="1"/>
    <x v="2"/>
    <x v="1"/>
    <x v="0"/>
    <x v="1"/>
    <x v="3"/>
    <x v="4"/>
    <d v="2022-01-05T00:00:00"/>
    <d v="2022-01-07T00:00:00"/>
    <s v="N23X"/>
    <x v="102"/>
    <s v=""/>
    <s v=""/>
    <s v=""/>
    <s v=""/>
    <s v=""/>
    <s v=""/>
  </r>
  <r>
    <n v="209"/>
    <s v="TEMPOACTIVA"/>
    <s v="DARLINE ISABEL REDONDO HERNANDEZ"/>
    <n v="22512113"/>
    <n v="22512113"/>
    <x v="15"/>
    <x v="0"/>
    <x v="2"/>
    <x v="0"/>
    <x v="2"/>
    <x v="5"/>
    <x v="0"/>
    <x v="1"/>
    <x v="2"/>
    <x v="4"/>
    <d v="2022-01-07T00:00:00"/>
    <d v="2022-01-08T00:00:00"/>
    <s v="H920"/>
    <x v="109"/>
    <s v=""/>
    <s v=""/>
    <s v=""/>
    <s v=""/>
    <s v=""/>
    <s v=""/>
  </r>
  <r>
    <n v="210"/>
    <s v="TEMPOACTIVA"/>
    <s v="MONICA CECILIA CARDENAS PEDROZA"/>
    <n v="1046812955"/>
    <n v="1046812955"/>
    <x v="0"/>
    <x v="0"/>
    <x v="17"/>
    <x v="0"/>
    <x v="2"/>
    <x v="1"/>
    <x v="0"/>
    <x v="1"/>
    <x v="0"/>
    <x v="4"/>
    <d v="2022-01-06T00:00:00"/>
    <d v="2022-01-08T00:00:00"/>
    <s v="H605"/>
    <x v="110"/>
    <s v=""/>
    <s v=""/>
    <s v=""/>
    <s v=""/>
    <s v=""/>
    <s v=""/>
  </r>
  <r>
    <n v="211"/>
    <s v="TEMPOACTIVA"/>
    <s v="CELIA MARIA MOLINA CORONELL"/>
    <n v="1044392321"/>
    <n v="1044392321"/>
    <x v="15"/>
    <x v="0"/>
    <x v="2"/>
    <x v="0"/>
    <x v="2"/>
    <x v="5"/>
    <x v="0"/>
    <x v="1"/>
    <x v="0"/>
    <x v="4"/>
    <d v="2022-01-12T00:00:00"/>
    <d v="2022-01-13T00:00:00"/>
    <s v="R51X"/>
    <x v="4"/>
    <s v=""/>
    <s v=""/>
    <s v=""/>
    <s v=""/>
    <s v=""/>
    <s v=""/>
  </r>
  <r>
    <n v="212"/>
    <s v="TEMPOACTIVA"/>
    <s v="RICHARD JOSE DAZA RODRIGUEZ"/>
    <n v="72310599"/>
    <n v="72310599"/>
    <x v="0"/>
    <x v="0"/>
    <x v="0"/>
    <x v="1"/>
    <x v="2"/>
    <x v="0"/>
    <x v="0"/>
    <x v="1"/>
    <x v="3"/>
    <x v="4"/>
    <d v="2022-01-14T00:00:00"/>
    <d v="2022-01-14T00:00:00"/>
    <s v="J46X"/>
    <x v="111"/>
    <s v=""/>
    <s v=""/>
    <s v=""/>
    <s v=""/>
    <s v=""/>
    <s v=""/>
  </r>
  <r>
    <n v="213"/>
    <s v="TEMPOACTIVA"/>
    <s v="RICHARD JOSE DAZA RODRIGUEZ"/>
    <n v="72310599"/>
    <n v="72310599"/>
    <x v="0"/>
    <x v="0"/>
    <x v="0"/>
    <x v="1"/>
    <x v="2"/>
    <x v="1"/>
    <x v="0"/>
    <x v="1"/>
    <x v="3"/>
    <x v="4"/>
    <d v="2022-01-16T00:00:00"/>
    <d v="2022-01-18T00:00:00"/>
    <s v="L030"/>
    <x v="112"/>
    <s v=""/>
    <s v=""/>
    <s v=""/>
    <s v=""/>
    <s v=""/>
    <s v=""/>
  </r>
  <r>
    <n v="214"/>
    <s v="TEMPOACTIVA"/>
    <s v="DUVAN FELIPE ARTETA HERNANDEZ"/>
    <n v="1044393912"/>
    <n v="1044393912"/>
    <x v="0"/>
    <x v="0"/>
    <x v="2"/>
    <x v="1"/>
    <x v="2"/>
    <x v="1"/>
    <x v="0"/>
    <x v="1"/>
    <x v="2"/>
    <x v="4"/>
    <d v="2022-01-19T00:00:00"/>
    <d v="2022-01-21T00:00:00"/>
    <s v="K046"/>
    <x v="113"/>
    <s v=""/>
    <s v=""/>
    <s v=""/>
    <s v=""/>
    <s v=""/>
    <s v=""/>
  </r>
  <r>
    <n v="215"/>
    <s v="TEMPOACTIVA"/>
    <s v="LAURA VANESSA FLOREZ LOPEZ"/>
    <n v="1143119086"/>
    <n v="1143119086"/>
    <x v="20"/>
    <x v="0"/>
    <x v="0"/>
    <x v="0"/>
    <x v="2"/>
    <x v="0"/>
    <x v="0"/>
    <x v="1"/>
    <x v="3"/>
    <x v="4"/>
    <d v="2022-01-21T00:00:00"/>
    <d v="2022-01-21T00:00:00"/>
    <s v="U072"/>
    <x v="59"/>
    <s v=""/>
    <s v=""/>
    <s v=""/>
    <s v=""/>
    <s v=""/>
    <s v=""/>
  </r>
  <r>
    <n v="216"/>
    <s v="TEMPOACTIVA"/>
    <s v="ROBERTO RAFAEL MACIAS ARTETA"/>
    <n v="1044394429"/>
    <n v="1044394429"/>
    <x v="0"/>
    <x v="0"/>
    <x v="2"/>
    <x v="1"/>
    <x v="2"/>
    <x v="5"/>
    <x v="0"/>
    <x v="1"/>
    <x v="2"/>
    <x v="4"/>
    <d v="2022-01-22T00:00:00"/>
    <d v="2022-01-23T00:00:00"/>
    <s v="J00X"/>
    <x v="10"/>
    <s v=""/>
    <s v=""/>
    <s v=""/>
    <s v=""/>
    <s v=""/>
    <s v=""/>
  </r>
  <r>
    <n v="217"/>
    <s v="TEMPOACTIVA"/>
    <s v="EDWIN JESUS CANTILLO CASTRO"/>
    <n v="72189550"/>
    <n v="72189550"/>
    <x v="22"/>
    <x v="0"/>
    <x v="18"/>
    <x v="1"/>
    <x v="2"/>
    <x v="1"/>
    <x v="0"/>
    <x v="1"/>
    <x v="4"/>
    <x v="4"/>
    <d v="2022-01-25T00:00:00"/>
    <d v="2022-01-27T00:00:00"/>
    <s v="H102"/>
    <x v="114"/>
    <s v=""/>
    <s v=""/>
    <s v=""/>
    <s v=""/>
    <s v=""/>
    <s v=""/>
  </r>
  <r>
    <n v="218"/>
    <s v="TEMPOACTIVA"/>
    <s v="HECTOR ALEXANDER SALCEDO MACMASTER"/>
    <n v="1143451622"/>
    <n v="1143451622"/>
    <x v="0"/>
    <x v="0"/>
    <x v="2"/>
    <x v="1"/>
    <x v="2"/>
    <x v="12"/>
    <x v="0"/>
    <x v="5"/>
    <x v="5"/>
    <x v="4"/>
    <d v="2022-01-29T00:00:00"/>
    <d v="2022-02-27T00:00:00"/>
    <s v="S400"/>
    <x v="115"/>
    <s v="HECTOR ALEXANDER SALCEDO MACMASTER"/>
    <n v="30"/>
    <n v="2022"/>
    <s v="enero"/>
    <s v="S400"/>
    <s v="Contusion del hombro y del brazo"/>
  </r>
  <r>
    <n v="219"/>
    <s v="TEMPOACTIVA"/>
    <s v="JORGE ANDRES ROCHA HERNANDEZ"/>
    <n v="1044393873"/>
    <n v="1044393873"/>
    <x v="0"/>
    <x v="0"/>
    <x v="2"/>
    <x v="1"/>
    <x v="2"/>
    <x v="0"/>
    <x v="0"/>
    <x v="1"/>
    <x v="5"/>
    <x v="4"/>
    <d v="2022-01-31T00:00:00"/>
    <d v="2022-01-31T00:00:00"/>
    <s v="R103"/>
    <x v="116"/>
    <s v=""/>
    <s v=""/>
    <s v=""/>
    <s v=""/>
    <s v=""/>
    <s v=""/>
  </r>
  <r>
    <n v="220"/>
    <s v="TEMPOACTIVA"/>
    <s v="BLADIMIR DEL CARMEN CHARRIS MARTINEZ"/>
    <n v="1044390197"/>
    <n v="1044390197"/>
    <x v="0"/>
    <x v="0"/>
    <x v="2"/>
    <x v="1"/>
    <x v="4"/>
    <x v="0"/>
    <x v="0"/>
    <x v="1"/>
    <x v="5"/>
    <x v="4"/>
    <d v="2022-02-02T00:00:00"/>
    <d v="2022-02-02T00:00:00"/>
    <s v="N23X"/>
    <x v="102"/>
    <s v=""/>
    <s v=""/>
    <s v=""/>
    <s v=""/>
    <s v=""/>
    <s v=""/>
  </r>
  <r>
    <n v="221"/>
    <s v="TEMPOACTIVA"/>
    <s v="RAFAEL SANTOS HERNANDEZ BLANQUICET"/>
    <n v="1001916980"/>
    <n v="1001916980"/>
    <x v="0"/>
    <x v="0"/>
    <x v="0"/>
    <x v="1"/>
    <x v="2"/>
    <x v="4"/>
    <x v="0"/>
    <x v="1"/>
    <x v="2"/>
    <x v="4"/>
    <d v="2022-01-31T00:00:00"/>
    <d v="2022-02-05T00:00:00"/>
    <s v="S602"/>
    <x v="117"/>
    <s v=""/>
    <s v=""/>
    <s v=""/>
    <s v=""/>
    <s v=""/>
    <s v=""/>
  </r>
  <r>
    <n v="222"/>
    <s v="TEMPOACTIVA"/>
    <s v="MARIA DEL CARMEN BORNACELLY BALZA"/>
    <n v="26852755"/>
    <n v="26852755"/>
    <x v="0"/>
    <x v="0"/>
    <x v="19"/>
    <x v="0"/>
    <x v="4"/>
    <x v="0"/>
    <x v="0"/>
    <x v="1"/>
    <x v="0"/>
    <x v="4"/>
    <d v="2022-02-07T00:00:00"/>
    <d v="2022-02-07T00:00:00"/>
    <s v="G442"/>
    <x v="18"/>
    <s v=""/>
    <s v=""/>
    <s v=""/>
    <s v=""/>
    <s v=""/>
    <s v=""/>
  </r>
  <r>
    <n v="223"/>
    <s v="TEMPOACTIVA"/>
    <s v="MARYELI DEL PILAR HERRERA ANDRADE"/>
    <n v="1048209377"/>
    <n v="1048209377"/>
    <x v="6"/>
    <x v="0"/>
    <x v="15"/>
    <x v="0"/>
    <x v="4"/>
    <x v="0"/>
    <x v="0"/>
    <x v="1"/>
    <x v="3"/>
    <x v="4"/>
    <d v="2022-02-18T00:00:00"/>
    <d v="2022-02-18T00:00:00"/>
    <s v="G442"/>
    <x v="18"/>
    <s v=""/>
    <s v=""/>
    <s v=""/>
    <s v=""/>
    <s v=""/>
    <s v=""/>
  </r>
  <r>
    <n v="224"/>
    <s v="TEMPOACTIVA"/>
    <s v="CARLOS ALBERTO TORRES LEON"/>
    <n v="72051803"/>
    <n v="72051803"/>
    <x v="5"/>
    <x v="0"/>
    <x v="5"/>
    <x v="1"/>
    <x v="2"/>
    <x v="9"/>
    <x v="0"/>
    <x v="1"/>
    <x v="0"/>
    <x v="2"/>
    <d v="2018-01-04T00:00:00"/>
    <d v="2018-01-13T00:00:00"/>
    <s v="D142"/>
    <x v="118"/>
    <s v="CARLOS ALBERTO TORRES LEON"/>
    <n v="10"/>
    <n v="2018"/>
    <s v="enero"/>
    <s v="D142, G442, D141, G442"/>
    <s v="Tumor benigno de la traquea, Cefalea debida a tension, Tumor benigno de la laringe, Cefalea debida a tension"/>
  </r>
  <r>
    <n v="225"/>
    <s v="TEMPOACTIVA"/>
    <s v="LORAINNE PAOLA MOLINA PADILLA"/>
    <n v="1044392755"/>
    <n v="1044392755"/>
    <x v="3"/>
    <x v="0"/>
    <x v="9"/>
    <x v="0"/>
    <x v="7"/>
    <x v="5"/>
    <x v="0"/>
    <x v="1"/>
    <x v="5"/>
    <x v="4"/>
    <d v="2022-03-01T00:00:00"/>
    <d v="2022-03-02T00:00:00"/>
    <s v="L209"/>
    <x v="119"/>
    <s v=""/>
    <s v=""/>
    <s v=""/>
    <s v=""/>
    <s v=""/>
    <s v=""/>
  </r>
  <r>
    <n v="226"/>
    <s v="TEMPOACTIVA"/>
    <s v="JEFRY JOSE DE LA HOZ MARQUEZ"/>
    <n v="1002155895"/>
    <n v="1002155895"/>
    <x v="0"/>
    <x v="0"/>
    <x v="0"/>
    <x v="1"/>
    <x v="4"/>
    <x v="5"/>
    <x v="0"/>
    <x v="1"/>
    <x v="2"/>
    <x v="4"/>
    <d v="2022-02-28T00:00:00"/>
    <d v="2022-03-01T00:00:00"/>
    <s v="R104"/>
    <x v="48"/>
    <s v=""/>
    <s v=""/>
    <s v=""/>
    <s v=""/>
    <s v=""/>
    <s v=""/>
  </r>
  <r>
    <n v="227"/>
    <s v="TEMPOACTIVA"/>
    <s v="CLARIBEL  TARRAS CALLE"/>
    <n v="22650493"/>
    <n v="22650493"/>
    <x v="0"/>
    <x v="0"/>
    <x v="0"/>
    <x v="0"/>
    <x v="9"/>
    <x v="0"/>
    <x v="0"/>
    <x v="1"/>
    <x v="3"/>
    <x v="5"/>
    <d v="2016-11-16T00:00:00"/>
    <d v="2016-11-16T00:00:00"/>
    <s v="K30X"/>
    <x v="120"/>
    <s v=""/>
    <s v=""/>
    <s v=""/>
    <s v=""/>
    <s v=""/>
    <s v=""/>
  </r>
  <r>
    <n v="228"/>
    <s v="TEMPOACTIVA"/>
    <s v="MAIRA ALEJANDRA MARRIAGA BOLAÑOS"/>
    <n v="1143460389"/>
    <n v="1143460389"/>
    <x v="0"/>
    <x v="0"/>
    <x v="0"/>
    <x v="0"/>
    <x v="0"/>
    <x v="5"/>
    <x v="0"/>
    <x v="1"/>
    <x v="2"/>
    <x v="4"/>
    <d v="2022-04-08T00:00:00"/>
    <d v="2022-04-09T00:00:00"/>
    <s v="M542"/>
    <x v="55"/>
    <s v=""/>
    <s v=""/>
    <s v=""/>
    <s v=""/>
    <s v=""/>
    <s v=""/>
  </r>
  <r>
    <n v="229"/>
    <s v="TEMPOACTIVA"/>
    <s v="ESTEFANIA MARIA ORTEGA TOVAR"/>
    <n v="1101783204"/>
    <n v="1101783204"/>
    <x v="0"/>
    <x v="0"/>
    <x v="1"/>
    <x v="0"/>
    <x v="0"/>
    <x v="0"/>
    <x v="0"/>
    <x v="1"/>
    <x v="3"/>
    <x v="4"/>
    <d v="2022-04-09T00:00:00"/>
    <d v="2022-04-09T00:00:00"/>
    <s v="A084"/>
    <x v="32"/>
    <s v=""/>
    <s v=""/>
    <s v=""/>
    <s v=""/>
    <s v=""/>
    <s v=""/>
  </r>
  <r>
    <n v="230"/>
    <s v="TEMPOACTIVA"/>
    <s v="RONALDO ENRIQUE MOLINA CORONELL"/>
    <n v="3730772"/>
    <n v="3730772"/>
    <x v="0"/>
    <x v="0"/>
    <x v="2"/>
    <x v="1"/>
    <x v="0"/>
    <x v="10"/>
    <x v="0"/>
    <x v="1"/>
    <x v="5"/>
    <x v="4"/>
    <d v="2022-04-19T00:00:00"/>
    <d v="2022-04-23T00:00:00"/>
    <s v="M545"/>
    <x v="70"/>
    <s v=""/>
    <s v=""/>
    <s v=""/>
    <s v=""/>
    <s v=""/>
    <s v=""/>
  </r>
  <r>
    <n v="231"/>
    <s v="TEMPOACTIVA"/>
    <s v="NELSON ANDRES MOLINA PEREZ"/>
    <n v="1044394427"/>
    <n v="1044394427"/>
    <x v="0"/>
    <x v="0"/>
    <x v="2"/>
    <x v="1"/>
    <x v="8"/>
    <x v="1"/>
    <x v="0"/>
    <x v="5"/>
    <x v="2"/>
    <x v="4"/>
    <d v="2022-05-01T00:00:00"/>
    <d v="2022-05-03T00:00:00"/>
    <s v="V299"/>
    <x v="121"/>
    <s v=""/>
    <s v=""/>
    <s v=""/>
    <s v=""/>
    <s v=""/>
    <s v=""/>
  </r>
  <r>
    <n v="232"/>
    <s v="TEMPOACTIVA"/>
    <s v="JORGE ANDRES ROCHA HERNANDEZ"/>
    <n v="1044393873"/>
    <n v="1044393873"/>
    <x v="0"/>
    <x v="0"/>
    <x v="2"/>
    <x v="1"/>
    <x v="8"/>
    <x v="0"/>
    <x v="0"/>
    <x v="1"/>
    <x v="5"/>
    <x v="4"/>
    <d v="2022-05-15T00:00:00"/>
    <d v="2022-05-15T00:00:00"/>
    <s v="K589"/>
    <x v="122"/>
    <s v=""/>
    <s v=""/>
    <s v=""/>
    <s v=""/>
    <s v=""/>
    <s v=""/>
  </r>
  <r>
    <n v="233"/>
    <s v="TEMPOACTIVA"/>
    <s v="JORGE ANDRES ROCHA HERNANDEZ"/>
    <n v="1044393873"/>
    <n v="1044393873"/>
    <x v="0"/>
    <x v="0"/>
    <x v="2"/>
    <x v="1"/>
    <x v="8"/>
    <x v="1"/>
    <x v="0"/>
    <x v="1"/>
    <x v="5"/>
    <x v="4"/>
    <d v="2022-05-16T00:00:00"/>
    <d v="2022-05-18T00:00:00"/>
    <s v="M545"/>
    <x v="70"/>
    <s v=""/>
    <s v=""/>
    <s v=""/>
    <s v=""/>
    <s v=""/>
    <s v=""/>
  </r>
  <r>
    <n v="234"/>
    <s v="TEMPOACTIVA"/>
    <s v="JORGE ANDRES ROCHA HERNANDEZ"/>
    <n v="1044393873"/>
    <n v="1044393873"/>
    <x v="0"/>
    <x v="0"/>
    <x v="2"/>
    <x v="1"/>
    <x v="8"/>
    <x v="0"/>
    <x v="0"/>
    <x v="1"/>
    <x v="5"/>
    <x v="4"/>
    <d v="2022-05-17T00:00:00"/>
    <d v="2022-05-17T00:00:00"/>
    <s v="R101"/>
    <x v="6"/>
    <s v=""/>
    <s v=""/>
    <s v=""/>
    <s v=""/>
    <s v=""/>
    <s v=""/>
  </r>
  <r>
    <n v="235"/>
    <s v="TEMPOACTIVA"/>
    <s v="MANUEL ANTONIO NAVARRO GAMARRA"/>
    <n v="72339986"/>
    <n v="72339986"/>
    <x v="13"/>
    <x v="0"/>
    <x v="1"/>
    <x v="1"/>
    <x v="8"/>
    <x v="5"/>
    <x v="0"/>
    <x v="1"/>
    <x v="2"/>
    <x v="4"/>
    <d v="2022-05-22T00:00:00"/>
    <d v="2022-05-26T00:00:00"/>
    <s v="N23X"/>
    <x v="102"/>
    <s v=""/>
    <s v=""/>
    <s v=""/>
    <s v=""/>
    <s v=""/>
    <s v=""/>
  </r>
  <r>
    <n v="236"/>
    <s v="TEMPOACTIVA"/>
    <s v="MONICA CECILIA CARDENAS PEDROZA"/>
    <n v="1046812955"/>
    <n v="1046812955"/>
    <x v="0"/>
    <x v="0"/>
    <x v="17"/>
    <x v="0"/>
    <x v="8"/>
    <x v="0"/>
    <x v="0"/>
    <x v="1"/>
    <x v="0"/>
    <x v="4"/>
    <d v="2022-05-31T00:00:00"/>
    <d v="2022-05-31T00:00:00"/>
    <s v="G439"/>
    <x v="123"/>
    <s v=""/>
    <s v=""/>
    <s v=""/>
    <s v=""/>
    <s v=""/>
    <s v=""/>
  </r>
  <r>
    <n v="237"/>
    <s v="TEMPOACTIVA"/>
    <s v="MONICA CECILIA CARDENAS PEDROZA"/>
    <n v="1046812955"/>
    <n v="1046812955"/>
    <x v="0"/>
    <x v="0"/>
    <x v="17"/>
    <x v="0"/>
    <x v="6"/>
    <x v="5"/>
    <x v="0"/>
    <x v="1"/>
    <x v="0"/>
    <x v="4"/>
    <d v="2022-06-01T00:00:00"/>
    <d v="2022-06-02T00:00:00"/>
    <s v="G439"/>
    <x v="123"/>
    <s v=""/>
    <s v=""/>
    <s v=""/>
    <s v=""/>
    <s v=""/>
    <s v=""/>
  </r>
  <r>
    <n v="238"/>
    <s v="TEMPOACTIVA"/>
    <s v="DIONI DE JESUS ECHEVERRIA CASTRO"/>
    <n v="1129566741"/>
    <n v="1129566741"/>
    <x v="3"/>
    <x v="0"/>
    <x v="6"/>
    <x v="1"/>
    <x v="6"/>
    <x v="0"/>
    <x v="0"/>
    <x v="1"/>
    <x v="2"/>
    <x v="4"/>
    <d v="2022-06-04T00:00:00"/>
    <d v="2022-06-04T00:00:00"/>
    <s v="R074"/>
    <x v="124"/>
    <s v=""/>
    <s v=""/>
    <s v=""/>
    <s v=""/>
    <s v=""/>
    <s v=""/>
  </r>
  <r>
    <n v="239"/>
    <s v="TEMPOACTIVA"/>
    <s v="ANDRES ABELINO VARGAS MANOTAS"/>
    <n v="72099290"/>
    <n v="72099290"/>
    <x v="0"/>
    <x v="0"/>
    <x v="4"/>
    <x v="1"/>
    <x v="6"/>
    <x v="5"/>
    <x v="0"/>
    <x v="1"/>
    <x v="0"/>
    <x v="4"/>
    <d v="2022-06-05T00:00:00"/>
    <d v="2022-06-06T00:00:00"/>
    <s v="N211"/>
    <x v="125"/>
    <s v=""/>
    <s v=""/>
    <s v=""/>
    <s v=""/>
    <s v=""/>
    <s v=""/>
  </r>
  <r>
    <n v="240"/>
    <s v="TEMPOACTIVA"/>
    <s v="FEIDER ENRIQUE OCHOA ANAYA"/>
    <n v="1143134531"/>
    <n v="1143134531"/>
    <x v="0"/>
    <x v="0"/>
    <x v="0"/>
    <x v="1"/>
    <x v="6"/>
    <x v="10"/>
    <x v="0"/>
    <x v="1"/>
    <x v="2"/>
    <x v="4"/>
    <d v="2022-06-05T00:00:00"/>
    <d v="2022-06-09T00:00:00"/>
    <s v="R509"/>
    <x v="37"/>
    <s v=""/>
    <s v=""/>
    <s v=""/>
    <s v=""/>
    <s v=""/>
    <s v=""/>
  </r>
  <r>
    <n v="241"/>
    <s v="TEMPOACTIVA"/>
    <s v="JEFRY JOSE DE LA HOZ MARQUEZ"/>
    <n v="1002155895"/>
    <n v="1002155895"/>
    <x v="0"/>
    <x v="0"/>
    <x v="0"/>
    <x v="1"/>
    <x v="6"/>
    <x v="10"/>
    <x v="0"/>
    <x v="2"/>
    <x v="2"/>
    <x v="4"/>
    <d v="2022-06-07T00:00:00"/>
    <d v="2022-06-11T00:00:00"/>
    <s v="J342"/>
    <x v="126"/>
    <s v=""/>
    <s v=""/>
    <s v=""/>
    <s v=""/>
    <s v=""/>
    <s v=""/>
  </r>
  <r>
    <n v="242"/>
    <s v="TEMPOACTIVA"/>
    <s v="LILIBETH YANINE PEREZ PEREZ"/>
    <n v="1143151743"/>
    <n v="1143151743"/>
    <x v="23"/>
    <x v="0"/>
    <x v="2"/>
    <x v="0"/>
    <x v="8"/>
    <x v="5"/>
    <x v="0"/>
    <x v="1"/>
    <x v="3"/>
    <x v="4"/>
    <d v="2022-05-31T00:00:00"/>
    <d v="2022-06-01T00:00:00"/>
    <s v="A084"/>
    <x v="32"/>
    <s v=""/>
    <s v=""/>
    <s v=""/>
    <s v=""/>
    <s v=""/>
    <s v=""/>
  </r>
  <r>
    <n v="243"/>
    <s v="TEMPOACTIVA"/>
    <s v="JHONNY MANUEL ARRIETA LLANOS"/>
    <n v="8699499"/>
    <n v="8699499"/>
    <x v="0"/>
    <x v="0"/>
    <x v="6"/>
    <x v="1"/>
    <x v="6"/>
    <x v="5"/>
    <x v="0"/>
    <x v="1"/>
    <x v="6"/>
    <x v="4"/>
    <d v="2022-06-09T00:00:00"/>
    <d v="2022-06-10T00:00:00"/>
    <s v="J00X"/>
    <x v="10"/>
    <s v=""/>
    <s v=""/>
    <s v=""/>
    <s v=""/>
    <s v=""/>
    <s v=""/>
  </r>
  <r>
    <n v="244"/>
    <s v="TEMPOACTIVA"/>
    <s v="ROSIO DEL CARMEN JIMENEZ PADILLA"/>
    <n v="22510126"/>
    <n v="22510126"/>
    <x v="12"/>
    <x v="0"/>
    <x v="2"/>
    <x v="0"/>
    <x v="8"/>
    <x v="5"/>
    <x v="0"/>
    <x v="1"/>
    <x v="5"/>
    <x v="4"/>
    <d v="2022-05-26T00:00:00"/>
    <d v="2022-05-27T00:00:00"/>
    <s v="H813"/>
    <x v="127"/>
    <s v=""/>
    <s v=""/>
    <s v=""/>
    <s v=""/>
    <s v=""/>
    <s v=""/>
  </r>
  <r>
    <n v="245"/>
    <s v="TEMPOACTIVA"/>
    <s v="DENNY JOSE GOMEZ MEJIA"/>
    <n v="1050040088"/>
    <n v="1050040088"/>
    <x v="0"/>
    <x v="0"/>
    <x v="2"/>
    <x v="1"/>
    <x v="6"/>
    <x v="0"/>
    <x v="0"/>
    <x v="1"/>
    <x v="1"/>
    <x v="4"/>
    <d v="2022-06-10T00:00:00"/>
    <d v="2022-06-10T00:00:00"/>
    <s v="J00X"/>
    <x v="10"/>
    <s v=""/>
    <s v=""/>
    <s v=""/>
    <s v=""/>
    <s v=""/>
    <s v=""/>
  </r>
  <r>
    <n v="246"/>
    <s v="TEMPOACTIVA"/>
    <s v="LILIBETH YANINE PEREZ PEREZ"/>
    <n v="1143151743"/>
    <n v="1143151743"/>
    <x v="23"/>
    <x v="0"/>
    <x v="2"/>
    <x v="0"/>
    <x v="6"/>
    <x v="1"/>
    <x v="0"/>
    <x v="1"/>
    <x v="3"/>
    <x v="4"/>
    <d v="2022-06-12T00:00:00"/>
    <d v="2022-06-12T00:00:00"/>
    <s v="U072"/>
    <x v="59"/>
    <s v=""/>
    <s v=""/>
    <s v=""/>
    <s v=""/>
    <s v=""/>
    <s v=""/>
  </r>
  <r>
    <n v="247"/>
    <s v="TEMPOACTIVA"/>
    <s v="LILIBETH YANINE PEREZ PEREZ"/>
    <n v="1143151743"/>
    <n v="1143151743"/>
    <x v="23"/>
    <x v="0"/>
    <x v="2"/>
    <x v="0"/>
    <x v="6"/>
    <x v="1"/>
    <x v="0"/>
    <x v="1"/>
    <x v="3"/>
    <x v="4"/>
    <d v="2022-06-15T00:00:00"/>
    <d v="2022-06-17T00:00:00"/>
    <s v="U071"/>
    <x v="128"/>
    <s v=""/>
    <s v=""/>
    <s v=""/>
    <s v=""/>
    <s v=""/>
    <s v=""/>
  </r>
  <r>
    <n v="248"/>
    <s v="TEMPOACTIVA"/>
    <s v="HARRY ALBERTO SANTOYA MARIOTTE"/>
    <n v="8801424"/>
    <n v="8801424"/>
    <x v="0"/>
    <x v="0"/>
    <x v="4"/>
    <x v="1"/>
    <x v="6"/>
    <x v="0"/>
    <x v="0"/>
    <x v="1"/>
    <x v="3"/>
    <x v="4"/>
    <d v="2022-06-16T00:00:00"/>
    <d v="2022-06-16T00:00:00"/>
    <s v="K040"/>
    <x v="20"/>
    <s v=""/>
    <s v=""/>
    <s v=""/>
    <s v=""/>
    <s v=""/>
    <s v=""/>
  </r>
  <r>
    <n v="249"/>
    <s v="TEMPOACTIVA"/>
    <s v="LISETH ANDREA RODRIGUEZ BARRAZA"/>
    <n v="1143163270"/>
    <n v="1143163270"/>
    <x v="6"/>
    <x v="0"/>
    <x v="4"/>
    <x v="0"/>
    <x v="11"/>
    <x v="5"/>
    <x v="0"/>
    <x v="1"/>
    <x v="6"/>
    <x v="0"/>
    <d v="2024-10-01T00:00:00"/>
    <d v="2024-10-02T00:00:00"/>
    <s v="J208"/>
    <x v="129"/>
    <s v=""/>
    <s v=""/>
    <s v=""/>
    <s v=""/>
    <s v=""/>
    <s v=""/>
  </r>
  <r>
    <n v="250"/>
    <s v="TEMPOACTIVA"/>
    <s v="JHONNY MANUEL ARRIETA LLANOS"/>
    <n v="8699499"/>
    <n v="8699499"/>
    <x v="0"/>
    <x v="0"/>
    <x v="6"/>
    <x v="1"/>
    <x v="6"/>
    <x v="10"/>
    <x v="0"/>
    <x v="1"/>
    <x v="6"/>
    <x v="4"/>
    <d v="2022-06-15T00:00:00"/>
    <d v="2022-06-19T00:00:00"/>
    <s v="J209"/>
    <x v="130"/>
    <s v=""/>
    <s v=""/>
    <s v=""/>
    <s v=""/>
    <s v=""/>
    <s v=""/>
  </r>
  <r>
    <n v="251"/>
    <s v="TEMPOACTIVA"/>
    <s v="MARICELA  CALDERIN PERTUZ"/>
    <n v="32869679"/>
    <n v="32869679"/>
    <x v="0"/>
    <x v="0"/>
    <x v="5"/>
    <x v="0"/>
    <x v="6"/>
    <x v="0"/>
    <x v="0"/>
    <x v="1"/>
    <x v="3"/>
    <x v="4"/>
    <d v="2022-06-20T00:00:00"/>
    <d v="2022-06-20T00:00:00"/>
    <s v="N390"/>
    <x v="5"/>
    <s v=""/>
    <s v=""/>
    <s v=""/>
    <s v=""/>
    <s v=""/>
    <s v=""/>
  </r>
  <r>
    <n v="252"/>
    <s v="TEMPOACTIVA"/>
    <s v="JUDITH ESTHER PASTOR ABELLO"/>
    <n v="32678224"/>
    <n v="32678224"/>
    <x v="0"/>
    <x v="0"/>
    <x v="15"/>
    <x v="0"/>
    <x v="6"/>
    <x v="5"/>
    <x v="0"/>
    <x v="1"/>
    <x v="3"/>
    <x v="4"/>
    <d v="2022-06-22T00:00:00"/>
    <d v="2022-06-23T00:00:00"/>
    <s v="L309"/>
    <x v="131"/>
    <s v=""/>
    <s v=""/>
    <s v=""/>
    <s v=""/>
    <s v=""/>
    <s v=""/>
  </r>
  <r>
    <n v="253"/>
    <s v="TEMPOACTIVA"/>
    <s v="LUIS ANGEL DIAZ SANCHEZ"/>
    <n v="1043933279"/>
    <n v="1043933279"/>
    <x v="0"/>
    <x v="0"/>
    <x v="2"/>
    <x v="1"/>
    <x v="6"/>
    <x v="5"/>
    <x v="0"/>
    <x v="2"/>
    <x v="4"/>
    <x v="4"/>
    <d v="2022-06-23T00:00:00"/>
    <d v="2022-06-24T00:00:00"/>
    <s v="S800"/>
    <x v="21"/>
    <s v=""/>
    <s v=""/>
    <s v=""/>
    <s v=""/>
    <s v=""/>
    <s v=""/>
  </r>
  <r>
    <n v="254"/>
    <s v="TEMPOACTIVA"/>
    <s v="JAN CARLOS CELIN MACEA"/>
    <n v="1044425654"/>
    <n v="1044425654"/>
    <x v="0"/>
    <x v="0"/>
    <x v="2"/>
    <x v="1"/>
    <x v="6"/>
    <x v="1"/>
    <x v="0"/>
    <x v="2"/>
    <x v="6"/>
    <x v="4"/>
    <d v="2022-06-23T00:00:00"/>
    <d v="2022-06-25T00:00:00"/>
    <s v="M545"/>
    <x v="70"/>
    <s v=""/>
    <s v=""/>
    <s v=""/>
    <s v=""/>
    <s v=""/>
    <s v=""/>
  </r>
  <r>
    <n v="255"/>
    <s v="TEMPOACTIVA"/>
    <s v="SHIRLEY LUCIA DORIA PEÑA"/>
    <n v="1140876691"/>
    <n v="1140876691"/>
    <x v="0"/>
    <x v="0"/>
    <x v="5"/>
    <x v="0"/>
    <x v="6"/>
    <x v="5"/>
    <x v="0"/>
    <x v="1"/>
    <x v="4"/>
    <x v="4"/>
    <d v="2022-06-24T00:00:00"/>
    <d v="2022-06-25T00:00:00"/>
    <s v="J039"/>
    <x v="11"/>
    <s v=""/>
    <s v=""/>
    <s v=""/>
    <s v=""/>
    <s v=""/>
    <s v=""/>
  </r>
  <r>
    <n v="256"/>
    <s v="TEMPOACTIVA"/>
    <s v="ALVARO DE JESUS IGLESIAS HEREDIA"/>
    <n v="72010807"/>
    <n v="72010807"/>
    <x v="1"/>
    <x v="0"/>
    <x v="6"/>
    <x v="1"/>
    <x v="3"/>
    <x v="0"/>
    <x v="0"/>
    <x v="1"/>
    <x v="4"/>
    <x v="4"/>
    <d v="2022-07-06T00:00:00"/>
    <d v="2022-07-06T00:00:00"/>
    <s v="J00X"/>
    <x v="10"/>
    <s v=""/>
    <s v=""/>
    <s v=""/>
    <s v=""/>
    <s v=""/>
    <s v=""/>
  </r>
  <r>
    <n v="257"/>
    <s v="TEMPOACTIVA"/>
    <s v="KARINA GREGORIA SALAS BROCHERO"/>
    <n v="1007096798"/>
    <n v="1007096798"/>
    <x v="0"/>
    <x v="0"/>
    <x v="0"/>
    <x v="0"/>
    <x v="3"/>
    <x v="5"/>
    <x v="0"/>
    <x v="1"/>
    <x v="0"/>
    <x v="4"/>
    <d v="2022-07-07T00:00:00"/>
    <d v="2022-07-08T00:00:00"/>
    <s v="G448"/>
    <x v="132"/>
    <s v=""/>
    <s v=""/>
    <s v=""/>
    <s v=""/>
    <s v=""/>
    <s v=""/>
  </r>
  <r>
    <n v="258"/>
    <s v="TEMPOACTIVA"/>
    <s v="MARIA DEL CARMEN FERRER ALVIS"/>
    <n v="22506589"/>
    <n v="22506589"/>
    <x v="2"/>
    <x v="0"/>
    <x v="3"/>
    <x v="0"/>
    <x v="3"/>
    <x v="1"/>
    <x v="0"/>
    <x v="1"/>
    <x v="2"/>
    <x v="4"/>
    <d v="2022-07-27T00:00:00"/>
    <d v="2022-07-29T00:00:00"/>
    <s v="S902"/>
    <x v="133"/>
    <s v=""/>
    <s v=""/>
    <s v=""/>
    <s v=""/>
    <s v=""/>
    <s v=""/>
  </r>
  <r>
    <n v="259"/>
    <s v="TEMPOACTIVA"/>
    <s v="JOSELIN  CAMPO CHAMORRO"/>
    <n v="1005649210"/>
    <n v="1005649210"/>
    <x v="0"/>
    <x v="0"/>
    <x v="4"/>
    <x v="0"/>
    <x v="3"/>
    <x v="5"/>
    <x v="0"/>
    <x v="1"/>
    <x v="2"/>
    <x v="4"/>
    <d v="2022-07-26T00:00:00"/>
    <d v="2022-07-27T00:00:00"/>
    <s v="R509"/>
    <x v="37"/>
    <s v=""/>
    <s v=""/>
    <s v=""/>
    <s v=""/>
    <s v=""/>
    <s v=""/>
  </r>
  <r>
    <n v="260"/>
    <s v="TEMPOACTIVA"/>
    <s v="EDGAR ENRIQUE AMAYA JIMENEZ"/>
    <n v="1044392017"/>
    <n v="1044392017"/>
    <x v="0"/>
    <x v="0"/>
    <x v="2"/>
    <x v="1"/>
    <x v="3"/>
    <x v="4"/>
    <x v="1"/>
    <x v="2"/>
    <x v="5"/>
    <x v="4"/>
    <d v="2022-07-29T00:00:00"/>
    <d v="2022-08-03T00:00:00"/>
    <s v="S800"/>
    <x v="21"/>
    <s v=""/>
    <s v=""/>
    <s v=""/>
    <s v=""/>
    <s v=""/>
    <s v=""/>
  </r>
  <r>
    <n v="261"/>
    <s v="TEMPOACTIVA"/>
    <s v="KARINA GREGORIA SALAS BROCHERO"/>
    <n v="1007096798"/>
    <n v="1007096798"/>
    <x v="0"/>
    <x v="0"/>
    <x v="0"/>
    <x v="0"/>
    <x v="1"/>
    <x v="8"/>
    <x v="0"/>
    <x v="1"/>
    <x v="0"/>
    <x v="4"/>
    <d v="2022-08-02T00:00:00"/>
    <d v="2022-08-08T00:00:00"/>
    <s v="O200"/>
    <x v="134"/>
    <s v=""/>
    <s v=""/>
    <s v=""/>
    <s v=""/>
    <s v=""/>
    <s v=""/>
  </r>
  <r>
    <n v="262"/>
    <s v="TEMPOACTIVA"/>
    <s v="FEIDER ENRIQUE OCHOA ANAYA"/>
    <n v="1143134531"/>
    <n v="1143134531"/>
    <x v="0"/>
    <x v="0"/>
    <x v="0"/>
    <x v="1"/>
    <x v="1"/>
    <x v="5"/>
    <x v="0"/>
    <x v="1"/>
    <x v="2"/>
    <x v="4"/>
    <d v="2022-08-04T00:00:00"/>
    <d v="2022-08-05T00:00:00"/>
    <s v="K025"/>
    <x v="135"/>
    <s v=""/>
    <s v=""/>
    <s v=""/>
    <s v=""/>
    <s v=""/>
    <s v=""/>
  </r>
  <r>
    <n v="263"/>
    <s v="TEMPOACTIVA"/>
    <s v="YURANI PATRICIA OSPINO CASTILLO"/>
    <n v="1043604639"/>
    <n v="1043604639"/>
    <x v="3"/>
    <x v="0"/>
    <x v="20"/>
    <x v="0"/>
    <x v="1"/>
    <x v="1"/>
    <x v="0"/>
    <x v="1"/>
    <x v="3"/>
    <x v="4"/>
    <d v="2022-08-11T00:00:00"/>
    <d v="2022-08-13T00:00:00"/>
    <s v="K800"/>
    <x v="136"/>
    <s v=""/>
    <s v=""/>
    <s v=""/>
    <s v=""/>
    <s v=""/>
    <s v=""/>
  </r>
  <r>
    <n v="264"/>
    <s v="TEMPOACTIVA"/>
    <s v="WILLINGTON JOSE TRESPALACIO GONZALEZ"/>
    <n v="92555569"/>
    <n v="92555569"/>
    <x v="24"/>
    <x v="2"/>
    <x v="21"/>
    <x v="1"/>
    <x v="1"/>
    <x v="1"/>
    <x v="0"/>
    <x v="1"/>
    <x v="2"/>
    <x v="4"/>
    <d v="2022-08-11T00:00:00"/>
    <d v="2022-08-13T00:00:00"/>
    <s v="M755"/>
    <x v="137"/>
    <s v=""/>
    <s v=""/>
    <s v=""/>
    <s v=""/>
    <s v=""/>
    <s v=""/>
  </r>
  <r>
    <n v="265"/>
    <s v="TEMPOACTIVA"/>
    <s v="NELLY JOHANA ECHAVARRIA PEÑA"/>
    <n v="1140903079"/>
    <n v="1140903079"/>
    <x v="0"/>
    <x v="0"/>
    <x v="0"/>
    <x v="1"/>
    <x v="1"/>
    <x v="15"/>
    <x v="0"/>
    <x v="1"/>
    <x v="4"/>
    <x v="4"/>
    <d v="2022-08-09T00:00:00"/>
    <d v="2022-08-12T00:00:00"/>
    <s v="M752"/>
    <x v="138"/>
    <s v=""/>
    <s v=""/>
    <s v=""/>
    <s v=""/>
    <s v=""/>
    <s v=""/>
  </r>
  <r>
    <n v="266"/>
    <s v="TEMPOACTIVA"/>
    <s v="ROBERTO CARLOS DOMINGUEZ FONTALVO"/>
    <n v="8499222"/>
    <n v="8499222"/>
    <x v="20"/>
    <x v="0"/>
    <x v="3"/>
    <x v="1"/>
    <x v="1"/>
    <x v="5"/>
    <x v="0"/>
    <x v="1"/>
    <x v="3"/>
    <x v="4"/>
    <d v="2022-08-26T00:00:00"/>
    <d v="2022-08-27T00:00:00"/>
    <s v="L309"/>
    <x v="131"/>
    <s v=""/>
    <s v=""/>
    <s v=""/>
    <s v=""/>
    <s v=""/>
    <s v=""/>
  </r>
  <r>
    <n v="267"/>
    <s v="TEMPOACTIVA"/>
    <s v="LILIBETH YANINE PEREZ PEREZ"/>
    <n v="1143151743"/>
    <n v="1143151743"/>
    <x v="23"/>
    <x v="0"/>
    <x v="2"/>
    <x v="0"/>
    <x v="1"/>
    <x v="8"/>
    <x v="0"/>
    <x v="1"/>
    <x v="3"/>
    <x v="4"/>
    <d v="2022-08-27T00:00:00"/>
    <d v="2022-09-02T00:00:00"/>
    <s v="O470"/>
    <x v="139"/>
    <s v=""/>
    <s v=""/>
    <s v=""/>
    <s v=""/>
    <s v=""/>
    <s v=""/>
  </r>
  <r>
    <n v="268"/>
    <s v="TEMPOACTIVA"/>
    <s v="LILIBETH YANINE PEREZ PEREZ"/>
    <n v="1143151743"/>
    <n v="1143151743"/>
    <x v="23"/>
    <x v="0"/>
    <x v="2"/>
    <x v="0"/>
    <x v="5"/>
    <x v="8"/>
    <x v="0"/>
    <x v="1"/>
    <x v="3"/>
    <x v="4"/>
    <d v="2022-09-03T00:00:00"/>
    <d v="2022-09-09T00:00:00"/>
    <s v="O470"/>
    <x v="139"/>
    <s v="LILIBETH YANINE PEREZ PEREZ"/>
    <n v="7"/>
    <n v="2022"/>
    <s v="septiembre"/>
    <s v="O470, Z359, O800"/>
    <s v="Falso trabajo de parto antes de las 37 semanas completas de gestacion, Supervision de embarazo de alto riesgo, sin otra especificacion, Parto unico espontaneo, presentacion cefalica de vertice"/>
  </r>
  <r>
    <n v="269"/>
    <s v="TEMPOACTIVA"/>
    <s v="LUIS RAFAEL MOLINARES TORRES"/>
    <n v="72128663"/>
    <n v="72128663"/>
    <x v="0"/>
    <x v="0"/>
    <x v="5"/>
    <x v="1"/>
    <x v="5"/>
    <x v="5"/>
    <x v="0"/>
    <x v="1"/>
    <x v="3"/>
    <x v="4"/>
    <d v="2022-09-02T00:00:00"/>
    <d v="2022-09-03T00:00:00"/>
    <s v="M549"/>
    <x v="140"/>
    <s v=""/>
    <s v=""/>
    <s v=""/>
    <s v=""/>
    <s v=""/>
    <s v=""/>
  </r>
  <r>
    <n v="270"/>
    <s v="TEMPOACTIVA"/>
    <s v="LUIS ALFREDO BARRIOS RIOS"/>
    <n v="1042428984"/>
    <n v="1042428984"/>
    <x v="9"/>
    <x v="0"/>
    <x v="6"/>
    <x v="1"/>
    <x v="5"/>
    <x v="23"/>
    <x v="0"/>
    <x v="1"/>
    <x v="2"/>
    <x v="4"/>
    <d v="2022-09-04T00:00:00"/>
    <d v="2022-09-25T00:00:00"/>
    <s v="S823"/>
    <x v="141"/>
    <s v="LUIS ALFREDO BARRIOS RIOS"/>
    <n v="22"/>
    <n v="2022"/>
    <s v="septiembre"/>
    <s v="S823, S823"/>
    <s v="Fractura de la epifisis inferior de la tibia, Fractura de la epifisis inferior de la tibia"/>
  </r>
  <r>
    <n v="271"/>
    <s v="TEMPOACTIVA"/>
    <s v="ZAMIT  SOLANO MEJIA"/>
    <n v="1048205563"/>
    <n v="1048205563"/>
    <x v="17"/>
    <x v="0"/>
    <x v="2"/>
    <x v="1"/>
    <x v="5"/>
    <x v="5"/>
    <x v="0"/>
    <x v="1"/>
    <x v="4"/>
    <x v="4"/>
    <d v="2022-09-09T00:00:00"/>
    <d v="2022-09-10T00:00:00"/>
    <s v="G409"/>
    <x v="107"/>
    <s v=""/>
    <s v=""/>
    <s v=""/>
    <s v=""/>
    <s v=""/>
    <s v=""/>
  </r>
  <r>
    <n v="272"/>
    <s v="TEMPOACTIVA"/>
    <s v="MANUEL ANTONIO JIMENEZ JIMENEZ"/>
    <n v="1044392470"/>
    <n v="1044392470"/>
    <x v="0"/>
    <x v="0"/>
    <x v="2"/>
    <x v="1"/>
    <x v="5"/>
    <x v="5"/>
    <x v="0"/>
    <x v="1"/>
    <x v="5"/>
    <x v="4"/>
    <d v="2022-09-06T00:00:00"/>
    <d v="2022-09-07T00:00:00"/>
    <s v="R509"/>
    <x v="37"/>
    <s v=""/>
    <s v=""/>
    <s v=""/>
    <s v=""/>
    <s v=""/>
    <s v=""/>
  </r>
  <r>
    <n v="273"/>
    <s v="TEMPOACTIVA"/>
    <s v="MARTHA DEL SOCORRO RAMIREZ HAMBURGUER"/>
    <n v="32705541"/>
    <n v="32705541"/>
    <x v="0"/>
    <x v="0"/>
    <x v="2"/>
    <x v="0"/>
    <x v="5"/>
    <x v="1"/>
    <x v="0"/>
    <x v="1"/>
    <x v="2"/>
    <x v="4"/>
    <d v="2022-09-05T00:00:00"/>
    <d v="2022-09-07T00:00:00"/>
    <s v="R520"/>
    <x v="50"/>
    <s v=""/>
    <s v=""/>
    <s v=""/>
    <s v=""/>
    <s v=""/>
    <s v=""/>
  </r>
  <r>
    <n v="274"/>
    <s v="TEMPOACTIVA"/>
    <s v="JORGE ANDRES ROCHA HERNANDEZ"/>
    <n v="1044393873"/>
    <n v="1044393873"/>
    <x v="0"/>
    <x v="0"/>
    <x v="2"/>
    <x v="1"/>
    <x v="5"/>
    <x v="5"/>
    <x v="0"/>
    <x v="1"/>
    <x v="5"/>
    <x v="4"/>
    <d v="2022-09-02T00:00:00"/>
    <d v="2022-09-03T00:00:00"/>
    <s v="R509"/>
    <x v="37"/>
    <s v=""/>
    <s v=""/>
    <s v=""/>
    <s v=""/>
    <s v=""/>
    <s v=""/>
  </r>
  <r>
    <n v="275"/>
    <s v="TEMPOACTIVA"/>
    <s v="GUILLERMO DAVID BUENO GUZMAN"/>
    <n v="92125996"/>
    <n v="92125996"/>
    <x v="3"/>
    <x v="0"/>
    <x v="22"/>
    <x v="1"/>
    <x v="5"/>
    <x v="1"/>
    <x v="0"/>
    <x v="1"/>
    <x v="2"/>
    <x v="4"/>
    <d v="2022-09-01T00:00:00"/>
    <d v="2022-09-05T00:00:00"/>
    <s v="L97X"/>
    <x v="142"/>
    <s v=""/>
    <s v=""/>
    <s v=""/>
    <s v=""/>
    <s v=""/>
    <s v=""/>
  </r>
  <r>
    <n v="276"/>
    <s v="TEMPOACTIVA"/>
    <s v="GUILLERMO DAVID BUENO GUZMAN"/>
    <n v="92125996"/>
    <n v="92125996"/>
    <x v="3"/>
    <x v="0"/>
    <x v="22"/>
    <x v="1"/>
    <x v="5"/>
    <x v="4"/>
    <x v="0"/>
    <x v="1"/>
    <x v="2"/>
    <x v="4"/>
    <d v="2022-09-07T00:00:00"/>
    <d v="2022-09-12T00:00:00"/>
    <s v="L97X"/>
    <x v="142"/>
    <s v=""/>
    <s v=""/>
    <s v=""/>
    <s v=""/>
    <s v=""/>
    <s v=""/>
  </r>
  <r>
    <n v="277"/>
    <s v="TEMPOACTIVA"/>
    <s v="KARINA GREGORIA SALAS BROCHERO"/>
    <n v="1007096798"/>
    <n v="1007096798"/>
    <x v="0"/>
    <x v="0"/>
    <x v="0"/>
    <x v="0"/>
    <x v="5"/>
    <x v="10"/>
    <x v="0"/>
    <x v="1"/>
    <x v="0"/>
    <x v="4"/>
    <d v="2022-09-08T00:00:00"/>
    <d v="2022-09-12T00:00:00"/>
    <s v="O200"/>
    <x v="134"/>
    <s v="KARINA GREGORIA SALAS BROCHERO"/>
    <n v="5"/>
    <n v="2022"/>
    <s v="septiembre"/>
    <s v="O200, O054"/>
    <s v="Amenaza de aborto, Otro aborto incompleto, sin complicacion"/>
  </r>
  <r>
    <n v="278"/>
    <s v="TEMPOACTIVA"/>
    <s v="KARINA GREGORIA SALAS BROCHERO"/>
    <n v="1007096798"/>
    <n v="1007096798"/>
    <x v="0"/>
    <x v="0"/>
    <x v="0"/>
    <x v="0"/>
    <x v="5"/>
    <x v="11"/>
    <x v="0"/>
    <x v="1"/>
    <x v="0"/>
    <x v="4"/>
    <d v="2022-09-12T00:00:00"/>
    <d v="2022-09-26T00:00:00"/>
    <s v="O054"/>
    <x v="143"/>
    <s v="KARINA GREGORIA SALAS BROCHERO"/>
    <n v="15"/>
    <n v="2022"/>
    <s v="septiembre"/>
    <s v="O200, O054"/>
    <s v="Amenaza de aborto, Otro aborto incompleto, sin complicacion"/>
  </r>
  <r>
    <n v="279"/>
    <s v="TEMPOACTIVA"/>
    <s v="LILIBETH YANINE PEREZ PEREZ"/>
    <n v="1143151743"/>
    <n v="1143151743"/>
    <x v="23"/>
    <x v="0"/>
    <x v="2"/>
    <x v="0"/>
    <x v="5"/>
    <x v="0"/>
    <x v="0"/>
    <x v="1"/>
    <x v="3"/>
    <x v="4"/>
    <d v="2022-09-13T00:00:00"/>
    <d v="2022-09-13T00:00:00"/>
    <s v="Z359"/>
    <x v="1"/>
    <s v="LILIBETH YANINE PEREZ PEREZ"/>
    <n v="1"/>
    <n v="2022"/>
    <s v="septiembre"/>
    <s v="O470, Z359, O800"/>
    <s v="Falso trabajo de parto antes de las 37 semanas completas de gestacion, Supervision de embarazo de alto riesgo, sin otra especificacion, Parto unico espontaneo, presentacion cefalica de vertice"/>
  </r>
  <r>
    <n v="280"/>
    <s v="TEMPOACTIVA"/>
    <s v="EDILBERTO CARLOS OLIVARES CHARRIS"/>
    <n v="3730754"/>
    <n v="3730754"/>
    <x v="3"/>
    <x v="0"/>
    <x v="9"/>
    <x v="1"/>
    <x v="5"/>
    <x v="5"/>
    <x v="0"/>
    <x v="1"/>
    <x v="1"/>
    <x v="4"/>
    <d v="2022-09-19T00:00:00"/>
    <d v="2022-09-20T00:00:00"/>
    <s v="T118"/>
    <x v="144"/>
    <s v=""/>
    <s v=""/>
    <s v=""/>
    <s v=""/>
    <s v=""/>
    <s v=""/>
  </r>
  <r>
    <n v="281"/>
    <s v="TEMPOACTIVA"/>
    <s v="ROBERTO RAFAEL MACIAS ARTETA"/>
    <n v="1044394429"/>
    <n v="1044394429"/>
    <x v="0"/>
    <x v="0"/>
    <x v="2"/>
    <x v="1"/>
    <x v="5"/>
    <x v="5"/>
    <x v="0"/>
    <x v="1"/>
    <x v="2"/>
    <x v="4"/>
    <d v="2022-09-20T00:00:00"/>
    <d v="2022-09-21T00:00:00"/>
    <s v="S610"/>
    <x v="145"/>
    <s v=""/>
    <s v=""/>
    <s v=""/>
    <s v=""/>
    <s v=""/>
    <s v=""/>
  </r>
  <r>
    <n v="282"/>
    <s v="TEMPOACTIVA"/>
    <s v="JEFRY JOSE DE LA HOZ MARQUEZ"/>
    <n v="1002155895"/>
    <n v="1002155895"/>
    <x v="0"/>
    <x v="0"/>
    <x v="0"/>
    <x v="1"/>
    <x v="5"/>
    <x v="11"/>
    <x v="0"/>
    <x v="2"/>
    <x v="2"/>
    <x v="4"/>
    <d v="2022-09-21T00:00:00"/>
    <d v="2022-10-05T00:00:00"/>
    <s v="Z988"/>
    <x v="146"/>
    <s v="JEFRY JOSE DE LA HOZ MARQUEZ"/>
    <n v="15"/>
    <n v="2022"/>
    <s v="septiembre"/>
    <s v="Z988"/>
    <s v="Otros estados postquirurgicos especificados"/>
  </r>
  <r>
    <n v="283"/>
    <s v="TEMPOACTIVA"/>
    <s v="RAFAEL ANDRES MARTINEZ CHARRIS"/>
    <n v="1043932798"/>
    <n v="1043932798"/>
    <x v="0"/>
    <x v="0"/>
    <x v="2"/>
    <x v="1"/>
    <x v="5"/>
    <x v="0"/>
    <x v="0"/>
    <x v="1"/>
    <x v="2"/>
    <x v="4"/>
    <d v="2022-09-24T00:00:00"/>
    <d v="2022-09-24T00:00:00"/>
    <s v="M436"/>
    <x v="147"/>
    <s v=""/>
    <s v=""/>
    <s v=""/>
    <s v=""/>
    <s v=""/>
    <s v=""/>
  </r>
  <r>
    <n v="284"/>
    <s v="TEMPOACTIVA"/>
    <s v="LILIBETH YANINE PEREZ PEREZ"/>
    <n v="1143151743"/>
    <n v="1143151743"/>
    <x v="23"/>
    <x v="0"/>
    <x v="2"/>
    <x v="0"/>
    <x v="5"/>
    <x v="16"/>
    <x v="0"/>
    <x v="0"/>
    <x v="3"/>
    <x v="4"/>
    <d v="2022-09-22T00:00:00"/>
    <d v="2023-01-25T00:00:00"/>
    <s v="O800"/>
    <x v="64"/>
    <s v="LILIBETH YANINE PEREZ PEREZ"/>
    <n v="126"/>
    <n v="2022"/>
    <s v="septiembre"/>
    <s v="O470, Z359, O800"/>
    <s v="Falso trabajo de parto antes de las 37 semanas completas de gestacion, Supervision de embarazo de alto riesgo, sin otra especificacion, Parto unico espontaneo, presentacion cefalica de vertice"/>
  </r>
  <r>
    <n v="285"/>
    <s v="TEMPOACTIVA"/>
    <s v="GEINER  MOLINA REYES"/>
    <n v="3729296"/>
    <n v="3729296"/>
    <x v="0"/>
    <x v="0"/>
    <x v="2"/>
    <x v="1"/>
    <x v="5"/>
    <x v="15"/>
    <x v="0"/>
    <x v="1"/>
    <x v="4"/>
    <x v="4"/>
    <d v="2022-09-12T00:00:00"/>
    <d v="2022-09-15T00:00:00"/>
    <s v="T131"/>
    <x v="148"/>
    <s v="GEINER  MOLINA REYES"/>
    <n v="4"/>
    <n v="2022"/>
    <s v="septiembre"/>
    <s v="T131, T131, T131"/>
    <s v="Herida de miembro inferior, nivel no especificado, Herida de miembro inferior, nivel no especificado, Herida de miembro inferior, nivel no especificado"/>
  </r>
  <r>
    <n v="286"/>
    <s v="TEMPOACTIVA"/>
    <s v="GEINER  MOLINA REYES"/>
    <n v="3729296"/>
    <n v="3729296"/>
    <x v="0"/>
    <x v="0"/>
    <x v="2"/>
    <x v="1"/>
    <x v="5"/>
    <x v="1"/>
    <x v="0"/>
    <x v="1"/>
    <x v="4"/>
    <x v="4"/>
    <d v="2022-09-16T00:00:00"/>
    <d v="2022-09-18T00:00:00"/>
    <s v="T131"/>
    <x v="148"/>
    <s v="GEINER  MOLINA REYES"/>
    <n v="3"/>
    <n v="2022"/>
    <s v="septiembre"/>
    <s v="T131, T131, T131"/>
    <s v="Herida de miembro inferior, nivel no especificado, Herida de miembro inferior, nivel no especificado, Herida de miembro inferior, nivel no especificado"/>
  </r>
  <r>
    <n v="287"/>
    <s v="TEMPOACTIVA"/>
    <s v="GEINER  MOLINA REYES"/>
    <n v="3729296"/>
    <n v="3729296"/>
    <x v="0"/>
    <x v="0"/>
    <x v="2"/>
    <x v="1"/>
    <x v="5"/>
    <x v="9"/>
    <x v="0"/>
    <x v="1"/>
    <x v="4"/>
    <x v="4"/>
    <d v="2022-09-19T00:00:00"/>
    <d v="2022-09-28T00:00:00"/>
    <s v="T131"/>
    <x v="148"/>
    <s v="GEINER  MOLINA REYES"/>
    <n v="10"/>
    <n v="2022"/>
    <s v="septiembre"/>
    <s v="T131, T131, T131"/>
    <s v="Herida de miembro inferior, nivel no especificado, Herida de miembro inferior, nivel no especificado, Herida de miembro inferior, nivel no especificado"/>
  </r>
  <r>
    <n v="288"/>
    <s v="TEMPOACTIVA"/>
    <s v="MARTHA DEL SOCORRO RAMIREZ HAMBURGUER"/>
    <n v="32705541"/>
    <n v="32705541"/>
    <x v="0"/>
    <x v="0"/>
    <x v="2"/>
    <x v="0"/>
    <x v="5"/>
    <x v="1"/>
    <x v="0"/>
    <x v="1"/>
    <x v="2"/>
    <x v="4"/>
    <d v="2022-09-05T00:00:00"/>
    <d v="2022-09-07T00:00:00"/>
    <s v="R520"/>
    <x v="50"/>
    <s v=""/>
    <s v=""/>
    <s v=""/>
    <s v=""/>
    <s v=""/>
    <s v=""/>
  </r>
  <r>
    <n v="289"/>
    <s v="TEMPOACTIVA"/>
    <s v="MAIRA ALEJANDRA MARRIAGA BOLAÑOS"/>
    <n v="1143460389"/>
    <n v="1143460389"/>
    <x v="0"/>
    <x v="0"/>
    <x v="0"/>
    <x v="0"/>
    <x v="5"/>
    <x v="0"/>
    <x v="0"/>
    <x v="1"/>
    <x v="2"/>
    <x v="4"/>
    <d v="2022-09-25T00:00:00"/>
    <d v="2022-09-25T00:00:00"/>
    <s v="M545"/>
    <x v="70"/>
    <s v=""/>
    <s v=""/>
    <s v=""/>
    <s v=""/>
    <s v=""/>
    <s v=""/>
  </r>
  <r>
    <n v="290"/>
    <s v="TEMPOACTIVA"/>
    <s v="LUIS ALFREDO BARRIOS RIOS"/>
    <n v="1042428984"/>
    <n v="1042428984"/>
    <x v="9"/>
    <x v="0"/>
    <x v="6"/>
    <x v="1"/>
    <x v="5"/>
    <x v="1"/>
    <x v="0"/>
    <x v="1"/>
    <x v="2"/>
    <x v="4"/>
    <d v="2022-09-22T00:00:00"/>
    <d v="2022-09-24T00:00:00"/>
    <s v="S823"/>
    <x v="141"/>
    <s v="LUIS ALFREDO BARRIOS RIOS"/>
    <n v="3"/>
    <n v="2022"/>
    <s v="septiembre"/>
    <s v="S823, S823"/>
    <s v="Fractura de la epifisis inferior de la tibia, Fractura de la epifisis inferior de la tibia"/>
  </r>
  <r>
    <n v="291"/>
    <s v="TEMPOACTIVA"/>
    <s v="RAFAEL SANTOS HERNANDEZ BLANQUICET"/>
    <n v="1001916980"/>
    <n v="1001916980"/>
    <x v="0"/>
    <x v="0"/>
    <x v="0"/>
    <x v="1"/>
    <x v="5"/>
    <x v="1"/>
    <x v="0"/>
    <x v="1"/>
    <x v="2"/>
    <x v="4"/>
    <d v="2022-09-26T00:00:00"/>
    <d v="2022-09-28T00:00:00"/>
    <s v="S309"/>
    <x v="149"/>
    <s v=""/>
    <s v=""/>
    <s v=""/>
    <s v=""/>
    <s v=""/>
    <s v=""/>
  </r>
  <r>
    <n v="292"/>
    <s v="TEMPOACTIVA"/>
    <s v="JOSELIN  CAMPO CHAMORRO"/>
    <n v="1005649210"/>
    <n v="1005649210"/>
    <x v="0"/>
    <x v="0"/>
    <x v="4"/>
    <x v="0"/>
    <x v="11"/>
    <x v="8"/>
    <x v="0"/>
    <x v="0"/>
    <x v="2"/>
    <x v="4"/>
    <d v="2022-10-05T00:00:00"/>
    <d v="2022-10-11T00:00:00"/>
    <s v="R51X"/>
    <x v="4"/>
    <s v=""/>
    <s v=""/>
    <s v=""/>
    <s v=""/>
    <s v=""/>
    <s v=""/>
  </r>
  <r>
    <n v="293"/>
    <s v="TEMPOACTIVA"/>
    <s v="ABIEL HESED DE LA HOZ FLOREZ"/>
    <n v="1044430762"/>
    <n v="1044430762"/>
    <x v="5"/>
    <x v="0"/>
    <x v="1"/>
    <x v="1"/>
    <x v="11"/>
    <x v="5"/>
    <x v="0"/>
    <x v="1"/>
    <x v="3"/>
    <x v="4"/>
    <d v="2022-10-04T00:00:00"/>
    <d v="2022-10-05T00:00:00"/>
    <s v="A083"/>
    <x v="28"/>
    <s v=""/>
    <s v=""/>
    <s v=""/>
    <s v=""/>
    <s v=""/>
    <s v=""/>
  </r>
  <r>
    <n v="294"/>
    <s v="TEMPOACTIVA"/>
    <s v="YURANI PATRICIA OSPINO CASTILLO"/>
    <n v="1043604639"/>
    <n v="1043604639"/>
    <x v="3"/>
    <x v="0"/>
    <x v="20"/>
    <x v="0"/>
    <x v="11"/>
    <x v="15"/>
    <x v="1"/>
    <x v="2"/>
    <x v="3"/>
    <x v="4"/>
    <d v="2022-10-10T00:00:00"/>
    <d v="2022-10-13T00:00:00"/>
    <s v="T201"/>
    <x v="150"/>
    <s v=""/>
    <s v=""/>
    <s v=""/>
    <s v=""/>
    <s v=""/>
    <s v=""/>
  </r>
  <r>
    <n v="295"/>
    <s v="TEMPOACTIVA"/>
    <s v="HUGO ALFONSO MOLINA ROCHA"/>
    <n v="72122335"/>
    <n v="72122335"/>
    <x v="3"/>
    <x v="0"/>
    <x v="2"/>
    <x v="1"/>
    <x v="11"/>
    <x v="9"/>
    <x v="0"/>
    <x v="1"/>
    <x v="2"/>
    <x v="4"/>
    <d v="2022-10-06T00:00:00"/>
    <d v="2022-10-15T00:00:00"/>
    <s v="Z988"/>
    <x v="146"/>
    <s v="HUGO ALFONSO MOLINA ROCHA"/>
    <n v="10"/>
    <n v="2022"/>
    <s v="octubre"/>
    <s v="Z988, Z988"/>
    <s v="Otros estados postquirurgicos especificados, Otros estados postquirurgicos especificados"/>
  </r>
  <r>
    <n v="296"/>
    <s v="TEMPOACTIVA"/>
    <s v="JEFRY JOSE DE LA HOZ MARQUEZ"/>
    <n v="1002155895"/>
    <n v="1002155895"/>
    <x v="0"/>
    <x v="0"/>
    <x v="0"/>
    <x v="1"/>
    <x v="11"/>
    <x v="9"/>
    <x v="1"/>
    <x v="2"/>
    <x v="2"/>
    <x v="4"/>
    <d v="2022-10-08T00:00:00"/>
    <d v="2022-10-17T00:00:00"/>
    <s v="Z988"/>
    <x v="146"/>
    <s v=""/>
    <s v=""/>
    <s v=""/>
    <s v=""/>
    <s v=""/>
    <s v=""/>
  </r>
  <r>
    <n v="297"/>
    <s v="TEMPOACTIVA"/>
    <s v="SULAY DEL CARMEN TEJERA GONZALEZ"/>
    <n v="22586275"/>
    <n v="22586275"/>
    <x v="0"/>
    <x v="0"/>
    <x v="4"/>
    <x v="0"/>
    <x v="11"/>
    <x v="5"/>
    <x v="0"/>
    <x v="1"/>
    <x v="0"/>
    <x v="4"/>
    <d v="2022-10-13T00:00:00"/>
    <d v="2022-10-14T00:00:00"/>
    <s v="J209"/>
    <x v="130"/>
    <s v=""/>
    <s v=""/>
    <s v=""/>
    <s v=""/>
    <s v=""/>
    <s v=""/>
  </r>
  <r>
    <n v="298"/>
    <s v="TEMPOACTIVA"/>
    <s v="JOSELIN  CAMPO CHAMORRO"/>
    <n v="1005649210"/>
    <n v="1005649210"/>
    <x v="0"/>
    <x v="0"/>
    <x v="4"/>
    <x v="0"/>
    <x v="11"/>
    <x v="1"/>
    <x v="0"/>
    <x v="1"/>
    <x v="2"/>
    <x v="4"/>
    <d v="2022-10-12T00:00:00"/>
    <d v="2022-10-14T00:00:00"/>
    <s v="Z349"/>
    <x v="80"/>
    <s v=""/>
    <s v=""/>
    <s v=""/>
    <s v=""/>
    <s v=""/>
    <s v=""/>
  </r>
  <r>
    <n v="299"/>
    <s v="TEMPOACTIVA"/>
    <s v="LUIS ALFREDO BARRIOS RIOS"/>
    <n v="1042428984"/>
    <n v="1042428984"/>
    <x v="9"/>
    <x v="0"/>
    <x v="6"/>
    <x v="1"/>
    <x v="11"/>
    <x v="10"/>
    <x v="0"/>
    <x v="1"/>
    <x v="2"/>
    <x v="4"/>
    <d v="2022-10-13T00:00:00"/>
    <d v="2022-10-17T00:00:00"/>
    <s v="S823"/>
    <x v="141"/>
    <s v=""/>
    <s v=""/>
    <s v=""/>
    <s v=""/>
    <s v=""/>
    <s v=""/>
  </r>
  <r>
    <n v="300"/>
    <s v="TEMPOACTIVA"/>
    <s v="LUIS FERNANDO CHARRIS BALDOVINO"/>
    <n v="8498272"/>
    <n v="8498272"/>
    <x v="0"/>
    <x v="0"/>
    <x v="3"/>
    <x v="1"/>
    <x v="11"/>
    <x v="7"/>
    <x v="0"/>
    <x v="1"/>
    <x v="4"/>
    <x v="4"/>
    <d v="2022-10-19T00:00:00"/>
    <d v="2022-11-16T00:00:00"/>
    <s v="S623"/>
    <x v="151"/>
    <s v="LUIS FERNANDO CHARRIS BALDOVINO"/>
    <n v="29"/>
    <n v="2022"/>
    <s v="octubre"/>
    <s v="S623"/>
    <s v="Fractura de otros huesos metacarpianos"/>
  </r>
  <r>
    <n v="301"/>
    <s v="TEMPOACTIVA"/>
    <s v="LUIS ALFONSO OSORIO AMADOR"/>
    <n v="1044433815"/>
    <n v="1044433815"/>
    <x v="3"/>
    <x v="0"/>
    <x v="6"/>
    <x v="1"/>
    <x v="11"/>
    <x v="5"/>
    <x v="0"/>
    <x v="1"/>
    <x v="3"/>
    <x v="4"/>
    <d v="2022-10-20T00:00:00"/>
    <d v="2022-10-21T00:00:00"/>
    <s v="K010"/>
    <x v="38"/>
    <s v=""/>
    <s v=""/>
    <s v=""/>
    <s v=""/>
    <s v=""/>
    <s v=""/>
  </r>
  <r>
    <n v="302"/>
    <s v="TEMPOACTIVA"/>
    <s v="JOHANDRY PAOLA MONTENEGRO MARTINEZ"/>
    <n v="1193471824"/>
    <n v="1193471824"/>
    <x v="0"/>
    <x v="0"/>
    <x v="0"/>
    <x v="0"/>
    <x v="11"/>
    <x v="0"/>
    <x v="0"/>
    <x v="1"/>
    <x v="3"/>
    <x v="4"/>
    <d v="2022-10-21T00:00:00"/>
    <d v="2022-10-21T00:00:00"/>
    <s v="B349"/>
    <x v="31"/>
    <s v=""/>
    <s v=""/>
    <s v=""/>
    <s v=""/>
    <s v=""/>
    <s v=""/>
  </r>
  <r>
    <n v="303"/>
    <s v="TEMPOACTIVA"/>
    <s v="MARIA DEL CARMEN FERRER ALVIS"/>
    <n v="22506589"/>
    <n v="22506589"/>
    <x v="2"/>
    <x v="0"/>
    <x v="3"/>
    <x v="0"/>
    <x v="11"/>
    <x v="0"/>
    <x v="0"/>
    <x v="1"/>
    <x v="2"/>
    <x v="4"/>
    <d v="2022-10-21T00:00:00"/>
    <d v="2022-10-21T00:00:00"/>
    <s v="G442"/>
    <x v="18"/>
    <s v=""/>
    <s v=""/>
    <s v=""/>
    <s v=""/>
    <s v=""/>
    <s v=""/>
  </r>
  <r>
    <n v="304"/>
    <s v="TEMPOACTIVA"/>
    <s v="HUGO ALFONSO MOLINA ROCHA"/>
    <n v="72122335"/>
    <n v="72122335"/>
    <x v="3"/>
    <x v="0"/>
    <x v="2"/>
    <x v="1"/>
    <x v="11"/>
    <x v="8"/>
    <x v="0"/>
    <x v="1"/>
    <x v="2"/>
    <x v="4"/>
    <d v="2022-10-21T00:00:00"/>
    <d v="2022-10-27T00:00:00"/>
    <s v="Z988"/>
    <x v="146"/>
    <s v="HUGO ALFONSO MOLINA ROCHA"/>
    <n v="7"/>
    <n v="2022"/>
    <s v="octubre"/>
    <s v="Z988, Z988"/>
    <s v="Otros estados postquirurgicos especificados, Otros estados postquirurgicos especificados"/>
  </r>
  <r>
    <n v="305"/>
    <s v="TEMPOACTIVA"/>
    <s v="JOHN JAIRO RAMIREZ CASTRO"/>
    <n v="8798251"/>
    <n v="8798251"/>
    <x v="6"/>
    <x v="0"/>
    <x v="1"/>
    <x v="1"/>
    <x v="11"/>
    <x v="0"/>
    <x v="0"/>
    <x v="1"/>
    <x v="0"/>
    <x v="4"/>
    <d v="2022-10-22T00:00:00"/>
    <d v="2022-10-22T00:00:00"/>
    <s v="H103"/>
    <x v="152"/>
    <s v=""/>
    <s v=""/>
    <s v=""/>
    <s v=""/>
    <s v=""/>
    <s v=""/>
  </r>
  <r>
    <n v="306"/>
    <s v="TEMPOACTIVA"/>
    <s v="YULIS PAOLA RODRIGUEZ YEPES"/>
    <n v="1129568885"/>
    <n v="1129568885"/>
    <x v="0"/>
    <x v="0"/>
    <x v="1"/>
    <x v="0"/>
    <x v="11"/>
    <x v="1"/>
    <x v="0"/>
    <x v="1"/>
    <x v="3"/>
    <x v="4"/>
    <d v="2022-10-25T00:00:00"/>
    <d v="2022-10-27T00:00:00"/>
    <s v="K010"/>
    <x v="38"/>
    <s v=""/>
    <s v=""/>
    <s v=""/>
    <s v=""/>
    <s v=""/>
    <s v=""/>
  </r>
  <r>
    <n v="307"/>
    <s v="TEMPOACTIVA"/>
    <s v="ASTRID PAOLA THOMAS CUETO"/>
    <n v="1149451661"/>
    <n v="1149451661"/>
    <x v="0"/>
    <x v="0"/>
    <x v="4"/>
    <x v="0"/>
    <x v="11"/>
    <x v="5"/>
    <x v="0"/>
    <x v="1"/>
    <x v="3"/>
    <x v="4"/>
    <d v="2022-10-19T00:00:00"/>
    <d v="2022-10-20T00:00:00"/>
    <s v="N23X"/>
    <x v="102"/>
    <s v=""/>
    <s v=""/>
    <s v=""/>
    <s v=""/>
    <s v=""/>
    <s v=""/>
  </r>
  <r>
    <n v="308"/>
    <s v="TEMPOACTIVA"/>
    <s v="MARIA DEL CARMEN FERRER ALVIS"/>
    <n v="22506589"/>
    <n v="22506589"/>
    <x v="2"/>
    <x v="0"/>
    <x v="3"/>
    <x v="0"/>
    <x v="11"/>
    <x v="5"/>
    <x v="0"/>
    <x v="1"/>
    <x v="2"/>
    <x v="4"/>
    <d v="2022-10-27T00:00:00"/>
    <d v="2022-10-28T00:00:00"/>
    <s v="M436"/>
    <x v="147"/>
    <s v=""/>
    <s v=""/>
    <s v=""/>
    <s v=""/>
    <s v=""/>
    <s v=""/>
  </r>
  <r>
    <n v="309"/>
    <s v="TEMPOACTIVA"/>
    <s v="FRAY ANTONIO GONZALEZ PALACIO"/>
    <n v="1044428129"/>
    <n v="1044428129"/>
    <x v="21"/>
    <x v="0"/>
    <x v="10"/>
    <x v="1"/>
    <x v="11"/>
    <x v="0"/>
    <x v="0"/>
    <x v="1"/>
    <x v="3"/>
    <x v="4"/>
    <d v="2022-10-31T00:00:00"/>
    <d v="2022-10-31T00:00:00"/>
    <s v="H920"/>
    <x v="109"/>
    <s v=""/>
    <s v=""/>
    <s v=""/>
    <s v=""/>
    <s v=""/>
    <s v=""/>
  </r>
  <r>
    <n v="310"/>
    <s v="TEMPOACTIVA"/>
    <s v="CELIA MARIA MOLINA CORONELL"/>
    <n v="1044392321"/>
    <n v="1044392321"/>
    <x v="15"/>
    <x v="0"/>
    <x v="2"/>
    <x v="0"/>
    <x v="11"/>
    <x v="1"/>
    <x v="0"/>
    <x v="1"/>
    <x v="0"/>
    <x v="4"/>
    <d v="2022-10-26T00:00:00"/>
    <d v="2022-10-28T00:00:00"/>
    <s v="L089"/>
    <x v="153"/>
    <s v=""/>
    <s v=""/>
    <s v=""/>
    <s v=""/>
    <s v=""/>
    <s v=""/>
  </r>
  <r>
    <n v="311"/>
    <s v="TEMPOACTIVA"/>
    <s v="FRAY ANTONIO GONZALEZ PALACIO"/>
    <n v="1044428129"/>
    <n v="1044428129"/>
    <x v="21"/>
    <x v="0"/>
    <x v="10"/>
    <x v="1"/>
    <x v="9"/>
    <x v="5"/>
    <x v="0"/>
    <x v="1"/>
    <x v="3"/>
    <x v="4"/>
    <d v="2022-11-04T00:00:00"/>
    <d v="2022-11-05T00:00:00"/>
    <s v="H603"/>
    <x v="154"/>
    <s v=""/>
    <s v=""/>
    <s v=""/>
    <s v=""/>
    <s v=""/>
    <s v=""/>
  </r>
  <r>
    <n v="312"/>
    <s v="TEMPOACTIVA"/>
    <s v="YUSEF YAMID AMAYA MOLINA"/>
    <n v="1044391162"/>
    <n v="1044391162"/>
    <x v="22"/>
    <x v="0"/>
    <x v="2"/>
    <x v="1"/>
    <x v="9"/>
    <x v="5"/>
    <x v="1"/>
    <x v="2"/>
    <x v="0"/>
    <x v="4"/>
    <d v="2022-11-02T00:00:00"/>
    <d v="2022-11-03T00:00:00"/>
    <s v="S099"/>
    <x v="155"/>
    <s v=""/>
    <s v=""/>
    <s v=""/>
    <s v=""/>
    <s v=""/>
    <s v=""/>
  </r>
  <r>
    <n v="313"/>
    <s v="TEMPOACTIVA"/>
    <s v="MILENA BEATRIZ CARDENAS PEDROZA"/>
    <n v="1046814743"/>
    <n v="1046814743"/>
    <x v="6"/>
    <x v="0"/>
    <x v="6"/>
    <x v="0"/>
    <x v="9"/>
    <x v="1"/>
    <x v="0"/>
    <x v="1"/>
    <x v="4"/>
    <x v="4"/>
    <d v="2022-11-02T00:00:00"/>
    <d v="2022-11-04T00:00:00"/>
    <s v="J209"/>
    <x v="130"/>
    <s v=""/>
    <s v=""/>
    <s v=""/>
    <s v=""/>
    <s v=""/>
    <s v=""/>
  </r>
  <r>
    <n v="314"/>
    <s v="TEMPOACTIVA"/>
    <s v="NESTOR  OCHOA MANTILLA"/>
    <n v="1042357925"/>
    <n v="1042357925"/>
    <x v="8"/>
    <x v="0"/>
    <x v="6"/>
    <x v="0"/>
    <x v="9"/>
    <x v="8"/>
    <x v="0"/>
    <x v="1"/>
    <x v="5"/>
    <x v="4"/>
    <d v="2022-11-06T00:00:00"/>
    <d v="2022-11-12T00:00:00"/>
    <s v="B019"/>
    <x v="43"/>
    <s v=""/>
    <s v=""/>
    <s v=""/>
    <s v=""/>
    <s v=""/>
    <s v=""/>
  </r>
  <r>
    <n v="315"/>
    <s v="TEMPOACTIVA"/>
    <s v="PALMIRA MARIA JIMENEZ MENDEZ"/>
    <n v="1140817577"/>
    <n v="1140817577"/>
    <x v="0"/>
    <x v="0"/>
    <x v="0"/>
    <x v="0"/>
    <x v="9"/>
    <x v="10"/>
    <x v="1"/>
    <x v="2"/>
    <x v="7"/>
    <x v="4"/>
    <d v="2022-11-07T00:00:00"/>
    <d v="2022-11-11T00:00:00"/>
    <s v="S934"/>
    <x v="19"/>
    <s v="PALMIRA MARIA JIMENEZ MENDEZ"/>
    <n v="5"/>
    <n v="2022"/>
    <s v="noviembre"/>
    <s v="S934, S934, S934"/>
    <s v="Esguinces y torceduras del tobillo, Esguinces y torceduras del tobillo, Esguinces y torceduras del tobillo"/>
  </r>
  <r>
    <n v="316"/>
    <s v="TEMPOACTIVA"/>
    <s v="JOSELIN  CAMPO CHAMORRO"/>
    <n v="1005649210"/>
    <n v="1005649210"/>
    <x v="0"/>
    <x v="0"/>
    <x v="4"/>
    <x v="0"/>
    <x v="9"/>
    <x v="1"/>
    <x v="0"/>
    <x v="1"/>
    <x v="2"/>
    <x v="4"/>
    <d v="2022-11-10T00:00:00"/>
    <d v="2022-11-12T00:00:00"/>
    <s v="Z359"/>
    <x v="1"/>
    <s v=""/>
    <s v=""/>
    <s v=""/>
    <s v=""/>
    <s v=""/>
    <s v=""/>
  </r>
  <r>
    <n v="317"/>
    <s v="TEMPOACTIVA"/>
    <s v="PALMIRA MARIA JIMENEZ MENDEZ"/>
    <n v="1140817577"/>
    <n v="1140817577"/>
    <x v="0"/>
    <x v="0"/>
    <x v="0"/>
    <x v="0"/>
    <x v="9"/>
    <x v="10"/>
    <x v="1"/>
    <x v="2"/>
    <x v="7"/>
    <x v="4"/>
    <d v="2022-11-13T00:00:00"/>
    <d v="2022-11-17T00:00:00"/>
    <s v="S934"/>
    <x v="19"/>
    <s v="PALMIRA MARIA JIMENEZ MENDEZ"/>
    <n v="5"/>
    <n v="2022"/>
    <s v="noviembre"/>
    <s v="S934, S934, S934"/>
    <s v="Esguinces y torceduras del tobillo, Esguinces y torceduras del tobillo, Esguinces y torceduras del tobillo"/>
  </r>
  <r>
    <n v="318"/>
    <s v="TEMPOACTIVA"/>
    <s v="LUIS FERNANDO CHARRIS BALDOVINO"/>
    <n v="8498272"/>
    <n v="8498272"/>
    <x v="0"/>
    <x v="0"/>
    <x v="3"/>
    <x v="1"/>
    <x v="9"/>
    <x v="13"/>
    <x v="0"/>
    <x v="1"/>
    <x v="4"/>
    <x v="4"/>
    <d v="2022-11-17T00:00:00"/>
    <d v="2022-12-14T00:00:00"/>
    <s v="S623"/>
    <x v="151"/>
    <s v="LUIS FERNANDO CHARRIS BALDOVINO"/>
    <n v="28"/>
    <n v="2022"/>
    <s v="noviembre"/>
    <s v="S623"/>
    <s v="Fractura de otros huesos metacarpianos"/>
  </r>
  <r>
    <n v="319"/>
    <s v="TEMPOACTIVA"/>
    <s v="ALVARO DE JESUS IGLESIAS HEREDIA"/>
    <n v="72010807"/>
    <n v="72010807"/>
    <x v="1"/>
    <x v="0"/>
    <x v="6"/>
    <x v="1"/>
    <x v="9"/>
    <x v="12"/>
    <x v="0"/>
    <x v="1"/>
    <x v="4"/>
    <x v="4"/>
    <d v="2022-11-11T00:00:00"/>
    <d v="2022-12-10T00:00:00"/>
    <s v="M179"/>
    <x v="156"/>
    <s v="ALVARO DE JESUS IGLESIAS HEREDIA"/>
    <n v="30"/>
    <n v="2022"/>
    <s v="noviembre"/>
    <s v="M179"/>
    <s v="Gonartrosis, no especificada"/>
  </r>
  <r>
    <n v="320"/>
    <s v="TEMPOACTIVA"/>
    <s v="PALMIRA MARIA JIMENEZ MENDEZ"/>
    <n v="1140817577"/>
    <n v="1140817577"/>
    <x v="0"/>
    <x v="0"/>
    <x v="0"/>
    <x v="0"/>
    <x v="9"/>
    <x v="12"/>
    <x v="1"/>
    <x v="2"/>
    <x v="7"/>
    <x v="4"/>
    <d v="2022-11-18T00:00:00"/>
    <d v="2022-12-17T00:00:00"/>
    <s v="S934"/>
    <x v="19"/>
    <s v="PALMIRA MARIA JIMENEZ MENDEZ"/>
    <n v="30"/>
    <n v="2022"/>
    <s v="noviembre"/>
    <s v="S934, S934, S934"/>
    <s v="Esguinces y torceduras del tobillo, Esguinces y torceduras del tobillo, Esguinces y torceduras del tobillo"/>
  </r>
  <r>
    <n v="321"/>
    <s v="TEMPOACTIVA"/>
    <s v="MILAGRO ESPERANZA MAURY MARTINEZ"/>
    <n v="22705666"/>
    <n v="22705666"/>
    <x v="0"/>
    <x v="0"/>
    <x v="2"/>
    <x v="0"/>
    <x v="9"/>
    <x v="5"/>
    <x v="0"/>
    <x v="1"/>
    <x v="4"/>
    <x v="4"/>
    <d v="2022-11-22T00:00:00"/>
    <d v="2022-11-23T00:00:00"/>
    <s v="N390"/>
    <x v="5"/>
    <s v=""/>
    <s v=""/>
    <s v=""/>
    <s v=""/>
    <s v=""/>
    <s v=""/>
  </r>
  <r>
    <n v="322"/>
    <s v="TEMPOACTIVA"/>
    <s v="FRAY ANTONIO GONZALEZ PALACIO"/>
    <n v="1044428129"/>
    <n v="1044428129"/>
    <x v="21"/>
    <x v="0"/>
    <x v="10"/>
    <x v="1"/>
    <x v="9"/>
    <x v="0"/>
    <x v="0"/>
    <x v="1"/>
    <x v="3"/>
    <x v="4"/>
    <d v="2022-11-22T00:00:00"/>
    <d v="2022-11-22T00:00:00"/>
    <s v="H669"/>
    <x v="157"/>
    <s v=""/>
    <s v=""/>
    <s v=""/>
    <s v=""/>
    <s v=""/>
    <s v=""/>
  </r>
  <r>
    <n v="323"/>
    <s v="TEMPOACTIVA"/>
    <s v="MARTIN JOSE BALLESTAS JIMENEZ"/>
    <n v="1002131545"/>
    <n v="1002131545"/>
    <x v="0"/>
    <x v="0"/>
    <x v="5"/>
    <x v="1"/>
    <x v="9"/>
    <x v="5"/>
    <x v="0"/>
    <x v="1"/>
    <x v="3"/>
    <x v="4"/>
    <d v="2022-11-26T00:00:00"/>
    <d v="2022-11-27T00:00:00"/>
    <s v="M796"/>
    <x v="158"/>
    <s v=""/>
    <s v=""/>
    <s v=""/>
    <s v=""/>
    <s v=""/>
    <s v=""/>
  </r>
  <r>
    <n v="324"/>
    <s v="TEMPOACTIVA"/>
    <s v="JOSELIN  CAMPO CHAMORRO"/>
    <n v="1005649210"/>
    <n v="1005649210"/>
    <x v="0"/>
    <x v="0"/>
    <x v="4"/>
    <x v="0"/>
    <x v="9"/>
    <x v="10"/>
    <x v="0"/>
    <x v="1"/>
    <x v="2"/>
    <x v="4"/>
    <d v="2022-11-19T00:00:00"/>
    <d v="2022-11-23T00:00:00"/>
    <s v="Z359"/>
    <x v="1"/>
    <s v=""/>
    <s v=""/>
    <s v=""/>
    <s v=""/>
    <s v=""/>
    <s v=""/>
  </r>
  <r>
    <n v="325"/>
    <s v="TEMPOACTIVA"/>
    <s v="NELLY JOHANA ECHAVARRIA PEÑA"/>
    <n v="1140903079"/>
    <n v="1140903079"/>
    <x v="0"/>
    <x v="0"/>
    <x v="0"/>
    <x v="0"/>
    <x v="10"/>
    <x v="5"/>
    <x v="0"/>
    <x v="1"/>
    <x v="4"/>
    <x v="4"/>
    <d v="2022-12-19T00:00:00"/>
    <d v="2022-12-20T00:00:00"/>
    <s v="M542"/>
    <x v="55"/>
    <s v=""/>
    <s v=""/>
    <s v=""/>
    <s v=""/>
    <s v=""/>
    <s v=""/>
  </r>
  <r>
    <n v="326"/>
    <s v="TEMPOACTIVA"/>
    <s v="MAIRA ALEJANDRA MARRIAGA BOLAÑOS"/>
    <n v="1143460389"/>
    <n v="1143460389"/>
    <x v="0"/>
    <x v="0"/>
    <x v="0"/>
    <x v="0"/>
    <x v="10"/>
    <x v="0"/>
    <x v="0"/>
    <x v="1"/>
    <x v="2"/>
    <x v="4"/>
    <d v="2022-12-15T00:00:00"/>
    <d v="2022-12-15T00:00:00"/>
    <s v="G442"/>
    <x v="18"/>
    <s v=""/>
    <s v=""/>
    <s v=""/>
    <s v=""/>
    <s v=""/>
    <s v=""/>
  </r>
  <r>
    <n v="327"/>
    <s v="TEMPOACTIVA"/>
    <s v="HONATAN ENRIQUE MOLINA REYES"/>
    <n v="1044390709"/>
    <n v="1044390709"/>
    <x v="18"/>
    <x v="0"/>
    <x v="9"/>
    <x v="1"/>
    <x v="2"/>
    <x v="1"/>
    <x v="0"/>
    <x v="1"/>
    <x v="2"/>
    <x v="6"/>
    <d v="2021-01-19T00:00:00"/>
    <d v="2021-01-21T00:00:00"/>
    <s v="U072"/>
    <x v="59"/>
    <s v=""/>
    <s v=""/>
    <s v=""/>
    <s v=""/>
    <s v=""/>
    <s v=""/>
  </r>
  <r>
    <n v="328"/>
    <s v="TEMPOACTIVA"/>
    <s v="HONATAN ENRIQUE MOLINA REYES"/>
    <n v="1044390709"/>
    <n v="1044390709"/>
    <x v="18"/>
    <x v="0"/>
    <x v="9"/>
    <x v="1"/>
    <x v="2"/>
    <x v="5"/>
    <x v="0"/>
    <x v="1"/>
    <x v="2"/>
    <x v="6"/>
    <d v="2021-01-22T00:00:00"/>
    <d v="2021-01-23T00:00:00"/>
    <s v="U072"/>
    <x v="59"/>
    <s v=""/>
    <s v=""/>
    <s v=""/>
    <s v=""/>
    <s v=""/>
    <s v=""/>
  </r>
  <r>
    <n v="329"/>
    <s v="TEMPOACTIVA"/>
    <s v="DAGOBERTO  ARTETA PAZ"/>
    <n v="1044391559"/>
    <n v="1044391559"/>
    <x v="0"/>
    <x v="0"/>
    <x v="2"/>
    <x v="1"/>
    <x v="4"/>
    <x v="15"/>
    <x v="0"/>
    <x v="1"/>
    <x v="1"/>
    <x v="6"/>
    <d v="2021-02-09T00:00:00"/>
    <d v="2021-02-12T00:00:00"/>
    <s v="K081"/>
    <x v="159"/>
    <s v=""/>
    <s v=""/>
    <s v=""/>
    <s v=""/>
    <s v=""/>
    <s v=""/>
  </r>
  <r>
    <n v="330"/>
    <s v="TEMPOACTIVA"/>
    <s v="LUIS ALEXANDER RODRIGUEZ ZAMBRANO"/>
    <n v="72170498"/>
    <n v="72170498"/>
    <x v="20"/>
    <x v="0"/>
    <x v="2"/>
    <x v="1"/>
    <x v="4"/>
    <x v="10"/>
    <x v="0"/>
    <x v="1"/>
    <x v="3"/>
    <x v="6"/>
    <d v="2021-02-15T00:00:00"/>
    <d v="2021-02-19T00:00:00"/>
    <s v="M771"/>
    <x v="160"/>
    <s v=""/>
    <s v=""/>
    <s v=""/>
    <s v=""/>
    <s v=""/>
    <s v=""/>
  </r>
  <r>
    <n v="331"/>
    <s v="TEMPOACTIVA"/>
    <s v="GREIDY DE JESUS ACOSTA CONRADO"/>
    <n v="1044428902"/>
    <n v="1044428902"/>
    <x v="0"/>
    <x v="0"/>
    <x v="10"/>
    <x v="1"/>
    <x v="4"/>
    <x v="1"/>
    <x v="0"/>
    <x v="1"/>
    <x v="3"/>
    <x v="6"/>
    <d v="2021-02-22T00:00:00"/>
    <d v="2021-02-24T00:00:00"/>
    <s v="U072"/>
    <x v="59"/>
    <s v=""/>
    <s v=""/>
    <s v=""/>
    <s v=""/>
    <s v=""/>
    <s v=""/>
  </r>
  <r>
    <n v="332"/>
    <s v="TEMPOACTIVA"/>
    <s v="IVAN DARIO MOLINA ARTETA"/>
    <n v="1044392901"/>
    <n v="1044392901"/>
    <x v="0"/>
    <x v="0"/>
    <x v="23"/>
    <x v="1"/>
    <x v="4"/>
    <x v="4"/>
    <x v="0"/>
    <x v="1"/>
    <x v="3"/>
    <x v="6"/>
    <d v="2021-02-23T00:00:00"/>
    <d v="2021-02-28T00:00:00"/>
    <s v="N432"/>
    <x v="161"/>
    <s v=""/>
    <s v=""/>
    <s v=""/>
    <s v=""/>
    <s v=""/>
    <s v=""/>
  </r>
  <r>
    <n v="333"/>
    <s v="TEMPOACTIVA"/>
    <s v="IVAN DARIO MOLINA ARTETA"/>
    <n v="1044392901"/>
    <n v="1044392901"/>
    <x v="0"/>
    <x v="0"/>
    <x v="23"/>
    <x v="1"/>
    <x v="7"/>
    <x v="17"/>
    <x v="0"/>
    <x v="1"/>
    <x v="3"/>
    <x v="6"/>
    <d v="2021-03-01T00:00:00"/>
    <d v="2021-03-14T00:00:00"/>
    <s v="N432"/>
    <x v="161"/>
    <s v="IVAN DARIO MOLINA ARTETA"/>
    <n v="14"/>
    <n v="2021"/>
    <s v="marzo"/>
    <s v="N432"/>
    <s v="Otros hidroceles"/>
  </r>
  <r>
    <n v="334"/>
    <s v="TEMPOACTIVA"/>
    <s v="EDDIE ENRIQUE MEZA GONZALEZ"/>
    <n v="1044424401"/>
    <n v="1044424401"/>
    <x v="0"/>
    <x v="0"/>
    <x v="2"/>
    <x v="1"/>
    <x v="5"/>
    <x v="8"/>
    <x v="0"/>
    <x v="1"/>
    <x v="4"/>
    <x v="5"/>
    <d v="2016-09-01T00:00:00"/>
    <d v="2016-09-07T00:00:00"/>
    <s v="S400"/>
    <x v="115"/>
    <s v=""/>
    <s v=""/>
    <s v=""/>
    <s v=""/>
    <s v=""/>
    <s v=""/>
  </r>
  <r>
    <n v="335"/>
    <s v="TEMPOACTIVA"/>
    <s v="ZAMIT  SOLANO MEJIA"/>
    <n v="1048205563"/>
    <n v="1048205563"/>
    <x v="17"/>
    <x v="0"/>
    <x v="2"/>
    <x v="1"/>
    <x v="0"/>
    <x v="17"/>
    <x v="0"/>
    <x v="1"/>
    <x v="4"/>
    <x v="6"/>
    <d v="2021-04-29T00:00:00"/>
    <d v="2021-05-12T00:00:00"/>
    <s v="S228"/>
    <x v="162"/>
    <s v="ZAMIT  SOLANO MEJIA"/>
    <n v="14"/>
    <n v="2021"/>
    <s v="abril"/>
    <s v="S228"/>
    <s v="Fractura de otras partes del torax oseo"/>
  </r>
  <r>
    <n v="336"/>
    <s v="TEMPOACTIVA"/>
    <s v="MARLEN PAOLA NUÑEZ TRAEGER"/>
    <n v="1042443272"/>
    <n v="1042443272"/>
    <x v="15"/>
    <x v="0"/>
    <x v="2"/>
    <x v="0"/>
    <x v="8"/>
    <x v="0"/>
    <x v="0"/>
    <x v="1"/>
    <x v="3"/>
    <x v="6"/>
    <d v="2021-05-04T00:00:00"/>
    <d v="2021-05-04T00:00:00"/>
    <s v="G442"/>
    <x v="18"/>
    <s v=""/>
    <s v=""/>
    <s v=""/>
    <s v=""/>
    <s v=""/>
    <s v=""/>
  </r>
  <r>
    <n v="337"/>
    <s v="TEMPOACTIVA"/>
    <s v="ZULEIDYS MARGARITA JIMENEZ ACOSTA"/>
    <n v="1045679956"/>
    <n v="1045679956"/>
    <x v="25"/>
    <x v="0"/>
    <x v="24"/>
    <x v="0"/>
    <x v="8"/>
    <x v="5"/>
    <x v="0"/>
    <x v="1"/>
    <x v="3"/>
    <x v="6"/>
    <d v="2021-05-28T00:00:00"/>
    <d v="2021-05-29T00:00:00"/>
    <s v="L032"/>
    <x v="163"/>
    <s v=""/>
    <s v=""/>
    <s v=""/>
    <s v=""/>
    <s v=""/>
    <s v=""/>
  </r>
  <r>
    <n v="338"/>
    <s v="TEMPOACTIVA"/>
    <s v="ZULEIDYS MARGARITA JIMENEZ ACOSTA"/>
    <n v="1045679956"/>
    <n v="1045679956"/>
    <x v="25"/>
    <x v="0"/>
    <x v="24"/>
    <x v="0"/>
    <x v="8"/>
    <x v="5"/>
    <x v="0"/>
    <x v="1"/>
    <x v="3"/>
    <x v="6"/>
    <d v="2021-05-31T00:00:00"/>
    <d v="2021-06-01T00:00:00"/>
    <s v="K055"/>
    <x v="164"/>
    <s v=""/>
    <s v=""/>
    <s v=""/>
    <s v=""/>
    <s v=""/>
    <s v=""/>
  </r>
  <r>
    <n v="339"/>
    <s v="TEMPOACTIVA"/>
    <s v="JOSE ALFREDO CHARRIS PADILLA"/>
    <n v="1044391493"/>
    <n v="1044391493"/>
    <x v="0"/>
    <x v="0"/>
    <x v="2"/>
    <x v="1"/>
    <x v="6"/>
    <x v="5"/>
    <x v="0"/>
    <x v="1"/>
    <x v="1"/>
    <x v="6"/>
    <d v="2021-06-06T00:00:00"/>
    <d v="2021-06-07T00:00:00"/>
    <s v="V295"/>
    <x v="165"/>
    <s v=""/>
    <s v=""/>
    <s v=""/>
    <s v=""/>
    <s v=""/>
    <s v=""/>
  </r>
  <r>
    <n v="340"/>
    <s v="TEMPOACTIVA"/>
    <s v="RONALDO ENRIQUE MOLINA CORONELL"/>
    <n v="3730772"/>
    <n v="3730772"/>
    <x v="0"/>
    <x v="0"/>
    <x v="2"/>
    <x v="1"/>
    <x v="6"/>
    <x v="15"/>
    <x v="0"/>
    <x v="1"/>
    <x v="5"/>
    <x v="6"/>
    <d v="2021-06-25T00:00:00"/>
    <d v="2021-06-28T00:00:00"/>
    <s v="K047"/>
    <x v="166"/>
    <s v=""/>
    <s v=""/>
    <s v=""/>
    <s v=""/>
    <s v=""/>
    <s v=""/>
  </r>
  <r>
    <n v="341"/>
    <s v="TEMPOACTIVA"/>
    <s v="JAIME ANTONIO MOLINARES "/>
    <n v="3746452"/>
    <n v="3746452"/>
    <x v="22"/>
    <x v="0"/>
    <x v="16"/>
    <x v="1"/>
    <x v="3"/>
    <x v="1"/>
    <x v="0"/>
    <x v="1"/>
    <x v="3"/>
    <x v="6"/>
    <d v="2021-07-07T00:00:00"/>
    <d v="2021-07-09T00:00:00"/>
    <s v="M545"/>
    <x v="70"/>
    <s v=""/>
    <s v=""/>
    <s v=""/>
    <s v=""/>
    <s v=""/>
    <s v=""/>
  </r>
  <r>
    <n v="342"/>
    <s v="TEMPOACTIVA"/>
    <s v="HONATAN ENRIQUE MOLINA REYES"/>
    <n v="1044390709"/>
    <n v="1044390709"/>
    <x v="18"/>
    <x v="0"/>
    <x v="9"/>
    <x v="1"/>
    <x v="3"/>
    <x v="8"/>
    <x v="0"/>
    <x v="1"/>
    <x v="2"/>
    <x v="6"/>
    <d v="2021-07-28T00:00:00"/>
    <d v="2021-08-03T00:00:00"/>
    <s v="B349"/>
    <x v="31"/>
    <s v=""/>
    <s v=""/>
    <s v=""/>
    <s v=""/>
    <s v=""/>
    <s v=""/>
  </r>
  <r>
    <n v="343"/>
    <s v="TEMPOACTIVA"/>
    <s v="MICHEL DAVID MARTINEZ CONTRERAS"/>
    <n v="1047216134"/>
    <n v="1047216134"/>
    <x v="19"/>
    <x v="0"/>
    <x v="6"/>
    <x v="1"/>
    <x v="1"/>
    <x v="8"/>
    <x v="0"/>
    <x v="1"/>
    <x v="3"/>
    <x v="6"/>
    <d v="2021-08-07T00:00:00"/>
    <d v="2021-08-13T00:00:00"/>
    <s v="U071"/>
    <x v="128"/>
    <s v=""/>
    <s v=""/>
    <s v=""/>
    <s v=""/>
    <s v=""/>
    <s v=""/>
  </r>
  <r>
    <n v="344"/>
    <s v="TEMPOACTIVA"/>
    <s v="HONATAN ENRIQUE MOLINA REYES"/>
    <n v="1044390709"/>
    <n v="1044390709"/>
    <x v="18"/>
    <x v="0"/>
    <x v="9"/>
    <x v="1"/>
    <x v="1"/>
    <x v="1"/>
    <x v="0"/>
    <x v="1"/>
    <x v="2"/>
    <x v="6"/>
    <d v="2021-08-04T00:00:00"/>
    <d v="2021-08-06T00:00:00"/>
    <s v="U071"/>
    <x v="128"/>
    <s v=""/>
    <s v=""/>
    <s v=""/>
    <s v=""/>
    <s v=""/>
    <s v=""/>
  </r>
  <r>
    <n v="345"/>
    <s v="TEMPOACTIVA"/>
    <s v="MARLLULIS  SANCHEZ LEMUS"/>
    <n v="22585707"/>
    <n v="22585707"/>
    <x v="0"/>
    <x v="0"/>
    <x v="8"/>
    <x v="0"/>
    <x v="1"/>
    <x v="5"/>
    <x v="0"/>
    <x v="1"/>
    <x v="2"/>
    <x v="6"/>
    <d v="2021-08-24T00:00:00"/>
    <d v="2021-08-25T00:00:00"/>
    <s v="K083"/>
    <x v="16"/>
    <s v=""/>
    <s v=""/>
    <s v=""/>
    <s v=""/>
    <s v=""/>
    <s v=""/>
  </r>
  <r>
    <n v="346"/>
    <s v="TEMPOACTIVA"/>
    <s v="ROBERTO RAFAEL MACIAS ARTETA"/>
    <n v="1044394429"/>
    <n v="1044394429"/>
    <x v="0"/>
    <x v="0"/>
    <x v="2"/>
    <x v="1"/>
    <x v="1"/>
    <x v="5"/>
    <x v="0"/>
    <x v="1"/>
    <x v="2"/>
    <x v="6"/>
    <d v="2021-08-21T00:00:00"/>
    <d v="2021-08-22T00:00:00"/>
    <s v="R51X"/>
    <x v="4"/>
    <s v=""/>
    <s v=""/>
    <s v=""/>
    <s v=""/>
    <s v=""/>
    <s v=""/>
  </r>
  <r>
    <n v="347"/>
    <s v="TEMPOACTIVA"/>
    <s v="DIONI DE JESUS ECHEVERRIA CASTRO"/>
    <n v="1129566741"/>
    <n v="1129566741"/>
    <x v="3"/>
    <x v="0"/>
    <x v="6"/>
    <x v="1"/>
    <x v="1"/>
    <x v="5"/>
    <x v="0"/>
    <x v="1"/>
    <x v="2"/>
    <x v="6"/>
    <d v="2021-08-17T00:00:00"/>
    <d v="2021-08-18T00:00:00"/>
    <s v="M545"/>
    <x v="70"/>
    <s v=""/>
    <s v=""/>
    <s v=""/>
    <s v=""/>
    <s v=""/>
    <s v=""/>
  </r>
  <r>
    <n v="348"/>
    <s v="TEMPOACTIVA"/>
    <s v="GREY DEL CARMEN ALMEIDA VILLERO"/>
    <n v="1045693821"/>
    <n v="1045693821"/>
    <x v="0"/>
    <x v="0"/>
    <x v="10"/>
    <x v="0"/>
    <x v="1"/>
    <x v="1"/>
    <x v="0"/>
    <x v="1"/>
    <x v="4"/>
    <x v="6"/>
    <d v="2021-08-18T00:00:00"/>
    <d v="2021-08-20T00:00:00"/>
    <s v="M545"/>
    <x v="70"/>
    <s v=""/>
    <s v=""/>
    <s v=""/>
    <s v=""/>
    <s v=""/>
    <s v=""/>
  </r>
  <r>
    <n v="349"/>
    <s v="TEMPOACTIVA"/>
    <s v="GREY DEL CARMEN ALMEIDA VILLERO"/>
    <n v="1045693821"/>
    <n v="1045693821"/>
    <x v="0"/>
    <x v="0"/>
    <x v="10"/>
    <x v="0"/>
    <x v="3"/>
    <x v="15"/>
    <x v="0"/>
    <x v="1"/>
    <x v="4"/>
    <x v="6"/>
    <d v="2021-07-30T00:00:00"/>
    <d v="2021-09-01T00:00:00"/>
    <s v="O034"/>
    <x v="167"/>
    <s v=""/>
    <s v=""/>
    <s v=""/>
    <s v=""/>
    <s v=""/>
    <s v=""/>
  </r>
  <r>
    <n v="350"/>
    <s v="TEMPOACTIVA"/>
    <s v="LILIAN PAOLA NARVAEZ REDONDO"/>
    <n v="1007176091"/>
    <n v="1007176091"/>
    <x v="4"/>
    <x v="1"/>
    <x v="7"/>
    <x v="0"/>
    <x v="5"/>
    <x v="8"/>
    <x v="0"/>
    <x v="1"/>
    <x v="3"/>
    <x v="6"/>
    <d v="2021-09-13T00:00:00"/>
    <d v="2021-09-19T00:00:00"/>
    <s v="U071"/>
    <x v="128"/>
    <s v=""/>
    <s v=""/>
    <s v=""/>
    <s v=""/>
    <s v=""/>
    <s v=""/>
  </r>
  <r>
    <n v="351"/>
    <s v="TEMPOACTIVA"/>
    <s v="MARTHA DEL SOCORRO RAMIREZ HAMBURGUER"/>
    <n v="32705541"/>
    <n v="32705541"/>
    <x v="0"/>
    <x v="0"/>
    <x v="2"/>
    <x v="0"/>
    <x v="1"/>
    <x v="12"/>
    <x v="0"/>
    <x v="1"/>
    <x v="2"/>
    <x v="6"/>
    <d v="2021-08-25T00:00:00"/>
    <d v="2021-09-23T00:00:00"/>
    <s v="S911"/>
    <x v="168"/>
    <s v="MARTHA DEL SOCORRO RAMIREZ HAMBURGUER"/>
    <n v="30"/>
    <n v="2021"/>
    <s v="agosto"/>
    <s v="S911"/>
    <s v="Herida de dedo(s) del pie sin dano(s) de la(s) una(s)"/>
  </r>
  <r>
    <n v="352"/>
    <s v="TEMPOACTIVA"/>
    <s v="LUIS ALFONSO CORONELL OLIVEROS"/>
    <n v="1044392852"/>
    <n v="1044392852"/>
    <x v="26"/>
    <x v="0"/>
    <x v="23"/>
    <x v="1"/>
    <x v="5"/>
    <x v="1"/>
    <x v="0"/>
    <x v="1"/>
    <x v="5"/>
    <x v="6"/>
    <d v="2021-09-22T00:00:00"/>
    <d v="2021-09-24T00:00:00"/>
    <s v="M545"/>
    <x v="70"/>
    <s v=""/>
    <s v=""/>
    <s v=""/>
    <s v=""/>
    <s v=""/>
    <s v=""/>
  </r>
  <r>
    <n v="353"/>
    <s v="TEMPOACTIVA"/>
    <s v="LUIS ALFONSO CORONELL OLIVEROS"/>
    <n v="1044392852"/>
    <n v="1044392852"/>
    <x v="26"/>
    <x v="0"/>
    <x v="23"/>
    <x v="1"/>
    <x v="5"/>
    <x v="0"/>
    <x v="0"/>
    <x v="1"/>
    <x v="5"/>
    <x v="6"/>
    <d v="2021-09-21T00:00:00"/>
    <d v="2021-09-21T00:00:00"/>
    <s v="R509"/>
    <x v="37"/>
    <s v=""/>
    <s v=""/>
    <s v=""/>
    <s v=""/>
    <s v=""/>
    <s v=""/>
  </r>
  <r>
    <n v="354"/>
    <s v="TEMPOACTIVA"/>
    <s v="LUIS FERNANDO GUZMAN RIVERA"/>
    <n v="72273863"/>
    <n v="72273863"/>
    <x v="18"/>
    <x v="0"/>
    <x v="6"/>
    <x v="1"/>
    <x v="5"/>
    <x v="5"/>
    <x v="0"/>
    <x v="1"/>
    <x v="3"/>
    <x v="6"/>
    <d v="2021-09-24T00:00:00"/>
    <d v="2021-09-25T00:00:00"/>
    <s v="J039"/>
    <x v="11"/>
    <s v=""/>
    <s v=""/>
    <s v=""/>
    <s v=""/>
    <s v=""/>
    <s v=""/>
  </r>
  <r>
    <n v="355"/>
    <s v="TEMPOACTIVA"/>
    <s v="HECTOR ALEXANDER SALCEDO MACMASTER"/>
    <n v="1143451622"/>
    <n v="1143451622"/>
    <x v="0"/>
    <x v="0"/>
    <x v="2"/>
    <x v="1"/>
    <x v="11"/>
    <x v="12"/>
    <x v="0"/>
    <x v="5"/>
    <x v="5"/>
    <x v="6"/>
    <d v="2021-10-01T00:00:00"/>
    <d v="2021-10-30T00:00:00"/>
    <s v="S728"/>
    <x v="169"/>
    <s v="HECTOR ALEXANDER SALCEDO MACMASTER"/>
    <n v="30"/>
    <n v="2021"/>
    <s v="octubre"/>
    <s v="S728"/>
    <s v="Fracturas de otras partes del femur"/>
  </r>
  <r>
    <n v="356"/>
    <s v="TEMPOACTIVA"/>
    <s v="MARICELA  CALDERIN PERTUZ"/>
    <n v="32869679"/>
    <n v="32869679"/>
    <x v="0"/>
    <x v="0"/>
    <x v="5"/>
    <x v="0"/>
    <x v="11"/>
    <x v="5"/>
    <x v="0"/>
    <x v="1"/>
    <x v="3"/>
    <x v="6"/>
    <d v="2021-10-09T00:00:00"/>
    <d v="2021-10-10T00:00:00"/>
    <s v="M545"/>
    <x v="70"/>
    <s v=""/>
    <s v=""/>
    <s v=""/>
    <s v=""/>
    <s v=""/>
    <s v=""/>
  </r>
  <r>
    <n v="357"/>
    <s v="TEMPOACTIVA"/>
    <s v="LUIS ALFREDO BARRIOS RIOS"/>
    <n v="1042428984"/>
    <n v="1042428984"/>
    <x v="9"/>
    <x v="0"/>
    <x v="6"/>
    <x v="1"/>
    <x v="5"/>
    <x v="0"/>
    <x v="0"/>
    <x v="1"/>
    <x v="2"/>
    <x v="6"/>
    <d v="2021-09-29T00:00:00"/>
    <d v="2021-09-29T00:00:00"/>
    <s v="M796"/>
    <x v="158"/>
    <s v=""/>
    <s v=""/>
    <s v=""/>
    <s v=""/>
    <s v=""/>
    <s v=""/>
  </r>
  <r>
    <n v="358"/>
    <s v="TEMPOACTIVA"/>
    <s v="ROBERTO RAFAEL MACIAS ARTETA"/>
    <n v="1044394429"/>
    <n v="1044394429"/>
    <x v="0"/>
    <x v="0"/>
    <x v="2"/>
    <x v="1"/>
    <x v="11"/>
    <x v="5"/>
    <x v="0"/>
    <x v="1"/>
    <x v="2"/>
    <x v="6"/>
    <d v="2021-10-01T00:00:00"/>
    <d v="2021-10-02T00:00:00"/>
    <s v="B349"/>
    <x v="31"/>
    <s v=""/>
    <s v=""/>
    <s v=""/>
    <s v=""/>
    <s v=""/>
    <s v=""/>
  </r>
  <r>
    <n v="359"/>
    <s v="TEMPOACTIVA"/>
    <s v="MARTHA DEL SOCORRO RAMIREZ HAMBURGUER"/>
    <n v="32705541"/>
    <n v="32705541"/>
    <x v="0"/>
    <x v="0"/>
    <x v="2"/>
    <x v="0"/>
    <x v="5"/>
    <x v="12"/>
    <x v="0"/>
    <x v="1"/>
    <x v="2"/>
    <x v="6"/>
    <d v="2021-09-24T00:00:00"/>
    <d v="2021-10-23T00:00:00"/>
    <s v="S900"/>
    <x v="170"/>
    <s v="MARTHA DEL SOCORRO RAMIREZ HAMBURGUER"/>
    <n v="30"/>
    <n v="2021"/>
    <s v="septiembre"/>
    <s v="S900"/>
    <s v="Contusion del tobillo"/>
  </r>
  <r>
    <n v="360"/>
    <s v="TEMPOACTIVA"/>
    <s v="JHONNY MANUEL ARRIETA LLANOS"/>
    <n v="8699499"/>
    <n v="8699499"/>
    <x v="0"/>
    <x v="0"/>
    <x v="6"/>
    <x v="1"/>
    <x v="11"/>
    <x v="15"/>
    <x v="0"/>
    <x v="1"/>
    <x v="6"/>
    <x v="6"/>
    <d v="2021-10-04T00:00:00"/>
    <d v="2021-10-07T00:00:00"/>
    <s v="M130"/>
    <x v="171"/>
    <s v=""/>
    <s v=""/>
    <s v=""/>
    <s v=""/>
    <s v=""/>
    <s v=""/>
  </r>
  <r>
    <n v="361"/>
    <s v="TEMPOACTIVA"/>
    <s v="LUIS FERNANDO CHARRIS BALDOVINO"/>
    <n v="8498272"/>
    <n v="8498272"/>
    <x v="0"/>
    <x v="0"/>
    <x v="3"/>
    <x v="1"/>
    <x v="11"/>
    <x v="5"/>
    <x v="0"/>
    <x v="1"/>
    <x v="4"/>
    <x v="6"/>
    <d v="2021-10-27T00:00:00"/>
    <d v="2021-10-28T00:00:00"/>
    <s v="M545"/>
    <x v="70"/>
    <s v=""/>
    <s v=""/>
    <s v=""/>
    <s v=""/>
    <s v=""/>
    <s v=""/>
  </r>
  <r>
    <n v="362"/>
    <s v="TEMPOACTIVA"/>
    <s v="ALVARO DE JESUS IGLESIAS HEREDIA"/>
    <n v="72010807"/>
    <n v="72010807"/>
    <x v="1"/>
    <x v="0"/>
    <x v="6"/>
    <x v="1"/>
    <x v="11"/>
    <x v="2"/>
    <x v="0"/>
    <x v="1"/>
    <x v="4"/>
    <x v="6"/>
    <d v="2021-10-20T00:00:00"/>
    <d v="2021-11-08T00:00:00"/>
    <s v="N390"/>
    <x v="5"/>
    <s v="ALVARO DE JESUS IGLESIAS HEREDIA"/>
    <n v="20"/>
    <n v="2021"/>
    <s v="octubre"/>
    <s v="N390"/>
    <s v="Infeccion de vias urinarias, sitio no especificado"/>
  </r>
  <r>
    <n v="363"/>
    <s v="TEMPOACTIVA"/>
    <s v="LORAINNE PAOLA MOLINA PADILLA"/>
    <n v="1044392755"/>
    <n v="1044392755"/>
    <x v="3"/>
    <x v="0"/>
    <x v="9"/>
    <x v="0"/>
    <x v="9"/>
    <x v="5"/>
    <x v="0"/>
    <x v="1"/>
    <x v="5"/>
    <x v="6"/>
    <d v="2021-11-24T00:00:00"/>
    <d v="2021-11-25T00:00:00"/>
    <s v="G442"/>
    <x v="18"/>
    <s v=""/>
    <s v=""/>
    <s v=""/>
    <s v=""/>
    <s v=""/>
    <s v=""/>
  </r>
  <r>
    <n v="364"/>
    <s v="TEMPOACTIVA"/>
    <s v="DINA LUZ ECHEVERRIA CHARRIS"/>
    <n v="1044390919"/>
    <n v="1044390919"/>
    <x v="20"/>
    <x v="0"/>
    <x v="2"/>
    <x v="0"/>
    <x v="9"/>
    <x v="0"/>
    <x v="0"/>
    <x v="1"/>
    <x v="2"/>
    <x v="6"/>
    <d v="2021-11-13T00:00:00"/>
    <d v="2021-11-13T00:00:00"/>
    <s v="R101"/>
    <x v="6"/>
    <s v=""/>
    <s v=""/>
    <s v=""/>
    <s v=""/>
    <s v=""/>
    <s v=""/>
  </r>
  <r>
    <n v="365"/>
    <s v="TEMPOACTIVA"/>
    <s v="LUIS FERNANDO CHARRIS BALDOVINO"/>
    <n v="8498272"/>
    <n v="8498272"/>
    <x v="0"/>
    <x v="0"/>
    <x v="3"/>
    <x v="1"/>
    <x v="11"/>
    <x v="5"/>
    <x v="0"/>
    <x v="1"/>
    <x v="4"/>
    <x v="6"/>
    <d v="2021-10-27T00:00:00"/>
    <d v="2021-10-28T00:00:00"/>
    <s v="M545"/>
    <x v="70"/>
    <s v=""/>
    <s v=""/>
    <s v=""/>
    <s v=""/>
    <s v=""/>
    <s v=""/>
  </r>
  <r>
    <n v="366"/>
    <s v="TEMPOACTIVA"/>
    <s v="LUIS FERNANDO CHARRIS BALDOVINO"/>
    <n v="8498272"/>
    <n v="8498272"/>
    <x v="0"/>
    <x v="0"/>
    <x v="3"/>
    <x v="1"/>
    <x v="9"/>
    <x v="5"/>
    <x v="0"/>
    <x v="1"/>
    <x v="4"/>
    <x v="6"/>
    <d v="2021-11-23T00:00:00"/>
    <d v="2021-11-24T00:00:00"/>
    <s v="M545"/>
    <x v="70"/>
    <s v=""/>
    <s v=""/>
    <s v=""/>
    <s v=""/>
    <s v=""/>
    <s v=""/>
  </r>
  <r>
    <n v="367"/>
    <s v="TEMPOACTIVA"/>
    <s v="RONALDO ENRIQUE MOLINA CORONELL"/>
    <n v="3730772"/>
    <n v="3730772"/>
    <x v="0"/>
    <x v="0"/>
    <x v="2"/>
    <x v="1"/>
    <x v="10"/>
    <x v="11"/>
    <x v="0"/>
    <x v="1"/>
    <x v="5"/>
    <x v="6"/>
    <d v="2021-12-09T00:00:00"/>
    <d v="2021-12-23T00:00:00"/>
    <s v="H110"/>
    <x v="62"/>
    <s v="RONALDO ENRIQUE MOLINA CORONELL"/>
    <n v="15"/>
    <n v="2021"/>
    <s v="diciembre"/>
    <s v="H110"/>
    <s v="Pterigion"/>
  </r>
  <r>
    <n v="368"/>
    <s v="TEMPOACTIVA"/>
    <s v="EDDIE ENRIQUE MEZA GONZALEZ"/>
    <n v="1044424401"/>
    <n v="1044424401"/>
    <x v="0"/>
    <x v="0"/>
    <x v="2"/>
    <x v="1"/>
    <x v="3"/>
    <x v="1"/>
    <x v="0"/>
    <x v="1"/>
    <x v="4"/>
    <x v="5"/>
    <d v="2016-07-29T00:00:00"/>
    <d v="2016-07-31T00:00:00"/>
    <s v="S400"/>
    <x v="115"/>
    <s v=""/>
    <s v=""/>
    <s v=""/>
    <s v=""/>
    <s v=""/>
    <s v=""/>
  </r>
  <r>
    <n v="369"/>
    <s v="TEMPOACTIVA"/>
    <s v="MONICA CECILIA CARDENAS PEDROZA"/>
    <n v="1046812955"/>
    <n v="1046812955"/>
    <x v="0"/>
    <x v="0"/>
    <x v="17"/>
    <x v="0"/>
    <x v="10"/>
    <x v="4"/>
    <x v="0"/>
    <x v="1"/>
    <x v="0"/>
    <x v="6"/>
    <d v="2021-12-13T00:00:00"/>
    <d v="2021-12-18T00:00:00"/>
    <s v="U071"/>
    <x v="128"/>
    <s v="MONICA CECILIA CARDENAS PEDROZA"/>
    <n v="6"/>
    <n v="2021"/>
    <s v="diciembre"/>
    <s v="U071, S430"/>
    <s v="COVID-19, virus identificado, Luxacion de la articulacion del hombro"/>
  </r>
  <r>
    <n v="370"/>
    <s v="TEMPOACTIVA"/>
    <s v="MONICA CECILIA CARDENAS PEDROZA"/>
    <n v="1046812955"/>
    <n v="1046812955"/>
    <x v="0"/>
    <x v="0"/>
    <x v="17"/>
    <x v="0"/>
    <x v="10"/>
    <x v="9"/>
    <x v="0"/>
    <x v="1"/>
    <x v="0"/>
    <x v="6"/>
    <d v="2021-12-09T00:00:00"/>
    <d v="2021-12-18T00:00:00"/>
    <s v="S430"/>
    <x v="83"/>
    <s v="MONICA CECILIA CARDENAS PEDROZA"/>
    <n v="10"/>
    <n v="2021"/>
    <s v="diciembre"/>
    <s v="U071, S430"/>
    <s v="COVID-19, virus identificado, Luxacion de la articulacion del hombro"/>
  </r>
  <r>
    <n v="371"/>
    <s v="TEMPOACTIVA"/>
    <s v="GENISIS MARIA CANTILLO TORRES"/>
    <n v="1002228922"/>
    <n v="1002228922"/>
    <x v="1"/>
    <x v="0"/>
    <x v="1"/>
    <x v="0"/>
    <x v="10"/>
    <x v="5"/>
    <x v="0"/>
    <x v="1"/>
    <x v="1"/>
    <x v="6"/>
    <d v="2021-12-17T00:00:00"/>
    <d v="2021-12-18T00:00:00"/>
    <s v="G442"/>
    <x v="18"/>
    <s v=""/>
    <s v=""/>
    <s v=""/>
    <s v=""/>
    <s v=""/>
    <s v=""/>
  </r>
  <r>
    <n v="372"/>
    <s v="TEMPOACTIVA"/>
    <s v="LISBET MARIA CANTILLO MURIEL"/>
    <n v="44205186"/>
    <n v="44205186"/>
    <x v="0"/>
    <x v="0"/>
    <x v="0"/>
    <x v="0"/>
    <x v="10"/>
    <x v="24"/>
    <x v="0"/>
    <x v="1"/>
    <x v="3"/>
    <x v="6"/>
    <d v="2021-12-15T00:00:00"/>
    <d v="2021-12-23T00:00:00"/>
    <s v="U071"/>
    <x v="128"/>
    <s v=""/>
    <s v=""/>
    <s v=""/>
    <s v=""/>
    <s v=""/>
    <s v=""/>
  </r>
  <r>
    <n v="373"/>
    <s v="TEMPOACTIVA"/>
    <s v="YESID ROBERTO FIERRO GOMEZ"/>
    <n v="8774378"/>
    <n v="8774378"/>
    <x v="27"/>
    <x v="0"/>
    <x v="3"/>
    <x v="1"/>
    <x v="2"/>
    <x v="1"/>
    <x v="0"/>
    <x v="1"/>
    <x v="2"/>
    <x v="7"/>
    <d v="2020-01-01T00:00:00"/>
    <d v="2020-01-03T00:00:00"/>
    <s v="G009"/>
    <x v="172"/>
    <s v=""/>
    <s v=""/>
    <s v=""/>
    <s v=""/>
    <s v=""/>
    <s v=""/>
  </r>
  <r>
    <n v="374"/>
    <s v="TEMPOACTIVA"/>
    <s v="GIOVANNI ANTONIO SALAS OÑORO"/>
    <n v="72254969"/>
    <n v="72254969"/>
    <x v="18"/>
    <x v="0"/>
    <x v="6"/>
    <x v="1"/>
    <x v="2"/>
    <x v="4"/>
    <x v="0"/>
    <x v="1"/>
    <x v="2"/>
    <x v="7"/>
    <d v="2020-01-01T00:00:00"/>
    <d v="2020-01-06T00:00:00"/>
    <s v="I471"/>
    <x v="173"/>
    <s v=""/>
    <s v=""/>
    <s v=""/>
    <s v=""/>
    <s v=""/>
    <s v=""/>
  </r>
  <r>
    <n v="375"/>
    <s v="TEMPOACTIVA"/>
    <s v="ARIEL ENRIQUE GUEVARA ACOSTA"/>
    <n v="72164312"/>
    <n v="72164312"/>
    <x v="3"/>
    <x v="0"/>
    <x v="6"/>
    <x v="1"/>
    <x v="2"/>
    <x v="11"/>
    <x v="0"/>
    <x v="1"/>
    <x v="2"/>
    <x v="7"/>
    <d v="2020-01-05T00:00:00"/>
    <d v="2020-01-19T00:00:00"/>
    <s v="R103"/>
    <x v="116"/>
    <s v="ARIEL ENRIQUE GUEVARA ACOSTA"/>
    <n v="15"/>
    <n v="2020"/>
    <s v="enero"/>
    <s v="R103, R103"/>
    <s v="Dolor localizado en otras partes inferiores del abdomen, Dolor localizado en otras partes inferiores del abdomen"/>
  </r>
  <r>
    <n v="376"/>
    <s v="TEMPOACTIVA"/>
    <s v="HUGO ALFONSO MOLINA ROCHA"/>
    <n v="72122335"/>
    <n v="72122335"/>
    <x v="3"/>
    <x v="0"/>
    <x v="2"/>
    <x v="1"/>
    <x v="2"/>
    <x v="6"/>
    <x v="2"/>
    <x v="4"/>
    <x v="2"/>
    <x v="7"/>
    <d v="2020-01-16T00:00:00"/>
    <d v="2020-01-23T00:00:00"/>
    <s v="Licencia de paternidad"/>
    <x v="41"/>
    <s v=""/>
    <s v=""/>
    <s v=""/>
    <s v=""/>
    <s v=""/>
    <s v=""/>
  </r>
  <r>
    <n v="377"/>
    <s v="TEMPOACTIVA"/>
    <s v="ARIEL ENRIQUE GUEVARA ACOSTA"/>
    <n v="72164312"/>
    <n v="72164312"/>
    <x v="3"/>
    <x v="0"/>
    <x v="6"/>
    <x v="1"/>
    <x v="2"/>
    <x v="9"/>
    <x v="0"/>
    <x v="1"/>
    <x v="2"/>
    <x v="7"/>
    <d v="2020-01-20T00:00:00"/>
    <d v="2020-01-29T00:00:00"/>
    <s v="R103"/>
    <x v="116"/>
    <s v="ARIEL ENRIQUE GUEVARA ACOSTA"/>
    <n v="10"/>
    <n v="2020"/>
    <s v="enero"/>
    <s v="R103, R103"/>
    <s v="Dolor localizado en otras partes inferiores del abdomen, Dolor localizado en otras partes inferiores del abdomen"/>
  </r>
  <r>
    <n v="378"/>
    <s v="TEMPOACTIVA"/>
    <s v="LAURA VANESSA FLOREZ LOPEZ"/>
    <n v="1143119086"/>
    <n v="1143119086"/>
    <x v="20"/>
    <x v="0"/>
    <x v="0"/>
    <x v="0"/>
    <x v="4"/>
    <x v="25"/>
    <x v="0"/>
    <x v="0"/>
    <x v="3"/>
    <x v="7"/>
    <d v="2020-02-05T00:00:00"/>
    <d v="2020-02-28T00:00:00"/>
    <s v="O800"/>
    <x v="64"/>
    <s v="LAURA VANESSA FLOREZ LOPEZ"/>
    <n v="25"/>
    <n v="2020"/>
    <s v="febrero"/>
    <s v="O800"/>
    <s v="Parto unico espontaneo, presentacion cefalica de vertice"/>
  </r>
  <r>
    <n v="379"/>
    <s v="TEMPOACTIVA"/>
    <s v="LAURA VANESSA FLOREZ LOPEZ"/>
    <n v="1143119086"/>
    <n v="1143119086"/>
    <x v="20"/>
    <x v="0"/>
    <x v="0"/>
    <x v="0"/>
    <x v="7"/>
    <x v="3"/>
    <x v="0"/>
    <x v="0"/>
    <x v="3"/>
    <x v="7"/>
    <d v="2020-03-01T00:00:00"/>
    <d v="2020-03-31T00:00:00"/>
    <s v="O800"/>
    <x v="64"/>
    <s v="LAURA VANESSA FLOREZ LOPEZ"/>
    <n v="31"/>
    <n v="2020"/>
    <s v="marzo"/>
    <s v="O800"/>
    <s v="Parto unico espontaneo, presentacion cefalica de vertice"/>
  </r>
  <r>
    <n v="380"/>
    <s v="TEMPOACTIVA"/>
    <s v="LAURA VANESSA FLOREZ LOPEZ"/>
    <n v="1143119086"/>
    <n v="1143119086"/>
    <x v="20"/>
    <x v="0"/>
    <x v="0"/>
    <x v="0"/>
    <x v="0"/>
    <x v="12"/>
    <x v="0"/>
    <x v="0"/>
    <x v="3"/>
    <x v="7"/>
    <d v="2020-04-01T00:00:00"/>
    <d v="2020-04-30T00:00:00"/>
    <s v="O800"/>
    <x v="64"/>
    <s v="LAURA VANESSA FLOREZ LOPEZ"/>
    <n v="30"/>
    <n v="2020"/>
    <s v="abril"/>
    <s v="O800"/>
    <s v="Parto unico espontaneo, presentacion cefalica de vertice"/>
  </r>
  <r>
    <n v="381"/>
    <s v="TEMPOACTIVA"/>
    <s v="LAURA VANESSA FLOREZ LOPEZ"/>
    <n v="1143119086"/>
    <n v="1143119086"/>
    <x v="20"/>
    <x v="0"/>
    <x v="0"/>
    <x v="0"/>
    <x v="8"/>
    <x v="3"/>
    <x v="0"/>
    <x v="0"/>
    <x v="3"/>
    <x v="7"/>
    <d v="2020-05-01T00:00:00"/>
    <d v="2020-05-31T00:00:00"/>
    <s v="O800"/>
    <x v="64"/>
    <s v="LAURA VANESSA FLOREZ LOPEZ"/>
    <n v="31"/>
    <n v="2020"/>
    <s v="mayo"/>
    <s v="O800"/>
    <s v="Parto unico espontaneo, presentacion cefalica de vertice"/>
  </r>
  <r>
    <n v="382"/>
    <s v="TEMPOACTIVA"/>
    <s v="LAURA VANESSA FLOREZ LOPEZ"/>
    <n v="1143119086"/>
    <n v="1143119086"/>
    <x v="20"/>
    <x v="0"/>
    <x v="0"/>
    <x v="0"/>
    <x v="6"/>
    <x v="26"/>
    <x v="0"/>
    <x v="0"/>
    <x v="3"/>
    <x v="7"/>
    <d v="2020-06-01T00:00:00"/>
    <d v="2020-06-26T00:00:00"/>
    <s v="O800"/>
    <x v="64"/>
    <s v="LAURA VANESSA FLOREZ LOPEZ"/>
    <n v="26"/>
    <n v="2020"/>
    <s v="junio"/>
    <s v="O800"/>
    <s v="Parto unico espontaneo, presentacion cefalica de vertice"/>
  </r>
  <r>
    <n v="383"/>
    <s v="TEMPOACTIVA"/>
    <s v="YULIS PAOLA RODRIGUEZ YEPES"/>
    <n v="1129568885"/>
    <n v="1129568885"/>
    <x v="0"/>
    <x v="0"/>
    <x v="1"/>
    <x v="0"/>
    <x v="4"/>
    <x v="9"/>
    <x v="0"/>
    <x v="1"/>
    <x v="3"/>
    <x v="7"/>
    <d v="2020-02-08T00:00:00"/>
    <d v="2020-02-17T00:00:00"/>
    <s v="D075"/>
    <x v="174"/>
    <s v=""/>
    <s v=""/>
    <s v=""/>
    <s v=""/>
    <s v=""/>
    <s v=""/>
  </r>
  <r>
    <n v="384"/>
    <s v="TEMPOACTIVA"/>
    <s v="EDWIN JESUS CANTILLO CASTRO"/>
    <n v="72189550"/>
    <n v="72189550"/>
    <x v="22"/>
    <x v="0"/>
    <x v="18"/>
    <x v="1"/>
    <x v="4"/>
    <x v="1"/>
    <x v="0"/>
    <x v="1"/>
    <x v="4"/>
    <x v="7"/>
    <d v="2020-02-13T00:00:00"/>
    <d v="2020-02-15T00:00:00"/>
    <s v="H000"/>
    <x v="84"/>
    <s v=""/>
    <s v=""/>
    <s v=""/>
    <s v=""/>
    <s v=""/>
    <s v=""/>
  </r>
  <r>
    <n v="385"/>
    <s v="TEMPOACTIVA"/>
    <s v="ZENITH  SUAREZ PEREZ"/>
    <n v="22583181"/>
    <n v="22583181"/>
    <x v="0"/>
    <x v="0"/>
    <x v="8"/>
    <x v="0"/>
    <x v="4"/>
    <x v="6"/>
    <x v="0"/>
    <x v="1"/>
    <x v="4"/>
    <x v="7"/>
    <d v="2020-02-13T00:00:00"/>
    <d v="2020-02-20T00:00:00"/>
    <s v="N939"/>
    <x v="81"/>
    <s v=""/>
    <s v=""/>
    <s v=""/>
    <s v=""/>
    <s v=""/>
    <s v=""/>
  </r>
  <r>
    <n v="386"/>
    <s v="TEMPOACTIVA"/>
    <s v="ALEXANDRA PAOLA ECHEVERRIA CHARRIS"/>
    <n v="22512357"/>
    <n v="22512357"/>
    <x v="0"/>
    <x v="0"/>
    <x v="23"/>
    <x v="0"/>
    <x v="10"/>
    <x v="16"/>
    <x v="0"/>
    <x v="1"/>
    <x v="2"/>
    <x v="2"/>
    <d v="2018-12-20T00:00:00"/>
    <d v="2019-04-24T00:00:00"/>
    <s v="Z370"/>
    <x v="44"/>
    <s v="ALEXANDRA PAOLA ECHEVERRIA CHARRIS"/>
    <n v="126"/>
    <n v="2018"/>
    <s v="diciembre"/>
    <s v="Z370"/>
    <s v="Nacido vivo, unico"/>
  </r>
  <r>
    <n v="387"/>
    <s v="TEMPOACTIVA"/>
    <s v="ALDEMAR ENRIQUE ORTIZ CARPINTERO"/>
    <n v="72310167"/>
    <n v="72310167"/>
    <x v="0"/>
    <x v="0"/>
    <x v="10"/>
    <x v="1"/>
    <x v="2"/>
    <x v="0"/>
    <x v="0"/>
    <x v="1"/>
    <x v="2"/>
    <x v="8"/>
    <d v="2019-01-29T00:00:00"/>
    <d v="2019-01-29T00:00:00"/>
    <s v="R51X"/>
    <x v="4"/>
    <s v=""/>
    <s v=""/>
    <s v=""/>
    <s v=""/>
    <s v=""/>
    <s v=""/>
  </r>
  <r>
    <n v="388"/>
    <s v="TEMPOACTIVA"/>
    <s v="ALICIA ESTHER VASQUEZ YEPES"/>
    <n v="1140853573"/>
    <n v="1140853573"/>
    <x v="16"/>
    <x v="0"/>
    <x v="14"/>
    <x v="0"/>
    <x v="2"/>
    <x v="5"/>
    <x v="0"/>
    <x v="1"/>
    <x v="3"/>
    <x v="8"/>
    <d v="2019-01-29T00:00:00"/>
    <d v="2019-01-30T00:00:00"/>
    <s v="H650"/>
    <x v="175"/>
    <s v=""/>
    <s v=""/>
    <s v=""/>
    <s v=""/>
    <s v=""/>
    <s v=""/>
  </r>
  <r>
    <n v="389"/>
    <s v="TEMPOACTIVA"/>
    <s v="NESTOR MANUEL JIMENEZ ARTETA"/>
    <n v="1044391982"/>
    <n v="1044391982"/>
    <x v="0"/>
    <x v="0"/>
    <x v="9"/>
    <x v="1"/>
    <x v="2"/>
    <x v="5"/>
    <x v="0"/>
    <x v="1"/>
    <x v="2"/>
    <x v="8"/>
    <d v="2019-01-28T00:00:00"/>
    <d v="2019-01-29T00:00:00"/>
    <s v="G442"/>
    <x v="18"/>
    <s v=""/>
    <s v=""/>
    <s v=""/>
    <s v=""/>
    <s v=""/>
    <s v=""/>
  </r>
  <r>
    <n v="390"/>
    <s v="TEMPOACTIVA"/>
    <s v="DARLINE ISABEL REDONDO HERNANDEZ"/>
    <n v="22512113"/>
    <n v="22512113"/>
    <x v="15"/>
    <x v="0"/>
    <x v="2"/>
    <x v="0"/>
    <x v="2"/>
    <x v="0"/>
    <x v="0"/>
    <x v="2"/>
    <x v="2"/>
    <x v="8"/>
    <d v="2019-01-23T00:00:00"/>
    <d v="2019-01-23T00:00:00"/>
    <s v="J00X"/>
    <x v="10"/>
    <s v=""/>
    <s v=""/>
    <s v=""/>
    <s v=""/>
    <s v=""/>
    <s v=""/>
  </r>
  <r>
    <n v="391"/>
    <s v="TEMPOACTIVA"/>
    <s v="GEOVANNI  MOLINA MOLINA"/>
    <n v="72121794"/>
    <n v="72121794"/>
    <x v="0"/>
    <x v="0"/>
    <x v="2"/>
    <x v="1"/>
    <x v="2"/>
    <x v="5"/>
    <x v="0"/>
    <x v="1"/>
    <x v="2"/>
    <x v="8"/>
    <d v="2019-01-23T00:00:00"/>
    <d v="2019-01-24T00:00:00"/>
    <s v="K046"/>
    <x v="113"/>
    <s v=""/>
    <s v=""/>
    <s v=""/>
    <s v=""/>
    <s v=""/>
    <s v=""/>
  </r>
  <r>
    <n v="392"/>
    <s v="TEMPOACTIVA"/>
    <s v="JOSE LUIS RUIZ CASTILLO"/>
    <n v="72000311"/>
    <n v="72000311"/>
    <x v="5"/>
    <x v="0"/>
    <x v="25"/>
    <x v="1"/>
    <x v="2"/>
    <x v="5"/>
    <x v="0"/>
    <x v="1"/>
    <x v="0"/>
    <x v="8"/>
    <d v="2019-01-16T00:00:00"/>
    <d v="2019-01-17T00:00:00"/>
    <s v="K021"/>
    <x v="176"/>
    <s v=""/>
    <s v=""/>
    <s v=""/>
    <s v=""/>
    <s v=""/>
    <s v=""/>
  </r>
  <r>
    <n v="393"/>
    <s v="TEMPOACTIVA"/>
    <s v="EDGAR ENRIQUE AMAYA JIMENEZ"/>
    <n v="1044392017"/>
    <n v="1044392017"/>
    <x v="0"/>
    <x v="0"/>
    <x v="2"/>
    <x v="1"/>
    <x v="2"/>
    <x v="0"/>
    <x v="0"/>
    <x v="1"/>
    <x v="5"/>
    <x v="8"/>
    <d v="2019-01-10T00:00:00"/>
    <d v="2019-01-10T00:00:00"/>
    <s v="R509"/>
    <x v="37"/>
    <s v=""/>
    <s v=""/>
    <s v=""/>
    <s v=""/>
    <s v=""/>
    <s v=""/>
  </r>
  <r>
    <n v="394"/>
    <s v="TEMPOACTIVA"/>
    <s v="EDGARDO JOSE CASTRO SANDOVAL"/>
    <n v="72293897"/>
    <n v="72293897"/>
    <x v="0"/>
    <x v="0"/>
    <x v="2"/>
    <x v="1"/>
    <x v="4"/>
    <x v="5"/>
    <x v="0"/>
    <x v="1"/>
    <x v="3"/>
    <x v="8"/>
    <d v="2019-02-01T00:00:00"/>
    <d v="2019-02-02T00:00:00"/>
    <s v="M773"/>
    <x v="177"/>
    <s v=""/>
    <s v=""/>
    <s v=""/>
    <s v=""/>
    <s v=""/>
    <s v=""/>
  </r>
  <r>
    <n v="395"/>
    <s v="TEMPOACTIVA"/>
    <s v="CRISTIAN  PALMETT BROCHERO"/>
    <n v="1143246947"/>
    <n v="1143246947"/>
    <x v="0"/>
    <x v="0"/>
    <x v="0"/>
    <x v="1"/>
    <x v="8"/>
    <x v="0"/>
    <x v="0"/>
    <x v="1"/>
    <x v="1"/>
    <x v="8"/>
    <d v="2019-05-11T00:00:00"/>
    <d v="2019-05-11T00:00:00"/>
    <s v="M545"/>
    <x v="70"/>
    <s v=""/>
    <s v=""/>
    <s v=""/>
    <s v=""/>
    <s v=""/>
    <s v=""/>
  </r>
  <r>
    <n v="396"/>
    <s v="TEMPOACTIVA"/>
    <s v="HIDY  MENDOZA MENDOZA"/>
    <n v="1044422931"/>
    <n v="1044422931"/>
    <x v="0"/>
    <x v="0"/>
    <x v="5"/>
    <x v="0"/>
    <x v="8"/>
    <x v="0"/>
    <x v="0"/>
    <x v="1"/>
    <x v="2"/>
    <x v="8"/>
    <d v="2019-05-11T00:00:00"/>
    <d v="2019-05-11T00:00:00"/>
    <s v="R104"/>
    <x v="48"/>
    <s v=""/>
    <s v=""/>
    <s v=""/>
    <s v=""/>
    <s v=""/>
    <s v=""/>
  </r>
  <r>
    <n v="397"/>
    <s v="TEMPOACTIVA"/>
    <s v="JOSE JUNIOR GONZALEZ MARTINEZ"/>
    <n v="1044428401"/>
    <n v="1044428401"/>
    <x v="10"/>
    <x v="0"/>
    <x v="26"/>
    <x v="1"/>
    <x v="8"/>
    <x v="8"/>
    <x v="0"/>
    <x v="1"/>
    <x v="2"/>
    <x v="8"/>
    <d v="2019-05-05T00:00:00"/>
    <d v="2019-05-11T00:00:00"/>
    <s v="S034"/>
    <x v="178"/>
    <s v=""/>
    <s v=""/>
    <s v=""/>
    <s v=""/>
    <s v=""/>
    <s v=""/>
  </r>
  <r>
    <n v="398"/>
    <s v="TEMPOACTIVA"/>
    <s v="RICHARD JOSE DAZA RODRIGUEZ"/>
    <n v="72310599"/>
    <n v="72310599"/>
    <x v="0"/>
    <x v="0"/>
    <x v="0"/>
    <x v="1"/>
    <x v="6"/>
    <x v="5"/>
    <x v="0"/>
    <x v="1"/>
    <x v="3"/>
    <x v="8"/>
    <d v="2019-06-01T00:00:00"/>
    <d v="2019-06-02T00:00:00"/>
    <s v="J00X"/>
    <x v="10"/>
    <s v=""/>
    <s v=""/>
    <s v=""/>
    <s v=""/>
    <s v=""/>
    <s v=""/>
  </r>
  <r>
    <n v="399"/>
    <s v="TEMPOACTIVA"/>
    <s v="SHIRLEY LUCIA DORIA PEÑA"/>
    <n v="1140876691"/>
    <n v="1140876691"/>
    <x v="0"/>
    <x v="0"/>
    <x v="5"/>
    <x v="0"/>
    <x v="6"/>
    <x v="5"/>
    <x v="0"/>
    <x v="1"/>
    <x v="4"/>
    <x v="8"/>
    <d v="2019-06-12T00:00:00"/>
    <d v="2019-06-13T00:00:00"/>
    <s v="J00X"/>
    <x v="10"/>
    <s v=""/>
    <s v=""/>
    <s v=""/>
    <s v=""/>
    <s v=""/>
    <s v=""/>
  </r>
  <r>
    <n v="400"/>
    <s v="TEMPOACTIVA"/>
    <s v="ALICIA ESTHER VASQUEZ YEPES"/>
    <n v="1140853573"/>
    <n v="1140853573"/>
    <x v="16"/>
    <x v="0"/>
    <x v="14"/>
    <x v="0"/>
    <x v="6"/>
    <x v="5"/>
    <x v="0"/>
    <x v="1"/>
    <x v="3"/>
    <x v="8"/>
    <d v="2019-06-12T00:00:00"/>
    <d v="2019-06-13T00:00:00"/>
    <s v="H739"/>
    <x v="179"/>
    <s v=""/>
    <s v=""/>
    <s v=""/>
    <s v=""/>
    <s v=""/>
    <s v=""/>
  </r>
  <r>
    <n v="401"/>
    <s v="TEMPOACTIVA"/>
    <s v="LUIS ALEXANDER RODRIGUEZ ZAMBRANO"/>
    <n v="72170498"/>
    <n v="72170498"/>
    <x v="20"/>
    <x v="0"/>
    <x v="2"/>
    <x v="1"/>
    <x v="6"/>
    <x v="5"/>
    <x v="0"/>
    <x v="1"/>
    <x v="3"/>
    <x v="8"/>
    <d v="2019-06-13T00:00:00"/>
    <d v="2019-06-14T00:00:00"/>
    <s v="K083"/>
    <x v="16"/>
    <s v=""/>
    <s v=""/>
    <s v=""/>
    <s v=""/>
    <s v=""/>
    <s v=""/>
  </r>
  <r>
    <n v="402"/>
    <s v="TEMPOACTIVA"/>
    <s v="LUIS FERNANDO CHARRIS BALDOVINO"/>
    <n v="8498272"/>
    <n v="8498272"/>
    <x v="0"/>
    <x v="0"/>
    <x v="3"/>
    <x v="1"/>
    <x v="6"/>
    <x v="1"/>
    <x v="0"/>
    <x v="1"/>
    <x v="4"/>
    <x v="8"/>
    <d v="2019-06-09T00:00:00"/>
    <d v="2019-06-11T00:00:00"/>
    <s v="S610"/>
    <x v="145"/>
    <s v="LUIS FERNANDO CHARRIS BALDOVINO"/>
    <n v="3"/>
    <n v="2019"/>
    <s v="junio"/>
    <s v="S610, S610, S610, S610"/>
    <s v="Herida de dedo(s) de la mano, sin dano de la(s) una(s), Herida de dedo(s) de la mano, sin dano de la(s) una(s), Herida de dedo(s) de la mano, sin dano de la(s) una(s), Herida de dedo(s) de la mano, sin dano de la(s) una(s)"/>
  </r>
  <r>
    <n v="403"/>
    <s v="TEMPOACTIVA"/>
    <s v="LUIS FERNANDO CHARRIS BALDOVINO"/>
    <n v="8498272"/>
    <n v="8498272"/>
    <x v="0"/>
    <x v="0"/>
    <x v="3"/>
    <x v="1"/>
    <x v="6"/>
    <x v="10"/>
    <x v="0"/>
    <x v="1"/>
    <x v="4"/>
    <x v="8"/>
    <d v="2019-06-12T00:00:00"/>
    <d v="2019-06-16T00:00:00"/>
    <s v="S610"/>
    <x v="145"/>
    <s v="LUIS FERNANDO CHARRIS BALDOVINO"/>
    <n v="5"/>
    <n v="2019"/>
    <s v="junio"/>
    <s v="S610, S610, S610, S610"/>
    <s v="Herida de dedo(s) de la mano, sin dano de la(s) una(s), Herida de dedo(s) de la mano, sin dano de la(s) una(s), Herida de dedo(s) de la mano, sin dano de la(s) una(s), Herida de dedo(s) de la mano, sin dano de la(s) una(s)"/>
  </r>
  <r>
    <n v="404"/>
    <s v="TEMPOACTIVA"/>
    <s v="JOSE JUNIOR GONZALEZ MARTINEZ"/>
    <n v="1044428401"/>
    <n v="1044428401"/>
    <x v="10"/>
    <x v="0"/>
    <x v="26"/>
    <x v="1"/>
    <x v="6"/>
    <x v="5"/>
    <x v="0"/>
    <x v="1"/>
    <x v="2"/>
    <x v="8"/>
    <d v="2019-06-09T00:00:00"/>
    <d v="2019-06-10T00:00:00"/>
    <s v="A09X"/>
    <x v="22"/>
    <s v=""/>
    <s v=""/>
    <s v=""/>
    <s v=""/>
    <s v=""/>
    <s v=""/>
  </r>
  <r>
    <n v="405"/>
    <s v="TEMPOACTIVA"/>
    <s v="LUIS EDUARDO GUTIERREZ MERCADO"/>
    <n v="1065136394"/>
    <n v="1065136394"/>
    <x v="26"/>
    <x v="0"/>
    <x v="0"/>
    <x v="1"/>
    <x v="6"/>
    <x v="5"/>
    <x v="1"/>
    <x v="2"/>
    <x v="2"/>
    <x v="8"/>
    <d v="2019-06-23T00:00:00"/>
    <d v="2019-06-24T00:00:00"/>
    <s v="T301"/>
    <x v="180"/>
    <s v=""/>
    <s v=""/>
    <s v=""/>
    <s v=""/>
    <s v=""/>
    <s v=""/>
  </r>
  <r>
    <n v="406"/>
    <s v="TEMPOACTIVA"/>
    <s v="LUIS EDUARDO GUTIERREZ MERCADO"/>
    <n v="1065136394"/>
    <n v="1065136394"/>
    <x v="26"/>
    <x v="0"/>
    <x v="0"/>
    <x v="1"/>
    <x v="6"/>
    <x v="10"/>
    <x v="1"/>
    <x v="2"/>
    <x v="2"/>
    <x v="8"/>
    <d v="2019-06-17T00:00:00"/>
    <d v="2019-06-22T00:00:00"/>
    <s v="T301"/>
    <x v="180"/>
    <s v=""/>
    <s v=""/>
    <s v=""/>
    <s v=""/>
    <s v=""/>
    <s v=""/>
  </r>
  <r>
    <n v="407"/>
    <s v="TEMPOACTIVA"/>
    <s v="ERICA MARIA CERVANTES BUENDIA"/>
    <n v="22584921"/>
    <n v="22584921"/>
    <x v="0"/>
    <x v="0"/>
    <x v="10"/>
    <x v="0"/>
    <x v="8"/>
    <x v="5"/>
    <x v="0"/>
    <x v="1"/>
    <x v="3"/>
    <x v="8"/>
    <d v="2019-05-20T00:00:00"/>
    <d v="2019-05-21T00:00:00"/>
    <s v="R102"/>
    <x v="88"/>
    <s v=""/>
    <s v=""/>
    <s v=""/>
    <s v=""/>
    <s v=""/>
    <s v=""/>
  </r>
  <r>
    <n v="408"/>
    <s v="TEMPOACTIVA"/>
    <s v="DIONI DE JESUS ECHEVERRIA CASTRO"/>
    <n v="1129566741"/>
    <n v="1129566741"/>
    <x v="3"/>
    <x v="0"/>
    <x v="6"/>
    <x v="1"/>
    <x v="8"/>
    <x v="1"/>
    <x v="0"/>
    <x v="1"/>
    <x v="2"/>
    <x v="8"/>
    <d v="2019-05-20T00:00:00"/>
    <d v="2019-05-22T00:00:00"/>
    <s v="J069"/>
    <x v="23"/>
    <s v=""/>
    <s v=""/>
    <s v=""/>
    <s v=""/>
    <s v=""/>
    <s v=""/>
  </r>
  <r>
    <n v="409"/>
    <s v="TEMPOACTIVA"/>
    <s v="LISBET MARIA CANTILLO MURIEL"/>
    <n v="44205186"/>
    <n v="44205186"/>
    <x v="0"/>
    <x v="0"/>
    <x v="0"/>
    <x v="0"/>
    <x v="8"/>
    <x v="5"/>
    <x v="0"/>
    <x v="1"/>
    <x v="3"/>
    <x v="8"/>
    <d v="2019-05-23T00:00:00"/>
    <d v="2019-05-24T00:00:00"/>
    <s v="G442"/>
    <x v="18"/>
    <s v=""/>
    <s v=""/>
    <s v=""/>
    <s v=""/>
    <s v=""/>
    <s v=""/>
  </r>
  <r>
    <n v="410"/>
    <s v="TEMPOACTIVA"/>
    <s v="GENISIS MARIA CANTILLO TORRES"/>
    <n v="1002228922"/>
    <n v="1002228922"/>
    <x v="1"/>
    <x v="0"/>
    <x v="1"/>
    <x v="0"/>
    <x v="8"/>
    <x v="5"/>
    <x v="0"/>
    <x v="1"/>
    <x v="1"/>
    <x v="8"/>
    <d v="2019-05-28T00:00:00"/>
    <d v="2019-05-29T00:00:00"/>
    <s v="G442"/>
    <x v="18"/>
    <s v=""/>
    <s v=""/>
    <s v=""/>
    <s v=""/>
    <s v=""/>
    <s v=""/>
  </r>
  <r>
    <n v="411"/>
    <s v="TEMPOACTIVA"/>
    <s v="VERONICA DEL CARMEN BELTRAN PALACIO"/>
    <n v="22583022"/>
    <n v="22583022"/>
    <x v="0"/>
    <x v="0"/>
    <x v="10"/>
    <x v="0"/>
    <x v="0"/>
    <x v="1"/>
    <x v="0"/>
    <x v="1"/>
    <x v="4"/>
    <x v="8"/>
    <d v="2019-04-21T00:00:00"/>
    <d v="2019-04-23T00:00:00"/>
    <s v="M545"/>
    <x v="70"/>
    <s v=""/>
    <s v=""/>
    <s v=""/>
    <s v=""/>
    <s v=""/>
    <s v=""/>
  </r>
  <r>
    <n v="412"/>
    <s v="TEMPOACTIVA"/>
    <s v="ADOLFO ENRIQUE REDONDO ROCHA"/>
    <n v="3729301"/>
    <n v="3729301"/>
    <x v="6"/>
    <x v="0"/>
    <x v="9"/>
    <x v="1"/>
    <x v="0"/>
    <x v="10"/>
    <x v="1"/>
    <x v="2"/>
    <x v="4"/>
    <x v="8"/>
    <d v="2019-04-04T00:00:00"/>
    <d v="2019-04-08T00:00:00"/>
    <s v="T222"/>
    <x v="181"/>
    <s v=""/>
    <s v=""/>
    <s v=""/>
    <s v=""/>
    <s v=""/>
    <s v=""/>
  </r>
  <r>
    <n v="413"/>
    <s v="TEMPOACTIVA"/>
    <s v="ADOLFO ENRIQUE REDONDO ROCHA"/>
    <n v="3729301"/>
    <n v="3729301"/>
    <x v="6"/>
    <x v="0"/>
    <x v="9"/>
    <x v="1"/>
    <x v="0"/>
    <x v="0"/>
    <x v="1"/>
    <x v="2"/>
    <x v="4"/>
    <x v="8"/>
    <d v="2019-04-02T00:00:00"/>
    <d v="2019-04-02T00:00:00"/>
    <s v="Y96X"/>
    <x v="182"/>
    <s v=""/>
    <s v=""/>
    <s v=""/>
    <s v=""/>
    <s v=""/>
    <s v=""/>
  </r>
  <r>
    <n v="414"/>
    <s v="TEMPOACTIVA"/>
    <s v="ANGEL DE JESUS RAMIREZ CARPINTERO"/>
    <n v="72308598"/>
    <n v="72308598"/>
    <x v="0"/>
    <x v="0"/>
    <x v="2"/>
    <x v="1"/>
    <x v="7"/>
    <x v="10"/>
    <x v="0"/>
    <x v="5"/>
    <x v="2"/>
    <x v="8"/>
    <d v="2019-03-22T00:00:00"/>
    <d v="2019-03-26T00:00:00"/>
    <s v="S970"/>
    <x v="183"/>
    <s v=""/>
    <s v=""/>
    <s v=""/>
    <s v=""/>
    <s v=""/>
    <s v=""/>
  </r>
  <r>
    <n v="415"/>
    <s v="TEMPOACTIVA"/>
    <s v="EDDIE ENRIQUE MEZA GONZALEZ"/>
    <n v="1044424401"/>
    <n v="1044424401"/>
    <x v="0"/>
    <x v="0"/>
    <x v="2"/>
    <x v="1"/>
    <x v="1"/>
    <x v="27"/>
    <x v="0"/>
    <x v="1"/>
    <x v="4"/>
    <x v="5"/>
    <d v="2016-08-01T00:00:00"/>
    <d v="2016-08-17T00:00:00"/>
    <s v="A401"/>
    <x v="184"/>
    <s v="EDDIE ENRIQUE MEZA GONZALEZ"/>
    <n v="17"/>
    <n v="2016"/>
    <s v="agosto"/>
    <s v="A401, S400"/>
    <s v="Sepsis debida a estreptococo, grupo B, Contusion del hombro y del brazo"/>
  </r>
  <r>
    <n v="416"/>
    <s v="TEMPOACTIVA"/>
    <s v="NESTOR MANUEL JIMENEZ ARTETA"/>
    <n v="1044391982"/>
    <n v="1044391982"/>
    <x v="0"/>
    <x v="0"/>
    <x v="9"/>
    <x v="1"/>
    <x v="0"/>
    <x v="1"/>
    <x v="0"/>
    <x v="1"/>
    <x v="2"/>
    <x v="8"/>
    <d v="2019-04-01T00:00:00"/>
    <d v="2019-04-03T00:00:00"/>
    <s v="L024"/>
    <x v="185"/>
    <s v=""/>
    <s v=""/>
    <s v=""/>
    <s v=""/>
    <s v=""/>
    <s v=""/>
  </r>
  <r>
    <n v="417"/>
    <s v="TEMPOACTIVA"/>
    <s v="JAN CARLOS CELIN MACEA"/>
    <n v="1044425654"/>
    <n v="1044425654"/>
    <x v="0"/>
    <x v="0"/>
    <x v="2"/>
    <x v="1"/>
    <x v="0"/>
    <x v="1"/>
    <x v="0"/>
    <x v="1"/>
    <x v="6"/>
    <x v="8"/>
    <d v="2019-04-12T00:00:00"/>
    <d v="2019-04-14T00:00:00"/>
    <s v="R103"/>
    <x v="116"/>
    <s v=""/>
    <s v=""/>
    <s v=""/>
    <s v=""/>
    <s v=""/>
    <s v=""/>
  </r>
  <r>
    <n v="418"/>
    <s v="TEMPOACTIVA"/>
    <s v="HARLEY DAVID FLOREZ GARCIA"/>
    <n v="1143156456"/>
    <n v="1143156456"/>
    <x v="0"/>
    <x v="0"/>
    <x v="0"/>
    <x v="1"/>
    <x v="0"/>
    <x v="24"/>
    <x v="0"/>
    <x v="1"/>
    <x v="6"/>
    <x v="8"/>
    <d v="2019-04-22T00:00:00"/>
    <d v="2019-04-30T00:00:00"/>
    <s v="S034"/>
    <x v="178"/>
    <s v=""/>
    <s v=""/>
    <s v=""/>
    <s v=""/>
    <s v=""/>
    <s v=""/>
  </r>
  <r>
    <n v="419"/>
    <s v="TEMPOACTIVA"/>
    <s v="HARLEY DAVID FLOREZ GARCIA"/>
    <n v="1143156456"/>
    <n v="1143156456"/>
    <x v="0"/>
    <x v="0"/>
    <x v="0"/>
    <x v="1"/>
    <x v="8"/>
    <x v="5"/>
    <x v="0"/>
    <x v="1"/>
    <x v="6"/>
    <x v="8"/>
    <d v="2019-05-01T00:00:00"/>
    <d v="2019-05-02T00:00:00"/>
    <s v="G442"/>
    <x v="18"/>
    <s v=""/>
    <s v=""/>
    <s v=""/>
    <s v=""/>
    <s v=""/>
    <s v=""/>
  </r>
  <r>
    <n v="420"/>
    <s v="TEMPOACTIVA"/>
    <s v="JOSE MIGUEL REDONDO ROCHA"/>
    <n v="72122821"/>
    <n v="72122821"/>
    <x v="12"/>
    <x v="0"/>
    <x v="2"/>
    <x v="1"/>
    <x v="2"/>
    <x v="1"/>
    <x v="0"/>
    <x v="1"/>
    <x v="5"/>
    <x v="8"/>
    <d v="2019-01-01T00:00:00"/>
    <d v="2019-01-03T00:00:00"/>
    <s v="M544"/>
    <x v="75"/>
    <s v=""/>
    <s v=""/>
    <s v=""/>
    <s v=""/>
    <s v=""/>
    <s v=""/>
  </r>
  <r>
    <n v="421"/>
    <s v="TEMPOACTIVA"/>
    <s v="ARIEL ENRIQUE GUEVARA ACOSTA"/>
    <n v="72164312"/>
    <n v="72164312"/>
    <x v="3"/>
    <x v="0"/>
    <x v="6"/>
    <x v="1"/>
    <x v="3"/>
    <x v="5"/>
    <x v="0"/>
    <x v="1"/>
    <x v="2"/>
    <x v="8"/>
    <d v="2019-07-01T00:00:00"/>
    <d v="2019-07-02T00:00:00"/>
    <s v="R101"/>
    <x v="6"/>
    <s v=""/>
    <s v=""/>
    <s v=""/>
    <s v=""/>
    <s v=""/>
    <s v=""/>
  </r>
  <r>
    <n v="422"/>
    <s v="TEMPOACTIVA"/>
    <s v="RUBEN DARIO MERCADO SALAS"/>
    <n v="3715133"/>
    <n v="3715133"/>
    <x v="0"/>
    <x v="0"/>
    <x v="0"/>
    <x v="1"/>
    <x v="6"/>
    <x v="0"/>
    <x v="0"/>
    <x v="1"/>
    <x v="5"/>
    <x v="8"/>
    <d v="2019-06-30T00:00:00"/>
    <d v="2019-06-30T00:00:00"/>
    <s v="R51X"/>
    <x v="4"/>
    <s v=""/>
    <s v=""/>
    <s v=""/>
    <s v=""/>
    <s v=""/>
    <s v=""/>
  </r>
  <r>
    <n v="423"/>
    <s v="TEMPOACTIVA"/>
    <s v="RUBEN DARIO MERCADO SALAS"/>
    <n v="3715133"/>
    <n v="3715133"/>
    <x v="0"/>
    <x v="0"/>
    <x v="0"/>
    <x v="1"/>
    <x v="3"/>
    <x v="0"/>
    <x v="0"/>
    <x v="1"/>
    <x v="5"/>
    <x v="8"/>
    <d v="2019-07-01T00:00:00"/>
    <d v="2019-07-01T00:00:00"/>
    <s v="R51X"/>
    <x v="4"/>
    <s v=""/>
    <s v=""/>
    <s v=""/>
    <s v=""/>
    <s v=""/>
    <s v=""/>
  </r>
  <r>
    <n v="424"/>
    <s v="TEMPOACTIVA"/>
    <s v="FERNANDO JAVIER RAMIREZ MARQUEZ"/>
    <n v="8485981"/>
    <n v="8485981"/>
    <x v="0"/>
    <x v="0"/>
    <x v="10"/>
    <x v="1"/>
    <x v="6"/>
    <x v="0"/>
    <x v="0"/>
    <x v="1"/>
    <x v="3"/>
    <x v="8"/>
    <d v="2019-06-30T00:00:00"/>
    <d v="2019-06-30T00:00:00"/>
    <s v="R51X"/>
    <x v="4"/>
    <s v=""/>
    <s v=""/>
    <s v=""/>
    <s v=""/>
    <s v=""/>
    <s v=""/>
  </r>
  <r>
    <n v="425"/>
    <s v="TEMPOACTIVA"/>
    <s v="FERNANDO JAVIER RAMIREZ MARQUEZ"/>
    <n v="8485981"/>
    <n v="8485981"/>
    <x v="0"/>
    <x v="0"/>
    <x v="10"/>
    <x v="1"/>
    <x v="3"/>
    <x v="5"/>
    <x v="0"/>
    <x v="1"/>
    <x v="3"/>
    <x v="8"/>
    <d v="2019-07-01T00:00:00"/>
    <d v="2019-07-02T00:00:00"/>
    <s v="R51X"/>
    <x v="4"/>
    <s v=""/>
    <s v=""/>
    <s v=""/>
    <s v=""/>
    <s v=""/>
    <s v=""/>
  </r>
  <r>
    <n v="426"/>
    <s v="TEMPOACTIVA"/>
    <s v="DALIDA DE JESUS MEJIA RESTREPO"/>
    <n v="32880505"/>
    <n v="32880505"/>
    <x v="0"/>
    <x v="0"/>
    <x v="19"/>
    <x v="0"/>
    <x v="3"/>
    <x v="17"/>
    <x v="1"/>
    <x v="2"/>
    <x v="3"/>
    <x v="8"/>
    <d v="2019-07-05T00:00:00"/>
    <d v="2019-07-18T00:00:00"/>
    <s v="S943"/>
    <x v="186"/>
    <s v="DALIDA DE JESUS MEJIA RESTREPO"/>
    <n v="14"/>
    <n v="2019"/>
    <s v="julio"/>
    <s v="S943"/>
    <s v="Traumatismo de nervio sensorial cutaneo a nivel del pie y del tobillo"/>
  </r>
  <r>
    <n v="427"/>
    <s v="TEMPOACTIVA"/>
    <s v="CECILIA DEL CARMEN GOMEZ ALMANZA"/>
    <n v="22432851"/>
    <n v="22432851"/>
    <x v="20"/>
    <x v="0"/>
    <x v="10"/>
    <x v="0"/>
    <x v="3"/>
    <x v="5"/>
    <x v="0"/>
    <x v="1"/>
    <x v="4"/>
    <x v="8"/>
    <d v="2019-07-08T00:00:00"/>
    <d v="2019-07-09T00:00:00"/>
    <s v="J00X"/>
    <x v="10"/>
    <s v=""/>
    <s v=""/>
    <s v=""/>
    <s v=""/>
    <s v=""/>
    <s v=""/>
  </r>
  <r>
    <n v="428"/>
    <s v="TEMPOACTIVA"/>
    <s v="LAURA VANESSA FLOREZ LOPEZ"/>
    <n v="1143119086"/>
    <n v="1143119086"/>
    <x v="20"/>
    <x v="0"/>
    <x v="0"/>
    <x v="0"/>
    <x v="3"/>
    <x v="0"/>
    <x v="0"/>
    <x v="1"/>
    <x v="3"/>
    <x v="8"/>
    <d v="2019-07-08T00:00:00"/>
    <d v="2019-07-08T00:00:00"/>
    <s v="R11X"/>
    <x v="85"/>
    <s v=""/>
    <s v=""/>
    <s v=""/>
    <s v=""/>
    <s v=""/>
    <s v=""/>
  </r>
  <r>
    <n v="429"/>
    <s v="TEMPOACTIVA"/>
    <s v="ALICIA ESTHER VASQUEZ YEPES"/>
    <n v="1140853573"/>
    <n v="1140853573"/>
    <x v="16"/>
    <x v="0"/>
    <x v="14"/>
    <x v="0"/>
    <x v="3"/>
    <x v="5"/>
    <x v="0"/>
    <x v="1"/>
    <x v="3"/>
    <x v="8"/>
    <d v="2019-07-08T00:00:00"/>
    <d v="2019-07-09T00:00:00"/>
    <s v="A084"/>
    <x v="32"/>
    <s v=""/>
    <s v=""/>
    <s v=""/>
    <s v=""/>
    <s v=""/>
    <s v=""/>
  </r>
  <r>
    <n v="430"/>
    <s v="TEMPOACTIVA"/>
    <s v="ALICIA ESTHER VASQUEZ YEPES"/>
    <n v="1140853573"/>
    <n v="1140853573"/>
    <x v="16"/>
    <x v="0"/>
    <x v="14"/>
    <x v="0"/>
    <x v="3"/>
    <x v="0"/>
    <x v="0"/>
    <x v="1"/>
    <x v="3"/>
    <x v="8"/>
    <d v="2019-07-12T00:00:00"/>
    <d v="2019-07-12T00:00:00"/>
    <s v="A084"/>
    <x v="32"/>
    <s v=""/>
    <s v=""/>
    <s v=""/>
    <s v=""/>
    <s v=""/>
    <s v=""/>
  </r>
  <r>
    <n v="431"/>
    <s v="TEMPOACTIVA"/>
    <s v="MONICA CECILIA CARDENAS PEDROZA"/>
    <n v="1046812955"/>
    <n v="1046812955"/>
    <x v="0"/>
    <x v="0"/>
    <x v="17"/>
    <x v="0"/>
    <x v="3"/>
    <x v="5"/>
    <x v="0"/>
    <x v="1"/>
    <x v="0"/>
    <x v="8"/>
    <d v="2019-07-13T00:00:00"/>
    <d v="2019-07-14T00:00:00"/>
    <s v="R509"/>
    <x v="37"/>
    <s v=""/>
    <s v=""/>
    <s v=""/>
    <s v=""/>
    <s v=""/>
    <s v=""/>
  </r>
  <r>
    <n v="432"/>
    <s v="TEMPOACTIVA"/>
    <s v="GIOVANNI ANTONIO SALAS OÑORO"/>
    <n v="72254969"/>
    <n v="72254969"/>
    <x v="18"/>
    <x v="0"/>
    <x v="6"/>
    <x v="1"/>
    <x v="3"/>
    <x v="5"/>
    <x v="0"/>
    <x v="1"/>
    <x v="2"/>
    <x v="8"/>
    <d v="2019-07-15T00:00:00"/>
    <d v="2019-07-16T00:00:00"/>
    <s v="N390"/>
    <x v="5"/>
    <s v=""/>
    <s v=""/>
    <s v=""/>
    <s v=""/>
    <s v=""/>
    <s v=""/>
  </r>
  <r>
    <n v="433"/>
    <s v="TEMPOACTIVA"/>
    <s v="CESAR AUGUSTO HENAO DE LA CRUZ"/>
    <n v="1129564190"/>
    <n v="1129564190"/>
    <x v="0"/>
    <x v="0"/>
    <x v="5"/>
    <x v="1"/>
    <x v="3"/>
    <x v="0"/>
    <x v="0"/>
    <x v="1"/>
    <x v="2"/>
    <x v="8"/>
    <d v="2019-07-16T00:00:00"/>
    <d v="2019-07-16T00:00:00"/>
    <s v="A084"/>
    <x v="32"/>
    <s v=""/>
    <s v=""/>
    <s v=""/>
    <s v=""/>
    <s v=""/>
    <s v=""/>
  </r>
  <r>
    <n v="434"/>
    <s v="TEMPOACTIVA"/>
    <s v="GISELA  VIZCAINO SALTARIN"/>
    <n v="1044390859"/>
    <n v="1044390859"/>
    <x v="0"/>
    <x v="0"/>
    <x v="23"/>
    <x v="0"/>
    <x v="3"/>
    <x v="5"/>
    <x v="0"/>
    <x v="1"/>
    <x v="2"/>
    <x v="8"/>
    <d v="2019-07-17T00:00:00"/>
    <d v="2019-07-18T00:00:00"/>
    <s v="K040"/>
    <x v="20"/>
    <s v=""/>
    <s v=""/>
    <s v=""/>
    <s v=""/>
    <s v=""/>
    <s v=""/>
  </r>
  <r>
    <n v="435"/>
    <s v="TEMPOACTIVA"/>
    <s v="HUGO ALFONSO MOLINA ROCHA"/>
    <n v="72122335"/>
    <n v="72122335"/>
    <x v="3"/>
    <x v="0"/>
    <x v="2"/>
    <x v="1"/>
    <x v="3"/>
    <x v="27"/>
    <x v="0"/>
    <x v="1"/>
    <x v="2"/>
    <x v="8"/>
    <d v="2019-07-15T00:00:00"/>
    <d v="2019-07-31T00:00:00"/>
    <s v="D440"/>
    <x v="187"/>
    <s v="HUGO ALFONSO MOLINA ROCHA"/>
    <n v="17"/>
    <n v="2019"/>
    <s v="julio"/>
    <s v="D440"/>
    <s v="Tumor de comportamiento incierto o desconocido de la glandula tiroides"/>
  </r>
  <r>
    <n v="436"/>
    <s v="TEMPOACTIVA"/>
    <s v="HUGO ALFONSO MOLINA ROCHA"/>
    <n v="72122335"/>
    <n v="72122335"/>
    <x v="3"/>
    <x v="0"/>
    <x v="2"/>
    <x v="1"/>
    <x v="1"/>
    <x v="20"/>
    <x v="0"/>
    <x v="1"/>
    <x v="2"/>
    <x v="8"/>
    <d v="2019-08-01T00:00:00"/>
    <d v="2019-08-13T00:00:00"/>
    <s v="D440"/>
    <x v="187"/>
    <s v="HUGO ALFONSO MOLINA ROCHA"/>
    <n v="13"/>
    <n v="2019"/>
    <s v="agosto"/>
    <s v="D440"/>
    <s v="Tumor de comportamiento incierto o desconocido de la glandula tiroides"/>
  </r>
  <r>
    <n v="437"/>
    <s v="TEMPOACTIVA"/>
    <s v="GEOVANNY ENRIQUE ORTIZ VILLAMIZAR"/>
    <n v="1042457637"/>
    <n v="1042457637"/>
    <x v="0"/>
    <x v="0"/>
    <x v="0"/>
    <x v="1"/>
    <x v="10"/>
    <x v="1"/>
    <x v="0"/>
    <x v="1"/>
    <x v="3"/>
    <x v="2"/>
    <d v="2018-12-21T00:00:00"/>
    <d v="2018-12-22T00:00:00"/>
    <s v="N23X"/>
    <x v="102"/>
    <s v=""/>
    <s v=""/>
    <s v=""/>
    <s v=""/>
    <s v=""/>
    <s v=""/>
  </r>
  <r>
    <n v="438"/>
    <s v="TEMPOACTIVA"/>
    <s v="GISELA  VIZCAINO SALTARIN"/>
    <n v="1044390859"/>
    <n v="1044390859"/>
    <x v="0"/>
    <x v="0"/>
    <x v="23"/>
    <x v="0"/>
    <x v="3"/>
    <x v="0"/>
    <x v="0"/>
    <x v="1"/>
    <x v="2"/>
    <x v="8"/>
    <d v="2019-07-19T00:00:00"/>
    <d v="2019-07-19T00:00:00"/>
    <s v="J039"/>
    <x v="11"/>
    <s v=""/>
    <s v=""/>
    <s v=""/>
    <s v=""/>
    <s v=""/>
    <s v=""/>
  </r>
  <r>
    <n v="439"/>
    <s v="TEMPOACTIVA"/>
    <s v="ADOLFO ENRIQUE REDONDO ROCHA"/>
    <n v="3729301"/>
    <n v="3729301"/>
    <x v="6"/>
    <x v="0"/>
    <x v="9"/>
    <x v="1"/>
    <x v="3"/>
    <x v="1"/>
    <x v="0"/>
    <x v="1"/>
    <x v="4"/>
    <x v="8"/>
    <d v="2019-07-18T00:00:00"/>
    <d v="2019-07-20T00:00:00"/>
    <s v="L024"/>
    <x v="185"/>
    <s v=""/>
    <s v=""/>
    <s v=""/>
    <s v=""/>
    <s v=""/>
    <s v=""/>
  </r>
  <r>
    <n v="440"/>
    <s v="TEMPOACTIVA"/>
    <s v="CESAR AUGUSTO HENAO DE LA CRUZ"/>
    <n v="1129564190"/>
    <n v="1129564190"/>
    <x v="0"/>
    <x v="0"/>
    <x v="5"/>
    <x v="1"/>
    <x v="3"/>
    <x v="1"/>
    <x v="0"/>
    <x v="1"/>
    <x v="2"/>
    <x v="8"/>
    <d v="2019-07-22T00:00:00"/>
    <d v="2019-07-24T00:00:00"/>
    <s v="T111"/>
    <x v="188"/>
    <s v=""/>
    <s v=""/>
    <s v=""/>
    <s v=""/>
    <s v=""/>
    <s v=""/>
  </r>
  <r>
    <n v="441"/>
    <s v="TEMPOACTIVA"/>
    <s v="CESAR AUGUSTO HENAO DE LA CRUZ"/>
    <n v="1129564190"/>
    <n v="1129564190"/>
    <x v="0"/>
    <x v="0"/>
    <x v="5"/>
    <x v="1"/>
    <x v="3"/>
    <x v="1"/>
    <x v="0"/>
    <x v="1"/>
    <x v="2"/>
    <x v="8"/>
    <d v="2019-07-25T00:00:00"/>
    <d v="2019-07-27T00:00:00"/>
    <s v="T111"/>
    <x v="188"/>
    <s v=""/>
    <s v=""/>
    <s v=""/>
    <s v=""/>
    <s v=""/>
    <s v=""/>
  </r>
  <r>
    <n v="442"/>
    <s v="TEMPOACTIVA"/>
    <s v="CESAR AUGUSTO HENAO DE LA CRUZ"/>
    <n v="1129564190"/>
    <n v="1129564190"/>
    <x v="0"/>
    <x v="0"/>
    <x v="5"/>
    <x v="1"/>
    <x v="3"/>
    <x v="5"/>
    <x v="0"/>
    <x v="1"/>
    <x v="2"/>
    <x v="8"/>
    <d v="2019-07-19T00:00:00"/>
    <d v="2019-07-20T00:00:00"/>
    <s v="G442"/>
    <x v="18"/>
    <s v=""/>
    <s v=""/>
    <s v=""/>
    <s v=""/>
    <s v=""/>
    <s v=""/>
  </r>
  <r>
    <n v="443"/>
    <s v="TEMPOACTIVA"/>
    <s v="MAURICIO ANDRES SCHOTBORCH CARDENAS"/>
    <n v="1070809702"/>
    <n v="1070809702"/>
    <x v="6"/>
    <x v="0"/>
    <x v="10"/>
    <x v="1"/>
    <x v="3"/>
    <x v="5"/>
    <x v="0"/>
    <x v="1"/>
    <x v="4"/>
    <x v="8"/>
    <d v="2019-07-24T00:00:00"/>
    <d v="2019-07-25T00:00:00"/>
    <s v="G442"/>
    <x v="18"/>
    <s v=""/>
    <s v=""/>
    <s v=""/>
    <s v=""/>
    <s v=""/>
    <s v=""/>
  </r>
  <r>
    <n v="444"/>
    <s v="TEMPOACTIVA"/>
    <s v="YURANI PATRICIA OSPINO CASTILLO"/>
    <n v="1043604639"/>
    <n v="1043604639"/>
    <x v="3"/>
    <x v="0"/>
    <x v="20"/>
    <x v="0"/>
    <x v="3"/>
    <x v="5"/>
    <x v="0"/>
    <x v="1"/>
    <x v="3"/>
    <x v="8"/>
    <d v="2019-07-26T00:00:00"/>
    <d v="2019-07-27T00:00:00"/>
    <s v="R101"/>
    <x v="6"/>
    <s v=""/>
    <s v=""/>
    <s v=""/>
    <s v=""/>
    <s v=""/>
    <s v=""/>
  </r>
  <r>
    <n v="445"/>
    <s v="TEMPOACTIVA"/>
    <s v="MAURICIO ANDRES SCHOTBORCH CARDENAS"/>
    <n v="1070809702"/>
    <n v="1070809702"/>
    <x v="6"/>
    <x v="0"/>
    <x v="10"/>
    <x v="1"/>
    <x v="3"/>
    <x v="10"/>
    <x v="0"/>
    <x v="1"/>
    <x v="4"/>
    <x v="8"/>
    <d v="2019-07-25T00:00:00"/>
    <d v="2019-07-29T00:00:00"/>
    <s v="M545"/>
    <x v="70"/>
    <s v=""/>
    <s v=""/>
    <s v=""/>
    <s v=""/>
    <s v=""/>
    <s v=""/>
  </r>
  <r>
    <n v="446"/>
    <s v="TEMPOACTIVA"/>
    <s v="JHONNY MANUEL ARRIETA LLANOS"/>
    <n v="8699499"/>
    <n v="8699499"/>
    <x v="0"/>
    <x v="0"/>
    <x v="6"/>
    <x v="1"/>
    <x v="3"/>
    <x v="5"/>
    <x v="0"/>
    <x v="1"/>
    <x v="6"/>
    <x v="8"/>
    <d v="2019-07-29T00:00:00"/>
    <d v="2019-07-30T00:00:00"/>
    <s v="G442"/>
    <x v="18"/>
    <s v=""/>
    <s v=""/>
    <s v=""/>
    <s v=""/>
    <s v=""/>
    <s v=""/>
  </r>
  <r>
    <n v="447"/>
    <s v="TEMPOACTIVA"/>
    <s v="ROSA ZULEIMY MENDOZA FONSECA"/>
    <n v="55300004"/>
    <n v="55300004"/>
    <x v="28"/>
    <x v="0"/>
    <x v="27"/>
    <x v="0"/>
    <x v="1"/>
    <x v="1"/>
    <x v="0"/>
    <x v="1"/>
    <x v="3"/>
    <x v="8"/>
    <d v="2019-08-01T00:00:00"/>
    <d v="2019-08-03T00:00:00"/>
    <s v="R102"/>
    <x v="88"/>
    <s v=""/>
    <s v=""/>
    <s v=""/>
    <s v=""/>
    <s v=""/>
    <s v=""/>
  </r>
  <r>
    <n v="448"/>
    <s v="TEMPOACTIVA"/>
    <s v="EDGARDO ANTONIO BARROSO LOPEZ"/>
    <n v="72284347"/>
    <n v="72284347"/>
    <x v="12"/>
    <x v="0"/>
    <x v="13"/>
    <x v="1"/>
    <x v="3"/>
    <x v="4"/>
    <x v="0"/>
    <x v="1"/>
    <x v="3"/>
    <x v="8"/>
    <d v="2019-07-26T00:00:00"/>
    <d v="2019-08-31T00:00:00"/>
    <s v="K409"/>
    <x v="189"/>
    <s v=""/>
    <s v=""/>
    <s v=""/>
    <s v=""/>
    <s v=""/>
    <s v=""/>
  </r>
  <r>
    <n v="449"/>
    <s v="TEMPOACTIVA"/>
    <s v="EDGARDO ANTONIO BARROSO LOPEZ"/>
    <n v="72284347"/>
    <n v="72284347"/>
    <x v="12"/>
    <x v="0"/>
    <x v="13"/>
    <x v="1"/>
    <x v="1"/>
    <x v="24"/>
    <x v="0"/>
    <x v="1"/>
    <x v="3"/>
    <x v="8"/>
    <d v="2019-08-01T00:00:00"/>
    <d v="2019-08-09T00:00:00"/>
    <s v="K409"/>
    <x v="189"/>
    <s v=""/>
    <s v=""/>
    <s v=""/>
    <s v=""/>
    <s v=""/>
    <s v=""/>
  </r>
  <r>
    <n v="450"/>
    <s v="TEMPOACTIVA"/>
    <s v="JORGE MARIO ALVAREZ VARELA"/>
    <n v="73269206"/>
    <n v="73269206"/>
    <x v="12"/>
    <x v="0"/>
    <x v="4"/>
    <x v="1"/>
    <x v="5"/>
    <x v="1"/>
    <x v="0"/>
    <x v="1"/>
    <x v="3"/>
    <x v="8"/>
    <d v="2019-09-13T00:00:00"/>
    <d v="2019-09-15T00:00:00"/>
    <s v="M545"/>
    <x v="70"/>
    <s v=""/>
    <s v=""/>
    <s v=""/>
    <s v=""/>
    <s v=""/>
    <s v=""/>
  </r>
  <r>
    <n v="451"/>
    <s v="TEMPOACTIVA"/>
    <s v="MANUEL FERNANDO CHARRIS MARTINEZ"/>
    <n v="3731190"/>
    <n v="3731190"/>
    <x v="0"/>
    <x v="0"/>
    <x v="2"/>
    <x v="1"/>
    <x v="2"/>
    <x v="6"/>
    <x v="2"/>
    <x v="4"/>
    <x v="2"/>
    <x v="8"/>
    <d v="2019-01-01T00:00:00"/>
    <d v="2019-01-02T00:00:00"/>
    <s v="Licencia de paternidad"/>
    <x v="41"/>
    <s v=""/>
    <s v=""/>
    <s v=""/>
    <s v=""/>
    <s v=""/>
    <s v=""/>
  </r>
  <r>
    <n v="452"/>
    <s v="TEMPOACTIVA"/>
    <s v="JAN CARLOS CELIN MACEA"/>
    <n v="1044425654"/>
    <n v="1044425654"/>
    <x v="0"/>
    <x v="0"/>
    <x v="2"/>
    <x v="1"/>
    <x v="6"/>
    <x v="18"/>
    <x v="0"/>
    <x v="1"/>
    <x v="6"/>
    <x v="8"/>
    <d v="2019-06-19T00:00:00"/>
    <s v="31/06/2019"/>
    <s v="S430"/>
    <x v="83"/>
    <s v="JAN CARLOS CELIN MACEA"/>
    <n v="12"/>
    <n v="2019"/>
    <s v="junio"/>
    <s v="S430"/>
    <s v="Luxacion de la articulacion del hombro"/>
  </r>
  <r>
    <n v="453"/>
    <s v="TEMPOACTIVA"/>
    <s v="JAN CARLOS CELIN MACEA"/>
    <n v="1044425654"/>
    <n v="1044425654"/>
    <x v="0"/>
    <x v="0"/>
    <x v="2"/>
    <x v="1"/>
    <x v="3"/>
    <x v="6"/>
    <x v="0"/>
    <x v="1"/>
    <x v="6"/>
    <x v="8"/>
    <d v="2019-07-01T00:00:00"/>
    <d v="2019-07-08T00:00:00"/>
    <s v="S034"/>
    <x v="178"/>
    <s v=""/>
    <s v=""/>
    <s v=""/>
    <s v=""/>
    <s v=""/>
    <s v=""/>
  </r>
  <r>
    <n v="454"/>
    <s v="TEMPOACTIVA"/>
    <s v="SINDY PAOLA RODRIGUEZ TORREGROSA"/>
    <n v="1001912286"/>
    <n v="1001912286"/>
    <x v="29"/>
    <x v="0"/>
    <x v="28"/>
    <x v="0"/>
    <x v="0"/>
    <x v="1"/>
    <x v="0"/>
    <x v="1"/>
    <x v="3"/>
    <x v="8"/>
    <d v="2019-04-23T00:00:00"/>
    <d v="2019-04-25T00:00:00"/>
    <s v="M545"/>
    <x v="70"/>
    <s v=""/>
    <s v=""/>
    <s v=""/>
    <s v=""/>
    <s v=""/>
    <s v=""/>
  </r>
  <r>
    <n v="455"/>
    <s v="TEMPOACTIVA"/>
    <s v="YESID ROBERTO FIERRO GOMEZ"/>
    <n v="8774378"/>
    <n v="8774378"/>
    <x v="27"/>
    <x v="0"/>
    <x v="3"/>
    <x v="1"/>
    <x v="5"/>
    <x v="18"/>
    <x v="0"/>
    <x v="1"/>
    <x v="2"/>
    <x v="8"/>
    <d v="2019-09-06T00:00:00"/>
    <d v="2019-09-17T00:00:00"/>
    <s v="S430"/>
    <x v="83"/>
    <s v="YESID ROBERTO FIERRO GOMEZ"/>
    <n v="12"/>
    <n v="2019"/>
    <s v="septiembre"/>
    <s v="S430, G009"/>
    <s v="Luxacion de la articulacion del hombro, Meningitis bacteriana, no especificada"/>
  </r>
  <r>
    <n v="456"/>
    <s v="TEMPOACTIVA"/>
    <s v="MAURICIO ANDRES SCHOTBORCH CARDENAS"/>
    <n v="1070809702"/>
    <n v="1070809702"/>
    <x v="6"/>
    <x v="0"/>
    <x v="10"/>
    <x v="1"/>
    <x v="5"/>
    <x v="15"/>
    <x v="0"/>
    <x v="1"/>
    <x v="4"/>
    <x v="8"/>
    <d v="2019-09-23T00:00:00"/>
    <d v="2019-09-23T00:00:00"/>
    <s v="K922"/>
    <x v="190"/>
    <s v=""/>
    <s v=""/>
    <s v=""/>
    <s v=""/>
    <s v=""/>
    <s v=""/>
  </r>
  <r>
    <n v="457"/>
    <s v="TEMPOACTIVA"/>
    <s v="NESTOR MANUEL JIMENEZ ARTETA"/>
    <n v="1044391982"/>
    <n v="1044391982"/>
    <x v="0"/>
    <x v="0"/>
    <x v="9"/>
    <x v="1"/>
    <x v="5"/>
    <x v="24"/>
    <x v="0"/>
    <x v="5"/>
    <x v="2"/>
    <x v="8"/>
    <d v="2019-09-22T00:00:00"/>
    <d v="2019-09-30T00:00:00"/>
    <s v="S626"/>
    <x v="191"/>
    <s v="NESTOR MANUEL JIMENEZ ARTETA"/>
    <n v="9"/>
    <n v="2019"/>
    <s v="septiembre"/>
    <s v="S626, S626"/>
    <s v="Fractura de otro dedo de la mano, Fractura de otro dedo de la mano"/>
  </r>
  <r>
    <n v="458"/>
    <s v="TEMPOACTIVA"/>
    <s v="NESTOR MANUEL JIMENEZ ARTETA"/>
    <n v="1044391982"/>
    <n v="1044391982"/>
    <x v="0"/>
    <x v="0"/>
    <x v="9"/>
    <x v="1"/>
    <x v="11"/>
    <x v="28"/>
    <x v="0"/>
    <x v="5"/>
    <x v="2"/>
    <x v="8"/>
    <d v="2019-10-01T00:00:00"/>
    <d v="2019-10-21T00:00:00"/>
    <s v="S626"/>
    <x v="191"/>
    <s v="NESTOR MANUEL JIMENEZ ARTETA"/>
    <n v="21"/>
    <n v="2019"/>
    <s v="octubre"/>
    <s v="S626"/>
    <s v="Fractura de otro dedo de la mano"/>
  </r>
  <r>
    <n v="459"/>
    <s v="TEMPOACTIVA"/>
    <s v="NESTOR MANUEL JIMENEZ ARTETA"/>
    <n v="1044391982"/>
    <n v="1044391982"/>
    <x v="0"/>
    <x v="0"/>
    <x v="9"/>
    <x v="1"/>
    <x v="3"/>
    <x v="1"/>
    <x v="0"/>
    <x v="5"/>
    <x v="2"/>
    <x v="8"/>
    <d v="2019-07-28T00:00:00"/>
    <d v="2019-07-30T00:00:00"/>
    <s v="S626"/>
    <x v="191"/>
    <s v=""/>
    <s v=""/>
    <s v=""/>
    <s v=""/>
    <s v=""/>
    <s v=""/>
  </r>
  <r>
    <n v="460"/>
    <s v="TEMPOACTIVA"/>
    <s v="NESTOR MANUEL JIMENEZ ARTETA"/>
    <n v="1044391982"/>
    <n v="1044391982"/>
    <x v="0"/>
    <x v="0"/>
    <x v="9"/>
    <x v="1"/>
    <x v="1"/>
    <x v="0"/>
    <x v="0"/>
    <x v="5"/>
    <x v="2"/>
    <x v="8"/>
    <d v="2019-08-01T00:00:00"/>
    <d v="2019-08-01T00:00:00"/>
    <s v="S626"/>
    <x v="191"/>
    <s v="NESTOR MANUEL JIMENEZ ARTETA"/>
    <n v="1"/>
    <n v="2019"/>
    <s v="agosto"/>
    <s v="S626, S626, S626"/>
    <s v="Fractura de otro dedo de la mano, Fractura de otro dedo de la mano, Fractura de otro dedo de la mano"/>
  </r>
  <r>
    <n v="461"/>
    <s v="TEMPOACTIVA"/>
    <s v="NESTOR MANUEL JIMENEZ ARTETA"/>
    <n v="1044391982"/>
    <n v="1044391982"/>
    <x v="0"/>
    <x v="0"/>
    <x v="9"/>
    <x v="1"/>
    <x v="1"/>
    <x v="2"/>
    <x v="0"/>
    <x v="5"/>
    <x v="2"/>
    <x v="8"/>
    <d v="2019-08-01T00:00:00"/>
    <d v="2019-08-20T00:00:00"/>
    <s v="S626"/>
    <x v="191"/>
    <s v="NESTOR MANUEL JIMENEZ ARTETA"/>
    <n v="20"/>
    <n v="2019"/>
    <s v="agosto"/>
    <s v="S626, S626, S626"/>
    <s v="Fractura de otro dedo de la mano, Fractura de otro dedo de la mano, Fractura de otro dedo de la mano"/>
  </r>
  <r>
    <n v="462"/>
    <s v="TEMPOACTIVA"/>
    <s v="NESTOR MANUEL JIMENEZ ARTETA"/>
    <n v="1044391982"/>
    <n v="1044391982"/>
    <x v="0"/>
    <x v="0"/>
    <x v="9"/>
    <x v="1"/>
    <x v="1"/>
    <x v="12"/>
    <x v="0"/>
    <x v="5"/>
    <x v="2"/>
    <x v="8"/>
    <d v="2019-08-23T00:00:00"/>
    <d v="2019-08-31T00:00:00"/>
    <s v="S626"/>
    <x v="191"/>
    <s v="NESTOR MANUEL JIMENEZ ARTETA"/>
    <n v="30"/>
    <n v="2019"/>
    <s v="agosto"/>
    <s v="S626, S626, S626"/>
    <s v="Fractura de otro dedo de la mano, Fractura de otro dedo de la mano, Fractura de otro dedo de la mano"/>
  </r>
  <r>
    <n v="463"/>
    <s v="TEMPOACTIVA"/>
    <s v="NESTOR MANUEL JIMENEZ ARTETA"/>
    <n v="1044391982"/>
    <n v="1044391982"/>
    <x v="0"/>
    <x v="0"/>
    <x v="9"/>
    <x v="1"/>
    <x v="5"/>
    <x v="28"/>
    <x v="0"/>
    <x v="5"/>
    <x v="2"/>
    <x v="8"/>
    <d v="2019-09-01T00:00:00"/>
    <d v="2019-09-21T00:00:00"/>
    <s v="S626"/>
    <x v="191"/>
    <s v="NESTOR MANUEL JIMENEZ ARTETA"/>
    <n v="21"/>
    <n v="2019"/>
    <s v="septiembre"/>
    <s v="S626, S626"/>
    <s v="Fractura de otro dedo de la mano, Fractura de otro dedo de la mano"/>
  </r>
  <r>
    <n v="464"/>
    <s v="TEMPOACTIVA"/>
    <s v="IVAN DARIO MOLINA ARTETA"/>
    <n v="1044392901"/>
    <n v="1044392901"/>
    <x v="0"/>
    <x v="0"/>
    <x v="23"/>
    <x v="1"/>
    <x v="1"/>
    <x v="1"/>
    <x v="0"/>
    <x v="1"/>
    <x v="3"/>
    <x v="8"/>
    <d v="2019-08-18T00:00:00"/>
    <d v="2019-08-20T00:00:00"/>
    <s v="A499"/>
    <x v="192"/>
    <s v=""/>
    <s v=""/>
    <s v=""/>
    <s v=""/>
    <s v=""/>
    <s v=""/>
  </r>
  <r>
    <n v="465"/>
    <s v="TEMPOACTIVA"/>
    <s v="GUILLERMO DAVID BUENO GUZMAN"/>
    <n v="92125996"/>
    <n v="92125996"/>
    <x v="3"/>
    <x v="0"/>
    <x v="22"/>
    <x v="1"/>
    <x v="11"/>
    <x v="8"/>
    <x v="0"/>
    <x v="1"/>
    <x v="2"/>
    <x v="8"/>
    <d v="2019-10-10T00:00:00"/>
    <d v="2019-10-16T00:00:00"/>
    <s v="I879"/>
    <x v="193"/>
    <s v=""/>
    <s v=""/>
    <s v=""/>
    <s v=""/>
    <s v=""/>
    <s v=""/>
  </r>
  <r>
    <n v="466"/>
    <s v="TEMPOACTIVA"/>
    <s v="YESID ROBERTO FIERRO GOMEZ"/>
    <n v="8774378"/>
    <n v="8774378"/>
    <x v="27"/>
    <x v="0"/>
    <x v="3"/>
    <x v="1"/>
    <x v="5"/>
    <x v="11"/>
    <x v="0"/>
    <x v="1"/>
    <x v="2"/>
    <x v="8"/>
    <d v="2019-09-15T00:00:00"/>
    <d v="2019-09-30T00:00:00"/>
    <s v="G009"/>
    <x v="172"/>
    <s v="YESID ROBERTO FIERRO GOMEZ"/>
    <n v="15"/>
    <n v="2019"/>
    <s v="septiembre"/>
    <s v="S430, G009"/>
    <s v="Luxacion de la articulacion del hombro, Meningitis bacteriana, no especificada"/>
  </r>
  <r>
    <n v="467"/>
    <s v="TEMPOACTIVA"/>
    <s v="YESID ROBERTO FIERRO GOMEZ"/>
    <n v="8774378"/>
    <n v="8774378"/>
    <x v="27"/>
    <x v="0"/>
    <x v="3"/>
    <x v="1"/>
    <x v="11"/>
    <x v="11"/>
    <x v="0"/>
    <x v="1"/>
    <x v="2"/>
    <x v="8"/>
    <d v="2019-10-01T00:00:00"/>
    <d v="2019-10-14T00:00:00"/>
    <s v="G009"/>
    <x v="172"/>
    <s v="YESID ROBERTO FIERRO GOMEZ"/>
    <n v="15"/>
    <n v="2019"/>
    <s v="octubre"/>
    <s v="G009"/>
    <s v="Meningitis bacteriana, no especificada"/>
  </r>
  <r>
    <n v="468"/>
    <s v="TEMPOACTIVA"/>
    <s v="NESTOR MANUEL JIMENEZ ARTETA"/>
    <n v="1044391982"/>
    <n v="1044391982"/>
    <x v="0"/>
    <x v="0"/>
    <x v="9"/>
    <x v="1"/>
    <x v="0"/>
    <x v="1"/>
    <x v="0"/>
    <x v="1"/>
    <x v="2"/>
    <x v="8"/>
    <d v="2019-04-01T00:00:00"/>
    <d v="2019-04-03T00:00:00"/>
    <s v="L024"/>
    <x v="185"/>
    <s v=""/>
    <s v=""/>
    <s v=""/>
    <s v=""/>
    <s v=""/>
    <s v=""/>
  </r>
  <r>
    <n v="469"/>
    <s v="TEMPOACTIVA"/>
    <s v="LUIS FERNANDO CHARRIS BALDOVINO"/>
    <n v="8498272"/>
    <n v="8498272"/>
    <x v="0"/>
    <x v="0"/>
    <x v="3"/>
    <x v="1"/>
    <x v="6"/>
    <x v="10"/>
    <x v="0"/>
    <x v="1"/>
    <x v="4"/>
    <x v="8"/>
    <d v="2019-06-12T00:00:00"/>
    <d v="2019-06-16T00:00:00"/>
    <s v="S610"/>
    <x v="145"/>
    <s v="LUIS FERNANDO CHARRIS BALDOVINO"/>
    <n v="5"/>
    <n v="2019"/>
    <s v="junio"/>
    <s v="S610, S610, S610, S610"/>
    <s v="Herida de dedo(s) de la mano, sin dano de la(s) una(s), Herida de dedo(s) de la mano, sin dano de la(s) una(s), Herida de dedo(s) de la mano, sin dano de la(s) una(s), Herida de dedo(s) de la mano, sin dano de la(s) una(s)"/>
  </r>
  <r>
    <n v="470"/>
    <s v="TEMPOACTIVA"/>
    <s v="LUIS FERNANDO CHARRIS BALDOVINO"/>
    <n v="8498272"/>
    <n v="8498272"/>
    <x v="0"/>
    <x v="0"/>
    <x v="3"/>
    <x v="1"/>
    <x v="6"/>
    <x v="1"/>
    <x v="0"/>
    <x v="1"/>
    <x v="4"/>
    <x v="8"/>
    <d v="2019-06-09T00:00:00"/>
    <d v="2019-06-11T00:00:00"/>
    <s v="S610"/>
    <x v="145"/>
    <s v="LUIS FERNANDO CHARRIS BALDOVINO"/>
    <n v="3"/>
    <n v="2019"/>
    <s v="junio"/>
    <s v="S610, S610, S610, S610"/>
    <s v="Herida de dedo(s) de la mano, sin dano de la(s) una(s), Herida de dedo(s) de la mano, sin dano de la(s) una(s), Herida de dedo(s) de la mano, sin dano de la(s) una(s), Herida de dedo(s) de la mano, sin dano de la(s) una(s)"/>
  </r>
  <r>
    <n v="471"/>
    <s v="TEMPOACTIVA"/>
    <s v="EDWIN JESUS CANTILLO CASTRO"/>
    <n v="72189550"/>
    <n v="72189550"/>
    <x v="22"/>
    <x v="0"/>
    <x v="18"/>
    <x v="1"/>
    <x v="0"/>
    <x v="1"/>
    <x v="0"/>
    <x v="1"/>
    <x v="4"/>
    <x v="8"/>
    <d v="2019-04-01T00:00:00"/>
    <d v="2019-04-03T00:00:00"/>
    <s v="L984"/>
    <x v="194"/>
    <s v=""/>
    <s v=""/>
    <s v=""/>
    <s v=""/>
    <s v=""/>
    <s v=""/>
  </r>
  <r>
    <n v="472"/>
    <s v="TEMPOACTIVA"/>
    <s v="YESID ROBERTO FIERRO GOMEZ"/>
    <n v="8774378"/>
    <n v="8774378"/>
    <x v="27"/>
    <x v="0"/>
    <x v="3"/>
    <x v="1"/>
    <x v="9"/>
    <x v="19"/>
    <x v="0"/>
    <x v="1"/>
    <x v="2"/>
    <x v="8"/>
    <d v="2019-11-20T00:00:00"/>
    <d v="2019-11-30T00:00:00"/>
    <s v="G009"/>
    <x v="172"/>
    <s v="YESID ROBERTO FIERRO GOMEZ"/>
    <n v="11"/>
    <n v="2019"/>
    <s v="noviembre"/>
    <s v="G009"/>
    <s v="Meningitis bacteriana, no especificada"/>
  </r>
  <r>
    <n v="473"/>
    <s v="TEMPOACTIVA"/>
    <s v="YESID ROBERTO FIERRO GOMEZ"/>
    <n v="8774378"/>
    <n v="8774378"/>
    <x v="27"/>
    <x v="0"/>
    <x v="3"/>
    <x v="1"/>
    <x v="10"/>
    <x v="3"/>
    <x v="0"/>
    <x v="1"/>
    <x v="2"/>
    <x v="8"/>
    <d v="2019-12-01T00:00:00"/>
    <d v="2019-12-31T00:00:00"/>
    <s v="G009"/>
    <x v="172"/>
    <s v="YESID ROBERTO FIERRO GOMEZ"/>
    <n v="31"/>
    <n v="2019"/>
    <s v="diciembre"/>
    <s v="G009"/>
    <s v="Meningitis bacteriana, no especificada"/>
  </r>
  <r>
    <n v="474"/>
    <s v="TEMPOACTIVA"/>
    <s v="GIOVANNI ANTONIO SALAS OÑORO"/>
    <n v="72254969"/>
    <n v="72254969"/>
    <x v="18"/>
    <x v="0"/>
    <x v="6"/>
    <x v="1"/>
    <x v="10"/>
    <x v="15"/>
    <x v="0"/>
    <x v="1"/>
    <x v="2"/>
    <x v="8"/>
    <d v="2019-12-28T00:00:00"/>
    <d v="2019-12-31T00:00:00"/>
    <s v="I471"/>
    <x v="173"/>
    <s v=""/>
    <s v=""/>
    <s v=""/>
    <s v=""/>
    <s v=""/>
    <s v=""/>
  </r>
  <r>
    <n v="475"/>
    <s v="TEMPOACTIVA"/>
    <s v="EDGAR ENRIQUE AMAYA JIMENEZ"/>
    <n v="1044392017"/>
    <n v="1044392017"/>
    <x v="0"/>
    <x v="0"/>
    <x v="2"/>
    <x v="1"/>
    <x v="10"/>
    <x v="10"/>
    <x v="0"/>
    <x v="1"/>
    <x v="5"/>
    <x v="8"/>
    <d v="2019-12-21T00:00:00"/>
    <d v="2019-12-25T00:00:00"/>
    <s v="S018"/>
    <x v="30"/>
    <s v=""/>
    <s v=""/>
    <s v=""/>
    <s v=""/>
    <s v=""/>
    <s v=""/>
  </r>
  <r>
    <n v="476"/>
    <s v="TEMPOACTIVA"/>
    <s v="LUIS ALFONSO CORONELL OLIVEROS"/>
    <n v="1044392852"/>
    <n v="1044392852"/>
    <x v="26"/>
    <x v="0"/>
    <x v="23"/>
    <x v="1"/>
    <x v="10"/>
    <x v="1"/>
    <x v="0"/>
    <x v="5"/>
    <x v="5"/>
    <x v="8"/>
    <d v="2019-12-23T00:00:00"/>
    <d v="2019-12-25T00:00:00"/>
    <s v="S510"/>
    <x v="195"/>
    <s v=""/>
    <s v=""/>
    <s v=""/>
    <s v=""/>
    <s v=""/>
    <s v=""/>
  </r>
  <r>
    <n v="477"/>
    <s v="TEMPOACTIVA"/>
    <s v="ONELL JUSTIN CERA BOLAÑO"/>
    <n v="1140814061"/>
    <n v="1140814061"/>
    <x v="20"/>
    <x v="0"/>
    <x v="29"/>
    <x v="1"/>
    <x v="9"/>
    <x v="1"/>
    <x v="0"/>
    <x v="1"/>
    <x v="3"/>
    <x v="8"/>
    <d v="2019-11-28T00:00:00"/>
    <d v="2019-11-30T00:00:00"/>
    <s v="S801"/>
    <x v="196"/>
    <s v=""/>
    <s v=""/>
    <s v=""/>
    <s v=""/>
    <s v=""/>
    <s v=""/>
  </r>
  <r>
    <n v="478"/>
    <s v="TEMPOACTIVA"/>
    <s v="RAFAEL MANUEL PEREIRA OROZCO"/>
    <n v="73123394"/>
    <n v="73123394"/>
    <x v="0"/>
    <x v="0"/>
    <x v="22"/>
    <x v="1"/>
    <x v="10"/>
    <x v="17"/>
    <x v="0"/>
    <x v="1"/>
    <x v="5"/>
    <x v="8"/>
    <d v="2019-12-11T00:00:00"/>
    <d v="2019-12-24T00:00:00"/>
    <s v="K409"/>
    <x v="189"/>
    <s v="RAFAEL MANUEL PEREIRA OROZCO"/>
    <n v="14"/>
    <n v="2019"/>
    <s v="diciembre"/>
    <s v="K409"/>
    <s v="Hernia inguinal unilateral o no especificada, sin obstruccion ni gangrena"/>
  </r>
  <r>
    <n v="479"/>
    <s v="TEMPOACTIVA"/>
    <s v="EDILBERTO CARLOS OLIVARES CHARRIS"/>
    <n v="3730754"/>
    <n v="3730754"/>
    <x v="3"/>
    <x v="0"/>
    <x v="9"/>
    <x v="1"/>
    <x v="10"/>
    <x v="11"/>
    <x v="0"/>
    <x v="1"/>
    <x v="1"/>
    <x v="8"/>
    <d v="2019-12-10T00:00:00"/>
    <d v="2019-12-24T00:00:00"/>
    <s v="K358"/>
    <x v="197"/>
    <s v="EDILBERTO CARLOS OLIVARES CHARRIS"/>
    <n v="15"/>
    <n v="2019"/>
    <s v="diciembre"/>
    <s v="K358"/>
    <s v="Otras apendicitis agudas, y las no especificadas"/>
  </r>
  <r>
    <n v="480"/>
    <s v="TEMPOACTIVA"/>
    <s v="OSIRIS DEL SOCORRO CHARRIS PADILLA"/>
    <n v="22510528"/>
    <n v="22510528"/>
    <x v="0"/>
    <x v="0"/>
    <x v="2"/>
    <x v="0"/>
    <x v="2"/>
    <x v="15"/>
    <x v="0"/>
    <x v="1"/>
    <x v="4"/>
    <x v="2"/>
    <d v="2018-01-01T00:00:00"/>
    <d v="2018-01-04T00:00:00"/>
    <s v="M545"/>
    <x v="70"/>
    <s v=""/>
    <s v=""/>
    <s v=""/>
    <s v=""/>
    <s v=""/>
    <s v=""/>
  </r>
  <r>
    <n v="481"/>
    <s v="TEMPOACTIVA"/>
    <s v="CARLOS ALBERTO TORRES LEON"/>
    <n v="72051803"/>
    <n v="72051803"/>
    <x v="5"/>
    <x v="0"/>
    <x v="5"/>
    <x v="1"/>
    <x v="2"/>
    <x v="0"/>
    <x v="0"/>
    <x v="1"/>
    <x v="0"/>
    <x v="2"/>
    <d v="2018-01-01T00:00:00"/>
    <d v="2018-01-01T00:00:00"/>
    <s v="G442"/>
    <x v="18"/>
    <s v="CARLOS ALBERTO TORRES LEON"/>
    <n v="1"/>
    <n v="2018"/>
    <s v="enero"/>
    <s v="D142, G442, D141, G442"/>
    <s v="Tumor benigno de la traquea, Cefalea debida a tension, Tumor benigno de la laringe, Cefalea debida a tension"/>
  </r>
  <r>
    <n v="482"/>
    <s v="TEMPOACTIVA"/>
    <s v="IVAN DARIO MOLINA ARTETA"/>
    <n v="1044392901"/>
    <n v="1044392901"/>
    <x v="0"/>
    <x v="0"/>
    <x v="23"/>
    <x v="1"/>
    <x v="9"/>
    <x v="9"/>
    <x v="0"/>
    <x v="5"/>
    <x v="3"/>
    <x v="2"/>
    <d v="2018-11-01T00:00:00"/>
    <s v="01/20/2018"/>
    <s v="S420"/>
    <x v="198"/>
    <s v="IVAN DARIO MOLINA ARTETA"/>
    <n v="10"/>
    <n v="2018"/>
    <s v="noviembre"/>
    <s v="S420, S420"/>
    <s v="Fractura de la clavicula, Fractura de la clavicula"/>
  </r>
  <r>
    <n v="483"/>
    <s v="TEMPOACTIVA"/>
    <s v="JAN CARLOS CELIN MACEA"/>
    <n v="1044425654"/>
    <n v="1044425654"/>
    <x v="0"/>
    <x v="0"/>
    <x v="2"/>
    <x v="1"/>
    <x v="2"/>
    <x v="6"/>
    <x v="0"/>
    <x v="1"/>
    <x v="6"/>
    <x v="2"/>
    <d v="2018-01-14T00:00:00"/>
    <d v="2018-01-21T00:00:00"/>
    <s v="S034"/>
    <x v="178"/>
    <s v=""/>
    <s v=""/>
    <s v=""/>
    <s v=""/>
    <s v=""/>
    <s v=""/>
  </r>
  <r>
    <n v="484"/>
    <s v="TEMPOACTIVA"/>
    <s v="ONIX MARIA MENA LOPEZ"/>
    <n v="22564119"/>
    <n v="22564119"/>
    <x v="25"/>
    <x v="0"/>
    <x v="17"/>
    <x v="1"/>
    <x v="2"/>
    <x v="5"/>
    <x v="0"/>
    <x v="1"/>
    <x v="2"/>
    <x v="2"/>
    <d v="2018-01-26T00:00:00"/>
    <d v="2018-01-27T00:00:00"/>
    <s v="J029"/>
    <x v="199"/>
    <s v=""/>
    <s v=""/>
    <s v=""/>
    <s v=""/>
    <s v=""/>
    <s v=""/>
  </r>
  <r>
    <n v="485"/>
    <s v="TEMPOACTIVA"/>
    <s v="ALICIA ESTHER VASQUEZ YEPES"/>
    <n v="1140853573"/>
    <n v="1140853573"/>
    <x v="16"/>
    <x v="0"/>
    <x v="14"/>
    <x v="0"/>
    <x v="2"/>
    <x v="5"/>
    <x v="0"/>
    <x v="1"/>
    <x v="3"/>
    <x v="2"/>
    <d v="2018-01-29T00:00:00"/>
    <d v="2018-01-30T00:00:00"/>
    <s v="J00X"/>
    <x v="10"/>
    <s v=""/>
    <s v=""/>
    <s v=""/>
    <s v=""/>
    <s v=""/>
    <s v=""/>
  </r>
  <r>
    <n v="486"/>
    <s v="TEMPOACTIVA"/>
    <s v="ALBERTO JUNIOR ARIZA PERTUZ"/>
    <n v="1143155974"/>
    <n v="1143155974"/>
    <x v="0"/>
    <x v="0"/>
    <x v="0"/>
    <x v="1"/>
    <x v="2"/>
    <x v="5"/>
    <x v="0"/>
    <x v="1"/>
    <x v="3"/>
    <x v="2"/>
    <d v="2018-01-25T00:00:00"/>
    <d v="2018-01-26T00:00:00"/>
    <s v="G442"/>
    <x v="18"/>
    <s v=""/>
    <s v=""/>
    <s v=""/>
    <s v=""/>
    <s v=""/>
    <s v=""/>
  </r>
  <r>
    <n v="487"/>
    <s v="TEMPOACTIVA"/>
    <s v="ZULLY CAROLINA BETIN DOMINGUEZ"/>
    <n v="1140868777"/>
    <n v="1140868777"/>
    <x v="0"/>
    <x v="0"/>
    <x v="23"/>
    <x v="0"/>
    <x v="2"/>
    <x v="0"/>
    <x v="0"/>
    <x v="1"/>
    <x v="3"/>
    <x v="2"/>
    <d v="2018-01-20T00:00:00"/>
    <d v="2018-01-20T00:00:00"/>
    <s v="R51X"/>
    <x v="4"/>
    <s v=""/>
    <s v=""/>
    <s v=""/>
    <s v=""/>
    <s v=""/>
    <s v=""/>
  </r>
  <r>
    <n v="488"/>
    <s v="TEMPOACTIVA"/>
    <s v="IVAN DARIO MOLINA ARTETA"/>
    <n v="1044392901"/>
    <n v="1044392901"/>
    <x v="0"/>
    <x v="0"/>
    <x v="23"/>
    <x v="1"/>
    <x v="4"/>
    <x v="11"/>
    <x v="0"/>
    <x v="5"/>
    <x v="3"/>
    <x v="2"/>
    <d v="2018-02-17T00:00:00"/>
    <d v="2018-02-28T00:00:00"/>
    <s v="S923"/>
    <x v="200"/>
    <s v="IVAN DARIO MOLINA ARTETA"/>
    <n v="15"/>
    <n v="2018"/>
    <s v="febrero"/>
    <s v="S923, S900"/>
    <s v="Fractura de hueso del metatarso, Contusion del tobillo"/>
  </r>
  <r>
    <n v="489"/>
    <s v="TEMPOACTIVA"/>
    <s v="IVAN DARIO MOLINA ARTETA"/>
    <n v="1044392901"/>
    <n v="1044392901"/>
    <x v="0"/>
    <x v="0"/>
    <x v="23"/>
    <x v="1"/>
    <x v="7"/>
    <x v="1"/>
    <x v="0"/>
    <x v="5"/>
    <x v="3"/>
    <x v="2"/>
    <d v="2018-03-01T00:00:00"/>
    <d v="2018-03-03T00:00:00"/>
    <s v="S923"/>
    <x v="200"/>
    <s v=""/>
    <s v=""/>
    <s v=""/>
    <s v=""/>
    <s v=""/>
    <s v=""/>
  </r>
  <r>
    <n v="490"/>
    <s v="TEMPOACTIVA"/>
    <s v="ALDEMAR ENRIQUE ORTIZ CARPINTERO"/>
    <n v="72310167"/>
    <n v="72310167"/>
    <x v="0"/>
    <x v="0"/>
    <x v="10"/>
    <x v="1"/>
    <x v="2"/>
    <x v="0"/>
    <x v="0"/>
    <x v="5"/>
    <x v="2"/>
    <x v="2"/>
    <d v="2018-01-31T00:00:00"/>
    <d v="2018-01-31T00:00:00"/>
    <s v="A084"/>
    <x v="32"/>
    <s v=""/>
    <s v=""/>
    <s v=""/>
    <s v=""/>
    <s v=""/>
    <s v=""/>
  </r>
  <r>
    <n v="491"/>
    <s v="TEMPOACTIVA"/>
    <s v="SANDY PAULINA PERTUZ SAMPER"/>
    <n v="1048290598"/>
    <n v="1048290598"/>
    <x v="20"/>
    <x v="0"/>
    <x v="19"/>
    <x v="0"/>
    <x v="2"/>
    <x v="5"/>
    <x v="0"/>
    <x v="5"/>
    <x v="2"/>
    <x v="2"/>
    <d v="2018-01-29T00:00:00"/>
    <d v="2018-01-30T00:00:00"/>
    <s v="A083"/>
    <x v="28"/>
    <s v=""/>
    <s v=""/>
    <s v=""/>
    <s v=""/>
    <s v=""/>
    <s v=""/>
  </r>
  <r>
    <n v="492"/>
    <s v="TEMPOACTIVA"/>
    <s v="RUBEN DARIO MERCADO SALAS"/>
    <n v="3715133"/>
    <n v="3715133"/>
    <x v="0"/>
    <x v="0"/>
    <x v="0"/>
    <x v="1"/>
    <x v="2"/>
    <x v="5"/>
    <x v="0"/>
    <x v="5"/>
    <x v="5"/>
    <x v="2"/>
    <d v="2018-01-20T00:00:00"/>
    <d v="2018-02-21T00:00:00"/>
    <s v="M545"/>
    <x v="70"/>
    <s v=""/>
    <s v=""/>
    <s v=""/>
    <s v=""/>
    <s v=""/>
    <s v=""/>
  </r>
  <r>
    <n v="493"/>
    <s v="TEMPOACTIVA"/>
    <s v="CARLOS EMIRO ALCAZAR JIMENEZ"/>
    <n v="72282783"/>
    <n v="72282783"/>
    <x v="12"/>
    <x v="0"/>
    <x v="13"/>
    <x v="1"/>
    <x v="2"/>
    <x v="5"/>
    <x v="0"/>
    <x v="5"/>
    <x v="3"/>
    <x v="2"/>
    <d v="2018-01-15T00:00:00"/>
    <d v="2018-01-16T00:00:00"/>
    <s v="A084"/>
    <x v="32"/>
    <s v=""/>
    <s v=""/>
    <s v=""/>
    <s v=""/>
    <s v=""/>
    <s v=""/>
  </r>
  <r>
    <n v="494"/>
    <s v="TEMPOACTIVA"/>
    <s v="IVAN DARIO MOLINA ARTETA"/>
    <n v="1044392901"/>
    <n v="1044392901"/>
    <x v="0"/>
    <x v="0"/>
    <x v="23"/>
    <x v="1"/>
    <x v="9"/>
    <x v="9"/>
    <x v="0"/>
    <x v="5"/>
    <x v="3"/>
    <x v="2"/>
    <d v="2018-11-01T00:00:00"/>
    <s v="01/20/2018"/>
    <s v="S420"/>
    <x v="198"/>
    <s v="IVAN DARIO MOLINA ARTETA"/>
    <n v="10"/>
    <n v="2018"/>
    <s v="noviembre"/>
    <s v="S420, S420"/>
    <s v="Fractura de la clavicula, Fractura de la clavicula"/>
  </r>
  <r>
    <n v="495"/>
    <s v="TEMPOACTIVA"/>
    <s v="IVAN DARIO MOLINA ARTETA"/>
    <n v="1044392901"/>
    <n v="1044392901"/>
    <x v="0"/>
    <x v="0"/>
    <x v="23"/>
    <x v="1"/>
    <x v="2"/>
    <x v="4"/>
    <x v="0"/>
    <x v="5"/>
    <x v="3"/>
    <x v="2"/>
    <d v="2018-01-05T00:00:00"/>
    <d v="2018-01-10T00:00:00"/>
    <s v="M545"/>
    <x v="70"/>
    <s v="IVAN DARIO MOLINA ARTETA"/>
    <n v="6"/>
    <n v="2018"/>
    <s v="enero"/>
    <s v="M545, S420"/>
    <s v="Lumbago no especificado, Fractura de la clavicula"/>
  </r>
  <r>
    <n v="496"/>
    <s v="TEMPOACTIVA"/>
    <s v="IVAN DARIO MOLINA ARTETA"/>
    <n v="1044392901"/>
    <n v="1044392901"/>
    <x v="0"/>
    <x v="0"/>
    <x v="23"/>
    <x v="1"/>
    <x v="2"/>
    <x v="19"/>
    <x v="0"/>
    <x v="5"/>
    <x v="3"/>
    <x v="2"/>
    <d v="2018-01-21T00:00:00"/>
    <d v="2018-01-31T00:00:00"/>
    <s v="S420"/>
    <x v="198"/>
    <s v="IVAN DARIO MOLINA ARTETA"/>
    <n v="11"/>
    <n v="2018"/>
    <s v="enero"/>
    <s v="M545, S420"/>
    <s v="Lumbago no especificado, Fractura de la clavicula"/>
  </r>
  <r>
    <n v="497"/>
    <s v="TEMPOACTIVA"/>
    <s v="IVAN DARIO MOLINA ARTETA"/>
    <n v="1044392901"/>
    <n v="1044392901"/>
    <x v="0"/>
    <x v="0"/>
    <x v="23"/>
    <x v="1"/>
    <x v="4"/>
    <x v="2"/>
    <x v="0"/>
    <x v="5"/>
    <x v="3"/>
    <x v="2"/>
    <d v="2018-02-01T00:00:00"/>
    <d v="2018-02-11T00:00:00"/>
    <s v="S900"/>
    <x v="170"/>
    <s v="IVAN DARIO MOLINA ARTETA"/>
    <n v="20"/>
    <n v="2018"/>
    <s v="febrero"/>
    <s v="S923, S900"/>
    <s v="Fractura de hueso del metatarso, Contusion del tobillo"/>
  </r>
  <r>
    <n v="498"/>
    <s v="TEMPOACTIVA"/>
    <s v="SERGIO ANDRES PEÑA GARCIA"/>
    <n v="1143150374"/>
    <n v="1143150374"/>
    <x v="20"/>
    <x v="0"/>
    <x v="0"/>
    <x v="1"/>
    <x v="4"/>
    <x v="0"/>
    <x v="0"/>
    <x v="1"/>
    <x v="3"/>
    <x v="2"/>
    <d v="2018-02-02T00:00:00"/>
    <d v="2018-02-02T00:00:00"/>
    <s v="H571"/>
    <x v="201"/>
    <s v=""/>
    <s v=""/>
    <s v=""/>
    <s v=""/>
    <s v=""/>
    <s v=""/>
  </r>
  <r>
    <n v="499"/>
    <s v="TEMPOACTIVA"/>
    <s v="MARIA JOSE CASTILLO SALEJ"/>
    <n v="1140854101"/>
    <n v="1140854101"/>
    <x v="20"/>
    <x v="0"/>
    <x v="23"/>
    <x v="0"/>
    <x v="4"/>
    <x v="5"/>
    <x v="0"/>
    <x v="1"/>
    <x v="3"/>
    <x v="2"/>
    <d v="2018-02-03T00:00:00"/>
    <d v="2018-02-04T00:00:00"/>
    <s v="G529"/>
    <x v="202"/>
    <s v=""/>
    <s v=""/>
    <s v=""/>
    <s v=""/>
    <s v=""/>
    <s v=""/>
  </r>
  <r>
    <n v="500"/>
    <s v="TEMPOACTIVA"/>
    <s v="EDWIN JESUS CANTILLO CASTRO"/>
    <n v="72189550"/>
    <n v="72189550"/>
    <x v="22"/>
    <x v="0"/>
    <x v="18"/>
    <x v="1"/>
    <x v="4"/>
    <x v="5"/>
    <x v="0"/>
    <x v="1"/>
    <x v="4"/>
    <x v="2"/>
    <d v="2018-02-05T00:00:00"/>
    <d v="2018-02-06T00:00:00"/>
    <s v="H103"/>
    <x v="152"/>
    <s v=""/>
    <s v=""/>
    <s v=""/>
    <s v=""/>
    <s v=""/>
    <s v=""/>
  </r>
  <r>
    <n v="501"/>
    <s v="TEMPOACTIVA"/>
    <s v="ELBER LUIS HERAZO CASTILLO"/>
    <n v="1143242218"/>
    <n v="1143242218"/>
    <x v="0"/>
    <x v="0"/>
    <x v="5"/>
    <x v="1"/>
    <x v="4"/>
    <x v="0"/>
    <x v="0"/>
    <x v="1"/>
    <x v="6"/>
    <x v="2"/>
    <d v="2018-02-07T00:00:00"/>
    <d v="2018-02-07T00:00:00"/>
    <s v="R51X"/>
    <x v="4"/>
    <s v=""/>
    <s v=""/>
    <s v=""/>
    <s v=""/>
    <s v=""/>
    <s v=""/>
  </r>
  <r>
    <n v="502"/>
    <s v="TEMPOACTIVA"/>
    <s v="ELBER LUIS HERAZO CASTILLO"/>
    <n v="1143242218"/>
    <n v="1143242218"/>
    <x v="0"/>
    <x v="0"/>
    <x v="5"/>
    <x v="1"/>
    <x v="4"/>
    <x v="0"/>
    <x v="0"/>
    <x v="1"/>
    <x v="6"/>
    <x v="2"/>
    <d v="2018-02-08T00:00:00"/>
    <d v="2018-02-08T00:00:00"/>
    <s v="R51X"/>
    <x v="4"/>
    <s v=""/>
    <s v=""/>
    <s v=""/>
    <s v=""/>
    <s v=""/>
    <s v=""/>
  </r>
  <r>
    <n v="503"/>
    <s v="TEMPOACTIVA"/>
    <s v="HIDY  MENDOZA MENDOZA"/>
    <n v="1044422931"/>
    <n v="1044422931"/>
    <x v="0"/>
    <x v="0"/>
    <x v="5"/>
    <x v="1"/>
    <x v="4"/>
    <x v="6"/>
    <x v="0"/>
    <x v="1"/>
    <x v="2"/>
    <x v="2"/>
    <d v="2018-02-09T00:00:00"/>
    <d v="2018-02-16T00:00:00"/>
    <s v="S034"/>
    <x v="178"/>
    <s v="HIDY  MENDOZA MENDOZA"/>
    <n v="8"/>
    <n v="2018"/>
    <s v="febrero"/>
    <s v="S034, M545"/>
    <s v="Esguinces y torceduras del maxilar, Lumbago no especificado"/>
  </r>
  <r>
    <n v="504"/>
    <s v="TEMPOACTIVA"/>
    <s v="PABLA EMILIA SANDOVAL DE CASTRO"/>
    <n v="32649558"/>
    <n v="32649558"/>
    <x v="30"/>
    <x v="0"/>
    <x v="19"/>
    <x v="0"/>
    <x v="4"/>
    <x v="17"/>
    <x v="0"/>
    <x v="1"/>
    <x v="3"/>
    <x v="2"/>
    <d v="2018-02-15T00:00:00"/>
    <d v="2018-02-28T00:00:00"/>
    <s v="S560"/>
    <x v="203"/>
    <s v="PABLA EMILIA SANDOVAL DE CASTRO"/>
    <n v="14"/>
    <n v="2018"/>
    <s v="febrero"/>
    <s v="S560"/>
    <s v="Traumatismo del tendon y musculo flexor del pulgar a nivel del antebrazo"/>
  </r>
  <r>
    <n v="505"/>
    <s v="TEMPOACTIVA"/>
    <s v="PABLA EMILIA SANDOVAL DE CASTRO"/>
    <n v="32649558"/>
    <n v="32649558"/>
    <x v="30"/>
    <x v="0"/>
    <x v="19"/>
    <x v="0"/>
    <x v="7"/>
    <x v="29"/>
    <x v="0"/>
    <x v="1"/>
    <x v="3"/>
    <x v="2"/>
    <d v="2018-03-01T00:00:00"/>
    <d v="2018-03-16T00:00:00"/>
    <s v="S560"/>
    <x v="203"/>
    <s v="PABLA EMILIA SANDOVAL DE CASTRO"/>
    <n v="16"/>
    <n v="2018"/>
    <s v="marzo"/>
    <s v="S560"/>
    <s v="Traumatismo del tendon y musculo flexor del pulgar a nivel del antebrazo"/>
  </r>
  <r>
    <n v="506"/>
    <s v="TEMPOACTIVA"/>
    <s v="HIDY  MENDOZA MENDOZA"/>
    <n v="1044422931"/>
    <n v="1044422931"/>
    <x v="0"/>
    <x v="0"/>
    <x v="5"/>
    <x v="1"/>
    <x v="4"/>
    <x v="15"/>
    <x v="0"/>
    <x v="1"/>
    <x v="2"/>
    <x v="2"/>
    <d v="2018-02-17T00:00:00"/>
    <d v="2018-02-20T00:00:00"/>
    <s v="M545"/>
    <x v="70"/>
    <s v="HIDY  MENDOZA MENDOZA"/>
    <n v="4"/>
    <n v="2018"/>
    <s v="febrero"/>
    <s v="S034, M545"/>
    <s v="Esguinces y torceduras del maxilar, Lumbago no especificado"/>
  </r>
  <r>
    <n v="507"/>
    <s v="TEMPOACTIVA"/>
    <s v="CARMEN CECILIA PADILLA SALCEDO"/>
    <n v="22510424"/>
    <n v="22510424"/>
    <x v="12"/>
    <x v="0"/>
    <x v="23"/>
    <x v="0"/>
    <x v="2"/>
    <x v="26"/>
    <x v="0"/>
    <x v="1"/>
    <x v="2"/>
    <x v="2"/>
    <d v="2018-01-06T00:00:00"/>
    <d v="2018-01-31T00:00:00"/>
    <s v="C56X"/>
    <x v="204"/>
    <s v="CARMEN CECILIA PADILLA SALCEDO"/>
    <n v="26"/>
    <n v="2018"/>
    <s v="enero"/>
    <s v="C56X"/>
    <s v="Tumor maligno del ovario"/>
  </r>
  <r>
    <n v="508"/>
    <s v="TEMPOACTIVA"/>
    <s v="CARMEN CECILIA PADILLA SALCEDO"/>
    <n v="22510424"/>
    <n v="22510424"/>
    <x v="12"/>
    <x v="0"/>
    <x v="23"/>
    <x v="0"/>
    <x v="4"/>
    <x v="10"/>
    <x v="0"/>
    <x v="1"/>
    <x v="2"/>
    <x v="2"/>
    <d v="2018-02-01T00:00:00"/>
    <d v="2018-02-05T00:00:00"/>
    <s v="C56X"/>
    <x v="204"/>
    <s v="CARMEN CECILIA PADILLA SALCEDO"/>
    <n v="5"/>
    <n v="2018"/>
    <s v="febrero"/>
    <s v="C56X, C56X"/>
    <s v="Tumor maligno del ovario, Tumor maligno del ovario"/>
  </r>
  <r>
    <n v="509"/>
    <s v="TEMPOACTIVA"/>
    <s v="CARMEN CECILIA PADILLA SALCEDO"/>
    <n v="22510424"/>
    <n v="22510424"/>
    <x v="12"/>
    <x v="0"/>
    <x v="23"/>
    <x v="0"/>
    <x v="4"/>
    <x v="21"/>
    <x v="0"/>
    <x v="1"/>
    <x v="2"/>
    <x v="2"/>
    <d v="2018-02-06T00:00:00"/>
    <d v="2018-02-28T00:00:00"/>
    <s v="C56X"/>
    <x v="204"/>
    <s v="CARMEN CECILIA PADILLA SALCEDO"/>
    <n v="23"/>
    <n v="2018"/>
    <s v="febrero"/>
    <s v="C56X, C56X"/>
    <s v="Tumor maligno del ovario, Tumor maligno del ovario"/>
  </r>
  <r>
    <n v="510"/>
    <s v="TEMPOACTIVA"/>
    <s v="CARMEN CECILIA PADILLA SALCEDO"/>
    <n v="22510424"/>
    <n v="22510424"/>
    <x v="12"/>
    <x v="0"/>
    <x v="23"/>
    <x v="0"/>
    <x v="7"/>
    <x v="8"/>
    <x v="0"/>
    <x v="1"/>
    <x v="2"/>
    <x v="2"/>
    <d v="2018-03-01T00:00:00"/>
    <d v="2018-03-07T00:00:00"/>
    <s v="C56X"/>
    <x v="204"/>
    <s v=""/>
    <s v=""/>
    <s v=""/>
    <s v=""/>
    <s v=""/>
    <s v=""/>
  </r>
  <r>
    <n v="511"/>
    <s v="TEMPOACTIVA"/>
    <s v="YURANI PATRICIA OSPINO CASTILLO"/>
    <n v="1043604639"/>
    <n v="1043604639"/>
    <x v="3"/>
    <x v="0"/>
    <x v="20"/>
    <x v="0"/>
    <x v="7"/>
    <x v="0"/>
    <x v="0"/>
    <x v="1"/>
    <x v="3"/>
    <x v="2"/>
    <d v="2018-03-12T00:00:00"/>
    <d v="2018-03-12T00:00:00"/>
    <s v="K580"/>
    <x v="72"/>
    <s v=""/>
    <s v=""/>
    <s v=""/>
    <s v=""/>
    <s v=""/>
    <s v=""/>
  </r>
  <r>
    <n v="512"/>
    <s v="TEMPOACTIVA"/>
    <s v="MAYDE CECILIA DE LA ASUNCION PEREZ"/>
    <n v="1045710512"/>
    <n v="1045710512"/>
    <x v="29"/>
    <x v="0"/>
    <x v="30"/>
    <x v="0"/>
    <x v="7"/>
    <x v="5"/>
    <x v="0"/>
    <x v="1"/>
    <x v="8"/>
    <x v="2"/>
    <d v="2018-03-22T00:00:00"/>
    <d v="2018-03-23T00:00:00"/>
    <s v="J00X"/>
    <x v="10"/>
    <s v=""/>
    <s v=""/>
    <s v=""/>
    <s v=""/>
    <s v=""/>
    <s v=""/>
  </r>
  <r>
    <n v="513"/>
    <s v="TEMPOACTIVA"/>
    <s v="BELCY CECILIA GOMEZ DOMINGUEZ"/>
    <n v="32750719"/>
    <n v="32750719"/>
    <x v="0"/>
    <x v="0"/>
    <x v="19"/>
    <x v="0"/>
    <x v="7"/>
    <x v="0"/>
    <x v="0"/>
    <x v="1"/>
    <x v="8"/>
    <x v="2"/>
    <d v="2018-03-16T00:00:00"/>
    <d v="2018-03-16T00:00:00"/>
    <s v="N809"/>
    <x v="205"/>
    <s v=""/>
    <s v=""/>
    <s v=""/>
    <s v=""/>
    <s v=""/>
    <s v=""/>
  </r>
  <r>
    <n v="514"/>
    <s v="TEMPOACTIVA"/>
    <s v="SHAKIRA DAYANS SANTOYA MARIOTTE"/>
    <n v="1140841070"/>
    <n v="1140841070"/>
    <x v="20"/>
    <x v="0"/>
    <x v="31"/>
    <x v="0"/>
    <x v="7"/>
    <x v="5"/>
    <x v="0"/>
    <x v="1"/>
    <x v="3"/>
    <x v="2"/>
    <d v="2018-03-08T00:00:00"/>
    <d v="2018-03-09T00:00:00"/>
    <s v="J00X"/>
    <x v="10"/>
    <s v=""/>
    <s v=""/>
    <s v=""/>
    <s v=""/>
    <s v=""/>
    <s v=""/>
  </r>
  <r>
    <n v="515"/>
    <s v="TEMPOACTIVA"/>
    <s v="JHONNY MANUEL ARRIETA LLANOS"/>
    <n v="8699499"/>
    <n v="8699499"/>
    <x v="0"/>
    <x v="0"/>
    <x v="6"/>
    <x v="1"/>
    <x v="7"/>
    <x v="1"/>
    <x v="0"/>
    <x v="1"/>
    <x v="6"/>
    <x v="2"/>
    <d v="2018-03-04T00:00:00"/>
    <d v="2018-03-16T00:00:00"/>
    <s v="J40X"/>
    <x v="206"/>
    <s v=""/>
    <s v=""/>
    <s v=""/>
    <s v=""/>
    <s v=""/>
    <s v=""/>
  </r>
  <r>
    <n v="516"/>
    <s v="TEMPOACTIVA"/>
    <s v="JOSE LUIS RUIZ CASTILLO"/>
    <n v="72000311"/>
    <n v="72000311"/>
    <x v="5"/>
    <x v="0"/>
    <x v="25"/>
    <x v="1"/>
    <x v="7"/>
    <x v="15"/>
    <x v="0"/>
    <x v="1"/>
    <x v="0"/>
    <x v="2"/>
    <d v="2018-03-18T00:00:00"/>
    <d v="2018-03-21T00:00:00"/>
    <s v="R066"/>
    <x v="207"/>
    <s v="JOSE LUIS RUIZ CASTILLO"/>
    <n v="4"/>
    <n v="2018"/>
    <s v="marzo"/>
    <s v="R066, K219, R066, R066"/>
    <s v="Hipo, Enfermedad del reflujo gastroesofagico sin esofagitis, Hipo, Hipo"/>
  </r>
  <r>
    <n v="517"/>
    <s v="TEMPOACTIVA"/>
    <s v="HARRY ALBERTO SANTOYA MARIOTTE"/>
    <n v="8801424"/>
    <n v="8801424"/>
    <x v="0"/>
    <x v="0"/>
    <x v="4"/>
    <x v="1"/>
    <x v="7"/>
    <x v="0"/>
    <x v="0"/>
    <x v="1"/>
    <x v="3"/>
    <x v="2"/>
    <d v="2018-03-22T00:00:00"/>
    <d v="2018-03-22T00:00:00"/>
    <s v="A084"/>
    <x v="32"/>
    <s v=""/>
    <s v=""/>
    <s v=""/>
    <s v=""/>
    <s v=""/>
    <s v=""/>
  </r>
  <r>
    <n v="518"/>
    <s v="TEMPOACTIVA"/>
    <s v="LISBETH JUDITH PEREZ ROBLES"/>
    <n v="32771211"/>
    <n v="32771211"/>
    <x v="31"/>
    <x v="0"/>
    <x v="22"/>
    <x v="0"/>
    <x v="7"/>
    <x v="5"/>
    <x v="0"/>
    <x v="1"/>
    <x v="0"/>
    <x v="2"/>
    <d v="2018-03-23T00:00:00"/>
    <d v="2018-03-24T00:00:00"/>
    <s v="M238"/>
    <x v="86"/>
    <s v=""/>
    <s v=""/>
    <s v=""/>
    <s v=""/>
    <s v=""/>
    <s v=""/>
  </r>
  <r>
    <n v="519"/>
    <s v="TEMPOACTIVA"/>
    <s v="GISELLE DANITH QUESADA BUELVAS"/>
    <n v="1140835154"/>
    <n v="1140835154"/>
    <x v="0"/>
    <x v="0"/>
    <x v="23"/>
    <x v="0"/>
    <x v="7"/>
    <x v="0"/>
    <x v="0"/>
    <x v="1"/>
    <x v="2"/>
    <x v="2"/>
    <d v="2018-03-27T00:00:00"/>
    <d v="2018-03-27T00:00:00"/>
    <s v="N390"/>
    <x v="5"/>
    <s v=""/>
    <s v=""/>
    <s v=""/>
    <s v=""/>
    <s v=""/>
    <s v=""/>
  </r>
  <r>
    <n v="520"/>
    <s v="TEMPOACTIVA"/>
    <s v="MONICA CECILIA CARDENAS PEDROZA"/>
    <n v="1046812955"/>
    <n v="1046812955"/>
    <x v="0"/>
    <x v="0"/>
    <x v="17"/>
    <x v="0"/>
    <x v="0"/>
    <x v="9"/>
    <x v="0"/>
    <x v="1"/>
    <x v="0"/>
    <x v="2"/>
    <d v="2018-04-01T00:00:00"/>
    <d v="2018-04-10T00:00:00"/>
    <s v="B019"/>
    <x v="43"/>
    <s v=""/>
    <s v=""/>
    <s v=""/>
    <s v=""/>
    <s v=""/>
    <s v=""/>
  </r>
  <r>
    <n v="521"/>
    <s v="TEMPOACTIVA"/>
    <s v="ANDREA PATRICIA AGUIRRE ARAMBULA"/>
    <n v="1129576507"/>
    <n v="1129576507"/>
    <x v="0"/>
    <x v="0"/>
    <x v="0"/>
    <x v="0"/>
    <x v="0"/>
    <x v="5"/>
    <x v="0"/>
    <x v="1"/>
    <x v="3"/>
    <x v="2"/>
    <d v="2018-04-08T00:00:00"/>
    <d v="2018-04-09T00:00:00"/>
    <s v="A084"/>
    <x v="32"/>
    <s v="ANDREA PATRICIA AGUIRRE ARAMBULA"/>
    <n v="2"/>
    <n v="2018"/>
    <s v="abril"/>
    <s v="A084, K808"/>
    <s v="Infeccion intestinal viral, sin otra especificacion, Otras colelitiasis"/>
  </r>
  <r>
    <n v="522"/>
    <s v="TEMPOACTIVA"/>
    <s v="PABLA EMILIA SANDOVAL DE CASTRO"/>
    <n v="32649558"/>
    <n v="32649558"/>
    <x v="30"/>
    <x v="0"/>
    <x v="19"/>
    <x v="0"/>
    <x v="0"/>
    <x v="0"/>
    <x v="0"/>
    <x v="1"/>
    <x v="3"/>
    <x v="2"/>
    <d v="2018-04-11T00:00:00"/>
    <d v="2018-04-11T00:00:00"/>
    <s v="H405"/>
    <x v="208"/>
    <s v=""/>
    <s v=""/>
    <s v=""/>
    <s v=""/>
    <s v=""/>
    <s v=""/>
  </r>
  <r>
    <n v="523"/>
    <s v="TEMPOACTIVA"/>
    <s v="FRANCY PATRICIA BALLESTEROS MORALES"/>
    <n v="32786822"/>
    <n v="32786822"/>
    <x v="0"/>
    <x v="0"/>
    <x v="19"/>
    <x v="0"/>
    <x v="0"/>
    <x v="28"/>
    <x v="0"/>
    <x v="1"/>
    <x v="4"/>
    <x v="2"/>
    <d v="2018-04-02T00:00:00"/>
    <d v="2018-04-22T00:00:00"/>
    <s v="H728"/>
    <x v="209"/>
    <s v="FRANCY PATRICIA BALLESTEROS MORALES"/>
    <n v="21"/>
    <n v="2018"/>
    <s v="abril"/>
    <s v="H728"/>
    <s v="Otras perforaciones de la membrana timpanica"/>
  </r>
  <r>
    <n v="524"/>
    <s v="TEMPOACTIVA"/>
    <s v="WALTER SAUL OSORIO SERPA"/>
    <n v="1100395036"/>
    <n v="1100395036"/>
    <x v="0"/>
    <x v="0"/>
    <x v="2"/>
    <x v="1"/>
    <x v="0"/>
    <x v="5"/>
    <x v="0"/>
    <x v="1"/>
    <x v="5"/>
    <x v="2"/>
    <d v="2018-04-16T00:00:00"/>
    <d v="2018-04-17T00:00:00"/>
    <s v="R104"/>
    <x v="48"/>
    <s v=""/>
    <s v=""/>
    <s v=""/>
    <s v=""/>
    <s v=""/>
    <s v=""/>
  </r>
  <r>
    <n v="525"/>
    <s v="TEMPOACTIVA"/>
    <s v="ANDREA PATRICIA AGUIRRE ARAMBULA"/>
    <n v="1129576507"/>
    <n v="1129576507"/>
    <x v="0"/>
    <x v="0"/>
    <x v="0"/>
    <x v="0"/>
    <x v="0"/>
    <x v="9"/>
    <x v="0"/>
    <x v="1"/>
    <x v="3"/>
    <x v="2"/>
    <d v="2018-04-20T00:00:00"/>
    <d v="2018-04-30T00:00:00"/>
    <s v="K808"/>
    <x v="210"/>
    <s v="ANDREA PATRICIA AGUIRRE ARAMBULA"/>
    <n v="10"/>
    <n v="2018"/>
    <s v="abril"/>
    <s v="A084, K808"/>
    <s v="Infeccion intestinal viral, sin otra especificacion, Otras colelitiasis"/>
  </r>
  <r>
    <n v="526"/>
    <s v="TEMPOACTIVA"/>
    <s v="ANDREA PATRICIA AGUIRRE ARAMBULA"/>
    <n v="1129576507"/>
    <n v="1129576507"/>
    <x v="0"/>
    <x v="0"/>
    <x v="0"/>
    <x v="0"/>
    <x v="8"/>
    <x v="10"/>
    <x v="0"/>
    <x v="1"/>
    <x v="3"/>
    <x v="2"/>
    <d v="2018-05-01T00:00:00"/>
    <d v="2018-05-04T00:00:00"/>
    <s v="K808"/>
    <x v="210"/>
    <s v="ANDREA PATRICIA AGUIRRE ARAMBULA"/>
    <n v="5"/>
    <n v="2018"/>
    <s v="mayo"/>
    <s v="K808, K808, K808, K808, L031"/>
    <s v="Otras colelitiasis, Otras colelitiasis, Otras colelitiasis, Otras colelitiasis, Celulitis de otras partes de los miembros"/>
  </r>
  <r>
    <n v="527"/>
    <s v="TEMPOACTIVA"/>
    <s v="PABLA EMILIA SANDOVAL DE CASTRO"/>
    <n v="32649558"/>
    <n v="32649558"/>
    <x v="30"/>
    <x v="0"/>
    <x v="19"/>
    <x v="0"/>
    <x v="0"/>
    <x v="0"/>
    <x v="0"/>
    <x v="1"/>
    <x v="3"/>
    <x v="2"/>
    <d v="2018-04-27T00:00:00"/>
    <d v="2018-04-27T00:00:00"/>
    <s v="G442"/>
    <x v="18"/>
    <s v=""/>
    <s v=""/>
    <s v=""/>
    <s v=""/>
    <s v=""/>
    <s v=""/>
  </r>
  <r>
    <n v="528"/>
    <s v="TEMPOACTIVA"/>
    <s v="ZULLY CAROLINA BETIN DOMINGUEZ"/>
    <n v="1140868777"/>
    <n v="1140868777"/>
    <x v="0"/>
    <x v="0"/>
    <x v="23"/>
    <x v="0"/>
    <x v="0"/>
    <x v="0"/>
    <x v="0"/>
    <x v="1"/>
    <x v="3"/>
    <x v="2"/>
    <d v="2018-04-27T00:00:00"/>
    <d v="2018-04-27T00:00:00"/>
    <s v="M545"/>
    <x v="70"/>
    <s v=""/>
    <s v=""/>
    <s v=""/>
    <s v=""/>
    <s v=""/>
    <s v=""/>
  </r>
  <r>
    <n v="529"/>
    <s v="TEMPOACTIVA"/>
    <s v="ZULLY CAROLINA BETIN DOMINGUEZ"/>
    <n v="1140868777"/>
    <n v="1140868777"/>
    <x v="0"/>
    <x v="0"/>
    <x v="23"/>
    <x v="0"/>
    <x v="0"/>
    <x v="0"/>
    <x v="0"/>
    <x v="1"/>
    <x v="3"/>
    <x v="2"/>
    <d v="2018-04-27T00:00:00"/>
    <d v="2018-04-28T00:00:00"/>
    <s v="G442"/>
    <x v="18"/>
    <s v=""/>
    <s v=""/>
    <s v=""/>
    <s v=""/>
    <s v=""/>
    <s v=""/>
  </r>
  <r>
    <n v="530"/>
    <s v="TEMPOACTIVA"/>
    <s v="ANDREA PATRICIA AGUIRRE ARAMBULA"/>
    <n v="1129576507"/>
    <n v="1129576507"/>
    <x v="0"/>
    <x v="0"/>
    <x v="0"/>
    <x v="0"/>
    <x v="8"/>
    <x v="5"/>
    <x v="0"/>
    <x v="1"/>
    <x v="3"/>
    <x v="2"/>
    <d v="2018-05-05T00:00:00"/>
    <d v="2018-05-06T00:00:00"/>
    <s v="K808"/>
    <x v="210"/>
    <s v="ANDREA PATRICIA AGUIRRE ARAMBULA"/>
    <n v="2"/>
    <n v="2018"/>
    <s v="mayo"/>
    <s v="K808, K808, K808, K808, L031"/>
    <s v="Otras colelitiasis, Otras colelitiasis, Otras colelitiasis, Otras colelitiasis, Celulitis de otras partes de los miembros"/>
  </r>
  <r>
    <n v="531"/>
    <s v="TEMPOACTIVA"/>
    <s v="ANDREA PATRICIA AGUIRRE ARAMBULA"/>
    <n v="1129576507"/>
    <n v="1129576507"/>
    <x v="0"/>
    <x v="0"/>
    <x v="0"/>
    <x v="0"/>
    <x v="8"/>
    <x v="0"/>
    <x v="0"/>
    <x v="1"/>
    <x v="3"/>
    <x v="3"/>
    <d v="2017-05-07T00:00:00"/>
    <d v="2017-05-07T00:00:00"/>
    <s v="K808"/>
    <x v="210"/>
    <s v=""/>
    <s v=""/>
    <s v=""/>
    <s v=""/>
    <s v=""/>
    <s v=""/>
  </r>
  <r>
    <n v="532"/>
    <s v="TEMPOACTIVA"/>
    <s v="ANDREA PATRICIA AGUIRRE ARAMBULA"/>
    <n v="1129576507"/>
    <n v="1129576507"/>
    <x v="0"/>
    <x v="0"/>
    <x v="0"/>
    <x v="0"/>
    <x v="8"/>
    <x v="5"/>
    <x v="0"/>
    <x v="1"/>
    <x v="3"/>
    <x v="2"/>
    <d v="2018-05-08T00:00:00"/>
    <d v="2018-05-09T00:00:00"/>
    <s v="K808"/>
    <x v="210"/>
    <s v="ANDREA PATRICIA AGUIRRE ARAMBULA"/>
    <n v="2"/>
    <n v="2018"/>
    <s v="mayo"/>
    <s v="K808, K808, K808, K808, L031"/>
    <s v="Otras colelitiasis, Otras colelitiasis, Otras colelitiasis, Otras colelitiasis, Celulitis de otras partes de los miembros"/>
  </r>
  <r>
    <n v="533"/>
    <s v="TEMPOACTIVA"/>
    <s v="ANDREA PATRICIA AGUIRRE ARAMBULA"/>
    <n v="1129576507"/>
    <n v="1129576507"/>
    <x v="0"/>
    <x v="0"/>
    <x v="0"/>
    <x v="0"/>
    <x v="8"/>
    <x v="5"/>
    <x v="0"/>
    <x v="1"/>
    <x v="3"/>
    <x v="2"/>
    <d v="2018-05-10T00:00:00"/>
    <d v="2018-05-11T00:00:00"/>
    <s v="K808"/>
    <x v="210"/>
    <s v="ANDREA PATRICIA AGUIRRE ARAMBULA"/>
    <n v="2"/>
    <n v="2018"/>
    <s v="mayo"/>
    <s v="K808, K808, K808, K808, L031"/>
    <s v="Otras colelitiasis, Otras colelitiasis, Otras colelitiasis, Otras colelitiasis, Celulitis de otras partes de los miembros"/>
  </r>
  <r>
    <n v="534"/>
    <s v="TEMPOACTIVA"/>
    <s v="EDILBERTO CARLOS OLIVARES CHARRIS"/>
    <n v="3730754"/>
    <n v="3730754"/>
    <x v="3"/>
    <x v="0"/>
    <x v="9"/>
    <x v="1"/>
    <x v="8"/>
    <x v="18"/>
    <x v="0"/>
    <x v="1"/>
    <x v="1"/>
    <x v="2"/>
    <d v="2018-05-14T00:00:00"/>
    <d v="2018-05-26T00:00:00"/>
    <s v="S420"/>
    <x v="198"/>
    <s v="EDILBERTO CARLOS OLIVARES CHARRIS"/>
    <n v="12"/>
    <n v="2018"/>
    <s v="mayo"/>
    <s v="S420"/>
    <s v="Fractura de la clavicula"/>
  </r>
  <r>
    <n v="535"/>
    <s v="TEMPOACTIVA"/>
    <s v="CARLOS EMIRO ALCAZAR JIMENEZ"/>
    <n v="72282783"/>
    <n v="72282783"/>
    <x v="12"/>
    <x v="0"/>
    <x v="13"/>
    <x v="1"/>
    <x v="8"/>
    <x v="5"/>
    <x v="1"/>
    <x v="2"/>
    <x v="3"/>
    <x v="2"/>
    <d v="2018-05-21T00:00:00"/>
    <d v="2018-05-22T00:00:00"/>
    <s v="H161"/>
    <x v="211"/>
    <s v=""/>
    <s v=""/>
    <s v=""/>
    <s v=""/>
    <s v=""/>
    <s v=""/>
  </r>
  <r>
    <n v="536"/>
    <s v="TEMPOACTIVA"/>
    <s v="ANDREA PATRICIA AGUIRRE ARAMBULA"/>
    <n v="1129576507"/>
    <n v="1129576507"/>
    <x v="0"/>
    <x v="0"/>
    <x v="0"/>
    <x v="0"/>
    <x v="6"/>
    <x v="10"/>
    <x v="0"/>
    <x v="1"/>
    <x v="3"/>
    <x v="2"/>
    <d v="2018-06-01T00:00:00"/>
    <d v="2018-06-05T00:00:00"/>
    <s v="L031"/>
    <x v="63"/>
    <s v=""/>
    <s v=""/>
    <s v=""/>
    <s v=""/>
    <s v=""/>
    <s v=""/>
  </r>
  <r>
    <n v="537"/>
    <s v="TEMPOACTIVA"/>
    <s v="ANDREA PATRICIA AGUIRRE ARAMBULA"/>
    <n v="1129576507"/>
    <n v="1129576507"/>
    <x v="0"/>
    <x v="0"/>
    <x v="0"/>
    <x v="0"/>
    <x v="6"/>
    <x v="0"/>
    <x v="0"/>
    <x v="1"/>
    <x v="3"/>
    <x v="2"/>
    <d v="2018-06-06T00:00:00"/>
    <d v="2018-06-06T00:00:00"/>
    <s v="L031"/>
    <x v="63"/>
    <s v=""/>
    <s v=""/>
    <s v=""/>
    <s v=""/>
    <s v=""/>
    <s v=""/>
  </r>
  <r>
    <n v="538"/>
    <s v="TEMPOACTIVA"/>
    <s v="ANDREA PATRICIA AGUIRRE ARAMBULA"/>
    <n v="1129576507"/>
    <n v="1129576507"/>
    <x v="0"/>
    <x v="0"/>
    <x v="0"/>
    <x v="0"/>
    <x v="8"/>
    <x v="10"/>
    <x v="0"/>
    <x v="1"/>
    <x v="3"/>
    <x v="2"/>
    <d v="2018-05-27T00:00:00"/>
    <d v="2018-05-31T00:00:00"/>
    <s v="L031"/>
    <x v="63"/>
    <s v="ANDREA PATRICIA AGUIRRE ARAMBULA"/>
    <n v="5"/>
    <n v="2018"/>
    <s v="mayo"/>
    <s v="K808, K808, K808, K808, L031"/>
    <s v="Otras colelitiasis, Otras colelitiasis, Otras colelitiasis, Otras colelitiasis, Celulitis de otras partes de los miembros"/>
  </r>
  <r>
    <n v="539"/>
    <s v="TEMPOACTIVA"/>
    <s v="BORIS ISAAC DURAN BLANCO"/>
    <n v="1048208261"/>
    <n v="1048208261"/>
    <x v="0"/>
    <x v="0"/>
    <x v="23"/>
    <x v="1"/>
    <x v="6"/>
    <x v="11"/>
    <x v="0"/>
    <x v="1"/>
    <x v="9"/>
    <x v="2"/>
    <d v="2018-06-06T00:00:00"/>
    <d v="2018-06-20T00:00:00"/>
    <s v="Z524"/>
    <x v="212"/>
    <s v="BORIS ISAAC DURAN BLANCO"/>
    <n v="15"/>
    <n v="2018"/>
    <s v="junio"/>
    <s v="Z524"/>
    <s v="Donante de rinon"/>
  </r>
  <r>
    <n v="540"/>
    <s v="TEMPOACTIVA"/>
    <s v="ADRIANA CRISTINA MOLINA JIMENEZ"/>
    <n v="22512197"/>
    <n v="22512197"/>
    <x v="0"/>
    <x v="0"/>
    <x v="23"/>
    <x v="0"/>
    <x v="8"/>
    <x v="0"/>
    <x v="0"/>
    <x v="1"/>
    <x v="2"/>
    <x v="2"/>
    <d v="2018-05-31T00:00:00"/>
    <d v="2018-05-31T00:00:00"/>
    <s v="O009"/>
    <x v="213"/>
    <s v=""/>
    <s v=""/>
    <s v=""/>
    <s v=""/>
    <s v=""/>
    <s v=""/>
  </r>
  <r>
    <n v="541"/>
    <s v="TEMPOACTIVA"/>
    <s v="ADRIANA CRISTINA MOLINA JIMENEZ"/>
    <n v="22512197"/>
    <n v="22512197"/>
    <x v="0"/>
    <x v="0"/>
    <x v="23"/>
    <x v="0"/>
    <x v="6"/>
    <x v="24"/>
    <x v="0"/>
    <x v="1"/>
    <x v="2"/>
    <x v="2"/>
    <d v="2018-06-01T00:00:00"/>
    <d v="2018-06-09T00:00:00"/>
    <s v="O009"/>
    <x v="213"/>
    <s v="ADRIANA CRISTINA MOLINA JIMENEZ"/>
    <n v="9"/>
    <n v="2018"/>
    <s v="junio"/>
    <s v="O009, O009"/>
    <s v="Embarazo ectopico, no especificado, Embarazo ectopico, no especificado"/>
  </r>
  <r>
    <n v="542"/>
    <s v="TEMPOACTIVA"/>
    <s v="ADRIANA CRISTINA MOLINA JIMENEZ"/>
    <n v="22512197"/>
    <n v="22512197"/>
    <x v="0"/>
    <x v="0"/>
    <x v="23"/>
    <x v="0"/>
    <x v="6"/>
    <x v="9"/>
    <x v="0"/>
    <x v="1"/>
    <x v="2"/>
    <x v="2"/>
    <d v="2018-06-10T00:00:00"/>
    <d v="2018-06-19T00:00:00"/>
    <s v="O009"/>
    <x v="213"/>
    <s v="ADRIANA CRISTINA MOLINA JIMENEZ"/>
    <n v="10"/>
    <n v="2018"/>
    <s v="junio"/>
    <s v="O009, O009"/>
    <s v="Embarazo ectopico, no especificado, Embarazo ectopico, no especificado"/>
  </r>
  <r>
    <n v="543"/>
    <s v="TEMPOACTIVA"/>
    <s v="MARYELI DEL PILAR HERRERA ANDRADE"/>
    <n v="1048209377"/>
    <n v="1048209377"/>
    <x v="6"/>
    <x v="0"/>
    <x v="15"/>
    <x v="0"/>
    <x v="6"/>
    <x v="5"/>
    <x v="0"/>
    <x v="1"/>
    <x v="3"/>
    <x v="2"/>
    <d v="2018-06-05T00:00:00"/>
    <d v="2018-06-06T00:00:00"/>
    <s v="J00X"/>
    <x v="10"/>
    <s v=""/>
    <s v=""/>
    <s v=""/>
    <s v=""/>
    <s v=""/>
    <s v=""/>
  </r>
  <r>
    <n v="544"/>
    <s v="TEMPOACTIVA"/>
    <s v="MARYELI DEL PILAR HERRERA ANDRADE"/>
    <n v="1048209377"/>
    <n v="1048209377"/>
    <x v="6"/>
    <x v="0"/>
    <x v="15"/>
    <x v="0"/>
    <x v="6"/>
    <x v="5"/>
    <x v="0"/>
    <x v="1"/>
    <x v="3"/>
    <x v="2"/>
    <d v="2018-06-07T00:00:00"/>
    <d v="2018-06-08T00:00:00"/>
    <s v="J069"/>
    <x v="23"/>
    <s v=""/>
    <s v=""/>
    <s v=""/>
    <s v=""/>
    <s v=""/>
    <s v=""/>
  </r>
  <r>
    <n v="545"/>
    <s v="TEMPOACTIVA"/>
    <s v="MARYELI DEL PILAR HERRERA ANDRADE"/>
    <n v="1048209377"/>
    <n v="1048209377"/>
    <x v="6"/>
    <x v="0"/>
    <x v="15"/>
    <x v="0"/>
    <x v="5"/>
    <x v="0"/>
    <x v="0"/>
    <x v="1"/>
    <x v="3"/>
    <x v="2"/>
    <d v="2018-09-06T00:00:00"/>
    <d v="2018-09-06T00:00:00"/>
    <s v="j069"/>
    <x v="23"/>
    <s v=""/>
    <s v=""/>
    <s v=""/>
    <s v=""/>
    <s v=""/>
    <s v=""/>
  </r>
  <r>
    <n v="546"/>
    <s v="TEMPOACTIVA"/>
    <s v="CECILIA DEL CARMEN GOMEZ ALMANZA"/>
    <n v="22432851"/>
    <n v="22432851"/>
    <x v="20"/>
    <x v="0"/>
    <x v="10"/>
    <x v="0"/>
    <x v="6"/>
    <x v="5"/>
    <x v="0"/>
    <x v="1"/>
    <x v="4"/>
    <x v="2"/>
    <d v="2018-06-07T00:00:00"/>
    <d v="2018-06-08T00:00:00"/>
    <s v="I845"/>
    <x v="214"/>
    <s v=""/>
    <s v=""/>
    <s v=""/>
    <s v=""/>
    <s v=""/>
    <s v=""/>
  </r>
  <r>
    <n v="547"/>
    <s v="TEMPOACTIVA"/>
    <s v="ALDEMAR ENRIQUE ORTIZ CARPINTERO"/>
    <n v="72310167"/>
    <n v="72310167"/>
    <x v="0"/>
    <x v="0"/>
    <x v="10"/>
    <x v="0"/>
    <x v="6"/>
    <x v="5"/>
    <x v="0"/>
    <x v="1"/>
    <x v="2"/>
    <x v="2"/>
    <d v="2018-06-07T00:00:00"/>
    <d v="2018-06-08T00:00:00"/>
    <s v="G430"/>
    <x v="215"/>
    <s v=""/>
    <s v=""/>
    <s v=""/>
    <s v=""/>
    <s v=""/>
    <s v=""/>
  </r>
  <r>
    <n v="548"/>
    <s v="TEMPOACTIVA"/>
    <s v="JAIME ANTONIO MOLINARES "/>
    <n v="3746452"/>
    <n v="3746452"/>
    <x v="22"/>
    <x v="0"/>
    <x v="16"/>
    <x v="1"/>
    <x v="5"/>
    <x v="5"/>
    <x v="0"/>
    <x v="1"/>
    <x v="3"/>
    <x v="5"/>
    <d v="2016-09-19T00:00:00"/>
    <d v="2016-09-20T00:00:00"/>
    <s v="M545"/>
    <x v="70"/>
    <s v=""/>
    <s v=""/>
    <s v=""/>
    <s v=""/>
    <s v=""/>
    <s v=""/>
  </r>
  <r>
    <n v="549"/>
    <s v="TEMPOACTIVA"/>
    <s v="ZULLY CAROLINA BETIN DOMINGUEZ"/>
    <n v="1140868777"/>
    <n v="1140868777"/>
    <x v="0"/>
    <x v="0"/>
    <x v="23"/>
    <x v="0"/>
    <x v="6"/>
    <x v="5"/>
    <x v="0"/>
    <x v="1"/>
    <x v="3"/>
    <x v="2"/>
    <d v="2018-06-10T00:00:00"/>
    <d v="2018-06-11T00:00:00"/>
    <s v="N390"/>
    <x v="5"/>
    <s v=""/>
    <s v=""/>
    <s v=""/>
    <s v=""/>
    <s v=""/>
    <s v=""/>
  </r>
  <r>
    <n v="550"/>
    <s v="TEMPOACTIVA"/>
    <s v="SHIRLEY LUCIA DORIA PEÑA"/>
    <n v="1140876691"/>
    <n v="1140876691"/>
    <x v="0"/>
    <x v="0"/>
    <x v="5"/>
    <x v="0"/>
    <x v="6"/>
    <x v="1"/>
    <x v="0"/>
    <x v="1"/>
    <x v="4"/>
    <x v="2"/>
    <d v="2018-06-10T00:00:00"/>
    <d v="2018-06-12T00:00:00"/>
    <s v="L024"/>
    <x v="185"/>
    <s v=""/>
    <s v=""/>
    <s v=""/>
    <s v=""/>
    <s v=""/>
    <s v=""/>
  </r>
  <r>
    <n v="551"/>
    <s v="TEMPOACTIVA"/>
    <s v="ZULLY CAROLINA BETIN DOMINGUEZ"/>
    <n v="1140868777"/>
    <n v="1140868777"/>
    <x v="0"/>
    <x v="0"/>
    <x v="23"/>
    <x v="0"/>
    <x v="6"/>
    <x v="1"/>
    <x v="0"/>
    <x v="1"/>
    <x v="3"/>
    <x v="2"/>
    <d v="2018-06-13T00:00:00"/>
    <d v="2018-06-15T00:00:00"/>
    <s v="M545"/>
    <x v="70"/>
    <s v=""/>
    <s v=""/>
    <s v=""/>
    <s v=""/>
    <s v=""/>
    <s v=""/>
  </r>
  <r>
    <n v="552"/>
    <s v="TEMPOACTIVA"/>
    <s v="JAIR RAFAEL DE LA HOZ AHUMADA"/>
    <n v="72210550"/>
    <n v="72210550"/>
    <x v="6"/>
    <x v="0"/>
    <x v="15"/>
    <x v="1"/>
    <x v="6"/>
    <x v="5"/>
    <x v="0"/>
    <x v="1"/>
    <x v="3"/>
    <x v="2"/>
    <d v="2018-06-14T00:00:00"/>
    <d v="2018-06-15T00:00:00"/>
    <s v="J459"/>
    <x v="216"/>
    <s v=""/>
    <s v=""/>
    <s v=""/>
    <s v=""/>
    <s v=""/>
    <s v=""/>
  </r>
  <r>
    <n v="553"/>
    <s v="TEMPOACTIVA"/>
    <s v="JAVIER ALFONSO MEJIA MARTINEZ"/>
    <n v="72314183"/>
    <n v="72314183"/>
    <x v="0"/>
    <x v="0"/>
    <x v="4"/>
    <x v="1"/>
    <x v="6"/>
    <x v="5"/>
    <x v="0"/>
    <x v="1"/>
    <x v="2"/>
    <x v="2"/>
    <d v="2018-06-15T00:00:00"/>
    <d v="2018-06-16T00:00:00"/>
    <s v="J029"/>
    <x v="199"/>
    <s v=""/>
    <s v=""/>
    <s v=""/>
    <s v=""/>
    <s v=""/>
    <s v=""/>
  </r>
  <r>
    <n v="554"/>
    <s v="TEMPOACTIVA"/>
    <s v="GUILLERMO DAVID BUENO GUZMAN"/>
    <n v="92125996"/>
    <n v="92125996"/>
    <x v="3"/>
    <x v="0"/>
    <x v="22"/>
    <x v="1"/>
    <x v="6"/>
    <x v="9"/>
    <x v="0"/>
    <x v="1"/>
    <x v="2"/>
    <x v="2"/>
    <d v="2018-06-15T00:00:00"/>
    <d v="2018-06-24T00:00:00"/>
    <s v="I832"/>
    <x v="217"/>
    <s v=""/>
    <s v=""/>
    <s v=""/>
    <s v=""/>
    <s v=""/>
    <s v=""/>
  </r>
  <r>
    <n v="555"/>
    <s v="TEMPOACTIVA"/>
    <s v="HAIDER DAVID CARPIO VILORIA"/>
    <n v="1044427057"/>
    <n v="1044427057"/>
    <x v="0"/>
    <x v="0"/>
    <x v="10"/>
    <x v="1"/>
    <x v="3"/>
    <x v="6"/>
    <x v="0"/>
    <x v="1"/>
    <x v="3"/>
    <x v="2"/>
    <d v="2018-07-04T00:00:00"/>
    <d v="2018-07-12T00:00:00"/>
    <s v="O800"/>
    <x v="64"/>
    <s v=""/>
    <s v=""/>
    <s v=""/>
    <s v=""/>
    <s v=""/>
    <s v=""/>
  </r>
  <r>
    <n v="556"/>
    <s v="TEMPOACTIVA"/>
    <s v="ZULLY CAROLINA BETIN DOMINGUEZ"/>
    <n v="1140868777"/>
    <n v="1140868777"/>
    <x v="0"/>
    <x v="0"/>
    <x v="23"/>
    <x v="1"/>
    <x v="3"/>
    <x v="1"/>
    <x v="0"/>
    <x v="1"/>
    <x v="3"/>
    <x v="2"/>
    <d v="2018-07-16T00:00:00"/>
    <d v="2018-07-18T00:00:00"/>
    <s v="M545"/>
    <x v="70"/>
    <s v=""/>
    <s v=""/>
    <s v=""/>
    <s v=""/>
    <s v=""/>
    <s v=""/>
  </r>
  <r>
    <n v="557"/>
    <s v="TEMPOACTIVA"/>
    <s v="ALVARO DE JESUS IGLESIAS HEREDIA"/>
    <n v="72010807"/>
    <n v="72010807"/>
    <x v="1"/>
    <x v="0"/>
    <x v="6"/>
    <x v="1"/>
    <x v="3"/>
    <x v="11"/>
    <x v="0"/>
    <x v="1"/>
    <x v="4"/>
    <x v="2"/>
    <d v="2018-07-13T00:00:00"/>
    <d v="2018-07-27T00:00:00"/>
    <s v="N390"/>
    <x v="5"/>
    <s v="ALVARO DE JESUS IGLESIAS HEREDIA"/>
    <n v="15"/>
    <n v="2018"/>
    <s v="julio"/>
    <s v="N390"/>
    <s v="Infeccion de vias urinarias, sitio no especificado"/>
  </r>
  <r>
    <n v="558"/>
    <s v="TEMPOACTIVA"/>
    <s v="ADOLFO LEON JIMENEZ PADILLA"/>
    <n v="72122933"/>
    <n v="72122933"/>
    <x v="22"/>
    <x v="0"/>
    <x v="2"/>
    <x v="1"/>
    <x v="3"/>
    <x v="6"/>
    <x v="0"/>
    <x v="2"/>
    <x v="2"/>
    <x v="2"/>
    <d v="2018-07-20T00:00:00"/>
    <d v="2018-07-27T00:00:00"/>
    <s v="S609"/>
    <x v="218"/>
    <s v=""/>
    <s v=""/>
    <s v=""/>
    <s v=""/>
    <s v=""/>
    <s v=""/>
  </r>
  <r>
    <n v="559"/>
    <s v="TEMPOACTIVA"/>
    <s v="JEINER JESUS DURAN BLANCO"/>
    <n v="1048204533"/>
    <n v="1048204533"/>
    <x v="17"/>
    <x v="0"/>
    <x v="2"/>
    <x v="1"/>
    <x v="3"/>
    <x v="10"/>
    <x v="0"/>
    <x v="2"/>
    <x v="4"/>
    <x v="2"/>
    <d v="2018-07-20T00:00:00"/>
    <d v="2018-07-24T00:00:00"/>
    <s v="M238"/>
    <x v="86"/>
    <s v=""/>
    <s v=""/>
    <s v=""/>
    <s v=""/>
    <s v=""/>
    <s v=""/>
  </r>
  <r>
    <n v="560"/>
    <s v="TEMPOACTIVA"/>
    <s v="ALICIA ESTHER VASQUEZ YEPES"/>
    <n v="1140853573"/>
    <n v="1140853573"/>
    <x v="16"/>
    <x v="0"/>
    <x v="14"/>
    <x v="0"/>
    <x v="3"/>
    <x v="1"/>
    <x v="0"/>
    <x v="1"/>
    <x v="3"/>
    <x v="2"/>
    <d v="2018-07-21T00:00:00"/>
    <d v="2018-07-23T00:00:00"/>
    <s v="Z358"/>
    <x v="219"/>
    <s v=""/>
    <s v=""/>
    <s v=""/>
    <s v=""/>
    <s v=""/>
    <s v=""/>
  </r>
  <r>
    <n v="561"/>
    <s v="TEMPOACTIVA"/>
    <s v="JAN CARLOS CELIN MACEA"/>
    <n v="1044425654"/>
    <n v="1044425654"/>
    <x v="0"/>
    <x v="0"/>
    <x v="2"/>
    <x v="1"/>
    <x v="3"/>
    <x v="5"/>
    <x v="0"/>
    <x v="1"/>
    <x v="6"/>
    <x v="2"/>
    <d v="2018-07-24T00:00:00"/>
    <d v="2018-07-25T00:00:00"/>
    <s v="K429"/>
    <x v="220"/>
    <s v=""/>
    <s v=""/>
    <s v=""/>
    <s v=""/>
    <s v=""/>
    <s v=""/>
  </r>
  <r>
    <n v="562"/>
    <s v="TEMPOACTIVA"/>
    <s v="ALICIA ESTHER VASQUEZ YEPES"/>
    <n v="1140853573"/>
    <n v="1140853573"/>
    <x v="16"/>
    <x v="0"/>
    <x v="14"/>
    <x v="0"/>
    <x v="3"/>
    <x v="8"/>
    <x v="0"/>
    <x v="1"/>
    <x v="3"/>
    <x v="2"/>
    <d v="2018-07-25T00:00:00"/>
    <d v="2018-07-31T00:00:00"/>
    <s v="Z359"/>
    <x v="1"/>
    <s v=""/>
    <s v=""/>
    <s v=""/>
    <s v=""/>
    <s v=""/>
    <s v=""/>
  </r>
  <r>
    <n v="563"/>
    <s v="TEMPOACTIVA"/>
    <s v="ALICIA ESTHER VASQUEZ YEPES"/>
    <n v="1140853573"/>
    <n v="1140853573"/>
    <x v="16"/>
    <x v="0"/>
    <x v="14"/>
    <x v="0"/>
    <x v="1"/>
    <x v="6"/>
    <x v="0"/>
    <x v="1"/>
    <x v="3"/>
    <x v="2"/>
    <d v="2018-08-01T00:00:00"/>
    <d v="2018-08-08T00:00:00"/>
    <s v="Z359"/>
    <x v="1"/>
    <s v=""/>
    <s v=""/>
    <s v=""/>
    <s v=""/>
    <s v=""/>
    <s v=""/>
  </r>
  <r>
    <n v="564"/>
    <s v="TEMPOACTIVA"/>
    <s v="GUILLERMO DAVID BUENO GUZMAN"/>
    <n v="92125996"/>
    <n v="92125996"/>
    <x v="3"/>
    <x v="0"/>
    <x v="22"/>
    <x v="1"/>
    <x v="3"/>
    <x v="8"/>
    <x v="0"/>
    <x v="1"/>
    <x v="2"/>
    <x v="2"/>
    <d v="2018-07-25T00:00:00"/>
    <d v="2018-07-31T00:00:00"/>
    <s v="S034"/>
    <x v="178"/>
    <s v=""/>
    <s v=""/>
    <s v=""/>
    <s v=""/>
    <s v=""/>
    <s v=""/>
  </r>
  <r>
    <n v="565"/>
    <s v="TEMPOACTIVA"/>
    <s v="GUILLERMO DAVID BUENO GUZMAN"/>
    <n v="92125996"/>
    <n v="92125996"/>
    <x v="3"/>
    <x v="0"/>
    <x v="22"/>
    <x v="1"/>
    <x v="1"/>
    <x v="6"/>
    <x v="0"/>
    <x v="1"/>
    <x v="2"/>
    <x v="2"/>
    <d v="2018-08-01T00:00:00"/>
    <d v="2018-08-08T00:00:00"/>
    <s v="S034"/>
    <x v="178"/>
    <s v="GUILLERMO DAVID BUENO GUZMAN"/>
    <n v="8"/>
    <n v="2018"/>
    <s v="agosto"/>
    <s v="S034, S034"/>
    <s v="Esguinces y torceduras del maxilar, Esguinces y torceduras del maxilar"/>
  </r>
  <r>
    <n v="566"/>
    <s v="TEMPOACTIVA"/>
    <s v="ZULLY CAROLINA BETIN DOMINGUEZ"/>
    <n v="1140868777"/>
    <n v="1140868777"/>
    <x v="0"/>
    <x v="0"/>
    <x v="23"/>
    <x v="0"/>
    <x v="3"/>
    <x v="1"/>
    <x v="0"/>
    <x v="1"/>
    <x v="3"/>
    <x v="2"/>
    <d v="2018-07-24T00:00:00"/>
    <d v="2018-07-26T00:00:00"/>
    <s v="M545"/>
    <x v="70"/>
    <s v=""/>
    <s v=""/>
    <s v=""/>
    <s v=""/>
    <s v=""/>
    <s v=""/>
  </r>
  <r>
    <n v="567"/>
    <s v="TEMPOACTIVA"/>
    <s v="OSCAR EDUARDO MOLINA MOLINA"/>
    <n v="3731172"/>
    <n v="3731172"/>
    <x v="0"/>
    <x v="0"/>
    <x v="2"/>
    <x v="1"/>
    <x v="3"/>
    <x v="1"/>
    <x v="0"/>
    <x v="1"/>
    <x v="5"/>
    <x v="2"/>
    <d v="2018-07-25T00:00:00"/>
    <d v="2018-07-27T00:00:00"/>
    <s v="A601"/>
    <x v="221"/>
    <s v=""/>
    <s v=""/>
    <s v=""/>
    <s v=""/>
    <s v=""/>
    <s v=""/>
  </r>
  <r>
    <n v="568"/>
    <s v="TEMPOACTIVA"/>
    <s v="OSCAR EDUARDO MOLINA MOLINA"/>
    <n v="3731172"/>
    <n v="3731172"/>
    <x v="0"/>
    <x v="0"/>
    <x v="2"/>
    <x v="1"/>
    <x v="3"/>
    <x v="1"/>
    <x v="0"/>
    <x v="1"/>
    <x v="5"/>
    <x v="2"/>
    <d v="2018-07-28T00:00:00"/>
    <d v="2018-07-30T00:00:00"/>
    <s v="A601"/>
    <x v="221"/>
    <s v=""/>
    <s v=""/>
    <s v=""/>
    <s v=""/>
    <s v=""/>
    <s v=""/>
  </r>
  <r>
    <n v="569"/>
    <s v="TEMPOACTIVA"/>
    <s v="ANDRES ABELINO VARGAS MANOTAS"/>
    <n v="72099290"/>
    <n v="72099290"/>
    <x v="0"/>
    <x v="0"/>
    <x v="4"/>
    <x v="1"/>
    <x v="1"/>
    <x v="5"/>
    <x v="0"/>
    <x v="1"/>
    <x v="0"/>
    <x v="2"/>
    <d v="2018-08-03T00:00:00"/>
    <d v="2018-08-04T00:00:00"/>
    <s v="M544"/>
    <x v="75"/>
    <s v=""/>
    <s v=""/>
    <s v=""/>
    <s v=""/>
    <s v=""/>
    <s v=""/>
  </r>
  <r>
    <n v="570"/>
    <s v="TEMPOACTIVA"/>
    <s v="JAIME ANTONIO MOLINARES "/>
    <n v="3746452"/>
    <n v="3746452"/>
    <x v="22"/>
    <x v="0"/>
    <x v="16"/>
    <x v="1"/>
    <x v="2"/>
    <x v="5"/>
    <x v="0"/>
    <x v="1"/>
    <x v="3"/>
    <x v="2"/>
    <d v="2018-01-12T00:00:00"/>
    <d v="2018-01-13T00:00:00"/>
    <s v="G442"/>
    <x v="18"/>
    <s v=""/>
    <s v=""/>
    <s v=""/>
    <s v=""/>
    <s v=""/>
    <s v=""/>
  </r>
  <r>
    <n v="571"/>
    <s v="TEMPOACTIVA"/>
    <s v="JEINER JESUS DURAN BLANCO"/>
    <n v="1048204533"/>
    <n v="1048204533"/>
    <x v="17"/>
    <x v="0"/>
    <x v="2"/>
    <x v="1"/>
    <x v="3"/>
    <x v="5"/>
    <x v="0"/>
    <x v="1"/>
    <x v="4"/>
    <x v="3"/>
    <d v="2017-07-18T00:00:00"/>
    <d v="2017-07-19T00:00:00"/>
    <s v="M545"/>
    <x v="70"/>
    <s v=""/>
    <s v=""/>
    <s v=""/>
    <s v=""/>
    <s v=""/>
    <s v=""/>
  </r>
  <r>
    <n v="572"/>
    <s v="TEMPOACTIVA"/>
    <s v="REYNALDO  CHARRIS MOLINA"/>
    <n v="1044391599"/>
    <n v="1044391599"/>
    <x v="0"/>
    <x v="0"/>
    <x v="2"/>
    <x v="1"/>
    <x v="1"/>
    <x v="4"/>
    <x v="1"/>
    <x v="2"/>
    <x v="2"/>
    <x v="2"/>
    <d v="2018-08-18T00:00:00"/>
    <d v="2018-08-23T00:00:00"/>
    <s v="M545"/>
    <x v="70"/>
    <s v=""/>
    <s v=""/>
    <s v=""/>
    <s v=""/>
    <s v=""/>
    <s v=""/>
  </r>
  <r>
    <n v="573"/>
    <s v="TEMPOACTIVA"/>
    <s v="JAIR RAFAEL DE LA HOZ AHUMADA"/>
    <n v="72210550"/>
    <n v="72210550"/>
    <x v="6"/>
    <x v="0"/>
    <x v="15"/>
    <x v="1"/>
    <x v="1"/>
    <x v="11"/>
    <x v="0"/>
    <x v="1"/>
    <x v="3"/>
    <x v="2"/>
    <d v="2018-08-10T00:00:00"/>
    <d v="2018-08-24T00:00:00"/>
    <s v="K808"/>
    <x v="210"/>
    <s v="JAIR RAFAEL DE LA HOZ AHUMADA"/>
    <n v="15"/>
    <n v="2018"/>
    <s v="agosto"/>
    <s v="K808, K808"/>
    <s v="Otras colelitiasis, Otras colelitiasis"/>
  </r>
  <r>
    <n v="574"/>
    <s v="TEMPOACTIVA"/>
    <s v="JAIR RAFAEL DE LA HOZ AHUMADA"/>
    <n v="72210550"/>
    <n v="72210550"/>
    <x v="6"/>
    <x v="0"/>
    <x v="15"/>
    <x v="1"/>
    <x v="1"/>
    <x v="4"/>
    <x v="0"/>
    <x v="1"/>
    <x v="3"/>
    <x v="2"/>
    <d v="2018-08-25T00:00:00"/>
    <d v="2018-08-31T00:00:00"/>
    <s v="K808"/>
    <x v="210"/>
    <s v="JAIR RAFAEL DE LA HOZ AHUMADA"/>
    <n v="6"/>
    <n v="2018"/>
    <s v="agosto"/>
    <s v="K808, K808"/>
    <s v="Otras colelitiasis, Otras colelitiasis"/>
  </r>
  <r>
    <n v="575"/>
    <s v="TEMPOACTIVA"/>
    <s v="JAIR RAFAEL DE LA HOZ AHUMADA"/>
    <n v="72210550"/>
    <n v="72210550"/>
    <x v="6"/>
    <x v="0"/>
    <x v="15"/>
    <x v="1"/>
    <x v="5"/>
    <x v="1"/>
    <x v="0"/>
    <x v="1"/>
    <x v="3"/>
    <x v="2"/>
    <d v="2018-09-01T00:00:00"/>
    <d v="2018-09-02T00:00:00"/>
    <s v="K808"/>
    <x v="210"/>
    <s v=""/>
    <s v=""/>
    <s v=""/>
    <s v=""/>
    <s v=""/>
    <s v=""/>
  </r>
  <r>
    <n v="576"/>
    <s v="TEMPOACTIVA"/>
    <s v="ERICA MARIA CERVANTES BUENDIA"/>
    <n v="22584921"/>
    <n v="22584921"/>
    <x v="0"/>
    <x v="0"/>
    <x v="10"/>
    <x v="0"/>
    <x v="1"/>
    <x v="1"/>
    <x v="0"/>
    <x v="1"/>
    <x v="3"/>
    <x v="2"/>
    <d v="2018-08-24T00:00:00"/>
    <d v="2018-08-26T00:00:00"/>
    <s v="M545"/>
    <x v="70"/>
    <s v=""/>
    <s v=""/>
    <s v=""/>
    <s v=""/>
    <s v=""/>
    <s v=""/>
  </r>
  <r>
    <n v="577"/>
    <s v="TEMPOACTIVA"/>
    <s v="HIDY  MENDOZA MENDOZA"/>
    <n v="1044422931"/>
    <n v="1044422931"/>
    <x v="0"/>
    <x v="0"/>
    <x v="5"/>
    <x v="1"/>
    <x v="1"/>
    <x v="0"/>
    <x v="0"/>
    <x v="1"/>
    <x v="2"/>
    <x v="2"/>
    <d v="2018-08-30T00:00:00"/>
    <d v="2018-08-30T00:00:00"/>
    <s v="G442"/>
    <x v="18"/>
    <s v=""/>
    <s v=""/>
    <s v=""/>
    <s v=""/>
    <s v=""/>
    <s v=""/>
  </r>
  <r>
    <n v="578"/>
    <s v="TEMPOACTIVA"/>
    <s v="PABLA EMILIA SANDOVAL DE CASTRO"/>
    <n v="32649558"/>
    <n v="32649558"/>
    <x v="30"/>
    <x v="0"/>
    <x v="19"/>
    <x v="0"/>
    <x v="1"/>
    <x v="0"/>
    <x v="0"/>
    <x v="1"/>
    <x v="3"/>
    <x v="2"/>
    <d v="2018-08-29T00:00:00"/>
    <d v="2018-08-29T00:00:00"/>
    <s v="G442"/>
    <x v="18"/>
    <s v=""/>
    <s v=""/>
    <s v=""/>
    <s v=""/>
    <s v=""/>
    <s v=""/>
  </r>
  <r>
    <n v="579"/>
    <s v="TEMPOACTIVA"/>
    <s v="HARRY ALBERTO SANTOYA MARIOTTE"/>
    <n v="8801424"/>
    <n v="8801424"/>
    <x v="0"/>
    <x v="0"/>
    <x v="4"/>
    <x v="1"/>
    <x v="1"/>
    <x v="0"/>
    <x v="0"/>
    <x v="1"/>
    <x v="3"/>
    <x v="2"/>
    <d v="2018-08-25T00:00:00"/>
    <d v="2018-08-25T00:00:00"/>
    <s v="M545"/>
    <x v="70"/>
    <s v=""/>
    <s v=""/>
    <s v=""/>
    <s v=""/>
    <s v=""/>
    <s v=""/>
  </r>
  <r>
    <n v="580"/>
    <s v="TEMPOACTIVA"/>
    <s v="SHAKIRA DAYANS SANTOYA MARIOTTE"/>
    <n v="1140841070"/>
    <n v="1140841070"/>
    <x v="20"/>
    <x v="0"/>
    <x v="31"/>
    <x v="0"/>
    <x v="1"/>
    <x v="0"/>
    <x v="0"/>
    <x v="1"/>
    <x v="3"/>
    <x v="2"/>
    <d v="2018-08-24T00:00:00"/>
    <d v="2018-08-24T00:00:00"/>
    <s v="S936"/>
    <x v="222"/>
    <s v=""/>
    <s v=""/>
    <s v=""/>
    <s v=""/>
    <s v=""/>
    <s v=""/>
  </r>
  <r>
    <n v="581"/>
    <s v="TEMPOACTIVA"/>
    <s v="DARLINE ISABEL REDONDO HERNANDEZ"/>
    <n v="22512113"/>
    <n v="22512113"/>
    <x v="15"/>
    <x v="0"/>
    <x v="2"/>
    <x v="0"/>
    <x v="1"/>
    <x v="5"/>
    <x v="0"/>
    <x v="1"/>
    <x v="2"/>
    <x v="2"/>
    <d v="2018-08-02T00:00:00"/>
    <d v="2018-08-03T00:00:00"/>
    <s v="G442"/>
    <x v="18"/>
    <s v=""/>
    <s v=""/>
    <s v=""/>
    <s v=""/>
    <s v=""/>
    <s v=""/>
  </r>
  <r>
    <n v="582"/>
    <s v="TEMPOACTIVA"/>
    <s v="JESUS ALBERTO BARRERA ANGULO"/>
    <n v="1143436246"/>
    <n v="1143436246"/>
    <x v="32"/>
    <x v="0"/>
    <x v="32"/>
    <x v="1"/>
    <x v="5"/>
    <x v="0"/>
    <x v="0"/>
    <x v="1"/>
    <x v="3"/>
    <x v="3"/>
    <d v="2017-09-11T00:00:00"/>
    <d v="2017-09-11T00:00:00"/>
    <s v="T151"/>
    <x v="223"/>
    <s v=""/>
    <s v=""/>
    <s v=""/>
    <s v=""/>
    <s v=""/>
    <s v=""/>
  </r>
  <r>
    <n v="583"/>
    <s v="TEMPOACTIVA"/>
    <s v="JHONNY MANUEL ARRIETA LLANOS"/>
    <n v="8699499"/>
    <n v="8699499"/>
    <x v="0"/>
    <x v="0"/>
    <x v="6"/>
    <x v="1"/>
    <x v="6"/>
    <x v="5"/>
    <x v="0"/>
    <x v="1"/>
    <x v="6"/>
    <x v="2"/>
    <d v="2018-06-21T00:00:00"/>
    <d v="2018-06-22T00:00:00"/>
    <s v="J069"/>
    <x v="23"/>
    <s v=""/>
    <s v=""/>
    <s v=""/>
    <s v=""/>
    <s v=""/>
    <s v=""/>
  </r>
  <r>
    <n v="584"/>
    <s v="TEMPOACTIVA"/>
    <s v="LUIS FERNANDO GUZMAN RIVERA"/>
    <n v="72273863"/>
    <n v="72273863"/>
    <x v="18"/>
    <x v="0"/>
    <x v="6"/>
    <x v="1"/>
    <x v="3"/>
    <x v="5"/>
    <x v="0"/>
    <x v="1"/>
    <x v="3"/>
    <x v="2"/>
    <d v="2018-07-02T00:00:00"/>
    <d v="2018-07-03T00:00:00"/>
    <s v="K529"/>
    <x v="99"/>
    <s v=""/>
    <s v=""/>
    <s v=""/>
    <s v=""/>
    <s v=""/>
    <s v=""/>
  </r>
  <r>
    <n v="585"/>
    <s v="TEMPOACTIVA"/>
    <s v="ZULLY CAROLINA BETIN DOMINGUEZ"/>
    <n v="1140868777"/>
    <n v="1140868777"/>
    <x v="0"/>
    <x v="0"/>
    <x v="23"/>
    <x v="0"/>
    <x v="3"/>
    <x v="5"/>
    <x v="0"/>
    <x v="1"/>
    <x v="3"/>
    <x v="2"/>
    <d v="2018-07-06T00:00:00"/>
    <d v="2018-07-07T00:00:00"/>
    <s v="G442"/>
    <x v="18"/>
    <s v=""/>
    <s v=""/>
    <s v=""/>
    <s v=""/>
    <s v=""/>
    <s v=""/>
  </r>
  <r>
    <n v="586"/>
    <s v="TEMPOACTIVA"/>
    <s v="CESAR AUGUSTO HENAO DE LA CRUZ"/>
    <n v="1129564190"/>
    <n v="1129564190"/>
    <x v="0"/>
    <x v="0"/>
    <x v="5"/>
    <x v="1"/>
    <x v="3"/>
    <x v="0"/>
    <x v="0"/>
    <x v="1"/>
    <x v="2"/>
    <x v="2"/>
    <d v="2018-07-06T00:00:00"/>
    <d v="2018-07-06T00:00:00"/>
    <s v="J040"/>
    <x v="224"/>
    <s v=""/>
    <s v=""/>
    <s v=""/>
    <s v=""/>
    <s v=""/>
    <s v=""/>
  </r>
  <r>
    <n v="587"/>
    <s v="TEMPOACTIVA"/>
    <s v="ZULLY CAROLINA BETIN DOMINGUEZ"/>
    <n v="1140868777"/>
    <n v="1140868777"/>
    <x v="0"/>
    <x v="0"/>
    <x v="23"/>
    <x v="0"/>
    <x v="3"/>
    <x v="0"/>
    <x v="0"/>
    <x v="1"/>
    <x v="3"/>
    <x v="2"/>
    <d v="2018-07-05T00:00:00"/>
    <d v="2018-07-05T00:00:00"/>
    <s v="R102"/>
    <x v="88"/>
    <s v=""/>
    <s v=""/>
    <s v=""/>
    <s v=""/>
    <s v=""/>
    <s v=""/>
  </r>
  <r>
    <n v="588"/>
    <s v="TEMPOACTIVA"/>
    <s v="SHAKIRA DAYANS SANTOYA MARIOTTE"/>
    <n v="1140841070"/>
    <n v="1140841070"/>
    <x v="20"/>
    <x v="0"/>
    <x v="31"/>
    <x v="0"/>
    <x v="3"/>
    <x v="0"/>
    <x v="0"/>
    <x v="1"/>
    <x v="3"/>
    <x v="2"/>
    <d v="2018-07-03T00:00:00"/>
    <d v="2018-07-03T00:00:00"/>
    <s v="K529"/>
    <x v="99"/>
    <s v=""/>
    <s v=""/>
    <s v=""/>
    <s v=""/>
    <s v=""/>
    <s v=""/>
  </r>
  <r>
    <n v="589"/>
    <s v="TEMPOACTIVA"/>
    <s v="GEOVANNY ENRIQUE ORTIZ VILLAMIZAR"/>
    <n v="1042457637"/>
    <n v="1042457637"/>
    <x v="0"/>
    <x v="0"/>
    <x v="0"/>
    <x v="1"/>
    <x v="3"/>
    <x v="0"/>
    <x v="0"/>
    <x v="1"/>
    <x v="3"/>
    <x v="2"/>
    <d v="2018-07-14T00:00:00"/>
    <d v="2018-07-14T00:00:00"/>
    <s v="B349"/>
    <x v="31"/>
    <s v=""/>
    <s v=""/>
    <s v=""/>
    <s v=""/>
    <s v=""/>
    <s v=""/>
  </r>
  <r>
    <n v="590"/>
    <s v="TEMPOACTIVA"/>
    <s v="ZULLY CAROLINA BETIN DOMINGUEZ"/>
    <n v="1140868777"/>
    <n v="1140868777"/>
    <x v="0"/>
    <x v="0"/>
    <x v="23"/>
    <x v="0"/>
    <x v="3"/>
    <x v="0"/>
    <x v="0"/>
    <x v="1"/>
    <x v="3"/>
    <x v="2"/>
    <d v="2018-07-14T00:00:00"/>
    <d v="2018-07-15T00:00:00"/>
    <s v="R102"/>
    <x v="88"/>
    <s v=""/>
    <s v=""/>
    <s v=""/>
    <s v=""/>
    <s v=""/>
    <s v=""/>
  </r>
  <r>
    <n v="591"/>
    <s v="TEMPOACTIVA"/>
    <s v="SHAKIRA DAYANS SANTOYA MARIOTTE"/>
    <n v="1140841070"/>
    <n v="1140841070"/>
    <x v="20"/>
    <x v="0"/>
    <x v="31"/>
    <x v="0"/>
    <x v="8"/>
    <x v="0"/>
    <x v="0"/>
    <x v="1"/>
    <x v="3"/>
    <x v="2"/>
    <d v="2018-05-03T00:00:00"/>
    <d v="2018-05-03T00:00:00"/>
    <s v="J039"/>
    <x v="11"/>
    <s v=""/>
    <s v=""/>
    <s v=""/>
    <s v=""/>
    <s v=""/>
    <s v=""/>
  </r>
  <r>
    <n v="592"/>
    <s v="TEMPOACTIVA"/>
    <s v="ALICIA ESTHER VASQUEZ YEPES"/>
    <n v="1140853573"/>
    <n v="1140853573"/>
    <x v="16"/>
    <x v="0"/>
    <x v="14"/>
    <x v="0"/>
    <x v="8"/>
    <x v="5"/>
    <x v="0"/>
    <x v="1"/>
    <x v="3"/>
    <x v="2"/>
    <d v="2018-05-10T00:00:00"/>
    <d v="2018-05-11T00:00:00"/>
    <s v="M545"/>
    <x v="70"/>
    <s v=""/>
    <s v=""/>
    <s v=""/>
    <s v=""/>
    <s v=""/>
    <s v=""/>
  </r>
  <r>
    <n v="593"/>
    <s v="TEMPOACTIVA"/>
    <s v="WALTER SAUL OSORIO SERPA"/>
    <n v="1100395036"/>
    <n v="1100395036"/>
    <x v="0"/>
    <x v="0"/>
    <x v="2"/>
    <x v="1"/>
    <x v="8"/>
    <x v="5"/>
    <x v="0"/>
    <x v="1"/>
    <x v="5"/>
    <x v="2"/>
    <d v="2018-05-03T00:00:00"/>
    <d v="2018-05-04T00:00:00"/>
    <s v="K922"/>
    <x v="190"/>
    <s v=""/>
    <s v=""/>
    <s v=""/>
    <s v=""/>
    <s v=""/>
    <s v=""/>
  </r>
  <r>
    <n v="594"/>
    <s v="TEMPOACTIVA"/>
    <s v="ANGEL DE JESUS RAMIREZ CARPINTERO"/>
    <n v="72308598"/>
    <n v="72308598"/>
    <x v="0"/>
    <x v="0"/>
    <x v="2"/>
    <x v="1"/>
    <x v="5"/>
    <x v="5"/>
    <x v="0"/>
    <x v="1"/>
    <x v="2"/>
    <x v="2"/>
    <d v="2018-09-15T00:00:00"/>
    <d v="2018-09-16T00:00:00"/>
    <s v="G442"/>
    <x v="18"/>
    <s v=""/>
    <s v=""/>
    <s v=""/>
    <s v=""/>
    <s v=""/>
    <s v=""/>
  </r>
  <r>
    <n v="595"/>
    <s v="TEMPOACTIVA"/>
    <s v="PABLA EMILIA SANDOVAL DE CASTRO"/>
    <n v="32649558"/>
    <n v="32649558"/>
    <x v="30"/>
    <x v="0"/>
    <x v="19"/>
    <x v="0"/>
    <x v="5"/>
    <x v="0"/>
    <x v="0"/>
    <x v="1"/>
    <x v="3"/>
    <x v="2"/>
    <d v="2018-09-14T00:00:00"/>
    <d v="2018-09-14T00:00:00"/>
    <s v="G442"/>
    <x v="18"/>
    <s v=""/>
    <s v=""/>
    <s v=""/>
    <s v=""/>
    <s v=""/>
    <s v=""/>
  </r>
  <r>
    <n v="596"/>
    <s v="TEMPOACTIVA"/>
    <s v="MARYELI DEL PILAR HERRERA ANDRADE"/>
    <n v="1048209377"/>
    <n v="1048209377"/>
    <x v="6"/>
    <x v="0"/>
    <x v="15"/>
    <x v="0"/>
    <x v="5"/>
    <x v="5"/>
    <x v="0"/>
    <x v="1"/>
    <x v="3"/>
    <x v="2"/>
    <d v="2018-09-13T00:00:00"/>
    <d v="2018-09-14T00:00:00"/>
    <s v="G442"/>
    <x v="18"/>
    <s v=""/>
    <s v=""/>
    <s v=""/>
    <s v=""/>
    <s v=""/>
    <s v=""/>
  </r>
  <r>
    <n v="597"/>
    <s v="TEMPOACTIVA"/>
    <s v="CELIA MARIA MOLINA CORONELL"/>
    <n v="1044392321"/>
    <n v="1044392321"/>
    <x v="15"/>
    <x v="0"/>
    <x v="2"/>
    <x v="0"/>
    <x v="11"/>
    <x v="5"/>
    <x v="0"/>
    <x v="1"/>
    <x v="0"/>
    <x v="0"/>
    <d v="2024-10-22T00:00:00"/>
    <d v="2024-10-23T00:00:00"/>
    <s v="R51X"/>
    <x v="4"/>
    <s v=""/>
    <s v=""/>
    <s v=""/>
    <s v=""/>
    <s v=""/>
    <s v=""/>
  </r>
  <r>
    <n v="598"/>
    <s v="TEMPOACTIVA"/>
    <s v="SANDY PAULINA PERTUZ SAMPER"/>
    <n v="1048290598"/>
    <n v="1048290598"/>
    <x v="20"/>
    <x v="0"/>
    <x v="19"/>
    <x v="0"/>
    <x v="5"/>
    <x v="5"/>
    <x v="0"/>
    <x v="1"/>
    <x v="2"/>
    <x v="2"/>
    <d v="2018-09-12T00:00:00"/>
    <d v="2018-09-13T00:00:00"/>
    <s v="G442"/>
    <x v="18"/>
    <s v=""/>
    <s v=""/>
    <s v=""/>
    <s v=""/>
    <s v=""/>
    <s v=""/>
  </r>
  <r>
    <n v="599"/>
    <s v="TEMPOACTIVA"/>
    <s v="GENISIS MARIA CANTILLO TORRES"/>
    <n v="1002228922"/>
    <n v="1002228922"/>
    <x v="1"/>
    <x v="0"/>
    <x v="1"/>
    <x v="0"/>
    <x v="5"/>
    <x v="1"/>
    <x v="0"/>
    <x v="1"/>
    <x v="1"/>
    <x v="2"/>
    <d v="2018-09-01T00:00:00"/>
    <d v="2018-09-03T00:00:00"/>
    <s v="M545"/>
    <x v="70"/>
    <s v=""/>
    <s v=""/>
    <s v=""/>
    <s v=""/>
    <s v=""/>
    <s v=""/>
  </r>
  <r>
    <n v="600"/>
    <s v="TEMPOACTIVA"/>
    <s v="ANDREA PATRICIA AGUIRRE ARAMBULA"/>
    <n v="1129576507"/>
    <n v="1129576507"/>
    <x v="0"/>
    <x v="0"/>
    <x v="0"/>
    <x v="0"/>
    <x v="5"/>
    <x v="1"/>
    <x v="0"/>
    <x v="1"/>
    <x v="3"/>
    <x v="2"/>
    <d v="2018-09-03T00:00:00"/>
    <d v="2018-09-05T00:00:00"/>
    <s v="M545"/>
    <x v="70"/>
    <s v=""/>
    <s v=""/>
    <s v=""/>
    <s v=""/>
    <s v=""/>
    <s v=""/>
  </r>
  <r>
    <n v="601"/>
    <s v="TEMPOACTIVA"/>
    <s v="HUGO ALFONSO MOLINA ROCHA"/>
    <n v="72122335"/>
    <n v="72122335"/>
    <x v="3"/>
    <x v="0"/>
    <x v="2"/>
    <x v="1"/>
    <x v="5"/>
    <x v="1"/>
    <x v="0"/>
    <x v="1"/>
    <x v="2"/>
    <x v="2"/>
    <d v="2018-09-02T00:00:00"/>
    <d v="2018-09-10T00:00:00"/>
    <s v="M545"/>
    <x v="70"/>
    <s v=""/>
    <s v=""/>
    <s v=""/>
    <s v=""/>
    <s v=""/>
    <s v=""/>
  </r>
  <r>
    <n v="602"/>
    <s v="TEMPOACTIVA"/>
    <s v="GUILLERMO DAVID BUENO GUZMAN"/>
    <n v="92125996"/>
    <n v="92125996"/>
    <x v="3"/>
    <x v="0"/>
    <x v="22"/>
    <x v="1"/>
    <x v="1"/>
    <x v="24"/>
    <x v="0"/>
    <x v="1"/>
    <x v="2"/>
    <x v="2"/>
    <d v="2018-08-23T00:00:00"/>
    <d v="2018-08-31T00:00:00"/>
    <s v="S034"/>
    <x v="178"/>
    <s v="GUILLERMO DAVID BUENO GUZMAN"/>
    <n v="9"/>
    <n v="2018"/>
    <s v="agosto"/>
    <s v="S034, S034"/>
    <s v="Esguinces y torceduras del maxilar, Esguinces y torceduras del maxilar"/>
  </r>
  <r>
    <n v="603"/>
    <s v="TEMPOACTIVA"/>
    <s v="GUILLERMO DAVID BUENO GUZMAN"/>
    <n v="92125996"/>
    <n v="92125996"/>
    <x v="3"/>
    <x v="0"/>
    <x v="22"/>
    <x v="1"/>
    <x v="5"/>
    <x v="24"/>
    <x v="0"/>
    <x v="1"/>
    <x v="2"/>
    <x v="2"/>
    <d v="2018-09-01T00:00:00"/>
    <d v="2018-09-18T00:00:00"/>
    <s v="S034"/>
    <x v="178"/>
    <s v=""/>
    <s v=""/>
    <s v=""/>
    <s v=""/>
    <s v=""/>
    <s v=""/>
  </r>
  <r>
    <n v="604"/>
    <s v="TEMPOACTIVA"/>
    <s v="EDGARDO JOSE CASTRO SANDOVAL"/>
    <n v="72293897"/>
    <n v="72293897"/>
    <x v="0"/>
    <x v="0"/>
    <x v="2"/>
    <x v="1"/>
    <x v="5"/>
    <x v="1"/>
    <x v="0"/>
    <x v="1"/>
    <x v="3"/>
    <x v="2"/>
    <d v="2018-09-15T00:00:00"/>
    <d v="2018-09-17T00:00:00"/>
    <s v="M545"/>
    <x v="70"/>
    <s v=""/>
    <s v=""/>
    <s v=""/>
    <s v=""/>
    <s v=""/>
    <s v=""/>
  </r>
  <r>
    <n v="605"/>
    <s v="TEMPOACTIVA"/>
    <s v="MONICA CECILIA CARDENAS PEDROZA"/>
    <n v="1046812955"/>
    <n v="1046812955"/>
    <x v="0"/>
    <x v="0"/>
    <x v="17"/>
    <x v="0"/>
    <x v="1"/>
    <x v="5"/>
    <x v="0"/>
    <x v="1"/>
    <x v="0"/>
    <x v="2"/>
    <d v="2018-08-30T00:00:00"/>
    <d v="2018-08-31T00:00:00"/>
    <s v="G442"/>
    <x v="18"/>
    <s v=""/>
    <s v=""/>
    <s v=""/>
    <s v=""/>
    <s v=""/>
    <s v=""/>
  </r>
  <r>
    <n v="606"/>
    <s v="TEMPOACTIVA"/>
    <s v="MONICA CECILIA CARDENAS PEDROZA"/>
    <n v="1046812955"/>
    <n v="1046812955"/>
    <x v="0"/>
    <x v="0"/>
    <x v="17"/>
    <x v="0"/>
    <x v="5"/>
    <x v="14"/>
    <x v="0"/>
    <x v="1"/>
    <x v="0"/>
    <x v="2"/>
    <d v="2018-09-01T00:00:00"/>
    <d v="2018-09-18T00:00:00"/>
    <s v="S228"/>
    <x v="162"/>
    <s v="MONICA CECILIA CARDENAS PEDROZA"/>
    <n v="18"/>
    <n v="2018"/>
    <s v="septiembre"/>
    <s v="S228"/>
    <s v="Fractura de otras partes del torax oseo"/>
  </r>
  <r>
    <n v="607"/>
    <s v="TEMPOACTIVA"/>
    <s v="DALIDA DE JESUS MEJIA RESTREPO"/>
    <n v="32880505"/>
    <n v="32880505"/>
    <x v="0"/>
    <x v="0"/>
    <x v="19"/>
    <x v="0"/>
    <x v="5"/>
    <x v="0"/>
    <x v="0"/>
    <x v="1"/>
    <x v="3"/>
    <x v="2"/>
    <d v="2018-09-29T00:00:00"/>
    <d v="2018-09-29T00:00:00"/>
    <s v="G442"/>
    <x v="18"/>
    <s v=""/>
    <s v=""/>
    <s v=""/>
    <s v=""/>
    <s v=""/>
    <s v=""/>
  </r>
  <r>
    <n v="608"/>
    <s v="TEMPOACTIVA"/>
    <s v="ANGEL DE JESUS RAMIREZ CARPINTERO"/>
    <n v="72308598"/>
    <n v="72308598"/>
    <x v="0"/>
    <x v="0"/>
    <x v="2"/>
    <x v="1"/>
    <x v="5"/>
    <x v="5"/>
    <x v="0"/>
    <x v="1"/>
    <x v="2"/>
    <x v="2"/>
    <d v="2018-09-27T00:00:00"/>
    <d v="2018-09-28T00:00:00"/>
    <s v="G442"/>
    <x v="18"/>
    <s v=""/>
    <s v=""/>
    <s v=""/>
    <s v=""/>
    <s v=""/>
    <s v=""/>
  </r>
  <r>
    <n v="609"/>
    <s v="TEMPOACTIVA"/>
    <s v="BLADIMIR DEL CARMEN CHARRIS MARTINEZ"/>
    <n v="1044390197"/>
    <n v="1044390197"/>
    <x v="0"/>
    <x v="0"/>
    <x v="2"/>
    <x v="1"/>
    <x v="5"/>
    <x v="5"/>
    <x v="0"/>
    <x v="1"/>
    <x v="5"/>
    <x v="2"/>
    <d v="2018-09-26T00:00:00"/>
    <d v="2018-09-27T00:00:00"/>
    <s v="G442"/>
    <x v="18"/>
    <s v=""/>
    <s v=""/>
    <s v=""/>
    <s v=""/>
    <s v=""/>
    <s v=""/>
  </r>
  <r>
    <n v="610"/>
    <s v="TEMPOACTIVA"/>
    <s v="JORGE ANDRES ROCHA HERNANDEZ"/>
    <n v="1044393873"/>
    <n v="1044393873"/>
    <x v="0"/>
    <x v="0"/>
    <x v="2"/>
    <x v="1"/>
    <x v="7"/>
    <x v="0"/>
    <x v="0"/>
    <x v="1"/>
    <x v="5"/>
    <x v="4"/>
    <d v="2022-03-02T00:00:00"/>
    <d v="2022-03-02T00:00:00"/>
    <s v="K529"/>
    <x v="99"/>
    <s v=""/>
    <s v=""/>
    <s v=""/>
    <s v=""/>
    <s v=""/>
    <s v=""/>
  </r>
  <r>
    <n v="611"/>
    <s v="TEMPOACTIVA"/>
    <s v="EDGAR ENRIQUE AMAYA JIMENEZ"/>
    <n v="1044392017"/>
    <n v="1044392017"/>
    <x v="0"/>
    <x v="0"/>
    <x v="2"/>
    <x v="1"/>
    <x v="5"/>
    <x v="0"/>
    <x v="0"/>
    <x v="1"/>
    <x v="5"/>
    <x v="3"/>
    <d v="2017-09-23T00:00:00"/>
    <d v="2017-09-23T00:00:00"/>
    <s v="G442"/>
    <x v="18"/>
    <s v=""/>
    <s v=""/>
    <s v=""/>
    <s v=""/>
    <s v=""/>
    <s v=""/>
  </r>
  <r>
    <n v="612"/>
    <s v="TEMPOACTIVA"/>
    <s v="DAGOBERTO  ARTETA PAZ"/>
    <n v="1044391559"/>
    <n v="1044391559"/>
    <x v="0"/>
    <x v="0"/>
    <x v="2"/>
    <x v="1"/>
    <x v="5"/>
    <x v="0"/>
    <x v="0"/>
    <x v="1"/>
    <x v="1"/>
    <x v="3"/>
    <d v="2017-09-23T00:00:00"/>
    <d v="2017-09-23T00:00:00"/>
    <s v="G442"/>
    <x v="18"/>
    <s v=""/>
    <s v=""/>
    <s v=""/>
    <s v=""/>
    <s v=""/>
    <s v=""/>
  </r>
  <r>
    <n v="613"/>
    <s v="TEMPOACTIVA"/>
    <s v="JOSE LUIS RUIZ CASTILLO"/>
    <n v="72000311"/>
    <n v="72000311"/>
    <x v="5"/>
    <x v="0"/>
    <x v="25"/>
    <x v="1"/>
    <x v="7"/>
    <x v="5"/>
    <x v="0"/>
    <x v="1"/>
    <x v="0"/>
    <x v="2"/>
    <d v="2018-03-16T00:00:00"/>
    <d v="2018-03-17T00:00:00"/>
    <s v="K219"/>
    <x v="225"/>
    <s v="JOSE LUIS RUIZ CASTILLO"/>
    <n v="2"/>
    <n v="2018"/>
    <s v="marzo"/>
    <s v="R066, K219, R066, R066"/>
    <s v="Hipo, Enfermedad del reflujo gastroesofagico sin esofagitis, Hipo, Hipo"/>
  </r>
  <r>
    <n v="614"/>
    <s v="TEMPOACTIVA"/>
    <s v="JOSE LUIS RUIZ CASTILLO"/>
    <n v="72000311"/>
    <n v="72000311"/>
    <x v="5"/>
    <x v="0"/>
    <x v="25"/>
    <x v="1"/>
    <x v="7"/>
    <x v="15"/>
    <x v="0"/>
    <x v="1"/>
    <x v="0"/>
    <x v="2"/>
    <d v="2018-03-18T00:00:00"/>
    <d v="2018-03-21T00:00:00"/>
    <s v="R066"/>
    <x v="207"/>
    <s v="JOSE LUIS RUIZ CASTILLO"/>
    <n v="4"/>
    <n v="2018"/>
    <s v="marzo"/>
    <s v="R066, K219, R066, R066"/>
    <s v="Hipo, Enfermedad del reflujo gastroesofagico sin esofagitis, Hipo, Hipo"/>
  </r>
  <r>
    <n v="615"/>
    <s v="TEMPOACTIVA"/>
    <s v="RICHARD JOSE DAZA RODRIGUEZ"/>
    <n v="72310599"/>
    <n v="72310599"/>
    <x v="0"/>
    <x v="0"/>
    <x v="0"/>
    <x v="1"/>
    <x v="5"/>
    <x v="5"/>
    <x v="0"/>
    <x v="1"/>
    <x v="3"/>
    <x v="2"/>
    <d v="2018-09-18T00:00:00"/>
    <d v="2018-09-19T00:00:00"/>
    <s v="G442"/>
    <x v="18"/>
    <s v=""/>
    <s v=""/>
    <s v=""/>
    <s v=""/>
    <s v=""/>
    <s v=""/>
  </r>
  <r>
    <n v="616"/>
    <s v="TEMPOACTIVA"/>
    <s v="MARTHA DEL SOCORRO RAMIREZ HAMBURGUER"/>
    <n v="32705541"/>
    <n v="32705541"/>
    <x v="0"/>
    <x v="0"/>
    <x v="2"/>
    <x v="0"/>
    <x v="5"/>
    <x v="5"/>
    <x v="0"/>
    <x v="1"/>
    <x v="2"/>
    <x v="2"/>
    <d v="2018-09-17T00:00:00"/>
    <d v="2018-09-18T00:00:00"/>
    <s v="G442"/>
    <x v="18"/>
    <s v=""/>
    <s v=""/>
    <s v=""/>
    <s v=""/>
    <s v=""/>
    <s v=""/>
  </r>
  <r>
    <n v="617"/>
    <s v="TEMPOACTIVA"/>
    <s v="CARLOS ALBERTO TORRES LEON"/>
    <n v="72051803"/>
    <n v="72051803"/>
    <x v="5"/>
    <x v="0"/>
    <x v="5"/>
    <x v="1"/>
    <x v="11"/>
    <x v="5"/>
    <x v="0"/>
    <x v="1"/>
    <x v="0"/>
    <x v="2"/>
    <d v="2018-10-31T00:00:00"/>
    <d v="2018-10-31T00:00:00"/>
    <s v="G442"/>
    <x v="18"/>
    <s v=""/>
    <s v=""/>
    <s v=""/>
    <s v=""/>
    <s v=""/>
    <s v=""/>
  </r>
  <r>
    <n v="618"/>
    <s v="TEMPOACTIVA"/>
    <s v="CARLOS ALBERTO TORRES LEON"/>
    <n v="72051803"/>
    <n v="72051803"/>
    <x v="5"/>
    <x v="0"/>
    <x v="5"/>
    <x v="1"/>
    <x v="9"/>
    <x v="5"/>
    <x v="0"/>
    <x v="1"/>
    <x v="0"/>
    <x v="2"/>
    <d v="2018-11-01T00:00:00"/>
    <d v="2018-11-01T00:00:00"/>
    <s v="G442"/>
    <x v="18"/>
    <s v=""/>
    <s v=""/>
    <s v=""/>
    <s v=""/>
    <s v=""/>
    <s v=""/>
  </r>
  <r>
    <n v="619"/>
    <s v="TEMPOACTIVA"/>
    <s v="MARICELA  CALDERIN PERTUZ"/>
    <n v="32869679"/>
    <n v="32869679"/>
    <x v="0"/>
    <x v="0"/>
    <x v="5"/>
    <x v="0"/>
    <x v="11"/>
    <x v="5"/>
    <x v="0"/>
    <x v="1"/>
    <x v="3"/>
    <x v="2"/>
    <d v="2018-10-27T00:00:00"/>
    <d v="2018-10-28T00:00:00"/>
    <s v="G442"/>
    <x v="18"/>
    <s v=""/>
    <s v=""/>
    <s v=""/>
    <s v=""/>
    <s v=""/>
    <s v=""/>
  </r>
  <r>
    <n v="620"/>
    <s v="TEMPOACTIVA"/>
    <s v="GENISIS MARIA CANTILLO TORRES"/>
    <n v="1002228922"/>
    <n v="1002228922"/>
    <x v="1"/>
    <x v="0"/>
    <x v="1"/>
    <x v="0"/>
    <x v="11"/>
    <x v="0"/>
    <x v="0"/>
    <x v="1"/>
    <x v="1"/>
    <x v="2"/>
    <d v="2018-10-26T00:00:00"/>
    <d v="2018-10-26T00:00:00"/>
    <s v="G442"/>
    <x v="18"/>
    <s v=""/>
    <s v=""/>
    <s v=""/>
    <s v=""/>
    <s v=""/>
    <s v=""/>
  </r>
  <r>
    <n v="621"/>
    <s v="TEMPOACTIVA"/>
    <s v="GINA MILENA ALDANA ESPINOSA"/>
    <n v="22511854"/>
    <n v="22511854"/>
    <x v="14"/>
    <x v="0"/>
    <x v="2"/>
    <x v="0"/>
    <x v="11"/>
    <x v="0"/>
    <x v="0"/>
    <x v="1"/>
    <x v="3"/>
    <x v="2"/>
    <d v="2018-10-17T00:00:00"/>
    <d v="2018-10-17T00:00:00"/>
    <s v="G442"/>
    <x v="18"/>
    <s v=""/>
    <s v=""/>
    <s v=""/>
    <s v=""/>
    <s v=""/>
    <s v=""/>
  </r>
  <r>
    <n v="622"/>
    <s v="TEMPOACTIVA"/>
    <s v="PAULO  CELIS MENDOZA"/>
    <n v="72022242"/>
    <n v="72022242"/>
    <x v="0"/>
    <x v="0"/>
    <x v="10"/>
    <x v="1"/>
    <x v="9"/>
    <x v="0"/>
    <x v="0"/>
    <x v="1"/>
    <x v="0"/>
    <x v="2"/>
    <d v="2018-11-01T00:00:00"/>
    <d v="2018-11-01T00:00:00"/>
    <s v="G442"/>
    <x v="18"/>
    <s v=""/>
    <s v=""/>
    <s v=""/>
    <s v=""/>
    <s v=""/>
    <s v=""/>
  </r>
  <r>
    <n v="623"/>
    <s v="TEMPOACTIVA"/>
    <s v="LAURA VANESSA FLOREZ LOPEZ"/>
    <n v="1143119086"/>
    <n v="1143119086"/>
    <x v="20"/>
    <x v="0"/>
    <x v="0"/>
    <x v="1"/>
    <x v="9"/>
    <x v="5"/>
    <x v="0"/>
    <x v="1"/>
    <x v="3"/>
    <x v="2"/>
    <d v="2018-11-02T00:00:00"/>
    <d v="2018-11-03T00:00:00"/>
    <s v="G442"/>
    <x v="18"/>
    <s v=""/>
    <s v=""/>
    <s v=""/>
    <s v=""/>
    <s v=""/>
    <s v=""/>
  </r>
  <r>
    <n v="624"/>
    <s v="TEMPOACTIVA"/>
    <s v="GEINER  MOLINA REYES"/>
    <n v="3729296"/>
    <n v="3729296"/>
    <x v="0"/>
    <x v="0"/>
    <x v="2"/>
    <x v="1"/>
    <x v="9"/>
    <x v="5"/>
    <x v="0"/>
    <x v="1"/>
    <x v="4"/>
    <x v="2"/>
    <d v="2018-11-06T00:00:00"/>
    <d v="2018-11-07T00:00:00"/>
    <s v="G442"/>
    <x v="18"/>
    <s v=""/>
    <s v=""/>
    <s v=""/>
    <s v=""/>
    <s v=""/>
    <s v=""/>
  </r>
  <r>
    <n v="625"/>
    <s v="TEMPOACTIVA"/>
    <s v="HONATAN ENRIQUE MOLINA REYES"/>
    <n v="1044390709"/>
    <n v="1044390709"/>
    <x v="18"/>
    <x v="0"/>
    <x v="9"/>
    <x v="1"/>
    <x v="9"/>
    <x v="5"/>
    <x v="0"/>
    <x v="1"/>
    <x v="2"/>
    <x v="2"/>
    <d v="2018-11-13T00:00:00"/>
    <d v="2018-11-14T00:00:00"/>
    <s v="G442"/>
    <x v="18"/>
    <s v=""/>
    <s v=""/>
    <s v=""/>
    <s v=""/>
    <s v=""/>
    <s v=""/>
  </r>
  <r>
    <n v="626"/>
    <s v="TEMPOACTIVA"/>
    <s v="BLADIMIR DEL CARMEN CHARRIS MARTINEZ"/>
    <n v="1044390197"/>
    <n v="1044390197"/>
    <x v="0"/>
    <x v="0"/>
    <x v="2"/>
    <x v="1"/>
    <x v="9"/>
    <x v="0"/>
    <x v="0"/>
    <x v="1"/>
    <x v="5"/>
    <x v="2"/>
    <d v="2018-11-14T00:00:00"/>
    <d v="2018-11-14T00:00:00"/>
    <s v="G442"/>
    <x v="18"/>
    <s v=""/>
    <s v=""/>
    <s v=""/>
    <s v=""/>
    <s v=""/>
    <s v=""/>
  </r>
  <r>
    <n v="627"/>
    <s v="TEMPOACTIVA"/>
    <s v="JOSE MIGUEL REDONDO ROCHA"/>
    <n v="72122821"/>
    <n v="72122821"/>
    <x v="12"/>
    <x v="0"/>
    <x v="2"/>
    <x v="1"/>
    <x v="11"/>
    <x v="5"/>
    <x v="0"/>
    <x v="1"/>
    <x v="5"/>
    <x v="2"/>
    <d v="2018-10-25T00:00:00"/>
    <d v="2018-10-26T00:00:00"/>
    <s v="G442"/>
    <x v="18"/>
    <s v=""/>
    <s v=""/>
    <s v=""/>
    <s v=""/>
    <s v=""/>
    <s v=""/>
  </r>
  <r>
    <n v="628"/>
    <s v="TEMPOACTIVA"/>
    <s v="VLADIMIR ENRIQUE ESCORCIA JARAMILLO"/>
    <n v="3729847"/>
    <n v="3729847"/>
    <x v="12"/>
    <x v="0"/>
    <x v="2"/>
    <x v="1"/>
    <x v="11"/>
    <x v="0"/>
    <x v="0"/>
    <x v="1"/>
    <x v="5"/>
    <x v="2"/>
    <d v="2018-10-25T00:00:00"/>
    <d v="2018-10-25T00:00:00"/>
    <s v="G442"/>
    <x v="18"/>
    <s v=""/>
    <s v=""/>
    <s v=""/>
    <s v=""/>
    <s v=""/>
    <s v=""/>
  </r>
  <r>
    <n v="629"/>
    <s v="TEMPOACTIVA"/>
    <s v="VLADIMIR ENRIQUE ESCORCIA JARAMILLO"/>
    <n v="3729847"/>
    <n v="3729847"/>
    <x v="12"/>
    <x v="0"/>
    <x v="2"/>
    <x v="1"/>
    <x v="11"/>
    <x v="5"/>
    <x v="0"/>
    <x v="1"/>
    <x v="5"/>
    <x v="2"/>
    <d v="2018-10-23T00:00:00"/>
    <d v="2018-10-24T00:00:00"/>
    <s v="G442"/>
    <x v="18"/>
    <s v=""/>
    <s v=""/>
    <s v=""/>
    <s v=""/>
    <s v=""/>
    <s v=""/>
  </r>
  <r>
    <n v="630"/>
    <s v="TEMPOACTIVA"/>
    <s v="MARIA DEL CARMEN BORNACELLY BALZA"/>
    <n v="26852755"/>
    <n v="26852755"/>
    <x v="0"/>
    <x v="0"/>
    <x v="19"/>
    <x v="0"/>
    <x v="11"/>
    <x v="0"/>
    <x v="0"/>
    <x v="1"/>
    <x v="0"/>
    <x v="2"/>
    <d v="2018-10-11T00:00:00"/>
    <d v="2018-10-11T00:00:00"/>
    <s v="G442"/>
    <x v="18"/>
    <s v=""/>
    <s v=""/>
    <s v=""/>
    <s v=""/>
    <s v=""/>
    <s v=""/>
  </r>
  <r>
    <n v="631"/>
    <s v="TEMPOACTIVA"/>
    <s v="LORAINNE PAOLA MOLINA PADILLA"/>
    <n v="1044392755"/>
    <n v="1044392755"/>
    <x v="3"/>
    <x v="0"/>
    <x v="9"/>
    <x v="0"/>
    <x v="11"/>
    <x v="0"/>
    <x v="0"/>
    <x v="1"/>
    <x v="5"/>
    <x v="2"/>
    <d v="2018-10-09T00:00:00"/>
    <d v="2018-10-10T00:00:00"/>
    <s v="G442"/>
    <x v="18"/>
    <s v=""/>
    <s v=""/>
    <s v=""/>
    <s v=""/>
    <s v=""/>
    <s v=""/>
  </r>
  <r>
    <n v="632"/>
    <s v="TEMPOACTIVA"/>
    <s v="ELMER ENRIQUE TEJERA VASQUEZ"/>
    <n v="72310811"/>
    <n v="72310811"/>
    <x v="12"/>
    <x v="0"/>
    <x v="2"/>
    <x v="1"/>
    <x v="11"/>
    <x v="5"/>
    <x v="0"/>
    <x v="1"/>
    <x v="2"/>
    <x v="2"/>
    <d v="2018-10-01T00:00:00"/>
    <d v="2018-10-02T00:00:00"/>
    <s v="G442"/>
    <x v="18"/>
    <s v=""/>
    <s v=""/>
    <s v=""/>
    <s v=""/>
    <s v=""/>
    <s v=""/>
  </r>
  <r>
    <n v="633"/>
    <s v="TEMPOACTIVA"/>
    <s v="PABLA EMILIA SANDOVAL DE CASTRO"/>
    <n v="32649558"/>
    <n v="32649558"/>
    <x v="30"/>
    <x v="0"/>
    <x v="19"/>
    <x v="0"/>
    <x v="11"/>
    <x v="0"/>
    <x v="0"/>
    <x v="1"/>
    <x v="3"/>
    <x v="2"/>
    <d v="2018-10-03T00:00:00"/>
    <d v="2018-10-03T00:00:00"/>
    <s v="G442"/>
    <x v="18"/>
    <s v=""/>
    <s v=""/>
    <s v=""/>
    <s v=""/>
    <s v=""/>
    <s v=""/>
  </r>
  <r>
    <n v="634"/>
    <s v="TEMPOACTIVA"/>
    <s v="JOSE LUIS RUIZ CASTILLO"/>
    <n v="72000311"/>
    <n v="72000311"/>
    <x v="5"/>
    <x v="0"/>
    <x v="25"/>
    <x v="1"/>
    <x v="7"/>
    <x v="15"/>
    <x v="0"/>
    <x v="1"/>
    <x v="0"/>
    <x v="2"/>
    <d v="2018-03-22T00:00:00"/>
    <d v="2018-03-25T00:00:00"/>
    <s v="R066"/>
    <x v="207"/>
    <s v="JOSE LUIS RUIZ CASTILLO"/>
    <n v="4"/>
    <n v="2018"/>
    <s v="marzo"/>
    <s v="R066, K219, R066, R066"/>
    <s v="Hipo, Enfermedad del reflujo gastroesofagico sin esofagitis, Hipo, Hipo"/>
  </r>
  <r>
    <n v="635"/>
    <s v="TEMPOACTIVA"/>
    <s v="ELIANA MARIA CORONADO MOLINA"/>
    <n v="1140821045"/>
    <n v="1140821045"/>
    <x v="20"/>
    <x v="0"/>
    <x v="33"/>
    <x v="0"/>
    <x v="11"/>
    <x v="5"/>
    <x v="0"/>
    <x v="1"/>
    <x v="0"/>
    <x v="2"/>
    <d v="2018-10-09T00:00:00"/>
    <s v="10/0/2018"/>
    <s v="G442"/>
    <x v="18"/>
    <s v=""/>
    <s v=""/>
    <s v=""/>
    <s v=""/>
    <s v=""/>
    <s v=""/>
  </r>
  <r>
    <n v="636"/>
    <s v="TEMPOACTIVA"/>
    <s v="ONELL JUSTIN CERA BOLAÑO"/>
    <n v="1140814061"/>
    <n v="1140814061"/>
    <x v="20"/>
    <x v="0"/>
    <x v="29"/>
    <x v="1"/>
    <x v="10"/>
    <x v="6"/>
    <x v="0"/>
    <x v="1"/>
    <x v="3"/>
    <x v="2"/>
    <d v="2018-12-21T00:00:00"/>
    <d v="2019-01-03T00:00:00"/>
    <s v="S034"/>
    <x v="178"/>
    <s v=""/>
    <s v=""/>
    <s v=""/>
    <s v=""/>
    <s v=""/>
    <s v=""/>
  </r>
  <r>
    <n v="637"/>
    <s v="TEMPOACTIVA"/>
    <s v="ZULLY CAROLINA BETIN DOMINGUEZ"/>
    <n v="1140868777"/>
    <n v="1140868777"/>
    <x v="0"/>
    <x v="0"/>
    <x v="23"/>
    <x v="0"/>
    <x v="1"/>
    <x v="16"/>
    <x v="0"/>
    <x v="1"/>
    <x v="3"/>
    <x v="2"/>
    <d v="2018-08-08T00:00:00"/>
    <d v="2018-12-11T00:00:00"/>
    <s v="O800"/>
    <x v="64"/>
    <s v="ZULLY CAROLINA BETIN DOMINGUEZ"/>
    <n v="126"/>
    <n v="2018"/>
    <s v="agosto"/>
    <s v="O800"/>
    <s v="Parto unico espontaneo, presentacion cefalica de vertice"/>
  </r>
  <r>
    <n v="638"/>
    <s v="TEMPOACTIVA"/>
    <s v="LAURA VANESSA FLOREZ LOPEZ"/>
    <n v="1143119086"/>
    <n v="1143119086"/>
    <x v="20"/>
    <x v="0"/>
    <x v="0"/>
    <x v="0"/>
    <x v="11"/>
    <x v="5"/>
    <x v="0"/>
    <x v="1"/>
    <x v="3"/>
    <x v="3"/>
    <d v="2017-10-05T00:00:00"/>
    <d v="2017-10-06T00:00:00"/>
    <s v="F419"/>
    <x v="226"/>
    <s v=""/>
    <s v=""/>
    <s v=""/>
    <s v=""/>
    <s v=""/>
    <s v=""/>
  </r>
  <r>
    <n v="639"/>
    <s v="TEMPOACTIVA"/>
    <s v="MANUEL LUCIO CARDENAS MARTINEZ"/>
    <n v="1070809059"/>
    <n v="1070809059"/>
    <x v="12"/>
    <x v="0"/>
    <x v="10"/>
    <x v="1"/>
    <x v="5"/>
    <x v="1"/>
    <x v="0"/>
    <x v="1"/>
    <x v="2"/>
    <x v="2"/>
    <d v="2018-09-19T00:00:00"/>
    <d v="2018-09-21T00:00:00"/>
    <s v="R739"/>
    <x v="227"/>
    <s v=""/>
    <s v=""/>
    <s v=""/>
    <s v=""/>
    <s v=""/>
    <s v=""/>
  </r>
  <r>
    <n v="640"/>
    <s v="TEMPOACTIVA"/>
    <s v="LEIDY PAOLA BERNAL AYALA"/>
    <n v="1098697817"/>
    <n v="1098697817"/>
    <x v="33"/>
    <x v="0"/>
    <x v="27"/>
    <x v="0"/>
    <x v="10"/>
    <x v="0"/>
    <x v="0"/>
    <x v="1"/>
    <x v="2"/>
    <x v="2"/>
    <d v="2018-12-03T00:00:00"/>
    <d v="2018-12-03T00:00:00"/>
    <s v="J030"/>
    <x v="228"/>
    <s v=""/>
    <s v=""/>
    <s v=""/>
    <s v=""/>
    <s v=""/>
    <s v=""/>
  </r>
  <r>
    <n v="641"/>
    <s v="TEMPOACTIVA"/>
    <s v="LIBARDO ANTONIO JIMENEZ SALTARIN"/>
    <n v="72122220"/>
    <n v="72122220"/>
    <x v="23"/>
    <x v="0"/>
    <x v="2"/>
    <x v="1"/>
    <x v="3"/>
    <x v="0"/>
    <x v="0"/>
    <x v="1"/>
    <x v="2"/>
    <x v="8"/>
    <d v="2019-07-18T00:00:00"/>
    <d v="2019-07-18T00:00:00"/>
    <s v="G432"/>
    <x v="229"/>
    <s v=""/>
    <s v=""/>
    <s v=""/>
    <s v=""/>
    <s v=""/>
    <s v=""/>
  </r>
  <r>
    <n v="642"/>
    <s v="TEMPOACTIVA"/>
    <s v="LUIS ALFREDO BARRIOS RIOS"/>
    <n v="1042428984"/>
    <n v="1042428984"/>
    <x v="9"/>
    <x v="0"/>
    <x v="6"/>
    <x v="1"/>
    <x v="10"/>
    <x v="5"/>
    <x v="0"/>
    <x v="1"/>
    <x v="2"/>
    <x v="5"/>
    <d v="2016-12-20T00:00:00"/>
    <d v="2016-12-21T00:00:00"/>
    <s v="M255"/>
    <x v="91"/>
    <s v=""/>
    <s v=""/>
    <s v=""/>
    <s v=""/>
    <s v=""/>
    <s v=""/>
  </r>
  <r>
    <n v="643"/>
    <s v="TEMPOACTIVA"/>
    <s v="MARIA DEL CARMEN BORNACELLY BALZA"/>
    <n v="26852755"/>
    <n v="26852755"/>
    <x v="0"/>
    <x v="0"/>
    <x v="19"/>
    <x v="0"/>
    <x v="7"/>
    <x v="1"/>
    <x v="0"/>
    <x v="1"/>
    <x v="0"/>
    <x v="2"/>
    <d v="2018-03-01T00:00:00"/>
    <d v="2018-03-03T00:00:00"/>
    <s v="M179"/>
    <x v="156"/>
    <s v=""/>
    <s v=""/>
    <s v=""/>
    <s v=""/>
    <s v=""/>
    <s v=""/>
  </r>
  <r>
    <n v="644"/>
    <s v="TEMPOACTIVA"/>
    <s v="GUILLERMO DAVID BUENO GUZMAN"/>
    <n v="92125996"/>
    <n v="92125996"/>
    <x v="3"/>
    <x v="0"/>
    <x v="22"/>
    <x v="1"/>
    <x v="7"/>
    <x v="9"/>
    <x v="0"/>
    <x v="1"/>
    <x v="2"/>
    <x v="2"/>
    <d v="2018-03-01T00:00:00"/>
    <d v="2018-03-03T00:00:00"/>
    <s v="M179"/>
    <x v="156"/>
    <s v=""/>
    <s v=""/>
    <s v=""/>
    <s v=""/>
    <s v=""/>
    <s v=""/>
  </r>
  <r>
    <n v="645"/>
    <s v="TEMPOACTIVA"/>
    <s v="ONELL JUSTIN CERA BOLAÑO"/>
    <n v="1140814061"/>
    <n v="1140814061"/>
    <x v="20"/>
    <x v="0"/>
    <x v="29"/>
    <x v="1"/>
    <x v="5"/>
    <x v="1"/>
    <x v="1"/>
    <x v="2"/>
    <x v="3"/>
    <x v="2"/>
    <d v="2018-09-23T00:00:00"/>
    <d v="2018-09-25T00:00:00"/>
    <s v="S700"/>
    <x v="230"/>
    <s v=""/>
    <s v=""/>
    <s v=""/>
    <s v=""/>
    <s v=""/>
    <s v=""/>
  </r>
  <r>
    <n v="646"/>
    <s v="TEMPOACTIVA"/>
    <s v="LUIS ANGEL DIAZ SANCHEZ"/>
    <n v="1043933279"/>
    <n v="1043933279"/>
    <x v="0"/>
    <x v="0"/>
    <x v="2"/>
    <x v="1"/>
    <x v="10"/>
    <x v="10"/>
    <x v="0"/>
    <x v="1"/>
    <x v="4"/>
    <x v="6"/>
    <d v="2021-12-16T00:00:00"/>
    <d v="2021-12-20T00:00:00"/>
    <s v="M545"/>
    <x v="70"/>
    <s v=""/>
    <s v=""/>
    <s v=""/>
    <s v=""/>
    <s v=""/>
    <s v=""/>
  </r>
  <r>
    <n v="647"/>
    <s v="TEMPOACTIVA"/>
    <s v="CARLOS ALBERTO TORRES LEON"/>
    <n v="72051803"/>
    <n v="72051803"/>
    <x v="5"/>
    <x v="0"/>
    <x v="5"/>
    <x v="1"/>
    <x v="2"/>
    <x v="5"/>
    <x v="0"/>
    <x v="1"/>
    <x v="0"/>
    <x v="2"/>
    <d v="2018-01-02T00:00:00"/>
    <d v="2018-01-03T00:00:00"/>
    <s v="D141"/>
    <x v="231"/>
    <s v="CARLOS ALBERTO TORRES LEON"/>
    <n v="2"/>
    <n v="2018"/>
    <s v="enero"/>
    <s v="D142, G442, D141, G442"/>
    <s v="Tumor benigno de la traquea, Cefalea debida a tension, Tumor benigno de la laringe, Cefalea debida a tension"/>
  </r>
  <r>
    <n v="648"/>
    <s v="TEMPOACTIVA"/>
    <s v="LUIS ALFREDO BARRIOS RIOS"/>
    <n v="1042428984"/>
    <n v="1042428984"/>
    <x v="9"/>
    <x v="0"/>
    <x v="6"/>
    <x v="1"/>
    <x v="0"/>
    <x v="17"/>
    <x v="0"/>
    <x v="1"/>
    <x v="2"/>
    <x v="6"/>
    <d v="2021-04-21T00:00:00"/>
    <d v="2021-05-04T00:00:00"/>
    <s v="U071"/>
    <x v="128"/>
    <s v="LUIS ALFREDO BARRIOS RIOS"/>
    <n v="14"/>
    <n v="2021"/>
    <s v="abril"/>
    <s v="U071"/>
    <s v="COVID-19, virus identificado"/>
  </r>
  <r>
    <n v="649"/>
    <s v="TEMPOACTIVA"/>
    <s v="DUBERLYS ISABEL ESCORCIA DE LA CRUZ"/>
    <n v="1042456945"/>
    <n v="1042456945"/>
    <x v="20"/>
    <x v="0"/>
    <x v="25"/>
    <x v="0"/>
    <x v="6"/>
    <x v="1"/>
    <x v="0"/>
    <x v="1"/>
    <x v="4"/>
    <x v="2"/>
    <d v="2018-06-18T00:00:00"/>
    <d v="2018-06-20T00:00:00"/>
    <s v="K083"/>
    <x v="16"/>
    <s v=""/>
    <s v=""/>
    <s v=""/>
    <s v=""/>
    <s v=""/>
    <s v=""/>
  </r>
  <r>
    <n v="650"/>
    <s v="TEMPOACTIVA"/>
    <s v="LUIS JOSE VARGAS DE LA HOZ"/>
    <n v="1045694839"/>
    <n v="1045694839"/>
    <x v="34"/>
    <x v="3"/>
    <x v="34"/>
    <x v="1"/>
    <x v="11"/>
    <x v="15"/>
    <x v="0"/>
    <x v="1"/>
    <x v="3"/>
    <x v="2"/>
    <d v="2018-10-17T00:00:00"/>
    <d v="2018-10-20T00:00:00"/>
    <s v="B269"/>
    <x v="232"/>
    <s v=""/>
    <s v=""/>
    <s v=""/>
    <s v=""/>
    <s v=""/>
    <s v=""/>
  </r>
  <r>
    <n v="651"/>
    <s v="TEMPOACTIVA"/>
    <s v="MAIRA ALEJANDRA MARRIAGA BOLAÑOS"/>
    <n v="1143460389"/>
    <n v="1143460389"/>
    <x v="0"/>
    <x v="0"/>
    <x v="0"/>
    <x v="0"/>
    <x v="11"/>
    <x v="1"/>
    <x v="0"/>
    <x v="1"/>
    <x v="2"/>
    <x v="1"/>
    <d v="2023-10-07T00:00:00"/>
    <d v="2023-10-09T00:00:00"/>
    <s v="R102"/>
    <x v="88"/>
    <s v="MAIRA ALEJANDRA MARRIAGA BOLAÑOS"/>
    <n v="3"/>
    <n v="2023"/>
    <s v="octubre"/>
    <s v="O16X, R102"/>
    <s v="Hipertension materna, no especificada, Dolor pelvico y perineal"/>
  </r>
  <r>
    <n v="652"/>
    <s v="TEMPOACTIVA"/>
    <s v="LORAINNE PAOLA MOLINA PADILLA"/>
    <n v="1044392755"/>
    <n v="1044392755"/>
    <x v="3"/>
    <x v="0"/>
    <x v="9"/>
    <x v="0"/>
    <x v="10"/>
    <x v="13"/>
    <x v="0"/>
    <x v="1"/>
    <x v="5"/>
    <x v="2"/>
    <d v="2018-12-23T00:00:00"/>
    <d v="2019-01-19T00:00:00"/>
    <s v="O034"/>
    <x v="167"/>
    <s v="LORAINNE PAOLA MOLINA PADILLA"/>
    <n v="28"/>
    <n v="2018"/>
    <s v="diciembre"/>
    <s v="O034"/>
    <s v="Aborto espontaneo incompleto, sin complicacion"/>
  </r>
  <r>
    <n v="653"/>
    <s v="TEMPOACTIVA"/>
    <s v="ADOLFO LEON JIMENEZ PADILLA"/>
    <n v="72122933"/>
    <n v="72122933"/>
    <x v="22"/>
    <x v="0"/>
    <x v="2"/>
    <x v="1"/>
    <x v="10"/>
    <x v="2"/>
    <x v="1"/>
    <x v="2"/>
    <x v="2"/>
    <x v="2"/>
    <d v="2018-12-28T00:00:00"/>
    <d v="2019-01-16T00:00:00"/>
    <s v="S620"/>
    <x v="233"/>
    <s v="ADOLFO LEON JIMENEZ PADILLA"/>
    <n v="20"/>
    <n v="2018"/>
    <s v="diciembre"/>
    <s v="S620"/>
    <s v="Fractura del hueso escafoides [navicular] de la mano"/>
  </r>
  <r>
    <n v="654"/>
    <s v="TEMPOACTIVA"/>
    <s v="DARLINE ISABEL REDONDO HERNANDEZ"/>
    <n v="22512113"/>
    <n v="22512113"/>
    <x v="15"/>
    <x v="0"/>
    <x v="2"/>
    <x v="0"/>
    <x v="10"/>
    <x v="5"/>
    <x v="0"/>
    <x v="1"/>
    <x v="2"/>
    <x v="2"/>
    <d v="2018-12-28T00:00:00"/>
    <d v="2018-12-29T00:00:00"/>
    <s v="R51X"/>
    <x v="4"/>
    <s v=""/>
    <s v=""/>
    <s v=""/>
    <s v=""/>
    <s v=""/>
    <s v=""/>
  </r>
  <r>
    <n v="655"/>
    <s v="TEMPOACTIVA"/>
    <s v="JESUS DANIEL MALDONADO MUÑOZ"/>
    <n v="1047342060"/>
    <n v="1047342060"/>
    <x v="0"/>
    <x v="0"/>
    <x v="0"/>
    <x v="1"/>
    <x v="10"/>
    <x v="5"/>
    <x v="0"/>
    <x v="1"/>
    <x v="4"/>
    <x v="2"/>
    <d v="2018-12-29T00:00:00"/>
    <d v="2018-12-30T00:00:00"/>
    <s v="R104"/>
    <x v="48"/>
    <s v=""/>
    <s v=""/>
    <s v=""/>
    <s v=""/>
    <s v=""/>
    <s v=""/>
  </r>
  <r>
    <n v="656"/>
    <s v="TEMPOACTIVA"/>
    <s v="EDGAR ENRIQUE AMAYA JIMENEZ"/>
    <n v="1044392017"/>
    <n v="1044392017"/>
    <x v="0"/>
    <x v="0"/>
    <x v="2"/>
    <x v="1"/>
    <x v="10"/>
    <x v="0"/>
    <x v="0"/>
    <x v="1"/>
    <x v="5"/>
    <x v="2"/>
    <d v="2018-12-30T00:00:00"/>
    <d v="2018-12-30T00:00:00"/>
    <s v="M545"/>
    <x v="70"/>
    <s v=""/>
    <s v=""/>
    <s v=""/>
    <s v=""/>
    <s v=""/>
    <s v=""/>
  </r>
  <r>
    <n v="657"/>
    <s v="TEMPOACTIVA"/>
    <s v="ANGEL DE JESUS RAMIREZ CARPINTERO"/>
    <n v="72308598"/>
    <n v="72308598"/>
    <x v="0"/>
    <x v="0"/>
    <x v="2"/>
    <x v="1"/>
    <x v="10"/>
    <x v="5"/>
    <x v="0"/>
    <x v="1"/>
    <x v="2"/>
    <x v="2"/>
    <d v="2018-12-30T00:00:00"/>
    <d v="2018-12-31T00:00:00"/>
    <s v="R509"/>
    <x v="37"/>
    <s v=""/>
    <s v=""/>
    <s v=""/>
    <s v=""/>
    <s v=""/>
    <s v=""/>
  </r>
  <r>
    <n v="658"/>
    <s v="TEMPOACTIVA"/>
    <s v="GEOVANNY ENRIQUE ORTIZ VILLAMIZAR"/>
    <n v="1042457637"/>
    <n v="1042457637"/>
    <x v="0"/>
    <x v="0"/>
    <x v="0"/>
    <x v="1"/>
    <x v="10"/>
    <x v="5"/>
    <x v="0"/>
    <x v="1"/>
    <x v="3"/>
    <x v="2"/>
    <d v="2018-12-12T00:00:00"/>
    <d v="2018-12-13T00:00:00"/>
    <s v="M545"/>
    <x v="70"/>
    <s v=""/>
    <s v=""/>
    <s v=""/>
    <s v=""/>
    <s v=""/>
    <s v=""/>
  </r>
  <r>
    <n v="659"/>
    <s v="TEMPOACTIVA"/>
    <s v="MAIRA ALEJANDRA MARRIAGA BOLAÑOS"/>
    <n v="1143460389"/>
    <n v="1143460389"/>
    <x v="0"/>
    <x v="0"/>
    <x v="0"/>
    <x v="0"/>
    <x v="5"/>
    <x v="8"/>
    <x v="0"/>
    <x v="1"/>
    <x v="2"/>
    <x v="1"/>
    <d v="2023-09-30T00:00:00"/>
    <d v="2023-10-06T00:00:00"/>
    <s v="Z359"/>
    <x v="1"/>
    <s v="MAIRA ALEJANDRA MARRIAGA BOLAÑOS"/>
    <n v="7"/>
    <n v="2023"/>
    <s v="septiembre"/>
    <s v="Z340, R102, Z359"/>
    <s v="Supervision de primer embarazo normal, Dolor pelvico y perineal, Supervision de embarazo de alto riesgo, sin otra especificacion"/>
  </r>
  <r>
    <n v="660"/>
    <s v="TEMPOACTIVA"/>
    <s v="LEONIDAS  MOLINA SOTO"/>
    <n v="72121602"/>
    <n v="72121602"/>
    <x v="12"/>
    <x v="0"/>
    <x v="2"/>
    <x v="1"/>
    <x v="11"/>
    <x v="0"/>
    <x v="0"/>
    <x v="1"/>
    <x v="2"/>
    <x v="2"/>
    <d v="2018-10-12T00:00:00"/>
    <d v="2018-10-12T00:00:00"/>
    <s v="J00X"/>
    <x v="10"/>
    <s v=""/>
    <s v=""/>
    <s v=""/>
    <s v=""/>
    <s v=""/>
    <s v=""/>
  </r>
  <r>
    <n v="661"/>
    <s v="TEMPOACTIVA"/>
    <s v="ANGELICA MARIA LLORENTE ITURRIAGO"/>
    <n v="55304684"/>
    <n v="55304684"/>
    <x v="8"/>
    <x v="0"/>
    <x v="0"/>
    <x v="0"/>
    <x v="10"/>
    <x v="5"/>
    <x v="0"/>
    <x v="1"/>
    <x v="1"/>
    <x v="2"/>
    <d v="2018-12-10T00:00:00"/>
    <d v="2018-12-11T00:00:00"/>
    <s v="M796"/>
    <x v="158"/>
    <s v=""/>
    <s v=""/>
    <s v=""/>
    <s v=""/>
    <s v=""/>
    <s v=""/>
  </r>
  <r>
    <n v="662"/>
    <s v="TEMPOACTIVA"/>
    <s v="SERGIO ANDRES PEÑA GARCIA"/>
    <n v="1143150374"/>
    <n v="1143150374"/>
    <x v="20"/>
    <x v="0"/>
    <x v="0"/>
    <x v="1"/>
    <x v="10"/>
    <x v="5"/>
    <x v="0"/>
    <x v="1"/>
    <x v="3"/>
    <x v="2"/>
    <d v="2018-12-09T00:00:00"/>
    <d v="2018-12-10T00:00:00"/>
    <s v="J00X"/>
    <x v="10"/>
    <s v=""/>
    <s v=""/>
    <s v=""/>
    <s v=""/>
    <s v=""/>
    <s v=""/>
  </r>
  <r>
    <n v="663"/>
    <s v="TEMPOACTIVA"/>
    <s v="GABRIEL HUMBERTO MOLINARES CHARRIS"/>
    <n v="3731151"/>
    <n v="3731151"/>
    <x v="0"/>
    <x v="0"/>
    <x v="23"/>
    <x v="1"/>
    <x v="10"/>
    <x v="9"/>
    <x v="0"/>
    <x v="1"/>
    <x v="5"/>
    <x v="2"/>
    <d v="2018-12-07T00:00:00"/>
    <d v="2018-12-10T00:00:00"/>
    <s v="R688"/>
    <x v="234"/>
    <s v=""/>
    <s v=""/>
    <s v=""/>
    <s v=""/>
    <s v=""/>
    <s v=""/>
  </r>
  <r>
    <n v="664"/>
    <s v="TEMPOACTIVA"/>
    <s v="GUILLERMO DAVID BUENO GUZMAN"/>
    <n v="92125996"/>
    <n v="92125996"/>
    <x v="3"/>
    <x v="0"/>
    <x v="22"/>
    <x v="1"/>
    <x v="10"/>
    <x v="6"/>
    <x v="0"/>
    <x v="1"/>
    <x v="2"/>
    <x v="2"/>
    <d v="2018-12-05T00:00:00"/>
    <d v="2018-12-12T00:00:00"/>
    <s v="L984"/>
    <x v="194"/>
    <s v=""/>
    <s v=""/>
    <s v=""/>
    <s v=""/>
    <s v=""/>
    <s v=""/>
  </r>
  <r>
    <n v="665"/>
    <s v="TEMPOACTIVA"/>
    <s v="ADRIANA CRISTINA MOLINA JIMENEZ"/>
    <n v="22512197"/>
    <n v="22512197"/>
    <x v="0"/>
    <x v="0"/>
    <x v="23"/>
    <x v="0"/>
    <x v="10"/>
    <x v="0"/>
    <x v="0"/>
    <x v="1"/>
    <x v="2"/>
    <x v="2"/>
    <d v="2018-12-08T00:00:00"/>
    <d v="2018-12-08T00:00:00"/>
    <s v="R51X"/>
    <x v="4"/>
    <s v=""/>
    <s v=""/>
    <s v=""/>
    <s v=""/>
    <s v=""/>
    <s v=""/>
  </r>
  <r>
    <n v="666"/>
    <s v="TEMPOACTIVA"/>
    <s v="YUSEF YAMID AMAYA MOLINA"/>
    <n v="1044391162"/>
    <n v="1044391162"/>
    <x v="22"/>
    <x v="0"/>
    <x v="2"/>
    <x v="1"/>
    <x v="10"/>
    <x v="1"/>
    <x v="0"/>
    <x v="5"/>
    <x v="0"/>
    <x v="2"/>
    <d v="2018-12-04T00:00:00"/>
    <d v="2018-12-06T00:00:00"/>
    <s v="S062"/>
    <x v="235"/>
    <s v=""/>
    <s v=""/>
    <s v=""/>
    <s v=""/>
    <s v=""/>
    <s v=""/>
  </r>
  <r>
    <n v="667"/>
    <s v="TEMPOACTIVA"/>
    <s v="MARTHA DEL SOCORRO RAMIREZ HAMBURGUER"/>
    <n v="32705541"/>
    <n v="32705541"/>
    <x v="0"/>
    <x v="0"/>
    <x v="2"/>
    <x v="0"/>
    <x v="10"/>
    <x v="9"/>
    <x v="0"/>
    <x v="1"/>
    <x v="2"/>
    <x v="2"/>
    <d v="2018-12-05T00:00:00"/>
    <d v="2018-12-14T00:00:00"/>
    <s v="S934"/>
    <x v="19"/>
    <s v="MARTHA DEL SOCORRO RAMIREZ HAMBURGUER"/>
    <n v="10"/>
    <n v="2018"/>
    <s v="diciembre"/>
    <s v="S934, S934"/>
    <s v="Esguinces y torceduras del tobillo, Esguinces y torceduras del tobillo"/>
  </r>
  <r>
    <n v="668"/>
    <s v="TEMPOACTIVA"/>
    <s v="MAURICIO ANDRES SCHOTBORCH CARDENAS"/>
    <n v="1070809702"/>
    <n v="1070809702"/>
    <x v="6"/>
    <x v="0"/>
    <x v="10"/>
    <x v="1"/>
    <x v="10"/>
    <x v="5"/>
    <x v="0"/>
    <x v="1"/>
    <x v="4"/>
    <x v="2"/>
    <d v="2018-12-05T00:00:00"/>
    <d v="2018-12-06T00:00:00"/>
    <s v="K297"/>
    <x v="236"/>
    <s v=""/>
    <s v=""/>
    <s v=""/>
    <s v=""/>
    <s v=""/>
    <s v=""/>
  </r>
  <r>
    <n v="669"/>
    <s v="TEMPOACTIVA"/>
    <s v="MARYELI DEL PILAR HERRERA ANDRADE"/>
    <n v="1048209377"/>
    <n v="1048209377"/>
    <x v="6"/>
    <x v="0"/>
    <x v="15"/>
    <x v="0"/>
    <x v="10"/>
    <x v="5"/>
    <x v="0"/>
    <x v="1"/>
    <x v="3"/>
    <x v="2"/>
    <d v="2018-12-03T00:00:00"/>
    <d v="2018-12-04T00:00:00"/>
    <s v="K040"/>
    <x v="20"/>
    <s v=""/>
    <s v=""/>
    <s v=""/>
    <s v=""/>
    <s v=""/>
    <s v=""/>
  </r>
  <r>
    <n v="670"/>
    <s v="TEMPOACTIVA"/>
    <s v="MARIA DEL CARMEN BORNACELLY BALZA"/>
    <n v="26852755"/>
    <n v="26852755"/>
    <x v="0"/>
    <x v="0"/>
    <x v="19"/>
    <x v="0"/>
    <x v="3"/>
    <x v="0"/>
    <x v="0"/>
    <x v="1"/>
    <x v="0"/>
    <x v="5"/>
    <d v="2016-07-23T00:00:00"/>
    <d v="2016-07-23T00:00:00"/>
    <s v="G442"/>
    <x v="18"/>
    <s v=""/>
    <s v=""/>
    <s v=""/>
    <s v=""/>
    <s v=""/>
    <s v=""/>
  </r>
  <r>
    <n v="671"/>
    <s v="TEMPOACTIVA"/>
    <s v="CESAR AUGUSTO HENAO DE LA CRUZ"/>
    <n v="1129564190"/>
    <n v="1129564190"/>
    <x v="0"/>
    <x v="0"/>
    <x v="5"/>
    <x v="1"/>
    <x v="10"/>
    <x v="5"/>
    <x v="0"/>
    <x v="1"/>
    <x v="2"/>
    <x v="2"/>
    <d v="2018-12-28T00:00:00"/>
    <d v="2018-12-29T00:00:00"/>
    <s v="J22X"/>
    <x v="29"/>
    <s v=""/>
    <s v=""/>
    <s v=""/>
    <s v=""/>
    <s v=""/>
    <s v=""/>
  </r>
  <r>
    <n v="672"/>
    <s v="TEMPOACTIVA"/>
    <s v="EDGARDO JOSE CASTRO SANDOVAL"/>
    <n v="72293897"/>
    <n v="72293897"/>
    <x v="0"/>
    <x v="0"/>
    <x v="2"/>
    <x v="1"/>
    <x v="10"/>
    <x v="5"/>
    <x v="0"/>
    <x v="1"/>
    <x v="3"/>
    <x v="2"/>
    <d v="2018-12-19T00:00:00"/>
    <d v="2018-12-20T00:00:00"/>
    <s v="M549"/>
    <x v="140"/>
    <s v=""/>
    <s v=""/>
    <s v=""/>
    <s v=""/>
    <s v=""/>
    <s v=""/>
  </r>
  <r>
    <n v="673"/>
    <s v="TEMPOACTIVA"/>
    <s v="ERICK CESAR ROCHA ECHENIQUE"/>
    <n v="1002025826"/>
    <n v="1002025826"/>
    <x v="12"/>
    <x v="4"/>
    <x v="35"/>
    <x v="1"/>
    <x v="10"/>
    <x v="6"/>
    <x v="1"/>
    <x v="2"/>
    <x v="1"/>
    <x v="2"/>
    <d v="2018-12-20T00:00:00"/>
    <d v="2018-12-27T00:00:00"/>
    <s v="S610"/>
    <x v="145"/>
    <s v=""/>
    <s v=""/>
    <s v=""/>
    <s v=""/>
    <s v=""/>
    <s v=""/>
  </r>
  <r>
    <n v="674"/>
    <s v="TEMPOACTIVA"/>
    <s v="MANUEL FERNANDO CHARRIS MARTINEZ"/>
    <n v="3731190"/>
    <n v="3731190"/>
    <x v="0"/>
    <x v="0"/>
    <x v="2"/>
    <x v="1"/>
    <x v="10"/>
    <x v="6"/>
    <x v="0"/>
    <x v="1"/>
    <x v="2"/>
    <x v="2"/>
    <d v="2018-12-20T00:00:00"/>
    <d v="2018-01-02T00:00:00"/>
    <s v="S034"/>
    <x v="178"/>
    <s v="MANUEL FERNANDO CHARRIS MARTINEZ"/>
    <n v="8"/>
    <n v="2018"/>
    <s v="diciembre"/>
    <s v="S034, Licencia de paternidad"/>
    <s v="Esguinces y torceduras del maxilar, Licencia de paternidad"/>
  </r>
  <r>
    <n v="675"/>
    <s v="TEMPOACTIVA"/>
    <s v="GEOVANNY ENRIQUE ORTIZ VILLAMIZAR"/>
    <n v="1042457637"/>
    <n v="1042457637"/>
    <x v="0"/>
    <x v="0"/>
    <x v="0"/>
    <x v="1"/>
    <x v="10"/>
    <x v="5"/>
    <x v="0"/>
    <x v="1"/>
    <x v="3"/>
    <x v="2"/>
    <d v="2018-12-21T00:00:00"/>
    <d v="2018-12-22T00:00:00"/>
    <s v="N23X"/>
    <x v="102"/>
    <s v=""/>
    <s v=""/>
    <s v=""/>
    <s v=""/>
    <s v=""/>
    <s v=""/>
  </r>
  <r>
    <n v="676"/>
    <s v="TEMPOACTIVA"/>
    <s v="KAREN MARGARITA COLPAS ALVAREZ"/>
    <n v="1043870216"/>
    <n v="1043870216"/>
    <x v="0"/>
    <x v="0"/>
    <x v="10"/>
    <x v="0"/>
    <x v="10"/>
    <x v="5"/>
    <x v="0"/>
    <x v="1"/>
    <x v="2"/>
    <x v="2"/>
    <d v="2018-12-23T00:00:00"/>
    <d v="2018-12-24T00:00:00"/>
    <s v="S934"/>
    <x v="19"/>
    <s v=""/>
    <s v=""/>
    <s v=""/>
    <s v=""/>
    <s v=""/>
    <s v=""/>
  </r>
  <r>
    <n v="677"/>
    <s v="TEMPOACTIVA"/>
    <s v="KAREN MARGARITA COLPAS ALVAREZ"/>
    <n v="1043870216"/>
    <n v="1043870216"/>
    <x v="0"/>
    <x v="0"/>
    <x v="10"/>
    <x v="0"/>
    <x v="10"/>
    <x v="5"/>
    <x v="0"/>
    <x v="1"/>
    <x v="2"/>
    <x v="2"/>
    <d v="2018-12-25T00:00:00"/>
    <d v="2018-12-26T00:00:00"/>
    <s v="S934"/>
    <x v="19"/>
    <s v=""/>
    <s v=""/>
    <s v=""/>
    <s v=""/>
    <s v=""/>
    <s v=""/>
  </r>
  <r>
    <n v="678"/>
    <s v="TEMPOACTIVA"/>
    <s v="SHIRLEY LUCIA DORIA PEÑA"/>
    <n v="1140876691"/>
    <n v="1140876691"/>
    <x v="0"/>
    <x v="0"/>
    <x v="5"/>
    <x v="0"/>
    <x v="10"/>
    <x v="5"/>
    <x v="0"/>
    <x v="1"/>
    <x v="4"/>
    <x v="2"/>
    <d v="2018-12-22T00:00:00"/>
    <d v="2018-12-23T00:00:00"/>
    <s v="W018"/>
    <x v="237"/>
    <s v=""/>
    <s v=""/>
    <s v=""/>
    <s v=""/>
    <s v=""/>
    <s v=""/>
  </r>
  <r>
    <n v="679"/>
    <s v="TEMPOACTIVA"/>
    <s v="MARICELA  CALDERIN PERTUZ"/>
    <n v="32869679"/>
    <n v="32869679"/>
    <x v="0"/>
    <x v="0"/>
    <x v="5"/>
    <x v="0"/>
    <x v="10"/>
    <x v="5"/>
    <x v="0"/>
    <x v="1"/>
    <x v="3"/>
    <x v="2"/>
    <d v="2018-12-28T00:00:00"/>
    <d v="2018-12-29T00:00:00"/>
    <s v="M545"/>
    <x v="70"/>
    <s v=""/>
    <s v=""/>
    <s v=""/>
    <s v=""/>
    <s v=""/>
    <s v=""/>
  </r>
  <r>
    <n v="680"/>
    <s v="TEMPOACTIVA"/>
    <s v="RICHARD JOSE DAZA RODRIGUEZ"/>
    <n v="72310599"/>
    <n v="72310599"/>
    <x v="0"/>
    <x v="0"/>
    <x v="0"/>
    <x v="1"/>
    <x v="10"/>
    <x v="5"/>
    <x v="0"/>
    <x v="1"/>
    <x v="3"/>
    <x v="2"/>
    <d v="2018-12-29T00:00:00"/>
    <d v="2018-12-30T00:00:00"/>
    <s v="S600"/>
    <x v="238"/>
    <s v=""/>
    <s v=""/>
    <s v=""/>
    <s v=""/>
    <s v=""/>
    <s v=""/>
  </r>
  <r>
    <n v="681"/>
    <s v="TEMPOACTIVA"/>
    <s v="DEIVER  CABARCAS VEGA"/>
    <n v="1042451685"/>
    <n v="1042451685"/>
    <x v="20"/>
    <x v="0"/>
    <x v="29"/>
    <x v="1"/>
    <x v="10"/>
    <x v="0"/>
    <x v="0"/>
    <x v="1"/>
    <x v="1"/>
    <x v="2"/>
    <d v="2018-12-14T00:00:00"/>
    <d v="2018-12-14T00:00:00"/>
    <s v="R103"/>
    <x v="116"/>
    <s v=""/>
    <s v=""/>
    <s v=""/>
    <s v=""/>
    <s v=""/>
    <s v=""/>
  </r>
  <r>
    <n v="682"/>
    <s v="TEMPOACTIVA"/>
    <s v="GABRIEL HUMBERTO MOLINARES CHARRIS"/>
    <n v="3731151"/>
    <n v="3731151"/>
    <x v="0"/>
    <x v="0"/>
    <x v="23"/>
    <x v="1"/>
    <x v="9"/>
    <x v="1"/>
    <x v="0"/>
    <x v="1"/>
    <x v="5"/>
    <x v="2"/>
    <d v="2018-11-18T00:00:00"/>
    <d v="2018-11-20T00:00:00"/>
    <s v="M545"/>
    <x v="70"/>
    <s v=""/>
    <s v=""/>
    <s v=""/>
    <s v=""/>
    <s v=""/>
    <s v=""/>
  </r>
  <r>
    <n v="683"/>
    <s v="TEMPOACTIVA"/>
    <s v="MARYELI DEL PILAR HERRERA ANDRADE"/>
    <n v="1048209377"/>
    <n v="1048209377"/>
    <x v="6"/>
    <x v="0"/>
    <x v="15"/>
    <x v="0"/>
    <x v="9"/>
    <x v="1"/>
    <x v="0"/>
    <x v="1"/>
    <x v="3"/>
    <x v="2"/>
    <d v="2018-11-14T00:00:00"/>
    <d v="2018-11-16T00:00:00"/>
    <s v="J00X"/>
    <x v="10"/>
    <s v=""/>
    <s v=""/>
    <s v=""/>
    <s v=""/>
    <s v=""/>
    <s v=""/>
  </r>
  <r>
    <n v="684"/>
    <s v="TEMPOACTIVA"/>
    <s v="MARYELI DEL PILAR HERRERA ANDRADE"/>
    <n v="1048209377"/>
    <n v="1048209377"/>
    <x v="6"/>
    <x v="0"/>
    <x v="15"/>
    <x v="0"/>
    <x v="9"/>
    <x v="1"/>
    <x v="0"/>
    <x v="1"/>
    <x v="3"/>
    <x v="2"/>
    <d v="2018-11-21T00:00:00"/>
    <d v="2018-11-23T00:00:00"/>
    <s v="R102"/>
    <x v="88"/>
    <s v=""/>
    <s v=""/>
    <s v=""/>
    <s v=""/>
    <s v=""/>
    <s v=""/>
  </r>
  <r>
    <n v="685"/>
    <s v="TEMPOACTIVA"/>
    <s v="MARTHA DEL SOCORRO RAMIREZ HAMBURGUER"/>
    <n v="32705541"/>
    <n v="32705541"/>
    <x v="0"/>
    <x v="0"/>
    <x v="2"/>
    <x v="0"/>
    <x v="9"/>
    <x v="4"/>
    <x v="0"/>
    <x v="1"/>
    <x v="2"/>
    <x v="2"/>
    <d v="2018-11-25T00:00:00"/>
    <d v="2018-11-30T00:00:00"/>
    <s v="S900"/>
    <x v="170"/>
    <s v=""/>
    <s v=""/>
    <s v=""/>
    <s v=""/>
    <s v=""/>
    <s v=""/>
  </r>
  <r>
    <n v="686"/>
    <s v="TEMPOACTIVA"/>
    <s v="JHONNY MANUEL ARRIETA LLANOS"/>
    <n v="8699499"/>
    <n v="8699499"/>
    <x v="0"/>
    <x v="0"/>
    <x v="6"/>
    <x v="1"/>
    <x v="9"/>
    <x v="1"/>
    <x v="0"/>
    <x v="1"/>
    <x v="6"/>
    <x v="2"/>
    <d v="2018-11-27T00:00:00"/>
    <d v="2018-11-29T00:00:00"/>
    <s v="L600"/>
    <x v="239"/>
    <s v=""/>
    <s v=""/>
    <s v=""/>
    <s v=""/>
    <s v=""/>
    <s v=""/>
  </r>
  <r>
    <n v="687"/>
    <s v="TEMPOACTIVA"/>
    <s v="MARICELA  CALDERIN PERTUZ"/>
    <n v="32869679"/>
    <n v="32869679"/>
    <x v="0"/>
    <x v="0"/>
    <x v="5"/>
    <x v="0"/>
    <x v="10"/>
    <x v="5"/>
    <x v="0"/>
    <x v="1"/>
    <x v="3"/>
    <x v="1"/>
    <d v="2023-12-20T00:00:00"/>
    <d v="2023-12-21T00:00:00"/>
    <s v="L028"/>
    <x v="240"/>
    <s v=""/>
    <s v=""/>
    <s v=""/>
    <s v=""/>
    <s v=""/>
    <s v=""/>
  </r>
  <r>
    <n v="688"/>
    <s v="TEMPOACTIVA"/>
    <s v="ESLENDY  TORRES PEREZ"/>
    <n v="32780052"/>
    <n v="32780052"/>
    <x v="35"/>
    <x v="0"/>
    <x v="36"/>
    <x v="0"/>
    <x v="10"/>
    <x v="5"/>
    <x v="0"/>
    <x v="1"/>
    <x v="3"/>
    <x v="2"/>
    <d v="2018-12-12T00:00:00"/>
    <d v="2018-12-13T00:00:00"/>
    <s v="K083"/>
    <x v="16"/>
    <s v=""/>
    <s v=""/>
    <s v=""/>
    <s v=""/>
    <s v=""/>
    <s v=""/>
  </r>
  <r>
    <n v="689"/>
    <s v="TEMPOACTIVA"/>
    <s v="CARLOS ARTURO PEREZ DOMINGUEZ"/>
    <n v="1042448732"/>
    <n v="1042448732"/>
    <x v="6"/>
    <x v="0"/>
    <x v="19"/>
    <x v="1"/>
    <x v="10"/>
    <x v="1"/>
    <x v="0"/>
    <x v="1"/>
    <x v="2"/>
    <x v="2"/>
    <d v="2018-12-01T00:00:00"/>
    <d v="2018-12-03T00:00:00"/>
    <s v="J00X"/>
    <x v="10"/>
    <s v=""/>
    <s v=""/>
    <s v=""/>
    <s v=""/>
    <s v=""/>
    <s v=""/>
  </r>
  <r>
    <n v="690"/>
    <s v="TEMPOACTIVA"/>
    <s v="SERGIO  GONZALEZ GONZALEZ"/>
    <n v="8485361"/>
    <n v="8485361"/>
    <x v="0"/>
    <x v="0"/>
    <x v="10"/>
    <x v="1"/>
    <x v="9"/>
    <x v="11"/>
    <x v="0"/>
    <x v="1"/>
    <x v="3"/>
    <x v="2"/>
    <d v="2018-11-22T00:00:00"/>
    <d v="2018-12-06T00:00:00"/>
    <s v="K429"/>
    <x v="220"/>
    <s v="SERGIO  GONZALEZ GONZALEZ"/>
    <n v="15"/>
    <n v="2018"/>
    <s v="noviembre"/>
    <s v="K429"/>
    <s v="Hernia umbilical sin obstruccion ni gangrena"/>
  </r>
  <r>
    <n v="691"/>
    <s v="TEMPOACTIVA"/>
    <s v="MARTHA DEL SOCORRO RAMIREZ HAMBURGUER"/>
    <n v="32705541"/>
    <n v="32705541"/>
    <x v="0"/>
    <x v="0"/>
    <x v="2"/>
    <x v="0"/>
    <x v="10"/>
    <x v="5"/>
    <x v="0"/>
    <x v="1"/>
    <x v="2"/>
    <x v="2"/>
    <d v="2018-12-01T00:00:00"/>
    <d v="2018-12-02T00:00:00"/>
    <s v="S934"/>
    <x v="19"/>
    <s v="MARTHA DEL SOCORRO RAMIREZ HAMBURGUER"/>
    <n v="2"/>
    <n v="2018"/>
    <s v="diciembre"/>
    <s v="S934, S934"/>
    <s v="Esguinces y torceduras del tobillo, Esguinces y torceduras del tobillo"/>
  </r>
  <r>
    <n v="692"/>
    <s v="TEMPOACTIVA"/>
    <s v="MAURICIO ANDRES SCHOTBORCH CARDENAS"/>
    <n v="1070809702"/>
    <n v="1070809702"/>
    <x v="6"/>
    <x v="0"/>
    <x v="10"/>
    <x v="1"/>
    <x v="11"/>
    <x v="5"/>
    <x v="0"/>
    <x v="1"/>
    <x v="4"/>
    <x v="2"/>
    <d v="2018-10-19T00:00:00"/>
    <d v="2018-10-20T00:00:00"/>
    <s v="R101"/>
    <x v="6"/>
    <s v=""/>
    <s v=""/>
    <s v=""/>
    <s v=""/>
    <s v=""/>
    <s v=""/>
  </r>
  <r>
    <n v="693"/>
    <s v="TEMPOACTIVA"/>
    <s v="MANUEL FERNANDO CHARRIS MARTINEZ"/>
    <n v="3731190"/>
    <n v="3731190"/>
    <x v="0"/>
    <x v="0"/>
    <x v="2"/>
    <x v="1"/>
    <x v="10"/>
    <x v="18"/>
    <x v="2"/>
    <x v="4"/>
    <x v="2"/>
    <x v="2"/>
    <d v="2018-12-20T00:00:00"/>
    <d v="2018-12-31T00:00:00"/>
    <s v="Licencia de paternidad"/>
    <x v="41"/>
    <s v="MANUEL FERNANDO CHARRIS MARTINEZ"/>
    <n v="12"/>
    <n v="2018"/>
    <s v="diciembre"/>
    <s v="S034, Licencia de paternidad"/>
    <s v="Esguinces y torceduras del maxilar, Licencia de paternidad"/>
  </r>
  <r>
    <n v="694"/>
    <s v="TEMPOACTIVA"/>
    <s v="SANDY PAULINA PERTUZ SAMPER"/>
    <n v="1048290598"/>
    <n v="1048290598"/>
    <x v="20"/>
    <x v="0"/>
    <x v="19"/>
    <x v="0"/>
    <x v="2"/>
    <x v="12"/>
    <x v="0"/>
    <x v="0"/>
    <x v="2"/>
    <x v="3"/>
    <d v="2017-01-01T00:00:00"/>
    <s v="30/012/2017"/>
    <s v="O821"/>
    <x v="2"/>
    <s v="SANDY PAULINA PERTUZ SAMPER"/>
    <n v="30"/>
    <n v="2017"/>
    <s v="enero"/>
    <s v="O821"/>
    <s v="Parto por cesarea de emergencia"/>
  </r>
  <r>
    <n v="695"/>
    <s v="TEMPOACTIVA"/>
    <s v="DAYLIZ DEL CARMEN BOLAÑO GALVIZ"/>
    <n v="1143434155"/>
    <n v="1143434155"/>
    <x v="20"/>
    <x v="0"/>
    <x v="37"/>
    <x v="0"/>
    <x v="2"/>
    <x v="0"/>
    <x v="0"/>
    <x v="1"/>
    <x v="2"/>
    <x v="3"/>
    <d v="2017-01-13T00:00:00"/>
    <d v="2017-01-13T00:00:00"/>
    <s v="J00X"/>
    <x v="10"/>
    <s v=""/>
    <s v=""/>
    <s v=""/>
    <s v=""/>
    <s v=""/>
    <s v=""/>
  </r>
  <r>
    <n v="696"/>
    <s v="TEMPOACTIVA"/>
    <s v="CLARIBEL  TARRAS CALLE"/>
    <n v="22650493"/>
    <n v="22650493"/>
    <x v="0"/>
    <x v="0"/>
    <x v="0"/>
    <x v="0"/>
    <x v="2"/>
    <x v="0"/>
    <x v="0"/>
    <x v="1"/>
    <x v="3"/>
    <x v="3"/>
    <d v="2017-01-12T00:00:00"/>
    <d v="2017-01-12T00:00:00"/>
    <s v="M545"/>
    <x v="70"/>
    <s v=""/>
    <s v=""/>
    <s v=""/>
    <s v=""/>
    <s v=""/>
    <s v=""/>
  </r>
  <r>
    <n v="697"/>
    <s v="TEMPOACTIVA"/>
    <s v="RUBEN DARIO MERCADO SALAS"/>
    <n v="3715133"/>
    <n v="3715133"/>
    <x v="0"/>
    <x v="0"/>
    <x v="0"/>
    <x v="1"/>
    <x v="2"/>
    <x v="5"/>
    <x v="0"/>
    <x v="1"/>
    <x v="5"/>
    <x v="3"/>
    <d v="2017-01-11T00:00:00"/>
    <d v="2017-01-12T00:00:00"/>
    <s v="M511"/>
    <x v="241"/>
    <s v=""/>
    <s v=""/>
    <s v=""/>
    <s v=""/>
    <s v=""/>
    <s v=""/>
  </r>
  <r>
    <n v="698"/>
    <s v="TEMPOACTIVA"/>
    <s v="HARRY ALBERTO SANTOYA MARIOTTE"/>
    <n v="8801424"/>
    <n v="8801424"/>
    <x v="0"/>
    <x v="0"/>
    <x v="4"/>
    <x v="1"/>
    <x v="2"/>
    <x v="0"/>
    <x v="0"/>
    <x v="1"/>
    <x v="3"/>
    <x v="3"/>
    <d v="2017-01-07T00:00:00"/>
    <d v="2017-01-07T00:00:00"/>
    <s v="A09X"/>
    <x v="22"/>
    <s v=""/>
    <s v=""/>
    <s v=""/>
    <s v=""/>
    <s v=""/>
    <s v=""/>
  </r>
  <r>
    <n v="699"/>
    <s v="TEMPOACTIVA"/>
    <s v="MARCO TULIO SOLIS MONTAÑEZ"/>
    <n v="72260712"/>
    <n v="72260712"/>
    <x v="21"/>
    <x v="0"/>
    <x v="25"/>
    <x v="1"/>
    <x v="4"/>
    <x v="0"/>
    <x v="0"/>
    <x v="1"/>
    <x v="0"/>
    <x v="3"/>
    <d v="2017-02-13T00:00:00"/>
    <d v="2017-02-13T00:00:00"/>
    <s v="K522"/>
    <x v="242"/>
    <s v=""/>
    <s v=""/>
    <s v=""/>
    <s v=""/>
    <s v=""/>
    <s v=""/>
  </r>
  <r>
    <n v="700"/>
    <s v="TEMPOACTIVA"/>
    <s v="ALEXANDER JOSE SEGURA DE LA ROSA"/>
    <n v="8566610"/>
    <n v="8566610"/>
    <x v="5"/>
    <x v="0"/>
    <x v="6"/>
    <x v="1"/>
    <x v="4"/>
    <x v="5"/>
    <x v="0"/>
    <x v="1"/>
    <x v="3"/>
    <x v="3"/>
    <d v="2017-02-08T00:00:00"/>
    <d v="2017-02-09T00:00:00"/>
    <s v="J00X"/>
    <x v="10"/>
    <s v=""/>
    <s v=""/>
    <s v=""/>
    <s v=""/>
    <s v=""/>
    <s v=""/>
  </r>
  <r>
    <n v="701"/>
    <s v="TEMPOACTIVA"/>
    <s v="MARIA JOSE CASTILLO SALEJ"/>
    <n v="1140854101"/>
    <n v="1140854101"/>
    <x v="20"/>
    <x v="0"/>
    <x v="23"/>
    <x v="0"/>
    <x v="4"/>
    <x v="0"/>
    <x v="0"/>
    <x v="1"/>
    <x v="3"/>
    <x v="3"/>
    <d v="2017-02-27T00:00:00"/>
    <d v="2017-02-27T00:00:00"/>
    <s v="A084"/>
    <x v="32"/>
    <s v=""/>
    <s v=""/>
    <s v=""/>
    <s v=""/>
    <s v=""/>
    <s v=""/>
  </r>
  <r>
    <n v="702"/>
    <s v="TEMPOACTIVA"/>
    <s v="ONIX MARIA MENA LOPEZ"/>
    <n v="22564119"/>
    <n v="22564119"/>
    <x v="25"/>
    <x v="0"/>
    <x v="17"/>
    <x v="1"/>
    <x v="4"/>
    <x v="5"/>
    <x v="0"/>
    <x v="1"/>
    <x v="2"/>
    <x v="3"/>
    <d v="2017-02-24T00:00:00"/>
    <d v="2017-02-25T00:00:00"/>
    <s v="R104"/>
    <x v="48"/>
    <s v=""/>
    <s v=""/>
    <s v=""/>
    <s v=""/>
    <s v=""/>
    <s v=""/>
  </r>
  <r>
    <n v="703"/>
    <s v="TEMPOACTIVA"/>
    <s v="ONELL JUSTIN CERA BOLAÑO"/>
    <n v="1140814061"/>
    <n v="1140814061"/>
    <x v="20"/>
    <x v="0"/>
    <x v="29"/>
    <x v="1"/>
    <x v="4"/>
    <x v="5"/>
    <x v="0"/>
    <x v="1"/>
    <x v="3"/>
    <x v="3"/>
    <d v="2017-02-23T00:00:00"/>
    <d v="2017-02-24T00:00:00"/>
    <s v="M545"/>
    <x v="70"/>
    <s v=""/>
    <s v=""/>
    <s v=""/>
    <s v=""/>
    <s v=""/>
    <s v=""/>
  </r>
  <r>
    <n v="704"/>
    <s v="TEMPOACTIVA"/>
    <s v="LUIS ALFONSO CORONELL OLIVEROS"/>
    <n v="1044392852"/>
    <n v="1044392852"/>
    <x v="26"/>
    <x v="0"/>
    <x v="23"/>
    <x v="1"/>
    <x v="4"/>
    <x v="5"/>
    <x v="0"/>
    <x v="1"/>
    <x v="5"/>
    <x v="3"/>
    <d v="2017-02-18T00:00:00"/>
    <d v="2017-02-19T00:00:00"/>
    <s v="G442"/>
    <x v="18"/>
    <s v=""/>
    <s v=""/>
    <s v=""/>
    <s v=""/>
    <s v=""/>
    <s v=""/>
  </r>
  <r>
    <n v="705"/>
    <s v="TEMPOACTIVA"/>
    <s v="LUIS ALFONSO CORONELL OLIVEROS"/>
    <n v="1044392852"/>
    <n v="1044392852"/>
    <x v="26"/>
    <x v="0"/>
    <x v="23"/>
    <x v="1"/>
    <x v="4"/>
    <x v="5"/>
    <x v="0"/>
    <x v="1"/>
    <x v="5"/>
    <x v="3"/>
    <d v="2017-02-20T00:00:00"/>
    <d v="2017-02-21T00:00:00"/>
    <s v="G442"/>
    <x v="18"/>
    <s v=""/>
    <s v=""/>
    <s v=""/>
    <s v=""/>
    <s v=""/>
    <s v=""/>
  </r>
  <r>
    <n v="706"/>
    <s v="TEMPOACTIVA"/>
    <s v="RUBEN DARIO MERCADO SALAS"/>
    <n v="3715133"/>
    <n v="3715133"/>
    <x v="0"/>
    <x v="0"/>
    <x v="0"/>
    <x v="1"/>
    <x v="6"/>
    <x v="1"/>
    <x v="0"/>
    <x v="1"/>
    <x v="5"/>
    <x v="3"/>
    <d v="2017-06-12T00:00:00"/>
    <d v="2017-06-14T00:00:00"/>
    <s v="M511"/>
    <x v="241"/>
    <s v=""/>
    <s v=""/>
    <s v=""/>
    <s v=""/>
    <s v=""/>
    <s v=""/>
  </r>
  <r>
    <n v="707"/>
    <s v="TEMPOACTIVA"/>
    <s v="MARLON ENRIQUE TAFUR BERMEJO"/>
    <n v="8866777"/>
    <n v="8866777"/>
    <x v="1"/>
    <x v="0"/>
    <x v="22"/>
    <x v="1"/>
    <x v="6"/>
    <x v="5"/>
    <x v="0"/>
    <x v="1"/>
    <x v="2"/>
    <x v="3"/>
    <d v="2017-06-17T00:00:00"/>
    <d v="2017-06-18T00:00:00"/>
    <s v="M545"/>
    <x v="70"/>
    <s v=""/>
    <s v=""/>
    <s v=""/>
    <s v=""/>
    <s v=""/>
    <s v=""/>
  </r>
  <r>
    <n v="708"/>
    <s v="TEMPOACTIVA"/>
    <s v="PABLA EMILIA SANDOVAL DE CASTRO"/>
    <n v="32649558"/>
    <n v="32649558"/>
    <x v="30"/>
    <x v="0"/>
    <x v="19"/>
    <x v="0"/>
    <x v="6"/>
    <x v="10"/>
    <x v="0"/>
    <x v="1"/>
    <x v="3"/>
    <x v="3"/>
    <d v="2017-06-17T00:00:00"/>
    <d v="2017-06-21T00:00:00"/>
    <s v="L089"/>
    <x v="153"/>
    <s v=""/>
    <s v=""/>
    <s v=""/>
    <s v=""/>
    <s v=""/>
    <s v=""/>
  </r>
  <r>
    <n v="709"/>
    <s v="TEMPOACTIVA"/>
    <s v="DAYLIZ DEL CARMEN BOLAÑO GALVIZ"/>
    <n v="1143434155"/>
    <n v="1143434155"/>
    <x v="20"/>
    <x v="0"/>
    <x v="37"/>
    <x v="0"/>
    <x v="6"/>
    <x v="0"/>
    <x v="0"/>
    <x v="1"/>
    <x v="2"/>
    <x v="3"/>
    <d v="2017-06-21T00:00:00"/>
    <d v="2017-06-21T00:00:00"/>
    <s v="J00X"/>
    <x v="10"/>
    <s v=""/>
    <s v=""/>
    <s v=""/>
    <s v=""/>
    <s v=""/>
    <s v=""/>
  </r>
  <r>
    <n v="710"/>
    <s v="TEMPOACTIVA"/>
    <s v="MARTHA DEL SOCORRO RAMIREZ HAMBURGUER"/>
    <n v="32705541"/>
    <n v="32705541"/>
    <x v="0"/>
    <x v="0"/>
    <x v="2"/>
    <x v="0"/>
    <x v="6"/>
    <x v="5"/>
    <x v="0"/>
    <x v="1"/>
    <x v="2"/>
    <x v="3"/>
    <d v="2017-06-18T00:00:00"/>
    <d v="2017-06-19T00:00:00"/>
    <s v="A09X"/>
    <x v="22"/>
    <s v=""/>
    <s v=""/>
    <s v=""/>
    <s v=""/>
    <s v=""/>
    <s v=""/>
  </r>
  <r>
    <n v="711"/>
    <s v="TEMPOACTIVA"/>
    <s v="ANDRES ABELINO VARGAS MANOTAS"/>
    <n v="72099290"/>
    <n v="72099290"/>
    <x v="0"/>
    <x v="0"/>
    <x v="4"/>
    <x v="1"/>
    <x v="6"/>
    <x v="0"/>
    <x v="0"/>
    <x v="1"/>
    <x v="0"/>
    <x v="3"/>
    <d v="2017-06-27T00:00:00"/>
    <d v="2017-06-27T00:00:00"/>
    <s v="J00X"/>
    <x v="10"/>
    <s v=""/>
    <s v=""/>
    <s v=""/>
    <s v=""/>
    <s v=""/>
    <s v=""/>
  </r>
  <r>
    <n v="712"/>
    <s v="TEMPOACTIVA"/>
    <s v="CARMEN ROCIO RODRIGUEZ YEPES"/>
    <n v="32801096"/>
    <n v="32801096"/>
    <x v="0"/>
    <x v="0"/>
    <x v="2"/>
    <x v="0"/>
    <x v="6"/>
    <x v="8"/>
    <x v="0"/>
    <x v="1"/>
    <x v="3"/>
    <x v="3"/>
    <d v="2017-06-21T00:00:00"/>
    <d v="2017-06-27T00:00:00"/>
    <s v="O470"/>
    <x v="139"/>
    <s v="CARMEN ROCIO RODRIGUEZ YEPES"/>
    <n v="7"/>
    <n v="2017"/>
    <s v="junio"/>
    <s v="O470, S034"/>
    <s v="Falso trabajo de parto antes de las 37 semanas completas de gestacion, Esguinces y torceduras del maxilar"/>
  </r>
  <r>
    <n v="713"/>
    <s v="TEMPOACTIVA"/>
    <s v="CARMEN ROCIO RODRIGUEZ YEPES"/>
    <n v="32801096"/>
    <n v="32801096"/>
    <x v="0"/>
    <x v="0"/>
    <x v="2"/>
    <x v="0"/>
    <x v="6"/>
    <x v="8"/>
    <x v="0"/>
    <x v="1"/>
    <x v="3"/>
    <x v="3"/>
    <d v="2017-06-28T00:00:00"/>
    <d v="2017-07-04T00:00:00"/>
    <s v="S034"/>
    <x v="178"/>
    <s v="CARMEN ROCIO RODRIGUEZ YEPES"/>
    <n v="7"/>
    <n v="2017"/>
    <s v="junio"/>
    <s v="O470, S034"/>
    <s v="Falso trabajo de parto antes de las 37 semanas completas de gestacion, Esguinces y torceduras del maxilar"/>
  </r>
  <r>
    <n v="714"/>
    <s v="TEMPOACTIVA"/>
    <s v="MISAEL ENRIQUE MEJIA PEREIRA"/>
    <n v="72310435"/>
    <n v="72310435"/>
    <x v="0"/>
    <x v="0"/>
    <x v="0"/>
    <x v="1"/>
    <x v="6"/>
    <x v="5"/>
    <x v="0"/>
    <x v="1"/>
    <x v="3"/>
    <x v="3"/>
    <d v="2017-06-26T00:00:00"/>
    <d v="2017-06-27T00:00:00"/>
    <s v="S610"/>
    <x v="145"/>
    <s v=""/>
    <s v=""/>
    <s v=""/>
    <s v=""/>
    <s v=""/>
    <s v=""/>
  </r>
  <r>
    <n v="715"/>
    <s v="TEMPOACTIVA"/>
    <s v="FRANCISCO JAVIER ACEVEDO OVIEDO"/>
    <n v="1048270478"/>
    <n v="1048270478"/>
    <x v="20"/>
    <x v="0"/>
    <x v="14"/>
    <x v="1"/>
    <x v="6"/>
    <x v="5"/>
    <x v="0"/>
    <x v="1"/>
    <x v="4"/>
    <x v="3"/>
    <d v="2017-06-27T00:00:00"/>
    <d v="2017-06-28T00:00:00"/>
    <s v="H660"/>
    <x v="243"/>
    <s v=""/>
    <s v=""/>
    <s v=""/>
    <s v=""/>
    <s v=""/>
    <s v=""/>
  </r>
  <r>
    <n v="716"/>
    <s v="TEMPOACTIVA"/>
    <s v="SANDY PAULINA PERTUZ SAMPER"/>
    <n v="1048290598"/>
    <n v="1048290598"/>
    <x v="20"/>
    <x v="0"/>
    <x v="19"/>
    <x v="0"/>
    <x v="3"/>
    <x v="5"/>
    <x v="0"/>
    <x v="1"/>
    <x v="2"/>
    <x v="3"/>
    <d v="2017-07-02T00:00:00"/>
    <d v="2017-07-03T00:00:00"/>
    <s v="R100"/>
    <x v="46"/>
    <s v=""/>
    <s v=""/>
    <s v=""/>
    <s v=""/>
    <s v=""/>
    <s v=""/>
  </r>
  <r>
    <n v="717"/>
    <s v="TEMPOACTIVA"/>
    <s v="RAFAEL ENRIQUE DIAZ NAVARRO"/>
    <n v="8779253"/>
    <n v="8779253"/>
    <x v="0"/>
    <x v="0"/>
    <x v="4"/>
    <x v="1"/>
    <x v="6"/>
    <x v="5"/>
    <x v="0"/>
    <x v="1"/>
    <x v="2"/>
    <x v="3"/>
    <d v="2017-06-28T00:00:00"/>
    <d v="2017-06-29T00:00:00"/>
    <s v="M771"/>
    <x v="160"/>
    <s v=""/>
    <s v=""/>
    <s v=""/>
    <s v=""/>
    <s v=""/>
    <s v=""/>
  </r>
  <r>
    <n v="718"/>
    <s v="TEMPOACTIVA"/>
    <s v="CARMEN ROCIO RODRIGUEZ YEPES"/>
    <n v="32801096"/>
    <n v="32801096"/>
    <x v="0"/>
    <x v="0"/>
    <x v="2"/>
    <x v="0"/>
    <x v="3"/>
    <x v="7"/>
    <x v="0"/>
    <x v="0"/>
    <x v="3"/>
    <x v="3"/>
    <d v="2017-07-03T00:00:00"/>
    <d v="2017-07-31T00:00:00"/>
    <s v="O429"/>
    <x v="244"/>
    <s v="CARMEN ROCIO RODRIGUEZ YEPES"/>
    <n v="29"/>
    <n v="2017"/>
    <s v="julio"/>
    <s v="O429"/>
    <s v="Ruptura prematura de las membranas, sin otra especificacion"/>
  </r>
  <r>
    <n v="719"/>
    <s v="TEMPOACTIVA"/>
    <s v="CARMEN ROCIO RODRIGUEZ YEPES"/>
    <n v="32801096"/>
    <n v="32801096"/>
    <x v="0"/>
    <x v="0"/>
    <x v="2"/>
    <x v="0"/>
    <x v="1"/>
    <x v="3"/>
    <x v="0"/>
    <x v="0"/>
    <x v="3"/>
    <x v="3"/>
    <d v="2017-08-01T00:00:00"/>
    <d v="2017-07-31T00:00:00"/>
    <s v="O429"/>
    <x v="244"/>
    <s v="CARMEN ROCIO RODRIGUEZ YEPES"/>
    <n v="31"/>
    <n v="2017"/>
    <s v="agosto"/>
    <s v="O429"/>
    <s v="Ruptura prematura de las membranas, sin otra especificacion"/>
  </r>
  <r>
    <n v="720"/>
    <s v="TEMPOACTIVA"/>
    <s v="CARMEN ROCIO RODRIGUEZ YEPES"/>
    <n v="32801096"/>
    <n v="32801096"/>
    <x v="0"/>
    <x v="0"/>
    <x v="2"/>
    <x v="0"/>
    <x v="5"/>
    <x v="12"/>
    <x v="0"/>
    <x v="0"/>
    <x v="3"/>
    <x v="3"/>
    <d v="2017-09-01T00:00:00"/>
    <d v="2017-09-30T00:00:00"/>
    <s v="O429"/>
    <x v="244"/>
    <s v="CARMEN ROCIO RODRIGUEZ YEPES"/>
    <n v="30"/>
    <n v="2017"/>
    <s v="septiembre"/>
    <s v="O429"/>
    <s v="Ruptura prematura de las membranas, sin otra especificacion"/>
  </r>
  <r>
    <n v="721"/>
    <s v="TEMPOACTIVA"/>
    <s v="CARMEN ROCIO RODRIGUEZ YEPES"/>
    <n v="32801096"/>
    <n v="32801096"/>
    <x v="0"/>
    <x v="0"/>
    <x v="2"/>
    <x v="0"/>
    <x v="11"/>
    <x v="12"/>
    <x v="0"/>
    <x v="0"/>
    <x v="3"/>
    <x v="3"/>
    <d v="2017-10-01T00:00:00"/>
    <d v="2017-10-31T00:00:00"/>
    <s v="O429"/>
    <x v="244"/>
    <s v="CARMEN ROCIO RODRIGUEZ YEPES"/>
    <n v="30"/>
    <n v="2017"/>
    <s v="octubre"/>
    <s v="O429"/>
    <s v="Ruptura prematura de las membranas, sin otra especificacion"/>
  </r>
  <r>
    <n v="722"/>
    <s v="TEMPOACTIVA"/>
    <s v="IVAN  PEREZ PORTILLO"/>
    <n v="8767528"/>
    <n v="8767528"/>
    <x v="3"/>
    <x v="0"/>
    <x v="0"/>
    <x v="1"/>
    <x v="3"/>
    <x v="8"/>
    <x v="1"/>
    <x v="2"/>
    <x v="3"/>
    <x v="3"/>
    <d v="2017-07-05T00:00:00"/>
    <d v="2017-07-11T00:00:00"/>
    <s v="S619"/>
    <x v="25"/>
    <s v="IVAN  PEREZ PORTILLO"/>
    <n v="7"/>
    <n v="2017"/>
    <s v="julio"/>
    <s v="S619, S618"/>
    <s v="Herida de la muneca y de la mano, parte no especificada, Herida de otras partes de la muneca y de la mano"/>
  </r>
  <r>
    <n v="723"/>
    <s v="TEMPOACTIVA"/>
    <s v="IVAN  PEREZ PORTILLO"/>
    <n v="8767528"/>
    <n v="8767528"/>
    <x v="3"/>
    <x v="0"/>
    <x v="0"/>
    <x v="1"/>
    <x v="3"/>
    <x v="8"/>
    <x v="1"/>
    <x v="2"/>
    <x v="3"/>
    <x v="3"/>
    <d v="2017-07-12T00:00:00"/>
    <d v="2017-07-18T00:00:00"/>
    <s v="S618"/>
    <x v="17"/>
    <s v="IVAN  PEREZ PORTILLO"/>
    <n v="7"/>
    <n v="2017"/>
    <s v="julio"/>
    <s v="S619, S618"/>
    <s v="Herida de la muneca y de la mano, parte no especificada, Herida de otras partes de la muneca y de la mano"/>
  </r>
  <r>
    <n v="724"/>
    <s v="TEMPOACTIVA"/>
    <s v="JAMIRCEN JASSED CHALA VILLANUEVA"/>
    <n v="1140831251"/>
    <n v="1140831251"/>
    <x v="0"/>
    <x v="0"/>
    <x v="0"/>
    <x v="0"/>
    <x v="3"/>
    <x v="5"/>
    <x v="0"/>
    <x v="1"/>
    <x v="3"/>
    <x v="3"/>
    <d v="2017-07-12T00:00:00"/>
    <d v="2017-07-13T00:00:00"/>
    <s v="A09X"/>
    <x v="22"/>
    <s v=""/>
    <s v=""/>
    <s v=""/>
    <s v=""/>
    <s v=""/>
    <s v=""/>
  </r>
  <r>
    <n v="725"/>
    <s v="TEMPOACTIVA"/>
    <s v="ELMER ENRIQUE TEJERA VASQUEZ"/>
    <n v="72310811"/>
    <n v="72310811"/>
    <x v="12"/>
    <x v="0"/>
    <x v="2"/>
    <x v="1"/>
    <x v="3"/>
    <x v="1"/>
    <x v="0"/>
    <x v="1"/>
    <x v="2"/>
    <x v="3"/>
    <d v="2017-07-05T00:00:00"/>
    <d v="2017-07-07T00:00:00"/>
    <s v="I845"/>
    <x v="214"/>
    <s v=""/>
    <s v=""/>
    <s v=""/>
    <s v=""/>
    <s v=""/>
    <s v=""/>
  </r>
  <r>
    <n v="726"/>
    <s v="TEMPOACTIVA"/>
    <s v="MAURICIO ANDRES SCHOTBORCH CARDENAS"/>
    <n v="1070809702"/>
    <n v="1070809702"/>
    <x v="6"/>
    <x v="0"/>
    <x v="10"/>
    <x v="1"/>
    <x v="11"/>
    <x v="1"/>
    <x v="0"/>
    <x v="1"/>
    <x v="4"/>
    <x v="2"/>
    <d v="2018-10-23T00:00:00"/>
    <d v="2018-10-24T00:00:00"/>
    <s v="R104"/>
    <x v="48"/>
    <s v=""/>
    <s v=""/>
    <s v=""/>
    <s v=""/>
    <s v=""/>
    <s v=""/>
  </r>
  <r>
    <n v="727"/>
    <s v="TEMPOACTIVA"/>
    <s v="IVAN DARIO MOLINA ARTETA"/>
    <n v="1044392901"/>
    <n v="1044392901"/>
    <x v="0"/>
    <x v="0"/>
    <x v="23"/>
    <x v="1"/>
    <x v="3"/>
    <x v="1"/>
    <x v="0"/>
    <x v="1"/>
    <x v="3"/>
    <x v="3"/>
    <d v="2017-07-07T00:00:00"/>
    <d v="2017-07-09T00:00:00"/>
    <s v="N511"/>
    <x v="245"/>
    <s v=""/>
    <s v=""/>
    <s v=""/>
    <s v=""/>
    <s v=""/>
    <s v=""/>
  </r>
  <r>
    <n v="728"/>
    <s v="TEMPOACTIVA"/>
    <s v="DUVAN JOSE ARTETA MOLINA"/>
    <n v="1043932130"/>
    <n v="1043932130"/>
    <x v="0"/>
    <x v="0"/>
    <x v="23"/>
    <x v="1"/>
    <x v="3"/>
    <x v="6"/>
    <x v="0"/>
    <x v="1"/>
    <x v="2"/>
    <x v="3"/>
    <d v="2017-07-07T00:00:00"/>
    <d v="2017-07-14T00:00:00"/>
    <s v="T131"/>
    <x v="148"/>
    <s v="DUVAN JOSE ARTETA MOLINA"/>
    <n v="8"/>
    <n v="2017"/>
    <s v="julio"/>
    <s v="T131, S819"/>
    <s v="Herida de miembro inferior, nivel no especificado, Herida de la pierna, parte no especificada"/>
  </r>
  <r>
    <n v="729"/>
    <s v="TEMPOACTIVA"/>
    <s v="RAFAEL ENRIQUE DIAZ NAVARRO"/>
    <n v="8779253"/>
    <n v="8779253"/>
    <x v="0"/>
    <x v="0"/>
    <x v="4"/>
    <x v="1"/>
    <x v="3"/>
    <x v="5"/>
    <x v="0"/>
    <x v="1"/>
    <x v="2"/>
    <x v="3"/>
    <d v="2017-07-08T00:00:00"/>
    <d v="2017-07-09T00:00:00"/>
    <s v="M771"/>
    <x v="160"/>
    <s v=""/>
    <s v=""/>
    <s v=""/>
    <s v=""/>
    <s v=""/>
    <s v=""/>
  </r>
  <r>
    <n v="730"/>
    <s v="TEMPOACTIVA"/>
    <s v="RUBEN DARIO MERCADO SALAS"/>
    <n v="3715133"/>
    <n v="3715133"/>
    <x v="0"/>
    <x v="0"/>
    <x v="0"/>
    <x v="1"/>
    <x v="3"/>
    <x v="5"/>
    <x v="0"/>
    <x v="1"/>
    <x v="5"/>
    <x v="3"/>
    <d v="2017-07-09T00:00:00"/>
    <d v="2017-07-08T00:00:00"/>
    <s v="A09X"/>
    <x v="22"/>
    <s v=""/>
    <s v=""/>
    <s v=""/>
    <s v=""/>
    <s v=""/>
    <s v=""/>
  </r>
  <r>
    <n v="731"/>
    <s v="TEMPOACTIVA"/>
    <s v="CLARIBEL  TARRAS CALLE"/>
    <n v="22650493"/>
    <n v="22650493"/>
    <x v="0"/>
    <x v="0"/>
    <x v="0"/>
    <x v="0"/>
    <x v="3"/>
    <x v="0"/>
    <x v="0"/>
    <x v="1"/>
    <x v="3"/>
    <x v="3"/>
    <d v="2017-07-10T00:00:00"/>
    <d v="2017-07-10T00:00:00"/>
    <s v="N390"/>
    <x v="5"/>
    <s v=""/>
    <s v=""/>
    <s v=""/>
    <s v=""/>
    <s v=""/>
    <s v=""/>
  </r>
  <r>
    <n v="732"/>
    <s v="TEMPOACTIVA"/>
    <s v="ALEXANDER JOSE SEGURA DE LA ROSA"/>
    <n v="8566610"/>
    <n v="8566610"/>
    <x v="5"/>
    <x v="0"/>
    <x v="6"/>
    <x v="1"/>
    <x v="3"/>
    <x v="5"/>
    <x v="0"/>
    <x v="1"/>
    <x v="3"/>
    <x v="3"/>
    <d v="2017-07-15T00:00:00"/>
    <d v="2017-07-16T00:00:00"/>
    <s v="L011"/>
    <x v="246"/>
    <s v=""/>
    <s v=""/>
    <s v=""/>
    <s v=""/>
    <s v=""/>
    <s v=""/>
  </r>
  <r>
    <n v="733"/>
    <s v="TEMPOACTIVA"/>
    <s v="EDGARD RAFAEL OSORIO GUTIERREZ"/>
    <n v="8720009"/>
    <n v="8720009"/>
    <x v="9"/>
    <x v="0"/>
    <x v="10"/>
    <x v="1"/>
    <x v="3"/>
    <x v="5"/>
    <x v="0"/>
    <x v="1"/>
    <x v="8"/>
    <x v="3"/>
    <d v="2017-07-24T00:00:00"/>
    <d v="2017-07-25T00:00:00"/>
    <s v="J069"/>
    <x v="23"/>
    <s v=""/>
    <s v=""/>
    <s v=""/>
    <s v=""/>
    <s v=""/>
    <s v=""/>
  </r>
  <r>
    <n v="734"/>
    <s v="TEMPOACTIVA"/>
    <s v="NINA YISETT RUEDA TORRES"/>
    <n v="55313514"/>
    <n v="55313514"/>
    <x v="0"/>
    <x v="0"/>
    <x v="0"/>
    <x v="0"/>
    <x v="3"/>
    <x v="9"/>
    <x v="0"/>
    <x v="1"/>
    <x v="3"/>
    <x v="3"/>
    <d v="2017-07-14T00:00:00"/>
    <d v="2017-07-23T00:00:00"/>
    <s v="D24X"/>
    <x v="247"/>
    <s v="NINA YISETT RUEDA TORRES"/>
    <n v="10"/>
    <n v="2017"/>
    <s v="julio"/>
    <s v="D24X, N63X"/>
    <s v="Tumor benigno de la mama, Masa no especificada en la mama"/>
  </r>
  <r>
    <n v="735"/>
    <s v="TEMPOACTIVA"/>
    <s v="NINA YISETT RUEDA TORRES"/>
    <n v="55313514"/>
    <n v="55313514"/>
    <x v="0"/>
    <x v="0"/>
    <x v="0"/>
    <x v="0"/>
    <x v="3"/>
    <x v="4"/>
    <x v="0"/>
    <x v="1"/>
    <x v="3"/>
    <x v="3"/>
    <d v="2017-07-24T00:00:00"/>
    <d v="2017-07-29T00:00:00"/>
    <s v="N63X"/>
    <x v="248"/>
    <s v="NINA YISETT RUEDA TORRES"/>
    <n v="6"/>
    <n v="2017"/>
    <s v="julio"/>
    <s v="D24X, N63X"/>
    <s v="Tumor benigno de la mama, Masa no especificada en la mama"/>
  </r>
  <r>
    <n v="736"/>
    <s v="TEMPOACTIVA"/>
    <s v="ALEX JOSE CARPINTERO AHUMADA"/>
    <n v="8487831"/>
    <n v="8487831"/>
    <x v="0"/>
    <x v="0"/>
    <x v="23"/>
    <x v="1"/>
    <x v="1"/>
    <x v="11"/>
    <x v="1"/>
    <x v="2"/>
    <x v="4"/>
    <x v="3"/>
    <d v="2017-08-03T00:00:00"/>
    <d v="2017-08-17T00:00:00"/>
    <s v="S600"/>
    <x v="238"/>
    <s v="ALEX JOSE CARPINTERO AHUMADA"/>
    <n v="15"/>
    <n v="2017"/>
    <s v="agosto"/>
    <s v="S600, G442"/>
    <s v="Contusion de dedo(s) de la mano, sin dano de la(s) una(s), Cefalea debida a tension"/>
  </r>
  <r>
    <n v="737"/>
    <s v="TEMPOACTIVA"/>
    <s v="CARMEN CECILIA PADILLA SALCEDO"/>
    <n v="22510424"/>
    <n v="22510424"/>
    <x v="12"/>
    <x v="0"/>
    <x v="23"/>
    <x v="0"/>
    <x v="3"/>
    <x v="20"/>
    <x v="0"/>
    <x v="1"/>
    <x v="2"/>
    <x v="3"/>
    <d v="2017-07-19T00:00:00"/>
    <d v="2017-07-31T00:00:00"/>
    <s v="C56X"/>
    <x v="204"/>
    <s v="CARMEN CECILIA PADILLA SALCEDO"/>
    <n v="13"/>
    <n v="2017"/>
    <s v="julio"/>
    <s v="C56X"/>
    <s v="Tumor maligno del ovario"/>
  </r>
  <r>
    <n v="738"/>
    <s v="TEMPOACTIVA"/>
    <s v="CARMEN CECILIA PADILLA SALCEDO"/>
    <n v="22510424"/>
    <n v="22510424"/>
    <x v="12"/>
    <x v="0"/>
    <x v="23"/>
    <x v="0"/>
    <x v="1"/>
    <x v="27"/>
    <x v="0"/>
    <x v="1"/>
    <x v="2"/>
    <x v="3"/>
    <d v="2017-08-01T00:00:00"/>
    <d v="2017-08-17T00:00:00"/>
    <s v="C56X"/>
    <x v="204"/>
    <s v="CARMEN CECILIA PADILLA SALCEDO"/>
    <n v="17"/>
    <n v="2017"/>
    <s v="agosto"/>
    <s v="C56X"/>
    <s v="Tumor maligno del ovario"/>
  </r>
  <r>
    <n v="739"/>
    <s v="TEMPOACTIVA"/>
    <s v="ANGELICA MARIA JULIO GARCIA"/>
    <n v="1007116426"/>
    <n v="1007116426"/>
    <x v="20"/>
    <x v="0"/>
    <x v="32"/>
    <x v="0"/>
    <x v="1"/>
    <x v="10"/>
    <x v="0"/>
    <x v="1"/>
    <x v="3"/>
    <x v="3"/>
    <d v="2017-08-04T00:00:00"/>
    <d v="2017-08-07T00:00:00"/>
    <s v="O200"/>
    <x v="134"/>
    <s v=""/>
    <s v=""/>
    <s v=""/>
    <s v=""/>
    <s v=""/>
    <s v=""/>
  </r>
  <r>
    <n v="740"/>
    <s v="TEMPOACTIVA"/>
    <s v="DUVAN JOSE ARTETA MOLINA"/>
    <n v="1043932130"/>
    <n v="1043932130"/>
    <x v="0"/>
    <x v="0"/>
    <x v="23"/>
    <x v="1"/>
    <x v="3"/>
    <x v="9"/>
    <x v="0"/>
    <x v="1"/>
    <x v="2"/>
    <x v="3"/>
    <d v="2017-07-15T00:00:00"/>
    <d v="2017-07-25T00:00:00"/>
    <s v="S819"/>
    <x v="249"/>
    <s v="DUVAN JOSE ARTETA MOLINA"/>
    <n v="10"/>
    <n v="2017"/>
    <s v="julio"/>
    <s v="T131, S819"/>
    <s v="Herida de miembro inferior, nivel no especificado, Herida de la pierna, parte no especificada"/>
  </r>
  <r>
    <n v="741"/>
    <s v="TEMPOACTIVA"/>
    <s v="RAMIRO ALBERTO SIERRA RICO"/>
    <n v="73135826"/>
    <n v="73135826"/>
    <x v="5"/>
    <x v="0"/>
    <x v="15"/>
    <x v="1"/>
    <x v="3"/>
    <x v="1"/>
    <x v="0"/>
    <x v="1"/>
    <x v="4"/>
    <x v="3"/>
    <d v="2017-07-16T00:00:00"/>
    <d v="2017-07-18T00:00:00"/>
    <s v="L609"/>
    <x v="250"/>
    <s v=""/>
    <s v=""/>
    <s v=""/>
    <s v=""/>
    <s v=""/>
    <s v=""/>
  </r>
  <r>
    <n v="742"/>
    <s v="TEMPOACTIVA"/>
    <s v="CLARIBEL  TARRAS CALLE"/>
    <n v="22650493"/>
    <n v="22650493"/>
    <x v="0"/>
    <x v="0"/>
    <x v="0"/>
    <x v="0"/>
    <x v="3"/>
    <x v="0"/>
    <x v="0"/>
    <x v="1"/>
    <x v="3"/>
    <x v="3"/>
    <d v="2017-07-15T00:00:00"/>
    <d v="2017-07-15T00:00:00"/>
    <s v="M624"/>
    <x v="34"/>
    <s v=""/>
    <s v=""/>
    <s v=""/>
    <s v=""/>
    <s v=""/>
    <s v=""/>
  </r>
  <r>
    <n v="743"/>
    <s v="TEMPOACTIVA"/>
    <s v="ANDREA PATRICIA AGUIRRE ARAMBULA"/>
    <n v="1129576507"/>
    <n v="1129576507"/>
    <x v="0"/>
    <x v="0"/>
    <x v="0"/>
    <x v="0"/>
    <x v="3"/>
    <x v="5"/>
    <x v="0"/>
    <x v="1"/>
    <x v="3"/>
    <x v="3"/>
    <d v="2017-07-17T00:00:00"/>
    <d v="2017-07-18T00:00:00"/>
    <s v="K522"/>
    <x v="242"/>
    <s v=""/>
    <s v=""/>
    <s v=""/>
    <s v=""/>
    <s v=""/>
    <s v=""/>
  </r>
  <r>
    <n v="744"/>
    <s v="TEMPOACTIVA"/>
    <s v="MICHAEL  MENDEZ BENTHAN"/>
    <n v="72220315"/>
    <n v="72220315"/>
    <x v="2"/>
    <x v="0"/>
    <x v="6"/>
    <x v="1"/>
    <x v="6"/>
    <x v="9"/>
    <x v="0"/>
    <x v="1"/>
    <x v="2"/>
    <x v="4"/>
    <d v="2022-06-14T00:00:00"/>
    <d v="2022-06-23T00:00:00"/>
    <s v="S618"/>
    <x v="17"/>
    <s v=""/>
    <s v=""/>
    <s v=""/>
    <s v=""/>
    <s v=""/>
    <s v=""/>
  </r>
  <r>
    <n v="745"/>
    <s v="TEMPOACTIVA"/>
    <s v="DALSY DEL SOCORRO OLIVARES LASCARO"/>
    <n v="22509141"/>
    <n v="22509141"/>
    <x v="12"/>
    <x v="0"/>
    <x v="23"/>
    <x v="0"/>
    <x v="3"/>
    <x v="1"/>
    <x v="0"/>
    <x v="1"/>
    <x v="2"/>
    <x v="3"/>
    <d v="2017-07-29T00:00:00"/>
    <d v="2017-07-31T00:00:00"/>
    <s v="G560"/>
    <x v="251"/>
    <s v=""/>
    <s v=""/>
    <s v=""/>
    <s v=""/>
    <s v=""/>
    <s v=""/>
  </r>
  <r>
    <n v="746"/>
    <s v="TEMPOACTIVA"/>
    <s v="ZAMIT  SOLANO MEJIA"/>
    <n v="1048205563"/>
    <n v="1048205563"/>
    <x v="17"/>
    <x v="0"/>
    <x v="2"/>
    <x v="1"/>
    <x v="1"/>
    <x v="10"/>
    <x v="1"/>
    <x v="2"/>
    <x v="4"/>
    <x v="3"/>
    <d v="2017-08-04T00:00:00"/>
    <d v="2017-08-04T00:00:00"/>
    <s v="S834"/>
    <x v="252"/>
    <s v="ZAMIT  SOLANO MEJIA"/>
    <n v="5"/>
    <n v="2017"/>
    <s v="agosto"/>
    <s v="S834, S835"/>
    <s v="Esguinces y torceduras que comprometen los ligamentos laterales (externo) (interno) de la rodilla, Esguinces y torceduras que comprometen el ligamento cruzado (anterior) (posterior) de la rodilla"/>
  </r>
  <r>
    <n v="747"/>
    <s v="TEMPOACTIVA"/>
    <s v="ZAMIT  SOLANO MEJIA"/>
    <n v="1048205563"/>
    <n v="1048205563"/>
    <x v="17"/>
    <x v="0"/>
    <x v="2"/>
    <x v="1"/>
    <x v="1"/>
    <x v="9"/>
    <x v="1"/>
    <x v="2"/>
    <x v="4"/>
    <x v="3"/>
    <d v="2017-08-09T00:00:00"/>
    <d v="2017-08-18T00:00:00"/>
    <s v="S835"/>
    <x v="3"/>
    <s v="ZAMIT  SOLANO MEJIA"/>
    <n v="10"/>
    <n v="2017"/>
    <s v="agosto"/>
    <s v="S834, S835"/>
    <s v="Esguinces y torceduras que comprometen los ligamentos laterales (externo) (interno) de la rodilla, Esguinces y torceduras que comprometen el ligamento cruzado (anterior) (posterior) de la rodilla"/>
  </r>
  <r>
    <n v="748"/>
    <s v="TEMPOACTIVA"/>
    <s v="ANTONY DE JESUS FRANCO SUAREZ"/>
    <n v="1129536929"/>
    <n v="1129536929"/>
    <x v="6"/>
    <x v="0"/>
    <x v="15"/>
    <x v="1"/>
    <x v="1"/>
    <x v="5"/>
    <x v="0"/>
    <x v="1"/>
    <x v="3"/>
    <x v="3"/>
    <d v="2017-08-15T00:00:00"/>
    <d v="2017-08-16T00:00:00"/>
    <s v="J00X"/>
    <x v="10"/>
    <s v=""/>
    <s v=""/>
    <s v=""/>
    <s v=""/>
    <s v=""/>
    <s v=""/>
  </r>
  <r>
    <n v="749"/>
    <s v="TEMPOACTIVA"/>
    <s v="RICARDO ELIAS CORONELL JIMENEZ"/>
    <n v="72122073"/>
    <n v="72122073"/>
    <x v="0"/>
    <x v="0"/>
    <x v="2"/>
    <x v="1"/>
    <x v="1"/>
    <x v="8"/>
    <x v="0"/>
    <x v="1"/>
    <x v="2"/>
    <x v="3"/>
    <d v="2017-08-14T00:00:00"/>
    <d v="2017-08-20T00:00:00"/>
    <s v="B269"/>
    <x v="232"/>
    <s v=""/>
    <s v=""/>
    <s v=""/>
    <s v=""/>
    <s v=""/>
    <s v=""/>
  </r>
  <r>
    <n v="750"/>
    <s v="TEMPOACTIVA"/>
    <s v="ALEX JOSE CARPINTERO AHUMADA"/>
    <n v="8487831"/>
    <n v="8487831"/>
    <x v="0"/>
    <x v="0"/>
    <x v="23"/>
    <x v="1"/>
    <x v="1"/>
    <x v="0"/>
    <x v="1"/>
    <x v="2"/>
    <x v="4"/>
    <x v="3"/>
    <d v="2017-08-18T00:00:00"/>
    <d v="2017-08-18T00:00:00"/>
    <s v="G442"/>
    <x v="18"/>
    <s v="ALEX JOSE CARPINTERO AHUMADA"/>
    <n v="1"/>
    <n v="2017"/>
    <s v="agosto"/>
    <s v="S600, G442"/>
    <s v="Contusion de dedo(s) de la mano, sin dano de la(s) una(s), Cefalea debida a tension"/>
  </r>
  <r>
    <n v="751"/>
    <s v="TEMPOACTIVA"/>
    <s v="PABLA EMILIA SANDOVAL DE CASTRO"/>
    <n v="32649558"/>
    <n v="32649558"/>
    <x v="30"/>
    <x v="0"/>
    <x v="19"/>
    <x v="0"/>
    <x v="1"/>
    <x v="0"/>
    <x v="0"/>
    <x v="1"/>
    <x v="3"/>
    <x v="3"/>
    <d v="2017-08-18T00:00:00"/>
    <d v="2017-08-18T00:00:00"/>
    <s v="G442"/>
    <x v="18"/>
    <s v=""/>
    <s v=""/>
    <s v=""/>
    <s v=""/>
    <s v=""/>
    <s v=""/>
  </r>
  <r>
    <n v="752"/>
    <s v="TEMPOACTIVA"/>
    <s v="RAFAEL ENRIQUE DIAZ NAVARRO"/>
    <n v="8779253"/>
    <n v="8779253"/>
    <x v="0"/>
    <x v="0"/>
    <x v="4"/>
    <x v="1"/>
    <x v="1"/>
    <x v="0"/>
    <x v="0"/>
    <x v="1"/>
    <x v="2"/>
    <x v="3"/>
    <d v="2017-08-22T00:00:00"/>
    <d v="2017-08-22T00:00:00"/>
    <s v="M771"/>
    <x v="160"/>
    <s v=""/>
    <s v=""/>
    <s v=""/>
    <s v=""/>
    <s v=""/>
    <s v=""/>
  </r>
  <r>
    <n v="753"/>
    <s v="TEMPOACTIVA"/>
    <s v="LARRY GUILLERMO HERNANDEZ ARGUELLES"/>
    <n v="1143123692"/>
    <n v="1143123692"/>
    <x v="25"/>
    <x v="0"/>
    <x v="38"/>
    <x v="1"/>
    <x v="1"/>
    <x v="15"/>
    <x v="0"/>
    <x v="1"/>
    <x v="2"/>
    <x v="3"/>
    <d v="2017-08-23T00:00:00"/>
    <d v="2017-08-26T00:00:00"/>
    <s v="M545"/>
    <x v="70"/>
    <s v=""/>
    <s v=""/>
    <s v=""/>
    <s v=""/>
    <s v=""/>
    <s v=""/>
  </r>
  <r>
    <n v="754"/>
    <s v="TEMPOACTIVA"/>
    <s v="FRANCY PATRICIA BALLESTEROS MORALES"/>
    <n v="32786822"/>
    <n v="32786822"/>
    <x v="0"/>
    <x v="0"/>
    <x v="19"/>
    <x v="0"/>
    <x v="1"/>
    <x v="5"/>
    <x v="0"/>
    <x v="1"/>
    <x v="4"/>
    <x v="3"/>
    <d v="2017-08-22T00:00:00"/>
    <d v="2017-08-23T00:00:00"/>
    <s v="H660"/>
    <x v="243"/>
    <s v=""/>
    <s v=""/>
    <s v=""/>
    <s v=""/>
    <s v=""/>
    <s v=""/>
  </r>
  <r>
    <n v="755"/>
    <s v="TEMPOACTIVA"/>
    <s v="FRANCY PATRICIA BALLESTEROS MORALES"/>
    <n v="32786822"/>
    <n v="32786822"/>
    <x v="0"/>
    <x v="0"/>
    <x v="19"/>
    <x v="0"/>
    <x v="1"/>
    <x v="1"/>
    <x v="0"/>
    <x v="1"/>
    <x v="4"/>
    <x v="3"/>
    <d v="2017-08-29T00:00:00"/>
    <d v="2017-08-31T00:00:00"/>
    <s v="H660"/>
    <x v="243"/>
    <s v=""/>
    <s v=""/>
    <s v=""/>
    <s v=""/>
    <s v=""/>
    <s v=""/>
  </r>
  <r>
    <n v="756"/>
    <s v="TEMPOACTIVA"/>
    <s v="FRANCY PATRICIA BALLESTEROS MORALES"/>
    <n v="32786822"/>
    <n v="32786822"/>
    <x v="0"/>
    <x v="0"/>
    <x v="19"/>
    <x v="0"/>
    <x v="5"/>
    <x v="15"/>
    <x v="0"/>
    <x v="1"/>
    <x v="4"/>
    <x v="3"/>
    <d v="2017-09-01T00:00:00"/>
    <d v="2017-09-02T00:00:00"/>
    <s v="H660"/>
    <x v="243"/>
    <s v=""/>
    <s v=""/>
    <s v=""/>
    <s v=""/>
    <s v=""/>
    <s v=""/>
  </r>
  <r>
    <n v="757"/>
    <s v="TEMPOACTIVA"/>
    <s v="LORAINE PAOLA ESCALANTE BROCHERO"/>
    <n v="1143115054"/>
    <n v="1143115054"/>
    <x v="36"/>
    <x v="0"/>
    <x v="29"/>
    <x v="0"/>
    <x v="1"/>
    <x v="5"/>
    <x v="0"/>
    <x v="1"/>
    <x v="3"/>
    <x v="3"/>
    <d v="2017-08-25T00:00:00"/>
    <d v="2017-08-26T00:00:00"/>
    <s v="J039"/>
    <x v="11"/>
    <s v=""/>
    <s v=""/>
    <s v=""/>
    <s v=""/>
    <s v=""/>
    <s v=""/>
  </r>
  <r>
    <n v="758"/>
    <s v="TEMPOACTIVA"/>
    <s v="MARIA DEL CARMEN BORNACELLY BALZA"/>
    <n v="26852755"/>
    <n v="26852755"/>
    <x v="0"/>
    <x v="0"/>
    <x v="19"/>
    <x v="0"/>
    <x v="1"/>
    <x v="0"/>
    <x v="0"/>
    <x v="1"/>
    <x v="0"/>
    <x v="3"/>
    <d v="2017-08-24T00:00:00"/>
    <d v="2017-08-24T00:00:00"/>
    <s v="H358"/>
    <x v="253"/>
    <s v=""/>
    <s v=""/>
    <s v=""/>
    <s v=""/>
    <s v=""/>
    <s v=""/>
  </r>
  <r>
    <n v="759"/>
    <s v="TEMPOACTIVA"/>
    <s v="MARIA DEL CARMEN BORNACELLY BALZA"/>
    <n v="26852755"/>
    <n v="26852755"/>
    <x v="0"/>
    <x v="0"/>
    <x v="19"/>
    <x v="0"/>
    <x v="1"/>
    <x v="5"/>
    <x v="0"/>
    <x v="1"/>
    <x v="0"/>
    <x v="3"/>
    <d v="2017-08-30T00:00:00"/>
    <d v="2017-08-31T00:00:00"/>
    <s v="H358"/>
    <x v="253"/>
    <s v=""/>
    <s v=""/>
    <s v=""/>
    <s v=""/>
    <s v=""/>
    <s v=""/>
  </r>
  <r>
    <n v="760"/>
    <s v="TEMPOACTIVA"/>
    <s v="ONELL JUSTIN CERA BOLAÑO"/>
    <n v="1140814061"/>
    <n v="1140814061"/>
    <x v="20"/>
    <x v="0"/>
    <x v="29"/>
    <x v="1"/>
    <x v="9"/>
    <x v="1"/>
    <x v="1"/>
    <x v="2"/>
    <x v="3"/>
    <x v="2"/>
    <d v="2018-11-30T00:00:00"/>
    <d v="2018-12-02T00:00:00"/>
    <s v="M545"/>
    <x v="70"/>
    <s v=""/>
    <s v=""/>
    <s v=""/>
    <s v=""/>
    <s v=""/>
    <s v=""/>
  </r>
  <r>
    <n v="761"/>
    <s v="TEMPOACTIVA"/>
    <s v="LARRY GUILLERMO HERNANDEZ ARGUELLES"/>
    <n v="1143123692"/>
    <n v="1143123692"/>
    <x v="25"/>
    <x v="0"/>
    <x v="38"/>
    <x v="1"/>
    <x v="3"/>
    <x v="1"/>
    <x v="0"/>
    <x v="1"/>
    <x v="2"/>
    <x v="3"/>
    <d v="2017-07-28T00:00:00"/>
    <d v="2017-08-30T00:00:00"/>
    <s v="M545"/>
    <x v="70"/>
    <s v=""/>
    <s v=""/>
    <s v=""/>
    <s v=""/>
    <s v=""/>
    <s v=""/>
  </r>
  <r>
    <n v="762"/>
    <s v="TEMPOACTIVA"/>
    <s v="CESAR AUGUSTO HENAO DE LA CRUZ"/>
    <n v="1129564190"/>
    <n v="1129564190"/>
    <x v="0"/>
    <x v="0"/>
    <x v="5"/>
    <x v="1"/>
    <x v="1"/>
    <x v="5"/>
    <x v="0"/>
    <x v="1"/>
    <x v="2"/>
    <x v="3"/>
    <d v="2017-08-29T00:00:00"/>
    <d v="2017-08-30T00:00:00"/>
    <s v="J038"/>
    <x v="254"/>
    <s v=""/>
    <s v=""/>
    <s v=""/>
    <s v=""/>
    <s v=""/>
    <s v=""/>
  </r>
  <r>
    <n v="763"/>
    <s v="TEMPOACTIVA"/>
    <s v="IVAN DARIO MOLINA ARTETA"/>
    <n v="1044392901"/>
    <n v="1044392901"/>
    <x v="0"/>
    <x v="0"/>
    <x v="23"/>
    <x v="1"/>
    <x v="1"/>
    <x v="8"/>
    <x v="0"/>
    <x v="1"/>
    <x v="3"/>
    <x v="3"/>
    <d v="2017-08-17T00:00:00"/>
    <d v="2017-08-23T00:00:00"/>
    <s v="B269"/>
    <x v="232"/>
    <s v=""/>
    <s v=""/>
    <s v=""/>
    <s v=""/>
    <s v=""/>
    <s v=""/>
  </r>
  <r>
    <n v="764"/>
    <s v="TEMPOACTIVA"/>
    <s v="ZAMIT  SOLANO MEJIA"/>
    <n v="1048205563"/>
    <n v="1048205563"/>
    <x v="17"/>
    <x v="0"/>
    <x v="2"/>
    <x v="1"/>
    <x v="5"/>
    <x v="7"/>
    <x v="1"/>
    <x v="2"/>
    <x v="4"/>
    <x v="3"/>
    <d v="2017-09-02T00:00:00"/>
    <d v="2017-09-30T00:00:00"/>
    <s v="S834"/>
    <x v="252"/>
    <s v="ZAMIT  SOLANO MEJIA"/>
    <n v="29"/>
    <n v="2017"/>
    <s v="septiembre"/>
    <s v="S834"/>
    <s v="Esguinces y torceduras que comprometen los ligamentos laterales (externo) (interno) de la rodilla"/>
  </r>
  <r>
    <n v="765"/>
    <s v="TEMPOACTIVA"/>
    <s v="ZAMIT  SOLANO MEJIA"/>
    <n v="1048205563"/>
    <n v="1048205563"/>
    <x v="17"/>
    <x v="0"/>
    <x v="2"/>
    <x v="1"/>
    <x v="11"/>
    <x v="0"/>
    <x v="1"/>
    <x v="2"/>
    <x v="4"/>
    <x v="3"/>
    <d v="2017-10-01T00:00:00"/>
    <d v="2017-10-01T00:00:00"/>
    <s v="S834"/>
    <x v="252"/>
    <s v=""/>
    <s v=""/>
    <s v=""/>
    <s v=""/>
    <s v=""/>
    <s v=""/>
  </r>
  <r>
    <n v="766"/>
    <s v="TEMPOACTIVA"/>
    <s v="OSCAR EDUARDO MOLINA MOLINA"/>
    <n v="3731172"/>
    <n v="3731172"/>
    <x v="0"/>
    <x v="0"/>
    <x v="2"/>
    <x v="1"/>
    <x v="5"/>
    <x v="0"/>
    <x v="0"/>
    <x v="1"/>
    <x v="5"/>
    <x v="2"/>
    <d v="2018-09-18T00:00:00"/>
    <d v="2018-09-18T00:00:00"/>
    <s v="G442"/>
    <x v="18"/>
    <s v=""/>
    <s v=""/>
    <s v=""/>
    <s v=""/>
    <s v=""/>
    <s v=""/>
  </r>
  <r>
    <n v="767"/>
    <s v="TEMPOACTIVA"/>
    <s v="MARY ANN IBAÑEZ ANGARITA"/>
    <n v="1140819969"/>
    <n v="1140819969"/>
    <x v="37"/>
    <x v="0"/>
    <x v="28"/>
    <x v="0"/>
    <x v="5"/>
    <x v="5"/>
    <x v="0"/>
    <x v="1"/>
    <x v="3"/>
    <x v="3"/>
    <d v="2017-09-11T00:00:00"/>
    <d v="2017-09-12T00:00:00"/>
    <s v="J069"/>
    <x v="23"/>
    <s v=""/>
    <s v=""/>
    <s v=""/>
    <s v=""/>
    <s v=""/>
    <s v=""/>
  </r>
  <r>
    <n v="768"/>
    <s v="TEMPOACTIVA"/>
    <s v="LAURA VANESSA FLOREZ LOPEZ"/>
    <n v="1143119086"/>
    <n v="1143119086"/>
    <x v="20"/>
    <x v="0"/>
    <x v="0"/>
    <x v="0"/>
    <x v="5"/>
    <x v="5"/>
    <x v="0"/>
    <x v="1"/>
    <x v="3"/>
    <x v="3"/>
    <d v="2017-09-04T00:00:00"/>
    <d v="2017-09-05T00:00:00"/>
    <s v="J393"/>
    <x v="255"/>
    <s v=""/>
    <s v=""/>
    <s v=""/>
    <s v=""/>
    <s v=""/>
    <s v=""/>
  </r>
  <r>
    <n v="769"/>
    <s v="TEMPOACTIVA"/>
    <s v="LAURA VANESSA FLOREZ LOPEZ"/>
    <n v="1143119086"/>
    <n v="1143119086"/>
    <x v="20"/>
    <x v="0"/>
    <x v="0"/>
    <x v="0"/>
    <x v="5"/>
    <x v="5"/>
    <x v="0"/>
    <x v="1"/>
    <x v="3"/>
    <x v="3"/>
    <d v="2017-09-02T00:00:00"/>
    <d v="2017-09-03T00:00:00"/>
    <s v="R002"/>
    <x v="256"/>
    <s v=""/>
    <s v=""/>
    <s v=""/>
    <s v=""/>
    <s v=""/>
    <s v=""/>
  </r>
  <r>
    <n v="770"/>
    <s v="TEMPOACTIVA"/>
    <s v="CESAR AUGUSTO HENAO DE LA CRUZ"/>
    <n v="1129564190"/>
    <n v="1129564190"/>
    <x v="0"/>
    <x v="0"/>
    <x v="5"/>
    <x v="1"/>
    <x v="5"/>
    <x v="0"/>
    <x v="0"/>
    <x v="1"/>
    <x v="2"/>
    <x v="3"/>
    <d v="2017-09-12T00:00:00"/>
    <d v="2017-09-12T00:00:00"/>
    <s v="B349"/>
    <x v="31"/>
    <s v=""/>
    <s v=""/>
    <s v=""/>
    <s v=""/>
    <s v=""/>
    <s v=""/>
  </r>
  <r>
    <n v="771"/>
    <s v="TEMPOACTIVA"/>
    <s v="RUBEN DARIO MERCADO SALAS"/>
    <n v="3715133"/>
    <n v="3715133"/>
    <x v="0"/>
    <x v="0"/>
    <x v="0"/>
    <x v="1"/>
    <x v="5"/>
    <x v="5"/>
    <x v="0"/>
    <x v="1"/>
    <x v="5"/>
    <x v="3"/>
    <d v="2017-09-09T00:00:00"/>
    <s v="109/2017"/>
    <s v="M511"/>
    <x v="241"/>
    <s v=""/>
    <s v=""/>
    <s v=""/>
    <s v=""/>
    <s v=""/>
    <s v=""/>
  </r>
  <r>
    <n v="772"/>
    <s v="TEMPOACTIVA"/>
    <s v="LAURA VANESSA FLOREZ LOPEZ"/>
    <n v="1143119086"/>
    <n v="1143119086"/>
    <x v="20"/>
    <x v="0"/>
    <x v="0"/>
    <x v="0"/>
    <x v="5"/>
    <x v="5"/>
    <x v="0"/>
    <x v="1"/>
    <x v="3"/>
    <x v="3"/>
    <d v="2017-09-14T00:00:00"/>
    <d v="2017-09-15T00:00:00"/>
    <s v="R071"/>
    <x v="257"/>
    <s v=""/>
    <s v=""/>
    <s v=""/>
    <s v=""/>
    <s v=""/>
    <s v=""/>
  </r>
  <r>
    <n v="773"/>
    <s v="TEMPOACTIVA"/>
    <s v="CARMEN CECILIA PADILLA SALCEDO"/>
    <n v="22510424"/>
    <n v="22510424"/>
    <x v="12"/>
    <x v="0"/>
    <x v="23"/>
    <x v="0"/>
    <x v="5"/>
    <x v="20"/>
    <x v="0"/>
    <x v="1"/>
    <x v="2"/>
    <x v="3"/>
    <d v="2017-09-18T00:00:00"/>
    <d v="2017-09-30T00:00:00"/>
    <s v="S900"/>
    <x v="170"/>
    <s v="CARMEN CECILIA PADILLA SALCEDO"/>
    <n v="13"/>
    <n v="2017"/>
    <s v="septiembre"/>
    <s v="S900"/>
    <s v="Contusion del tobillo"/>
  </r>
  <r>
    <n v="774"/>
    <s v="TEMPOACTIVA"/>
    <s v="CARMEN CECILIA PADILLA SALCEDO"/>
    <n v="22510424"/>
    <n v="22510424"/>
    <x v="12"/>
    <x v="0"/>
    <x v="23"/>
    <x v="0"/>
    <x v="11"/>
    <x v="27"/>
    <x v="0"/>
    <x v="1"/>
    <x v="2"/>
    <x v="3"/>
    <d v="2017-10-01T00:00:00"/>
    <d v="2017-10-17T00:00:00"/>
    <s v="S900"/>
    <x v="170"/>
    <s v="CARMEN CECILIA PADILLA SALCEDO"/>
    <n v="17"/>
    <n v="2017"/>
    <s v="octubre"/>
    <s v="S900, S900"/>
    <s v="Contusion del tobillo, Contusion del tobillo"/>
  </r>
  <r>
    <n v="775"/>
    <s v="TEMPOACTIVA"/>
    <s v="PALMIRA MARIA JIMENEZ MENDEZ"/>
    <n v="1140817577"/>
    <n v="1140817577"/>
    <x v="0"/>
    <x v="0"/>
    <x v="0"/>
    <x v="0"/>
    <x v="9"/>
    <x v="5"/>
    <x v="0"/>
    <x v="1"/>
    <x v="7"/>
    <x v="1"/>
    <d v="2023-11-14T00:00:00"/>
    <d v="2023-11-15T00:00:00"/>
    <s v="A09X"/>
    <x v="22"/>
    <s v=""/>
    <s v=""/>
    <s v=""/>
    <s v=""/>
    <s v=""/>
    <s v=""/>
  </r>
  <r>
    <n v="776"/>
    <s v="TEMPOACTIVA"/>
    <s v="RAFAEL ENRIQUE DIAZ NAVARRO"/>
    <n v="8779253"/>
    <n v="8779253"/>
    <x v="0"/>
    <x v="0"/>
    <x v="4"/>
    <x v="1"/>
    <x v="5"/>
    <x v="18"/>
    <x v="0"/>
    <x v="1"/>
    <x v="2"/>
    <x v="3"/>
    <d v="2017-09-14T00:00:00"/>
    <d v="2017-09-25T00:00:00"/>
    <s v="H448"/>
    <x v="258"/>
    <s v="RAFAEL ENRIQUE DIAZ NAVARRO"/>
    <n v="12"/>
    <n v="2017"/>
    <s v="septiembre"/>
    <s v="H448"/>
    <s v="Otros trastornos del globo ocular"/>
  </r>
  <r>
    <n v="777"/>
    <s v="TEMPOACTIVA"/>
    <s v="YEFRI JAVIER ROMERO VASQUEZ"/>
    <n v="1043667569"/>
    <n v="1043667569"/>
    <x v="0"/>
    <x v="0"/>
    <x v="0"/>
    <x v="1"/>
    <x v="5"/>
    <x v="5"/>
    <x v="0"/>
    <x v="1"/>
    <x v="10"/>
    <x v="3"/>
    <d v="2017-09-27T00:00:00"/>
    <d v="2017-09-28T00:00:00"/>
    <s v="H100"/>
    <x v="259"/>
    <s v=""/>
    <s v=""/>
    <s v=""/>
    <s v=""/>
    <s v=""/>
    <s v=""/>
  </r>
  <r>
    <n v="778"/>
    <s v="TEMPOACTIVA"/>
    <s v="JUDITH ESTHER PASTOR ABELLO"/>
    <n v="32678224"/>
    <n v="32678224"/>
    <x v="0"/>
    <x v="0"/>
    <x v="15"/>
    <x v="0"/>
    <x v="11"/>
    <x v="0"/>
    <x v="0"/>
    <x v="1"/>
    <x v="3"/>
    <x v="3"/>
    <d v="2017-10-10T00:00:00"/>
    <d v="2017-10-10T00:00:00"/>
    <s v="J00X"/>
    <x v="10"/>
    <s v=""/>
    <s v=""/>
    <s v=""/>
    <s v=""/>
    <s v=""/>
    <s v=""/>
  </r>
  <r>
    <n v="779"/>
    <s v="TEMPOACTIVA"/>
    <s v="BELCY CECILIA GOMEZ DOMINGUEZ"/>
    <n v="32750719"/>
    <n v="32750719"/>
    <x v="0"/>
    <x v="0"/>
    <x v="19"/>
    <x v="0"/>
    <x v="11"/>
    <x v="1"/>
    <x v="0"/>
    <x v="1"/>
    <x v="8"/>
    <x v="3"/>
    <d v="2017-10-08T00:00:00"/>
    <d v="2017-10-10T00:00:00"/>
    <s v="H100"/>
    <x v="259"/>
    <s v=""/>
    <s v=""/>
    <s v=""/>
    <s v=""/>
    <s v=""/>
    <s v=""/>
  </r>
  <r>
    <n v="780"/>
    <s v="TEMPOACTIVA"/>
    <s v="BELCY CECILIA GOMEZ DOMINGUEZ"/>
    <n v="32750719"/>
    <n v="32750719"/>
    <x v="0"/>
    <x v="0"/>
    <x v="19"/>
    <x v="0"/>
    <x v="11"/>
    <x v="0"/>
    <x v="0"/>
    <x v="1"/>
    <x v="8"/>
    <x v="3"/>
    <d v="2017-10-11T00:00:00"/>
    <d v="2017-10-11T00:00:00"/>
    <s v="H103"/>
    <x v="152"/>
    <s v=""/>
    <s v=""/>
    <s v=""/>
    <s v=""/>
    <s v=""/>
    <s v=""/>
  </r>
  <r>
    <n v="781"/>
    <s v="TEMPOACTIVA"/>
    <s v="REYNALDO  CHARRIS MOLINA"/>
    <n v="1044391599"/>
    <n v="1044391599"/>
    <x v="0"/>
    <x v="0"/>
    <x v="2"/>
    <x v="1"/>
    <x v="5"/>
    <x v="0"/>
    <x v="0"/>
    <x v="1"/>
    <x v="2"/>
    <x v="2"/>
    <d v="2018-09-25T00:00:00"/>
    <d v="2018-09-25T00:00:00"/>
    <s v="G442"/>
    <x v="18"/>
    <s v=""/>
    <s v=""/>
    <s v=""/>
    <s v=""/>
    <s v=""/>
    <s v=""/>
  </r>
  <r>
    <n v="782"/>
    <s v="TEMPOACTIVA"/>
    <s v="EDGAR ENRIQUE AMAYA JIMENEZ"/>
    <n v="1044392017"/>
    <n v="1044392017"/>
    <x v="0"/>
    <x v="0"/>
    <x v="2"/>
    <x v="1"/>
    <x v="5"/>
    <x v="5"/>
    <x v="2"/>
    <x v="4"/>
    <x v="5"/>
    <x v="3"/>
    <d v="2017-09-29T00:00:00"/>
    <d v="2017-09-30T00:00:00"/>
    <s v="Licencia de paternidad"/>
    <x v="41"/>
    <s v=""/>
    <s v=""/>
    <s v=""/>
    <s v=""/>
    <s v=""/>
    <s v=""/>
  </r>
  <r>
    <n v="783"/>
    <s v="TEMPOACTIVA"/>
    <s v="EDGAR ENRIQUE AMAYA JIMENEZ"/>
    <n v="1044392017"/>
    <n v="1044392017"/>
    <x v="0"/>
    <x v="0"/>
    <x v="2"/>
    <x v="1"/>
    <x v="11"/>
    <x v="9"/>
    <x v="2"/>
    <x v="4"/>
    <x v="5"/>
    <x v="3"/>
    <d v="2017-10-01T00:00:00"/>
    <d v="2017-10-10T00:00:00"/>
    <s v="Licencia de paternidad"/>
    <x v="41"/>
    <s v=""/>
    <s v=""/>
    <s v=""/>
    <s v=""/>
    <s v=""/>
    <s v=""/>
  </r>
  <r>
    <n v="784"/>
    <s v="TEMPOACTIVA"/>
    <s v="JONATHAN JESUS RODRIGUEZ ESCOBAR"/>
    <n v="1140823332"/>
    <n v="1140823332"/>
    <x v="3"/>
    <x v="0"/>
    <x v="0"/>
    <x v="1"/>
    <x v="11"/>
    <x v="5"/>
    <x v="0"/>
    <x v="1"/>
    <x v="2"/>
    <x v="3"/>
    <d v="2017-10-09T00:00:00"/>
    <d v="2017-10-10T00:00:00"/>
    <s v="L023"/>
    <x v="260"/>
    <s v=""/>
    <s v=""/>
    <s v=""/>
    <s v=""/>
    <s v=""/>
    <s v=""/>
  </r>
  <r>
    <n v="785"/>
    <s v="TEMPOACTIVA"/>
    <s v="JONATHAN JESUS RODRIGUEZ ESCOBAR"/>
    <n v="1140823332"/>
    <n v="1140823332"/>
    <x v="3"/>
    <x v="0"/>
    <x v="0"/>
    <x v="1"/>
    <x v="11"/>
    <x v="10"/>
    <x v="0"/>
    <x v="1"/>
    <x v="2"/>
    <x v="3"/>
    <d v="2017-10-11T00:00:00"/>
    <d v="2017-10-15T00:00:00"/>
    <s v="L023"/>
    <x v="260"/>
    <s v=""/>
    <s v=""/>
    <s v=""/>
    <s v=""/>
    <s v=""/>
    <s v=""/>
  </r>
  <r>
    <n v="786"/>
    <s v="TEMPOACTIVA"/>
    <s v="ERICA MARIA CERVANTES BUENDIA"/>
    <n v="22584921"/>
    <n v="22584921"/>
    <x v="0"/>
    <x v="0"/>
    <x v="10"/>
    <x v="0"/>
    <x v="11"/>
    <x v="5"/>
    <x v="0"/>
    <x v="1"/>
    <x v="3"/>
    <x v="3"/>
    <d v="2017-10-13T00:00:00"/>
    <d v="2017-10-14T00:00:00"/>
    <s v="B309"/>
    <x v="261"/>
    <s v=""/>
    <s v=""/>
    <s v=""/>
    <s v=""/>
    <s v=""/>
    <s v=""/>
  </r>
  <r>
    <n v="787"/>
    <s v="TEMPOACTIVA"/>
    <s v="WALTER SAUL OSORIO SERPA"/>
    <n v="1100395036"/>
    <n v="1100395036"/>
    <x v="0"/>
    <x v="0"/>
    <x v="2"/>
    <x v="1"/>
    <x v="11"/>
    <x v="15"/>
    <x v="0"/>
    <x v="1"/>
    <x v="5"/>
    <x v="3"/>
    <d v="2017-10-15T00:00:00"/>
    <d v="2017-10-18T00:00:00"/>
    <s v="H109"/>
    <x v="262"/>
    <s v=""/>
    <s v=""/>
    <s v=""/>
    <s v=""/>
    <s v=""/>
    <s v=""/>
  </r>
  <r>
    <n v="788"/>
    <s v="TEMPOACTIVA"/>
    <s v="ROBINSON ONELL GONZALEZ TEJERA"/>
    <n v="1044426123"/>
    <n v="1044426123"/>
    <x v="0"/>
    <x v="0"/>
    <x v="23"/>
    <x v="1"/>
    <x v="11"/>
    <x v="1"/>
    <x v="0"/>
    <x v="1"/>
    <x v="4"/>
    <x v="3"/>
    <d v="2017-10-17T00:00:00"/>
    <d v="2017-10-29T00:00:00"/>
    <s v="J030"/>
    <x v="228"/>
    <s v=""/>
    <s v=""/>
    <s v=""/>
    <s v=""/>
    <s v=""/>
    <s v=""/>
  </r>
  <r>
    <n v="789"/>
    <s v="TEMPOACTIVA"/>
    <s v="ROBINSON ONELL GONZALEZ TEJERA"/>
    <n v="1044426123"/>
    <n v="1044426123"/>
    <x v="0"/>
    <x v="0"/>
    <x v="23"/>
    <x v="1"/>
    <x v="11"/>
    <x v="1"/>
    <x v="0"/>
    <x v="1"/>
    <x v="4"/>
    <x v="3"/>
    <d v="2017-10-20T00:00:00"/>
    <d v="2017-10-22T00:00:00"/>
    <s v="J030"/>
    <x v="228"/>
    <s v=""/>
    <s v=""/>
    <s v=""/>
    <s v=""/>
    <s v=""/>
    <s v=""/>
  </r>
  <r>
    <n v="790"/>
    <s v="TEMPOACTIVA"/>
    <s v="MARLON ENRIQUE TAFUR BERMEJO"/>
    <n v="8866777"/>
    <n v="8866777"/>
    <x v="1"/>
    <x v="0"/>
    <x v="22"/>
    <x v="1"/>
    <x v="11"/>
    <x v="5"/>
    <x v="0"/>
    <x v="1"/>
    <x v="2"/>
    <x v="3"/>
    <d v="2017-10-21T00:00:00"/>
    <d v="2017-10-22T00:00:00"/>
    <s v="K30x"/>
    <x v="120"/>
    <s v=""/>
    <s v=""/>
    <s v=""/>
    <s v=""/>
    <s v=""/>
    <s v=""/>
  </r>
  <r>
    <n v="791"/>
    <s v="TEMPOACTIVA"/>
    <s v="FAUSTO JOSE PADILLA PADILLA"/>
    <n v="1044426642"/>
    <n v="1044426642"/>
    <x v="17"/>
    <x v="0"/>
    <x v="2"/>
    <x v="1"/>
    <x v="11"/>
    <x v="15"/>
    <x v="0"/>
    <x v="1"/>
    <x v="5"/>
    <x v="3"/>
    <d v="2017-10-21T00:00:00"/>
    <d v="2017-10-24T00:00:00"/>
    <s v="M545"/>
    <x v="70"/>
    <s v=""/>
    <s v=""/>
    <s v=""/>
    <s v=""/>
    <s v=""/>
    <s v=""/>
  </r>
  <r>
    <n v="792"/>
    <s v="TEMPOACTIVA"/>
    <s v="MARIA DEL CARMEN MOLINA CORONELL"/>
    <n v="1044390788"/>
    <n v="1044390788"/>
    <x v="0"/>
    <x v="0"/>
    <x v="23"/>
    <x v="0"/>
    <x v="11"/>
    <x v="5"/>
    <x v="0"/>
    <x v="1"/>
    <x v="3"/>
    <x v="3"/>
    <d v="2017-10-22T00:00:00"/>
    <d v="2017-10-23T00:00:00"/>
    <s v="H109"/>
    <x v="262"/>
    <s v=""/>
    <s v=""/>
    <s v=""/>
    <s v=""/>
    <s v=""/>
    <s v=""/>
  </r>
  <r>
    <n v="793"/>
    <s v="TEMPOACTIVA"/>
    <s v="MARIA DEL CARMEN MOLINA CORONELL"/>
    <n v="1044390788"/>
    <n v="1044390788"/>
    <x v="0"/>
    <x v="0"/>
    <x v="23"/>
    <x v="0"/>
    <x v="11"/>
    <x v="5"/>
    <x v="0"/>
    <x v="1"/>
    <x v="3"/>
    <x v="3"/>
    <d v="2017-10-24T00:00:00"/>
    <d v="2017-10-25T00:00:00"/>
    <s v="H103"/>
    <x v="152"/>
    <s v=""/>
    <s v=""/>
    <s v=""/>
    <s v=""/>
    <s v=""/>
    <s v=""/>
  </r>
  <r>
    <n v="794"/>
    <s v="TEMPOACTIVA"/>
    <s v="OSCAR EDUARDO MOLINA MOLINA"/>
    <n v="3731172"/>
    <n v="3731172"/>
    <x v="0"/>
    <x v="0"/>
    <x v="2"/>
    <x v="1"/>
    <x v="11"/>
    <x v="1"/>
    <x v="0"/>
    <x v="1"/>
    <x v="5"/>
    <x v="3"/>
    <d v="2017-10-25T00:00:00"/>
    <d v="2017-10-27T00:00:00"/>
    <s v="M545"/>
    <x v="70"/>
    <s v=""/>
    <s v=""/>
    <s v=""/>
    <s v=""/>
    <s v=""/>
    <s v=""/>
  </r>
  <r>
    <n v="795"/>
    <s v="TEMPOACTIVA"/>
    <s v="ERNESTO DARIO MOLINA JIMENEZ"/>
    <n v="3729187"/>
    <n v="3729187"/>
    <x v="0"/>
    <x v="0"/>
    <x v="23"/>
    <x v="1"/>
    <x v="11"/>
    <x v="15"/>
    <x v="0"/>
    <x v="1"/>
    <x v="1"/>
    <x v="3"/>
    <d v="2017-10-25T00:00:00"/>
    <d v="2017-10-28T00:00:00"/>
    <s v="M545"/>
    <x v="70"/>
    <s v=""/>
    <s v=""/>
    <s v=""/>
    <s v=""/>
    <s v=""/>
    <s v=""/>
  </r>
  <r>
    <n v="796"/>
    <s v="TEMPOACTIVA"/>
    <s v="MARTHA DEL SOCORRO RAMIREZ HAMBURGUER"/>
    <n v="32705541"/>
    <n v="32705541"/>
    <x v="0"/>
    <x v="0"/>
    <x v="2"/>
    <x v="0"/>
    <x v="11"/>
    <x v="1"/>
    <x v="0"/>
    <x v="1"/>
    <x v="2"/>
    <x v="3"/>
    <d v="2017-10-27T00:00:00"/>
    <d v="2017-10-29T00:00:00"/>
    <s v="H100"/>
    <x v="259"/>
    <s v=""/>
    <s v=""/>
    <s v=""/>
    <s v=""/>
    <s v=""/>
    <s v=""/>
  </r>
  <r>
    <n v="797"/>
    <s v="TEMPOACTIVA"/>
    <s v="JHONNY MANUEL ARRIETA LLANOS"/>
    <n v="8699499"/>
    <n v="8699499"/>
    <x v="0"/>
    <x v="0"/>
    <x v="6"/>
    <x v="1"/>
    <x v="11"/>
    <x v="10"/>
    <x v="1"/>
    <x v="2"/>
    <x v="6"/>
    <x v="3"/>
    <d v="2017-10-27T00:00:00"/>
    <d v="2017-10-31T00:00:00"/>
    <s v="M545"/>
    <x v="70"/>
    <s v=""/>
    <s v=""/>
    <s v=""/>
    <s v=""/>
    <s v=""/>
    <s v=""/>
  </r>
  <r>
    <n v="798"/>
    <s v="TEMPOACTIVA"/>
    <s v="DALSY DEL SOCORRO OLIVARES LASCARO"/>
    <n v="22509141"/>
    <n v="22509141"/>
    <x v="12"/>
    <x v="0"/>
    <x v="23"/>
    <x v="0"/>
    <x v="11"/>
    <x v="5"/>
    <x v="0"/>
    <x v="1"/>
    <x v="2"/>
    <x v="3"/>
    <d v="2017-10-27T00:00:00"/>
    <d v="2017-10-28T00:00:00"/>
    <s v="M624"/>
    <x v="34"/>
    <s v=""/>
    <s v=""/>
    <s v=""/>
    <s v=""/>
    <s v=""/>
    <s v=""/>
  </r>
  <r>
    <n v="799"/>
    <s v="TEMPOACTIVA"/>
    <s v="ROBERTO RAFAEL MACIAS ARTETA"/>
    <n v="1044394429"/>
    <n v="1044394429"/>
    <x v="0"/>
    <x v="0"/>
    <x v="2"/>
    <x v="1"/>
    <x v="11"/>
    <x v="1"/>
    <x v="0"/>
    <x v="1"/>
    <x v="2"/>
    <x v="3"/>
    <d v="2017-10-29T00:00:00"/>
    <d v="2017-10-31T00:00:00"/>
    <s v="H103"/>
    <x v="152"/>
    <s v=""/>
    <s v=""/>
    <s v=""/>
    <s v=""/>
    <s v=""/>
    <s v=""/>
  </r>
  <r>
    <n v="800"/>
    <s v="TEMPOACTIVA"/>
    <s v="PAULO  CELIS MENDOZA"/>
    <n v="72022242"/>
    <n v="72022242"/>
    <x v="0"/>
    <x v="0"/>
    <x v="10"/>
    <x v="1"/>
    <x v="9"/>
    <x v="1"/>
    <x v="0"/>
    <x v="1"/>
    <x v="0"/>
    <x v="3"/>
    <d v="2017-11-04T00:00:00"/>
    <d v="2017-11-06T00:00:00"/>
    <s v="M545"/>
    <x v="70"/>
    <s v=""/>
    <s v=""/>
    <s v=""/>
    <s v=""/>
    <s v=""/>
    <s v=""/>
  </r>
  <r>
    <n v="801"/>
    <s v="TEMPOACTIVA"/>
    <s v="ANGELICA MARIA JULIO GARCIA"/>
    <n v="1007116426"/>
    <n v="1007116426"/>
    <x v="20"/>
    <x v="0"/>
    <x v="32"/>
    <x v="0"/>
    <x v="9"/>
    <x v="0"/>
    <x v="0"/>
    <x v="1"/>
    <x v="3"/>
    <x v="3"/>
    <d v="2017-11-04T00:00:00"/>
    <d v="2017-11-04T00:00:00"/>
    <s v="O069"/>
    <x v="263"/>
    <s v=""/>
    <s v=""/>
    <s v=""/>
    <s v=""/>
    <s v=""/>
    <s v=""/>
  </r>
  <r>
    <n v="802"/>
    <s v="TEMPOACTIVA"/>
    <s v="CARMEN CECILIA PADILLA SALCEDO"/>
    <n v="22510424"/>
    <n v="22510424"/>
    <x v="12"/>
    <x v="0"/>
    <x v="23"/>
    <x v="0"/>
    <x v="11"/>
    <x v="17"/>
    <x v="0"/>
    <x v="1"/>
    <x v="2"/>
    <x v="3"/>
    <d v="2017-10-18T00:00:00"/>
    <d v="2017-10-31T00:00:00"/>
    <s v="S900"/>
    <x v="170"/>
    <s v="CARMEN CECILIA PADILLA SALCEDO"/>
    <n v="14"/>
    <n v="2017"/>
    <s v="octubre"/>
    <s v="S900, S900"/>
    <s v="Contusion del tobillo, Contusion del tobillo"/>
  </r>
  <r>
    <n v="803"/>
    <s v="TEMPOACTIVA"/>
    <s v="CARMEN CECILIA PADILLA SALCEDO"/>
    <n v="22510424"/>
    <n v="22510424"/>
    <x v="12"/>
    <x v="0"/>
    <x v="23"/>
    <x v="0"/>
    <x v="9"/>
    <x v="27"/>
    <x v="0"/>
    <x v="1"/>
    <x v="2"/>
    <x v="3"/>
    <d v="2017-11-01T00:00:00"/>
    <d v="2017-11-17T00:00:00"/>
    <s v="S900"/>
    <x v="170"/>
    <s v="CARMEN CECILIA PADILLA SALCEDO"/>
    <n v="17"/>
    <n v="2017"/>
    <s v="noviembre"/>
    <s v="S900"/>
    <s v="Contusion del tobillo"/>
  </r>
  <r>
    <n v="804"/>
    <s v="TEMPOACTIVA"/>
    <s v="JHONATAN  JIMENEZ PALENCIA"/>
    <n v="1129580234"/>
    <n v="1129580234"/>
    <x v="0"/>
    <x v="0"/>
    <x v="25"/>
    <x v="1"/>
    <x v="11"/>
    <x v="0"/>
    <x v="0"/>
    <x v="1"/>
    <x v="1"/>
    <x v="3"/>
    <d v="2017-10-31T00:00:00"/>
    <d v="2017-10-31T00:00:00"/>
    <s v="A09X"/>
    <x v="22"/>
    <s v=""/>
    <s v=""/>
    <s v=""/>
    <s v=""/>
    <s v=""/>
    <s v=""/>
  </r>
  <r>
    <n v="805"/>
    <s v="TEMPOACTIVA"/>
    <s v="JHONATAN  JIMENEZ PALENCIA"/>
    <n v="1129580234"/>
    <n v="1129580234"/>
    <x v="0"/>
    <x v="0"/>
    <x v="25"/>
    <x v="1"/>
    <x v="9"/>
    <x v="0"/>
    <x v="0"/>
    <x v="1"/>
    <x v="1"/>
    <x v="3"/>
    <d v="2017-11-01T00:00:00"/>
    <d v="2017-11-01T00:00:00"/>
    <s v="A09X"/>
    <x v="22"/>
    <s v=""/>
    <s v=""/>
    <s v=""/>
    <s v=""/>
    <s v=""/>
    <s v=""/>
  </r>
  <r>
    <n v="806"/>
    <s v="TEMPOACTIVA"/>
    <s v="LUIS ALFREDO BARRIOS RIOS"/>
    <n v="1042428984"/>
    <n v="1042428984"/>
    <x v="9"/>
    <x v="0"/>
    <x v="6"/>
    <x v="1"/>
    <x v="9"/>
    <x v="1"/>
    <x v="0"/>
    <x v="1"/>
    <x v="2"/>
    <x v="3"/>
    <d v="2017-11-01T00:00:00"/>
    <d v="2017-11-03T00:00:00"/>
    <s v="H103"/>
    <x v="152"/>
    <s v=""/>
    <s v=""/>
    <s v=""/>
    <s v=""/>
    <s v=""/>
    <s v=""/>
  </r>
  <r>
    <n v="807"/>
    <s v="TEMPOACTIVA"/>
    <s v="JHONNY MANUEL ARRIETA LLANOS"/>
    <n v="8699499"/>
    <n v="8699499"/>
    <x v="0"/>
    <x v="0"/>
    <x v="6"/>
    <x v="1"/>
    <x v="9"/>
    <x v="5"/>
    <x v="0"/>
    <x v="1"/>
    <x v="6"/>
    <x v="3"/>
    <d v="2017-11-01T00:00:00"/>
    <d v="2017-11-02T00:00:00"/>
    <s v="S022"/>
    <x v="264"/>
    <s v=""/>
    <s v=""/>
    <s v=""/>
    <s v=""/>
    <s v=""/>
    <s v=""/>
  </r>
  <r>
    <n v="808"/>
    <s v="TEMPOACTIVA"/>
    <s v="LUIS FERNANDO CHARRIS BALDOVINO"/>
    <n v="8498272"/>
    <n v="8498272"/>
    <x v="0"/>
    <x v="0"/>
    <x v="3"/>
    <x v="1"/>
    <x v="9"/>
    <x v="5"/>
    <x v="0"/>
    <x v="1"/>
    <x v="4"/>
    <x v="3"/>
    <d v="2017-11-04T00:00:00"/>
    <d v="2017-11-05T00:00:00"/>
    <s v="M545"/>
    <x v="70"/>
    <s v=""/>
    <s v=""/>
    <s v=""/>
    <s v=""/>
    <s v=""/>
    <s v=""/>
  </r>
  <r>
    <n v="809"/>
    <s v="TEMPOACTIVA"/>
    <s v="ARIEL ENRIQUE GUEVARA ACOSTA"/>
    <n v="72164312"/>
    <n v="72164312"/>
    <x v="3"/>
    <x v="0"/>
    <x v="6"/>
    <x v="1"/>
    <x v="9"/>
    <x v="5"/>
    <x v="0"/>
    <x v="1"/>
    <x v="2"/>
    <x v="3"/>
    <d v="2017-11-05T00:00:00"/>
    <d v="2017-11-06T00:00:00"/>
    <s v="K589"/>
    <x v="122"/>
    <s v=""/>
    <s v=""/>
    <s v=""/>
    <s v=""/>
    <s v=""/>
    <s v=""/>
  </r>
  <r>
    <n v="810"/>
    <s v="TEMPOACTIVA"/>
    <s v="DALSY DEL SOCORRO OLIVARES LASCARO"/>
    <n v="22509141"/>
    <n v="22509141"/>
    <x v="12"/>
    <x v="0"/>
    <x v="23"/>
    <x v="0"/>
    <x v="2"/>
    <x v="1"/>
    <x v="0"/>
    <x v="1"/>
    <x v="2"/>
    <x v="3"/>
    <d v="2017-01-07T00:00:00"/>
    <d v="2017-11-09T00:00:00"/>
    <s v="R51X"/>
    <x v="4"/>
    <s v=""/>
    <s v=""/>
    <s v=""/>
    <s v=""/>
    <s v=""/>
    <s v=""/>
  </r>
  <r>
    <n v="811"/>
    <s v="TEMPOACTIVA"/>
    <s v="DALSY DEL SOCORRO OLIVARES LASCARO"/>
    <n v="22509141"/>
    <n v="22509141"/>
    <x v="12"/>
    <x v="0"/>
    <x v="23"/>
    <x v="0"/>
    <x v="9"/>
    <x v="5"/>
    <x v="0"/>
    <x v="1"/>
    <x v="2"/>
    <x v="3"/>
    <d v="2017-11-10T00:00:00"/>
    <d v="2017-11-11T00:00:00"/>
    <s v="R51X"/>
    <x v="4"/>
    <s v=""/>
    <s v=""/>
    <s v=""/>
    <s v=""/>
    <s v=""/>
    <s v=""/>
  </r>
  <r>
    <n v="812"/>
    <s v="TEMPOACTIVA"/>
    <s v="MARYELI DEL PILAR HERRERA ANDRADE"/>
    <n v="1048209377"/>
    <n v="1048209377"/>
    <x v="6"/>
    <x v="0"/>
    <x v="15"/>
    <x v="0"/>
    <x v="9"/>
    <x v="1"/>
    <x v="0"/>
    <x v="1"/>
    <x v="3"/>
    <x v="3"/>
    <d v="2017-11-10T00:00:00"/>
    <d v="2017-11-12T00:00:00"/>
    <s v="H103"/>
    <x v="152"/>
    <s v=""/>
    <s v=""/>
    <s v=""/>
    <s v=""/>
    <s v=""/>
    <s v=""/>
  </r>
  <r>
    <n v="813"/>
    <s v="TEMPOACTIVA"/>
    <s v="PABLA EMILIA SANDOVAL DE CASTRO"/>
    <n v="32649558"/>
    <n v="32649558"/>
    <x v="30"/>
    <x v="0"/>
    <x v="19"/>
    <x v="1"/>
    <x v="9"/>
    <x v="1"/>
    <x v="0"/>
    <x v="1"/>
    <x v="3"/>
    <x v="3"/>
    <d v="2017-11-10T00:00:00"/>
    <d v="2017-11-12T00:00:00"/>
    <s v="M545"/>
    <x v="70"/>
    <s v=""/>
    <s v=""/>
    <s v=""/>
    <s v=""/>
    <s v=""/>
    <s v=""/>
  </r>
  <r>
    <n v="814"/>
    <s v="TEMPOACTIVA"/>
    <s v="DIONI DE JESUS ECHEVERRIA CASTRO"/>
    <n v="1129566741"/>
    <n v="1129566741"/>
    <x v="3"/>
    <x v="0"/>
    <x v="6"/>
    <x v="1"/>
    <x v="9"/>
    <x v="10"/>
    <x v="0"/>
    <x v="1"/>
    <x v="2"/>
    <x v="3"/>
    <d v="2017-11-24T00:00:00"/>
    <d v="2017-11-28T00:00:00"/>
    <s v="B019"/>
    <x v="43"/>
    <s v=""/>
    <s v=""/>
    <s v=""/>
    <s v=""/>
    <s v=""/>
    <s v=""/>
  </r>
  <r>
    <n v="815"/>
    <s v="TEMPOACTIVA"/>
    <s v="DIONI DE JESUS ECHEVERRIA CASTRO"/>
    <n v="1129566741"/>
    <n v="1129566741"/>
    <x v="3"/>
    <x v="0"/>
    <x v="6"/>
    <x v="1"/>
    <x v="9"/>
    <x v="5"/>
    <x v="0"/>
    <x v="1"/>
    <x v="2"/>
    <x v="3"/>
    <d v="2017-11-29T00:00:00"/>
    <d v="2017-11-30T00:00:00"/>
    <s v="B019"/>
    <x v="43"/>
    <s v=""/>
    <s v=""/>
    <s v=""/>
    <s v=""/>
    <s v=""/>
    <s v=""/>
  </r>
  <r>
    <n v="816"/>
    <s v="TEMPOACTIVA"/>
    <s v="DIONI DE JESUS ECHEVERRIA CASTRO"/>
    <n v="1129566741"/>
    <n v="1129566741"/>
    <x v="3"/>
    <x v="0"/>
    <x v="6"/>
    <x v="1"/>
    <x v="9"/>
    <x v="1"/>
    <x v="0"/>
    <x v="1"/>
    <x v="2"/>
    <x v="3"/>
    <d v="2017-11-01T00:00:00"/>
    <d v="2017-11-03T00:00:00"/>
    <s v="B019"/>
    <x v="43"/>
    <s v=""/>
    <s v=""/>
    <s v=""/>
    <s v=""/>
    <s v=""/>
    <s v=""/>
  </r>
  <r>
    <n v="817"/>
    <s v="TEMPOACTIVA"/>
    <s v="YEFRI JAVIER ROMERO VASQUEZ"/>
    <n v="1043667569"/>
    <n v="1043667569"/>
    <x v="0"/>
    <x v="0"/>
    <x v="0"/>
    <x v="1"/>
    <x v="9"/>
    <x v="0"/>
    <x v="0"/>
    <x v="1"/>
    <x v="10"/>
    <x v="3"/>
    <d v="2017-11-23T00:00:00"/>
    <d v="2017-11-23T00:00:00"/>
    <s v="J00X"/>
    <x v="10"/>
    <s v=""/>
    <s v=""/>
    <s v=""/>
    <s v=""/>
    <s v=""/>
    <s v=""/>
  </r>
  <r>
    <n v="818"/>
    <s v="TEMPOACTIVA"/>
    <s v="DIONI DE JESUS ECHEVERRIA CASTRO"/>
    <n v="1129566741"/>
    <n v="1129566741"/>
    <x v="3"/>
    <x v="0"/>
    <x v="6"/>
    <x v="1"/>
    <x v="10"/>
    <x v="1"/>
    <x v="0"/>
    <x v="1"/>
    <x v="2"/>
    <x v="3"/>
    <d v="2017-12-04T00:00:00"/>
    <d v="2017-12-06T00:00:00"/>
    <s v="B019"/>
    <x v="43"/>
    <s v=""/>
    <s v=""/>
    <s v=""/>
    <s v=""/>
    <s v=""/>
    <s v=""/>
  </r>
  <r>
    <n v="819"/>
    <s v="TEMPOACTIVA"/>
    <s v="CRISTIAN  PALMETT BROCHERO"/>
    <n v="1143246947"/>
    <n v="1143246947"/>
    <x v="0"/>
    <x v="0"/>
    <x v="0"/>
    <x v="1"/>
    <x v="10"/>
    <x v="10"/>
    <x v="0"/>
    <x v="1"/>
    <x v="1"/>
    <x v="3"/>
    <d v="2017-12-05T00:00:00"/>
    <d v="2017-12-09T00:00:00"/>
    <s v="S602"/>
    <x v="117"/>
    <s v=""/>
    <s v=""/>
    <s v=""/>
    <s v=""/>
    <s v=""/>
    <s v=""/>
  </r>
  <r>
    <n v="820"/>
    <s v="TEMPOACTIVA"/>
    <s v="ALVARO RAFAEL MARTINEZ CHAMORRO"/>
    <n v="1044392702"/>
    <n v="1044392702"/>
    <x v="0"/>
    <x v="0"/>
    <x v="23"/>
    <x v="1"/>
    <x v="10"/>
    <x v="5"/>
    <x v="1"/>
    <x v="2"/>
    <x v="10"/>
    <x v="3"/>
    <d v="2017-12-15T00:00:00"/>
    <d v="2017-12-16T00:00:00"/>
    <s v="H578"/>
    <x v="265"/>
    <s v=""/>
    <s v=""/>
    <s v=""/>
    <s v=""/>
    <s v=""/>
    <s v=""/>
  </r>
  <r>
    <n v="821"/>
    <s v="TEMPOACTIVA"/>
    <s v="ALBERTO JUNIOR ARIZA PERTUZ"/>
    <n v="1143155974"/>
    <n v="1143155974"/>
    <x v="0"/>
    <x v="0"/>
    <x v="0"/>
    <x v="1"/>
    <x v="10"/>
    <x v="5"/>
    <x v="0"/>
    <x v="1"/>
    <x v="3"/>
    <x v="3"/>
    <d v="2017-12-22T00:00:00"/>
    <d v="2017-12-23T00:00:00"/>
    <s v="T784"/>
    <x v="74"/>
    <s v=""/>
    <s v=""/>
    <s v=""/>
    <s v=""/>
    <s v=""/>
    <s v=""/>
  </r>
  <r>
    <n v="822"/>
    <s v="TEMPOACTIVA"/>
    <s v="ALBERTO JUNIOR ARIZA PERTUZ"/>
    <n v="1143155974"/>
    <n v="1143155974"/>
    <x v="0"/>
    <x v="0"/>
    <x v="0"/>
    <x v="1"/>
    <x v="10"/>
    <x v="0"/>
    <x v="0"/>
    <x v="1"/>
    <x v="3"/>
    <x v="3"/>
    <d v="2017-12-25T00:00:00"/>
    <d v="2017-12-25T00:00:00"/>
    <s v="N200"/>
    <x v="77"/>
    <s v=""/>
    <s v=""/>
    <s v=""/>
    <s v=""/>
    <s v=""/>
    <s v=""/>
  </r>
  <r>
    <n v="823"/>
    <s v="TEMPOACTIVA"/>
    <s v="RAMIRO ALBERTO SIERRA RICO"/>
    <n v="73135826"/>
    <n v="73135826"/>
    <x v="5"/>
    <x v="0"/>
    <x v="15"/>
    <x v="1"/>
    <x v="10"/>
    <x v="5"/>
    <x v="0"/>
    <x v="1"/>
    <x v="4"/>
    <x v="3"/>
    <d v="2017-12-21T00:00:00"/>
    <d v="2017-12-22T00:00:00"/>
    <s v="O037"/>
    <x v="266"/>
    <s v=""/>
    <s v=""/>
    <s v=""/>
    <s v=""/>
    <s v=""/>
    <s v=""/>
  </r>
  <r>
    <n v="824"/>
    <s v="TEMPOACTIVA"/>
    <s v="SANDY PAULINA PERTUZ SAMPER"/>
    <n v="1048290598"/>
    <n v="1048290598"/>
    <x v="20"/>
    <x v="0"/>
    <x v="19"/>
    <x v="0"/>
    <x v="10"/>
    <x v="0"/>
    <x v="0"/>
    <x v="1"/>
    <x v="2"/>
    <x v="3"/>
    <d v="2017-12-16T00:00:00"/>
    <d v="2017-12-16T00:00:00"/>
    <s v="T784"/>
    <x v="74"/>
    <s v=""/>
    <s v=""/>
    <s v=""/>
    <s v=""/>
    <s v=""/>
    <s v=""/>
  </r>
  <r>
    <n v="825"/>
    <s v="TEMPOACTIVA"/>
    <s v="JOSE JUAN MOLINA MOLINA"/>
    <n v="1044391306"/>
    <n v="1044391306"/>
    <x v="0"/>
    <x v="0"/>
    <x v="9"/>
    <x v="1"/>
    <x v="10"/>
    <x v="5"/>
    <x v="0"/>
    <x v="1"/>
    <x v="5"/>
    <x v="3"/>
    <d v="2017-12-16T00:00:00"/>
    <d v="2017-12-17T00:00:00"/>
    <s v="G442"/>
    <x v="18"/>
    <s v=""/>
    <s v=""/>
    <s v=""/>
    <s v=""/>
    <s v=""/>
    <s v=""/>
  </r>
  <r>
    <n v="826"/>
    <s v="TEMPOACTIVA"/>
    <s v="ANDRES ABELINO VARGAS MANOTAS"/>
    <n v="72099290"/>
    <n v="72099290"/>
    <x v="0"/>
    <x v="0"/>
    <x v="4"/>
    <x v="1"/>
    <x v="10"/>
    <x v="5"/>
    <x v="0"/>
    <x v="1"/>
    <x v="0"/>
    <x v="3"/>
    <d v="2017-12-19T00:00:00"/>
    <d v="2017-12-20T00:00:00"/>
    <s v="N23X"/>
    <x v="102"/>
    <s v=""/>
    <s v=""/>
    <s v=""/>
    <s v=""/>
    <s v=""/>
    <s v=""/>
  </r>
  <r>
    <n v="827"/>
    <s v="TEMPOACTIVA"/>
    <s v="ZULLY CAROLINA BETIN DOMINGUEZ"/>
    <n v="1140868777"/>
    <n v="1140868777"/>
    <x v="0"/>
    <x v="0"/>
    <x v="23"/>
    <x v="0"/>
    <x v="10"/>
    <x v="1"/>
    <x v="0"/>
    <x v="1"/>
    <x v="3"/>
    <x v="3"/>
    <d v="2017-12-20T00:00:00"/>
    <d v="2017-12-22T00:00:00"/>
    <s v="R102"/>
    <x v="88"/>
    <s v=""/>
    <s v=""/>
    <s v=""/>
    <s v=""/>
    <s v=""/>
    <s v=""/>
  </r>
  <r>
    <n v="828"/>
    <s v="TEMPOACTIVA"/>
    <s v="ALICIA ESTHER VASQUEZ YEPES"/>
    <n v="1140853573"/>
    <n v="1140853573"/>
    <x v="16"/>
    <x v="0"/>
    <x v="14"/>
    <x v="0"/>
    <x v="10"/>
    <x v="8"/>
    <x v="0"/>
    <x v="1"/>
    <x v="3"/>
    <x v="3"/>
    <d v="2017-12-21T00:00:00"/>
    <d v="2017-12-27T00:00:00"/>
    <s v="O200"/>
    <x v="134"/>
    <s v=""/>
    <s v=""/>
    <s v=""/>
    <s v=""/>
    <s v=""/>
    <s v=""/>
  </r>
  <r>
    <n v="829"/>
    <s v="TEMPOACTIVA"/>
    <s v="OSIRIS DEL SOCORRO CHARRIS PADILLA"/>
    <n v="22510528"/>
    <n v="22510528"/>
    <x v="0"/>
    <x v="0"/>
    <x v="2"/>
    <x v="0"/>
    <x v="10"/>
    <x v="15"/>
    <x v="0"/>
    <x v="1"/>
    <x v="4"/>
    <x v="3"/>
    <d v="2017-12-27T00:00:00"/>
    <d v="2017-12-31T00:00:00"/>
    <s v="M545"/>
    <x v="70"/>
    <s v=""/>
    <s v=""/>
    <s v=""/>
    <s v=""/>
    <s v=""/>
    <s v=""/>
  </r>
  <r>
    <n v="830"/>
    <s v="TEMPOACTIVA"/>
    <s v="OSIRIS DEL SOCORRO CHARRIS PADILLA"/>
    <n v="22510528"/>
    <n v="22510528"/>
    <x v="0"/>
    <x v="0"/>
    <x v="2"/>
    <x v="0"/>
    <x v="2"/>
    <x v="15"/>
    <x v="0"/>
    <x v="1"/>
    <x v="4"/>
    <x v="2"/>
    <d v="2018-01-01T00:00:00"/>
    <d v="2018-01-04T00:00:00"/>
    <s v="M545"/>
    <x v="70"/>
    <s v=""/>
    <s v=""/>
    <s v=""/>
    <s v=""/>
    <s v=""/>
    <s v=""/>
  </r>
  <r>
    <n v="831"/>
    <s v="TEMPOACTIVA"/>
    <s v="CARLOS ALBERTO TORRES LEON"/>
    <n v="72051803"/>
    <n v="72051803"/>
    <x v="5"/>
    <x v="0"/>
    <x v="5"/>
    <x v="1"/>
    <x v="10"/>
    <x v="0"/>
    <x v="0"/>
    <x v="1"/>
    <x v="0"/>
    <x v="3"/>
    <d v="2017-12-31T00:00:00"/>
    <d v="2017-12-31T00:00:00"/>
    <s v="G442"/>
    <x v="18"/>
    <s v=""/>
    <s v=""/>
    <s v=""/>
    <s v=""/>
    <s v=""/>
    <s v=""/>
  </r>
  <r>
    <n v="832"/>
    <s v="TEMPOACTIVA"/>
    <s v="CARLOS ALBERTO TORRES LEON"/>
    <n v="72051803"/>
    <n v="72051803"/>
    <x v="5"/>
    <x v="0"/>
    <x v="5"/>
    <x v="1"/>
    <x v="2"/>
    <x v="0"/>
    <x v="0"/>
    <x v="1"/>
    <x v="0"/>
    <x v="2"/>
    <d v="2018-01-01T00:00:00"/>
    <d v="2018-01-01T00:00:00"/>
    <s v="G442"/>
    <x v="18"/>
    <s v="CARLOS ALBERTO TORRES LEON"/>
    <n v="1"/>
    <n v="2018"/>
    <s v="enero"/>
    <s v="D142, G442, D141, G442"/>
    <s v="Tumor benigno de la traquea, Cefalea debida a tension, Tumor benigno de la laringe, Cefalea debida a tension"/>
  </r>
  <r>
    <n v="833"/>
    <s v="TEMPOACTIVA"/>
    <s v="EDGARDO JOSE CASTRO SANDOVAL"/>
    <n v="72293897"/>
    <n v="72293897"/>
    <x v="0"/>
    <x v="0"/>
    <x v="2"/>
    <x v="1"/>
    <x v="6"/>
    <x v="15"/>
    <x v="0"/>
    <x v="1"/>
    <x v="3"/>
    <x v="5"/>
    <d v="2016-06-27T00:00:00"/>
    <d v="2016-06-30T00:00:00"/>
    <s v="K250"/>
    <x v="267"/>
    <s v=""/>
    <s v=""/>
    <s v=""/>
    <s v=""/>
    <s v=""/>
    <s v=""/>
  </r>
  <r>
    <n v="834"/>
    <s v="TEMPOACTIVA"/>
    <s v="EDGARDO JOSE CASTRO SANDOVAL"/>
    <n v="72293897"/>
    <n v="72293897"/>
    <x v="0"/>
    <x v="0"/>
    <x v="2"/>
    <x v="1"/>
    <x v="3"/>
    <x v="12"/>
    <x v="0"/>
    <x v="1"/>
    <x v="3"/>
    <x v="5"/>
    <d v="2016-07-01T00:00:00"/>
    <d v="2016-07-30T00:00:00"/>
    <s v="K250"/>
    <x v="267"/>
    <s v="EDGARDO JOSE CASTRO SANDOVAL"/>
    <n v="30"/>
    <n v="2016"/>
    <s v="julio"/>
    <s v="K250"/>
    <s v="ulcera gastrica, aguda con hemorragia"/>
  </r>
  <r>
    <n v="835"/>
    <s v="TEMPOACTIVA"/>
    <s v="PABLA EMILIA SANDOVAL DE CASTRO"/>
    <n v="32649558"/>
    <n v="32649558"/>
    <x v="30"/>
    <x v="0"/>
    <x v="19"/>
    <x v="0"/>
    <x v="1"/>
    <x v="27"/>
    <x v="0"/>
    <x v="1"/>
    <x v="3"/>
    <x v="5"/>
    <d v="2016-08-15T00:00:00"/>
    <d v="2016-08-31T00:00:00"/>
    <s v="H431"/>
    <x v="268"/>
    <s v="PABLA EMILIA SANDOVAL DE CASTRO"/>
    <n v="17"/>
    <n v="2016"/>
    <s v="agosto"/>
    <s v="H431, H334"/>
    <s v="Hemorragia del vitreo, Desprendimiento de la retina por traccion"/>
  </r>
  <r>
    <n v="836"/>
    <s v="TEMPOACTIVA"/>
    <s v="PABLA EMILIA SANDOVAL DE CASTRO"/>
    <n v="32649558"/>
    <n v="32649558"/>
    <x v="30"/>
    <x v="0"/>
    <x v="19"/>
    <x v="0"/>
    <x v="5"/>
    <x v="20"/>
    <x v="0"/>
    <x v="1"/>
    <x v="3"/>
    <x v="5"/>
    <d v="2016-09-01T00:00:00"/>
    <d v="2016-09-13T00:00:00"/>
    <s v="H431"/>
    <x v="268"/>
    <s v="PABLA EMILIA SANDOVAL DE CASTRO"/>
    <n v="13"/>
    <n v="2016"/>
    <s v="septiembre"/>
    <s v="H431"/>
    <s v="Hemorragia del vitreo"/>
  </r>
  <r>
    <n v="837"/>
    <s v="TEMPOACTIVA"/>
    <s v="PABLA EMILIA SANDOVAL DE CASTRO"/>
    <n v="32649558"/>
    <n v="32649558"/>
    <x v="30"/>
    <x v="0"/>
    <x v="19"/>
    <x v="0"/>
    <x v="3"/>
    <x v="29"/>
    <x v="0"/>
    <x v="1"/>
    <x v="3"/>
    <x v="5"/>
    <d v="2016-07-16T00:00:00"/>
    <d v="2016-07-31T00:00:00"/>
    <s v="H334"/>
    <x v="269"/>
    <s v="PABLA EMILIA SANDOVAL DE CASTRO"/>
    <n v="16"/>
    <n v="2016"/>
    <s v="julio"/>
    <s v="H334, H334"/>
    <s v="Desprendimiento de la retina por traccion, Desprendimiento de la retina por traccion"/>
  </r>
  <r>
    <n v="838"/>
    <s v="TEMPOACTIVA"/>
    <s v="PABLA EMILIA SANDOVAL DE CASTRO"/>
    <n v="32649558"/>
    <n v="32649558"/>
    <x v="30"/>
    <x v="0"/>
    <x v="19"/>
    <x v="0"/>
    <x v="1"/>
    <x v="17"/>
    <x v="0"/>
    <x v="1"/>
    <x v="3"/>
    <x v="5"/>
    <d v="2016-08-01T00:00:00"/>
    <d v="2016-08-14T00:00:00"/>
    <s v="H334"/>
    <x v="269"/>
    <s v="PABLA EMILIA SANDOVAL DE CASTRO"/>
    <n v="14"/>
    <n v="2016"/>
    <s v="agosto"/>
    <s v="H431, H334"/>
    <s v="Hemorragia del vitreo, Desprendimiento de la retina por traccion"/>
  </r>
  <r>
    <n v="839"/>
    <s v="TEMPOACTIVA"/>
    <s v="PABLA EMILIA SANDOVAL DE CASTRO"/>
    <n v="32649558"/>
    <n v="32649558"/>
    <x v="30"/>
    <x v="0"/>
    <x v="19"/>
    <x v="0"/>
    <x v="6"/>
    <x v="11"/>
    <x v="0"/>
    <x v="1"/>
    <x v="3"/>
    <x v="5"/>
    <d v="2016-06-16T00:00:00"/>
    <d v="2016-06-30T00:00:00"/>
    <s v="H334"/>
    <x v="269"/>
    <s v="PABLA EMILIA SANDOVAL DE CASTRO"/>
    <n v="15"/>
    <n v="2016"/>
    <s v="junio"/>
    <s v="H334, H334"/>
    <s v="Desprendimiento de la retina por traccion, Desprendimiento de la retina por traccion"/>
  </r>
  <r>
    <n v="840"/>
    <s v="TEMPOACTIVA"/>
    <s v="PABLA EMILIA SANDOVAL DE CASTRO"/>
    <n v="32649558"/>
    <n v="32649558"/>
    <x v="30"/>
    <x v="0"/>
    <x v="19"/>
    <x v="0"/>
    <x v="3"/>
    <x v="11"/>
    <x v="0"/>
    <x v="1"/>
    <x v="3"/>
    <x v="5"/>
    <d v="2016-07-01T00:00:00"/>
    <d v="2016-07-15T00:00:00"/>
    <s v="H334"/>
    <x v="269"/>
    <s v="PABLA EMILIA SANDOVAL DE CASTRO"/>
    <n v="15"/>
    <n v="2016"/>
    <s v="julio"/>
    <s v="H334, H334"/>
    <s v="Desprendimiento de la retina por traccion, Desprendimiento de la retina por traccion"/>
  </r>
  <r>
    <n v="841"/>
    <s v="TEMPOACTIVA"/>
    <s v="VIVIANA DEL PILAR GOMEZ CASTAÑO"/>
    <n v="55233742"/>
    <n v="55233742"/>
    <x v="26"/>
    <x v="0"/>
    <x v="22"/>
    <x v="0"/>
    <x v="3"/>
    <x v="1"/>
    <x v="0"/>
    <x v="1"/>
    <x v="0"/>
    <x v="5"/>
    <d v="2016-07-25T00:00:00"/>
    <d v="2016-07-27T00:00:00"/>
    <s v="Z321"/>
    <x v="270"/>
    <s v=""/>
    <s v=""/>
    <s v=""/>
    <s v=""/>
    <s v=""/>
    <s v=""/>
  </r>
  <r>
    <n v="842"/>
    <s v="TEMPOACTIVA"/>
    <s v="VIVIANA DEL PILAR GOMEZ CASTAÑO"/>
    <n v="55233742"/>
    <n v="55233742"/>
    <x v="26"/>
    <x v="0"/>
    <x v="22"/>
    <x v="0"/>
    <x v="3"/>
    <x v="5"/>
    <x v="0"/>
    <x v="1"/>
    <x v="0"/>
    <x v="5"/>
    <d v="2016-07-22T00:00:00"/>
    <d v="2016-07-23T00:00:00"/>
    <s v="Z321"/>
    <x v="270"/>
    <s v=""/>
    <s v=""/>
    <s v=""/>
    <s v=""/>
    <s v=""/>
    <s v=""/>
  </r>
  <r>
    <n v="843"/>
    <s v="TEMPOACTIVA"/>
    <s v="GUILLERMO DAVID BUENO GUZMAN"/>
    <n v="92125996"/>
    <n v="92125996"/>
    <x v="3"/>
    <x v="0"/>
    <x v="22"/>
    <x v="1"/>
    <x v="6"/>
    <x v="5"/>
    <x v="0"/>
    <x v="1"/>
    <x v="2"/>
    <x v="5"/>
    <d v="2016-06-28T00:00:00"/>
    <d v="2016-06-29T00:00:00"/>
    <s v="L023"/>
    <x v="260"/>
    <s v=""/>
    <s v=""/>
    <s v=""/>
    <s v=""/>
    <s v=""/>
    <s v=""/>
  </r>
  <r>
    <n v="844"/>
    <s v="TEMPOACTIVA"/>
    <s v="GUILLERMO DAVID BUENO GUZMAN"/>
    <n v="92125996"/>
    <n v="92125996"/>
    <x v="3"/>
    <x v="0"/>
    <x v="22"/>
    <x v="1"/>
    <x v="6"/>
    <x v="0"/>
    <x v="0"/>
    <x v="1"/>
    <x v="2"/>
    <x v="5"/>
    <d v="2016-06-30T00:00:00"/>
    <d v="2016-06-30T00:00:00"/>
    <s v="E660"/>
    <x v="271"/>
    <s v=""/>
    <s v=""/>
    <s v=""/>
    <s v=""/>
    <s v=""/>
    <s v=""/>
  </r>
  <r>
    <n v="845"/>
    <s v="TEMPOACTIVA"/>
    <s v="GUILLERMO DAVID BUENO GUZMAN"/>
    <n v="92125996"/>
    <n v="92125996"/>
    <x v="3"/>
    <x v="0"/>
    <x v="22"/>
    <x v="1"/>
    <x v="3"/>
    <x v="15"/>
    <x v="0"/>
    <x v="1"/>
    <x v="2"/>
    <x v="5"/>
    <d v="2016-07-01T00:00:00"/>
    <d v="2016-07-04T00:00:00"/>
    <s v="E660"/>
    <x v="271"/>
    <s v="GUILLERMO DAVID BUENO GUZMAN"/>
    <n v="4"/>
    <n v="2016"/>
    <s v="julio"/>
    <s v="E660, L97X, L089"/>
    <s v="Obesidad debida a exceso de calorias, ulcera de miembro inferior, no clasificada en otra parte, Infeccion local de la piel y del tejido subcutaneo, no especificada"/>
  </r>
  <r>
    <n v="846"/>
    <s v="TEMPOACTIVA"/>
    <s v="GUILLERMO DAVID BUENO GUZMAN"/>
    <n v="92125996"/>
    <n v="92125996"/>
    <x v="3"/>
    <x v="0"/>
    <x v="22"/>
    <x v="1"/>
    <x v="3"/>
    <x v="5"/>
    <x v="0"/>
    <x v="1"/>
    <x v="2"/>
    <x v="5"/>
    <d v="2016-07-05T00:00:00"/>
    <d v="2016-07-06T00:00:00"/>
    <s v="L97X"/>
    <x v="142"/>
    <s v="GUILLERMO DAVID BUENO GUZMAN"/>
    <n v="2"/>
    <n v="2016"/>
    <s v="julio"/>
    <s v="E660, L97X, L089"/>
    <s v="Obesidad debida a exceso de calorias, ulcera de miembro inferior, no clasificada en otra parte, Infeccion local de la piel y del tejido subcutaneo, no especificada"/>
  </r>
  <r>
    <n v="847"/>
    <s v="TEMPOACTIVA"/>
    <s v="GUILLERMO DAVID BUENO GUZMAN"/>
    <n v="92125996"/>
    <n v="92125996"/>
    <x v="3"/>
    <x v="0"/>
    <x v="22"/>
    <x v="1"/>
    <x v="3"/>
    <x v="20"/>
    <x v="0"/>
    <x v="1"/>
    <x v="2"/>
    <x v="5"/>
    <d v="2016-07-07T00:00:00"/>
    <d v="2016-07-13T00:00:00"/>
    <s v="L089"/>
    <x v="153"/>
    <s v="GUILLERMO DAVID BUENO GUZMAN"/>
    <n v="13"/>
    <n v="2016"/>
    <s v="julio"/>
    <s v="E660, L97X, L089"/>
    <s v="Obesidad debida a exceso de calorias, ulcera de miembro inferior, no clasificada en otra parte, Infeccion local de la piel y del tejido subcutaneo, no especificada"/>
  </r>
  <r>
    <n v="848"/>
    <s v="TEMPOACTIVA"/>
    <s v="PABLA EMILIA SANDOVAL DE CASTRO"/>
    <n v="32649558"/>
    <n v="32649558"/>
    <x v="30"/>
    <x v="0"/>
    <x v="19"/>
    <x v="0"/>
    <x v="8"/>
    <x v="11"/>
    <x v="0"/>
    <x v="1"/>
    <x v="3"/>
    <x v="5"/>
    <d v="2016-05-17T00:00:00"/>
    <d v="2016-05-31T00:00:00"/>
    <s v="H334"/>
    <x v="269"/>
    <s v="PABLA EMILIA SANDOVAL DE CASTRO"/>
    <n v="15"/>
    <n v="2016"/>
    <s v="mayo"/>
    <s v="H334"/>
    <s v="Desprendimiento de la retina por traccion"/>
  </r>
  <r>
    <n v="849"/>
    <s v="TEMPOACTIVA"/>
    <s v="PABLA EMILIA SANDOVAL DE CASTRO"/>
    <n v="32649558"/>
    <n v="32649558"/>
    <x v="30"/>
    <x v="0"/>
    <x v="19"/>
    <x v="0"/>
    <x v="6"/>
    <x v="11"/>
    <x v="0"/>
    <x v="1"/>
    <x v="3"/>
    <x v="5"/>
    <d v="2016-06-01T00:00:00"/>
    <d v="2016-06-15T00:00:00"/>
    <s v="H334"/>
    <x v="269"/>
    <s v="PABLA EMILIA SANDOVAL DE CASTRO"/>
    <n v="15"/>
    <n v="2016"/>
    <s v="junio"/>
    <s v="H334, H334"/>
    <s v="Desprendimiento de la retina por traccion, Desprendimiento de la retina por traccion"/>
  </r>
  <r>
    <n v="850"/>
    <s v="TEMPOACTIVA"/>
    <s v="PABLA EMILIA SANDOVAL DE CASTRO"/>
    <n v="32649558"/>
    <n v="32649558"/>
    <x v="30"/>
    <x v="0"/>
    <x v="19"/>
    <x v="0"/>
    <x v="0"/>
    <x v="17"/>
    <x v="0"/>
    <x v="1"/>
    <x v="3"/>
    <x v="5"/>
    <d v="2016-04-17T00:00:00"/>
    <d v="2016-04-30T00:00:00"/>
    <s v="H334"/>
    <x v="269"/>
    <s v="PABLA EMILIA SANDOVAL DE CASTRO"/>
    <n v="14"/>
    <n v="2016"/>
    <s v="abril"/>
    <s v="H334, H334"/>
    <s v="Desprendimiento de la retina por traccion, Desprendimiento de la retina por traccion"/>
  </r>
  <r>
    <n v="851"/>
    <s v="TEMPOACTIVA"/>
    <s v="PABLA EMILIA SANDOVAL DE CASTRO"/>
    <n v="32649558"/>
    <n v="32649558"/>
    <x v="30"/>
    <x v="0"/>
    <x v="19"/>
    <x v="0"/>
    <x v="10"/>
    <x v="29"/>
    <x v="0"/>
    <x v="1"/>
    <x v="3"/>
    <x v="5"/>
    <d v="2016-12-01T00:00:00"/>
    <d v="2016-05-16T00:00:00"/>
    <s v="H334"/>
    <x v="269"/>
    <s v="PABLA EMILIA SANDOVAL DE CASTRO"/>
    <n v="16"/>
    <n v="2016"/>
    <s v="diciembre"/>
    <s v="H334"/>
    <s v="Desprendimiento de la retina por traccion"/>
  </r>
  <r>
    <n v="852"/>
    <s v="TEMPOACTIVA"/>
    <s v="YURANI PATRICIA OSPINO CASTILLO"/>
    <n v="1043604639"/>
    <n v="1043604639"/>
    <x v="3"/>
    <x v="0"/>
    <x v="20"/>
    <x v="1"/>
    <x v="0"/>
    <x v="5"/>
    <x v="0"/>
    <x v="1"/>
    <x v="3"/>
    <x v="5"/>
    <d v="2016-04-29T00:00:00"/>
    <d v="2016-04-30T00:00:00"/>
    <s v="Z302"/>
    <x v="272"/>
    <s v=""/>
    <s v=""/>
    <s v=""/>
    <s v=""/>
    <s v=""/>
    <s v=""/>
  </r>
  <r>
    <n v="853"/>
    <s v="TEMPOACTIVA"/>
    <s v="YURANI PATRICIA OSPINO CASTILLO"/>
    <n v="1043604639"/>
    <n v="1043604639"/>
    <x v="3"/>
    <x v="0"/>
    <x v="20"/>
    <x v="1"/>
    <x v="8"/>
    <x v="4"/>
    <x v="0"/>
    <x v="1"/>
    <x v="3"/>
    <x v="5"/>
    <d v="2016-05-01T00:00:00"/>
    <d v="2016-05-06T00:00:00"/>
    <s v="Z302"/>
    <x v="272"/>
    <s v=""/>
    <s v=""/>
    <s v=""/>
    <s v=""/>
    <s v=""/>
    <s v=""/>
  </r>
  <r>
    <n v="854"/>
    <s v="TEMPOACTIVA"/>
    <s v="DARIO FERNANDO CAMARGO CABARCAS"/>
    <n v="3742225"/>
    <n v="3742225"/>
    <x v="3"/>
    <x v="0"/>
    <x v="3"/>
    <x v="1"/>
    <x v="6"/>
    <x v="1"/>
    <x v="0"/>
    <x v="1"/>
    <x v="2"/>
    <x v="5"/>
    <d v="2016-06-02T00:00:00"/>
    <d v="2016-06-04T00:00:00"/>
    <s v="I10X"/>
    <x v="53"/>
    <s v=""/>
    <s v=""/>
    <s v=""/>
    <s v=""/>
    <s v=""/>
    <s v=""/>
  </r>
  <r>
    <n v="855"/>
    <s v="TEMPOACTIVA"/>
    <s v="GUILLERMO DAVID BUENO GUZMAN"/>
    <n v="92125996"/>
    <n v="92125996"/>
    <x v="3"/>
    <x v="0"/>
    <x v="22"/>
    <x v="1"/>
    <x v="2"/>
    <x v="29"/>
    <x v="0"/>
    <x v="1"/>
    <x v="2"/>
    <x v="5"/>
    <d v="2016-01-01T00:00:00"/>
    <d v="2016-01-16T00:00:00"/>
    <s v="A46X"/>
    <x v="273"/>
    <s v="GUILLERMO DAVID BUENO GUZMAN"/>
    <n v="16"/>
    <n v="2016"/>
    <s v="enero"/>
    <s v="A46X, A46X"/>
    <s v="Erisipela, Erisipela"/>
  </r>
  <r>
    <n v="856"/>
    <s v="TEMPOACTIVA"/>
    <s v="GUILLERMO DAVID BUENO GUZMAN"/>
    <n v="92125996"/>
    <n v="92125996"/>
    <x v="3"/>
    <x v="0"/>
    <x v="22"/>
    <x v="1"/>
    <x v="2"/>
    <x v="11"/>
    <x v="0"/>
    <x v="1"/>
    <x v="2"/>
    <x v="5"/>
    <d v="2016-01-17T00:00:00"/>
    <d v="2016-01-31T00:00:00"/>
    <s v="A46X"/>
    <x v="273"/>
    <s v="GUILLERMO DAVID BUENO GUZMAN"/>
    <n v="15"/>
    <n v="2016"/>
    <s v="enero"/>
    <s v="A46X, A46X"/>
    <s v="Erisipela, Erisipela"/>
  </r>
  <r>
    <n v="857"/>
    <s v="TEMPOACTIVA"/>
    <s v="GUILLERMO DAVID BUENO GUZMAN"/>
    <n v="92125996"/>
    <n v="92125996"/>
    <x v="3"/>
    <x v="0"/>
    <x v="22"/>
    <x v="1"/>
    <x v="0"/>
    <x v="9"/>
    <x v="0"/>
    <x v="1"/>
    <x v="2"/>
    <x v="5"/>
    <d v="2016-04-21T00:00:00"/>
    <d v="2016-04-30T00:00:00"/>
    <s v="A46X"/>
    <x v="273"/>
    <s v=""/>
    <s v=""/>
    <s v=""/>
    <s v=""/>
    <s v=""/>
    <s v=""/>
  </r>
  <r>
    <n v="858"/>
    <s v="TEMPOACTIVA"/>
    <s v="GUILLERMO DAVID BUENO GUZMAN"/>
    <n v="92125996"/>
    <n v="92125996"/>
    <x v="3"/>
    <x v="0"/>
    <x v="22"/>
    <x v="1"/>
    <x v="8"/>
    <x v="10"/>
    <x v="0"/>
    <x v="1"/>
    <x v="2"/>
    <x v="5"/>
    <d v="2016-05-01T00:00:00"/>
    <d v="2016-05-05T00:00:00"/>
    <s v="A46X"/>
    <x v="273"/>
    <s v=""/>
    <s v=""/>
    <s v=""/>
    <s v=""/>
    <s v=""/>
    <s v=""/>
  </r>
  <r>
    <n v="859"/>
    <s v="TEMPOACTIVA"/>
    <s v="DARIO FERNANDO CAMARGO CABARCAS"/>
    <n v="3742225"/>
    <n v="3742225"/>
    <x v="3"/>
    <x v="0"/>
    <x v="3"/>
    <x v="1"/>
    <x v="8"/>
    <x v="1"/>
    <x v="0"/>
    <x v="1"/>
    <x v="2"/>
    <x v="5"/>
    <d v="2016-05-07T00:00:00"/>
    <d v="2016-05-09T00:00:00"/>
    <s v="H130"/>
    <x v="274"/>
    <s v=""/>
    <s v=""/>
    <s v=""/>
    <s v=""/>
    <s v=""/>
    <s v=""/>
  </r>
  <r>
    <n v="860"/>
    <s v="TEMPOACTIVA"/>
    <s v="OMAR ALBERTO CAPOTE MORALES"/>
    <n v="72209553"/>
    <n v="72209553"/>
    <x v="0"/>
    <x v="0"/>
    <x v="0"/>
    <x v="1"/>
    <x v="7"/>
    <x v="5"/>
    <x v="0"/>
    <x v="1"/>
    <x v="8"/>
    <x v="5"/>
    <d v="2016-03-18T00:00:00"/>
    <d v="2016-03-19T00:00:00"/>
    <s v="L024"/>
    <x v="185"/>
    <s v=""/>
    <s v=""/>
    <s v=""/>
    <s v=""/>
    <s v=""/>
    <s v=""/>
  </r>
  <r>
    <n v="861"/>
    <s v="TEMPOACTIVA"/>
    <s v="OMAR ALBERTO CAPOTE MORALES"/>
    <n v="72209553"/>
    <n v="72209553"/>
    <x v="0"/>
    <x v="0"/>
    <x v="0"/>
    <x v="1"/>
    <x v="7"/>
    <x v="1"/>
    <x v="0"/>
    <x v="1"/>
    <x v="8"/>
    <x v="5"/>
    <d v="2016-03-15T00:00:00"/>
    <d v="2016-03-15T00:00:00"/>
    <s v="L024"/>
    <x v="185"/>
    <s v=""/>
    <s v=""/>
    <s v=""/>
    <s v=""/>
    <s v=""/>
    <s v=""/>
  </r>
  <r>
    <n v="862"/>
    <s v="TEMPOACTIVA"/>
    <s v="PABLA EMILIA SANDOVAL DE CASTRO"/>
    <n v="32649558"/>
    <n v="32649558"/>
    <x v="30"/>
    <x v="0"/>
    <x v="19"/>
    <x v="0"/>
    <x v="7"/>
    <x v="17"/>
    <x v="0"/>
    <x v="1"/>
    <x v="3"/>
    <x v="5"/>
    <d v="2016-03-18T00:00:00"/>
    <d v="2016-03-31T00:00:00"/>
    <s v="H334"/>
    <x v="269"/>
    <s v="PABLA EMILIA SANDOVAL DE CASTRO"/>
    <n v="14"/>
    <n v="2016"/>
    <s v="marzo"/>
    <s v="H334"/>
    <s v="Desprendimiento de la retina por traccion"/>
  </r>
  <r>
    <n v="863"/>
    <s v="TEMPOACTIVA"/>
    <s v="PABLA EMILIA SANDOVAL DE CASTRO"/>
    <n v="32649558"/>
    <n v="32649558"/>
    <x v="30"/>
    <x v="0"/>
    <x v="19"/>
    <x v="0"/>
    <x v="0"/>
    <x v="29"/>
    <x v="0"/>
    <x v="1"/>
    <x v="3"/>
    <x v="5"/>
    <d v="2016-04-01T00:00:00"/>
    <d v="2016-04-16T00:00:00"/>
    <s v="H334"/>
    <x v="269"/>
    <s v="PABLA EMILIA SANDOVAL DE CASTRO"/>
    <n v="16"/>
    <n v="2016"/>
    <s v="abril"/>
    <s v="H334, H334"/>
    <s v="Desprendimiento de la retina por traccion, Desprendimiento de la retina por traccion"/>
  </r>
  <r>
    <n v="864"/>
    <s v="TEMPOACTIVA"/>
    <s v="OMAR ALBERTO CAPOTE MORALES"/>
    <n v="72209553"/>
    <n v="72209553"/>
    <x v="0"/>
    <x v="0"/>
    <x v="0"/>
    <x v="1"/>
    <x v="7"/>
    <x v="1"/>
    <x v="0"/>
    <x v="1"/>
    <x v="8"/>
    <x v="5"/>
    <d v="2016-03-15T00:00:00"/>
    <d v="2016-03-17T00:00:00"/>
    <s v="L024"/>
    <x v="185"/>
    <s v=""/>
    <s v=""/>
    <s v=""/>
    <s v=""/>
    <s v=""/>
    <s v=""/>
  </r>
  <r>
    <n v="865"/>
    <s v="TEMPOACTIVA"/>
    <s v="BRENDA YANETH STEFFENS BARRERA"/>
    <n v="22467055"/>
    <n v="22467055"/>
    <x v="1"/>
    <x v="0"/>
    <x v="22"/>
    <x v="0"/>
    <x v="2"/>
    <x v="25"/>
    <x v="0"/>
    <x v="0"/>
    <x v="8"/>
    <x v="5"/>
    <d v="2016-01-07T00:00:00"/>
    <d v="2016-01-31T00:00:00"/>
    <s v="O600"/>
    <x v="275"/>
    <s v="BRENDA YANETH STEFFENS BARRERA"/>
    <n v="25"/>
    <n v="2016"/>
    <s v="enero"/>
    <s v="O600"/>
    <s v="Trabajo de parto prematuro sin parto"/>
  </r>
  <r>
    <n v="866"/>
    <s v="TEMPOACTIVA"/>
    <s v="BRENDA YANETH STEFFENS BARRERA"/>
    <n v="22467055"/>
    <n v="22467055"/>
    <x v="1"/>
    <x v="0"/>
    <x v="22"/>
    <x v="0"/>
    <x v="4"/>
    <x v="7"/>
    <x v="0"/>
    <x v="0"/>
    <x v="8"/>
    <x v="5"/>
    <d v="2016-02-01T00:00:00"/>
    <d v="2016-02-29T00:00:00"/>
    <s v="O600"/>
    <x v="275"/>
    <s v="BRENDA YANETH STEFFENS BARRERA"/>
    <n v="29"/>
    <n v="2016"/>
    <s v="febrero"/>
    <s v="O600"/>
    <s v="Trabajo de parto prematuro sin parto"/>
  </r>
  <r>
    <n v="867"/>
    <s v="TEMPOACTIVA"/>
    <s v="BRENDA YANETH STEFFENS BARRERA"/>
    <n v="22467055"/>
    <n v="22467055"/>
    <x v="1"/>
    <x v="0"/>
    <x v="22"/>
    <x v="0"/>
    <x v="7"/>
    <x v="3"/>
    <x v="0"/>
    <x v="0"/>
    <x v="8"/>
    <x v="5"/>
    <d v="2016-03-01T00:00:00"/>
    <d v="2016-03-31T00:00:00"/>
    <s v="O600"/>
    <x v="275"/>
    <s v="BRENDA YANETH STEFFENS BARRERA"/>
    <n v="31"/>
    <n v="2016"/>
    <s v="marzo"/>
    <s v="O600"/>
    <s v="Trabajo de parto prematuro sin parto"/>
  </r>
  <r>
    <n v="868"/>
    <s v="TEMPOACTIVA"/>
    <s v="BRENDA YANETH STEFFENS BARRERA"/>
    <n v="22467055"/>
    <n v="22467055"/>
    <x v="1"/>
    <x v="0"/>
    <x v="22"/>
    <x v="0"/>
    <x v="0"/>
    <x v="12"/>
    <x v="0"/>
    <x v="0"/>
    <x v="8"/>
    <x v="5"/>
    <d v="2016-04-01T00:00:00"/>
    <d v="2016-04-30T00:00:00"/>
    <s v="O600"/>
    <x v="275"/>
    <s v="BRENDA YANETH STEFFENS BARRERA"/>
    <n v="30"/>
    <n v="2016"/>
    <s v="abril"/>
    <s v="O600"/>
    <s v="Trabajo de parto prematuro sin parto"/>
  </r>
  <r>
    <n v="869"/>
    <s v="TEMPOACTIVA"/>
    <s v="BRENDA YANETH STEFFENS BARRERA"/>
    <n v="22467055"/>
    <n v="22467055"/>
    <x v="1"/>
    <x v="0"/>
    <x v="22"/>
    <x v="0"/>
    <x v="8"/>
    <x v="3"/>
    <x v="0"/>
    <x v="0"/>
    <x v="8"/>
    <x v="5"/>
    <d v="2016-05-01T00:00:00"/>
    <d v="2016-05-31T00:00:00"/>
    <s v="O600"/>
    <x v="275"/>
    <s v="BRENDA YANETH STEFFENS BARRERA"/>
    <n v="31"/>
    <n v="2016"/>
    <s v="mayo"/>
    <s v="O600"/>
    <s v="Trabajo de parto prematuro sin parto"/>
  </r>
  <r>
    <n v="870"/>
    <s v="TEMPOACTIVA"/>
    <s v="BRENDA YANETH STEFFENS BARRERA"/>
    <n v="22467055"/>
    <n v="22467055"/>
    <x v="1"/>
    <x v="0"/>
    <x v="22"/>
    <x v="0"/>
    <x v="6"/>
    <x v="0"/>
    <x v="0"/>
    <x v="0"/>
    <x v="8"/>
    <x v="5"/>
    <d v="2016-06-01T00:00:00"/>
    <d v="2016-06-01T00:00:00"/>
    <s v="O600"/>
    <x v="275"/>
    <s v=""/>
    <s v=""/>
    <s v=""/>
    <s v=""/>
    <s v=""/>
    <s v=""/>
  </r>
  <r>
    <n v="871"/>
    <s v="TEMPOACTIVA"/>
    <s v="VIVIANA DEL PILAR GOMEZ CASTAÑO"/>
    <n v="55233742"/>
    <n v="55233742"/>
    <x v="26"/>
    <x v="0"/>
    <x v="22"/>
    <x v="0"/>
    <x v="2"/>
    <x v="1"/>
    <x v="0"/>
    <x v="1"/>
    <x v="0"/>
    <x v="5"/>
    <d v="2016-01-27T00:00:00"/>
    <d v="2016-01-29T00:00:00"/>
    <s v="K297"/>
    <x v="236"/>
    <s v=""/>
    <s v=""/>
    <s v=""/>
    <s v=""/>
    <s v=""/>
    <s v=""/>
  </r>
  <r>
    <n v="872"/>
    <s v="TEMPOACTIVA"/>
    <s v="MARYELI DEL PILAR HERRERA ANDRADE"/>
    <n v="1048209377"/>
    <n v="1048209377"/>
    <x v="6"/>
    <x v="0"/>
    <x v="15"/>
    <x v="0"/>
    <x v="2"/>
    <x v="1"/>
    <x v="0"/>
    <x v="1"/>
    <x v="3"/>
    <x v="5"/>
    <d v="2016-01-17T00:00:00"/>
    <d v="2016-01-19T00:00:00"/>
    <s v="A929"/>
    <x v="276"/>
    <s v=""/>
    <s v=""/>
    <s v=""/>
    <s v=""/>
    <s v=""/>
    <s v=""/>
  </r>
  <r>
    <n v="873"/>
    <s v="TEMPOACTIVA"/>
    <s v="MARYELI DEL PILAR HERRERA ANDRADE"/>
    <n v="1048209377"/>
    <n v="1048209377"/>
    <x v="6"/>
    <x v="0"/>
    <x v="15"/>
    <x v="0"/>
    <x v="2"/>
    <x v="0"/>
    <x v="0"/>
    <x v="1"/>
    <x v="3"/>
    <x v="5"/>
    <d v="2016-01-25T00:00:00"/>
    <d v="2016-01-25T00:00:00"/>
    <s v="L020"/>
    <x v="277"/>
    <s v=""/>
    <s v=""/>
    <s v=""/>
    <s v=""/>
    <s v=""/>
    <s v=""/>
  </r>
  <r>
    <n v="874"/>
    <s v="TEMPOACTIVA"/>
    <s v="PABLA EMILIA SANDOVAL DE CASTRO"/>
    <n v="32649558"/>
    <n v="32649558"/>
    <x v="30"/>
    <x v="0"/>
    <x v="19"/>
    <x v="0"/>
    <x v="2"/>
    <x v="10"/>
    <x v="0"/>
    <x v="1"/>
    <x v="3"/>
    <x v="5"/>
    <d v="2016-01-04T00:00:00"/>
    <d v="2016-01-08T00:00:00"/>
    <s v="S501"/>
    <x v="278"/>
    <s v=""/>
    <s v=""/>
    <s v=""/>
    <s v=""/>
    <s v=""/>
    <s v=""/>
  </r>
  <r>
    <n v="875"/>
    <s v="TEMPOACTIVA"/>
    <s v="ESTEFANIA MARIA ORTEGA TOVAR"/>
    <n v="1101783204"/>
    <n v="1101783204"/>
    <x v="0"/>
    <x v="0"/>
    <x v="1"/>
    <x v="0"/>
    <x v="1"/>
    <x v="0"/>
    <x v="0"/>
    <x v="1"/>
    <x v="3"/>
    <x v="5"/>
    <d v="2016-08-02T00:00:00"/>
    <d v="2016-08-02T00:00:00"/>
    <s v="A09X"/>
    <x v="22"/>
    <s v=""/>
    <s v=""/>
    <s v=""/>
    <s v=""/>
    <s v=""/>
    <s v=""/>
  </r>
  <r>
    <n v="876"/>
    <s v="TEMPOACTIVA"/>
    <s v="ESTEFANIA MARIA ORTEGA TOVAR"/>
    <n v="1101783204"/>
    <n v="1101783204"/>
    <x v="0"/>
    <x v="0"/>
    <x v="1"/>
    <x v="0"/>
    <x v="3"/>
    <x v="5"/>
    <x v="0"/>
    <x v="1"/>
    <x v="3"/>
    <x v="5"/>
    <d v="2016-07-18T00:00:00"/>
    <d v="2016-07-19T00:00:00"/>
    <s v="J069"/>
    <x v="23"/>
    <s v="ESTEFANIA MARIA ORTEGA TOVAR"/>
    <n v="2"/>
    <n v="2016"/>
    <s v="julio"/>
    <s v="J069, J209, A09X, J069, N390, O266"/>
    <s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
  </r>
  <r>
    <n v="877"/>
    <s v="TEMPOACTIVA"/>
    <s v="ESTEFANIA MARIA ORTEGA TOVAR"/>
    <n v="1101783204"/>
    <n v="1101783204"/>
    <x v="0"/>
    <x v="0"/>
    <x v="1"/>
    <x v="0"/>
    <x v="3"/>
    <x v="1"/>
    <x v="0"/>
    <x v="1"/>
    <x v="3"/>
    <x v="5"/>
    <d v="2016-07-21T00:00:00"/>
    <d v="2016-07-13T00:00:00"/>
    <s v="J209"/>
    <x v="130"/>
    <s v="ESTEFANIA MARIA ORTEGA TOVAR"/>
    <n v="3"/>
    <n v="2016"/>
    <s v="julio"/>
    <s v="J069, J209, A09X, J069, N390, O266"/>
    <s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
  </r>
  <r>
    <n v="878"/>
    <s v="TEMPOACTIVA"/>
    <s v="ESTEFANIA MARIA ORTEGA TOVAR"/>
    <n v="1101783204"/>
    <n v="1101783204"/>
    <x v="0"/>
    <x v="0"/>
    <x v="1"/>
    <x v="0"/>
    <x v="3"/>
    <x v="5"/>
    <x v="0"/>
    <x v="1"/>
    <x v="3"/>
    <x v="5"/>
    <d v="2016-07-26T00:00:00"/>
    <d v="2016-07-27T00:00:00"/>
    <s v="A09X"/>
    <x v="22"/>
    <s v="ESTEFANIA MARIA ORTEGA TOVAR"/>
    <n v="2"/>
    <n v="2016"/>
    <s v="julio"/>
    <s v="J069, J209, A09X, J069, N390, O266"/>
    <s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
  </r>
  <r>
    <n v="879"/>
    <s v="TEMPOACTIVA"/>
    <s v="ESTEFANIA MARIA ORTEGA TOVAR"/>
    <n v="1101783204"/>
    <n v="1101783204"/>
    <x v="0"/>
    <x v="0"/>
    <x v="1"/>
    <x v="0"/>
    <x v="3"/>
    <x v="0"/>
    <x v="0"/>
    <x v="1"/>
    <x v="3"/>
    <x v="5"/>
    <d v="2016-07-28T00:00:00"/>
    <d v="2016-07-28T00:00:00"/>
    <s v="J069"/>
    <x v="23"/>
    <s v="ESTEFANIA MARIA ORTEGA TOVAR"/>
    <n v="1"/>
    <n v="2016"/>
    <s v="julio"/>
    <s v="J069, J209, A09X, J069, N390, O266"/>
    <s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
  </r>
  <r>
    <n v="880"/>
    <s v="TEMPOACTIVA"/>
    <s v="ANDREA PATRICIA AGUIRRE ARAMBULA"/>
    <n v="1129576507"/>
    <n v="1129576507"/>
    <x v="0"/>
    <x v="0"/>
    <x v="0"/>
    <x v="0"/>
    <x v="6"/>
    <x v="5"/>
    <x v="0"/>
    <x v="1"/>
    <x v="3"/>
    <x v="5"/>
    <d v="2016-06-25T00:00:00"/>
    <d v="2016-06-26T00:00:00"/>
    <s v="K429"/>
    <x v="220"/>
    <s v=""/>
    <s v=""/>
    <s v=""/>
    <s v=""/>
    <s v=""/>
    <s v=""/>
  </r>
  <r>
    <n v="881"/>
    <s v="TEMPOACTIVA"/>
    <s v="ANDREA PATRICIA AGUIRRE ARAMBULA"/>
    <n v="1129576507"/>
    <n v="1129576507"/>
    <x v="0"/>
    <x v="0"/>
    <x v="0"/>
    <x v="0"/>
    <x v="6"/>
    <x v="5"/>
    <x v="0"/>
    <x v="1"/>
    <x v="3"/>
    <x v="5"/>
    <d v="2016-06-27T00:00:00"/>
    <d v="2016-06-28T00:00:00"/>
    <s v="K429"/>
    <x v="220"/>
    <s v=""/>
    <s v=""/>
    <s v=""/>
    <s v=""/>
    <s v=""/>
    <s v=""/>
  </r>
  <r>
    <n v="882"/>
    <s v="TEMPOACTIVA"/>
    <s v="ANDREA PATRICIA AGUIRRE ARAMBULA"/>
    <n v="1129576507"/>
    <n v="1129576507"/>
    <x v="0"/>
    <x v="0"/>
    <x v="0"/>
    <x v="0"/>
    <x v="6"/>
    <x v="0"/>
    <x v="0"/>
    <x v="1"/>
    <x v="3"/>
    <x v="5"/>
    <d v="2016-06-30T00:00:00"/>
    <d v="2016-06-30T00:00:00"/>
    <s v="L923"/>
    <x v="279"/>
    <s v=""/>
    <s v=""/>
    <s v=""/>
    <s v=""/>
    <s v=""/>
    <s v=""/>
  </r>
  <r>
    <n v="883"/>
    <s v="TEMPOACTIVA"/>
    <s v="ANDREA PATRICIA AGUIRRE ARAMBULA"/>
    <n v="1129576507"/>
    <n v="1129576507"/>
    <x v="0"/>
    <x v="0"/>
    <x v="0"/>
    <x v="0"/>
    <x v="3"/>
    <x v="4"/>
    <x v="0"/>
    <x v="1"/>
    <x v="3"/>
    <x v="5"/>
    <d v="2016-07-01T00:00:00"/>
    <d v="2016-07-06T00:00:00"/>
    <s v="L923"/>
    <x v="279"/>
    <s v=""/>
    <s v=""/>
    <s v=""/>
    <s v=""/>
    <s v=""/>
    <s v=""/>
  </r>
  <r>
    <n v="884"/>
    <s v="TEMPOACTIVA"/>
    <s v="ESTEFANIA MARIA ORTEGA TOVAR"/>
    <n v="1101783204"/>
    <n v="1101783204"/>
    <x v="0"/>
    <x v="0"/>
    <x v="1"/>
    <x v="0"/>
    <x v="8"/>
    <x v="8"/>
    <x v="0"/>
    <x v="1"/>
    <x v="3"/>
    <x v="5"/>
    <d v="2016-05-12T00:00:00"/>
    <d v="2016-05-18T00:00:00"/>
    <s v="O717"/>
    <x v="280"/>
    <s v="ESTEFANIA MARIA ORTEGA TOVAR"/>
    <n v="7"/>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885"/>
    <s v="TEMPOACTIVA"/>
    <s v="ESTEFANIA MARIA ORTEGA TOVAR"/>
    <n v="1101783204"/>
    <n v="1101783204"/>
    <x v="0"/>
    <x v="0"/>
    <x v="1"/>
    <x v="0"/>
    <x v="8"/>
    <x v="1"/>
    <x v="0"/>
    <x v="1"/>
    <x v="3"/>
    <x v="5"/>
    <d v="2016-05-20T00:00:00"/>
    <d v="2016-05-22T00:00:00"/>
    <s v="O200"/>
    <x v="134"/>
    <s v="ESTEFANIA MARIA ORTEGA TOVAR"/>
    <n v="3"/>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886"/>
    <s v="TEMPOACTIVA"/>
    <s v="ESTEFANIA MARIA ORTEGA TOVAR"/>
    <n v="1101783204"/>
    <n v="1101783204"/>
    <x v="0"/>
    <x v="0"/>
    <x v="1"/>
    <x v="0"/>
    <x v="8"/>
    <x v="4"/>
    <x v="0"/>
    <x v="1"/>
    <x v="3"/>
    <x v="5"/>
    <d v="2016-05-23T00:00:00"/>
    <d v="2016-05-28T00:00:00"/>
    <s v="O717"/>
    <x v="280"/>
    <s v="ESTEFANIA MARIA ORTEGA TOVAR"/>
    <n v="6"/>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887"/>
    <s v="TEMPOACTIVA"/>
    <s v="ESTEFANIA MARIA ORTEGA TOVAR"/>
    <n v="1101783204"/>
    <n v="1101783204"/>
    <x v="0"/>
    <x v="0"/>
    <x v="1"/>
    <x v="0"/>
    <x v="6"/>
    <x v="5"/>
    <x v="0"/>
    <x v="1"/>
    <x v="3"/>
    <x v="5"/>
    <d v="2016-06-17T00:00:00"/>
    <d v="2016-06-18T00:00:00"/>
    <s v="A084"/>
    <x v="32"/>
    <s v="ESTEFANIA MARIA ORTEGA TOVAR"/>
    <n v="2"/>
    <n v="2016"/>
    <s v="junio"/>
    <s v="A084, O200, R51X, K580, O200, O200, R102, R102"/>
    <s v="Infeccion intestinal viral, sin otra especificacion, Amenaza de aborto, Cefalea, Enfermedades del sistma digestivo, Amenaza de aborto, Amenaza de aborto, Dolor pelvico y perineal, Dolor pelvico y perineal"/>
  </r>
  <r>
    <n v="888"/>
    <s v="TEMPOACTIVA"/>
    <s v="ESTEFANIA MARIA ORTEGA TOVAR"/>
    <n v="1101783204"/>
    <n v="1101783204"/>
    <x v="0"/>
    <x v="0"/>
    <x v="1"/>
    <x v="0"/>
    <x v="6"/>
    <x v="5"/>
    <x v="0"/>
    <x v="1"/>
    <x v="3"/>
    <x v="5"/>
    <d v="2016-06-20T00:00:00"/>
    <d v="2016-06-21T00:00:00"/>
    <s v="O200"/>
    <x v="134"/>
    <s v="ESTEFANIA MARIA ORTEGA TOVAR"/>
    <n v="2"/>
    <n v="2016"/>
    <s v="junio"/>
    <s v="A084, O200, R51X, K580, O200, O200, R102, R102"/>
    <s v="Infeccion intestinal viral, sin otra especificacion, Amenaza de aborto, Cefalea, Enfermedades del sistma digestivo, Amenaza de aborto, Amenaza de aborto, Dolor pelvico y perineal, Dolor pelvico y perineal"/>
  </r>
  <r>
    <n v="889"/>
    <s v="TEMPOACTIVA"/>
    <s v="ESTEFANIA MARIA ORTEGA TOVAR"/>
    <n v="1101783204"/>
    <n v="1101783204"/>
    <x v="0"/>
    <x v="0"/>
    <x v="1"/>
    <x v="0"/>
    <x v="6"/>
    <x v="0"/>
    <x v="0"/>
    <x v="1"/>
    <x v="3"/>
    <x v="5"/>
    <d v="2016-06-23T00:00:00"/>
    <d v="2016-06-23T00:00:00"/>
    <s v="R51X"/>
    <x v="4"/>
    <s v="ESTEFANIA MARIA ORTEGA TOVAR"/>
    <n v="1"/>
    <n v="2016"/>
    <s v="junio"/>
    <s v="A084, O200, R51X, K580, O200, O200, R102, R102"/>
    <s v="Infeccion intestinal viral, sin otra especificacion, Amenaza de aborto, Cefalea, Enfermedades del sistma digestivo, Amenaza de aborto, Amenaza de aborto, Dolor pelvico y perineal, Dolor pelvico y perineal"/>
  </r>
  <r>
    <n v="890"/>
    <s v="TEMPOACTIVA"/>
    <s v="ESTEFANIA MARIA ORTEGA TOVAR"/>
    <n v="1101783204"/>
    <n v="1101783204"/>
    <x v="0"/>
    <x v="0"/>
    <x v="1"/>
    <x v="0"/>
    <x v="6"/>
    <x v="0"/>
    <x v="0"/>
    <x v="1"/>
    <x v="3"/>
    <x v="5"/>
    <d v="2016-06-27T00:00:00"/>
    <d v="2016-06-27T00:00:00"/>
    <s v="K580"/>
    <x v="72"/>
    <s v="ESTEFANIA MARIA ORTEGA TOVAR"/>
    <n v="1"/>
    <n v="2016"/>
    <s v="junio"/>
    <s v="A084, O200, R51X, K580, O200, O200, R102, R102"/>
    <s v="Infeccion intestinal viral, sin otra especificacion, Amenaza de aborto, Cefalea, Enfermedades del sistma digestivo, Amenaza de aborto, Amenaza de aborto, Dolor pelvico y perineal, Dolor pelvico y perineal"/>
  </r>
  <r>
    <n v="891"/>
    <s v="TEMPOACTIVA"/>
    <s v="ESTEFANIA MARIA ORTEGA TOVAR"/>
    <n v="1101783204"/>
    <n v="1101783204"/>
    <x v="0"/>
    <x v="0"/>
    <x v="1"/>
    <x v="0"/>
    <x v="3"/>
    <x v="1"/>
    <x v="0"/>
    <x v="1"/>
    <x v="3"/>
    <x v="5"/>
    <d v="2016-07-06T00:00:00"/>
    <d v="2016-06-08T00:00:00"/>
    <s v="N390"/>
    <x v="5"/>
    <s v="ESTEFANIA MARIA ORTEGA TOVAR"/>
    <n v="3"/>
    <n v="2016"/>
    <s v="julio"/>
    <s v="J069, J209, A09X, J069, N390, O266"/>
    <s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
  </r>
  <r>
    <n v="892"/>
    <s v="TEMPOACTIVA"/>
    <s v="ESTEFANIA MARIA ORTEGA TOVAR"/>
    <n v="1101783204"/>
    <n v="1101783204"/>
    <x v="0"/>
    <x v="0"/>
    <x v="1"/>
    <x v="0"/>
    <x v="3"/>
    <x v="8"/>
    <x v="0"/>
    <x v="1"/>
    <x v="3"/>
    <x v="5"/>
    <d v="2016-07-11T00:00:00"/>
    <d v="2016-07-17T00:00:00"/>
    <s v="O266"/>
    <x v="281"/>
    <s v="ESTEFANIA MARIA ORTEGA TOVAR"/>
    <n v="7"/>
    <n v="2016"/>
    <s v="julio"/>
    <s v="J069, J209, A09X, J069, N390, O266"/>
    <s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
  </r>
  <r>
    <n v="893"/>
    <s v="TEMPOACTIVA"/>
    <s v="ESTEFANIA MARIA ORTEGA TOVAR"/>
    <n v="1101783204"/>
    <n v="1101783204"/>
    <x v="0"/>
    <x v="0"/>
    <x v="1"/>
    <x v="0"/>
    <x v="8"/>
    <x v="0"/>
    <x v="0"/>
    <x v="1"/>
    <x v="3"/>
    <x v="5"/>
    <d v="2016-05-31T00:00:00"/>
    <d v="2016-05-31T00:00:00"/>
    <s v="O200"/>
    <x v="134"/>
    <s v="ESTEFANIA MARIA ORTEGA TOVAR"/>
    <n v="1"/>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894"/>
    <s v="TEMPOACTIVA"/>
    <s v="ESTEFANIA MARIA ORTEGA TOVAR"/>
    <n v="1101783204"/>
    <n v="1101783204"/>
    <x v="0"/>
    <x v="0"/>
    <x v="1"/>
    <x v="0"/>
    <x v="6"/>
    <x v="15"/>
    <x v="0"/>
    <x v="1"/>
    <x v="3"/>
    <x v="5"/>
    <d v="2016-06-01T00:00:00"/>
    <d v="2016-06-04T00:00:00"/>
    <s v="O200"/>
    <x v="134"/>
    <s v="ESTEFANIA MARIA ORTEGA TOVAR"/>
    <n v="4"/>
    <n v="2016"/>
    <s v="junio"/>
    <s v="A084, O200, R51X, K580, O200, O200, R102, R102"/>
    <s v="Infeccion intestinal viral, sin otra especificacion, Amenaza de aborto, Cefalea, Enfermedades del sistma digestivo, Amenaza de aborto, Amenaza de aborto, Dolor pelvico y perineal, Dolor pelvico y perineal"/>
  </r>
  <r>
    <n v="895"/>
    <s v="TEMPOACTIVA"/>
    <s v="ESTEFANIA MARIA ORTEGA TOVAR"/>
    <n v="1101783204"/>
    <n v="1101783204"/>
    <x v="0"/>
    <x v="0"/>
    <x v="1"/>
    <x v="0"/>
    <x v="6"/>
    <x v="10"/>
    <x v="0"/>
    <x v="1"/>
    <x v="3"/>
    <x v="5"/>
    <d v="2016-06-07T00:00:00"/>
    <d v="2016-06-11T00:00:00"/>
    <s v="O200"/>
    <x v="134"/>
    <s v="ESTEFANIA MARIA ORTEGA TOVAR"/>
    <n v="5"/>
    <n v="2016"/>
    <s v="junio"/>
    <s v="A084, O200, R51X, K580, O200, O200, R102, R102"/>
    <s v="Infeccion intestinal viral, sin otra especificacion, Amenaza de aborto, Cefalea, Enfermedades del sistma digestivo, Amenaza de aborto, Amenaza de aborto, Dolor pelvico y perineal, Dolor pelvico y perineal"/>
  </r>
  <r>
    <n v="896"/>
    <s v="TEMPOACTIVA"/>
    <s v="ESTEFANIA MARIA ORTEGA TOVAR"/>
    <n v="1101783204"/>
    <n v="1101783204"/>
    <x v="0"/>
    <x v="0"/>
    <x v="1"/>
    <x v="0"/>
    <x v="6"/>
    <x v="0"/>
    <x v="0"/>
    <x v="1"/>
    <x v="3"/>
    <x v="5"/>
    <d v="2016-06-13T00:00:00"/>
    <d v="2016-06-13T00:00:00"/>
    <s v="R102"/>
    <x v="88"/>
    <s v="ESTEFANIA MARIA ORTEGA TOVAR"/>
    <n v="1"/>
    <n v="2016"/>
    <s v="junio"/>
    <s v="A084, O200, R51X, K580, O200, O200, R102, R102"/>
    <s v="Infeccion intestinal viral, sin otra especificacion, Amenaza de aborto, Cefalea, Enfermedades del sistma digestivo, Amenaza de aborto, Amenaza de aborto, Dolor pelvico y perineal, Dolor pelvico y perineal"/>
  </r>
  <r>
    <n v="897"/>
    <s v="TEMPOACTIVA"/>
    <s v="ESTEFANIA MARIA ORTEGA TOVAR"/>
    <n v="1101783204"/>
    <n v="1101783204"/>
    <x v="0"/>
    <x v="0"/>
    <x v="1"/>
    <x v="0"/>
    <x v="6"/>
    <x v="5"/>
    <x v="0"/>
    <x v="1"/>
    <x v="3"/>
    <x v="5"/>
    <d v="2016-06-15T00:00:00"/>
    <d v="2016-06-16T00:00:00"/>
    <s v="R102"/>
    <x v="88"/>
    <s v="ESTEFANIA MARIA ORTEGA TOVAR"/>
    <n v="2"/>
    <n v="2016"/>
    <s v="junio"/>
    <s v="A084, O200, R51X, K580, O200, O200, R102, R102"/>
    <s v="Infeccion intestinal viral, sin otra especificacion, Amenaza de aborto, Cefalea, Enfermedades del sistma digestivo, Amenaza de aborto, Amenaza de aborto, Dolor pelvico y perineal, Dolor pelvico y perineal"/>
  </r>
  <r>
    <n v="898"/>
    <s v="TEMPOACTIVA"/>
    <s v="ANDREA PATRICIA AGUIRRE ARAMBULA"/>
    <n v="1129576507"/>
    <n v="1129576507"/>
    <x v="0"/>
    <x v="0"/>
    <x v="0"/>
    <x v="0"/>
    <x v="8"/>
    <x v="20"/>
    <x v="0"/>
    <x v="1"/>
    <x v="3"/>
    <x v="5"/>
    <d v="2016-05-19T00:00:00"/>
    <d v="2016-05-31T00:00:00"/>
    <s v="K429"/>
    <x v="220"/>
    <s v="ANDREA PATRICIA AGUIRRE ARAMBULA"/>
    <n v="13"/>
    <n v="2016"/>
    <s v="mayo"/>
    <s v="K429"/>
    <s v="Hernia umbilical sin obstruccion ni gangrena"/>
  </r>
  <r>
    <n v="899"/>
    <s v="TEMPOACTIVA"/>
    <s v="ANDREA PATRICIA AGUIRRE ARAMBULA"/>
    <n v="1129576507"/>
    <n v="1129576507"/>
    <x v="0"/>
    <x v="0"/>
    <x v="0"/>
    <x v="0"/>
    <x v="6"/>
    <x v="5"/>
    <x v="0"/>
    <x v="1"/>
    <x v="3"/>
    <x v="5"/>
    <d v="2016-06-01T00:00:00"/>
    <d v="2016-06-02T00:00:00"/>
    <s v="K429"/>
    <x v="220"/>
    <s v=""/>
    <s v=""/>
    <s v=""/>
    <s v=""/>
    <s v=""/>
    <s v=""/>
  </r>
  <r>
    <n v="900"/>
    <s v="TEMPOACTIVA"/>
    <s v="ESTEFANIA MARIA ORTEGA TOVAR"/>
    <n v="1101783204"/>
    <n v="1101783204"/>
    <x v="0"/>
    <x v="0"/>
    <x v="1"/>
    <x v="0"/>
    <x v="8"/>
    <x v="10"/>
    <x v="0"/>
    <x v="1"/>
    <x v="3"/>
    <x v="5"/>
    <d v="2016-05-02T00:00:00"/>
    <d v="2016-05-06T00:00:00"/>
    <s v="O200"/>
    <x v="134"/>
    <s v="ESTEFANIA MARIA ORTEGA TOVAR"/>
    <n v="5"/>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901"/>
    <s v="TEMPOACTIVA"/>
    <s v="ESTEFANIA MARIA ORTEGA TOVAR"/>
    <n v="1101783204"/>
    <n v="1101783204"/>
    <x v="0"/>
    <x v="0"/>
    <x v="1"/>
    <x v="0"/>
    <x v="8"/>
    <x v="0"/>
    <x v="0"/>
    <x v="1"/>
    <x v="3"/>
    <x v="5"/>
    <d v="2016-05-07T00:00:00"/>
    <d v="2016-05-07T00:00:00"/>
    <s v="O200"/>
    <x v="134"/>
    <s v="ESTEFANIA MARIA ORTEGA TOVAR"/>
    <n v="1"/>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902"/>
    <s v="TEMPOACTIVA"/>
    <s v="ESTEFANIA MARIA ORTEGA TOVAR"/>
    <n v="1101783204"/>
    <n v="1101783204"/>
    <x v="0"/>
    <x v="0"/>
    <x v="1"/>
    <x v="0"/>
    <x v="8"/>
    <x v="5"/>
    <x v="0"/>
    <x v="1"/>
    <x v="3"/>
    <x v="5"/>
    <d v="2016-05-10T00:00:00"/>
    <d v="2016-05-11T00:00:00"/>
    <s v="R102"/>
    <x v="88"/>
    <s v="ESTEFANIA MARIA ORTEGA TOVAR"/>
    <n v="2"/>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903"/>
    <s v="TEMPOACTIVA"/>
    <s v="ESTEFANIA MARIA ORTEGA TOVAR"/>
    <n v="1101783204"/>
    <n v="1101783204"/>
    <x v="0"/>
    <x v="0"/>
    <x v="1"/>
    <x v="0"/>
    <x v="8"/>
    <x v="8"/>
    <x v="0"/>
    <x v="1"/>
    <x v="3"/>
    <x v="5"/>
    <d v="2016-05-12T00:00:00"/>
    <d v="2016-05-18T00:00:00"/>
    <s v="O717"/>
    <x v="280"/>
    <s v="ESTEFANIA MARIA ORTEGA TOVAR"/>
    <n v="7"/>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904"/>
    <s v="TEMPOACTIVA"/>
    <s v="ESTEFANIA MARIA ORTEGA TOVAR"/>
    <n v="1101783204"/>
    <n v="1101783204"/>
    <x v="0"/>
    <x v="0"/>
    <x v="1"/>
    <x v="0"/>
    <x v="0"/>
    <x v="15"/>
    <x v="0"/>
    <x v="1"/>
    <x v="3"/>
    <x v="5"/>
    <d v="2016-04-27T00:00:00"/>
    <d v="2016-04-30T00:00:00"/>
    <s v="O200"/>
    <x v="134"/>
    <s v=""/>
    <s v=""/>
    <s v=""/>
    <s v=""/>
    <s v=""/>
    <s v=""/>
  </r>
  <r>
    <n v="905"/>
    <s v="TEMPOACTIVA"/>
    <s v="ESTEFANIA MARIA ORTEGA TOVAR"/>
    <n v="1101783204"/>
    <n v="1101783204"/>
    <x v="0"/>
    <x v="0"/>
    <x v="1"/>
    <x v="0"/>
    <x v="8"/>
    <x v="0"/>
    <x v="0"/>
    <x v="1"/>
    <x v="3"/>
    <x v="5"/>
    <d v="2016-05-01T00:00:00"/>
    <d v="2016-05-01T00:00:00"/>
    <s v="O200"/>
    <x v="134"/>
    <s v="ESTEFANIA MARIA ORTEGA TOVAR"/>
    <n v="1"/>
    <n v="2016"/>
    <s v="mayo"/>
    <s v="O717, O200, O717, O200, O200, O200, R102, O717, O200"/>
    <s v="Hematoma obstetrico de la pelvis, Amenaza de aborto, Hematoma obstetrico de la pelvis, Amenaza de aborto, Amenaza de aborto, Amenaza de aborto, Dolor pelvico y perineal, Hematoma obstetrico de la pelvis, Amenaza de aborto"/>
  </r>
  <r>
    <n v="906"/>
    <s v="TEMPOACTIVA"/>
    <s v="FRAY ANTONIO GONZALEZ PALACIO"/>
    <n v="1044428129"/>
    <n v="1044428129"/>
    <x v="21"/>
    <x v="0"/>
    <x v="10"/>
    <x v="1"/>
    <x v="4"/>
    <x v="10"/>
    <x v="0"/>
    <x v="1"/>
    <x v="3"/>
    <x v="5"/>
    <d v="2016-02-04T00:00:00"/>
    <d v="2016-02-08T00:00:00"/>
    <s v="H443"/>
    <x v="282"/>
    <s v=""/>
    <s v=""/>
    <s v=""/>
    <s v=""/>
    <s v=""/>
    <s v=""/>
  </r>
  <r>
    <n v="907"/>
    <s v="TEMPOACTIVA"/>
    <s v="LUIS ALEXANDER RODRIGUEZ ZAMBRANO"/>
    <n v="72170498"/>
    <n v="72170498"/>
    <x v="20"/>
    <x v="0"/>
    <x v="2"/>
    <x v="1"/>
    <x v="4"/>
    <x v="1"/>
    <x v="0"/>
    <x v="1"/>
    <x v="3"/>
    <x v="5"/>
    <d v="2016-02-03T00:00:00"/>
    <d v="2016-02-05T00:00:00"/>
    <s v="S602"/>
    <x v="117"/>
    <s v=""/>
    <s v=""/>
    <s v=""/>
    <s v=""/>
    <s v=""/>
    <s v=""/>
  </r>
  <r>
    <n v="908"/>
    <s v="TEMPOACTIVA"/>
    <s v="GUSTAVO  BACCA SANTIAGO"/>
    <n v="8485540"/>
    <n v="8485540"/>
    <x v="20"/>
    <x v="0"/>
    <x v="22"/>
    <x v="1"/>
    <x v="2"/>
    <x v="6"/>
    <x v="0"/>
    <x v="1"/>
    <x v="3"/>
    <x v="5"/>
    <d v="2016-01-07T00:00:00"/>
    <d v="2016-01-18T00:00:00"/>
    <s v="O800"/>
    <x v="64"/>
    <s v=""/>
    <s v=""/>
    <s v=""/>
    <s v=""/>
    <s v=""/>
    <s v=""/>
  </r>
  <r>
    <n v="909"/>
    <s v="TEMPOACTIVA"/>
    <s v="MARCO TULIO SOLIS MONTAÑEZ"/>
    <n v="72260712"/>
    <n v="72260712"/>
    <x v="21"/>
    <x v="0"/>
    <x v="25"/>
    <x v="1"/>
    <x v="0"/>
    <x v="10"/>
    <x v="0"/>
    <x v="1"/>
    <x v="0"/>
    <x v="5"/>
    <d v="2016-04-23T00:00:00"/>
    <d v="2016-04-27T00:00:00"/>
    <s v="G510"/>
    <x v="283"/>
    <s v=""/>
    <s v=""/>
    <s v=""/>
    <s v=""/>
    <s v=""/>
    <s v=""/>
  </r>
  <r>
    <n v="910"/>
    <s v="TEMPOACTIVA"/>
    <s v="LUZ MERYS NOVA HERNANDEZ"/>
    <n v="44191674"/>
    <n v="44191674"/>
    <x v="20"/>
    <x v="0"/>
    <x v="38"/>
    <x v="1"/>
    <x v="2"/>
    <x v="1"/>
    <x v="0"/>
    <x v="1"/>
    <x v="0"/>
    <x v="5"/>
    <d v="2016-01-07T00:00:00"/>
    <d v="2016-01-09T00:00:00"/>
    <s v="S800"/>
    <x v="21"/>
    <s v=""/>
    <s v=""/>
    <s v=""/>
    <s v=""/>
    <s v=""/>
    <s v=""/>
  </r>
  <r>
    <n v="911"/>
    <s v="TEMPOACTIVA"/>
    <s v="YESID ROBERTO FIERRO GOMEZ"/>
    <n v="8774378"/>
    <n v="8774378"/>
    <x v="27"/>
    <x v="0"/>
    <x v="3"/>
    <x v="1"/>
    <x v="1"/>
    <x v="11"/>
    <x v="1"/>
    <x v="2"/>
    <x v="2"/>
    <x v="5"/>
    <d v="2016-08-03T00:00:00"/>
    <d v="2016-08-17T00:00:00"/>
    <s v="M758"/>
    <x v="284"/>
    <s v="YESID ROBERTO FIERRO GOMEZ"/>
    <n v="15"/>
    <n v="2016"/>
    <s v="agosto"/>
    <s v="M758"/>
    <s v="Otras lesiones del hombro"/>
  </r>
  <r>
    <n v="912"/>
    <s v="TEMPOACTIVA"/>
    <s v="PAOLA ALEXANDRA MALDONADO CORONELL"/>
    <n v="1044390535"/>
    <n v="1044390535"/>
    <x v="0"/>
    <x v="0"/>
    <x v="23"/>
    <x v="0"/>
    <x v="8"/>
    <x v="1"/>
    <x v="1"/>
    <x v="2"/>
    <x v="2"/>
    <x v="5"/>
    <d v="2016-05-09T00:00:00"/>
    <d v="2016-05-11T00:00:00"/>
    <s v="S400"/>
    <x v="115"/>
    <s v=""/>
    <s v=""/>
    <s v=""/>
    <s v=""/>
    <s v=""/>
    <s v=""/>
  </r>
  <r>
    <n v="913"/>
    <s v="TEMPOACTIVA"/>
    <s v="MONICA CECILIA CARDENAS PEDROZA"/>
    <n v="1046812955"/>
    <n v="1046812955"/>
    <x v="0"/>
    <x v="0"/>
    <x v="17"/>
    <x v="0"/>
    <x v="7"/>
    <x v="1"/>
    <x v="1"/>
    <x v="2"/>
    <x v="0"/>
    <x v="5"/>
    <d v="2016-03-22T00:00:00"/>
    <d v="2016-03-24T00:00:00"/>
    <s v="S009"/>
    <x v="285"/>
    <s v=""/>
    <s v=""/>
    <s v=""/>
    <s v=""/>
    <s v=""/>
    <s v=""/>
  </r>
  <r>
    <n v="914"/>
    <s v="TEMPOACTIVA"/>
    <s v="ZENITH  SUAREZ PEREZ"/>
    <n v="22583181"/>
    <n v="22583181"/>
    <x v="0"/>
    <x v="0"/>
    <x v="8"/>
    <x v="0"/>
    <x v="7"/>
    <x v="1"/>
    <x v="1"/>
    <x v="2"/>
    <x v="4"/>
    <x v="5"/>
    <d v="2016-03-26T00:00:00"/>
    <d v="2016-03-28T00:00:00"/>
    <s v="S910"/>
    <x v="286"/>
    <s v=""/>
    <s v=""/>
    <s v=""/>
    <s v=""/>
    <s v=""/>
    <s v=""/>
  </r>
  <r>
    <n v="915"/>
    <s v="TEMPOACTIVA"/>
    <s v="YURANI PATRICIA OSPINO CASTILLO"/>
    <n v="1043604639"/>
    <n v="1043604639"/>
    <x v="3"/>
    <x v="0"/>
    <x v="20"/>
    <x v="0"/>
    <x v="8"/>
    <x v="1"/>
    <x v="1"/>
    <x v="2"/>
    <x v="3"/>
    <x v="5"/>
    <d v="2016-05-29T00:00:00"/>
    <d v="2016-05-31T00:00:00"/>
    <s v="S934"/>
    <x v="19"/>
    <s v=""/>
    <s v=""/>
    <s v=""/>
    <s v=""/>
    <s v=""/>
    <s v=""/>
  </r>
  <r>
    <n v="916"/>
    <s v="TEMPOACTIVA"/>
    <s v="AMANDA LUCIA MOLINA MOLINA"/>
    <n v="22510033"/>
    <n v="22510033"/>
    <x v="0"/>
    <x v="0"/>
    <x v="23"/>
    <x v="0"/>
    <x v="4"/>
    <x v="1"/>
    <x v="1"/>
    <x v="2"/>
    <x v="2"/>
    <x v="5"/>
    <d v="2016-02-23T00:00:00"/>
    <d v="2016-02-25T00:00:00"/>
    <s v="H113"/>
    <x v="287"/>
    <s v=""/>
    <s v=""/>
    <s v=""/>
    <s v=""/>
    <s v=""/>
    <s v=""/>
  </r>
  <r>
    <n v="917"/>
    <s v="TEMPOACTIVA"/>
    <s v="ADOLFO LEON JIMENEZ PADILLA"/>
    <n v="72122933"/>
    <n v="72122933"/>
    <x v="22"/>
    <x v="0"/>
    <x v="2"/>
    <x v="1"/>
    <x v="11"/>
    <x v="10"/>
    <x v="1"/>
    <x v="2"/>
    <x v="2"/>
    <x v="5"/>
    <d v="2016-10-26T00:00:00"/>
    <d v="2016-10-30T00:00:00"/>
    <s v="S610"/>
    <x v="145"/>
    <s v=""/>
    <s v=""/>
    <s v=""/>
    <s v=""/>
    <s v=""/>
    <s v=""/>
  </r>
  <r>
    <n v="918"/>
    <s v="TEMPOACTIVA"/>
    <s v="EDDIE ENRIQUE MEZA GONZALEZ"/>
    <n v="1044424401"/>
    <n v="1044424401"/>
    <x v="0"/>
    <x v="0"/>
    <x v="2"/>
    <x v="1"/>
    <x v="1"/>
    <x v="17"/>
    <x v="0"/>
    <x v="1"/>
    <x v="4"/>
    <x v="5"/>
    <d v="2016-08-18T00:00:00"/>
    <d v="2016-08-31T00:00:00"/>
    <s v="S400"/>
    <x v="115"/>
    <s v="EDDIE ENRIQUE MEZA GONZALEZ"/>
    <n v="14"/>
    <n v="2016"/>
    <s v="agosto"/>
    <s v="A401, S400"/>
    <s v="Sepsis debida a estreptococo, grupo B, Contusion del hombro y del brazo"/>
  </r>
  <r>
    <n v="919"/>
    <s v="TEMPOACTIVA"/>
    <s v="RUBEN DARIO MERCADO SALAS"/>
    <n v="3715133"/>
    <n v="3715133"/>
    <x v="0"/>
    <x v="0"/>
    <x v="0"/>
    <x v="1"/>
    <x v="0"/>
    <x v="1"/>
    <x v="0"/>
    <x v="1"/>
    <x v="5"/>
    <x v="8"/>
    <d v="2019-04-10T00:00:00"/>
    <d v="2019-04-12T00:00:00"/>
    <s v="M766"/>
    <x v="288"/>
    <s v=""/>
    <s v=""/>
    <s v=""/>
    <s v=""/>
    <s v=""/>
    <s v=""/>
  </r>
  <r>
    <n v="920"/>
    <s v="TEMPOACTIVA"/>
    <s v="ALVARO DE JESUS IGLESIAS HEREDIA"/>
    <n v="72010807"/>
    <n v="72010807"/>
    <x v="1"/>
    <x v="0"/>
    <x v="6"/>
    <x v="1"/>
    <x v="7"/>
    <x v="15"/>
    <x v="0"/>
    <x v="1"/>
    <x v="4"/>
    <x v="5"/>
    <d v="2016-03-28T00:00:00"/>
    <d v="2016-03-31T00:00:00"/>
    <s v="H110"/>
    <x v="62"/>
    <s v=""/>
    <s v=""/>
    <s v=""/>
    <s v=""/>
    <s v=""/>
    <s v=""/>
  </r>
  <r>
    <n v="921"/>
    <s v="TEMPOACTIVA"/>
    <s v="SHAKIRA DAYANS SANTOYA MARIOTTE"/>
    <n v="1140841070"/>
    <n v="1140841070"/>
    <x v="20"/>
    <x v="0"/>
    <x v="31"/>
    <x v="0"/>
    <x v="7"/>
    <x v="0"/>
    <x v="0"/>
    <x v="1"/>
    <x v="3"/>
    <x v="5"/>
    <d v="2016-03-23T00:00:00"/>
    <d v="2016-03-23T00:00:00"/>
    <s v="N300"/>
    <x v="289"/>
    <s v=""/>
    <s v=""/>
    <s v=""/>
    <s v=""/>
    <s v=""/>
    <s v=""/>
  </r>
  <r>
    <n v="922"/>
    <s v="TEMPOACTIVA"/>
    <s v="SHIRLEY LUCIA DORIA PEÑA"/>
    <n v="1140876691"/>
    <n v="1140876691"/>
    <x v="0"/>
    <x v="0"/>
    <x v="5"/>
    <x v="0"/>
    <x v="4"/>
    <x v="1"/>
    <x v="0"/>
    <x v="1"/>
    <x v="4"/>
    <x v="4"/>
    <d v="2022-02-23T00:00:00"/>
    <s v="25/2/20222"/>
    <s v="S903"/>
    <x v="290"/>
    <s v=""/>
    <s v=""/>
    <s v=""/>
    <s v=""/>
    <s v=""/>
    <s v=""/>
  </r>
  <r>
    <n v="923"/>
    <s v="TEMPOACTIVA"/>
    <s v="SHIRLEY LUCIA DORIA PEÑA"/>
    <n v="1140876691"/>
    <n v="1140876691"/>
    <x v="0"/>
    <x v="0"/>
    <x v="5"/>
    <x v="0"/>
    <x v="7"/>
    <x v="5"/>
    <x v="0"/>
    <x v="1"/>
    <x v="4"/>
    <x v="4"/>
    <d v="2022-03-01T00:00:00"/>
    <d v="2022-03-02T00:00:00"/>
    <s v="S900"/>
    <x v="170"/>
    <s v=""/>
    <s v=""/>
    <s v=""/>
    <s v=""/>
    <s v=""/>
    <s v=""/>
  </r>
  <r>
    <n v="924"/>
    <s v="TEMPOACTIVA"/>
    <s v="JHONNY MANUEL ARRIETA LLANOS"/>
    <n v="8699499"/>
    <n v="8699499"/>
    <x v="0"/>
    <x v="0"/>
    <x v="6"/>
    <x v="1"/>
    <x v="2"/>
    <x v="5"/>
    <x v="0"/>
    <x v="1"/>
    <x v="6"/>
    <x v="5"/>
    <d v="2016-01-14T00:00:00"/>
    <d v="2016-01-15T00:00:00"/>
    <s v="B349"/>
    <x v="31"/>
    <s v=""/>
    <s v=""/>
    <s v=""/>
    <s v=""/>
    <s v=""/>
    <s v=""/>
  </r>
  <r>
    <n v="925"/>
    <s v="TEMPOACTIVA"/>
    <s v="JHONNY MANUEL ARRIETA LLANOS"/>
    <n v="8699499"/>
    <n v="8699499"/>
    <x v="0"/>
    <x v="0"/>
    <x v="6"/>
    <x v="1"/>
    <x v="2"/>
    <x v="5"/>
    <x v="0"/>
    <x v="1"/>
    <x v="6"/>
    <x v="5"/>
    <d v="2016-01-16T00:00:00"/>
    <d v="2016-01-17T00:00:00"/>
    <s v="R509"/>
    <x v="37"/>
    <s v=""/>
    <s v=""/>
    <s v=""/>
    <s v=""/>
    <s v=""/>
    <s v=""/>
  </r>
  <r>
    <n v="926"/>
    <s v="TEMPOACTIVA"/>
    <s v="JHONNY MANUEL ARRIETA LLANOS"/>
    <n v="8699499"/>
    <n v="8699499"/>
    <x v="0"/>
    <x v="0"/>
    <x v="6"/>
    <x v="1"/>
    <x v="2"/>
    <x v="0"/>
    <x v="0"/>
    <x v="1"/>
    <x v="6"/>
    <x v="5"/>
    <d v="2016-01-18T00:00:00"/>
    <d v="2016-01-18T00:00:00"/>
    <s v="B349"/>
    <x v="31"/>
    <s v=""/>
    <s v=""/>
    <s v=""/>
    <s v=""/>
    <s v=""/>
    <s v=""/>
  </r>
  <r>
    <n v="927"/>
    <s v="TEMPOACTIVA"/>
    <s v="GABRIEL  HERNANDEZ NUÑEZ"/>
    <n v="3730991"/>
    <n v="3730991"/>
    <x v="0"/>
    <x v="0"/>
    <x v="23"/>
    <x v="1"/>
    <x v="0"/>
    <x v="9"/>
    <x v="0"/>
    <x v="1"/>
    <x v="9"/>
    <x v="5"/>
    <d v="2016-04-04T00:00:00"/>
    <d v="2016-04-13T00:00:00"/>
    <s v="O001"/>
    <x v="291"/>
    <s v=""/>
    <s v=""/>
    <s v=""/>
    <s v=""/>
    <s v=""/>
    <s v=""/>
  </r>
  <r>
    <n v="928"/>
    <s v="TEMPOACTIVA"/>
    <s v="LEVYS  TORRES TORRES"/>
    <n v="19752681"/>
    <n v="19752681"/>
    <x v="38"/>
    <x v="5"/>
    <x v="39"/>
    <x v="1"/>
    <x v="5"/>
    <x v="6"/>
    <x v="0"/>
    <x v="1"/>
    <x v="11"/>
    <x v="5"/>
    <d v="2016-09-23T00:00:00"/>
    <d v="2016-09-30T00:00:00"/>
    <s v="S623"/>
    <x v="151"/>
    <s v="LEVYS  TORRES TORRES"/>
    <n v="8"/>
    <n v="2016"/>
    <s v="septiembre"/>
    <s v="S623, S623"/>
    <s v="Fractura de otros huesos metacarpianos, Fractura de otros huesos metacarpianos"/>
  </r>
  <r>
    <n v="929"/>
    <s v="TEMPOACTIVA"/>
    <s v="LEVYS  TORRES TORRES"/>
    <n v="19752681"/>
    <n v="19752681"/>
    <x v="38"/>
    <x v="5"/>
    <x v="39"/>
    <x v="1"/>
    <x v="11"/>
    <x v="18"/>
    <x v="0"/>
    <x v="1"/>
    <x v="11"/>
    <x v="5"/>
    <d v="2016-10-01T00:00:00"/>
    <d v="2016-10-12T00:00:00"/>
    <s v="S623"/>
    <x v="151"/>
    <s v="LEVYS  TORRES TORRES"/>
    <n v="12"/>
    <n v="2016"/>
    <s v="octubre"/>
    <s v="S623, S623, S623, S623, S623"/>
    <s v="Fractura de otros huesos metacarpianos, Fractura de otros huesos metacarpianos, Fractura de otros huesos metacarpianos, Fractura de otros huesos metacarpianos, Fractura de otros huesos metacarpianos"/>
  </r>
  <r>
    <n v="930"/>
    <s v="TEMPOACTIVA"/>
    <s v="LEVYS  TORRES TORRES"/>
    <n v="19752681"/>
    <n v="19752681"/>
    <x v="38"/>
    <x v="5"/>
    <x v="39"/>
    <x v="1"/>
    <x v="11"/>
    <x v="14"/>
    <x v="0"/>
    <x v="1"/>
    <x v="11"/>
    <x v="5"/>
    <d v="2016-10-13T00:00:00"/>
    <d v="2016-10-30T00:00:00"/>
    <s v="S623"/>
    <x v="151"/>
    <s v="LEVYS  TORRES TORRES"/>
    <n v="18"/>
    <n v="2016"/>
    <s v="octubre"/>
    <s v="S623, S623, S623, S623, S623"/>
    <s v="Fractura de otros huesos metacarpianos, Fractura de otros huesos metacarpianos, Fractura de otros huesos metacarpianos, Fractura de otros huesos metacarpianos, Fractura de otros huesos metacarpianos"/>
  </r>
  <r>
    <n v="931"/>
    <s v="TEMPOACTIVA"/>
    <s v="LEVYS  TORRES TORRES"/>
    <n v="19752681"/>
    <n v="19752681"/>
    <x v="38"/>
    <x v="5"/>
    <x v="39"/>
    <x v="1"/>
    <x v="11"/>
    <x v="0"/>
    <x v="0"/>
    <x v="1"/>
    <x v="11"/>
    <x v="5"/>
    <d v="2016-10-31T00:00:00"/>
    <d v="2016-10-31T00:00:00"/>
    <s v="S623"/>
    <x v="151"/>
    <s v="LEVYS  TORRES TORRES"/>
    <n v="1"/>
    <n v="2016"/>
    <s v="octubre"/>
    <s v="S623, S623, S623, S623, S623"/>
    <s v="Fractura de otros huesos metacarpianos, Fractura de otros huesos metacarpianos, Fractura de otros huesos metacarpianos, Fractura de otros huesos metacarpianos, Fractura de otros huesos metacarpianos"/>
  </r>
  <r>
    <n v="932"/>
    <s v="TEMPOACTIVA"/>
    <s v="LEVYS  TORRES TORRES"/>
    <n v="19752681"/>
    <n v="19752681"/>
    <x v="38"/>
    <x v="5"/>
    <x v="39"/>
    <x v="1"/>
    <x v="9"/>
    <x v="17"/>
    <x v="0"/>
    <x v="1"/>
    <x v="11"/>
    <x v="5"/>
    <d v="2016-11-01T00:00:00"/>
    <d v="2016-11-14T00:00:00"/>
    <s v="S623"/>
    <x v="151"/>
    <s v="LEVYS  TORRES TORRES"/>
    <n v="14"/>
    <n v="2016"/>
    <s v="noviembre"/>
    <s v="S623, S623"/>
    <s v="Fractura de otros huesos metacarpianos, Fractura de otros huesos metacarpianos"/>
  </r>
  <r>
    <n v="933"/>
    <s v="TEMPOACTIVA"/>
    <s v="RUBEN DARIO MERCADO SALAS"/>
    <n v="3715133"/>
    <n v="3715133"/>
    <x v="0"/>
    <x v="0"/>
    <x v="0"/>
    <x v="1"/>
    <x v="11"/>
    <x v="1"/>
    <x v="0"/>
    <x v="1"/>
    <x v="5"/>
    <x v="5"/>
    <d v="2016-10-24T00:00:00"/>
    <s v="26/10/20156"/>
    <s v="M542"/>
    <x v="55"/>
    <s v="RUBEN DARIO MERCADO SALAS"/>
    <n v="3"/>
    <n v="2016"/>
    <s v="octubre"/>
    <s v="M542, M542, S834"/>
    <s v="Cervicalgia, Cervicalgia, Esguinces y torceduras que comprometen los ligamentos laterales (externo) (interno) de la rodilla"/>
  </r>
  <r>
    <n v="934"/>
    <s v="TEMPOACTIVA"/>
    <s v="JHONNY MANUEL ARRIETA LLANOS"/>
    <n v="8699499"/>
    <n v="8699499"/>
    <x v="0"/>
    <x v="0"/>
    <x v="6"/>
    <x v="1"/>
    <x v="9"/>
    <x v="20"/>
    <x v="0"/>
    <x v="1"/>
    <x v="6"/>
    <x v="5"/>
    <d v="2016-11-18T00:00:00"/>
    <s v="30/11/20156"/>
    <s v="H259"/>
    <x v="292"/>
    <s v="JHONNY MANUEL ARRIETA LLANOS"/>
    <n v="13"/>
    <n v="2016"/>
    <s v="noviembre"/>
    <s v="H259, H269, H269"/>
    <s v="Catarata senil, no especificada, Catarata, no especificada, Catarata, no especificada"/>
  </r>
  <r>
    <n v="935"/>
    <s v="TEMPOACTIVA"/>
    <s v="JHONNY MANUEL ARRIETA LLANOS"/>
    <n v="8699499"/>
    <n v="8699499"/>
    <x v="0"/>
    <x v="0"/>
    <x v="6"/>
    <x v="1"/>
    <x v="10"/>
    <x v="5"/>
    <x v="0"/>
    <x v="1"/>
    <x v="6"/>
    <x v="5"/>
    <d v="2016-12-01T00:00:00"/>
    <d v="2016-12-02T00:00:00"/>
    <s v="H259"/>
    <x v="292"/>
    <s v=""/>
    <s v=""/>
    <s v=""/>
    <s v=""/>
    <s v=""/>
    <s v=""/>
  </r>
  <r>
    <n v="936"/>
    <s v="TEMPOACTIVA"/>
    <s v="LEVYS  TORRES TORRES"/>
    <n v="19752681"/>
    <n v="19752681"/>
    <x v="38"/>
    <x v="5"/>
    <x v="39"/>
    <x v="1"/>
    <x v="5"/>
    <x v="6"/>
    <x v="0"/>
    <x v="1"/>
    <x v="11"/>
    <x v="5"/>
    <d v="2016-09-23T00:00:00"/>
    <d v="2016-09-30T00:00:00"/>
    <s v="S623"/>
    <x v="151"/>
    <s v="LEVYS  TORRES TORRES"/>
    <n v="8"/>
    <n v="2016"/>
    <s v="septiembre"/>
    <s v="S623, S623"/>
    <s v="Fractura de otros huesos metacarpianos, Fractura de otros huesos metacarpianos"/>
  </r>
  <r>
    <n v="937"/>
    <s v="TEMPOACTIVA"/>
    <s v="LEVYS  TORRES TORRES"/>
    <n v="19752681"/>
    <n v="19752681"/>
    <x v="38"/>
    <x v="5"/>
    <x v="39"/>
    <x v="1"/>
    <x v="11"/>
    <x v="18"/>
    <x v="0"/>
    <x v="1"/>
    <x v="11"/>
    <x v="5"/>
    <d v="2016-10-01T00:00:00"/>
    <d v="2016-10-12T00:00:00"/>
    <s v="S623"/>
    <x v="151"/>
    <s v="LEVYS  TORRES TORRES"/>
    <n v="12"/>
    <n v="2016"/>
    <s v="octubre"/>
    <s v="S623, S623, S623, S623, S623"/>
    <s v="Fractura de otros huesos metacarpianos, Fractura de otros huesos metacarpianos, Fractura de otros huesos metacarpianos, Fractura de otros huesos metacarpianos, Fractura de otros huesos metacarpianos"/>
  </r>
  <r>
    <n v="938"/>
    <s v="TEMPOACTIVA"/>
    <s v="YUSEF YAMID AMAYA MOLINA"/>
    <n v="1044391162"/>
    <n v="1044391162"/>
    <x v="22"/>
    <x v="0"/>
    <x v="2"/>
    <x v="1"/>
    <x v="5"/>
    <x v="10"/>
    <x v="0"/>
    <x v="1"/>
    <x v="0"/>
    <x v="5"/>
    <d v="2016-09-26T00:00:00"/>
    <d v="2016-09-30T00:00:00"/>
    <s v="S834"/>
    <x v="252"/>
    <s v=""/>
    <s v=""/>
    <s v=""/>
    <s v=""/>
    <s v=""/>
    <s v=""/>
  </r>
  <r>
    <n v="939"/>
    <s v="TEMPOACTIVA"/>
    <s v="YUSEF YAMID AMAYA MOLINA"/>
    <n v="1044391162"/>
    <n v="1044391162"/>
    <x v="22"/>
    <x v="0"/>
    <x v="2"/>
    <x v="1"/>
    <x v="11"/>
    <x v="10"/>
    <x v="0"/>
    <x v="1"/>
    <x v="0"/>
    <x v="5"/>
    <d v="2016-10-01T00:00:00"/>
    <d v="2016-10-05T00:00:00"/>
    <s v="S834"/>
    <x v="252"/>
    <s v=""/>
    <s v=""/>
    <s v=""/>
    <s v=""/>
    <s v=""/>
    <s v=""/>
  </r>
  <r>
    <n v="940"/>
    <s v="TEMPOACTIVA"/>
    <s v="RUBEN DARIO MERCADO SALAS"/>
    <n v="3715133"/>
    <n v="3715133"/>
    <x v="0"/>
    <x v="0"/>
    <x v="0"/>
    <x v="1"/>
    <x v="5"/>
    <x v="1"/>
    <x v="0"/>
    <x v="1"/>
    <x v="5"/>
    <x v="5"/>
    <d v="2016-09-06T00:00:00"/>
    <d v="2016-09-08T00:00:00"/>
    <s v="M511"/>
    <x v="241"/>
    <s v=""/>
    <s v=""/>
    <s v=""/>
    <s v=""/>
    <s v=""/>
    <s v=""/>
  </r>
  <r>
    <n v="941"/>
    <s v="TEMPOACTIVA"/>
    <s v="RUBEN DARIO MERCADO SALAS"/>
    <n v="3715133"/>
    <n v="3715133"/>
    <x v="0"/>
    <x v="0"/>
    <x v="0"/>
    <x v="1"/>
    <x v="11"/>
    <x v="1"/>
    <x v="0"/>
    <x v="1"/>
    <x v="5"/>
    <x v="5"/>
    <d v="2016-10-24T00:00:00"/>
    <d v="2016-10-26T00:00:00"/>
    <s v="M542"/>
    <x v="55"/>
    <s v="RUBEN DARIO MERCADO SALAS"/>
    <n v="3"/>
    <n v="2016"/>
    <s v="octubre"/>
    <s v="M542, M542, S834"/>
    <s v="Cervicalgia, Cervicalgia, Esguinces y torceduras que comprometen los ligamentos laterales (externo) (interno) de la rodilla"/>
  </r>
  <r>
    <n v="942"/>
    <s v="TEMPOACTIVA"/>
    <s v="JHONNY MANUEL ARRIETA LLANOS"/>
    <n v="8699499"/>
    <n v="8699499"/>
    <x v="0"/>
    <x v="0"/>
    <x v="6"/>
    <x v="1"/>
    <x v="9"/>
    <x v="20"/>
    <x v="0"/>
    <x v="1"/>
    <x v="6"/>
    <x v="5"/>
    <d v="2016-11-16T00:00:00"/>
    <d v="2016-11-30T00:00:00"/>
    <s v="H269"/>
    <x v="293"/>
    <s v="JHONNY MANUEL ARRIETA LLANOS"/>
    <n v="13"/>
    <n v="2016"/>
    <s v="noviembre"/>
    <s v="H259, H269, H269"/>
    <s v="Catarata senil, no especificada, Catarata, no especificada, Catarata, no especificada"/>
  </r>
  <r>
    <n v="943"/>
    <s v="TEMPOACTIVA"/>
    <s v="JHONNY MANUEL ARRIETA LLANOS"/>
    <n v="8699499"/>
    <n v="8699499"/>
    <x v="0"/>
    <x v="0"/>
    <x v="6"/>
    <x v="1"/>
    <x v="10"/>
    <x v="5"/>
    <x v="0"/>
    <x v="1"/>
    <x v="6"/>
    <x v="5"/>
    <d v="2016-12-01T00:00:00"/>
    <d v="2016-12-02T00:00:00"/>
    <s v="H269"/>
    <x v="293"/>
    <s v=""/>
    <s v=""/>
    <s v=""/>
    <s v=""/>
    <s v=""/>
    <s v=""/>
  </r>
  <r>
    <n v="944"/>
    <s v="TEMPOACTIVA"/>
    <s v="JHONNY MANUEL ARRIETA LLANOS"/>
    <n v="8699499"/>
    <n v="8699499"/>
    <x v="0"/>
    <x v="0"/>
    <x v="6"/>
    <x v="1"/>
    <x v="11"/>
    <x v="20"/>
    <x v="0"/>
    <x v="1"/>
    <x v="6"/>
    <x v="5"/>
    <d v="2016-10-19T00:00:00"/>
    <d v="2016-10-31T00:00:00"/>
    <s v="H269"/>
    <x v="293"/>
    <s v="JHONNY MANUEL ARRIETA LLANOS"/>
    <n v="13"/>
    <n v="2016"/>
    <s v="octubre"/>
    <s v="H269"/>
    <s v="Catarata, no especificada"/>
  </r>
  <r>
    <n v="945"/>
    <s v="TEMPOACTIVA"/>
    <s v="JHONNY MANUEL ARRIETA LLANOS"/>
    <n v="8699499"/>
    <n v="8699499"/>
    <x v="0"/>
    <x v="0"/>
    <x v="6"/>
    <x v="1"/>
    <x v="9"/>
    <x v="27"/>
    <x v="0"/>
    <x v="1"/>
    <x v="6"/>
    <x v="5"/>
    <d v="2016-11-01T00:00:00"/>
    <d v="2016-11-17T00:00:00"/>
    <s v="H269"/>
    <x v="293"/>
    <s v="JHONNY MANUEL ARRIETA LLANOS"/>
    <n v="17"/>
    <n v="2016"/>
    <s v="noviembre"/>
    <s v="H259, H269, H269"/>
    <s v="Catarata senil, no especificada, Catarata, no especificada, Catarata, no especificada"/>
  </r>
  <r>
    <n v="946"/>
    <s v="TEMPOACTIVA"/>
    <s v="LEVYS  TORRES TORRES"/>
    <n v="19752681"/>
    <n v="19752681"/>
    <x v="38"/>
    <x v="5"/>
    <x v="39"/>
    <x v="1"/>
    <x v="11"/>
    <x v="0"/>
    <x v="0"/>
    <x v="1"/>
    <x v="11"/>
    <x v="5"/>
    <d v="2016-10-31T00:00:00"/>
    <d v="2016-10-31T00:00:00"/>
    <s v="S623"/>
    <x v="151"/>
    <s v="LEVYS  TORRES TORRES"/>
    <n v="1"/>
    <n v="2016"/>
    <s v="octubre"/>
    <s v="S623, S623, S623, S623, S623"/>
    <s v="Fractura de otros huesos metacarpianos, Fractura de otros huesos metacarpianos, Fractura de otros huesos metacarpianos, Fractura de otros huesos metacarpianos, Fractura de otros huesos metacarpianos"/>
  </r>
  <r>
    <n v="947"/>
    <s v="TEMPOACTIVA"/>
    <s v="LEVYS  TORRES TORRES"/>
    <n v="19752681"/>
    <n v="19752681"/>
    <x v="38"/>
    <x v="5"/>
    <x v="39"/>
    <x v="1"/>
    <x v="9"/>
    <x v="17"/>
    <x v="0"/>
    <x v="1"/>
    <x v="11"/>
    <x v="5"/>
    <d v="2016-11-01T00:00:00"/>
    <d v="2016-11-14T00:00:00"/>
    <s v="S623"/>
    <x v="151"/>
    <s v="LEVYS  TORRES TORRES"/>
    <n v="14"/>
    <n v="2016"/>
    <s v="noviembre"/>
    <s v="S623, S623"/>
    <s v="Fractura de otros huesos metacarpianos, Fractura de otros huesos metacarpianos"/>
  </r>
  <r>
    <n v="948"/>
    <s v="TEMPOACTIVA"/>
    <s v="RUBEN DARIO MERCADO SALAS"/>
    <n v="3715133"/>
    <n v="3715133"/>
    <x v="0"/>
    <x v="0"/>
    <x v="0"/>
    <x v="1"/>
    <x v="5"/>
    <x v="10"/>
    <x v="0"/>
    <x v="1"/>
    <x v="5"/>
    <x v="5"/>
    <d v="2016-09-26T00:00:00"/>
    <d v="2016-09-30T00:00:00"/>
    <s v="S834"/>
    <x v="252"/>
    <s v=""/>
    <s v=""/>
    <s v=""/>
    <s v=""/>
    <s v=""/>
    <s v=""/>
  </r>
  <r>
    <n v="949"/>
    <s v="TEMPOACTIVA"/>
    <s v="RUBEN DARIO MERCADO SALAS"/>
    <n v="3715133"/>
    <n v="3715133"/>
    <x v="0"/>
    <x v="0"/>
    <x v="0"/>
    <x v="1"/>
    <x v="11"/>
    <x v="10"/>
    <x v="0"/>
    <x v="1"/>
    <x v="5"/>
    <x v="5"/>
    <d v="2016-10-01T00:00:00"/>
    <d v="2016-10-05T00:00:00"/>
    <s v="S834"/>
    <x v="252"/>
    <s v="RUBEN DARIO MERCADO SALAS"/>
    <n v="5"/>
    <n v="2016"/>
    <s v="octubre"/>
    <s v="M542, M542, S834"/>
    <s v="Cervicalgia, Cervicalgia, Esguinces y torceduras que comprometen los ligamentos laterales (externo) (interno) de la rodilla"/>
  </r>
  <r>
    <n v="950"/>
    <s v="TEMPOACTIVA"/>
    <s v="VICTOR ALFONSO MOLINA CABARCAS"/>
    <n v="3731132"/>
    <n v="3731132"/>
    <x v="0"/>
    <x v="0"/>
    <x v="2"/>
    <x v="1"/>
    <x v="11"/>
    <x v="10"/>
    <x v="0"/>
    <x v="1"/>
    <x v="2"/>
    <x v="5"/>
    <d v="2016-10-27T00:00:00"/>
    <d v="2016-10-31T00:00:00"/>
    <s v="S623"/>
    <x v="151"/>
    <s v=""/>
    <s v=""/>
    <s v=""/>
    <s v=""/>
    <s v=""/>
    <s v=""/>
  </r>
  <r>
    <n v="951"/>
    <s v="TEMPOACTIVA"/>
    <s v="VICTOR ALFONSO MOLINA CABARCAS"/>
    <n v="3731132"/>
    <n v="3731132"/>
    <x v="0"/>
    <x v="0"/>
    <x v="2"/>
    <x v="1"/>
    <x v="9"/>
    <x v="25"/>
    <x v="0"/>
    <x v="1"/>
    <x v="2"/>
    <x v="5"/>
    <d v="2016-11-01T00:00:00"/>
    <d v="2016-11-25T00:00:00"/>
    <s v="S623"/>
    <x v="151"/>
    <s v="VICTOR ALFONSO MOLINA CABARCAS"/>
    <n v="25"/>
    <n v="2016"/>
    <s v="noviembre"/>
    <s v="S623"/>
    <s v="Fractura de otros huesos metacarpianos"/>
  </r>
  <r>
    <n v="952"/>
    <s v="TEMPOACTIVA"/>
    <s v="SANDY PAULINA PERTUZ SAMPER"/>
    <n v="1048290598"/>
    <n v="1048290598"/>
    <x v="20"/>
    <x v="0"/>
    <x v="19"/>
    <x v="0"/>
    <x v="11"/>
    <x v="8"/>
    <x v="0"/>
    <x v="0"/>
    <x v="2"/>
    <x v="5"/>
    <d v="2016-10-25T00:00:00"/>
    <d v="1900-01-30T00:00:00"/>
    <s v="O821"/>
    <x v="2"/>
    <s v=""/>
    <s v=""/>
    <s v=""/>
    <s v=""/>
    <s v=""/>
    <s v=""/>
  </r>
  <r>
    <n v="953"/>
    <s v="TEMPOACTIVA"/>
    <s v="SANDY PAULINA PERTUZ SAMPER"/>
    <n v="1048290598"/>
    <n v="1048290598"/>
    <x v="20"/>
    <x v="0"/>
    <x v="19"/>
    <x v="0"/>
    <x v="9"/>
    <x v="12"/>
    <x v="0"/>
    <x v="0"/>
    <x v="2"/>
    <x v="5"/>
    <d v="2016-11-01T00:00:00"/>
    <d v="2016-11-30T00:00:00"/>
    <s v="O821"/>
    <x v="2"/>
    <s v="SANDY PAULINA PERTUZ SAMPER"/>
    <n v="30"/>
    <n v="2016"/>
    <s v="noviembre"/>
    <s v="O821"/>
    <s v="Parto por cesarea de emergencia"/>
  </r>
  <r>
    <n v="954"/>
    <s v="TEMPOACTIVA"/>
    <s v="SANDY PAULINA PERTUZ SAMPER"/>
    <n v="1048290598"/>
    <n v="1048290598"/>
    <x v="20"/>
    <x v="0"/>
    <x v="19"/>
    <x v="0"/>
    <x v="10"/>
    <x v="3"/>
    <x v="0"/>
    <x v="0"/>
    <x v="2"/>
    <x v="5"/>
    <d v="2016-12-01T00:00:00"/>
    <d v="2016-12-31T00:00:00"/>
    <s v="O821"/>
    <x v="2"/>
    <s v="SANDY PAULINA PERTUZ SAMPER"/>
    <n v="31"/>
    <n v="2016"/>
    <s v="diciembre"/>
    <s v="O821"/>
    <s v="Parto por cesarea de emergencia"/>
  </r>
  <r>
    <n v="955"/>
    <s v="TEMPOACTIVA"/>
    <s v="GILBERTO RAFAEL HERNANDEZ ARCIA"/>
    <n v="9196307"/>
    <n v="9196307"/>
    <x v="12"/>
    <x v="0"/>
    <x v="2"/>
    <x v="1"/>
    <x v="11"/>
    <x v="0"/>
    <x v="0"/>
    <x v="1"/>
    <x v="2"/>
    <x v="5"/>
    <d v="2016-10-14T00:00:00"/>
    <s v="14/10/20156"/>
    <s v="K296"/>
    <x v="294"/>
    <s v=""/>
    <s v=""/>
    <s v=""/>
    <s v=""/>
    <s v=""/>
    <s v=""/>
  </r>
  <r>
    <n v="956"/>
    <s v="TEMPOACTIVA"/>
    <s v="GILBERTO RAFAEL HERNANDEZ ARCIA"/>
    <n v="9196307"/>
    <n v="9196307"/>
    <x v="12"/>
    <x v="0"/>
    <x v="2"/>
    <x v="1"/>
    <x v="11"/>
    <x v="5"/>
    <x v="0"/>
    <x v="1"/>
    <x v="2"/>
    <x v="5"/>
    <d v="2016-10-12T00:00:00"/>
    <d v="2016-10-14T00:00:00"/>
    <s v="K297"/>
    <x v="236"/>
    <s v=""/>
    <s v=""/>
    <s v=""/>
    <s v=""/>
    <s v=""/>
    <s v=""/>
  </r>
  <r>
    <n v="957"/>
    <s v="TEMPOACTIVA"/>
    <s v="DARLINE ISABEL REDONDO HERNANDEZ"/>
    <n v="22512113"/>
    <n v="22512113"/>
    <x v="15"/>
    <x v="0"/>
    <x v="2"/>
    <x v="0"/>
    <x v="11"/>
    <x v="9"/>
    <x v="0"/>
    <x v="1"/>
    <x v="2"/>
    <x v="5"/>
    <d v="2016-10-18T00:00:00"/>
    <d v="2016-10-27T00:00:00"/>
    <s v="Z350"/>
    <x v="295"/>
    <s v=""/>
    <s v=""/>
    <s v=""/>
    <s v=""/>
    <s v=""/>
    <s v=""/>
  </r>
  <r>
    <n v="958"/>
    <s v="TEMPOACTIVA"/>
    <s v="YESID ROBERTO FIERRO GOMEZ"/>
    <n v="8774378"/>
    <n v="8774378"/>
    <x v="27"/>
    <x v="0"/>
    <x v="3"/>
    <x v="1"/>
    <x v="11"/>
    <x v="9"/>
    <x v="0"/>
    <x v="1"/>
    <x v="2"/>
    <x v="5"/>
    <d v="2016-10-01T00:00:00"/>
    <d v="2016-10-10T00:00:00"/>
    <s v="S422"/>
    <x v="296"/>
    <s v=""/>
    <s v=""/>
    <s v=""/>
    <s v=""/>
    <s v=""/>
    <s v=""/>
  </r>
  <r>
    <n v="959"/>
    <s v="TEMPOACTIVA"/>
    <s v="JOSE FARID DE LA CRUZ MORANTE"/>
    <n v="1088333361"/>
    <n v="1088333361"/>
    <x v="0"/>
    <x v="0"/>
    <x v="23"/>
    <x v="1"/>
    <x v="6"/>
    <x v="1"/>
    <x v="0"/>
    <x v="1"/>
    <x v="2"/>
    <x v="5"/>
    <d v="2016-06-21T00:00:00"/>
    <d v="2016-06-23T00:00:00"/>
    <s v="M545"/>
    <x v="70"/>
    <s v=""/>
    <s v=""/>
    <s v=""/>
    <s v=""/>
    <s v=""/>
    <s v=""/>
  </r>
  <r>
    <n v="960"/>
    <s v="TEMPOACTIVA"/>
    <s v="DARLINE ISABEL REDONDO HERNANDEZ"/>
    <n v="22512113"/>
    <n v="22512113"/>
    <x v="15"/>
    <x v="0"/>
    <x v="2"/>
    <x v="0"/>
    <x v="8"/>
    <x v="10"/>
    <x v="0"/>
    <x v="1"/>
    <x v="2"/>
    <x v="5"/>
    <d v="2016-05-18T00:00:00"/>
    <d v="2016-05-22T00:00:00"/>
    <s v="O440"/>
    <x v="297"/>
    <s v="DARLINE ISABEL REDONDO HERNANDEZ"/>
    <n v="5"/>
    <n v="2016"/>
    <s v="mayo"/>
    <s v="O440, O200, O200, O440"/>
    <s v="Placenta previa con especificacion de que no hubo hemorragia, Amenaza de aborto, Amenaza de aborto, Placenta previa con especificacion de que no hubo hemorragia"/>
  </r>
  <r>
    <n v="961"/>
    <s v="TEMPOACTIVA"/>
    <s v="DARLINE ISABEL REDONDO HERNANDEZ"/>
    <n v="22512113"/>
    <n v="22512113"/>
    <x v="15"/>
    <x v="0"/>
    <x v="2"/>
    <x v="0"/>
    <x v="8"/>
    <x v="10"/>
    <x v="0"/>
    <x v="1"/>
    <x v="2"/>
    <x v="5"/>
    <d v="2016-05-02T00:00:00"/>
    <d v="2016-05-06T00:00:00"/>
    <s v="O200"/>
    <x v="134"/>
    <s v="DARLINE ISABEL REDONDO HERNANDEZ"/>
    <n v="5"/>
    <n v="2016"/>
    <s v="mayo"/>
    <s v="O440, O200, O200, O440"/>
    <s v="Placenta previa con especificacion de que no hubo hemorragia, Amenaza de aborto, Amenaza de aborto, Placenta previa con especificacion de que no hubo hemorragia"/>
  </r>
  <r>
    <n v="962"/>
    <s v="TEMPOACTIVA"/>
    <s v="DARLINE ISABEL REDONDO HERNANDEZ"/>
    <n v="22512113"/>
    <n v="22512113"/>
    <x v="15"/>
    <x v="0"/>
    <x v="2"/>
    <x v="0"/>
    <x v="0"/>
    <x v="10"/>
    <x v="0"/>
    <x v="1"/>
    <x v="2"/>
    <x v="5"/>
    <d v="2016-04-19T00:00:00"/>
    <d v="2016-04-23T00:00:00"/>
    <s v="R102"/>
    <x v="88"/>
    <s v=""/>
    <s v=""/>
    <s v=""/>
    <s v=""/>
    <s v=""/>
    <s v=""/>
  </r>
  <r>
    <n v="963"/>
    <s v="TEMPOACTIVA"/>
    <s v="DARLINE ISABEL REDONDO HERNANDEZ"/>
    <n v="22512113"/>
    <n v="22512113"/>
    <x v="15"/>
    <x v="0"/>
    <x v="2"/>
    <x v="0"/>
    <x v="0"/>
    <x v="5"/>
    <x v="0"/>
    <x v="1"/>
    <x v="2"/>
    <x v="5"/>
    <d v="2016-04-29T00:00:00"/>
    <d v="2016-04-30T00:00:00"/>
    <s v="O200"/>
    <x v="134"/>
    <s v=""/>
    <s v=""/>
    <s v=""/>
    <s v=""/>
    <s v=""/>
    <s v=""/>
  </r>
  <r>
    <n v="964"/>
    <s v="TEMPOACTIVA"/>
    <s v="DARLINE ISABEL REDONDO HERNANDEZ"/>
    <n v="22512113"/>
    <n v="22512113"/>
    <x v="15"/>
    <x v="0"/>
    <x v="2"/>
    <x v="0"/>
    <x v="8"/>
    <x v="0"/>
    <x v="0"/>
    <x v="1"/>
    <x v="2"/>
    <x v="5"/>
    <d v="2016-05-01T00:00:00"/>
    <d v="2016-05-01T00:00:00"/>
    <s v="O200"/>
    <x v="134"/>
    <s v="DARLINE ISABEL REDONDO HERNANDEZ"/>
    <n v="1"/>
    <n v="2016"/>
    <s v="mayo"/>
    <s v="O440, O200, O200, O440"/>
    <s v="Placenta previa con especificacion de que no hubo hemorragia, Amenaza de aborto, Amenaza de aborto, Placenta previa con especificacion de que no hubo hemorragia"/>
  </r>
  <r>
    <n v="965"/>
    <s v="TEMPOACTIVA"/>
    <s v="RAY JESUS MANJARRES ALTAMAR"/>
    <n v="1129581658"/>
    <n v="1129581658"/>
    <x v="25"/>
    <x v="0"/>
    <x v="17"/>
    <x v="1"/>
    <x v="2"/>
    <x v="5"/>
    <x v="0"/>
    <x v="1"/>
    <x v="2"/>
    <x v="5"/>
    <d v="2016-01-19T00:00:00"/>
    <d v="2016-01-20T00:00:00"/>
    <s v="R509"/>
    <x v="37"/>
    <s v=""/>
    <s v=""/>
    <s v=""/>
    <s v=""/>
    <s v=""/>
    <s v=""/>
  </r>
  <r>
    <n v="966"/>
    <s v="TEMPOACTIVA"/>
    <s v="RAY JESUS MANJARRES ALTAMAR"/>
    <n v="1129581658"/>
    <n v="1129581658"/>
    <x v="25"/>
    <x v="0"/>
    <x v="17"/>
    <x v="1"/>
    <x v="2"/>
    <x v="5"/>
    <x v="0"/>
    <x v="1"/>
    <x v="2"/>
    <x v="5"/>
    <d v="2016-01-17T00:00:00"/>
    <d v="2016-01-18T00:00:00"/>
    <s v="R509"/>
    <x v="37"/>
    <s v=""/>
    <s v=""/>
    <s v=""/>
    <s v=""/>
    <s v=""/>
    <s v=""/>
  </r>
  <r>
    <n v="967"/>
    <s v="TEMPOACTIVA"/>
    <s v="ADRIANA MARCELA CORONADO CONSUEGRA"/>
    <n v="1044390552"/>
    <n v="1044390552"/>
    <x v="0"/>
    <x v="0"/>
    <x v="23"/>
    <x v="0"/>
    <x v="6"/>
    <x v="8"/>
    <x v="0"/>
    <x v="1"/>
    <x v="5"/>
    <x v="5"/>
    <d v="2016-06-14T00:00:00"/>
    <d v="2016-06-20T00:00:00"/>
    <s v="S800"/>
    <x v="21"/>
    <s v=""/>
    <s v=""/>
    <s v=""/>
    <s v=""/>
    <s v=""/>
    <s v=""/>
  </r>
  <r>
    <n v="968"/>
    <s v="TEMPOACTIVA"/>
    <s v="JAIRO JOSE RADA TEJERA"/>
    <n v="1044392545"/>
    <n v="1044392545"/>
    <x v="10"/>
    <x v="0"/>
    <x v="5"/>
    <x v="1"/>
    <x v="3"/>
    <x v="15"/>
    <x v="0"/>
    <x v="1"/>
    <x v="4"/>
    <x v="5"/>
    <d v="2016-07-22T00:00:00"/>
    <d v="2016-07-25T00:00:00"/>
    <s v="S934"/>
    <x v="19"/>
    <s v=""/>
    <s v=""/>
    <s v=""/>
    <s v=""/>
    <s v=""/>
    <s v=""/>
  </r>
  <r>
    <n v="969"/>
    <s v="TEMPOACTIVA"/>
    <s v="MARICELA  CALDERIN PERTUZ"/>
    <n v="32869679"/>
    <n v="32869679"/>
    <x v="0"/>
    <x v="0"/>
    <x v="5"/>
    <x v="0"/>
    <x v="10"/>
    <x v="5"/>
    <x v="0"/>
    <x v="1"/>
    <x v="3"/>
    <x v="5"/>
    <d v="2016-12-29T00:00:00"/>
    <d v="2016-12-30T00:00:00"/>
    <s v="N200"/>
    <x v="77"/>
    <s v=""/>
    <s v=""/>
    <s v=""/>
    <s v=""/>
    <s v=""/>
    <s v=""/>
  </r>
  <r>
    <n v="970"/>
    <s v="TEMPOACTIVA"/>
    <s v="DAYLIZ DEL CARMEN BOLAÑO GALVIZ"/>
    <n v="1143434155"/>
    <n v="1143434155"/>
    <x v="20"/>
    <x v="0"/>
    <x v="37"/>
    <x v="0"/>
    <x v="10"/>
    <x v="5"/>
    <x v="0"/>
    <x v="1"/>
    <x v="2"/>
    <x v="5"/>
    <d v="2016-12-27T00:00:00"/>
    <d v="2016-12-28T00:00:00"/>
    <s v="R100"/>
    <x v="46"/>
    <s v=""/>
    <s v=""/>
    <s v=""/>
    <s v=""/>
    <s v=""/>
    <s v=""/>
  </r>
  <r>
    <n v="971"/>
    <s v="TEMPOACTIVA"/>
    <s v="DAGOBERTO  ARTETA PAZ"/>
    <n v="1044391559"/>
    <n v="1044391559"/>
    <x v="0"/>
    <x v="0"/>
    <x v="2"/>
    <x v="1"/>
    <x v="10"/>
    <x v="5"/>
    <x v="0"/>
    <x v="1"/>
    <x v="1"/>
    <x v="5"/>
    <d v="2016-12-30T00:00:00"/>
    <d v="2016-12-31T00:00:00"/>
    <s v="G442"/>
    <x v="18"/>
    <s v=""/>
    <s v=""/>
    <s v=""/>
    <s v=""/>
    <s v=""/>
    <s v=""/>
  </r>
  <r>
    <n v="972"/>
    <s v="TEMPOACTIVA"/>
    <s v="DAGOBERTO  ARTETA PAZ"/>
    <n v="1044391559"/>
    <n v="1044391559"/>
    <x v="0"/>
    <x v="0"/>
    <x v="2"/>
    <x v="1"/>
    <x v="11"/>
    <x v="5"/>
    <x v="0"/>
    <x v="1"/>
    <x v="1"/>
    <x v="5"/>
    <d v="2016-10-25T00:00:00"/>
    <d v="2016-10-26T00:00:00"/>
    <s v="G442"/>
    <x v="18"/>
    <s v=""/>
    <s v=""/>
    <s v=""/>
    <s v=""/>
    <s v=""/>
    <s v=""/>
  </r>
  <r>
    <n v="973"/>
    <s v="TEMPOACTIVA"/>
    <s v="WILLIAN JOSE LOZANO ROJAS"/>
    <n v="92131663"/>
    <n v="92131663"/>
    <x v="0"/>
    <x v="0"/>
    <x v="15"/>
    <x v="1"/>
    <x v="6"/>
    <x v="0"/>
    <x v="0"/>
    <x v="1"/>
    <x v="3"/>
    <x v="2"/>
    <d v="2018-06-09T00:00:00"/>
    <d v="2018-06-09T00:00:00"/>
    <s v="K149"/>
    <x v="298"/>
    <s v=""/>
    <s v=""/>
    <s v=""/>
    <s v=""/>
    <s v=""/>
    <s v=""/>
  </r>
  <r>
    <n v="974"/>
    <s v="TEMPOACTIVA"/>
    <s v="CESAR AUGUSTO HENAO DE LA CRUZ"/>
    <n v="1129564190"/>
    <n v="1129564190"/>
    <x v="0"/>
    <x v="0"/>
    <x v="5"/>
    <x v="1"/>
    <x v="9"/>
    <x v="5"/>
    <x v="0"/>
    <x v="1"/>
    <x v="2"/>
    <x v="5"/>
    <d v="2016-11-19T00:00:00"/>
    <d v="2016-11-20T00:00:00"/>
    <s v="J039"/>
    <x v="11"/>
    <s v=""/>
    <s v=""/>
    <s v=""/>
    <s v=""/>
    <s v=""/>
    <s v=""/>
  </r>
  <r>
    <n v="975"/>
    <s v="TEMPOACTIVA"/>
    <s v="CARLOS EMIRO ALCAZAR JIMENEZ"/>
    <n v="72282783"/>
    <n v="72282783"/>
    <x v="12"/>
    <x v="0"/>
    <x v="13"/>
    <x v="1"/>
    <x v="9"/>
    <x v="5"/>
    <x v="0"/>
    <x v="1"/>
    <x v="3"/>
    <x v="5"/>
    <d v="2016-11-21T00:00:00"/>
    <d v="2016-11-22T00:00:00"/>
    <s v="A09X"/>
    <x v="22"/>
    <s v=""/>
    <s v=""/>
    <s v=""/>
    <s v=""/>
    <s v=""/>
    <s v=""/>
  </r>
  <r>
    <n v="976"/>
    <s v="TEMPOACTIVA"/>
    <s v="ALBERTO JUNIOR ARIZA PERTUZ"/>
    <n v="1143155974"/>
    <n v="1143155974"/>
    <x v="0"/>
    <x v="0"/>
    <x v="0"/>
    <x v="1"/>
    <x v="9"/>
    <x v="5"/>
    <x v="0"/>
    <x v="1"/>
    <x v="3"/>
    <x v="5"/>
    <d v="2016-11-24T00:00:00"/>
    <d v="2016-11-25T00:00:00"/>
    <s v="J069"/>
    <x v="23"/>
    <s v=""/>
    <s v=""/>
    <s v=""/>
    <s v=""/>
    <s v=""/>
    <s v=""/>
  </r>
  <r>
    <n v="977"/>
    <s v="TEMPOACTIVA"/>
    <s v="ALBERTO JUNIOR ARIZA PERTUZ"/>
    <n v="1143155974"/>
    <n v="1143155974"/>
    <x v="0"/>
    <x v="0"/>
    <x v="0"/>
    <x v="1"/>
    <x v="9"/>
    <x v="0"/>
    <x v="0"/>
    <x v="1"/>
    <x v="3"/>
    <x v="5"/>
    <d v="2016-11-26T00:00:00"/>
    <d v="2016-11-26T00:00:00"/>
    <s v="A689"/>
    <x v="299"/>
    <s v=""/>
    <s v=""/>
    <s v=""/>
    <s v=""/>
    <s v=""/>
    <s v=""/>
  </r>
  <r>
    <n v="978"/>
    <s v="TEMPOACTIVA"/>
    <s v="ARIEL ENRIQUE GUEVARA ACOSTA"/>
    <n v="72164312"/>
    <n v="72164312"/>
    <x v="3"/>
    <x v="0"/>
    <x v="6"/>
    <x v="1"/>
    <x v="9"/>
    <x v="5"/>
    <x v="0"/>
    <x v="1"/>
    <x v="2"/>
    <x v="5"/>
    <d v="2016-11-26T00:00:00"/>
    <d v="2016-11-27T00:00:00"/>
    <s v="J00X"/>
    <x v="10"/>
    <s v=""/>
    <s v=""/>
    <s v=""/>
    <s v=""/>
    <s v=""/>
    <s v=""/>
  </r>
  <r>
    <n v="979"/>
    <s v="TEMPOACTIVA"/>
    <s v="FRANCISCO JAVIER ACEVEDO OVIEDO"/>
    <n v="1048270478"/>
    <n v="1048270478"/>
    <x v="20"/>
    <x v="0"/>
    <x v="14"/>
    <x v="1"/>
    <x v="11"/>
    <x v="5"/>
    <x v="0"/>
    <x v="1"/>
    <x v="4"/>
    <x v="5"/>
    <d v="2016-10-24T00:00:00"/>
    <d v="2016-10-25T00:00:00"/>
    <s v="A09X"/>
    <x v="22"/>
    <s v=""/>
    <s v=""/>
    <s v=""/>
    <s v=""/>
    <s v=""/>
    <s v=""/>
  </r>
  <r>
    <n v="980"/>
    <s v="TEMPOACTIVA"/>
    <s v="FRANCISCO JAVIER ACEVEDO OVIEDO"/>
    <n v="1048270478"/>
    <n v="1048270478"/>
    <x v="20"/>
    <x v="0"/>
    <x v="14"/>
    <x v="1"/>
    <x v="11"/>
    <x v="0"/>
    <x v="0"/>
    <x v="1"/>
    <x v="4"/>
    <x v="5"/>
    <d v="2016-10-26T00:00:00"/>
    <d v="2016-10-26T00:00:00"/>
    <s v="K529"/>
    <x v="99"/>
    <s v=""/>
    <s v=""/>
    <s v=""/>
    <s v=""/>
    <s v=""/>
    <s v=""/>
  </r>
  <r>
    <n v="981"/>
    <s v="TEMPOACTIVA"/>
    <s v="ESTEFANIA MARIA ORTEGA TOVAR"/>
    <n v="1101783204"/>
    <n v="1101783204"/>
    <x v="0"/>
    <x v="0"/>
    <x v="1"/>
    <x v="0"/>
    <x v="9"/>
    <x v="5"/>
    <x v="0"/>
    <x v="1"/>
    <x v="3"/>
    <x v="5"/>
    <d v="2016-11-12T00:00:00"/>
    <d v="2016-11-13T00:00:00"/>
    <s v="J00X"/>
    <x v="10"/>
    <s v=""/>
    <s v=""/>
    <s v=""/>
    <s v=""/>
    <s v=""/>
    <s v=""/>
  </r>
  <r>
    <n v="982"/>
    <s v="TEMPOACTIVA"/>
    <s v="MILENA BEATRIZ CARDENAS PEDROZA"/>
    <n v="1046814743"/>
    <n v="1046814743"/>
    <x v="6"/>
    <x v="0"/>
    <x v="6"/>
    <x v="0"/>
    <x v="9"/>
    <x v="5"/>
    <x v="0"/>
    <x v="1"/>
    <x v="4"/>
    <x v="5"/>
    <d v="2016-11-11T00:00:00"/>
    <d v="2016-11-12T00:00:00"/>
    <s v="A09X"/>
    <x v="22"/>
    <s v=""/>
    <s v=""/>
    <s v=""/>
    <s v=""/>
    <s v=""/>
    <s v=""/>
  </r>
  <r>
    <n v="983"/>
    <s v="TEMPOACTIVA"/>
    <s v="ANDREA PATRICIA AGUIRRE ARAMBULA"/>
    <n v="1129576507"/>
    <n v="1129576507"/>
    <x v="0"/>
    <x v="0"/>
    <x v="0"/>
    <x v="0"/>
    <x v="9"/>
    <x v="5"/>
    <x v="0"/>
    <x v="1"/>
    <x v="3"/>
    <x v="5"/>
    <d v="2016-11-11T00:00:00"/>
    <d v="2016-11-12T00:00:00"/>
    <s v="M796"/>
    <x v="158"/>
    <s v=""/>
    <s v=""/>
    <s v=""/>
    <s v=""/>
    <s v=""/>
    <s v=""/>
  </r>
  <r>
    <n v="984"/>
    <s v="TEMPOACTIVA"/>
    <s v="MILENA BEATRIZ CARDENAS PEDROZA"/>
    <n v="1046814743"/>
    <n v="1046814743"/>
    <x v="6"/>
    <x v="0"/>
    <x v="6"/>
    <x v="0"/>
    <x v="9"/>
    <x v="0"/>
    <x v="0"/>
    <x v="1"/>
    <x v="4"/>
    <x v="5"/>
    <d v="2016-11-10T00:00:00"/>
    <d v="2016-11-10T00:00:00"/>
    <s v="R11X"/>
    <x v="85"/>
    <s v=""/>
    <s v=""/>
    <s v=""/>
    <s v=""/>
    <s v=""/>
    <s v=""/>
  </r>
  <r>
    <n v="985"/>
    <s v="TEMPOACTIVA"/>
    <s v="ANDREI JAVIER AGUIRRE BERMEJO"/>
    <n v="1048278388"/>
    <n v="1048278388"/>
    <x v="0"/>
    <x v="0"/>
    <x v="22"/>
    <x v="1"/>
    <x v="9"/>
    <x v="5"/>
    <x v="0"/>
    <x v="1"/>
    <x v="3"/>
    <x v="5"/>
    <d v="2016-11-10T00:00:00"/>
    <d v="2016-11-11T00:00:00"/>
    <s v="N23X"/>
    <x v="102"/>
    <s v=""/>
    <s v=""/>
    <s v=""/>
    <s v=""/>
    <s v=""/>
    <s v=""/>
  </r>
  <r>
    <n v="986"/>
    <s v="TEMPOACTIVA"/>
    <s v="HARRY ALBERTO SANTOYA MARIOTTE"/>
    <n v="8801424"/>
    <n v="8801424"/>
    <x v="0"/>
    <x v="0"/>
    <x v="4"/>
    <x v="1"/>
    <x v="9"/>
    <x v="5"/>
    <x v="0"/>
    <x v="1"/>
    <x v="3"/>
    <x v="5"/>
    <d v="2016-11-09T00:00:00"/>
    <d v="2016-11-10T00:00:00"/>
    <s v="K083"/>
    <x v="16"/>
    <s v=""/>
    <s v=""/>
    <s v=""/>
    <s v=""/>
    <s v=""/>
    <s v=""/>
  </r>
  <r>
    <n v="987"/>
    <s v="TEMPOACTIVA"/>
    <s v="ANDREI JAVIER AGUIRRE BERMEJO"/>
    <n v="1048278388"/>
    <n v="1048278388"/>
    <x v="0"/>
    <x v="0"/>
    <x v="22"/>
    <x v="1"/>
    <x v="9"/>
    <x v="0"/>
    <x v="0"/>
    <x v="1"/>
    <x v="3"/>
    <x v="5"/>
    <d v="2016-11-09T00:00:00"/>
    <d v="2016-11-09T00:00:00"/>
    <s v="N23X"/>
    <x v="102"/>
    <s v=""/>
    <s v=""/>
    <s v=""/>
    <s v=""/>
    <s v=""/>
    <s v=""/>
  </r>
  <r>
    <n v="988"/>
    <s v="TEMPOACTIVA"/>
    <s v="ANDREA PATRICIA AGUIRRE ARAMBULA"/>
    <n v="1129576507"/>
    <n v="1129576507"/>
    <x v="0"/>
    <x v="0"/>
    <x v="0"/>
    <x v="0"/>
    <x v="9"/>
    <x v="5"/>
    <x v="0"/>
    <x v="1"/>
    <x v="3"/>
    <x v="5"/>
    <d v="2016-11-08T00:00:00"/>
    <d v="2016-11-09T00:00:00"/>
    <s v="K808"/>
    <x v="210"/>
    <s v=""/>
    <s v=""/>
    <s v=""/>
    <s v=""/>
    <s v=""/>
    <s v=""/>
  </r>
  <r>
    <n v="989"/>
    <s v="TEMPOACTIVA"/>
    <s v="ANTONIO ENRIQUE RIQUET PRENTT"/>
    <n v="1129533083"/>
    <n v="1129533083"/>
    <x v="20"/>
    <x v="0"/>
    <x v="23"/>
    <x v="1"/>
    <x v="9"/>
    <x v="0"/>
    <x v="0"/>
    <x v="1"/>
    <x v="3"/>
    <x v="5"/>
    <d v="2016-11-06T00:00:00"/>
    <d v="2016-11-06T00:00:00"/>
    <s v="M545"/>
    <x v="70"/>
    <s v=""/>
    <s v=""/>
    <s v=""/>
    <s v=""/>
    <s v=""/>
    <s v=""/>
  </r>
  <r>
    <n v="990"/>
    <s v="TEMPOACTIVA"/>
    <s v="BELCY CECILIA GOMEZ DOMINGUEZ"/>
    <n v="32750719"/>
    <n v="32750719"/>
    <x v="0"/>
    <x v="0"/>
    <x v="19"/>
    <x v="0"/>
    <x v="9"/>
    <x v="5"/>
    <x v="0"/>
    <x v="1"/>
    <x v="8"/>
    <x v="5"/>
    <d v="2016-11-02T00:00:00"/>
    <d v="2016-11-03T00:00:00"/>
    <s v="G442"/>
    <x v="18"/>
    <s v=""/>
    <s v=""/>
    <s v=""/>
    <s v=""/>
    <s v=""/>
    <s v=""/>
  </r>
  <r>
    <n v="991"/>
    <s v="TEMPOACTIVA"/>
    <s v="ESTEFANIA MARIA ORTEGA TOVAR"/>
    <n v="1101783204"/>
    <n v="1101783204"/>
    <x v="0"/>
    <x v="0"/>
    <x v="1"/>
    <x v="0"/>
    <x v="9"/>
    <x v="5"/>
    <x v="0"/>
    <x v="1"/>
    <x v="3"/>
    <x v="5"/>
    <d v="2016-11-01T00:00:00"/>
    <d v="2016-11-02T00:00:00"/>
    <s v="M545"/>
    <x v="70"/>
    <s v=""/>
    <s v=""/>
    <s v=""/>
    <s v=""/>
    <s v=""/>
    <s v=""/>
  </r>
  <r>
    <n v="992"/>
    <s v="TEMPOACTIVA"/>
    <s v="MANUEL LUCIO CARDENAS MARTINEZ"/>
    <n v="1070809059"/>
    <n v="1070809059"/>
    <x v="12"/>
    <x v="0"/>
    <x v="10"/>
    <x v="1"/>
    <x v="11"/>
    <x v="5"/>
    <x v="0"/>
    <x v="1"/>
    <x v="2"/>
    <x v="5"/>
    <d v="2016-10-28T00:00:00"/>
    <d v="2016-10-29T00:00:00"/>
    <s v="J069"/>
    <x v="23"/>
    <s v=""/>
    <s v=""/>
    <s v=""/>
    <s v=""/>
    <s v=""/>
    <s v=""/>
  </r>
  <r>
    <n v="993"/>
    <s v="TEMPOACTIVA"/>
    <s v="ALDEMAR ENRIQUE ORTIZ CARPINTERO"/>
    <n v="72310167"/>
    <n v="72310167"/>
    <x v="0"/>
    <x v="0"/>
    <x v="10"/>
    <x v="1"/>
    <x v="9"/>
    <x v="5"/>
    <x v="0"/>
    <x v="1"/>
    <x v="2"/>
    <x v="5"/>
    <d v="2016-11-10T00:00:00"/>
    <d v="2016-11-11T00:00:00"/>
    <s v="G442"/>
    <x v="18"/>
    <s v=""/>
    <s v=""/>
    <s v=""/>
    <s v=""/>
    <s v=""/>
    <s v=""/>
  </r>
  <r>
    <n v="994"/>
    <s v="TEMPOACTIVA"/>
    <s v="LORAINE PAOLA ESCALANTE BROCHERO"/>
    <n v="1143115054"/>
    <n v="1143115054"/>
    <x v="36"/>
    <x v="0"/>
    <x v="29"/>
    <x v="0"/>
    <x v="1"/>
    <x v="5"/>
    <x v="0"/>
    <x v="1"/>
    <x v="3"/>
    <x v="5"/>
    <d v="2016-08-18T00:00:00"/>
    <d v="2016-08-19T00:00:00"/>
    <s v="A09X"/>
    <x v="22"/>
    <s v=""/>
    <s v=""/>
    <s v=""/>
    <s v=""/>
    <s v=""/>
    <s v=""/>
  </r>
  <r>
    <n v="995"/>
    <s v="TEMPOACTIVA"/>
    <s v="ALEXANDER JOSE SEGURA DE LA ROSA"/>
    <n v="8566610"/>
    <n v="8566610"/>
    <x v="5"/>
    <x v="0"/>
    <x v="6"/>
    <x v="1"/>
    <x v="1"/>
    <x v="5"/>
    <x v="0"/>
    <x v="1"/>
    <x v="3"/>
    <x v="5"/>
    <d v="2016-08-24T00:00:00"/>
    <d v="2016-08-25T00:00:00"/>
    <s v="R104"/>
    <x v="48"/>
    <s v=""/>
    <s v=""/>
    <s v=""/>
    <s v=""/>
    <s v=""/>
    <s v=""/>
  </r>
  <r>
    <n v="996"/>
    <s v="TEMPOACTIVA"/>
    <s v="CLARIBEL  TARRAS CALLE"/>
    <n v="22650493"/>
    <n v="22650493"/>
    <x v="0"/>
    <x v="0"/>
    <x v="0"/>
    <x v="0"/>
    <x v="1"/>
    <x v="0"/>
    <x v="0"/>
    <x v="1"/>
    <x v="3"/>
    <x v="5"/>
    <d v="2016-08-13T00:00:00"/>
    <d v="2016-08-13T00:00:00"/>
    <s v="M545"/>
    <x v="70"/>
    <s v=""/>
    <s v=""/>
    <s v=""/>
    <s v=""/>
    <s v=""/>
    <s v=""/>
  </r>
  <r>
    <n v="997"/>
    <s v="TEMPOACTIVA"/>
    <s v="ONIX MARIA MENA LOPEZ"/>
    <n v="22564119"/>
    <n v="22564119"/>
    <x v="25"/>
    <x v="0"/>
    <x v="17"/>
    <x v="1"/>
    <x v="1"/>
    <x v="0"/>
    <x v="0"/>
    <x v="1"/>
    <x v="2"/>
    <x v="5"/>
    <d v="2016-08-30T00:00:00"/>
    <d v="2016-08-30T00:00:00"/>
    <s v="G432"/>
    <x v="229"/>
    <s v=""/>
    <s v=""/>
    <s v=""/>
    <s v=""/>
    <s v=""/>
    <s v=""/>
  </r>
  <r>
    <n v="998"/>
    <s v="TEMPOACTIVA"/>
    <s v="SERGIO ANDRES PEÑA GARCIA"/>
    <n v="1143150374"/>
    <n v="1143150374"/>
    <x v="20"/>
    <x v="0"/>
    <x v="0"/>
    <x v="1"/>
    <x v="1"/>
    <x v="5"/>
    <x v="0"/>
    <x v="1"/>
    <x v="3"/>
    <x v="5"/>
    <d v="2016-08-24T00:00:00"/>
    <d v="2016-08-05T00:00:00"/>
    <s v="G442"/>
    <x v="18"/>
    <s v=""/>
    <s v=""/>
    <s v=""/>
    <s v=""/>
    <s v=""/>
    <s v=""/>
  </r>
  <r>
    <n v="999"/>
    <s v="TEMPOACTIVA"/>
    <s v="MARIA DEL CARMEN BORNACELLY BALZA"/>
    <n v="26852755"/>
    <n v="26852755"/>
    <x v="0"/>
    <x v="0"/>
    <x v="19"/>
    <x v="0"/>
    <x v="11"/>
    <x v="5"/>
    <x v="0"/>
    <x v="1"/>
    <x v="0"/>
    <x v="5"/>
    <d v="2016-10-04T00:00:00"/>
    <d v="2016-10-05T00:00:00"/>
    <s v="G442"/>
    <x v="18"/>
    <s v=""/>
    <s v=""/>
    <s v=""/>
    <s v=""/>
    <s v=""/>
    <s v=""/>
  </r>
  <r>
    <n v="1000"/>
    <s v="TEMPOACTIVA"/>
    <s v="LEIDIS DAYANA AVILA FUENTES"/>
    <n v="55220895"/>
    <n v="55220895"/>
    <x v="0"/>
    <x v="0"/>
    <x v="23"/>
    <x v="0"/>
    <x v="11"/>
    <x v="5"/>
    <x v="0"/>
    <x v="1"/>
    <x v="2"/>
    <x v="5"/>
    <d v="2016-10-03T00:00:00"/>
    <d v="2016-10-04T00:00:00"/>
    <s v="S997"/>
    <x v="300"/>
    <s v=""/>
    <s v=""/>
    <s v=""/>
    <s v=""/>
    <s v=""/>
    <s v=""/>
  </r>
  <r>
    <n v="1001"/>
    <s v="TEMPOACTIVA"/>
    <s v="MONICA CECILIA CARDENAS PEDROZA"/>
    <n v="1046812955"/>
    <n v="1046812955"/>
    <x v="0"/>
    <x v="0"/>
    <x v="17"/>
    <x v="0"/>
    <x v="11"/>
    <x v="5"/>
    <x v="0"/>
    <x v="1"/>
    <x v="0"/>
    <x v="5"/>
    <d v="2016-10-02T00:00:00"/>
    <d v="2016-10-03T00:00:00"/>
    <s v="W576"/>
    <x v="301"/>
    <s v=""/>
    <s v=""/>
    <s v=""/>
    <s v=""/>
    <s v=""/>
    <s v=""/>
  </r>
  <r>
    <n v="1002"/>
    <s v="TEMPOACTIVA"/>
    <s v="RAMIRO ALBERTO SIERRA RICO"/>
    <n v="73135826"/>
    <n v="73135826"/>
    <x v="5"/>
    <x v="0"/>
    <x v="15"/>
    <x v="1"/>
    <x v="11"/>
    <x v="5"/>
    <x v="0"/>
    <x v="1"/>
    <x v="4"/>
    <x v="5"/>
    <d v="2016-10-11T00:00:00"/>
    <d v="2016-10-12T00:00:00"/>
    <s v="I845"/>
    <x v="214"/>
    <s v=""/>
    <s v=""/>
    <s v=""/>
    <s v=""/>
    <s v=""/>
    <s v=""/>
  </r>
  <r>
    <n v="1003"/>
    <s v="TEMPOACTIVA"/>
    <s v="HENRY DAVID CORDERO BLANCO"/>
    <n v="1045688448"/>
    <n v="1045688448"/>
    <x v="20"/>
    <x v="0"/>
    <x v="14"/>
    <x v="1"/>
    <x v="5"/>
    <x v="1"/>
    <x v="0"/>
    <x v="1"/>
    <x v="6"/>
    <x v="5"/>
    <d v="2016-09-06T00:00:00"/>
    <d v="2016-09-08T00:00:00"/>
    <s v="S934"/>
    <x v="19"/>
    <s v=""/>
    <s v=""/>
    <s v=""/>
    <s v=""/>
    <s v=""/>
    <s v=""/>
  </r>
  <r>
    <n v="1004"/>
    <s v="TEMPOACTIVA"/>
    <s v="ESTEFANIA MARIA ORTEGA TOVAR"/>
    <n v="1101783204"/>
    <n v="1101783204"/>
    <x v="0"/>
    <x v="0"/>
    <x v="1"/>
    <x v="0"/>
    <x v="5"/>
    <x v="5"/>
    <x v="0"/>
    <x v="1"/>
    <x v="3"/>
    <x v="5"/>
    <d v="2016-09-29T00:00:00"/>
    <d v="2016-09-30T00:00:00"/>
    <s v="R102"/>
    <x v="88"/>
    <s v=""/>
    <s v=""/>
    <s v=""/>
    <s v=""/>
    <s v=""/>
    <s v=""/>
  </r>
  <r>
    <n v="1005"/>
    <s v="TEMPOACTIVA"/>
    <s v="DAVITH ANDRES SALAZAR MARRIAGA"/>
    <n v="1129519253"/>
    <n v="1129519253"/>
    <x v="0"/>
    <x v="0"/>
    <x v="2"/>
    <x v="1"/>
    <x v="5"/>
    <x v="0"/>
    <x v="0"/>
    <x v="1"/>
    <x v="3"/>
    <x v="5"/>
    <d v="2016-09-27T00:00:00"/>
    <d v="2016-09-27T00:00:00"/>
    <s v="R103"/>
    <x v="116"/>
    <s v=""/>
    <s v=""/>
    <s v=""/>
    <s v=""/>
    <s v=""/>
    <s v=""/>
  </r>
  <r>
    <n v="1006"/>
    <s v="TEMPOACTIVA"/>
    <s v="SHAKIRA DAYANS SANTOYA MARIOTTE"/>
    <n v="1140841070"/>
    <n v="1140841070"/>
    <x v="20"/>
    <x v="0"/>
    <x v="31"/>
    <x v="0"/>
    <x v="5"/>
    <x v="0"/>
    <x v="0"/>
    <x v="1"/>
    <x v="3"/>
    <x v="5"/>
    <d v="2016-09-23T00:00:00"/>
    <d v="2016-09-23T00:00:00"/>
    <s v="G448"/>
    <x v="132"/>
    <s v=""/>
    <s v=""/>
    <s v=""/>
    <s v=""/>
    <s v=""/>
    <s v=""/>
  </r>
  <r>
    <n v="1007"/>
    <s v="TEMPOACTIVA"/>
    <s v="ANDREI JAVIER AGUIRRE BERMEJO"/>
    <n v="1048278388"/>
    <n v="1048278388"/>
    <x v="0"/>
    <x v="0"/>
    <x v="22"/>
    <x v="1"/>
    <x v="5"/>
    <x v="5"/>
    <x v="0"/>
    <x v="1"/>
    <x v="3"/>
    <x v="5"/>
    <d v="2016-09-21T00:00:00"/>
    <d v="2016-09-22T00:00:00"/>
    <s v="N23X"/>
    <x v="102"/>
    <s v=""/>
    <s v=""/>
    <s v=""/>
    <s v=""/>
    <s v=""/>
    <s v=""/>
  </r>
  <r>
    <n v="1008"/>
    <s v="TEMPOACTIVA"/>
    <s v="YEFRI JAVIER ROMERO VASQUEZ"/>
    <n v="1043667569"/>
    <n v="1043667569"/>
    <x v="0"/>
    <x v="0"/>
    <x v="0"/>
    <x v="1"/>
    <x v="3"/>
    <x v="0"/>
    <x v="0"/>
    <x v="1"/>
    <x v="10"/>
    <x v="3"/>
    <d v="2017-07-06T00:00:00"/>
    <d v="2017-07-06T00:00:00"/>
    <s v="M545"/>
    <x v="70"/>
    <s v=""/>
    <s v=""/>
    <s v=""/>
    <s v=""/>
    <s v=""/>
    <s v=""/>
  </r>
  <r>
    <n v="1009"/>
    <s v="TEMPOACTIVA"/>
    <s v="ERICA MARIA CERVANTES BUENDIA"/>
    <n v="22584921"/>
    <n v="22584921"/>
    <x v="0"/>
    <x v="0"/>
    <x v="10"/>
    <x v="0"/>
    <x v="11"/>
    <x v="5"/>
    <x v="0"/>
    <x v="1"/>
    <x v="3"/>
    <x v="5"/>
    <d v="2016-10-18T00:00:00"/>
    <d v="2016-10-19T00:00:00"/>
    <s v="M755"/>
    <x v="137"/>
    <s v=""/>
    <s v=""/>
    <s v=""/>
    <s v=""/>
    <s v=""/>
    <s v=""/>
  </r>
  <r>
    <n v="1010"/>
    <s v="TEMPOACTIVA"/>
    <s v="ANDREI JAVIER AGUIRRE BERMEJO"/>
    <n v="1048278388"/>
    <n v="1048278388"/>
    <x v="0"/>
    <x v="0"/>
    <x v="22"/>
    <x v="1"/>
    <x v="11"/>
    <x v="5"/>
    <x v="0"/>
    <x v="1"/>
    <x v="3"/>
    <x v="5"/>
    <d v="2016-10-17T00:00:00"/>
    <d v="2016-10-18T00:00:00"/>
    <s v="N23X"/>
    <x v="102"/>
    <s v=""/>
    <s v=""/>
    <s v=""/>
    <s v=""/>
    <s v=""/>
    <s v=""/>
  </r>
  <r>
    <n v="1011"/>
    <s v="TEMPOACTIVA"/>
    <s v="YEFRI JAVIER ROMERO VASQUEZ"/>
    <n v="1043667569"/>
    <n v="1043667569"/>
    <x v="0"/>
    <x v="0"/>
    <x v="0"/>
    <x v="1"/>
    <x v="11"/>
    <x v="5"/>
    <x v="0"/>
    <x v="1"/>
    <x v="10"/>
    <x v="5"/>
    <d v="2016-10-16T00:00:00"/>
    <d v="2016-10-17T00:00:00"/>
    <s v="G442"/>
    <x v="18"/>
    <s v=""/>
    <s v=""/>
    <s v=""/>
    <s v=""/>
    <s v=""/>
    <s v=""/>
  </r>
  <r>
    <n v="1012"/>
    <s v="TEMPOACTIVA"/>
    <s v="BRYAN JOEL AREVALO MENDOZA"/>
    <n v="1143136199"/>
    <n v="1143136199"/>
    <x v="39"/>
    <x v="0"/>
    <x v="29"/>
    <x v="1"/>
    <x v="5"/>
    <x v="0"/>
    <x v="0"/>
    <x v="1"/>
    <x v="3"/>
    <x v="5"/>
    <d v="2016-09-13T00:00:00"/>
    <d v="2016-09-13T00:00:00"/>
    <s v="M545"/>
    <x v="70"/>
    <s v=""/>
    <s v=""/>
    <s v=""/>
    <s v=""/>
    <s v=""/>
    <s v=""/>
  </r>
  <r>
    <n v="1013"/>
    <s v="TEMPOACTIVA"/>
    <s v="ALICIA ESTHER VASQUEZ YEPES"/>
    <n v="1140853573"/>
    <n v="1140853573"/>
    <x v="16"/>
    <x v="0"/>
    <x v="14"/>
    <x v="0"/>
    <x v="5"/>
    <x v="5"/>
    <x v="0"/>
    <x v="1"/>
    <x v="3"/>
    <x v="5"/>
    <d v="2016-09-13T00:00:00"/>
    <d v="2016-09-14T00:00:00"/>
    <s v="H100"/>
    <x v="259"/>
    <s v=""/>
    <s v=""/>
    <s v=""/>
    <s v=""/>
    <s v=""/>
    <s v=""/>
  </r>
  <r>
    <n v="1014"/>
    <s v="TEMPOACTIVA"/>
    <s v="FRANCISCO JAVIER BARRIOS CABRERA"/>
    <n v="72282718"/>
    <n v="72282718"/>
    <x v="14"/>
    <x v="0"/>
    <x v="40"/>
    <x v="1"/>
    <x v="4"/>
    <x v="0"/>
    <x v="0"/>
    <x v="1"/>
    <x v="2"/>
    <x v="5"/>
    <d v="2016-02-23T00:00:00"/>
    <d v="2016-02-23T00:00:00"/>
    <s v="K589"/>
    <x v="122"/>
    <s v=""/>
    <s v=""/>
    <s v=""/>
    <s v=""/>
    <s v=""/>
    <s v=""/>
  </r>
  <r>
    <n v="1015"/>
    <s v="TEMPOACTIVA"/>
    <s v="ANDREA PATRICIA AGUIRRE ARAMBULA"/>
    <n v="1129576507"/>
    <n v="1129576507"/>
    <x v="0"/>
    <x v="0"/>
    <x v="0"/>
    <x v="0"/>
    <x v="4"/>
    <x v="5"/>
    <x v="0"/>
    <x v="1"/>
    <x v="3"/>
    <x v="5"/>
    <d v="2016-02-23T00:00:00"/>
    <d v="2016-02-24T00:00:00"/>
    <s v="M549"/>
    <x v="140"/>
    <s v=""/>
    <s v=""/>
    <s v=""/>
    <s v=""/>
    <s v=""/>
    <s v=""/>
  </r>
  <r>
    <n v="1016"/>
    <s v="TEMPOACTIVA"/>
    <s v="VIVIANA DEL PILAR GOMEZ CASTAÑO"/>
    <n v="55233742"/>
    <n v="55233742"/>
    <x v="26"/>
    <x v="0"/>
    <x v="22"/>
    <x v="0"/>
    <x v="4"/>
    <x v="5"/>
    <x v="0"/>
    <x v="1"/>
    <x v="0"/>
    <x v="5"/>
    <d v="2016-02-26T00:00:00"/>
    <d v="2016-02-27T00:00:00"/>
    <s v="B349"/>
    <x v="31"/>
    <s v=""/>
    <s v=""/>
    <s v=""/>
    <s v=""/>
    <s v=""/>
    <s v=""/>
  </r>
  <r>
    <n v="1017"/>
    <s v="TEMPOACTIVA"/>
    <s v="HENRY DAVID CORDERO BLANCO"/>
    <n v="1045688448"/>
    <n v="1045688448"/>
    <x v="20"/>
    <x v="0"/>
    <x v="14"/>
    <x v="1"/>
    <x v="4"/>
    <x v="5"/>
    <x v="0"/>
    <x v="1"/>
    <x v="6"/>
    <x v="5"/>
    <d v="2016-02-24T00:00:00"/>
    <d v="2016-02-25T00:00:00"/>
    <s v="N209"/>
    <x v="302"/>
    <s v=""/>
    <s v=""/>
    <s v=""/>
    <s v=""/>
    <s v=""/>
    <s v=""/>
  </r>
  <r>
    <n v="1018"/>
    <s v="TEMPOACTIVA"/>
    <s v="CLARIBEL  TARRAS CALLE"/>
    <n v="22650493"/>
    <n v="22650493"/>
    <x v="0"/>
    <x v="0"/>
    <x v="0"/>
    <x v="0"/>
    <x v="4"/>
    <x v="0"/>
    <x v="0"/>
    <x v="1"/>
    <x v="3"/>
    <x v="5"/>
    <d v="2016-02-12T00:00:00"/>
    <d v="2016-02-12T00:00:00"/>
    <s v="A09X"/>
    <x v="22"/>
    <s v=""/>
    <s v=""/>
    <s v=""/>
    <s v=""/>
    <s v=""/>
    <s v=""/>
  </r>
  <r>
    <n v="1019"/>
    <s v="TEMPOACTIVA"/>
    <s v="LUIS ALFREDO BARRIOS RIOS"/>
    <n v="1042428984"/>
    <n v="1042428984"/>
    <x v="9"/>
    <x v="0"/>
    <x v="6"/>
    <x v="1"/>
    <x v="2"/>
    <x v="5"/>
    <x v="0"/>
    <x v="1"/>
    <x v="2"/>
    <x v="5"/>
    <d v="2016-01-30T00:00:00"/>
    <d v="2016-01-31T00:00:00"/>
    <s v="J069"/>
    <x v="23"/>
    <s v=""/>
    <s v=""/>
    <s v=""/>
    <s v=""/>
    <s v=""/>
    <s v=""/>
  </r>
  <r>
    <n v="1020"/>
    <s v="TEMPOACTIVA"/>
    <s v="LUIS ALFREDO BARRIOS RIOS"/>
    <n v="1042428984"/>
    <n v="1042428984"/>
    <x v="9"/>
    <x v="0"/>
    <x v="6"/>
    <x v="1"/>
    <x v="2"/>
    <x v="5"/>
    <x v="0"/>
    <x v="1"/>
    <x v="2"/>
    <x v="5"/>
    <d v="2016-01-28T00:00:00"/>
    <d v="2016-01-29T00:00:00"/>
    <s v="G439"/>
    <x v="123"/>
    <s v=""/>
    <s v=""/>
    <s v=""/>
    <s v=""/>
    <s v=""/>
    <s v=""/>
  </r>
  <r>
    <n v="1021"/>
    <s v="TEMPOACTIVA"/>
    <s v="IVAN DARIO MOLINA ARTETA"/>
    <n v="1044392901"/>
    <n v="1044392901"/>
    <x v="0"/>
    <x v="0"/>
    <x v="23"/>
    <x v="1"/>
    <x v="2"/>
    <x v="5"/>
    <x v="0"/>
    <x v="1"/>
    <x v="3"/>
    <x v="5"/>
    <d v="2016-01-18T00:00:00"/>
    <d v="2016-01-19T00:00:00"/>
    <s v="N459"/>
    <x v="303"/>
    <s v=""/>
    <s v=""/>
    <s v=""/>
    <s v=""/>
    <s v=""/>
    <s v=""/>
  </r>
  <r>
    <n v="1022"/>
    <s v="TEMPOACTIVA"/>
    <s v="LUCAS MANUEL REDONDO ROCHA"/>
    <n v="3729784"/>
    <n v="3729784"/>
    <x v="0"/>
    <x v="0"/>
    <x v="9"/>
    <x v="1"/>
    <x v="2"/>
    <x v="0"/>
    <x v="0"/>
    <x v="1"/>
    <x v="5"/>
    <x v="5"/>
    <d v="2016-01-29T00:00:00"/>
    <d v="2016-01-29T00:00:00"/>
    <s v="G442"/>
    <x v="18"/>
    <s v=""/>
    <s v=""/>
    <s v=""/>
    <s v=""/>
    <s v=""/>
    <s v=""/>
  </r>
  <r>
    <n v="1023"/>
    <s v="TEMPOACTIVA"/>
    <s v="ABIEL HESED DE LA HOZ FLOREZ"/>
    <n v="1044430762"/>
    <n v="1044430762"/>
    <x v="5"/>
    <x v="0"/>
    <x v="1"/>
    <x v="1"/>
    <x v="2"/>
    <x v="5"/>
    <x v="0"/>
    <x v="1"/>
    <x v="3"/>
    <x v="5"/>
    <d v="2016-01-25T00:00:00"/>
    <d v="2016-01-26T00:00:00"/>
    <s v="B349"/>
    <x v="31"/>
    <s v=""/>
    <s v=""/>
    <s v=""/>
    <s v=""/>
    <s v=""/>
    <s v=""/>
  </r>
  <r>
    <n v="1024"/>
    <s v="TEMPOACTIVA"/>
    <s v="OMAR ALBERTO CAPOTE MORALES"/>
    <n v="72209553"/>
    <n v="72209553"/>
    <x v="0"/>
    <x v="0"/>
    <x v="0"/>
    <x v="1"/>
    <x v="2"/>
    <x v="5"/>
    <x v="0"/>
    <x v="1"/>
    <x v="8"/>
    <x v="5"/>
    <d v="2016-01-21T00:00:00"/>
    <d v="2016-01-22T00:00:00"/>
    <s v="M238"/>
    <x v="86"/>
    <s v=""/>
    <s v=""/>
    <s v=""/>
    <s v=""/>
    <s v=""/>
    <s v=""/>
  </r>
  <r>
    <n v="1025"/>
    <s v="TEMPOACTIVA"/>
    <s v="JAMIRCEN JASSED CHALA VILLANUEVA"/>
    <n v="1140831251"/>
    <n v="1140831251"/>
    <x v="0"/>
    <x v="0"/>
    <x v="0"/>
    <x v="1"/>
    <x v="2"/>
    <x v="5"/>
    <x v="0"/>
    <x v="1"/>
    <x v="3"/>
    <x v="5"/>
    <d v="2016-01-19T00:00:00"/>
    <d v="2016-01-20T00:00:00"/>
    <s v="B369"/>
    <x v="304"/>
    <s v=""/>
    <s v=""/>
    <s v=""/>
    <s v=""/>
    <s v=""/>
    <s v=""/>
  </r>
  <r>
    <n v="1026"/>
    <s v="TEMPOACTIVA"/>
    <s v="PABLA EMILIA SANDOVAL DE CASTRO"/>
    <n v="32649558"/>
    <n v="32649558"/>
    <x v="30"/>
    <x v="0"/>
    <x v="19"/>
    <x v="1"/>
    <x v="2"/>
    <x v="0"/>
    <x v="0"/>
    <x v="1"/>
    <x v="3"/>
    <x v="5"/>
    <d v="2016-01-18T00:00:00"/>
    <d v="2016-01-18T00:00:00"/>
    <s v="G442"/>
    <x v="18"/>
    <s v=""/>
    <s v=""/>
    <s v=""/>
    <s v=""/>
    <s v=""/>
    <s v=""/>
  </r>
  <r>
    <n v="1027"/>
    <s v="TEMPOACTIVA"/>
    <s v="LUZ MERYS NOVA HERNANDEZ"/>
    <n v="44191674"/>
    <n v="44191674"/>
    <x v="20"/>
    <x v="0"/>
    <x v="38"/>
    <x v="0"/>
    <x v="4"/>
    <x v="5"/>
    <x v="0"/>
    <x v="1"/>
    <x v="0"/>
    <x v="5"/>
    <d v="2016-02-12T00:00:00"/>
    <d v="2016-02-13T00:00:00"/>
    <s v="R104"/>
    <x v="48"/>
    <s v=""/>
    <s v=""/>
    <s v=""/>
    <s v=""/>
    <s v=""/>
    <s v=""/>
  </r>
  <r>
    <n v="1028"/>
    <s v="TEMPOACTIVA"/>
    <s v="ANTONIO ENRIQUE RIQUET PRENTT"/>
    <n v="1129533083"/>
    <n v="1129533083"/>
    <x v="20"/>
    <x v="0"/>
    <x v="23"/>
    <x v="1"/>
    <x v="4"/>
    <x v="5"/>
    <x v="0"/>
    <x v="1"/>
    <x v="3"/>
    <x v="5"/>
    <d v="2016-02-11T00:00:00"/>
    <d v="2016-02-12T00:00:00"/>
    <s v="S903"/>
    <x v="290"/>
    <s v=""/>
    <s v=""/>
    <s v=""/>
    <s v=""/>
    <s v=""/>
    <s v=""/>
  </r>
  <r>
    <n v="1029"/>
    <s v="TEMPOACTIVA"/>
    <s v="FRANCISCO JAVIER ACEVEDO OVIEDO"/>
    <n v="1048270478"/>
    <n v="1048270478"/>
    <x v="20"/>
    <x v="0"/>
    <x v="14"/>
    <x v="1"/>
    <x v="6"/>
    <x v="5"/>
    <x v="0"/>
    <x v="1"/>
    <x v="4"/>
    <x v="5"/>
    <d v="2016-06-15T00:00:00"/>
    <d v="2016-06-16T00:00:00"/>
    <s v="R104"/>
    <x v="48"/>
    <s v=""/>
    <s v=""/>
    <s v=""/>
    <s v=""/>
    <s v=""/>
    <s v=""/>
  </r>
  <r>
    <n v="1030"/>
    <s v="TEMPOACTIVA"/>
    <s v="MARTIN JOSE BALLESTAS JIMENEZ"/>
    <n v="1002131545"/>
    <n v="1002131545"/>
    <x v="0"/>
    <x v="0"/>
    <x v="5"/>
    <x v="1"/>
    <x v="6"/>
    <x v="0"/>
    <x v="0"/>
    <x v="1"/>
    <x v="3"/>
    <x v="5"/>
    <d v="2016-06-21T00:00:00"/>
    <d v="2016-06-21T00:00:00"/>
    <s v="N23X"/>
    <x v="102"/>
    <s v=""/>
    <s v=""/>
    <s v=""/>
    <s v=""/>
    <s v=""/>
    <s v=""/>
  </r>
  <r>
    <n v="1031"/>
    <s v="TEMPOACTIVA"/>
    <s v="LUIS ALFREDO BARRIOS RIOS"/>
    <n v="1042428984"/>
    <n v="1042428984"/>
    <x v="9"/>
    <x v="0"/>
    <x v="6"/>
    <x v="1"/>
    <x v="6"/>
    <x v="5"/>
    <x v="0"/>
    <x v="1"/>
    <x v="2"/>
    <x v="5"/>
    <d v="2016-06-21T00:00:00"/>
    <d v="2016-06-22T00:00:00"/>
    <s v="N390"/>
    <x v="5"/>
    <s v=""/>
    <s v=""/>
    <s v=""/>
    <s v=""/>
    <s v=""/>
    <s v=""/>
  </r>
  <r>
    <n v="1032"/>
    <s v="TEMPOACTIVA"/>
    <s v="MILENA BEATRIZ CARDENAS PEDROZA"/>
    <n v="1046814743"/>
    <n v="1046814743"/>
    <x v="6"/>
    <x v="0"/>
    <x v="6"/>
    <x v="0"/>
    <x v="6"/>
    <x v="5"/>
    <x v="0"/>
    <x v="1"/>
    <x v="4"/>
    <x v="5"/>
    <d v="2016-06-29T00:00:00"/>
    <d v="2016-06-30T00:00:00"/>
    <s v="H651"/>
    <x v="305"/>
    <s v=""/>
    <s v=""/>
    <s v=""/>
    <s v=""/>
    <s v=""/>
    <s v=""/>
  </r>
  <r>
    <n v="1033"/>
    <s v="TEMPOACTIVA"/>
    <s v="JAIME ANTONIO MOLINARES "/>
    <n v="3746452"/>
    <n v="3746452"/>
    <x v="22"/>
    <x v="0"/>
    <x v="16"/>
    <x v="1"/>
    <x v="6"/>
    <x v="5"/>
    <x v="0"/>
    <x v="1"/>
    <x v="3"/>
    <x v="5"/>
    <d v="2016-06-29T00:00:00"/>
    <d v="2016-06-30T00:00:00"/>
    <s v="K083"/>
    <x v="16"/>
    <s v=""/>
    <s v=""/>
    <s v=""/>
    <s v=""/>
    <s v=""/>
    <s v=""/>
  </r>
  <r>
    <n v="1034"/>
    <s v="TEMPOACTIVA"/>
    <s v="CARLOS EMIRO ALCAZAR JIMENEZ"/>
    <n v="72282783"/>
    <n v="72282783"/>
    <x v="12"/>
    <x v="0"/>
    <x v="13"/>
    <x v="1"/>
    <x v="6"/>
    <x v="5"/>
    <x v="0"/>
    <x v="1"/>
    <x v="3"/>
    <x v="5"/>
    <d v="2016-06-25T00:00:00"/>
    <d v="2016-06-26T00:00:00"/>
    <s v="B349"/>
    <x v="31"/>
    <s v=""/>
    <s v=""/>
    <s v=""/>
    <s v=""/>
    <s v=""/>
    <s v=""/>
  </r>
  <r>
    <n v="1035"/>
    <s v="TEMPOACTIVA"/>
    <s v="VIVIANA DEL PILAR GOMEZ CASTAÑO"/>
    <n v="55233742"/>
    <n v="55233742"/>
    <x v="26"/>
    <x v="0"/>
    <x v="22"/>
    <x v="0"/>
    <x v="6"/>
    <x v="5"/>
    <x v="0"/>
    <x v="1"/>
    <x v="0"/>
    <x v="5"/>
    <d v="2016-06-23T00:00:00"/>
    <d v="2016-06-24T00:00:00"/>
    <s v="A09X"/>
    <x v="22"/>
    <s v=""/>
    <s v=""/>
    <s v=""/>
    <s v=""/>
    <s v=""/>
    <s v=""/>
  </r>
  <r>
    <n v="1036"/>
    <s v="TEMPOACTIVA"/>
    <s v="DIMAS ALFONSO MOLINA MOLINA"/>
    <n v="72122820"/>
    <n v="72122820"/>
    <x v="0"/>
    <x v="0"/>
    <x v="23"/>
    <x v="1"/>
    <x v="6"/>
    <x v="0"/>
    <x v="0"/>
    <x v="1"/>
    <x v="5"/>
    <x v="5"/>
    <d v="2016-06-21T00:00:00"/>
    <d v="2016-06-21T00:00:00"/>
    <s v="M544"/>
    <x v="75"/>
    <s v=""/>
    <s v=""/>
    <s v=""/>
    <s v=""/>
    <s v=""/>
    <s v=""/>
  </r>
  <r>
    <n v="1037"/>
    <s v="TEMPOACTIVA"/>
    <s v="CALIXTO MANUEL ARIAS MUÑOZ"/>
    <n v="1042429004"/>
    <n v="1042429004"/>
    <x v="0"/>
    <x v="0"/>
    <x v="22"/>
    <x v="1"/>
    <x v="6"/>
    <x v="0"/>
    <x v="0"/>
    <x v="1"/>
    <x v="11"/>
    <x v="5"/>
    <d v="2016-06-21T00:00:00"/>
    <d v="2016-06-21T00:00:00"/>
    <s v="R509"/>
    <x v="37"/>
    <s v=""/>
    <s v=""/>
    <s v=""/>
    <s v=""/>
    <s v=""/>
    <s v=""/>
  </r>
  <r>
    <n v="1038"/>
    <s v="TEMPOACTIVA"/>
    <s v="FRANCISCO JAVIER ACEVEDO OVIEDO"/>
    <n v="1048270478"/>
    <n v="1048270478"/>
    <x v="20"/>
    <x v="0"/>
    <x v="14"/>
    <x v="1"/>
    <x v="6"/>
    <x v="5"/>
    <x v="0"/>
    <x v="1"/>
    <x v="4"/>
    <x v="5"/>
    <d v="2016-06-15T00:00:00"/>
    <d v="2016-06-16T00:00:00"/>
    <s v="R104"/>
    <x v="48"/>
    <s v=""/>
    <s v=""/>
    <s v=""/>
    <s v=""/>
    <s v=""/>
    <s v=""/>
  </r>
  <r>
    <n v="1039"/>
    <s v="TEMPOACTIVA"/>
    <s v="RICARDO ELIAS CORONELL JIMENEZ"/>
    <n v="72122073"/>
    <n v="72122073"/>
    <x v="0"/>
    <x v="0"/>
    <x v="2"/>
    <x v="1"/>
    <x v="6"/>
    <x v="5"/>
    <x v="0"/>
    <x v="1"/>
    <x v="2"/>
    <x v="5"/>
    <d v="2016-06-15T00:00:00"/>
    <d v="2016-06-16T00:00:00"/>
    <s v="B348"/>
    <x v="306"/>
    <s v=""/>
    <s v=""/>
    <s v=""/>
    <s v=""/>
    <s v=""/>
    <s v=""/>
  </r>
  <r>
    <n v="1040"/>
    <s v="TEMPOACTIVA"/>
    <s v="RUBEN DARIO MERCADO SALAS"/>
    <n v="3715133"/>
    <n v="3715133"/>
    <x v="0"/>
    <x v="0"/>
    <x v="0"/>
    <x v="1"/>
    <x v="6"/>
    <x v="5"/>
    <x v="0"/>
    <x v="1"/>
    <x v="5"/>
    <x v="5"/>
    <d v="2016-06-13T00:00:00"/>
    <d v="2016-06-14T00:00:00"/>
    <s v="K010"/>
    <x v="38"/>
    <s v=""/>
    <s v=""/>
    <s v=""/>
    <s v=""/>
    <s v=""/>
    <s v=""/>
  </r>
  <r>
    <n v="1041"/>
    <s v="TEMPOACTIVA"/>
    <s v="ANDREI JAVIER AGUIRRE BERMEJO"/>
    <n v="1048278388"/>
    <n v="1048278388"/>
    <x v="0"/>
    <x v="0"/>
    <x v="22"/>
    <x v="1"/>
    <x v="6"/>
    <x v="0"/>
    <x v="0"/>
    <x v="1"/>
    <x v="3"/>
    <x v="5"/>
    <d v="2016-06-13T00:00:00"/>
    <d v="2016-06-13T00:00:00"/>
    <s v="G439"/>
    <x v="123"/>
    <s v=""/>
    <s v=""/>
    <s v=""/>
    <s v=""/>
    <s v=""/>
    <s v=""/>
  </r>
  <r>
    <n v="1042"/>
    <s v="TEMPOACTIVA"/>
    <s v="ALFONSO DE JESUS SANCHEZ CAMARGO"/>
    <n v="1140826620"/>
    <n v="1140826620"/>
    <x v="0"/>
    <x v="0"/>
    <x v="0"/>
    <x v="1"/>
    <x v="6"/>
    <x v="0"/>
    <x v="0"/>
    <x v="1"/>
    <x v="2"/>
    <x v="5"/>
    <d v="2016-06-11T00:00:00"/>
    <d v="2016-06-11T00:00:00"/>
    <s v="M545"/>
    <x v="70"/>
    <s v=""/>
    <s v=""/>
    <s v=""/>
    <s v=""/>
    <s v=""/>
    <s v=""/>
  </r>
  <r>
    <n v="1043"/>
    <s v="TEMPOACTIVA"/>
    <s v="MILENA BEATRIZ CARDENAS PEDROZA"/>
    <n v="1046814743"/>
    <n v="1046814743"/>
    <x v="6"/>
    <x v="0"/>
    <x v="6"/>
    <x v="0"/>
    <x v="6"/>
    <x v="5"/>
    <x v="0"/>
    <x v="1"/>
    <x v="4"/>
    <x v="5"/>
    <d v="2016-06-10T00:00:00"/>
    <d v="2016-06-11T00:00:00"/>
    <s v="A09X"/>
    <x v="22"/>
    <s v=""/>
    <s v=""/>
    <s v=""/>
    <s v=""/>
    <s v=""/>
    <s v=""/>
  </r>
  <r>
    <n v="1044"/>
    <s v="TEMPOACTIVA"/>
    <s v="ANGEL DE JESUS RAMIREZ CARPINTERO"/>
    <n v="72308598"/>
    <n v="72308598"/>
    <x v="0"/>
    <x v="0"/>
    <x v="2"/>
    <x v="1"/>
    <x v="6"/>
    <x v="5"/>
    <x v="0"/>
    <x v="1"/>
    <x v="2"/>
    <x v="5"/>
    <d v="2016-06-04T00:00:00"/>
    <d v="2016-06-05T00:00:00"/>
    <s v="K580"/>
    <x v="72"/>
    <s v=""/>
    <s v=""/>
    <s v=""/>
    <s v=""/>
    <s v=""/>
    <s v=""/>
  </r>
  <r>
    <n v="1045"/>
    <s v="TEMPOACTIVA"/>
    <s v="CARLOS EMIRO ALCAZAR JIMENEZ"/>
    <n v="72282783"/>
    <n v="72282783"/>
    <x v="12"/>
    <x v="0"/>
    <x v="13"/>
    <x v="1"/>
    <x v="6"/>
    <x v="5"/>
    <x v="0"/>
    <x v="1"/>
    <x v="3"/>
    <x v="5"/>
    <d v="2016-06-03T00:00:00"/>
    <d v="2016-06-04T00:00:00"/>
    <s v="M545"/>
    <x v="70"/>
    <s v=""/>
    <s v=""/>
    <s v=""/>
    <s v=""/>
    <s v=""/>
    <s v=""/>
  </r>
  <r>
    <n v="1046"/>
    <s v="TEMPOACTIVA"/>
    <s v="SANDY PAULINA PERTUZ SAMPER"/>
    <n v="1048290598"/>
    <n v="1048290598"/>
    <x v="20"/>
    <x v="0"/>
    <x v="19"/>
    <x v="0"/>
    <x v="6"/>
    <x v="5"/>
    <x v="0"/>
    <x v="1"/>
    <x v="2"/>
    <x v="5"/>
    <d v="2016-06-01T00:00:00"/>
    <d v="2016-06-02T00:00:00"/>
    <s v="R102"/>
    <x v="88"/>
    <s v=""/>
    <s v=""/>
    <s v=""/>
    <s v=""/>
    <s v=""/>
    <s v=""/>
  </r>
  <r>
    <n v="1047"/>
    <s v="TEMPOACTIVA"/>
    <s v="CARLOS EMIRO ALCAZAR JIMENEZ"/>
    <n v="72282783"/>
    <n v="72282783"/>
    <x v="12"/>
    <x v="0"/>
    <x v="13"/>
    <x v="1"/>
    <x v="6"/>
    <x v="0"/>
    <x v="0"/>
    <x v="1"/>
    <x v="3"/>
    <x v="5"/>
    <d v="2016-06-27T00:00:00"/>
    <d v="2016-06-27T00:00:00"/>
    <s v="B349"/>
    <x v="31"/>
    <s v=""/>
    <s v=""/>
    <s v=""/>
    <s v=""/>
    <s v=""/>
    <s v=""/>
  </r>
  <r>
    <n v="1048"/>
    <s v="TEMPOACTIVA"/>
    <s v="MARIA DEL CARMEN MOLINA CORONELL"/>
    <n v="1044390788"/>
    <n v="1044390788"/>
    <x v="0"/>
    <x v="0"/>
    <x v="23"/>
    <x v="0"/>
    <x v="3"/>
    <x v="5"/>
    <x v="0"/>
    <x v="1"/>
    <x v="3"/>
    <x v="5"/>
    <d v="2016-07-26T00:00:00"/>
    <d v="2016-07-27T00:00:00"/>
    <s v="R104"/>
    <x v="48"/>
    <s v=""/>
    <s v=""/>
    <s v=""/>
    <s v=""/>
    <s v=""/>
    <s v=""/>
  </r>
  <r>
    <n v="1049"/>
    <s v="TEMPOACTIVA"/>
    <s v="YUSEF YAMID AMAYA MOLINA"/>
    <n v="1044391162"/>
    <n v="1044391162"/>
    <x v="22"/>
    <x v="0"/>
    <x v="2"/>
    <x v="1"/>
    <x v="3"/>
    <x v="22"/>
    <x v="1"/>
    <x v="2"/>
    <x v="0"/>
    <x v="2"/>
    <d v="2018-07-07T00:00:00"/>
    <d v="2018-07-31T00:00:00"/>
    <s v="S681"/>
    <x v="307"/>
    <s v="YUSEF YAMID AMAYA MOLINA"/>
    <n v="24"/>
    <n v="2018"/>
    <s v="julio"/>
    <s v="S681"/>
    <s v="Amputacion traumatica de otro dedo unico (completa) (parcial)"/>
  </r>
  <r>
    <n v="1050"/>
    <s v="TEMPOACTIVA"/>
    <s v="LUZ MERYS NOVA HERNANDEZ"/>
    <n v="44191674"/>
    <n v="44191674"/>
    <x v="20"/>
    <x v="0"/>
    <x v="38"/>
    <x v="0"/>
    <x v="3"/>
    <x v="5"/>
    <x v="0"/>
    <x v="1"/>
    <x v="0"/>
    <x v="5"/>
    <d v="2016-07-22T00:00:00"/>
    <d v="2016-07-23T00:00:00"/>
    <s v="J040"/>
    <x v="224"/>
    <s v=""/>
    <s v=""/>
    <s v=""/>
    <s v=""/>
    <s v=""/>
    <s v=""/>
  </r>
  <r>
    <n v="1051"/>
    <s v="TEMPOACTIVA"/>
    <s v="JOSE JUNIOR GONZALEZ MARTINEZ"/>
    <n v="1044428401"/>
    <n v="1044428401"/>
    <x v="10"/>
    <x v="0"/>
    <x v="26"/>
    <x v="1"/>
    <x v="3"/>
    <x v="5"/>
    <x v="0"/>
    <x v="1"/>
    <x v="2"/>
    <x v="5"/>
    <d v="2016-07-19T00:00:00"/>
    <d v="2016-07-20T00:00:00"/>
    <s v="I849"/>
    <x v="308"/>
    <s v=""/>
    <s v=""/>
    <s v=""/>
    <s v=""/>
    <s v=""/>
    <s v=""/>
  </r>
  <r>
    <n v="1052"/>
    <s v="TEMPOACTIVA"/>
    <s v="FRANCISCO JAVIER BARRIOS CABRERA"/>
    <n v="72282718"/>
    <n v="72282718"/>
    <x v="14"/>
    <x v="0"/>
    <x v="40"/>
    <x v="1"/>
    <x v="3"/>
    <x v="5"/>
    <x v="0"/>
    <x v="1"/>
    <x v="2"/>
    <x v="5"/>
    <d v="2016-07-05T00:00:00"/>
    <d v="2016-07-06T00:00:00"/>
    <s v="L024"/>
    <x v="185"/>
    <s v=""/>
    <s v=""/>
    <s v=""/>
    <s v=""/>
    <s v=""/>
    <s v=""/>
  </r>
  <r>
    <n v="1053"/>
    <s v="TEMPOACTIVA"/>
    <s v="FRANCISCO JAVIER BARRIOS CABRERA"/>
    <n v="72282718"/>
    <n v="72282718"/>
    <x v="14"/>
    <x v="0"/>
    <x v="40"/>
    <x v="1"/>
    <x v="3"/>
    <x v="0"/>
    <x v="0"/>
    <x v="1"/>
    <x v="2"/>
    <x v="5"/>
    <d v="2016-07-08T00:00:00"/>
    <d v="2016-07-08T00:00:00"/>
    <s v="A084"/>
    <x v="32"/>
    <s v=""/>
    <s v=""/>
    <s v=""/>
    <s v=""/>
    <s v=""/>
    <s v=""/>
  </r>
  <r>
    <n v="1054"/>
    <s v="TEMPOACTIVA"/>
    <s v="DARLINE ISABEL REDONDO HERNANDEZ"/>
    <n v="22512113"/>
    <n v="22512113"/>
    <x v="15"/>
    <x v="0"/>
    <x v="2"/>
    <x v="0"/>
    <x v="8"/>
    <x v="10"/>
    <x v="0"/>
    <x v="1"/>
    <x v="2"/>
    <x v="5"/>
    <d v="2016-05-18T00:00:00"/>
    <d v="2016-05-22T00:00:00"/>
    <s v="O440"/>
    <x v="297"/>
    <s v="DARLINE ISABEL REDONDO HERNANDEZ"/>
    <n v="5"/>
    <n v="2016"/>
    <s v="mayo"/>
    <s v="O440, O200, O200, O440"/>
    <s v="Placenta previa con especificacion de que no hubo hemorragia, Amenaza de aborto, Amenaza de aborto, Placenta previa con especificacion de que no hubo hemorragia"/>
  </r>
  <r>
    <n v="1055"/>
    <s v="TEMPOACTIVA"/>
    <s v="CARLOS EMIRO ALCAZAR JIMENEZ"/>
    <n v="72282783"/>
    <n v="72282783"/>
    <x v="12"/>
    <x v="0"/>
    <x v="13"/>
    <x v="1"/>
    <x v="2"/>
    <x v="5"/>
    <x v="0"/>
    <x v="1"/>
    <x v="3"/>
    <x v="5"/>
    <d v="2016-01-05T00:00:00"/>
    <d v="2016-01-06T00:00:00"/>
    <s v="M545"/>
    <x v="70"/>
    <s v=""/>
    <s v=""/>
    <s v=""/>
    <s v=""/>
    <s v=""/>
    <s v=""/>
  </r>
  <r>
    <n v="1056"/>
    <s v="TEMPOACTIVA"/>
    <s v="WILSON GREGORIO SALAS OÑORO"/>
    <n v="72227100"/>
    <n v="72227100"/>
    <x v="3"/>
    <x v="0"/>
    <x v="22"/>
    <x v="1"/>
    <x v="2"/>
    <x v="5"/>
    <x v="0"/>
    <x v="1"/>
    <x v="8"/>
    <x v="5"/>
    <d v="2016-01-04T00:00:00"/>
    <d v="2016-01-05T00:00:00"/>
    <s v="S698"/>
    <x v="45"/>
    <s v=""/>
    <s v=""/>
    <s v=""/>
    <s v=""/>
    <s v=""/>
    <s v=""/>
  </r>
  <r>
    <n v="1057"/>
    <s v="TEMPOACTIVA"/>
    <s v="ANDREA PATRICIA AGUIRRE ARAMBULA"/>
    <n v="1129576507"/>
    <n v="1129576507"/>
    <x v="0"/>
    <x v="0"/>
    <x v="0"/>
    <x v="0"/>
    <x v="2"/>
    <x v="5"/>
    <x v="0"/>
    <x v="1"/>
    <x v="3"/>
    <x v="5"/>
    <d v="2016-01-02T00:00:00"/>
    <d v="2016-01-03T00:00:00"/>
    <s v="H010"/>
    <x v="309"/>
    <s v=""/>
    <s v=""/>
    <s v=""/>
    <s v=""/>
    <s v=""/>
    <s v=""/>
  </r>
  <r>
    <n v="1058"/>
    <s v="TEMPOACTIVA"/>
    <s v="MARYELI DEL PILAR HERRERA ANDRADE"/>
    <n v="1048209377"/>
    <n v="1048209377"/>
    <x v="6"/>
    <x v="0"/>
    <x v="15"/>
    <x v="0"/>
    <x v="2"/>
    <x v="5"/>
    <x v="0"/>
    <x v="1"/>
    <x v="3"/>
    <x v="5"/>
    <d v="2016-01-15T00:00:00"/>
    <d v="2016-01-16T00:00:00"/>
    <s v="A084"/>
    <x v="32"/>
    <s v=""/>
    <s v=""/>
    <s v=""/>
    <s v=""/>
    <s v=""/>
    <s v=""/>
  </r>
  <r>
    <n v="1059"/>
    <s v="TEMPOACTIVA"/>
    <s v="IVAN  PEREZ PORTILLO"/>
    <n v="8767528"/>
    <n v="8767528"/>
    <x v="3"/>
    <x v="0"/>
    <x v="0"/>
    <x v="1"/>
    <x v="2"/>
    <x v="5"/>
    <x v="0"/>
    <x v="1"/>
    <x v="3"/>
    <x v="5"/>
    <d v="2016-01-14T00:00:00"/>
    <d v="2016-01-15T00:00:00"/>
    <s v="A09X"/>
    <x v="22"/>
    <s v=""/>
    <s v=""/>
    <s v=""/>
    <s v=""/>
    <s v=""/>
    <s v=""/>
  </r>
  <r>
    <n v="1060"/>
    <s v="TEMPOACTIVA"/>
    <s v="ANGEL DE JESUS RAMIREZ CARPINTERO"/>
    <n v="72308598"/>
    <n v="72308598"/>
    <x v="0"/>
    <x v="0"/>
    <x v="2"/>
    <x v="1"/>
    <x v="2"/>
    <x v="0"/>
    <x v="0"/>
    <x v="1"/>
    <x v="2"/>
    <x v="5"/>
    <d v="2016-01-07T00:00:00"/>
    <d v="2016-01-07T00:00:00"/>
    <s v="R509"/>
    <x v="37"/>
    <s v=""/>
    <s v=""/>
    <s v=""/>
    <s v=""/>
    <s v=""/>
    <s v=""/>
  </r>
  <r>
    <n v="1061"/>
    <s v="TEMPOACTIVA"/>
    <s v="JHONNY MANUEL ARRIETA LLANOS"/>
    <n v="8699499"/>
    <n v="8699499"/>
    <x v="0"/>
    <x v="0"/>
    <x v="6"/>
    <x v="1"/>
    <x v="2"/>
    <x v="5"/>
    <x v="0"/>
    <x v="1"/>
    <x v="6"/>
    <x v="5"/>
    <d v="2016-01-07T00:00:00"/>
    <d v="2016-01-08T00:00:00"/>
    <s v="M624"/>
    <x v="34"/>
    <s v=""/>
    <s v=""/>
    <s v=""/>
    <s v=""/>
    <s v=""/>
    <s v=""/>
  </r>
  <r>
    <n v="1062"/>
    <s v="TEMPOACTIVA"/>
    <s v="YEFRI JAVIER ROMERO VASQUEZ"/>
    <n v="1043667569"/>
    <n v="1043667569"/>
    <x v="0"/>
    <x v="0"/>
    <x v="0"/>
    <x v="1"/>
    <x v="10"/>
    <x v="0"/>
    <x v="0"/>
    <x v="1"/>
    <x v="10"/>
    <x v="9"/>
    <d v="2015-12-25T00:00:00"/>
    <d v="2015-12-25T00:00:00"/>
    <s v="A09X"/>
    <x v="22"/>
    <s v=""/>
    <s v=""/>
    <s v=""/>
    <s v=""/>
    <s v=""/>
    <s v=""/>
  </r>
  <r>
    <n v="1063"/>
    <s v="TEMPOACTIVA"/>
    <s v="FABIAN JOSE SANTOS PUELLO"/>
    <n v="1143117236"/>
    <n v="1143117236"/>
    <x v="0"/>
    <x v="0"/>
    <x v="22"/>
    <x v="1"/>
    <x v="0"/>
    <x v="0"/>
    <x v="0"/>
    <x v="1"/>
    <x v="3"/>
    <x v="5"/>
    <d v="2016-04-05T00:00:00"/>
    <d v="2016-04-05T00:00:00"/>
    <s v="R104"/>
    <x v="48"/>
    <s v=""/>
    <s v=""/>
    <s v=""/>
    <s v=""/>
    <s v=""/>
    <s v=""/>
  </r>
  <r>
    <n v="1064"/>
    <s v="TEMPOACTIVA"/>
    <s v="FABIAN JOSE SANTOS PUELLO"/>
    <n v="1143117236"/>
    <n v="1143117236"/>
    <x v="0"/>
    <x v="0"/>
    <x v="22"/>
    <x v="1"/>
    <x v="0"/>
    <x v="5"/>
    <x v="0"/>
    <x v="1"/>
    <x v="3"/>
    <x v="5"/>
    <d v="2016-04-06T00:00:00"/>
    <d v="2016-04-07T00:00:00"/>
    <s v="K589"/>
    <x v="122"/>
    <s v=""/>
    <s v=""/>
    <s v=""/>
    <s v=""/>
    <s v=""/>
    <s v=""/>
  </r>
  <r>
    <n v="1065"/>
    <s v="TEMPOACTIVA"/>
    <s v="CARLOS EMIRO ALCAZAR JIMENEZ"/>
    <n v="72282783"/>
    <n v="72282783"/>
    <x v="12"/>
    <x v="0"/>
    <x v="13"/>
    <x v="1"/>
    <x v="7"/>
    <x v="5"/>
    <x v="0"/>
    <x v="1"/>
    <x v="3"/>
    <x v="5"/>
    <d v="2016-03-26T00:00:00"/>
    <d v="2016-03-27T00:00:00"/>
    <s v="A09X"/>
    <x v="22"/>
    <s v=""/>
    <s v=""/>
    <s v=""/>
    <s v=""/>
    <s v=""/>
    <s v=""/>
  </r>
  <r>
    <n v="1066"/>
    <s v="TEMPOACTIVA"/>
    <s v="YUSEF YAMID AMAYA MOLINA"/>
    <n v="1044391162"/>
    <n v="1044391162"/>
    <x v="22"/>
    <x v="0"/>
    <x v="2"/>
    <x v="1"/>
    <x v="1"/>
    <x v="4"/>
    <x v="1"/>
    <x v="2"/>
    <x v="0"/>
    <x v="2"/>
    <d v="2018-08-01T00:00:00"/>
    <d v="2018-08-07T00:00:00"/>
    <s v="M545"/>
    <x v="70"/>
    <s v=""/>
    <s v=""/>
    <s v=""/>
    <s v=""/>
    <s v=""/>
    <s v=""/>
  </r>
  <r>
    <n v="1067"/>
    <s v="TEMPOACTIVA"/>
    <s v="LUIS ALEXANDER RODRIGUEZ ZAMBRANO"/>
    <n v="72170498"/>
    <n v="72170498"/>
    <x v="20"/>
    <x v="0"/>
    <x v="2"/>
    <x v="1"/>
    <x v="7"/>
    <x v="5"/>
    <x v="0"/>
    <x v="1"/>
    <x v="3"/>
    <x v="5"/>
    <d v="2016-03-10T00:00:00"/>
    <d v="2016-03-11T00:00:00"/>
    <s v="M659"/>
    <x v="310"/>
    <s v=""/>
    <s v=""/>
    <s v=""/>
    <s v=""/>
    <s v=""/>
    <s v=""/>
  </r>
  <r>
    <n v="1068"/>
    <s v="TEMPOACTIVA"/>
    <s v="MARIA DEL CARMEN MOLINA CORONELL"/>
    <n v="1044390788"/>
    <n v="1044390788"/>
    <x v="0"/>
    <x v="0"/>
    <x v="23"/>
    <x v="0"/>
    <x v="7"/>
    <x v="0"/>
    <x v="0"/>
    <x v="1"/>
    <x v="3"/>
    <x v="5"/>
    <d v="2016-03-04T00:00:00"/>
    <d v="2016-03-04T00:00:00"/>
    <s v="G442"/>
    <x v="18"/>
    <s v=""/>
    <s v=""/>
    <s v=""/>
    <s v=""/>
    <s v=""/>
    <s v=""/>
  </r>
  <r>
    <n v="1069"/>
    <s v="TEMPOACTIVA"/>
    <s v="DAYLIZ DEL CARMEN BOLAÑO GALVIZ"/>
    <n v="1143434155"/>
    <n v="1143434155"/>
    <x v="20"/>
    <x v="0"/>
    <x v="37"/>
    <x v="0"/>
    <x v="0"/>
    <x v="0"/>
    <x v="0"/>
    <x v="1"/>
    <x v="2"/>
    <x v="5"/>
    <d v="2016-04-13T00:00:00"/>
    <d v="2016-04-13T00:00:00"/>
    <s v="K297"/>
    <x v="236"/>
    <s v=""/>
    <s v=""/>
    <s v=""/>
    <s v=""/>
    <s v=""/>
    <s v=""/>
  </r>
  <r>
    <n v="1070"/>
    <s v="TEMPOACTIVA"/>
    <s v="AMANDA LUCIA MOLINA MOLINA"/>
    <n v="22510033"/>
    <n v="22510033"/>
    <x v="0"/>
    <x v="0"/>
    <x v="23"/>
    <x v="0"/>
    <x v="0"/>
    <x v="5"/>
    <x v="0"/>
    <x v="1"/>
    <x v="2"/>
    <x v="5"/>
    <d v="2016-04-12T00:00:00"/>
    <d v="2016-04-13T00:00:00"/>
    <s v="M792"/>
    <x v="311"/>
    <s v=""/>
    <s v=""/>
    <s v=""/>
    <s v=""/>
    <s v=""/>
    <s v=""/>
  </r>
  <r>
    <n v="1071"/>
    <s v="TEMPOACTIVA"/>
    <s v="ANDREA PATRICIA AGUIRRE ARAMBULA"/>
    <n v="1129576507"/>
    <n v="1129576507"/>
    <x v="0"/>
    <x v="0"/>
    <x v="0"/>
    <x v="0"/>
    <x v="0"/>
    <x v="5"/>
    <x v="0"/>
    <x v="1"/>
    <x v="3"/>
    <x v="5"/>
    <d v="2016-04-12T00:00:00"/>
    <d v="2016-04-13T00:00:00"/>
    <s v="R104"/>
    <x v="48"/>
    <s v=""/>
    <s v=""/>
    <s v=""/>
    <s v=""/>
    <s v=""/>
    <s v=""/>
  </r>
  <r>
    <n v="1072"/>
    <s v="TEMPOACTIVA"/>
    <s v="MISAEL ENRIQUE MEJIA PEREIRA"/>
    <n v="72310435"/>
    <n v="72310435"/>
    <x v="0"/>
    <x v="0"/>
    <x v="0"/>
    <x v="1"/>
    <x v="0"/>
    <x v="5"/>
    <x v="0"/>
    <x v="1"/>
    <x v="3"/>
    <x v="5"/>
    <d v="2016-04-09T00:00:00"/>
    <d v="2016-04-10T00:00:00"/>
    <s v="M238"/>
    <x v="86"/>
    <s v=""/>
    <s v=""/>
    <s v=""/>
    <s v=""/>
    <s v=""/>
    <s v=""/>
  </r>
  <r>
    <n v="1073"/>
    <s v="TEMPOACTIVA"/>
    <s v="CLARIBEL  TARRAS CALLE"/>
    <n v="22650493"/>
    <n v="22650493"/>
    <x v="0"/>
    <x v="0"/>
    <x v="0"/>
    <x v="0"/>
    <x v="0"/>
    <x v="5"/>
    <x v="0"/>
    <x v="1"/>
    <x v="3"/>
    <x v="5"/>
    <d v="2016-04-09T00:00:00"/>
    <d v="2016-04-10T00:00:00"/>
    <s v="S900"/>
    <x v="170"/>
    <s v=""/>
    <s v=""/>
    <s v=""/>
    <s v=""/>
    <s v=""/>
    <s v=""/>
  </r>
  <r>
    <n v="1074"/>
    <s v="TEMPOACTIVA"/>
    <s v="JAVIER ALFONSO MEJIA MARTINEZ"/>
    <n v="72314183"/>
    <n v="72314183"/>
    <x v="0"/>
    <x v="0"/>
    <x v="4"/>
    <x v="1"/>
    <x v="0"/>
    <x v="5"/>
    <x v="0"/>
    <x v="1"/>
    <x v="2"/>
    <x v="5"/>
    <d v="2016-04-07T00:00:00"/>
    <d v="2016-04-08T00:00:00"/>
    <s v="T132"/>
    <x v="312"/>
    <s v=""/>
    <s v=""/>
    <s v=""/>
    <s v=""/>
    <s v=""/>
    <s v=""/>
  </r>
  <r>
    <n v="1075"/>
    <s v="TEMPOACTIVA"/>
    <s v="MILENA BEATRIZ CARDENAS PEDROZA"/>
    <n v="1046814743"/>
    <n v="1046814743"/>
    <x v="6"/>
    <x v="0"/>
    <x v="6"/>
    <x v="0"/>
    <x v="0"/>
    <x v="5"/>
    <x v="0"/>
    <x v="1"/>
    <x v="4"/>
    <x v="5"/>
    <d v="2016-04-05T00:00:00"/>
    <d v="2016-04-06T00:00:00"/>
    <s v="J80X"/>
    <x v="313"/>
    <s v=""/>
    <s v=""/>
    <s v=""/>
    <s v=""/>
    <s v=""/>
    <s v=""/>
  </r>
  <r>
    <n v="1076"/>
    <s v="TEMPOACTIVA"/>
    <s v="FABIAN JOSE SANTOS PUELLO"/>
    <n v="1143117236"/>
    <n v="1143117236"/>
    <x v="0"/>
    <x v="0"/>
    <x v="22"/>
    <x v="1"/>
    <x v="8"/>
    <x v="5"/>
    <x v="0"/>
    <x v="1"/>
    <x v="3"/>
    <x v="5"/>
    <d v="2016-05-12T00:00:00"/>
    <d v="2016-05-13T00:00:00"/>
    <s v="J00X"/>
    <x v="10"/>
    <s v=""/>
    <s v=""/>
    <s v=""/>
    <s v=""/>
    <s v=""/>
    <s v=""/>
  </r>
  <r>
    <n v="1077"/>
    <s v="TEMPOACTIVA"/>
    <s v="DARIO FERNANDO CAMARGO CABARCAS"/>
    <n v="3742225"/>
    <n v="3742225"/>
    <x v="3"/>
    <x v="0"/>
    <x v="3"/>
    <x v="1"/>
    <x v="8"/>
    <x v="0"/>
    <x v="0"/>
    <x v="1"/>
    <x v="2"/>
    <x v="5"/>
    <d v="2016-05-11T00:00:00"/>
    <d v="2016-05-11T00:00:00"/>
    <s v="H100"/>
    <x v="259"/>
    <s v=""/>
    <s v=""/>
    <s v=""/>
    <s v=""/>
    <s v=""/>
    <s v=""/>
  </r>
  <r>
    <n v="1078"/>
    <s v="TEMPOACTIVA"/>
    <s v="MARYELI DEL PILAR HERRERA ANDRADE"/>
    <n v="1048209377"/>
    <n v="1048209377"/>
    <x v="6"/>
    <x v="0"/>
    <x v="15"/>
    <x v="0"/>
    <x v="8"/>
    <x v="0"/>
    <x v="0"/>
    <x v="1"/>
    <x v="3"/>
    <x v="5"/>
    <d v="2016-05-10T00:00:00"/>
    <d v="2016-05-10T00:00:00"/>
    <s v="J00X"/>
    <x v="10"/>
    <s v=""/>
    <s v=""/>
    <s v=""/>
    <s v=""/>
    <s v=""/>
    <s v=""/>
  </r>
  <r>
    <n v="1079"/>
    <s v="TEMPOACTIVA"/>
    <s v="MARYELI DEL PILAR HERRERA ANDRADE"/>
    <n v="1048209377"/>
    <n v="1048209377"/>
    <x v="6"/>
    <x v="0"/>
    <x v="15"/>
    <x v="0"/>
    <x v="8"/>
    <x v="0"/>
    <x v="0"/>
    <x v="1"/>
    <x v="3"/>
    <x v="5"/>
    <d v="2016-05-09T00:00:00"/>
    <d v="2016-05-09T00:00:00"/>
    <s v="J00X"/>
    <x v="10"/>
    <s v=""/>
    <s v=""/>
    <s v=""/>
    <s v=""/>
    <s v=""/>
    <s v=""/>
  </r>
  <r>
    <n v="1080"/>
    <s v="TEMPOACTIVA"/>
    <s v="LUIS FERNANDO CHARRIS BALDOVINO"/>
    <n v="8498272"/>
    <n v="8498272"/>
    <x v="0"/>
    <x v="0"/>
    <x v="3"/>
    <x v="1"/>
    <x v="8"/>
    <x v="5"/>
    <x v="0"/>
    <x v="1"/>
    <x v="4"/>
    <x v="5"/>
    <d v="2016-05-08T00:00:00"/>
    <d v="2016-05-09T00:00:00"/>
    <s v="J00X"/>
    <x v="10"/>
    <s v=""/>
    <s v=""/>
    <s v=""/>
    <s v=""/>
    <s v=""/>
    <s v=""/>
  </r>
  <r>
    <n v="1081"/>
    <s v="TEMPOACTIVA"/>
    <s v="RAMIRO ALBERTO SIERRA RICO"/>
    <n v="73135826"/>
    <n v="73135826"/>
    <x v="5"/>
    <x v="0"/>
    <x v="15"/>
    <x v="1"/>
    <x v="0"/>
    <x v="0"/>
    <x v="0"/>
    <x v="1"/>
    <x v="4"/>
    <x v="5"/>
    <d v="2016-04-29T00:00:00"/>
    <d v="2016-04-29T00:00:00"/>
    <s v="N23X"/>
    <x v="102"/>
    <s v=""/>
    <s v=""/>
    <s v=""/>
    <s v=""/>
    <s v=""/>
    <s v=""/>
  </r>
  <r>
    <n v="1082"/>
    <s v="TEMPOACTIVA"/>
    <s v="VIVIANA DEL PILAR GOMEZ CASTAÑO"/>
    <n v="55233742"/>
    <n v="55233742"/>
    <x v="26"/>
    <x v="0"/>
    <x v="22"/>
    <x v="0"/>
    <x v="0"/>
    <x v="5"/>
    <x v="0"/>
    <x v="1"/>
    <x v="0"/>
    <x v="5"/>
    <d v="2016-04-29T00:00:00"/>
    <d v="2016-04-30T00:00:00"/>
    <s v="B349"/>
    <x v="31"/>
    <s v=""/>
    <s v=""/>
    <s v=""/>
    <s v=""/>
    <s v=""/>
    <s v=""/>
  </r>
  <r>
    <n v="1083"/>
    <s v="TEMPOACTIVA"/>
    <s v="ESTEFANIA MARIA ORTEGA TOVAR"/>
    <n v="1101783204"/>
    <n v="1101783204"/>
    <x v="0"/>
    <x v="0"/>
    <x v="1"/>
    <x v="0"/>
    <x v="0"/>
    <x v="5"/>
    <x v="0"/>
    <x v="1"/>
    <x v="3"/>
    <x v="5"/>
    <d v="2016-04-19T00:00:00"/>
    <d v="2016-04-20T00:00:00"/>
    <s v="O219"/>
    <x v="314"/>
    <s v=""/>
    <s v=""/>
    <s v=""/>
    <s v=""/>
    <s v=""/>
    <s v=""/>
  </r>
  <r>
    <n v="1084"/>
    <s v="TEMPOACTIVA"/>
    <s v="ALDEMAR ENRIQUE ORTIZ CARPINTERO"/>
    <n v="72310167"/>
    <n v="72310167"/>
    <x v="0"/>
    <x v="0"/>
    <x v="10"/>
    <x v="1"/>
    <x v="0"/>
    <x v="5"/>
    <x v="0"/>
    <x v="1"/>
    <x v="2"/>
    <x v="5"/>
    <d v="2016-04-26T00:00:00"/>
    <d v="2016-04-27T00:00:00"/>
    <s v="G442"/>
    <x v="18"/>
    <s v=""/>
    <s v=""/>
    <s v=""/>
    <s v=""/>
    <s v=""/>
    <s v=""/>
  </r>
  <r>
    <n v="1085"/>
    <s v="TEMPOACTIVA"/>
    <s v="DAVITH ANDRES SALAZAR MARRIAGA"/>
    <n v="1129519253"/>
    <n v="1129519253"/>
    <x v="0"/>
    <x v="0"/>
    <x v="2"/>
    <x v="1"/>
    <x v="0"/>
    <x v="0"/>
    <x v="0"/>
    <x v="1"/>
    <x v="3"/>
    <x v="5"/>
    <d v="2016-04-19T00:00:00"/>
    <d v="2016-04-19T00:00:00"/>
    <s v="K528"/>
    <x v="100"/>
    <s v=""/>
    <s v=""/>
    <s v=""/>
    <s v=""/>
    <s v=""/>
    <s v=""/>
  </r>
  <r>
    <n v="1086"/>
    <s v="TEMPOACTIVA"/>
    <s v="JAMIRCEN JASSED CHALA VILLANUEVA"/>
    <n v="1140831251"/>
    <n v="1140831251"/>
    <x v="0"/>
    <x v="0"/>
    <x v="0"/>
    <x v="1"/>
    <x v="0"/>
    <x v="0"/>
    <x v="0"/>
    <x v="1"/>
    <x v="3"/>
    <x v="5"/>
    <d v="2016-04-16T00:00:00"/>
    <d v="2016-04-16T00:00:00"/>
    <s v="M796"/>
    <x v="158"/>
    <s v=""/>
    <s v=""/>
    <s v=""/>
    <s v=""/>
    <s v=""/>
    <s v=""/>
  </r>
  <r>
    <n v="1087"/>
    <s v="TEMPOACTIVA"/>
    <s v="JOSE JUNIOR GONZALEZ MARTINEZ"/>
    <n v="1044428401"/>
    <n v="1044428401"/>
    <x v="10"/>
    <x v="0"/>
    <x v="26"/>
    <x v="1"/>
    <x v="8"/>
    <x v="0"/>
    <x v="0"/>
    <x v="1"/>
    <x v="2"/>
    <x v="5"/>
    <d v="2016-05-26T00:00:00"/>
    <d v="2016-05-26T00:00:00"/>
    <s v="G442"/>
    <x v="18"/>
    <s v=""/>
    <s v=""/>
    <s v=""/>
    <s v=""/>
    <s v=""/>
    <s v=""/>
  </r>
  <r>
    <n v="1088"/>
    <s v="TEMPOACTIVA"/>
    <s v="MARIA DEL CARMEN BORNACELLY BALZA"/>
    <n v="26852755"/>
    <n v="26852755"/>
    <x v="0"/>
    <x v="0"/>
    <x v="19"/>
    <x v="0"/>
    <x v="8"/>
    <x v="0"/>
    <x v="0"/>
    <x v="1"/>
    <x v="0"/>
    <x v="5"/>
    <d v="2016-05-25T00:00:00"/>
    <d v="2016-05-25T00:00:00"/>
    <s v="G442"/>
    <x v="18"/>
    <s v=""/>
    <s v=""/>
    <s v=""/>
    <s v=""/>
    <s v=""/>
    <s v=""/>
  </r>
  <r>
    <n v="1089"/>
    <s v="TEMPOACTIVA"/>
    <s v="WILLIAN JOSE LOZANO ROJAS"/>
    <n v="92131663"/>
    <n v="92131663"/>
    <x v="0"/>
    <x v="0"/>
    <x v="15"/>
    <x v="1"/>
    <x v="8"/>
    <x v="0"/>
    <x v="0"/>
    <x v="1"/>
    <x v="3"/>
    <x v="5"/>
    <d v="2016-05-21T00:00:00"/>
    <d v="2016-05-21T00:00:00"/>
    <s v="G560"/>
    <x v="251"/>
    <s v=""/>
    <s v=""/>
    <s v=""/>
    <s v=""/>
    <s v=""/>
    <s v=""/>
  </r>
  <r>
    <n v="1090"/>
    <s v="TEMPOACTIVA"/>
    <s v="BELCY CECILIA GOMEZ DOMINGUEZ"/>
    <n v="32750719"/>
    <n v="32750719"/>
    <x v="0"/>
    <x v="0"/>
    <x v="19"/>
    <x v="0"/>
    <x v="8"/>
    <x v="5"/>
    <x v="0"/>
    <x v="1"/>
    <x v="8"/>
    <x v="5"/>
    <d v="2016-05-20T00:00:00"/>
    <d v="2016-05-21T00:00:00"/>
    <s v="N644"/>
    <x v="54"/>
    <s v=""/>
    <s v=""/>
    <s v=""/>
    <s v=""/>
    <s v=""/>
    <s v=""/>
  </r>
  <r>
    <n v="1091"/>
    <s v="TEMPOACTIVA"/>
    <s v="LAZARO  GALLEGOS MIRANDA"/>
    <n v="409614"/>
    <n v="409614"/>
    <x v="34"/>
    <x v="0"/>
    <x v="6"/>
    <x v="1"/>
    <x v="8"/>
    <x v="0"/>
    <x v="0"/>
    <x v="1"/>
    <x v="2"/>
    <x v="5"/>
    <d v="2016-05-19T00:00:00"/>
    <d v="2016-05-19T00:00:00"/>
    <s v="H669"/>
    <x v="157"/>
    <s v=""/>
    <s v=""/>
    <s v=""/>
    <s v=""/>
    <s v=""/>
    <s v=""/>
  </r>
  <r>
    <n v="1092"/>
    <s v="TEMPOACTIVA"/>
    <s v="JEINER JESUS DURAN BLANCO"/>
    <n v="1048204533"/>
    <n v="1048204533"/>
    <x v="17"/>
    <x v="0"/>
    <x v="2"/>
    <x v="1"/>
    <x v="8"/>
    <x v="0"/>
    <x v="0"/>
    <x v="1"/>
    <x v="4"/>
    <x v="5"/>
    <d v="2016-05-14T00:00:00"/>
    <d v="2016-05-14T00:00:00"/>
    <s v="R509"/>
    <x v="37"/>
    <s v=""/>
    <s v=""/>
    <s v=""/>
    <s v=""/>
    <s v=""/>
    <s v=""/>
  </r>
  <r>
    <n v="1093"/>
    <s v="TEMPOACTIVA"/>
    <s v="ANDREA PATRICIA AGUIRRE ARAMBULA"/>
    <n v="1129576507"/>
    <n v="1129576507"/>
    <x v="0"/>
    <x v="0"/>
    <x v="0"/>
    <x v="0"/>
    <x v="1"/>
    <x v="5"/>
    <x v="0"/>
    <x v="1"/>
    <x v="3"/>
    <x v="5"/>
    <d v="2016-08-12T00:00:00"/>
    <d v="2016-08-13T00:00:00"/>
    <s v="J00X"/>
    <x v="10"/>
    <s v=""/>
    <s v=""/>
    <s v=""/>
    <s v=""/>
    <s v=""/>
    <s v=""/>
  </r>
  <r>
    <n v="1094"/>
    <s v="TEMPOACTIVA"/>
    <s v="MARIA DEL CARMEN BORNACELLY BALZA"/>
    <n v="26852755"/>
    <n v="26852755"/>
    <x v="0"/>
    <x v="0"/>
    <x v="19"/>
    <x v="0"/>
    <x v="1"/>
    <x v="0"/>
    <x v="0"/>
    <x v="1"/>
    <x v="0"/>
    <x v="5"/>
    <d v="2016-08-09T00:00:00"/>
    <d v="2016-08-09T00:00:00"/>
    <s v="G442"/>
    <x v="18"/>
    <s v=""/>
    <s v=""/>
    <s v=""/>
    <s v=""/>
    <s v=""/>
    <s v=""/>
  </r>
  <r>
    <n v="1095"/>
    <s v="TEMPOACTIVA"/>
    <s v="LUIS FERNANDO CHARRIS BALDOVINO"/>
    <n v="8498272"/>
    <n v="8498272"/>
    <x v="0"/>
    <x v="0"/>
    <x v="3"/>
    <x v="1"/>
    <x v="1"/>
    <x v="5"/>
    <x v="0"/>
    <x v="1"/>
    <x v="4"/>
    <x v="5"/>
    <d v="2016-08-09T00:00:00"/>
    <d v="2016-08-10T00:00:00"/>
    <s v="K598"/>
    <x v="315"/>
    <s v=""/>
    <s v=""/>
    <s v=""/>
    <s v=""/>
    <s v=""/>
    <s v=""/>
  </r>
  <r>
    <n v="1096"/>
    <s v="TEMPOACTIVA"/>
    <s v="MARLON ENRIQUE TAFUR BERMEJO"/>
    <n v="8866777"/>
    <n v="8866777"/>
    <x v="1"/>
    <x v="0"/>
    <x v="22"/>
    <x v="1"/>
    <x v="1"/>
    <x v="5"/>
    <x v="0"/>
    <x v="1"/>
    <x v="2"/>
    <x v="5"/>
    <d v="2016-08-07T00:00:00"/>
    <d v="2016-08-08T00:00:00"/>
    <s v="J00X"/>
    <x v="10"/>
    <s v=""/>
    <s v=""/>
    <s v=""/>
    <s v=""/>
    <s v=""/>
    <s v=""/>
  </r>
  <r>
    <n v="1097"/>
    <s v="TEMPOACTIVA"/>
    <s v="DARIO FERNANDO CAMARGO CABARCAS"/>
    <n v="3742225"/>
    <n v="3742225"/>
    <x v="3"/>
    <x v="0"/>
    <x v="3"/>
    <x v="1"/>
    <x v="1"/>
    <x v="5"/>
    <x v="0"/>
    <x v="1"/>
    <x v="2"/>
    <x v="5"/>
    <d v="2016-08-06T00:00:00"/>
    <d v="2016-08-07T00:00:00"/>
    <s v="M542"/>
    <x v="55"/>
    <s v=""/>
    <s v=""/>
    <s v=""/>
    <s v=""/>
    <s v=""/>
    <s v=""/>
  </r>
  <r>
    <n v="1098"/>
    <s v="TEMPOACTIVA"/>
    <s v="MARLON RAFAEL NORIEGA RUIZ"/>
    <n v="1143118196"/>
    <n v="1143118196"/>
    <x v="40"/>
    <x v="0"/>
    <x v="14"/>
    <x v="1"/>
    <x v="1"/>
    <x v="5"/>
    <x v="0"/>
    <x v="1"/>
    <x v="3"/>
    <x v="5"/>
    <d v="2016-08-02T00:00:00"/>
    <d v="2016-08-03T00:00:00"/>
    <s v="H103"/>
    <x v="152"/>
    <s v=""/>
    <s v=""/>
    <s v=""/>
    <s v=""/>
    <s v=""/>
    <s v=""/>
  </r>
  <r>
    <n v="1099"/>
    <s v="TEMPOACTIVA"/>
    <s v="ALBERTO JULIO GUTIERREZ PERTUZ"/>
    <n v="8486407"/>
    <n v="8486407"/>
    <x v="6"/>
    <x v="0"/>
    <x v="10"/>
    <x v="1"/>
    <x v="10"/>
    <x v="5"/>
    <x v="0"/>
    <x v="1"/>
    <x v="3"/>
    <x v="5"/>
    <d v="2016-12-04T00:00:00"/>
    <s v="5/12/20156"/>
    <s v="J039"/>
    <x v="11"/>
    <s v=""/>
    <s v=""/>
    <s v=""/>
    <s v=""/>
    <s v=""/>
    <s v=""/>
  </r>
  <r>
    <n v="1100"/>
    <s v="TEMPOACTIVA"/>
    <s v="JAIR RAFAEL DE LA HOZ AHUMADA"/>
    <n v="72210550"/>
    <n v="72210550"/>
    <x v="6"/>
    <x v="0"/>
    <x v="15"/>
    <x v="1"/>
    <x v="10"/>
    <x v="5"/>
    <x v="0"/>
    <x v="1"/>
    <x v="3"/>
    <x v="5"/>
    <d v="2016-12-14T00:00:00"/>
    <d v="2016-12-15T00:00:00"/>
    <s v="J069"/>
    <x v="23"/>
    <s v=""/>
    <s v=""/>
    <s v=""/>
    <s v=""/>
    <s v=""/>
    <s v=""/>
  </r>
  <r>
    <n v="1101"/>
    <s v="TEMPOACTIVA"/>
    <s v="ELBER LUIS HERAZO CASTILLO"/>
    <n v="1143242218"/>
    <n v="1143242218"/>
    <x v="0"/>
    <x v="0"/>
    <x v="5"/>
    <x v="1"/>
    <x v="10"/>
    <x v="5"/>
    <x v="0"/>
    <x v="1"/>
    <x v="6"/>
    <x v="5"/>
    <d v="2016-12-12T00:00:00"/>
    <d v="2016-12-13T00:00:00"/>
    <s v="J039"/>
    <x v="11"/>
    <s v=""/>
    <s v=""/>
    <s v=""/>
    <s v=""/>
    <s v=""/>
    <s v=""/>
  </r>
  <r>
    <n v="1102"/>
    <s v="TEMPOACTIVA"/>
    <s v="SHAKIRA DAYANS SANTOYA MARIOTTE"/>
    <n v="1140841070"/>
    <n v="1140841070"/>
    <x v="20"/>
    <x v="0"/>
    <x v="31"/>
    <x v="0"/>
    <x v="10"/>
    <x v="0"/>
    <x v="0"/>
    <x v="1"/>
    <x v="3"/>
    <x v="5"/>
    <d v="2016-12-10T00:00:00"/>
    <d v="2016-12-10T00:00:00"/>
    <s v="J039"/>
    <x v="11"/>
    <s v=""/>
    <s v=""/>
    <s v=""/>
    <s v=""/>
    <s v=""/>
    <s v=""/>
  </r>
  <r>
    <n v="1103"/>
    <s v="TEMPOACTIVA"/>
    <s v="ALEX JOSE CARPINTERO AHUMADA"/>
    <n v="8487831"/>
    <n v="8487831"/>
    <x v="0"/>
    <x v="0"/>
    <x v="23"/>
    <x v="1"/>
    <x v="10"/>
    <x v="5"/>
    <x v="0"/>
    <x v="1"/>
    <x v="4"/>
    <x v="5"/>
    <d v="2016-12-07T00:00:00"/>
    <d v="2016-12-08T00:00:00"/>
    <s v="A09X"/>
    <x v="22"/>
    <s v=""/>
    <s v=""/>
    <s v=""/>
    <s v=""/>
    <s v=""/>
    <s v=""/>
  </r>
  <r>
    <n v="1104"/>
    <s v="TEMPOACTIVA"/>
    <s v="CRISTIAN  PALMETT BROCHERO"/>
    <n v="1143246947"/>
    <n v="1143246947"/>
    <x v="0"/>
    <x v="0"/>
    <x v="0"/>
    <x v="1"/>
    <x v="10"/>
    <x v="0"/>
    <x v="0"/>
    <x v="1"/>
    <x v="1"/>
    <x v="5"/>
    <d v="2016-12-07T00:00:00"/>
    <d v="2016-12-07T00:00:00"/>
    <s v="G442"/>
    <x v="18"/>
    <s v=""/>
    <s v=""/>
    <s v=""/>
    <s v=""/>
    <s v=""/>
    <s v=""/>
  </r>
  <r>
    <n v="1105"/>
    <s v="TEMPOACTIVA"/>
    <s v="CARLOS EMIRO ALCAZAR JIMENEZ"/>
    <n v="72282783"/>
    <n v="72282783"/>
    <x v="12"/>
    <x v="0"/>
    <x v="13"/>
    <x v="1"/>
    <x v="10"/>
    <x v="5"/>
    <x v="0"/>
    <x v="1"/>
    <x v="3"/>
    <x v="5"/>
    <d v="2016-12-05T00:00:00"/>
    <d v="2016-12-06T00:00:00"/>
    <s v="J00X"/>
    <x v="10"/>
    <s v=""/>
    <s v=""/>
    <s v=""/>
    <s v=""/>
    <s v=""/>
    <s v=""/>
  </r>
  <r>
    <n v="1106"/>
    <s v="TEMPOACTIVA"/>
    <s v="JAIRO JOSE RADA TEJERA"/>
    <n v="1044392545"/>
    <n v="1044392545"/>
    <x v="10"/>
    <x v="0"/>
    <x v="5"/>
    <x v="1"/>
    <x v="9"/>
    <x v="5"/>
    <x v="0"/>
    <x v="1"/>
    <x v="4"/>
    <x v="5"/>
    <d v="2016-11-19T00:00:00"/>
    <d v="2016-11-20T00:00:00"/>
    <s v="G442"/>
    <x v="18"/>
    <s v=""/>
    <s v=""/>
    <s v=""/>
    <s v=""/>
    <s v=""/>
    <s v=""/>
  </r>
  <r>
    <n v="1107"/>
    <s v="TEMPOACTIVA"/>
    <s v="NICOL ALEJANDRA MEDINA SOTO"/>
    <n v="1045751533"/>
    <n v="1045751533"/>
    <x v="0"/>
    <x v="0"/>
    <x v="2"/>
    <x v="0"/>
    <x v="11"/>
    <x v="5"/>
    <x v="0"/>
    <x v="1"/>
    <x v="3"/>
    <x v="0"/>
    <d v="2024-10-22T00:00:00"/>
    <d v="2024-10-23T00:00:00"/>
    <s v="K083"/>
    <x v="16"/>
    <s v=""/>
    <s v=""/>
    <s v=""/>
    <s v=""/>
    <s v=""/>
    <s v=""/>
  </r>
  <r>
    <n v="1108"/>
    <s v="TEMPOACTIVA"/>
    <s v="MARTHA DEL SOCORRO RAMIREZ HAMBURGUER"/>
    <n v="32705541"/>
    <n v="32705541"/>
    <x v="0"/>
    <x v="0"/>
    <x v="2"/>
    <x v="0"/>
    <x v="11"/>
    <x v="1"/>
    <x v="0"/>
    <x v="1"/>
    <x v="2"/>
    <x v="0"/>
    <d v="2024-10-22T00:00:00"/>
    <d v="2024-10-24T00:00:00"/>
    <s v="M545"/>
    <x v="70"/>
    <s v=""/>
    <s v=""/>
    <s v=""/>
    <s v=""/>
    <s v=""/>
    <s v=""/>
  </r>
  <r>
    <n v="1109"/>
    <s v="TEMPOACTIVA"/>
    <s v="MARYURIS INES BLANCO GONZALEZ"/>
    <n v="1044433465"/>
    <n v="1044433465"/>
    <x v="0"/>
    <x v="0"/>
    <x v="2"/>
    <x v="0"/>
    <x v="11"/>
    <x v="5"/>
    <x v="0"/>
    <x v="1"/>
    <x v="3"/>
    <x v="0"/>
    <d v="2024-10-23T00:00:00"/>
    <d v="2024-10-24T00:00:00"/>
    <s v="K073"/>
    <x v="316"/>
    <s v=""/>
    <s v=""/>
    <s v=""/>
    <s v=""/>
    <s v=""/>
    <s v=""/>
  </r>
  <r>
    <n v="1110"/>
    <s v="TEMPOACTIVA"/>
    <s v="HELIS MARI RAMIREZ PATIÑO"/>
    <n v="1140868628"/>
    <n v="1140868628"/>
    <x v="0"/>
    <x v="0"/>
    <x v="0"/>
    <x v="0"/>
    <x v="5"/>
    <x v="9"/>
    <x v="0"/>
    <x v="0"/>
    <x v="1"/>
    <x v="0"/>
    <d v="2024-09-01T00:00:00"/>
    <d v="2024-09-10T00:00:00"/>
    <s v="O821"/>
    <x v="2"/>
    <s v=""/>
    <s v=""/>
    <s v=""/>
    <s v=""/>
    <s v=""/>
    <s v=""/>
  </r>
  <r>
    <n v="1111"/>
    <s v="TEMPOACTIVA"/>
    <s v="ORLANDO DAVID GUZMAN CHACON"/>
    <n v="1043116205"/>
    <n v="1043116205"/>
    <x v="0"/>
    <x v="0"/>
    <x v="6"/>
    <x v="1"/>
    <x v="5"/>
    <x v="10"/>
    <x v="1"/>
    <x v="2"/>
    <x v="2"/>
    <x v="0"/>
    <d v="2024-09-21T00:00:00"/>
    <d v="2024-09-25T00:00:00"/>
    <s v="S611"/>
    <x v="12"/>
    <s v=""/>
    <s v=""/>
    <s v=""/>
    <s v=""/>
    <s v=""/>
    <s v=""/>
  </r>
  <r>
    <n v="1112"/>
    <s v="TEMPOACTIVA"/>
    <s v="LORAINNE PAOLA MOLINA PADILLA"/>
    <n v="1044392755"/>
    <n v="1044392755"/>
    <x v="3"/>
    <x v="0"/>
    <x v="9"/>
    <x v="0"/>
    <x v="5"/>
    <x v="28"/>
    <x v="0"/>
    <x v="1"/>
    <x v="5"/>
    <x v="0"/>
    <d v="2024-09-10T00:00:00"/>
    <d v="2024-09-30T00:00:00"/>
    <s v="K910"/>
    <x v="317"/>
    <s v="LORAINNE PAOLA MOLINA PADILLA"/>
    <n v="21"/>
    <n v="2024"/>
    <s v="septiembre"/>
    <s v="K910"/>
    <s v="Vomito postcirugia gastrointestinal"/>
  </r>
  <r>
    <n v="1113"/>
    <s v="TEMPOACTIVA"/>
    <s v="JOHANA CRISTINA URIBE DAZA"/>
    <n v="1042996597"/>
    <n v="1042996597"/>
    <x v="41"/>
    <x v="0"/>
    <x v="41"/>
    <x v="0"/>
    <x v="5"/>
    <x v="5"/>
    <x v="0"/>
    <x v="1"/>
    <x v="0"/>
    <x v="0"/>
    <d v="2024-09-06T00:00:00"/>
    <d v="2024-09-07T00:00:00"/>
    <s v="N23X"/>
    <x v="102"/>
    <s v=""/>
    <s v=""/>
    <s v=""/>
    <s v=""/>
    <s v=""/>
    <s v=""/>
  </r>
  <r>
    <n v="1114"/>
    <s v="TEMPOACTIVA"/>
    <s v="MARLEN PAOLA NUÑEZ TRAEGER"/>
    <n v="1042443272"/>
    <n v="1042443272"/>
    <x v="15"/>
    <x v="0"/>
    <x v="2"/>
    <x v="0"/>
    <x v="5"/>
    <x v="5"/>
    <x v="0"/>
    <x v="1"/>
    <x v="3"/>
    <x v="0"/>
    <d v="2024-09-27T00:00:00"/>
    <d v="2024-09-28T00:00:00"/>
    <s v="N390"/>
    <x v="5"/>
    <s v=""/>
    <s v=""/>
    <s v=""/>
    <s v=""/>
    <s v=""/>
    <s v=""/>
  </r>
  <r>
    <n v="1115"/>
    <s v="TEMPOACTIVA"/>
    <s v="MARLEN PAOLA NUÑEZ TRAEGER"/>
    <n v="1042443272"/>
    <n v="1042443272"/>
    <x v="15"/>
    <x v="0"/>
    <x v="2"/>
    <x v="0"/>
    <x v="5"/>
    <x v="5"/>
    <x v="0"/>
    <x v="1"/>
    <x v="3"/>
    <x v="0"/>
    <d v="2024-09-29T00:00:00"/>
    <d v="2024-09-30T00:00:00"/>
    <s v="N390"/>
    <x v="5"/>
    <s v=""/>
    <s v=""/>
    <s v=""/>
    <s v=""/>
    <s v=""/>
    <s v=""/>
  </r>
  <r>
    <n v="1116"/>
    <s v="TEMPOACTIVA"/>
    <s v="LISETH ANDREA RODRIGUEZ BARRAZA"/>
    <n v="1143163270"/>
    <n v="1143163270"/>
    <x v="6"/>
    <x v="0"/>
    <x v="4"/>
    <x v="0"/>
    <x v="5"/>
    <x v="0"/>
    <x v="0"/>
    <x v="1"/>
    <x v="6"/>
    <x v="0"/>
    <d v="2024-09-30T00:00:00"/>
    <d v="2024-09-30T00:00:00"/>
    <s v="J208"/>
    <x v="129"/>
    <s v=""/>
    <s v=""/>
    <s v=""/>
    <s v=""/>
    <s v=""/>
    <s v=""/>
  </r>
  <r>
    <n v="1117"/>
    <s v="TEMPOACTIVA"/>
    <s v="BRANDO DAVID ARTETA MOLINA"/>
    <n v="1044393350"/>
    <n v="1044393350"/>
    <x v="0"/>
    <x v="0"/>
    <x v="2"/>
    <x v="1"/>
    <x v="5"/>
    <x v="17"/>
    <x v="2"/>
    <x v="4"/>
    <x v="4"/>
    <x v="0"/>
    <d v="2024-09-05T00:00:00"/>
    <d v="2024-09-18T00:00:00"/>
    <s v="Licencia de paternidad"/>
    <x v="41"/>
    <s v="BRANDO DAVID ARTETA MOLINA"/>
    <n v="14"/>
    <n v="2024"/>
    <s v="septiembre"/>
    <s v="Licencia de paternidad"/>
    <s v="Licencia de paternidad"/>
  </r>
  <r>
    <n v="1118"/>
    <s v="TEMPOACTIVA"/>
    <s v="CLARK WILLIAM POLO PALACIO"/>
    <n v="1143425851"/>
    <n v="1143425851"/>
    <x v="14"/>
    <x v="0"/>
    <x v="4"/>
    <x v="1"/>
    <x v="9"/>
    <x v="5"/>
    <x v="0"/>
    <x v="1"/>
    <x v="2"/>
    <x v="0"/>
    <d v="2024-11-15T00:00:00"/>
    <d v="2014-11-16T00:00:00"/>
    <s v="A083"/>
    <x v="28"/>
    <s v=""/>
    <s v=""/>
    <s v=""/>
    <s v=""/>
    <s v=""/>
    <s v=""/>
  </r>
  <r>
    <n v="1119"/>
    <s v="TEMPOACTIVA"/>
    <s v="LILIBETH DEL CARMEN SANCHEZ AGUAS"/>
    <n v="1048273935"/>
    <n v="1048273935"/>
    <x v="0"/>
    <x v="0"/>
    <x v="11"/>
    <x v="0"/>
    <x v="9"/>
    <x v="5"/>
    <x v="0"/>
    <x v="1"/>
    <x v="2"/>
    <x v="0"/>
    <d v="2024-11-14T00:00:00"/>
    <d v="2024-11-15T00:00:00"/>
    <s v="M255"/>
    <x v="91"/>
    <s v=""/>
    <s v=""/>
    <s v=""/>
    <s v=""/>
    <s v=""/>
    <s v=""/>
  </r>
  <r>
    <n v="1120"/>
    <s v="TEMPOACTIVA"/>
    <s v="MARLLULIS  SANCHEZ LEMUS"/>
    <n v="22585707"/>
    <n v="22585707"/>
    <x v="0"/>
    <x v="0"/>
    <x v="8"/>
    <x v="0"/>
    <x v="9"/>
    <x v="10"/>
    <x v="2"/>
    <x v="3"/>
    <x v="2"/>
    <x v="0"/>
    <d v="2024-11-14T00:00:00"/>
    <d v="2024-11-18T00:00:00"/>
    <s v="Licencia de Luto"/>
    <x v="35"/>
    <s v=""/>
    <s v=""/>
    <s v=""/>
    <s v=""/>
    <s v=""/>
    <s v=""/>
  </r>
  <r>
    <n v="1121"/>
    <s v="TEMPOACTIVA"/>
    <s v="JUAN CAMILO OSORIO PADILLA"/>
    <n v="1002011912"/>
    <n v="1002011912"/>
    <x v="0"/>
    <x v="0"/>
    <x v="2"/>
    <x v="1"/>
    <x v="9"/>
    <x v="6"/>
    <x v="1"/>
    <x v="2"/>
    <x v="3"/>
    <x v="0"/>
    <d v="2024-11-23T00:00:00"/>
    <d v="2024-11-30T00:00:00"/>
    <s v="S626"/>
    <x v="191"/>
    <s v=""/>
    <s v=""/>
    <s v=""/>
    <s v=""/>
    <s v=""/>
    <s v=""/>
  </r>
  <r>
    <n v="1122"/>
    <s v="TEMPOACTIVA"/>
    <s v="MILENA BEATRIZ CARDENAS PEDROZA"/>
    <n v="1046814743"/>
    <n v="1046814743"/>
    <x v="6"/>
    <x v="0"/>
    <x v="6"/>
    <x v="0"/>
    <x v="9"/>
    <x v="5"/>
    <x v="0"/>
    <x v="1"/>
    <x v="4"/>
    <x v="0"/>
    <d v="2024-11-13T00:00:00"/>
    <d v="2024-11-14T00:00:00"/>
    <s v="J209"/>
    <x v="130"/>
    <s v=""/>
    <s v=""/>
    <s v=""/>
    <s v=""/>
    <s v=""/>
    <s v=""/>
  </r>
  <r>
    <n v="1123"/>
    <s v="TEMPOACTIVA"/>
    <s v="LISETH ANDREA RODRIGUEZ BARRAZA"/>
    <n v="1143163270"/>
    <n v="1143163270"/>
    <x v="6"/>
    <x v="0"/>
    <x v="4"/>
    <x v="0"/>
    <x v="10"/>
    <x v="1"/>
    <x v="0"/>
    <x v="1"/>
    <x v="6"/>
    <x v="0"/>
    <d v="2024-12-26T00:00:00"/>
    <d v="2024-12-28T00:00:00"/>
    <s v="N390"/>
    <x v="5"/>
    <s v=""/>
    <s v=""/>
    <s v=""/>
    <s v=""/>
    <s v=""/>
    <s v=""/>
  </r>
  <r>
    <n v="1124"/>
    <s v="TEMPOACTIVA"/>
    <s v="JUAN CAMILO OSORIO PADILLA"/>
    <n v="1002011912"/>
    <n v="1002011912"/>
    <x v="0"/>
    <x v="0"/>
    <x v="2"/>
    <x v="1"/>
    <x v="10"/>
    <x v="6"/>
    <x v="1"/>
    <x v="2"/>
    <x v="3"/>
    <x v="0"/>
    <d v="2024-12-24T00:00:00"/>
    <d v="2024-12-31T00:00:00"/>
    <s v="S623"/>
    <x v="151"/>
    <s v="JUAN CAMILO OSORIO PADILLA"/>
    <n v="8"/>
    <n v="2024"/>
    <s v="diciembre"/>
    <s v="S623, S623"/>
    <s v="Fractura de otros huesos metacarpianos, Fractura de otros huesos metacarpianos"/>
  </r>
  <r>
    <n v="1125"/>
    <s v="TEMPOACTIVA"/>
    <s v="JUAN CAMILO OSORIO PADILLA"/>
    <n v="1002011912"/>
    <n v="1002011912"/>
    <x v="0"/>
    <x v="0"/>
    <x v="2"/>
    <x v="1"/>
    <x v="2"/>
    <x v="8"/>
    <x v="1"/>
    <x v="2"/>
    <x v="3"/>
    <x v="10"/>
    <d v="2025-01-01T00:00:00"/>
    <d v="2025-01-07T00:00:00"/>
    <s v="S623"/>
    <x v="151"/>
    <s v=""/>
    <s v=""/>
    <s v=""/>
    <s v=""/>
    <s v=""/>
    <s v=""/>
  </r>
  <r>
    <n v="1126"/>
    <s v="TEMPOACTIVA"/>
    <s v="JUAN PABLO HURTADO AMAYA"/>
    <n v="1193411927"/>
    <n v="1193411927"/>
    <x v="6"/>
    <x v="0"/>
    <x v="12"/>
    <x v="1"/>
    <x v="10"/>
    <x v="5"/>
    <x v="0"/>
    <x v="1"/>
    <x v="3"/>
    <x v="0"/>
    <d v="2024-12-27T00:00:00"/>
    <d v="2024-12-28T00:00:00"/>
    <s v="J00X"/>
    <x v="10"/>
    <s v=""/>
    <s v=""/>
    <s v=""/>
    <s v=""/>
    <s v=""/>
    <s v=""/>
  </r>
  <r>
    <n v="1127"/>
    <s v="TEMPOACTIVA"/>
    <s v="LUIS MARIO MOLINA ARTETA"/>
    <n v="1007129126"/>
    <n v="1007129126"/>
    <x v="0"/>
    <x v="0"/>
    <x v="2"/>
    <x v="1"/>
    <x v="10"/>
    <x v="15"/>
    <x v="0"/>
    <x v="1"/>
    <x v="1"/>
    <x v="0"/>
    <d v="2024-12-13T00:00:00"/>
    <d v="2024-12-16T00:00:00"/>
    <s v="K081"/>
    <x v="159"/>
    <s v=""/>
    <s v=""/>
    <s v=""/>
    <s v=""/>
    <s v=""/>
    <s v=""/>
  </r>
  <r>
    <n v="1128"/>
    <s v="TEMPOACTIVA"/>
    <s v="PEDRO LUIS MACIAS VERGARA"/>
    <n v="1044434524"/>
    <n v="1044434524"/>
    <x v="6"/>
    <x v="0"/>
    <x v="12"/>
    <x v="1"/>
    <x v="10"/>
    <x v="0"/>
    <x v="0"/>
    <x v="1"/>
    <x v="3"/>
    <x v="0"/>
    <d v="2024-12-18T00:00:00"/>
    <d v="2024-12-18T00:00:00"/>
    <s v="K297"/>
    <x v="236"/>
    <s v=""/>
    <s v=""/>
    <s v=""/>
    <s v=""/>
    <s v=""/>
    <s v=""/>
  </r>
  <r>
    <n v="1129"/>
    <s v="TEMPOACTIVA"/>
    <s v="JESICA PAOLA CAMPO CHAMORRO"/>
    <n v="1005649208"/>
    <n v="1005649208"/>
    <x v="0"/>
    <x v="0"/>
    <x v="5"/>
    <x v="0"/>
    <x v="8"/>
    <x v="5"/>
    <x v="0"/>
    <x v="1"/>
    <x v="2"/>
    <x v="0"/>
    <d v="2024-05-30T00:00:00"/>
    <d v="2024-05-31T00:00:00"/>
    <s v="A083"/>
    <x v="28"/>
    <s v=""/>
    <s v=""/>
    <s v=""/>
    <s v=""/>
    <s v=""/>
    <s v=""/>
  </r>
  <r>
    <n v="1130"/>
    <s v="TEMPOACTIVA"/>
    <s v="NICK  MEDRANO VERGARA"/>
    <n v="1143268971"/>
    <n v="1143268971"/>
    <x v="0"/>
    <x v="0"/>
    <x v="5"/>
    <x v="1"/>
    <x v="6"/>
    <x v="5"/>
    <x v="0"/>
    <x v="1"/>
    <x v="3"/>
    <x v="0"/>
    <d v="2024-06-04T00:00:00"/>
    <d v="2024-06-05T00:00:00"/>
    <s v="S934"/>
    <x v="19"/>
    <s v=""/>
    <s v=""/>
    <s v=""/>
    <s v=""/>
    <s v=""/>
    <s v=""/>
  </r>
  <r>
    <n v="1131"/>
    <s v="TEMPOACTIVA"/>
    <s v="ROYBER ALBERTO ARRIETA RODRIGUEZ"/>
    <n v="1143427863"/>
    <n v="1143427863"/>
    <x v="0"/>
    <x v="0"/>
    <x v="11"/>
    <x v="1"/>
    <x v="3"/>
    <x v="9"/>
    <x v="0"/>
    <x v="1"/>
    <x v="4"/>
    <x v="0"/>
    <d v="2024-07-13T00:00:00"/>
    <d v="2024-07-22T00:00:00"/>
    <s v="S934"/>
    <x v="19"/>
    <s v="ROYBER ALBERTO ARRIETA RODRIGUEZ"/>
    <n v="10"/>
    <n v="2024"/>
    <s v="julio"/>
    <s v="S934, S934"/>
    <s v="Esguinces y torceduras del tobillo, Esguinces y torceduras del tobillo"/>
  </r>
  <r>
    <n v="1132"/>
    <s v="TEMPOACTIVA"/>
    <s v="JUAN CAMILO OSORIO PADILLA"/>
    <n v="1002011912"/>
    <n v="1002011912"/>
    <x v="0"/>
    <x v="0"/>
    <x v="2"/>
    <x v="1"/>
    <x v="10"/>
    <x v="23"/>
    <x v="1"/>
    <x v="2"/>
    <x v="3"/>
    <x v="0"/>
    <d v="2024-12-02T00:00:00"/>
    <d v="2024-12-23T00:00:00"/>
    <s v="S623"/>
    <x v="151"/>
    <s v="JUAN CAMILO OSORIO PADILLA"/>
    <n v="22"/>
    <n v="2024"/>
    <s v="diciembre"/>
    <s v="S623, S623"/>
    <s v="Fractura de otros huesos metacarpianos, Fractura de otros huesos metacarpianos"/>
  </r>
  <r>
    <n v="1133"/>
    <s v="TEMPOACTIVA"/>
    <s v="MARLON JOSE MOLINA JIMENEZ"/>
    <n v="1044391841"/>
    <n v="1044391841"/>
    <x v="0"/>
    <x v="0"/>
    <x v="2"/>
    <x v="1"/>
    <x v="4"/>
    <x v="5"/>
    <x v="0"/>
    <x v="1"/>
    <x v="4"/>
    <x v="10"/>
    <d v="2025-02-03T00:00:00"/>
    <d v="2025-02-04T00:00:00"/>
    <s v="M549"/>
    <x v="140"/>
    <s v=""/>
    <s v=""/>
    <s v=""/>
    <s v=""/>
    <s v=""/>
    <s v=""/>
  </r>
  <r>
    <n v="1134"/>
    <s v="TEMPOACTIVA"/>
    <s v="LUIS ENIQUE MOLINARES CHARRIS"/>
    <n v="1044395264"/>
    <n v="1044395264"/>
    <x v="0"/>
    <x v="0"/>
    <x v="2"/>
    <x v="1"/>
    <x v="4"/>
    <x v="0"/>
    <x v="0"/>
    <x v="1"/>
    <x v="1"/>
    <x v="10"/>
    <d v="2025-02-07T00:00:00"/>
    <d v="2025-02-07T00:00:00"/>
    <s v="J039"/>
    <x v="11"/>
    <s v=""/>
    <s v=""/>
    <s v=""/>
    <s v=""/>
    <s v=""/>
    <s v=""/>
  </r>
  <r>
    <n v="1135"/>
    <s v="TEMPOACTIVA"/>
    <s v="LORAINNE PAOLA MOLINA PADILLA"/>
    <n v="1044392755"/>
    <n v="1044392755"/>
    <x v="3"/>
    <x v="0"/>
    <x v="9"/>
    <x v="0"/>
    <x v="2"/>
    <x v="5"/>
    <x v="0"/>
    <x v="1"/>
    <x v="5"/>
    <x v="10"/>
    <d v="2025-01-29T00:00:00"/>
    <d v="2025-01-30T00:00:00"/>
    <s v="R104"/>
    <x v="48"/>
    <s v=""/>
    <s v=""/>
    <s v=""/>
    <s v=""/>
    <s v=""/>
    <s v=""/>
  </r>
  <r>
    <n v="1136"/>
    <s v="TEMPOACTIVA"/>
    <s v="SERGIO ANTONIO OLIVARES PADILLA"/>
    <n v="1043932803"/>
    <n v="1043932803"/>
    <x v="6"/>
    <x v="0"/>
    <x v="2"/>
    <x v="1"/>
    <x v="4"/>
    <x v="11"/>
    <x v="0"/>
    <x v="1"/>
    <x v="5"/>
    <x v="10"/>
    <d v="2025-02-08T00:00:00"/>
    <d v="2025-02-22T00:00:00"/>
    <s v="Z988"/>
    <x v="146"/>
    <s v="SERGIO ANTONIO OLIVARES PADILLA"/>
    <n v="15"/>
    <n v="2025"/>
    <s v="febrero"/>
    <s v="Z988"/>
    <s v="Otros estados postquirurgicos especificados"/>
  </r>
  <r>
    <n v="1137"/>
    <s v="TEMPOACTIVA"/>
    <s v="MILENA BEATRIZ CARDENAS PEDROZA"/>
    <n v="1046814743"/>
    <n v="1046814743"/>
    <x v="6"/>
    <x v="0"/>
    <x v="6"/>
    <x v="0"/>
    <x v="4"/>
    <x v="5"/>
    <x v="0"/>
    <x v="1"/>
    <x v="4"/>
    <x v="10"/>
    <d v="2025-02-03T00:00:00"/>
    <d v="2025-03-04T00:00:00"/>
    <s v="L500"/>
    <x v="318"/>
    <s v=""/>
    <s v=""/>
    <s v=""/>
    <s v=""/>
    <s v=""/>
    <s v=""/>
  </r>
  <r>
    <n v="1138"/>
    <s v="TEMPOACTIVA"/>
    <s v="MILENA BEATRIZ CARDENAS PEDROZA"/>
    <n v="1046814743"/>
    <n v="1046814743"/>
    <x v="6"/>
    <x v="0"/>
    <x v="6"/>
    <x v="0"/>
    <x v="2"/>
    <x v="0"/>
    <x v="0"/>
    <x v="1"/>
    <x v="4"/>
    <x v="10"/>
    <d v="2025-01-31T00:00:00"/>
    <d v="2025-01-31T00:00:00"/>
    <s v="L500"/>
    <x v="318"/>
    <s v=""/>
    <s v=""/>
    <s v=""/>
    <s v=""/>
    <s v=""/>
    <s v=""/>
  </r>
  <r>
    <n v="1139"/>
    <s v="TEMPOACTIVA"/>
    <s v="CLARK WILLIAM POLO PALACIO"/>
    <n v="1143425851"/>
    <n v="1143425851"/>
    <x v="14"/>
    <x v="0"/>
    <x v="4"/>
    <x v="0"/>
    <x v="2"/>
    <x v="0"/>
    <x v="0"/>
    <x v="1"/>
    <x v="2"/>
    <x v="10"/>
    <d v="2025-01-31T00:00:00"/>
    <d v="2025-01-31T00:00:00"/>
    <s v="K528"/>
    <x v="100"/>
    <s v=""/>
    <s v=""/>
    <s v=""/>
    <s v=""/>
    <s v=""/>
    <s v=""/>
  </r>
  <r>
    <n v="1140"/>
    <s v="TEMPOACTIVA"/>
    <s v="CLARK WILLIAM POLO PALACIO"/>
    <n v="1143425851"/>
    <n v="1143425851"/>
    <x v="14"/>
    <x v="0"/>
    <x v="4"/>
    <x v="0"/>
    <x v="4"/>
    <x v="0"/>
    <x v="0"/>
    <x v="1"/>
    <x v="2"/>
    <x v="10"/>
    <d v="2025-02-01T00:00:00"/>
    <d v="2025-02-01T00:00:00"/>
    <s v="K528"/>
    <x v="100"/>
    <s v=""/>
    <s v=""/>
    <s v=""/>
    <s v=""/>
    <s v=""/>
    <s v=""/>
  </r>
  <r>
    <n v="1141"/>
    <s v="TEMPOACTIVA"/>
    <s v="SHEYLA PAOLA LOPEZ MURIEL"/>
    <n v="1007235934"/>
    <n v="1007235934"/>
    <x v="0"/>
    <x v="0"/>
    <x v="5"/>
    <x v="0"/>
    <x v="10"/>
    <x v="10"/>
    <x v="0"/>
    <x v="1"/>
    <x v="7"/>
    <x v="0"/>
    <d v="2024-12-27T00:00:00"/>
    <d v="2024-12-31T00:00:00"/>
    <s v="K528"/>
    <x v="100"/>
    <s v=""/>
    <s v=""/>
    <s v=""/>
    <s v=""/>
    <s v=""/>
    <s v=""/>
  </r>
  <r>
    <n v="1142"/>
    <s v="TEMPOACTIVA"/>
    <s v="JORGE  CABARIQUE MANRIQUE"/>
    <n v="91242205"/>
    <n v="91242205"/>
    <x v="9"/>
    <x v="0"/>
    <x v="12"/>
    <x v="1"/>
    <x v="2"/>
    <x v="5"/>
    <x v="0"/>
    <x v="1"/>
    <x v="0"/>
    <x v="10"/>
    <d v="2025-01-24T00:00:00"/>
    <d v="2025-01-25T00:00:00"/>
    <s v="R074"/>
    <x v="124"/>
    <s v=""/>
    <s v=""/>
    <s v=""/>
    <s v=""/>
    <s v=""/>
    <s v=""/>
  </r>
  <r>
    <n v="1143"/>
    <s v="TEMPOACTIVA"/>
    <s v="SHEYLA PAOLA LOPEZ MURIEL"/>
    <n v="1007235934"/>
    <n v="1007235934"/>
    <x v="0"/>
    <x v="0"/>
    <x v="5"/>
    <x v="0"/>
    <x v="2"/>
    <x v="29"/>
    <x v="0"/>
    <x v="1"/>
    <x v="7"/>
    <x v="10"/>
    <d v="2025-01-16T00:00:00"/>
    <d v="2025-01-31T00:00:00"/>
    <s v="S800"/>
    <x v="21"/>
    <s v="SHEYLA PAOLA LOPEZ MURIEL"/>
    <n v="16"/>
    <n v="2025"/>
    <s v="enero"/>
    <s v="S800"/>
    <s v="Contusion de la rodilla"/>
  </r>
  <r>
    <n v="1144"/>
    <s v="TEMPOACTIVA"/>
    <s v="ROBERTS DE JESUS VIECCO MOLINA"/>
    <n v="1042849492"/>
    <n v="1042849492"/>
    <x v="11"/>
    <x v="0"/>
    <x v="12"/>
    <x v="1"/>
    <x v="2"/>
    <x v="8"/>
    <x v="0"/>
    <x v="1"/>
    <x v="3"/>
    <x v="10"/>
    <d v="2025-01-02T00:00:00"/>
    <d v="2025-01-08T00:00:00"/>
    <s v="S923"/>
    <x v="200"/>
    <s v=""/>
    <s v=""/>
    <s v=""/>
    <s v=""/>
    <s v=""/>
    <s v=""/>
  </r>
  <r>
    <n v="1145"/>
    <s v="TEMPOACTIVA"/>
    <s v="SERGIO ANTONIO OLIVARES PADILLA"/>
    <n v="1043932803"/>
    <n v="1043932803"/>
    <x v="6"/>
    <x v="0"/>
    <x v="2"/>
    <x v="1"/>
    <x v="10"/>
    <x v="6"/>
    <x v="0"/>
    <x v="5"/>
    <x v="5"/>
    <x v="0"/>
    <d v="2024-12-24T00:00:00"/>
    <d v="2024-12-31T00:00:00"/>
    <s v="S822"/>
    <x v="319"/>
    <s v=""/>
    <s v=""/>
    <s v=""/>
    <s v=""/>
    <s v=""/>
    <s v=""/>
  </r>
  <r>
    <n v="1146"/>
    <s v="TEMPOACTIVA"/>
    <s v="SERGIO ANTONIO OLIVARES PADILLA"/>
    <n v="1043932803"/>
    <n v="1043932803"/>
    <x v="6"/>
    <x v="0"/>
    <x v="2"/>
    <x v="1"/>
    <x v="2"/>
    <x v="3"/>
    <x v="0"/>
    <x v="5"/>
    <x v="5"/>
    <x v="10"/>
    <d v="2025-01-01T00:00:00"/>
    <d v="2025-01-31T00:00:00"/>
    <s v="S822"/>
    <x v="319"/>
    <s v="SERGIO ANTONIO OLIVARES PADILLA"/>
    <n v="31"/>
    <n v="2025"/>
    <s v="enero"/>
    <s v="S822"/>
    <s v="Fractura de la diafisis de la tibia"/>
  </r>
  <r>
    <n v="1147"/>
    <s v="TEMPOACTIVA"/>
    <s v="MIGUEL ANGEL CATAÑO CONTRERAS"/>
    <n v="1121329318"/>
    <n v="1121329318"/>
    <x v="3"/>
    <x v="0"/>
    <x v="12"/>
    <x v="1"/>
    <x v="10"/>
    <x v="4"/>
    <x v="0"/>
    <x v="1"/>
    <x v="2"/>
    <x v="0"/>
    <d v="2024-12-26T00:00:00"/>
    <d v="2024-12-31T00:00:00"/>
    <s v="S420"/>
    <x v="198"/>
    <s v=""/>
    <s v=""/>
    <s v=""/>
    <s v=""/>
    <s v=""/>
    <s v=""/>
  </r>
  <r>
    <n v="1148"/>
    <s v="TEMPOACTIVA"/>
    <s v="MIGUEL ANGEL CATAÑO CONTRERAS"/>
    <n v="1121329318"/>
    <n v="1121329318"/>
    <x v="3"/>
    <x v="0"/>
    <x v="12"/>
    <x v="1"/>
    <x v="2"/>
    <x v="22"/>
    <x v="0"/>
    <x v="1"/>
    <x v="2"/>
    <x v="10"/>
    <d v="2025-01-01T00:00:00"/>
    <d v="2025-01-24T00:00:00"/>
    <s v="S420"/>
    <x v="198"/>
    <s v="MIGUEL ANGEL CATAÑO CONTRERAS"/>
    <n v="24"/>
    <n v="2025"/>
    <s v="enero"/>
    <s v="S420"/>
    <s v="Fractura de la clavicula"/>
  </r>
  <r>
    <n v="1149"/>
    <s v="TEMPOACTIVA"/>
    <s v="LIDEN HERNANDO GOMEZ DE MOYA"/>
    <n v="8774432"/>
    <n v="8774432"/>
    <x v="3"/>
    <x v="0"/>
    <x v="12"/>
    <x v="0"/>
    <x v="2"/>
    <x v="5"/>
    <x v="0"/>
    <x v="1"/>
    <x v="6"/>
    <x v="10"/>
    <d v="2025-01-15T00:00:00"/>
    <d v="2025-01-16T00:00:00"/>
    <s v="K409"/>
    <x v="189"/>
    <s v=""/>
    <s v=""/>
    <s v=""/>
    <s v=""/>
    <s v=""/>
    <s v=""/>
  </r>
  <r>
    <n v="1150"/>
    <s v="TEMPOACTIVA"/>
    <s v="ELIANA GISSELA CHARRIS GARCIA"/>
    <n v="1044392082"/>
    <n v="1044392082"/>
    <x v="0"/>
    <x v="0"/>
    <x v="2"/>
    <x v="0"/>
    <x v="7"/>
    <x v="0"/>
    <x v="0"/>
    <x v="1"/>
    <x v="4"/>
    <x v="10"/>
    <d v="2025-03-10T00:00:00"/>
    <d v="2025-03-10T00:00:00"/>
    <s v="R704"/>
    <x v="320"/>
    <s v=""/>
    <s v=""/>
    <s v=""/>
    <s v=""/>
    <s v=""/>
    <s v=""/>
  </r>
  <r>
    <n v="1151"/>
    <s v="TEMPOACTIVA"/>
    <s v="LISETH ANDREA RODRIGUEZ BARRAZA"/>
    <n v="1143163270"/>
    <n v="1143163270"/>
    <x v="6"/>
    <x v="0"/>
    <x v="4"/>
    <x v="0"/>
    <x v="7"/>
    <x v="0"/>
    <x v="0"/>
    <x v="1"/>
    <x v="6"/>
    <x v="10"/>
    <d v="2025-03-26T00:00:00"/>
    <d v="2025-03-26T00:00:00"/>
    <s v="G431"/>
    <x v="104"/>
    <s v=""/>
    <s v=""/>
    <s v=""/>
    <s v=""/>
    <s v=""/>
    <s v=""/>
  </r>
  <r>
    <n v="1152"/>
    <s v="TEMPOACTIVA"/>
    <s v="LISETH ANDREA RODRIGUEZ BARRAZA"/>
    <n v="1143163270"/>
    <n v="1143163270"/>
    <x v="6"/>
    <x v="0"/>
    <x v="4"/>
    <x v="0"/>
    <x v="7"/>
    <x v="5"/>
    <x v="0"/>
    <x v="1"/>
    <x v="6"/>
    <x v="10"/>
    <d v="2025-03-27T00:00:00"/>
    <d v="2025-03-28T00:00:00"/>
    <s v="G431"/>
    <x v="104"/>
    <s v=""/>
    <s v=""/>
    <s v=""/>
    <s v=""/>
    <s v=""/>
    <s v=""/>
  </r>
  <r>
    <n v="1153"/>
    <s v="TEMPOACTIVA"/>
    <s v="PEDRO FABIAN ARIZA MAESTRE"/>
    <n v="1045228765"/>
    <n v="1045228765"/>
    <x v="8"/>
    <x v="0"/>
    <x v="3"/>
    <x v="1"/>
    <x v="7"/>
    <x v="5"/>
    <x v="0"/>
    <x v="1"/>
    <x v="4"/>
    <x v="10"/>
    <d v="2025-03-26T00:00:00"/>
    <d v="2025-03-27T00:00:00"/>
    <s v="G448"/>
    <x v="132"/>
    <s v=""/>
    <s v=""/>
    <s v=""/>
    <s v=""/>
    <s v=""/>
    <s v=""/>
  </r>
  <r>
    <n v="1154"/>
    <s v="TEMPOACTIVA"/>
    <s v="MIGUEL DE JESUS RAMOS ARTETA"/>
    <n v="1044394141"/>
    <n v="1044394141"/>
    <x v="0"/>
    <x v="0"/>
    <x v="2"/>
    <x v="1"/>
    <x v="7"/>
    <x v="15"/>
    <x v="0"/>
    <x v="1"/>
    <x v="4"/>
    <x v="10"/>
    <d v="2025-03-19T00:00:00"/>
    <d v="2025-03-22T00:00:00"/>
    <s v="S400"/>
    <x v="115"/>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08B8B4-D983-46F4-B7D3-AEFB5C825A4A}" name="TablaDinámica10"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Área o Dpto.">
  <location ref="BT2:BV19" firstHeaderRow="1" firstDataRow="1" firstDataCol="0"/>
  <pivotFields count="25">
    <pivotField showAll="0"/>
    <pivotField showAll="0"/>
    <pivotField showAll="0"/>
    <pivotField showAll="0"/>
    <pivotField numFmtId="1" showAll="0"/>
    <pivotField showAll="0"/>
    <pivotField showAll="0"/>
    <pivotField showAll="0"/>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6E8DA2-ECF3-41D8-964C-DE25DA8E16B5}" name="TablaDinámica16" cacheId="25"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chartFormat="3" rowHeaderCaption="Descrip.">
  <location ref="AQ2:AS20" firstHeaderRow="1" firstDataRow="2" firstDataCol="1"/>
  <pivotFields count="25">
    <pivotField showAll="0"/>
    <pivotField showAll="0"/>
    <pivotField showAll="0"/>
    <pivotField showAll="0"/>
    <pivotField numFmtId="1" showAll="0"/>
    <pivotField showAll="0"/>
    <pivotField showAll="0"/>
    <pivotField showAll="0"/>
    <pivotField axis="axisCol" dataField="1" showAll="0">
      <items count="4">
        <item x="1"/>
        <item x="0"/>
        <item m="1" x="2"/>
        <item t="default"/>
      </items>
    </pivotField>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axis="axisRow" showAll="0" measureFilter="1">
      <items count="327">
        <item x="11"/>
        <item x="4"/>
        <item x="102"/>
        <item x="21"/>
        <item x="9"/>
        <item x="38"/>
        <item x="6"/>
        <item x="19"/>
        <item x="3"/>
        <item x="37"/>
        <item x="12"/>
        <item x="25"/>
        <item x="30"/>
        <item x="17"/>
        <item x="26"/>
        <item x="23"/>
        <item x="29"/>
        <item x="5"/>
        <item x="32"/>
        <item x="31"/>
        <item x="36"/>
        <item x="33"/>
        <item x="35"/>
        <item x="24"/>
        <item x="28"/>
        <item x="13"/>
        <item x="27"/>
        <item x="2"/>
        <item x="0"/>
        <item x="39"/>
        <item x="20"/>
        <item x="16"/>
        <item x="10"/>
        <item x="40"/>
        <item x="7"/>
        <item x="1"/>
        <item x="15"/>
        <item x="317"/>
        <item m="1" x="325"/>
        <item x="8"/>
        <item x="22"/>
        <item m="1" x="324"/>
        <item x="42"/>
        <item x="43"/>
        <item x="45"/>
        <item x="47"/>
        <item x="48"/>
        <item x="49"/>
        <item x="50"/>
        <item x="51"/>
        <item x="53"/>
        <item x="55"/>
        <item x="56"/>
        <item x="57"/>
        <item x="58"/>
        <item x="59"/>
        <item x="60"/>
        <item x="61"/>
        <item x="62"/>
        <item x="63"/>
        <item x="64"/>
        <item x="65"/>
        <item m="1" x="322"/>
        <item x="67"/>
        <item x="68"/>
        <item x="69"/>
        <item x="14"/>
        <item x="70"/>
        <item x="71"/>
        <item x="73"/>
        <item x="74"/>
        <item x="75"/>
        <item x="76"/>
        <item x="77"/>
        <item x="78"/>
        <item x="80"/>
        <item x="81"/>
        <item x="82"/>
        <item x="84"/>
        <item x="85"/>
        <item x="86"/>
        <item x="87"/>
        <item x="88"/>
        <item x="89"/>
        <item x="90"/>
        <item x="91"/>
        <item x="92"/>
        <item x="93"/>
        <item x="94"/>
        <item x="95"/>
        <item x="96"/>
        <item x="97"/>
        <item x="98"/>
        <item x="99"/>
        <item x="100"/>
        <item x="101"/>
        <item x="103"/>
        <item x="104"/>
        <item x="106"/>
        <item x="107"/>
        <item x="108"/>
        <item x="240"/>
        <item x="109"/>
        <item x="110"/>
        <item x="111"/>
        <item x="112"/>
        <item x="113"/>
        <item x="114"/>
        <item x="116"/>
        <item x="117"/>
        <item x="290"/>
        <item x="170"/>
        <item x="119"/>
        <item x="121"/>
        <item x="123"/>
        <item x="124"/>
        <item x="125"/>
        <item x="126"/>
        <item x="127"/>
        <item x="128"/>
        <item x="130"/>
        <item x="131"/>
        <item x="132"/>
        <item x="133"/>
        <item x="134"/>
        <item x="135"/>
        <item x="136"/>
        <item x="137"/>
        <item x="138"/>
        <item x="139"/>
        <item x="140"/>
        <item x="141"/>
        <item x="143"/>
        <item x="144"/>
        <item x="145"/>
        <item x="146"/>
        <item x="147"/>
        <item x="148"/>
        <item x="149"/>
        <item x="150"/>
        <item x="151"/>
        <item x="18"/>
        <item x="152"/>
        <item x="153"/>
        <item x="154"/>
        <item x="155"/>
        <item x="156"/>
        <item x="157"/>
        <item x="158"/>
        <item x="159"/>
        <item x="160"/>
        <item x="161"/>
        <item x="163"/>
        <item x="164"/>
        <item x="165"/>
        <item x="166"/>
        <item x="167"/>
        <item x="168"/>
        <item x="169"/>
        <item x="171"/>
        <item x="172"/>
        <item x="173"/>
        <item x="44"/>
        <item x="176"/>
        <item x="177"/>
        <item x="179"/>
        <item x="180"/>
        <item x="181"/>
        <item x="183"/>
        <item x="288"/>
        <item x="185"/>
        <item x="186"/>
        <item x="187"/>
        <item x="229"/>
        <item x="188"/>
        <item x="189"/>
        <item x="190"/>
        <item x="191"/>
        <item x="193"/>
        <item x="194"/>
        <item x="195"/>
        <item x="196"/>
        <item x="199"/>
        <item x="200"/>
        <item x="201"/>
        <item x="202"/>
        <item x="204"/>
        <item x="205"/>
        <item x="206"/>
        <item x="207"/>
        <item x="208"/>
        <item x="209"/>
        <item x="210"/>
        <item x="211"/>
        <item x="212"/>
        <item x="213"/>
        <item x="298"/>
        <item x="216"/>
        <item x="217"/>
        <item x="218"/>
        <item x="219"/>
        <item x="220"/>
        <item x="307"/>
        <item x="222"/>
        <item x="224"/>
        <item m="1" x="323"/>
        <item x="227"/>
        <item x="225"/>
        <item x="230"/>
        <item x="233"/>
        <item x="234"/>
        <item x="235"/>
        <item x="236"/>
        <item x="237"/>
        <item x="238"/>
        <item x="239"/>
        <item x="228"/>
        <item x="241"/>
        <item x="242"/>
        <item x="243"/>
        <item x="244"/>
        <item x="245"/>
        <item x="246"/>
        <item x="247"/>
        <item x="248"/>
        <item x="249"/>
        <item x="250"/>
        <item x="34"/>
        <item x="252"/>
        <item x="253"/>
        <item x="254"/>
        <item x="223"/>
        <item x="255"/>
        <item x="256"/>
        <item x="257"/>
        <item x="258"/>
        <item x="259"/>
        <item x="226"/>
        <item x="260"/>
        <item x="262"/>
        <item x="263"/>
        <item x="264"/>
        <item x="265"/>
        <item x="267"/>
        <item x="268"/>
        <item x="269"/>
        <item x="270"/>
        <item x="271"/>
        <item x="142"/>
        <item x="272"/>
        <item x="274"/>
        <item x="277"/>
        <item x="278"/>
        <item x="279"/>
        <item x="280"/>
        <item x="281"/>
        <item x="282"/>
        <item x="283"/>
        <item x="284"/>
        <item x="115"/>
        <item x="285"/>
        <item x="286"/>
        <item x="287"/>
        <item x="79"/>
        <item x="292"/>
        <item x="293"/>
        <item x="294"/>
        <item x="296"/>
        <item x="297"/>
        <item x="46"/>
        <item x="120"/>
        <item x="301"/>
        <item x="302"/>
        <item x="303"/>
        <item x="305"/>
        <item x="309"/>
        <item x="289"/>
        <item x="310"/>
        <item x="311"/>
        <item x="312"/>
        <item x="313"/>
        <item x="314"/>
        <item x="251"/>
        <item x="54"/>
        <item x="315"/>
        <item x="320"/>
        <item x="52"/>
        <item x="72"/>
        <item x="105"/>
        <item x="122"/>
        <item x="174"/>
        <item x="175"/>
        <item x="182"/>
        <item x="192"/>
        <item x="197"/>
        <item x="214"/>
        <item x="215"/>
        <item x="221"/>
        <item x="232"/>
        <item x="231"/>
        <item x="118"/>
        <item x="66"/>
        <item x="261"/>
        <item x="266"/>
        <item x="273"/>
        <item x="275"/>
        <item x="276"/>
        <item x="184"/>
        <item x="291"/>
        <item x="295"/>
        <item x="299"/>
        <item x="300"/>
        <item x="304"/>
        <item x="306"/>
        <item x="308"/>
        <item x="129"/>
        <item x="316"/>
        <item m="1" x="321"/>
        <item x="41"/>
        <item x="83"/>
        <item x="162"/>
        <item x="178"/>
        <item x="198"/>
        <item x="203"/>
        <item x="318"/>
        <item x="319"/>
        <item t="default"/>
      </items>
    </pivotField>
    <pivotField showAll="0"/>
    <pivotField showAll="0"/>
    <pivotField showAll="0"/>
    <pivotField showAll="0"/>
    <pivotField showAll="0"/>
    <pivotField showAll="0"/>
  </pivotFields>
  <rowFields count="1">
    <field x="18"/>
  </rowFields>
  <rowItems count="17">
    <i>
      <x/>
    </i>
    <i>
      <x v="3"/>
    </i>
    <i>
      <x v="46"/>
    </i>
    <i>
      <x v="94"/>
    </i>
    <i>
      <x v="97"/>
    </i>
    <i>
      <x v="115"/>
    </i>
    <i>
      <x v="122"/>
    </i>
    <i>
      <x v="130"/>
    </i>
    <i>
      <x v="135"/>
    </i>
    <i>
      <x v="140"/>
    </i>
    <i>
      <x v="175"/>
    </i>
    <i>
      <x v="183"/>
    </i>
    <i>
      <x v="259"/>
    </i>
    <i>
      <x v="285"/>
    </i>
    <i>
      <x v="322"/>
    </i>
    <i>
      <x v="324"/>
    </i>
    <i>
      <x v="325"/>
    </i>
  </rowItems>
  <colFields count="1">
    <field x="8"/>
  </colFields>
  <colItems count="2">
    <i>
      <x/>
    </i>
    <i>
      <x v="1"/>
    </i>
  </colItems>
  <dataFields count="1">
    <dataField name="Total" fld="8" subtotal="count" baseField="0" baseItem="0"/>
  </dataFields>
  <chartFormats count="9">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0"/>
          </reference>
        </references>
      </pivotArea>
    </chartFormat>
    <chartFormat chart="1" format="3"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E7A3E0-D8A6-470E-8D51-8C8F2E035F2B}" name="TablaDinámica5"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Tipo de Inc.">
  <location ref="Y2:Z5" firstHeaderRow="1" firstDataRow="1" firstDataCol="1"/>
  <pivotFields count="25">
    <pivotField showAll="0"/>
    <pivotField showAll="0"/>
    <pivotField showAll="0"/>
    <pivotField showAll="0"/>
    <pivotField numFmtId="1" showAll="0"/>
    <pivotField showAll="0"/>
    <pivotField showAll="0"/>
    <pivotField showAll="0"/>
    <pivotField dataField="1"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axis="axisRow" showAll="0">
      <items count="19">
        <item m="1" x="7"/>
        <item x="1"/>
        <item x="3"/>
        <item x="0"/>
        <item x="4"/>
        <item m="1" x="8"/>
        <item m="1" x="9"/>
        <item m="1" x="10"/>
        <item m="1" x="11"/>
        <item x="5"/>
        <item m="1" x="12"/>
        <item m="1" x="13"/>
        <item x="2"/>
        <item m="1" x="6"/>
        <item m="1" x="14"/>
        <item m="1" x="15"/>
        <item m="1" x="16"/>
        <item m="1" x="17"/>
        <item t="default"/>
      </items>
    </pivotField>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3">
    <i>
      <x v="1"/>
    </i>
    <i>
      <x v="9"/>
    </i>
    <i>
      <x v="12"/>
    </i>
  </rowItems>
  <colItems count="1">
    <i/>
  </colItems>
  <dataFields count="1">
    <dataField name="Tot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168CB-10D3-4CB2-9E54-E73B3D1D120A}" name="TablaDinámica13"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chartFormat="4" rowHeaderCaption="Descrip.">
  <location ref="AK2:AL19" firstHeaderRow="1" firstDataRow="1" firstDataCol="1"/>
  <pivotFields count="25">
    <pivotField showAll="0"/>
    <pivotField showAll="0"/>
    <pivotField showAll="0"/>
    <pivotField showAll="0"/>
    <pivotField numFmtId="1" showAll="0"/>
    <pivotField showAll="0"/>
    <pivotField showAll="0"/>
    <pivotField showAll="0"/>
    <pivotField dataField="1"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axis="axisRow" showAll="0" measureFilter="1">
      <items count="327">
        <item x="11"/>
        <item x="4"/>
        <item x="102"/>
        <item x="21"/>
        <item x="9"/>
        <item x="38"/>
        <item x="6"/>
        <item x="19"/>
        <item x="3"/>
        <item x="37"/>
        <item x="12"/>
        <item x="25"/>
        <item x="30"/>
        <item x="17"/>
        <item x="26"/>
        <item x="23"/>
        <item x="29"/>
        <item x="5"/>
        <item x="32"/>
        <item x="31"/>
        <item x="36"/>
        <item x="33"/>
        <item x="35"/>
        <item x="24"/>
        <item x="28"/>
        <item x="13"/>
        <item x="27"/>
        <item x="2"/>
        <item x="0"/>
        <item x="39"/>
        <item x="20"/>
        <item x="16"/>
        <item x="10"/>
        <item x="40"/>
        <item x="7"/>
        <item x="1"/>
        <item x="15"/>
        <item x="317"/>
        <item m="1" x="325"/>
        <item x="8"/>
        <item x="22"/>
        <item m="1" x="324"/>
        <item x="42"/>
        <item x="43"/>
        <item x="45"/>
        <item x="47"/>
        <item x="48"/>
        <item x="49"/>
        <item x="50"/>
        <item x="51"/>
        <item x="53"/>
        <item x="55"/>
        <item x="56"/>
        <item x="57"/>
        <item x="58"/>
        <item x="59"/>
        <item x="60"/>
        <item x="61"/>
        <item x="62"/>
        <item x="63"/>
        <item x="64"/>
        <item x="65"/>
        <item m="1" x="322"/>
        <item x="67"/>
        <item x="68"/>
        <item x="69"/>
        <item x="14"/>
        <item x="70"/>
        <item x="71"/>
        <item x="73"/>
        <item x="74"/>
        <item x="75"/>
        <item x="76"/>
        <item x="77"/>
        <item x="78"/>
        <item x="80"/>
        <item x="81"/>
        <item x="82"/>
        <item x="84"/>
        <item x="85"/>
        <item x="86"/>
        <item x="87"/>
        <item x="88"/>
        <item x="89"/>
        <item x="90"/>
        <item x="91"/>
        <item x="92"/>
        <item x="93"/>
        <item x="94"/>
        <item x="95"/>
        <item x="96"/>
        <item x="97"/>
        <item x="98"/>
        <item x="99"/>
        <item x="100"/>
        <item x="101"/>
        <item x="103"/>
        <item x="104"/>
        <item x="106"/>
        <item x="107"/>
        <item x="108"/>
        <item x="240"/>
        <item x="109"/>
        <item x="110"/>
        <item x="111"/>
        <item x="112"/>
        <item x="113"/>
        <item x="114"/>
        <item x="116"/>
        <item x="117"/>
        <item x="290"/>
        <item x="170"/>
        <item x="119"/>
        <item x="121"/>
        <item x="123"/>
        <item x="124"/>
        <item x="125"/>
        <item x="126"/>
        <item x="127"/>
        <item x="128"/>
        <item x="130"/>
        <item x="131"/>
        <item x="132"/>
        <item x="133"/>
        <item x="134"/>
        <item x="135"/>
        <item x="136"/>
        <item x="137"/>
        <item x="138"/>
        <item x="139"/>
        <item x="140"/>
        <item x="141"/>
        <item x="143"/>
        <item x="144"/>
        <item x="145"/>
        <item x="146"/>
        <item x="147"/>
        <item x="148"/>
        <item x="149"/>
        <item x="150"/>
        <item x="151"/>
        <item x="18"/>
        <item x="152"/>
        <item x="153"/>
        <item x="154"/>
        <item x="155"/>
        <item x="156"/>
        <item x="157"/>
        <item x="158"/>
        <item x="159"/>
        <item x="160"/>
        <item x="161"/>
        <item x="163"/>
        <item x="164"/>
        <item x="165"/>
        <item x="166"/>
        <item x="167"/>
        <item x="168"/>
        <item x="169"/>
        <item x="171"/>
        <item x="172"/>
        <item x="173"/>
        <item x="44"/>
        <item x="176"/>
        <item x="177"/>
        <item x="179"/>
        <item x="180"/>
        <item x="181"/>
        <item x="183"/>
        <item x="288"/>
        <item x="185"/>
        <item x="186"/>
        <item x="187"/>
        <item x="229"/>
        <item x="188"/>
        <item x="189"/>
        <item x="190"/>
        <item x="191"/>
        <item x="193"/>
        <item x="194"/>
        <item x="195"/>
        <item x="196"/>
        <item x="199"/>
        <item x="200"/>
        <item x="201"/>
        <item x="202"/>
        <item x="204"/>
        <item x="205"/>
        <item x="206"/>
        <item x="207"/>
        <item x="208"/>
        <item x="209"/>
        <item x="210"/>
        <item x="211"/>
        <item x="212"/>
        <item x="213"/>
        <item x="298"/>
        <item x="216"/>
        <item x="217"/>
        <item x="218"/>
        <item x="219"/>
        <item x="220"/>
        <item x="307"/>
        <item x="222"/>
        <item x="224"/>
        <item m="1" x="323"/>
        <item x="227"/>
        <item x="225"/>
        <item x="230"/>
        <item x="233"/>
        <item x="234"/>
        <item x="235"/>
        <item x="236"/>
        <item x="237"/>
        <item x="238"/>
        <item x="239"/>
        <item x="228"/>
        <item x="241"/>
        <item x="242"/>
        <item x="243"/>
        <item x="244"/>
        <item x="245"/>
        <item x="246"/>
        <item x="247"/>
        <item x="248"/>
        <item x="249"/>
        <item x="250"/>
        <item x="34"/>
        <item x="252"/>
        <item x="253"/>
        <item x="254"/>
        <item x="223"/>
        <item x="255"/>
        <item x="256"/>
        <item x="257"/>
        <item x="258"/>
        <item x="259"/>
        <item x="226"/>
        <item x="260"/>
        <item x="262"/>
        <item x="263"/>
        <item x="264"/>
        <item x="265"/>
        <item x="267"/>
        <item x="268"/>
        <item x="269"/>
        <item x="270"/>
        <item x="271"/>
        <item x="142"/>
        <item x="272"/>
        <item x="274"/>
        <item x="277"/>
        <item x="278"/>
        <item x="279"/>
        <item x="280"/>
        <item x="281"/>
        <item x="282"/>
        <item x="283"/>
        <item x="284"/>
        <item x="115"/>
        <item x="285"/>
        <item x="286"/>
        <item x="287"/>
        <item x="79"/>
        <item x="292"/>
        <item x="293"/>
        <item x="294"/>
        <item x="296"/>
        <item x="297"/>
        <item x="46"/>
        <item x="120"/>
        <item x="301"/>
        <item x="302"/>
        <item x="303"/>
        <item x="305"/>
        <item x="309"/>
        <item x="289"/>
        <item x="310"/>
        <item x="311"/>
        <item x="312"/>
        <item x="313"/>
        <item x="314"/>
        <item x="251"/>
        <item x="54"/>
        <item x="315"/>
        <item x="320"/>
        <item x="52"/>
        <item x="72"/>
        <item x="105"/>
        <item x="122"/>
        <item x="174"/>
        <item x="175"/>
        <item x="182"/>
        <item x="192"/>
        <item x="197"/>
        <item x="214"/>
        <item x="215"/>
        <item x="221"/>
        <item x="232"/>
        <item x="231"/>
        <item x="118"/>
        <item x="66"/>
        <item x="261"/>
        <item x="266"/>
        <item x="273"/>
        <item x="275"/>
        <item x="276"/>
        <item x="184"/>
        <item x="291"/>
        <item x="295"/>
        <item x="299"/>
        <item x="300"/>
        <item x="304"/>
        <item x="306"/>
        <item x="308"/>
        <item x="129"/>
        <item x="316"/>
        <item m="1" x="321"/>
        <item x="41"/>
        <item x="83"/>
        <item x="162"/>
        <item x="178"/>
        <item x="198"/>
        <item x="203"/>
        <item x="318"/>
        <item x="319"/>
        <item t="default"/>
      </items>
    </pivotField>
    <pivotField showAll="0"/>
    <pivotField showAll="0"/>
    <pivotField showAll="0"/>
    <pivotField showAll="0"/>
    <pivotField showAll="0"/>
    <pivotField showAll="0"/>
  </pivotFields>
  <rowFields count="1">
    <field x="18"/>
  </rowFields>
  <rowItems count="17">
    <i>
      <x/>
    </i>
    <i>
      <x v="3"/>
    </i>
    <i>
      <x v="46"/>
    </i>
    <i>
      <x v="94"/>
    </i>
    <i>
      <x v="97"/>
    </i>
    <i>
      <x v="115"/>
    </i>
    <i>
      <x v="122"/>
    </i>
    <i>
      <x v="130"/>
    </i>
    <i>
      <x v="135"/>
    </i>
    <i>
      <x v="140"/>
    </i>
    <i>
      <x v="175"/>
    </i>
    <i>
      <x v="183"/>
    </i>
    <i>
      <x v="259"/>
    </i>
    <i>
      <x v="285"/>
    </i>
    <i>
      <x v="322"/>
    </i>
    <i>
      <x v="324"/>
    </i>
    <i>
      <x v="325"/>
    </i>
  </rowItems>
  <colItems count="1">
    <i/>
  </colItems>
  <dataFields count="1">
    <dataField name="Total"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839FF-A2FF-439B-9CD9-68E179662977}" name="TablaDinámica8"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Empresa Usuaria.">
  <location ref="BH2:BI3" firstHeaderRow="1" firstDataRow="1" firstDataCol="1"/>
  <pivotFields count="25">
    <pivotField showAll="0"/>
    <pivotField showAll="0"/>
    <pivotField showAll="0"/>
    <pivotField showAll="0"/>
    <pivotField numFmtId="1" showAll="0"/>
    <pivotField showAll="0"/>
    <pivotField axis="axisRow" dataField="1" showAll="0">
      <items count="8">
        <item x="3"/>
        <item x="0"/>
        <item x="2"/>
        <item x="4"/>
        <item m="1" x="6"/>
        <item x="5"/>
        <item x="1"/>
        <item t="default"/>
      </items>
    </pivotField>
    <pivotField showAll="0"/>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1">
    <i>
      <x v="1"/>
    </i>
  </rowItems>
  <colItems count="1">
    <i/>
  </colItems>
  <dataFields count="1">
    <dataField name="Tota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4548C-6D1B-4866-8172-2DAB520847C9}" name="TablaDinámica4"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Clase de Inc.">
  <location ref="S2:T4" firstHeaderRow="1" firstDataRow="1" firstDataCol="1"/>
  <pivotFields count="25">
    <pivotField showAll="0"/>
    <pivotField showAll="0"/>
    <pivotField showAll="0"/>
    <pivotField showAll="0"/>
    <pivotField numFmtId="1" showAll="0"/>
    <pivotField showAll="0"/>
    <pivotField showAll="0"/>
    <pivotField showAll="0"/>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axis="axisRow" dataField="1" showAll="0">
      <items count="7">
        <item x="1"/>
        <item x="0"/>
        <item m="1" x="3"/>
        <item m="1" x="4"/>
        <item m="1" x="5"/>
        <item x="2"/>
        <item t="default"/>
      </items>
    </pivotField>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2">
    <i>
      <x/>
    </i>
    <i>
      <x v="1"/>
    </i>
  </rowItems>
  <colItems count="1">
    <i/>
  </colItems>
  <dataFields count="1">
    <dataField name="Cuenta de CLASE DE INCAPACIDA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236F6-A732-4576-9174-E6EA455A7402}" name="TablaDinámica7"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Cargos">
  <location ref="BB2:BC9" firstHeaderRow="1" firstDataRow="1" firstDataCol="1"/>
  <pivotFields count="25">
    <pivotField showAll="0"/>
    <pivotField showAll="0"/>
    <pivotField showAll="0"/>
    <pivotField showAll="0"/>
    <pivotField numFmtId="1" showAll="0"/>
    <pivotField axis="axisRow" dataField="1" showAll="0">
      <items count="47">
        <item x="7"/>
        <item x="16"/>
        <item x="38"/>
        <item x="37"/>
        <item x="20"/>
        <item x="36"/>
        <item x="4"/>
        <item x="34"/>
        <item x="14"/>
        <item x="39"/>
        <item x="11"/>
        <item x="2"/>
        <item x="17"/>
        <item x="40"/>
        <item x="31"/>
        <item x="29"/>
        <item x="23"/>
        <item x="6"/>
        <item x="22"/>
        <item x="5"/>
        <item x="25"/>
        <item x="9"/>
        <item x="3"/>
        <item x="26"/>
        <item x="35"/>
        <item x="27"/>
        <item x="13"/>
        <item x="21"/>
        <item x="30"/>
        <item m="1" x="43"/>
        <item x="1"/>
        <item m="1" x="42"/>
        <item x="12"/>
        <item m="1" x="44"/>
        <item m="1" x="45"/>
        <item x="19"/>
        <item x="28"/>
        <item x="24"/>
        <item x="15"/>
        <item x="10"/>
        <item x="8"/>
        <item x="18"/>
        <item x="0"/>
        <item x="32"/>
        <item x="41"/>
        <item x="33"/>
        <item t="default"/>
      </items>
    </pivotField>
    <pivotField showAll="0"/>
    <pivotField showAll="0"/>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7">
    <i>
      <x v="8"/>
    </i>
    <i>
      <x v="10"/>
    </i>
    <i>
      <x v="17"/>
    </i>
    <i>
      <x v="21"/>
    </i>
    <i>
      <x v="22"/>
    </i>
    <i>
      <x v="40"/>
    </i>
    <i>
      <x v="42"/>
    </i>
  </rowItems>
  <colItems count="1">
    <i/>
  </colItems>
  <dataFields count="1">
    <dataField name="Total"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A3551F-B881-43F7-827F-246F653EC99D}" name="TablaDinámica6"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Entidad">
  <location ref="AE2:AF10" firstHeaderRow="1" firstDataRow="1" firstDataCol="1"/>
  <pivotFields count="25">
    <pivotField showAll="0"/>
    <pivotField showAll="0"/>
    <pivotField showAll="0"/>
    <pivotField showAll="0"/>
    <pivotField numFmtId="1" showAll="0"/>
    <pivotField showAll="0"/>
    <pivotField showAll="0"/>
    <pivotField showAll="0"/>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axis="axisRow" dataField="1" showAll="0" sortType="ascending">
      <items count="45">
        <item m="1" x="27"/>
        <item m="1" x="24"/>
        <item x="11"/>
        <item x="6"/>
        <item m="1" x="12"/>
        <item m="1" x="28"/>
        <item m="1" x="29"/>
        <item m="1" x="23"/>
        <item m="1" x="14"/>
        <item m="1" x="34"/>
        <item x="8"/>
        <item m="1" x="38"/>
        <item m="1" x="43"/>
        <item x="7"/>
        <item x="0"/>
        <item m="1" x="13"/>
        <item x="3"/>
        <item m="1" x="21"/>
        <item m="1" x="31"/>
        <item m="1" x="33"/>
        <item x="5"/>
        <item m="1" x="37"/>
        <item m="1" x="22"/>
        <item x="9"/>
        <item m="1" x="42"/>
        <item m="1" x="17"/>
        <item m="1" x="35"/>
        <item x="1"/>
        <item m="1" x="15"/>
        <item x="4"/>
        <item m="1" x="19"/>
        <item m="1" x="41"/>
        <item m="1" x="39"/>
        <item x="2"/>
        <item m="1" x="36"/>
        <item m="1" x="25"/>
        <item m="1" x="40"/>
        <item m="1" x="32"/>
        <item m="1" x="20"/>
        <item x="10"/>
        <item m="1" x="16"/>
        <item m="1" x="30"/>
        <item m="1" x="18"/>
        <item m="1" x="26"/>
        <item t="default"/>
      </items>
    </pivotField>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8">
    <i>
      <x v="3"/>
    </i>
    <i>
      <x v="13"/>
    </i>
    <i>
      <x v="14"/>
    </i>
    <i>
      <x v="16"/>
    </i>
    <i>
      <x v="20"/>
    </i>
    <i>
      <x v="27"/>
    </i>
    <i>
      <x v="29"/>
    </i>
    <i>
      <x v="33"/>
    </i>
  </rowItems>
  <colItems count="1">
    <i/>
  </colItems>
  <dataFields count="1">
    <dataField name="Ttal."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086329-0A30-438E-BC03-79B893344E24}" name="TablaDinámica1"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Mes.">
  <location ref="B2:C5" firstHeaderRow="1" firstDataRow="1" firstDataCol="1"/>
  <pivotFields count="25">
    <pivotField showAll="0"/>
    <pivotField showAll="0"/>
    <pivotField dataField="1" showAll="0"/>
    <pivotField showAll="0"/>
    <pivotField numFmtId="1" showAll="0"/>
    <pivotField showAll="0"/>
    <pivotField showAll="0"/>
    <pivotField showAll="0"/>
    <pivotField showAll="0"/>
    <pivotField axis="axisRow" showAll="0">
      <items count="21">
        <item x="2"/>
        <item x="7"/>
        <item x="0"/>
        <item x="8"/>
        <item x="6"/>
        <item x="3"/>
        <item x="1"/>
        <item x="5"/>
        <item m="1" x="12"/>
        <item x="4"/>
        <item x="11"/>
        <item x="9"/>
        <item x="10"/>
        <item m="1" x="19"/>
        <item m="1" x="16"/>
        <item m="1" x="13"/>
        <item m="1" x="14"/>
        <item m="1" x="15"/>
        <item m="1" x="17"/>
        <item m="1" x="18"/>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x v="9"/>
    </i>
  </rowItems>
  <colItems count="1">
    <i/>
  </colItems>
  <dataFields count="1">
    <dataField name="Total"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1727C1-7393-4588-87C4-5138F4D11B98}" name="TablaDinámica9"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Área o Dpto.">
  <location ref="BN2:BO9" firstHeaderRow="1" firstDataRow="1" firstDataCol="1"/>
  <pivotFields count="25">
    <pivotField showAll="0"/>
    <pivotField showAll="0"/>
    <pivotField showAll="0"/>
    <pivotField showAll="0"/>
    <pivotField numFmtId="1" showAll="0"/>
    <pivotField showAll="0"/>
    <pivotField showAll="0"/>
    <pivotField axis="axisRow" dataField="1" showAll="0">
      <items count="44">
        <item x="30"/>
        <item x="13"/>
        <item x="17"/>
        <item x="14"/>
        <item x="38"/>
        <item x="31"/>
        <item x="25"/>
        <item x="19"/>
        <item x="24"/>
        <item x="3"/>
        <item x="27"/>
        <item x="4"/>
        <item x="2"/>
        <item x="34"/>
        <item x="22"/>
        <item x="36"/>
        <item x="15"/>
        <item x="26"/>
        <item x="18"/>
        <item x="21"/>
        <item x="16"/>
        <item x="35"/>
        <item m="1" x="42"/>
        <item x="33"/>
        <item x="39"/>
        <item x="11"/>
        <item x="37"/>
        <item x="32"/>
        <item x="10"/>
        <item x="8"/>
        <item x="5"/>
        <item x="12"/>
        <item x="0"/>
        <item x="6"/>
        <item x="1"/>
        <item x="28"/>
        <item x="40"/>
        <item x="7"/>
        <item x="20"/>
        <item x="29"/>
        <item x="23"/>
        <item x="9"/>
        <item x="41"/>
        <item t="default"/>
      </items>
    </pivotField>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7">
    <i>
      <x v="9"/>
    </i>
    <i>
      <x v="11"/>
    </i>
    <i>
      <x v="12"/>
    </i>
    <i>
      <x v="30"/>
    </i>
    <i>
      <x v="31"/>
    </i>
    <i>
      <x v="33"/>
    </i>
    <i>
      <x v="41"/>
    </i>
  </rowItems>
  <colItems count="1">
    <i/>
  </colItems>
  <dataFields count="1">
    <dataField name="Tota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5034D9-43AD-4F33-AE0E-B2B386CB9B1E}" name="TablaDinámica2"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Genero.">
  <location ref="H2:I4" firstHeaderRow="1" firstDataRow="1" firstDataCol="1"/>
  <pivotFields count="25">
    <pivotField showAll="0"/>
    <pivotField showAll="0"/>
    <pivotField showAll="0"/>
    <pivotField showAll="0"/>
    <pivotField numFmtId="1" showAll="0"/>
    <pivotField showAll="0"/>
    <pivotField showAll="0"/>
    <pivotField showAll="0"/>
    <pivotField axis="axisRow" dataField="1" showAll="0">
      <items count="4">
        <item x="1"/>
        <item x="0"/>
        <item m="1" x="2"/>
        <item t="default"/>
      </items>
    </pivotField>
    <pivotField showAll="0">
      <items count="21">
        <item x="2"/>
        <item x="4"/>
        <item x="7"/>
        <item x="0"/>
        <item x="8"/>
        <item x="6"/>
        <item x="3"/>
        <item x="1"/>
        <item x="5"/>
        <item x="11"/>
        <item x="9"/>
        <item x="10"/>
        <item m="1" x="19"/>
        <item m="1" x="16"/>
        <item m="1" x="12"/>
        <item m="1" x="14"/>
        <item m="1" x="17"/>
        <item m="1" x="18"/>
        <item m="1" x="15"/>
        <item m="1" x="13"/>
        <item t="default"/>
      </items>
    </pivotField>
    <pivotField showAll="0"/>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Tot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9225CC-5804-4707-A1E3-6E7C3AA08D3A}" name="TablaDinámica3" cacheId="25" applyNumberFormats="0" applyBorderFormats="0" applyFontFormats="0" applyPatternFormats="0" applyAlignmentFormats="0" applyWidthHeightFormats="1" dataCaption="Valores" updatedVersion="8" minRefreshableVersion="3" rowGrandTotals="0" itemPrintTitles="1" createdVersion="8" indent="0" outline="1" outlineData="1" multipleFieldFilters="0" rowHeaderCaption="N. Dias Incap.">
  <location ref="N2:O10" firstHeaderRow="1" firstDataRow="1" firstDataCol="1"/>
  <pivotFields count="25">
    <pivotField showAll="0"/>
    <pivotField showAll="0"/>
    <pivotField showAll="0"/>
    <pivotField showAll="0"/>
    <pivotField numFmtId="1" showAll="0"/>
    <pivotField showAll="0"/>
    <pivotField showAll="0"/>
    <pivotField showAll="0"/>
    <pivotField showAll="0"/>
    <pivotField showAll="0">
      <items count="21">
        <item x="2"/>
        <item x="4"/>
        <item x="7"/>
        <item x="0"/>
        <item x="8"/>
        <item x="6"/>
        <item x="3"/>
        <item x="1"/>
        <item x="5"/>
        <item x="11"/>
        <item x="9"/>
        <item x="10"/>
        <item m="1" x="19"/>
        <item m="1" x="16"/>
        <item m="1" x="12"/>
        <item m="1" x="14"/>
        <item m="1" x="17"/>
        <item m="1" x="18"/>
        <item m="1" x="15"/>
        <item m="1" x="13"/>
        <item t="default"/>
      </items>
    </pivotField>
    <pivotField axis="axisRow" dataField="1" showAll="0" sortType="ascending">
      <items count="31">
        <item x="0"/>
        <item x="5"/>
        <item x="1"/>
        <item x="15"/>
        <item x="10"/>
        <item x="4"/>
        <item x="8"/>
        <item x="6"/>
        <item x="24"/>
        <item x="9"/>
        <item x="19"/>
        <item x="18"/>
        <item x="20"/>
        <item x="17"/>
        <item x="11"/>
        <item x="29"/>
        <item x="27"/>
        <item x="14"/>
        <item x="2"/>
        <item x="28"/>
        <item x="23"/>
        <item x="21"/>
        <item x="22"/>
        <item x="25"/>
        <item x="26"/>
        <item x="13"/>
        <item x="7"/>
        <item x="12"/>
        <item x="3"/>
        <item x="16"/>
        <item t="default"/>
      </items>
    </pivotField>
    <pivotField showAll="0"/>
    <pivotField showAll="0"/>
    <pivotField showAll="0"/>
    <pivotField showAll="0">
      <items count="13">
        <item h="1" m="1" x="11"/>
        <item h="1" x="9"/>
        <item h="1" x="5"/>
        <item h="1" x="3"/>
        <item h="1" x="2"/>
        <item h="1" x="8"/>
        <item h="1" x="7"/>
        <item h="1" x="6"/>
        <item h="1" x="4"/>
        <item h="1" x="1"/>
        <item h="1" x="0"/>
        <item x="1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3"/>
    </i>
    <i>
      <x v="6"/>
    </i>
    <i>
      <x v="14"/>
    </i>
    <i>
      <x v="15"/>
    </i>
    <i>
      <x v="22"/>
    </i>
    <i>
      <x v="28"/>
    </i>
  </rowItems>
  <colItems count="1">
    <i/>
  </colItems>
  <dataFields count="1">
    <dataField name="Ttal."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2D589B-894E-423D-B0F3-989F21BE46D4}" name="TablaDinámica4"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location ref="J3:K9" firstHeaderRow="1" firstDataRow="1" firstDataCol="1"/>
  <pivotFields count="13">
    <pivotField showAll="0"/>
    <pivotField showAll="0"/>
    <pivotField showAll="0"/>
    <pivotField showAll="0"/>
    <pivotField dataField="1" showAll="0"/>
    <pivotField showAll="0"/>
    <pivotField showAll="0"/>
    <pivotField showAll="0"/>
    <pivotField axis="axisRow" showAll="0">
      <items count="11">
        <item x="4"/>
        <item x="2"/>
        <item x="0"/>
        <item x="5"/>
        <item x="1"/>
        <item h="1" x="3"/>
        <item h="1" x="6"/>
        <item h="1" x="7"/>
        <item h="1" x="8"/>
        <item h="1" x="9"/>
        <item t="default"/>
      </items>
    </pivotField>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showAll="0"/>
    <pivotField showAll="0"/>
  </pivotFields>
  <rowFields count="1">
    <field x="8"/>
  </rowFields>
  <rowItems count="6">
    <i>
      <x/>
    </i>
    <i>
      <x v="1"/>
    </i>
    <i>
      <x v="2"/>
    </i>
    <i>
      <x v="3"/>
    </i>
    <i>
      <x v="4"/>
    </i>
    <i t="grand">
      <x/>
    </i>
  </rowItems>
  <colItems count="1">
    <i/>
  </colItems>
  <dataFields count="1">
    <dataField nam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3D5625-076D-4E82-9FD4-B62D8BA424BC}" name="TablaDinámica7"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location ref="S3:T27"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axis="axisRow" dataField="1" showAll="0">
      <items count="86">
        <item x="10"/>
        <item x="1"/>
        <item x="13"/>
        <item x="11"/>
        <item x="0"/>
        <item x="22"/>
        <item x="16"/>
        <item x="14"/>
        <item x="7"/>
        <item x="23"/>
        <item x="15"/>
        <item x="9"/>
        <item x="18"/>
        <item x="12"/>
        <item x="17"/>
        <item x="6"/>
        <item x="4"/>
        <item x="8"/>
        <item x="19"/>
        <item x="21"/>
        <item x="3"/>
        <item x="20"/>
        <item x="5"/>
        <item h="1" x="2"/>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t="default"/>
      </items>
    </pivotField>
    <pivotField showAll="0"/>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CE347E-BB39-4FE2-AE8E-6F76212EACD4}" name="TablaDinámica3" cacheId="24"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G3:H7" firstHeaderRow="1" firstDataRow="1" firstDataCol="1"/>
  <pivotFields count="13">
    <pivotField showAll="0"/>
    <pivotField showAll="0"/>
    <pivotField showAll="0"/>
    <pivotField showAll="0"/>
    <pivotField dataField="1" showAll="0"/>
    <pivotField showAll="0"/>
    <pivotField showAll="0"/>
    <pivotField axis="axisRow" showAll="0">
      <items count="7">
        <item x="2"/>
        <item x="0"/>
        <item x="1"/>
        <item m="1" x="5"/>
        <item h="1" x="4"/>
        <item h="1" x="3"/>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5A20B3-2744-410B-8EFE-CB68E37BA1C9}" name="TablaDinámica5"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location ref="M3:N27" firstHeaderRow="1" firstDataRow="1" firstDataCol="1"/>
  <pivotFields count="13">
    <pivotField showAll="0"/>
    <pivotField showAll="0"/>
    <pivotField showAll="0"/>
    <pivotField showAll="0"/>
    <pivotField dataField="1" showAll="0"/>
    <pivotField showAll="0"/>
    <pivotField showAll="0"/>
    <pivotField showAll="0"/>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axis="axisRow" showAll="0">
      <items count="86">
        <item x="10"/>
        <item x="1"/>
        <item x="13"/>
        <item x="11"/>
        <item x="0"/>
        <item x="22"/>
        <item x="16"/>
        <item x="14"/>
        <item x="7"/>
        <item x="23"/>
        <item x="15"/>
        <item x="9"/>
        <item x="18"/>
        <item x="12"/>
        <item x="17"/>
        <item x="6"/>
        <item x="4"/>
        <item x="8"/>
        <item x="19"/>
        <item x="21"/>
        <item x="3"/>
        <item x="20"/>
        <item x="5"/>
        <item h="1" x="2"/>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t="default"/>
      </items>
    </pivotField>
    <pivotField showAll="0"/>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CB8BD0-A605-4D56-BBA8-97554D9F436D}" name="TablaDinámica2" cacheId="24"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D3:E7" firstHeaderRow="1" firstDataRow="1" firstDataCol="1"/>
  <pivotFields count="13">
    <pivotField showAll="0"/>
    <pivotField showAll="0"/>
    <pivotField showAll="0"/>
    <pivotField showAll="0"/>
    <pivotField dataField="1" showAll="0"/>
    <pivotField showAll="0"/>
    <pivotField axis="axisRow" showAll="0">
      <items count="4">
        <item x="0"/>
        <item x="2"/>
        <item x="1"/>
        <item t="default"/>
      </items>
    </pivotField>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0A5745-6BD7-4198-87DD-270CB602330A}" name="TablaDinámica1"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location ref="A3:B17" firstHeaderRow="1" firstDataRow="1" firstDataCol="1"/>
  <pivotFields count="13">
    <pivotField showAll="0"/>
    <pivotField showAll="0"/>
    <pivotField showAll="0"/>
    <pivotField showAll="0"/>
    <pivotField axis="axisRow" showAll="0">
      <items count="14">
        <item x="0"/>
        <item x="1"/>
        <item x="2"/>
        <item x="12"/>
        <item x="3"/>
        <item x="4"/>
        <item x="5"/>
        <item x="6"/>
        <item x="7"/>
        <item x="8"/>
        <item x="9"/>
        <item x="10"/>
        <item x="11"/>
        <item t="default"/>
      </items>
    </pivotField>
    <pivotField dataField="1" showAll="0"/>
    <pivotField showAll="0"/>
    <pivotField showAll="0"/>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A81FFD3-3FC8-4072-998E-830D3D441503}" name="TablaDinámica6"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location ref="P3:Q27" firstHeaderRow="1" firstDataRow="1" firstDataCol="1"/>
  <pivotFields count="13">
    <pivotField showAll="0"/>
    <pivotField showAll="0"/>
    <pivotField showAll="0"/>
    <pivotField showAll="0"/>
    <pivotField showAll="0"/>
    <pivotField dataField="1" showAll="0"/>
    <pivotField showAll="0"/>
    <pivotField showAll="0"/>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axis="axisRow" showAll="0">
      <items count="86">
        <item x="10"/>
        <item x="1"/>
        <item x="13"/>
        <item x="11"/>
        <item x="0"/>
        <item x="22"/>
        <item x="16"/>
        <item x="14"/>
        <item x="7"/>
        <item x="23"/>
        <item x="15"/>
        <item x="9"/>
        <item x="18"/>
        <item x="12"/>
        <item x="17"/>
        <item x="6"/>
        <item x="4"/>
        <item x="8"/>
        <item x="19"/>
        <item x="21"/>
        <item x="3"/>
        <item x="20"/>
        <item x="5"/>
        <item h="1" x="2"/>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t="default"/>
      </items>
    </pivotField>
    <pivotField showAll="0"/>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00493A1-0E5D-4B87-915F-5C156A24CCE7}" name="TablaDinámica7" cacheId="2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ODIGO">
  <location ref="P2:Q41" firstHeaderRow="1" firstDataRow="1" firstDataCol="1"/>
  <pivotFields count="13">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80">
        <item x="19"/>
        <item x="9"/>
        <item x="2"/>
        <item x="1"/>
        <item x="8"/>
        <item x="4"/>
        <item x="6"/>
        <item x="17"/>
        <item x="21"/>
        <item x="5"/>
        <item x="15"/>
        <item x="18"/>
        <item m="1" x="78"/>
        <item x="0"/>
        <item x="22"/>
        <item x="11"/>
        <item x="16"/>
        <item x="3"/>
        <item x="12"/>
        <item m="1" x="77"/>
        <item x="14"/>
        <item x="13"/>
        <item x="7"/>
        <item x="20"/>
        <item h="1" x="10"/>
        <item x="23"/>
        <item x="24"/>
        <item x="25"/>
        <item x="26"/>
        <item x="27"/>
        <item x="28"/>
        <item x="29"/>
        <item x="30"/>
        <item x="31"/>
        <item x="32"/>
        <item x="33"/>
        <item x="34"/>
        <item x="35"/>
        <item x="36"/>
        <item x="37"/>
        <item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39">
    <i>
      <x v="8"/>
    </i>
    <i>
      <x v="32"/>
    </i>
    <i>
      <x v="14"/>
    </i>
    <i>
      <x v="7"/>
    </i>
    <i>
      <x v="15"/>
    </i>
    <i>
      <x v="5"/>
    </i>
    <i>
      <x v="26"/>
    </i>
    <i>
      <x v="20"/>
    </i>
    <i>
      <x v="16"/>
    </i>
    <i>
      <x v="27"/>
    </i>
    <i>
      <x v="10"/>
    </i>
    <i>
      <x v="30"/>
    </i>
    <i>
      <x v="40"/>
    </i>
    <i>
      <x v="39"/>
    </i>
    <i>
      <x v="25"/>
    </i>
    <i>
      <x v="6"/>
    </i>
    <i>
      <x v="35"/>
    </i>
    <i>
      <x v="1"/>
    </i>
    <i>
      <x v="23"/>
    </i>
    <i>
      <x v="9"/>
    </i>
    <i>
      <x v="21"/>
    </i>
    <i>
      <x v="31"/>
    </i>
    <i>
      <x v="3"/>
    </i>
    <i>
      <x v="2"/>
    </i>
    <i>
      <x v="11"/>
    </i>
    <i>
      <x v="36"/>
    </i>
    <i>
      <x v="22"/>
    </i>
    <i>
      <x v="38"/>
    </i>
    <i>
      <x v="29"/>
    </i>
    <i>
      <x/>
    </i>
    <i>
      <x v="18"/>
    </i>
    <i>
      <x v="37"/>
    </i>
    <i>
      <x v="13"/>
    </i>
    <i>
      <x v="4"/>
    </i>
    <i>
      <x v="17"/>
    </i>
    <i>
      <x v="33"/>
    </i>
    <i>
      <x v="34"/>
    </i>
    <i>
      <x v="28"/>
    </i>
    <i t="grand">
      <x/>
    </i>
  </rowItems>
  <colItems count="1">
    <i/>
  </colItems>
  <dataFields count="1">
    <dataField name="Suma d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3D22BA3-E2AF-4892-A262-27E541F8C18C}" name="TablaDinámica1"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chartFormat="5" rowHeaderCaption="Mes">
  <location ref="A2:B6" firstHeaderRow="1" firstDataRow="1" firstDataCol="1"/>
  <pivotFields count="13">
    <pivotField showAll="0"/>
    <pivotField showAll="0"/>
    <pivotField showAll="0"/>
    <pivotField showAll="0"/>
    <pivotField axis="axisRow" showAll="0">
      <items count="14">
        <item x="0"/>
        <item x="1"/>
        <item x="2"/>
        <item h="1" x="12"/>
        <item h="1" x="3"/>
        <item h="1" x="4"/>
        <item h="1" x="5"/>
        <item h="1" x="6"/>
        <item h="1" x="7"/>
        <item h="1" x="8"/>
        <item h="1" x="9"/>
        <item h="1" x="10"/>
        <item h="1" x="11"/>
        <item t="default"/>
      </items>
    </pivotField>
    <pivotField dataField="1" showAll="0"/>
    <pivotField showAll="0"/>
    <pivotField showAll="0"/>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showAll="0"/>
    <pivotField showAll="0"/>
  </pivotFields>
  <rowFields count="1">
    <field x="4"/>
  </rowFields>
  <rowItems count="4">
    <i>
      <x/>
    </i>
    <i>
      <x v="1"/>
    </i>
    <i>
      <x v="2"/>
    </i>
    <i t="grand">
      <x/>
    </i>
  </rowItems>
  <colItems count="1">
    <i/>
  </colItems>
  <dataFields count="1">
    <dataField name="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4A4D153-8C8B-483E-915B-D3969E8A57B2}" name="TablaDinámica2" cacheId="2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LASE DE INCAPACIDAD">
  <location ref="D2:E4" firstHeaderRow="1" firstDataRow="1" firstDataCol="1"/>
  <pivotFields count="13">
    <pivotField showAll="0"/>
    <pivotField showAll="0"/>
    <pivotField showAll="0"/>
    <pivotField showAll="0"/>
    <pivotField dataField="1" showAll="0"/>
    <pivotField showAll="0"/>
    <pivotField axis="axisRow" showAll="0">
      <items count="4">
        <item x="0"/>
        <item h="1" x="2"/>
        <item h="1" x="1"/>
        <item t="default"/>
      </items>
    </pivotField>
    <pivotField showAll="0"/>
    <pivotField showAll="0"/>
    <pivotField showAll="0"/>
    <pivotField showAll="0"/>
    <pivotField showAll="0"/>
    <pivotField showAll="0"/>
  </pivotFields>
  <rowFields count="1">
    <field x="6"/>
  </rowFields>
  <rowItems count="2">
    <i>
      <x/>
    </i>
    <i t="grand">
      <x/>
    </i>
  </rowItems>
  <colItems count="1">
    <i/>
  </colItems>
  <dataFields count="1">
    <dataField name="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60FFA3E-62A4-4F3B-9781-842019979271}" name="TablaDinámica5"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chartFormat="3" rowHeaderCaption="CODIGO">
  <location ref="M2:N9" firstHeaderRow="1" firstDataRow="1" firstDataCol="1"/>
  <pivotFields count="13">
    <pivotField showAll="0"/>
    <pivotField showAll="0"/>
    <pivotField showAll="0"/>
    <pivotField showAll="0"/>
    <pivotField dataField="1" showAll="0"/>
    <pivotField showAll="0"/>
    <pivotField showAll="0"/>
    <pivotField showAll="0"/>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axis="axisRow" showAll="0" sortType="ascending">
      <items count="86">
        <item x="22"/>
        <item x="15"/>
        <item x="6"/>
        <item x="20"/>
        <item h="1" x="2"/>
        <item x="12"/>
        <item x="14"/>
        <item h="1" x="0"/>
        <item h="1" x="1"/>
        <item h="1" x="3"/>
        <item h="1" x="4"/>
        <item h="1" x="5"/>
        <item h="1" x="7"/>
        <item h="1" x="8"/>
        <item h="1" x="9"/>
        <item h="1" x="10"/>
        <item h="1" x="11"/>
        <item h="1" x="13"/>
        <item h="1" x="16"/>
        <item h="1" x="17"/>
        <item h="1" x="18"/>
        <item h="1" x="19"/>
        <item h="1" x="21"/>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7">
    <i>
      <x v="3"/>
    </i>
    <i>
      <x v="1"/>
    </i>
    <i>
      <x v="2"/>
    </i>
    <i>
      <x v="6"/>
    </i>
    <i>
      <x v="5"/>
    </i>
    <i>
      <x/>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4DBE729-8026-4B7D-BE6B-02EBAE7FA21E}" name="TablaDinámica8" cacheId="23"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2:AF42" firstHeaderRow="1" firstDataRow="2" firstDataCol="1"/>
  <pivotFields count="13">
    <pivotField showAll="0"/>
    <pivotField showAll="0"/>
    <pivotField showAll="0"/>
    <pivotField showAll="0"/>
    <pivotField axis="axisCol" showAll="0">
      <items count="14">
        <item x="0"/>
        <item x="1"/>
        <item x="2"/>
        <item x="3"/>
        <item x="4"/>
        <item x="11"/>
        <item x="12"/>
        <item x="5"/>
        <item x="6"/>
        <item x="7"/>
        <item x="8"/>
        <item x="9"/>
        <item x="10"/>
        <item t="default"/>
      </items>
    </pivotField>
    <pivotField showAll="0"/>
    <pivotField showAll="0"/>
    <pivotField showAll="0"/>
    <pivotField showAll="0"/>
    <pivotField showAll="0"/>
    <pivotField showAll="0"/>
    <pivotField axis="axisRow" dataField="1" showAll="0">
      <items count="80">
        <item x="19"/>
        <item x="9"/>
        <item x="2"/>
        <item x="1"/>
        <item x="8"/>
        <item x="4"/>
        <item x="6"/>
        <item x="17"/>
        <item x="21"/>
        <item x="5"/>
        <item x="15"/>
        <item x="18"/>
        <item m="1" x="78"/>
        <item x="0"/>
        <item x="22"/>
        <item x="11"/>
        <item x="16"/>
        <item x="3"/>
        <item x="12"/>
        <item m="1" x="77"/>
        <item x="14"/>
        <item x="13"/>
        <item x="7"/>
        <item x="20"/>
        <item h="1" x="10"/>
        <item x="23"/>
        <item x="24"/>
        <item x="25"/>
        <item x="26"/>
        <item x="27"/>
        <item x="28"/>
        <item x="29"/>
        <item x="30"/>
        <item x="31"/>
        <item x="32"/>
        <item x="33"/>
        <item x="34"/>
        <item x="35"/>
        <item x="36"/>
        <item x="37"/>
        <item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t="default"/>
      </items>
    </pivotField>
    <pivotField showAll="0"/>
  </pivotFields>
  <rowFields count="1">
    <field x="11"/>
  </rowFields>
  <rowItems count="39">
    <i>
      <x/>
    </i>
    <i>
      <x v="1"/>
    </i>
    <i>
      <x v="2"/>
    </i>
    <i>
      <x v="3"/>
    </i>
    <i>
      <x v="4"/>
    </i>
    <i>
      <x v="5"/>
    </i>
    <i>
      <x v="6"/>
    </i>
    <i>
      <x v="7"/>
    </i>
    <i>
      <x v="8"/>
    </i>
    <i>
      <x v="9"/>
    </i>
    <i>
      <x v="10"/>
    </i>
    <i>
      <x v="11"/>
    </i>
    <i>
      <x v="13"/>
    </i>
    <i>
      <x v="14"/>
    </i>
    <i>
      <x v="15"/>
    </i>
    <i>
      <x v="16"/>
    </i>
    <i>
      <x v="17"/>
    </i>
    <i>
      <x v="18"/>
    </i>
    <i>
      <x v="20"/>
    </i>
    <i>
      <x v="21"/>
    </i>
    <i>
      <x v="22"/>
    </i>
    <i>
      <x v="23"/>
    </i>
    <i>
      <x v="25"/>
    </i>
    <i>
      <x v="26"/>
    </i>
    <i>
      <x v="27"/>
    </i>
    <i>
      <x v="28"/>
    </i>
    <i>
      <x v="29"/>
    </i>
    <i>
      <x v="30"/>
    </i>
    <i>
      <x v="31"/>
    </i>
    <i>
      <x v="32"/>
    </i>
    <i>
      <x v="33"/>
    </i>
    <i>
      <x v="34"/>
    </i>
    <i>
      <x v="35"/>
    </i>
    <i>
      <x v="36"/>
    </i>
    <i>
      <x v="37"/>
    </i>
    <i>
      <x v="38"/>
    </i>
    <i>
      <x v="39"/>
    </i>
    <i>
      <x v="40"/>
    </i>
    <i t="grand">
      <x/>
    </i>
  </rowItems>
  <colFields count="1">
    <field x="4"/>
  </colFields>
  <colItems count="13">
    <i>
      <x/>
    </i>
    <i>
      <x v="1"/>
    </i>
    <i>
      <x v="2"/>
    </i>
    <i>
      <x v="3"/>
    </i>
    <i>
      <x v="4"/>
    </i>
    <i>
      <x v="5"/>
    </i>
    <i>
      <x v="7"/>
    </i>
    <i>
      <x v="8"/>
    </i>
    <i>
      <x v="9"/>
    </i>
    <i>
      <x v="10"/>
    </i>
    <i>
      <x v="11"/>
    </i>
    <i>
      <x v="12"/>
    </i>
    <i t="grand">
      <x/>
    </i>
  </colItems>
  <dataFields count="1">
    <dataField name="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494BC6E-DECF-4D49-9DE8-0A66F5904E5E}" name="TablaDinámica3"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chartFormat="10" rowHeaderCaption="TIPO DE INCAPACIDAD">
  <location ref="G2:H6" firstHeaderRow="1" firstDataRow="1" firstDataCol="1"/>
  <pivotFields count="13">
    <pivotField showAll="0"/>
    <pivotField showAll="0"/>
    <pivotField showAll="0"/>
    <pivotField showAll="0"/>
    <pivotField dataField="1" showAll="0"/>
    <pivotField showAll="0"/>
    <pivotField showAll="0"/>
    <pivotField axis="axisRow" showAll="0" sortType="ascending">
      <items count="7">
        <item x="0"/>
        <item h="1" x="4"/>
        <item m="1" x="5"/>
        <item x="2"/>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showAll="0"/>
    <pivotField showAll="0"/>
  </pivotFields>
  <rowFields count="1">
    <field x="7"/>
  </rowFields>
  <rowItems count="4">
    <i>
      <x v="3"/>
    </i>
    <i>
      <x v="4"/>
    </i>
    <i>
      <x/>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C2ACCF7-78C2-4500-AC05-A71F007CB22C}" name="TablaDinámica4" cacheId="24" applyNumberFormats="0" applyBorderFormats="0" applyFontFormats="0" applyPatternFormats="0" applyAlignmentFormats="0" applyWidthHeightFormats="1" dataCaption="Valores" updatedVersion="8" minRefreshableVersion="5" itemPrintTitles="1" createdVersion="8" indent="0" outline="1" outlineData="1" multipleFieldFilters="0" chartFormat="5" rowHeaderCaption="ENTIDAD">
  <location ref="J2:K8" firstHeaderRow="1" firstDataRow="1" firstDataCol="1"/>
  <pivotFields count="13">
    <pivotField showAll="0"/>
    <pivotField showAll="0"/>
    <pivotField showAll="0"/>
    <pivotField showAll="0"/>
    <pivotField dataField="1" showAll="0"/>
    <pivotField showAll="0"/>
    <pivotField showAll="0"/>
    <pivotField showAll="0"/>
    <pivotField axis="axisRow" showAll="0" sortType="ascending">
      <items count="11">
        <item x="2"/>
        <item x="0"/>
        <item x="5"/>
        <item x="1"/>
        <item h="1" x="3"/>
        <item x="4"/>
        <item h="1" x="6"/>
        <item h="1" x="7"/>
        <item h="1" x="8"/>
        <item h="1" x="9"/>
        <item t="default"/>
      </items>
      <autoSortScope>
        <pivotArea dataOnly="0" outline="0" fieldPosition="0">
          <references count="1">
            <reference field="4294967294" count="1" selected="0">
              <x v="0"/>
            </reference>
          </references>
        </pivotArea>
      </autoSortScope>
    </pivotField>
    <pivotField showAll="0"/>
    <pivotField showAll="0">
      <items count="120">
        <item x="4"/>
        <item x="3"/>
        <item x="0"/>
        <item x="1"/>
        <item x="7"/>
        <item x="8"/>
        <item x="6"/>
        <item x="9"/>
        <item x="11"/>
        <item x="5"/>
        <item x="10"/>
        <item x="12"/>
        <item x="13"/>
        <item x="15"/>
        <item x="14"/>
        <item x="16"/>
        <item x="18"/>
        <item x="19"/>
        <item x="21"/>
        <item x="20"/>
        <item x="23"/>
        <item x="24"/>
        <item x="22"/>
        <item x="26"/>
        <item x="25"/>
        <item x="27"/>
        <item x="31"/>
        <item x="2"/>
        <item x="28"/>
        <item x="32"/>
        <item x="29"/>
        <item x="30"/>
        <item x="36"/>
        <item x="34"/>
        <item x="35"/>
        <item x="37"/>
        <item x="38"/>
        <item x="40"/>
        <item x="39"/>
        <item x="41"/>
        <item x="42"/>
        <item x="44"/>
        <item x="43"/>
        <item x="45"/>
        <item x="46"/>
        <item x="47"/>
        <item x="48"/>
        <item x="49"/>
        <item x="50"/>
        <item x="51"/>
        <item x="52"/>
        <item x="53"/>
        <item x="54"/>
        <item x="55"/>
        <item x="56"/>
        <item x="57"/>
        <item x="59"/>
        <item x="58"/>
        <item x="17"/>
        <item x="60"/>
        <item x="61"/>
        <item x="62"/>
        <item x="63"/>
        <item x="64"/>
        <item x="65"/>
        <item x="33"/>
        <item x="68"/>
        <item x="67"/>
        <item x="69"/>
        <item x="66"/>
        <item x="71"/>
        <item x="70"/>
        <item x="77"/>
        <item x="78"/>
        <item x="75"/>
        <item x="72"/>
        <item x="73"/>
        <item x="74"/>
        <item x="79"/>
        <item x="81"/>
        <item x="76"/>
        <item x="83"/>
        <item x="82"/>
        <item x="84"/>
        <item x="80"/>
        <item x="85"/>
        <item x="86"/>
        <item x="87"/>
        <item x="89"/>
        <item x="90"/>
        <item x="92"/>
        <item x="91"/>
        <item x="95"/>
        <item x="93"/>
        <item x="94"/>
        <item x="97"/>
        <item x="100"/>
        <item x="99"/>
        <item x="98"/>
        <item x="96"/>
        <item x="104"/>
        <item x="103"/>
        <item x="106"/>
        <item x="111"/>
        <item x="105"/>
        <item x="107"/>
        <item x="108"/>
        <item x="110"/>
        <item x="101"/>
        <item x="112"/>
        <item x="113"/>
        <item x="102"/>
        <item x="114"/>
        <item x="115"/>
        <item x="116"/>
        <item x="117"/>
        <item x="109"/>
        <item x="88"/>
        <item x="118"/>
        <item t="default"/>
      </items>
    </pivotField>
    <pivotField showAll="0"/>
    <pivotField showAll="0"/>
  </pivotFields>
  <rowFields count="1">
    <field x="8"/>
  </rowFields>
  <rowItems count="6">
    <i>
      <x v="5"/>
    </i>
    <i>
      <x v="2"/>
    </i>
    <i>
      <x/>
    </i>
    <i>
      <x v="3"/>
    </i>
    <i>
      <x v="1"/>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01B281C-4303-4A2A-9A0B-39BBEFDE4246}" name="TablaDinámica17"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M2:N27" firstHeaderRow="1" firstDataRow="1" firstDataCol="1"/>
  <pivotFields count="13">
    <pivotField showAll="0"/>
    <pivotField showAll="0"/>
    <pivotField showAll="0"/>
    <pivotField showAll="0"/>
    <pivotField dataField="1" showAll="0"/>
    <pivotField showAll="0"/>
    <pivotField showAll="0"/>
    <pivotField showAll="0"/>
    <pivotField showAll="0"/>
    <pivotField numFmtId="14" showAll="0"/>
    <pivotField numFmtId="14" showAll="0"/>
    <pivotField axis="axisRow" showAll="0">
      <items count="25">
        <item x="10"/>
        <item x="23"/>
        <item x="17"/>
        <item x="9"/>
        <item x="7"/>
        <item x="1"/>
        <item x="11"/>
        <item x="6"/>
        <item x="20"/>
        <item x="13"/>
        <item x="2"/>
        <item x="19"/>
        <item x="21"/>
        <item x="3"/>
        <item x="14"/>
        <item x="22"/>
        <item x="16"/>
        <item x="12"/>
        <item x="18"/>
        <item x="15"/>
        <item x="4"/>
        <item x="0"/>
        <item x="8"/>
        <item x="5"/>
        <item t="default"/>
      </items>
    </pivotField>
    <pivotField showAll="0"/>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2259739-CD7F-48AF-BA6F-69142A522214}" name="TablaDinámica7"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A2:B14" firstHeaderRow="1" firstDataRow="1" firstDataCol="1"/>
  <pivotFields count="13">
    <pivotField showAll="0"/>
    <pivotField showAll="0"/>
    <pivotField showAll="0"/>
    <pivotField showAll="0"/>
    <pivotField axis="axisRow" showAll="0">
      <items count="12">
        <item x="0"/>
        <item x="1"/>
        <item x="2"/>
        <item x="3"/>
        <item x="4"/>
        <item x="5"/>
        <item x="6"/>
        <item x="7"/>
        <item x="8"/>
        <item x="9"/>
        <item x="10"/>
        <item t="default"/>
      </items>
    </pivotField>
    <pivotField dataField="1" showAll="0"/>
    <pivotField showAll="0"/>
    <pivotField showAll="0"/>
    <pivotField showAll="0"/>
    <pivotField numFmtId="14" showAll="0"/>
    <pivotField numFmtId="14" showAll="0"/>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646C484-8BCD-4291-94EF-BFD012790012}" name="TablaDinámica18"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P2:Q27" firstHeaderRow="1" firstDataRow="1" firstDataCol="1"/>
  <pivotFields count="13">
    <pivotField showAll="0"/>
    <pivotField showAll="0"/>
    <pivotField showAll="0"/>
    <pivotField showAll="0"/>
    <pivotField showAll="0"/>
    <pivotField dataField="1" showAll="0"/>
    <pivotField showAll="0"/>
    <pivotField showAll="0"/>
    <pivotField showAll="0"/>
    <pivotField numFmtId="14" showAll="0"/>
    <pivotField numFmtId="14" showAll="0"/>
    <pivotField axis="axisRow" showAll="0">
      <items count="25">
        <item x="10"/>
        <item x="23"/>
        <item x="17"/>
        <item x="9"/>
        <item x="7"/>
        <item x="1"/>
        <item x="11"/>
        <item x="6"/>
        <item x="20"/>
        <item x="13"/>
        <item x="2"/>
        <item x="19"/>
        <item x="21"/>
        <item x="3"/>
        <item x="14"/>
        <item x="22"/>
        <item x="16"/>
        <item x="12"/>
        <item x="18"/>
        <item x="15"/>
        <item x="4"/>
        <item x="0"/>
        <item x="8"/>
        <item x="5"/>
        <item t="default"/>
      </items>
    </pivotField>
    <pivotField showAll="0"/>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5A30646-356E-40C4-B09E-2607F660431A}" name="TablaDinámica15"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G2:H6" firstHeaderRow="1" firstDataRow="1" firstDataCol="1"/>
  <pivotFields count="13">
    <pivotField showAll="0"/>
    <pivotField showAll="0"/>
    <pivotField showAll="0"/>
    <pivotField showAll="0"/>
    <pivotField dataField="1" showAll="0"/>
    <pivotField showAll="0"/>
    <pivotField showAll="0"/>
    <pivotField axis="axisRow" showAll="0">
      <items count="4">
        <item x="1"/>
        <item x="2"/>
        <item x="0"/>
        <item t="default"/>
      </items>
    </pivotField>
    <pivotField showAll="0"/>
    <pivotField numFmtId="14" showAll="0"/>
    <pivotField numFmtId="14" showAll="0"/>
    <pivotField showAll="0"/>
    <pivotField showAll="0"/>
  </pivotFields>
  <rowFields count="1">
    <field x="7"/>
  </rowFields>
  <rowItems count="4">
    <i>
      <x/>
    </i>
    <i>
      <x v="1"/>
    </i>
    <i>
      <x v="2"/>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20D6C03-4908-4A96-9F68-20C2A2EC0302}" name="TablaDinámica16"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J2:K11" firstHeaderRow="1" firstDataRow="1" firstDataCol="1"/>
  <pivotFields count="13">
    <pivotField showAll="0"/>
    <pivotField showAll="0"/>
    <pivotField showAll="0"/>
    <pivotField showAll="0"/>
    <pivotField dataField="1" showAll="0"/>
    <pivotField showAll="0"/>
    <pivotField showAll="0"/>
    <pivotField showAll="0"/>
    <pivotField axis="axisRow" showAll="0">
      <items count="10">
        <item x="1"/>
        <item x="3"/>
        <item x="2"/>
        <item x="6"/>
        <item x="0"/>
        <item m="1" x="8"/>
        <item x="4"/>
        <item x="5"/>
        <item x="7"/>
        <item t="default"/>
      </items>
    </pivotField>
    <pivotField numFmtId="14" showAll="0"/>
    <pivotField numFmtId="14" showAll="0"/>
    <pivotField showAll="0"/>
    <pivotField showAll="0"/>
  </pivotFields>
  <rowFields count="1">
    <field x="8"/>
  </rowFields>
  <rowItems count="9">
    <i>
      <x/>
    </i>
    <i>
      <x v="1"/>
    </i>
    <i>
      <x v="2"/>
    </i>
    <i>
      <x v="3"/>
    </i>
    <i>
      <x v="4"/>
    </i>
    <i>
      <x v="6"/>
    </i>
    <i>
      <x v="7"/>
    </i>
    <i>
      <x v="8"/>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551FCED-5861-4726-8AE6-4B94BC6C5BCB}" name="TablaDinámica14"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D2:E4" firstHeaderRow="1" firstDataRow="1" firstDataCol="1"/>
  <pivotFields count="13">
    <pivotField showAll="0"/>
    <pivotField showAll="0"/>
    <pivotField showAll="0"/>
    <pivotField showAll="0"/>
    <pivotField dataField="1" showAll="0"/>
    <pivotField showAll="0"/>
    <pivotField axis="axisRow" showAll="0">
      <items count="2">
        <item x="0"/>
        <item t="default"/>
      </items>
    </pivotField>
    <pivotField showAll="0"/>
    <pivotField showAll="0"/>
    <pivotField numFmtId="14" showAll="0"/>
    <pivotField numFmtId="14" showAll="0"/>
    <pivotField showAll="0"/>
    <pivotField showAll="0"/>
  </pivotFields>
  <rowFields count="1">
    <field x="6"/>
  </rowFields>
  <rowItems count="2">
    <i>
      <x/>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9038AD7-C19D-4BDA-A64F-8C89FC03B8BB}" name="TablaDinámica19" cacheId="2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2:AE28" firstHeaderRow="1" firstDataRow="2" firstDataCol="1"/>
  <pivotFields count="13">
    <pivotField showAll="0"/>
    <pivotField showAll="0"/>
    <pivotField showAll="0"/>
    <pivotField showAll="0"/>
    <pivotField axis="axisCol" showAll="0">
      <items count="12">
        <item x="0"/>
        <item x="1"/>
        <item x="2"/>
        <item x="3"/>
        <item x="4"/>
        <item x="5"/>
        <item x="6"/>
        <item x="7"/>
        <item x="8"/>
        <item x="9"/>
        <item x="10"/>
        <item t="default"/>
      </items>
    </pivotField>
    <pivotField showAll="0"/>
    <pivotField showAll="0"/>
    <pivotField showAll="0"/>
    <pivotField showAll="0"/>
    <pivotField numFmtId="14" showAll="0"/>
    <pivotField numFmtId="14" showAll="0"/>
    <pivotField axis="axisRow" dataField="1" showAll="0">
      <items count="25">
        <item x="10"/>
        <item x="23"/>
        <item x="17"/>
        <item x="9"/>
        <item x="7"/>
        <item x="1"/>
        <item x="11"/>
        <item x="6"/>
        <item x="20"/>
        <item x="13"/>
        <item x="2"/>
        <item x="19"/>
        <item x="21"/>
        <item x="3"/>
        <item x="14"/>
        <item x="22"/>
        <item x="16"/>
        <item x="12"/>
        <item x="18"/>
        <item x="15"/>
        <item x="4"/>
        <item x="0"/>
        <item x="8"/>
        <item x="5"/>
        <item t="default"/>
      </items>
    </pivotField>
    <pivotField showAll="0"/>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12">
    <i>
      <x/>
    </i>
    <i>
      <x v="1"/>
    </i>
    <i>
      <x v="2"/>
    </i>
    <i>
      <x v="3"/>
    </i>
    <i>
      <x v="4"/>
    </i>
    <i>
      <x v="5"/>
    </i>
    <i>
      <x v="6"/>
    </i>
    <i>
      <x v="7"/>
    </i>
    <i>
      <x v="8"/>
    </i>
    <i>
      <x v="9"/>
    </i>
    <i>
      <x v="10"/>
    </i>
    <i t="grand">
      <x/>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856DABE-2BA6-4A59-AE07-662B1121D90C}" name="TablaDinámica31"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A1:B8" firstHeaderRow="1" firstDataRow="1" firstDataCol="1"/>
  <pivotFields count="13">
    <pivotField showAll="0"/>
    <pivotField showAll="0"/>
    <pivotField numFmtId="3" showAll="0"/>
    <pivotField showAll="0"/>
    <pivotField axis="axisRow" showAll="0">
      <items count="7">
        <item x="0"/>
        <item x="1"/>
        <item x="2"/>
        <item x="3"/>
        <item x="4"/>
        <item x="5"/>
        <item t="default"/>
      </items>
    </pivotField>
    <pivotField dataField="1" showAll="0"/>
    <pivotField showAll="0"/>
    <pivotField showAll="0"/>
    <pivotField showAll="0"/>
    <pivotField numFmtId="14" showAll="0"/>
    <pivotField numFmtId="14" showAll="0"/>
    <pivotField showAll="0"/>
    <pivotField showAll="0"/>
  </pivotFields>
  <rowFields count="1">
    <field x="4"/>
  </rowFields>
  <rowItems count="7">
    <i>
      <x/>
    </i>
    <i>
      <x v="1"/>
    </i>
    <i>
      <x v="2"/>
    </i>
    <i>
      <x v="3"/>
    </i>
    <i>
      <x v="4"/>
    </i>
    <i>
      <x v="5"/>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40E7147-9484-4FA9-A6DF-403AC229F1EC}" name="TablaDinámica35"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ODIGO">
  <location ref="M1:N10" firstHeaderRow="1" firstDataRow="1" firstDataCol="1"/>
  <pivotFields count="13">
    <pivotField showAll="0"/>
    <pivotField showAll="0"/>
    <pivotField numFmtId="3" showAll="0"/>
    <pivotField showAll="0"/>
    <pivotField dataField="1" showAll="0"/>
    <pivotField showAll="0"/>
    <pivotField showAll="0"/>
    <pivotField showAll="0"/>
    <pivotField showAll="0"/>
    <pivotField numFmtId="14" showAll="0"/>
    <pivotField numFmtId="14" showAll="0"/>
    <pivotField axis="axisRow" showAll="0">
      <items count="9">
        <item x="0"/>
        <item x="6"/>
        <item x="5"/>
        <item x="1"/>
        <item x="7"/>
        <item x="4"/>
        <item x="2"/>
        <item x="3"/>
        <item t="default"/>
      </items>
    </pivotField>
    <pivotField showAll="0"/>
  </pivotFields>
  <rowFields count="1">
    <field x="11"/>
  </rowFields>
  <rowItems count="9">
    <i>
      <x/>
    </i>
    <i>
      <x v="1"/>
    </i>
    <i>
      <x v="2"/>
    </i>
    <i>
      <x v="3"/>
    </i>
    <i>
      <x v="4"/>
    </i>
    <i>
      <x v="5"/>
    </i>
    <i>
      <x v="6"/>
    </i>
    <i>
      <x v="7"/>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F1CC495-7E7B-4313-80D7-1E0C28089460}" name="TablaDinámica34"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ENTIDAD">
  <location ref="J1:K6" firstHeaderRow="1" firstDataRow="1" firstDataCol="1"/>
  <pivotFields count="13">
    <pivotField showAll="0"/>
    <pivotField showAll="0"/>
    <pivotField numFmtId="3" showAll="0"/>
    <pivotField showAll="0"/>
    <pivotField dataField="1" showAll="0"/>
    <pivotField showAll="0"/>
    <pivotField showAll="0"/>
    <pivotField showAll="0"/>
    <pivotField axis="axisRow" showAll="0">
      <items count="5">
        <item x="3"/>
        <item x="1"/>
        <item x="0"/>
        <item x="2"/>
        <item t="default"/>
      </items>
    </pivotField>
    <pivotField numFmtId="14" showAll="0"/>
    <pivotField numFmtId="14" showAll="0"/>
    <pivotField showAll="0"/>
    <pivotField showAll="0"/>
  </pivotFields>
  <rowFields count="1">
    <field x="8"/>
  </rowFields>
  <rowItems count="5">
    <i>
      <x/>
    </i>
    <i>
      <x v="1"/>
    </i>
    <i>
      <x v="2"/>
    </i>
    <i>
      <x v="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99BAF50B-8BBB-4800-9EC1-B8708FFFD10D}" name="TablaDinámica33"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TIPO DE INCAPACIDAD">
  <location ref="G1:H5" firstHeaderRow="1" firstDataRow="1" firstDataCol="1"/>
  <pivotFields count="13">
    <pivotField showAll="0"/>
    <pivotField showAll="0"/>
    <pivotField numFmtId="3" showAll="0"/>
    <pivotField showAll="0"/>
    <pivotField dataField="1" showAll="0"/>
    <pivotField showAll="0"/>
    <pivotField showAll="0"/>
    <pivotField axis="axisRow" showAll="0">
      <items count="4">
        <item x="0"/>
        <item x="2"/>
        <item x="1"/>
        <item t="default"/>
      </items>
    </pivotField>
    <pivotField showAll="0"/>
    <pivotField numFmtId="14" showAll="0"/>
    <pivotField numFmtId="14" showAll="0"/>
    <pivotField showAll="0"/>
    <pivotField showAll="0"/>
  </pivotFields>
  <rowFields count="1">
    <field x="7"/>
  </rowFields>
  <rowItems count="4">
    <i>
      <x/>
    </i>
    <i>
      <x v="1"/>
    </i>
    <i>
      <x v="2"/>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9DA6DF0-2CE5-451B-8D92-60E672922B05}" name="TablaDinámica32"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LASE DE INCAPACIDAD">
  <location ref="D1:E3" firstHeaderRow="1" firstDataRow="1" firstDataCol="1"/>
  <pivotFields count="13">
    <pivotField showAll="0"/>
    <pivotField showAll="0"/>
    <pivotField numFmtId="3" showAll="0"/>
    <pivotField showAll="0"/>
    <pivotField dataField="1" showAll="0"/>
    <pivotField showAll="0"/>
    <pivotField axis="axisRow" showAll="0">
      <items count="2">
        <item x="0"/>
        <item t="default"/>
      </items>
    </pivotField>
    <pivotField showAll="0"/>
    <pivotField showAll="0"/>
    <pivotField numFmtId="14" showAll="0"/>
    <pivotField numFmtId="14" showAll="0"/>
    <pivotField showAll="0"/>
    <pivotField showAll="0"/>
  </pivotFields>
  <rowFields count="1">
    <field x="6"/>
  </rowFields>
  <rowItems count="2">
    <i>
      <x/>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002737A-13FC-47ED-AA34-59C09F9C8A3B}" name="TablaDinámica37"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1:Z11" firstHeaderRow="1" firstDataRow="2" firstDataCol="1"/>
  <pivotFields count="13">
    <pivotField showAll="0"/>
    <pivotField showAll="0"/>
    <pivotField numFmtId="3" showAll="0"/>
    <pivotField showAll="0"/>
    <pivotField axis="axisCol" showAll="0">
      <items count="7">
        <item x="0"/>
        <item x="1"/>
        <item x="2"/>
        <item x="3"/>
        <item x="4"/>
        <item x="5"/>
        <item t="default"/>
      </items>
    </pivotField>
    <pivotField showAll="0"/>
    <pivotField showAll="0"/>
    <pivotField showAll="0"/>
    <pivotField showAll="0"/>
    <pivotField numFmtId="14" showAll="0"/>
    <pivotField numFmtId="14" showAll="0"/>
    <pivotField axis="axisRow" dataField="1" showAll="0">
      <items count="9">
        <item x="0"/>
        <item x="6"/>
        <item x="5"/>
        <item x="1"/>
        <item x="7"/>
        <item x="4"/>
        <item x="2"/>
        <item x="3"/>
        <item t="default"/>
      </items>
    </pivotField>
    <pivotField showAll="0"/>
  </pivotFields>
  <rowFields count="1">
    <field x="11"/>
  </rowFields>
  <rowItems count="9">
    <i>
      <x/>
    </i>
    <i>
      <x v="1"/>
    </i>
    <i>
      <x v="2"/>
    </i>
    <i>
      <x v="3"/>
    </i>
    <i>
      <x v="4"/>
    </i>
    <i>
      <x v="5"/>
    </i>
    <i>
      <x v="6"/>
    </i>
    <i>
      <x v="7"/>
    </i>
    <i t="grand">
      <x/>
    </i>
  </rowItems>
  <colFields count="1">
    <field x="4"/>
  </colFields>
  <colItems count="7">
    <i>
      <x/>
    </i>
    <i>
      <x v="1"/>
    </i>
    <i>
      <x v="2"/>
    </i>
    <i>
      <x v="3"/>
    </i>
    <i>
      <x v="4"/>
    </i>
    <i>
      <x v="5"/>
    </i>
    <i t="grand">
      <x/>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8CC29DB-DC61-4BE7-B320-7666D6488CA5}" name="TablaDinámica36" cacheId="2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ODIGO">
  <location ref="P1:Q10" firstHeaderRow="1" firstDataRow="1" firstDataCol="1"/>
  <pivotFields count="13">
    <pivotField showAll="0"/>
    <pivotField showAll="0"/>
    <pivotField numFmtId="3" showAll="0"/>
    <pivotField showAll="0"/>
    <pivotField showAll="0"/>
    <pivotField dataField="1" showAll="0"/>
    <pivotField showAll="0"/>
    <pivotField showAll="0"/>
    <pivotField showAll="0"/>
    <pivotField numFmtId="14" showAll="0"/>
    <pivotField numFmtId="14" showAll="0"/>
    <pivotField axis="axisRow" showAll="0">
      <items count="9">
        <item x="0"/>
        <item x="6"/>
        <item x="5"/>
        <item x="1"/>
        <item x="7"/>
        <item x="4"/>
        <item x="2"/>
        <item x="3"/>
        <item t="default"/>
      </items>
    </pivotField>
    <pivotField showAll="0"/>
  </pivotFields>
  <rowFields count="1">
    <field x="11"/>
  </rowFields>
  <rowItems count="9">
    <i>
      <x/>
    </i>
    <i>
      <x v="1"/>
    </i>
    <i>
      <x v="2"/>
    </i>
    <i>
      <x v="3"/>
    </i>
    <i>
      <x v="4"/>
    </i>
    <i>
      <x v="5"/>
    </i>
    <i>
      <x v="6"/>
    </i>
    <i>
      <x v="7"/>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7FAC0C7-F245-42C1-92C0-671C71C5E335}" name="TablaDinámica30"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1:AH52" firstHeaderRow="1" firstDataRow="2" firstDataCol="1"/>
  <pivotFields count="13">
    <pivotField showAll="0"/>
    <pivotField showAll="0"/>
    <pivotField showAll="0"/>
    <pivotField showAll="0"/>
    <pivotField axis="axisCol" showAll="0">
      <items count="15">
        <item x="6"/>
        <item x="5"/>
        <item x="3"/>
        <item x="4"/>
        <item x="7"/>
        <item x="8"/>
        <item x="9"/>
        <item x="10"/>
        <item x="11"/>
        <item x="12"/>
        <item x="0"/>
        <item x="1"/>
        <item x="2"/>
        <item x="13"/>
        <item t="default"/>
      </items>
    </pivotField>
    <pivotField showAll="0"/>
    <pivotField showAll="0"/>
    <pivotField showAll="0"/>
    <pivotField showAll="0"/>
    <pivotField showAll="0"/>
    <pivotField showAll="0"/>
    <pivotField axis="axisRow" dataField="1" showAll="0">
      <items count="50">
        <item x="29"/>
        <item x="14"/>
        <item x="40"/>
        <item x="32"/>
        <item x="42"/>
        <item x="33"/>
        <item x="2"/>
        <item x="11"/>
        <item x="44"/>
        <item x="41"/>
        <item x="4"/>
        <item x="34"/>
        <item x="17"/>
        <item x="6"/>
        <item x="31"/>
        <item x="5"/>
        <item x="12"/>
        <item x="48"/>
        <item x="36"/>
        <item x="38"/>
        <item x="22"/>
        <item x="43"/>
        <item x="24"/>
        <item x="9"/>
        <item x="21"/>
        <item x="8"/>
        <item x="30"/>
        <item x="25"/>
        <item x="16"/>
        <item x="23"/>
        <item x="10"/>
        <item x="28"/>
        <item x="7"/>
        <item x="1"/>
        <item x="26"/>
        <item x="37"/>
        <item x="45"/>
        <item x="46"/>
        <item x="13"/>
        <item x="39"/>
        <item x="47"/>
        <item x="27"/>
        <item x="20"/>
        <item x="35"/>
        <item x="18"/>
        <item x="15"/>
        <item x="19"/>
        <item x="0"/>
        <item x="3"/>
        <item t="default"/>
      </items>
    </pivotField>
    <pivotField showAl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4"/>
  </colFields>
  <colItems count="15">
    <i>
      <x/>
    </i>
    <i>
      <x v="1"/>
    </i>
    <i>
      <x v="2"/>
    </i>
    <i>
      <x v="3"/>
    </i>
    <i>
      <x v="4"/>
    </i>
    <i>
      <x v="5"/>
    </i>
    <i>
      <x v="6"/>
    </i>
    <i>
      <x v="7"/>
    </i>
    <i>
      <x v="8"/>
    </i>
    <i>
      <x v="9"/>
    </i>
    <i>
      <x v="10"/>
    </i>
    <i>
      <x v="11"/>
    </i>
    <i>
      <x v="12"/>
    </i>
    <i>
      <x v="13"/>
    </i>
    <i t="grand">
      <x/>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A60C2E01-BAB4-4486-B0E0-7378FCD105FC}" name="TablaDinámica29"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P3:Q53" firstHeaderRow="1" firstDataRow="1" firstDataCol="1"/>
  <pivotFields count="13">
    <pivotField showAll="0"/>
    <pivotField showAll="0"/>
    <pivotField showAll="0"/>
    <pivotField showAll="0"/>
    <pivotField showAll="0"/>
    <pivotField dataField="1" showAll="0"/>
    <pivotField showAll="0"/>
    <pivotField showAll="0"/>
    <pivotField showAll="0"/>
    <pivotField showAll="0"/>
    <pivotField showAll="0"/>
    <pivotField axis="axisRow" showAll="0">
      <items count="50">
        <item x="29"/>
        <item x="14"/>
        <item x="40"/>
        <item x="32"/>
        <item x="42"/>
        <item x="33"/>
        <item x="2"/>
        <item x="11"/>
        <item x="44"/>
        <item x="41"/>
        <item x="4"/>
        <item x="34"/>
        <item x="17"/>
        <item x="6"/>
        <item x="31"/>
        <item x="5"/>
        <item x="12"/>
        <item x="48"/>
        <item x="36"/>
        <item x="38"/>
        <item x="22"/>
        <item x="43"/>
        <item x="24"/>
        <item x="9"/>
        <item x="21"/>
        <item x="8"/>
        <item x="30"/>
        <item x="25"/>
        <item x="16"/>
        <item x="23"/>
        <item x="10"/>
        <item x="28"/>
        <item x="7"/>
        <item x="1"/>
        <item x="26"/>
        <item x="37"/>
        <item x="45"/>
        <item x="46"/>
        <item x="13"/>
        <item x="39"/>
        <item x="47"/>
        <item x="27"/>
        <item x="20"/>
        <item x="35"/>
        <item x="18"/>
        <item x="15"/>
        <item x="19"/>
        <item x="0"/>
        <item x="3"/>
        <item t="default"/>
      </items>
    </pivotField>
    <pivotField showAl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a d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14CD972-6120-469C-BD82-E0011DF20BB7}" name="TablaDinámica25"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D1:E6" firstHeaderRow="1" firstDataRow="1" firstDataCol="1"/>
  <pivotFields count="13">
    <pivotField showAll="0"/>
    <pivotField showAll="0"/>
    <pivotField showAll="0"/>
    <pivotField showAll="0"/>
    <pivotField dataField="1" showAll="0"/>
    <pivotField showAll="0"/>
    <pivotField axis="axisRow" showAll="0">
      <items count="5">
        <item x="2"/>
        <item x="1"/>
        <item x="0"/>
        <item x="3"/>
        <item t="default"/>
      </items>
    </pivotField>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ECD6186B-A219-4FC0-824D-79B23C561E09}" name="TablaDinámica27"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J1:K14" firstHeaderRow="1" firstDataRow="1" firstDataCol="1"/>
  <pivotFields count="13">
    <pivotField showAll="0"/>
    <pivotField showAll="0"/>
    <pivotField showAll="0"/>
    <pivotField showAll="0"/>
    <pivotField dataField="1" showAll="0"/>
    <pivotField showAll="0"/>
    <pivotField showAll="0"/>
    <pivotField showAll="0"/>
    <pivotField axis="axisRow" showAll="0">
      <items count="14">
        <item x="8"/>
        <item x="11"/>
        <item x="4"/>
        <item x="2"/>
        <item x="5"/>
        <item x="7"/>
        <item x="1"/>
        <item m="1" x="12"/>
        <item x="0"/>
        <item x="3"/>
        <item x="6"/>
        <item x="9"/>
        <item x="10"/>
        <item t="default"/>
      </items>
    </pivotField>
    <pivotField showAll="0"/>
    <pivotField showAll="0"/>
    <pivotField showAll="0"/>
    <pivotField showAll="0"/>
  </pivotFields>
  <rowFields count="1">
    <field x="8"/>
  </rowFields>
  <rowItems count="13">
    <i>
      <x/>
    </i>
    <i>
      <x v="1"/>
    </i>
    <i>
      <x v="2"/>
    </i>
    <i>
      <x v="3"/>
    </i>
    <i>
      <x v="4"/>
    </i>
    <i>
      <x v="5"/>
    </i>
    <i>
      <x v="6"/>
    </i>
    <i>
      <x v="8"/>
    </i>
    <i>
      <x v="9"/>
    </i>
    <i>
      <x v="10"/>
    </i>
    <i>
      <x v="11"/>
    </i>
    <i>
      <x v="12"/>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37FCAA26-DC59-480A-ADA3-D83E24A7095E}" name="TablaDinámica24"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A1:B16" firstHeaderRow="1" firstDataRow="1" firstDataCol="1"/>
  <pivotFields count="13">
    <pivotField showAll="0"/>
    <pivotField showAll="0"/>
    <pivotField showAll="0"/>
    <pivotField showAll="0"/>
    <pivotField axis="axisRow" showAll="0">
      <items count="15">
        <item x="6"/>
        <item x="5"/>
        <item x="3"/>
        <item x="4"/>
        <item x="7"/>
        <item x="8"/>
        <item x="9"/>
        <item x="10"/>
        <item x="11"/>
        <item x="12"/>
        <item x="0"/>
        <item x="1"/>
        <item x="2"/>
        <item x="13"/>
        <item t="default"/>
      </items>
    </pivotField>
    <pivotField dataField="1" showAll="0"/>
    <pivotField showAll="0"/>
    <pivotField showAll="0"/>
    <pivotField showAll="0"/>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5795BAC2-2FD9-4820-9074-F9EF6FDDA7F4}" name="TablaDinámica28"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M1:N51" firstHeaderRow="1" firstDataRow="1" firstDataCol="1"/>
  <pivotFields count="13">
    <pivotField showAll="0"/>
    <pivotField showAll="0"/>
    <pivotField showAll="0"/>
    <pivotField showAll="0"/>
    <pivotField dataField="1" showAll="0"/>
    <pivotField showAll="0"/>
    <pivotField showAll="0"/>
    <pivotField showAll="0"/>
    <pivotField showAll="0"/>
    <pivotField showAll="0"/>
    <pivotField showAll="0"/>
    <pivotField axis="axisRow" showAll="0">
      <items count="50">
        <item x="29"/>
        <item x="14"/>
        <item x="40"/>
        <item x="32"/>
        <item x="42"/>
        <item x="33"/>
        <item x="2"/>
        <item x="11"/>
        <item x="44"/>
        <item x="41"/>
        <item x="4"/>
        <item x="34"/>
        <item x="17"/>
        <item x="6"/>
        <item x="31"/>
        <item x="5"/>
        <item x="12"/>
        <item x="48"/>
        <item x="36"/>
        <item x="38"/>
        <item x="22"/>
        <item x="43"/>
        <item x="24"/>
        <item x="9"/>
        <item x="21"/>
        <item x="8"/>
        <item x="30"/>
        <item x="25"/>
        <item x="16"/>
        <item x="23"/>
        <item x="10"/>
        <item x="28"/>
        <item x="7"/>
        <item x="1"/>
        <item x="26"/>
        <item x="37"/>
        <item x="45"/>
        <item x="46"/>
        <item x="13"/>
        <item x="39"/>
        <item x="47"/>
        <item x="27"/>
        <item x="20"/>
        <item x="35"/>
        <item x="18"/>
        <item x="15"/>
        <item x="19"/>
        <item x="0"/>
        <item x="3"/>
        <item t="default"/>
      </items>
    </pivotField>
    <pivotField showAl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0082726B-3CD3-4D8E-BD4E-ADB7920E808F}" name="TablaDinámica26" cacheId="22"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G1:H7" firstHeaderRow="1" firstDataRow="1" firstDataCol="1"/>
  <pivotFields count="13">
    <pivotField showAll="0"/>
    <pivotField showAll="0"/>
    <pivotField showAll="0"/>
    <pivotField showAll="0"/>
    <pivotField dataField="1" showAll="0"/>
    <pivotField showAll="0"/>
    <pivotField showAll="0"/>
    <pivotField axis="axisRow" showAll="0">
      <items count="6">
        <item x="2"/>
        <item x="1"/>
        <item x="0"/>
        <item x="3"/>
        <item x="4"/>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4A164DB-FAA1-413D-859E-5432DF030389}" name="TablaDinámica19"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G1:H8" firstHeaderRow="1" firstDataRow="1" firstDataCol="1"/>
  <pivotFields count="13">
    <pivotField showAll="0"/>
    <pivotField showAll="0"/>
    <pivotField showAll="0"/>
    <pivotField showAll="0"/>
    <pivotField dataField="1" showAll="0"/>
    <pivotField showAll="0"/>
    <pivotField showAll="0"/>
    <pivotField axis="axisRow" showAll="0">
      <items count="7">
        <item x="4"/>
        <item x="1"/>
        <item x="3"/>
        <item x="0"/>
        <item x="5"/>
        <item x="2"/>
        <item t="default"/>
      </items>
    </pivotField>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B3009922-FF37-4700-8CEC-7BBF6402B512}" name="TablaDinámica17"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A1:B15" firstHeaderRow="1" firstDataRow="1" firstDataCol="1"/>
  <pivotFields count="13">
    <pivotField showAll="0"/>
    <pivotField showAll="0"/>
    <pivotField showAll="0"/>
    <pivotField showAll="0"/>
    <pivotField axis="axisRow" showAll="0">
      <items count="14">
        <item x="0"/>
        <item x="1"/>
        <item x="2"/>
        <item x="4"/>
        <item x="5"/>
        <item x="6"/>
        <item x="8"/>
        <item x="9"/>
        <item x="11"/>
        <item x="12"/>
        <item x="7"/>
        <item x="10"/>
        <item x="3"/>
        <item t="default"/>
      </items>
    </pivotField>
    <pivotField dataField="1"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58D9F85A-2C08-4B57-8867-78096E8202E5}" name="TablaDinámica23"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1:AG83" firstHeaderRow="1" firstDataRow="2" firstDataCol="1"/>
  <pivotFields count="13">
    <pivotField showAll="0"/>
    <pivotField showAll="0"/>
    <pivotField showAll="0"/>
    <pivotField showAll="0"/>
    <pivotField axis="axisCol" showAll="0">
      <items count="14">
        <item x="0"/>
        <item x="1"/>
        <item x="2"/>
        <item x="4"/>
        <item x="5"/>
        <item x="6"/>
        <item x="8"/>
        <item x="9"/>
        <item x="11"/>
        <item x="12"/>
        <item x="7"/>
        <item x="10"/>
        <item x="3"/>
        <item t="default"/>
      </items>
    </pivotField>
    <pivotField showAll="0"/>
    <pivotField showAll="0"/>
    <pivotField showAll="0"/>
    <pivotField showAll="0"/>
    <pivotField showAll="0"/>
    <pivotField showAll="0"/>
    <pivotField axis="axisRow" dataField="1" showAll="0">
      <items count="81">
        <item x="6"/>
        <item x="5"/>
        <item x="39"/>
        <item x="18"/>
        <item x="49"/>
        <item x="46"/>
        <item x="11"/>
        <item x="55"/>
        <item x="56"/>
        <item x="29"/>
        <item x="9"/>
        <item x="10"/>
        <item x="23"/>
        <item x="19"/>
        <item x="8"/>
        <item x="20"/>
        <item x="33"/>
        <item x="28"/>
        <item x="2"/>
        <item x="1"/>
        <item x="78"/>
        <item x="47"/>
        <item x="44"/>
        <item x="27"/>
        <item x="70"/>
        <item x="14"/>
        <item x="32"/>
        <item x="69"/>
        <item x="57"/>
        <item x="30"/>
        <item x="52"/>
        <item x="68"/>
        <item x="37"/>
        <item x="43"/>
        <item x="12"/>
        <item x="22"/>
        <item x="48"/>
        <item x="31"/>
        <item x="24"/>
        <item x="77"/>
        <item x="65"/>
        <item x="53"/>
        <item x="16"/>
        <item x="79"/>
        <item x="40"/>
        <item x="7"/>
        <item x="71"/>
        <item x="63"/>
        <item x="50"/>
        <item x="62"/>
        <item x="17"/>
        <item x="13"/>
        <item x="26"/>
        <item x="59"/>
        <item x="34"/>
        <item x="15"/>
        <item x="58"/>
        <item x="45"/>
        <item x="75"/>
        <item x="21"/>
        <item x="61"/>
        <item x="3"/>
        <item x="64"/>
        <item x="51"/>
        <item x="66"/>
        <item x="74"/>
        <item x="35"/>
        <item x="72"/>
        <item x="60"/>
        <item x="41"/>
        <item x="54"/>
        <item x="76"/>
        <item x="4"/>
        <item x="67"/>
        <item x="42"/>
        <item x="73"/>
        <item x="36"/>
        <item x="38"/>
        <item x="25"/>
        <item x="0"/>
        <item t="default"/>
      </items>
    </pivotField>
    <pivotField showAll="0"/>
  </pivotFields>
  <rowFields count="1">
    <field x="1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Fields count="1">
    <field x="4"/>
  </colFields>
  <colItems count="14">
    <i>
      <x/>
    </i>
    <i>
      <x v="1"/>
    </i>
    <i>
      <x v="2"/>
    </i>
    <i>
      <x v="3"/>
    </i>
    <i>
      <x v="4"/>
    </i>
    <i>
      <x v="5"/>
    </i>
    <i>
      <x v="6"/>
    </i>
    <i>
      <x v="7"/>
    </i>
    <i>
      <x v="8"/>
    </i>
    <i>
      <x v="9"/>
    </i>
    <i>
      <x v="10"/>
    </i>
    <i>
      <x v="11"/>
    </i>
    <i>
      <x v="12"/>
    </i>
    <i t="grand">
      <x/>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E5B8CA39-C883-4AAB-8F24-A8BBA34B5C7D}" name="TablaDinámica20"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J1:K21" firstHeaderRow="1" firstDataRow="1" firstDataCol="1"/>
  <pivotFields count="13">
    <pivotField showAll="0"/>
    <pivotField showAll="0"/>
    <pivotField showAll="0"/>
    <pivotField showAll="0"/>
    <pivotField dataField="1" showAll="0"/>
    <pivotField showAll="0"/>
    <pivotField showAll="0"/>
    <pivotField showAll="0"/>
    <pivotField axis="axisRow" showAll="0">
      <items count="20">
        <item x="16"/>
        <item x="11"/>
        <item x="17"/>
        <item x="13"/>
        <item x="4"/>
        <item x="8"/>
        <item x="10"/>
        <item x="9"/>
        <item x="6"/>
        <item x="18"/>
        <item x="14"/>
        <item x="15"/>
        <item x="2"/>
        <item x="1"/>
        <item x="3"/>
        <item x="7"/>
        <item x="5"/>
        <item x="0"/>
        <item x="12"/>
        <item t="default"/>
      </items>
    </pivotField>
    <pivotField showAll="0"/>
    <pivotField showAll="0"/>
    <pivotField showAll="0"/>
    <pivotField showAll="0"/>
  </pivotFields>
  <rowFields count="1">
    <field x="8"/>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BA1D7D44-37DC-434F-BEFA-2432E11AAD33}" name="TablaDinámica21"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M1:N82" firstHeaderRow="1" firstDataRow="1" firstDataCol="1"/>
  <pivotFields count="13">
    <pivotField showAll="0"/>
    <pivotField showAll="0"/>
    <pivotField showAll="0"/>
    <pivotField showAll="0"/>
    <pivotField dataField="1" showAll="0"/>
    <pivotField showAll="0"/>
    <pivotField showAll="0"/>
    <pivotField showAll="0"/>
    <pivotField showAll="0"/>
    <pivotField showAll="0"/>
    <pivotField showAll="0"/>
    <pivotField axis="axisRow" showAll="0">
      <items count="81">
        <item x="6"/>
        <item x="5"/>
        <item x="39"/>
        <item x="18"/>
        <item x="49"/>
        <item x="46"/>
        <item x="11"/>
        <item x="55"/>
        <item x="56"/>
        <item x="29"/>
        <item x="9"/>
        <item x="10"/>
        <item x="23"/>
        <item x="19"/>
        <item x="8"/>
        <item x="20"/>
        <item x="33"/>
        <item x="28"/>
        <item x="2"/>
        <item x="1"/>
        <item x="78"/>
        <item x="47"/>
        <item x="44"/>
        <item x="27"/>
        <item x="70"/>
        <item x="14"/>
        <item x="32"/>
        <item x="69"/>
        <item x="57"/>
        <item x="30"/>
        <item x="52"/>
        <item x="68"/>
        <item x="37"/>
        <item x="43"/>
        <item x="12"/>
        <item x="22"/>
        <item x="48"/>
        <item x="31"/>
        <item x="24"/>
        <item x="77"/>
        <item x="65"/>
        <item x="53"/>
        <item x="16"/>
        <item x="79"/>
        <item x="40"/>
        <item x="7"/>
        <item x="71"/>
        <item x="63"/>
        <item x="50"/>
        <item x="62"/>
        <item x="17"/>
        <item x="13"/>
        <item x="26"/>
        <item x="59"/>
        <item x="34"/>
        <item x="15"/>
        <item x="58"/>
        <item x="45"/>
        <item x="75"/>
        <item x="21"/>
        <item x="61"/>
        <item x="3"/>
        <item x="64"/>
        <item x="51"/>
        <item x="66"/>
        <item x="74"/>
        <item x="35"/>
        <item x="72"/>
        <item x="60"/>
        <item x="41"/>
        <item x="54"/>
        <item x="76"/>
        <item x="4"/>
        <item x="67"/>
        <item x="42"/>
        <item x="73"/>
        <item x="36"/>
        <item x="38"/>
        <item x="25"/>
        <item x="0"/>
        <item t="default"/>
      </items>
    </pivotField>
    <pivotField showAll="0"/>
  </pivotFields>
  <rowFields count="1">
    <field x="1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9D621EBF-2049-4AE2-8211-03F6353CAE32}" name="TablaDinámica22"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P1:Q82" firstHeaderRow="1" firstDataRow="1" firstDataCol="1"/>
  <pivotFields count="13">
    <pivotField showAll="0"/>
    <pivotField showAll="0"/>
    <pivotField showAll="0"/>
    <pivotField showAll="0"/>
    <pivotField showAll="0"/>
    <pivotField dataField="1" showAll="0"/>
    <pivotField showAll="0"/>
    <pivotField showAll="0"/>
    <pivotField showAll="0"/>
    <pivotField showAll="0"/>
    <pivotField showAll="0"/>
    <pivotField axis="axisRow" showAll="0">
      <items count="81">
        <item x="6"/>
        <item x="5"/>
        <item x="39"/>
        <item x="18"/>
        <item x="49"/>
        <item x="46"/>
        <item x="11"/>
        <item x="55"/>
        <item x="56"/>
        <item x="29"/>
        <item x="9"/>
        <item x="10"/>
        <item x="23"/>
        <item x="19"/>
        <item x="8"/>
        <item x="20"/>
        <item x="33"/>
        <item x="28"/>
        <item x="2"/>
        <item x="1"/>
        <item x="78"/>
        <item x="47"/>
        <item x="44"/>
        <item x="27"/>
        <item x="70"/>
        <item x="14"/>
        <item x="32"/>
        <item x="69"/>
        <item x="57"/>
        <item x="30"/>
        <item x="52"/>
        <item x="68"/>
        <item x="37"/>
        <item x="43"/>
        <item x="12"/>
        <item x="22"/>
        <item x="48"/>
        <item x="31"/>
        <item x="24"/>
        <item x="77"/>
        <item x="65"/>
        <item x="53"/>
        <item x="16"/>
        <item x="79"/>
        <item x="40"/>
        <item x="7"/>
        <item x="71"/>
        <item x="63"/>
        <item x="50"/>
        <item x="62"/>
        <item x="17"/>
        <item x="13"/>
        <item x="26"/>
        <item x="59"/>
        <item x="34"/>
        <item x="15"/>
        <item x="58"/>
        <item x="45"/>
        <item x="75"/>
        <item x="21"/>
        <item x="61"/>
        <item x="3"/>
        <item x="64"/>
        <item x="51"/>
        <item x="66"/>
        <item x="74"/>
        <item x="35"/>
        <item x="72"/>
        <item x="60"/>
        <item x="41"/>
        <item x="54"/>
        <item x="76"/>
        <item x="4"/>
        <item x="67"/>
        <item x="42"/>
        <item x="73"/>
        <item x="36"/>
        <item x="38"/>
        <item x="25"/>
        <item x="0"/>
        <item t="default"/>
      </items>
    </pivotField>
    <pivotField showAll="0"/>
  </pivotFields>
  <rowFields count="1">
    <field x="1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Suma d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7AF4A318-149C-4FBA-A938-327345DD2255}" name="TablaDinámica18" cacheId="19"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D1:E6" firstHeaderRow="1" firstDataRow="1" firstDataCol="1"/>
  <pivotFields count="13">
    <pivotField showAll="0"/>
    <pivotField showAll="0"/>
    <pivotField showAll="0"/>
    <pivotField showAll="0"/>
    <pivotField dataField="1" showAll="0"/>
    <pivotField showAll="0"/>
    <pivotField axis="axisRow" showAll="0">
      <items count="5">
        <item x="2"/>
        <item x="0"/>
        <item x="3"/>
        <item x="1"/>
        <item t="default"/>
      </items>
    </pivotField>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472549C6-903E-4773-92DD-A63470C45EA0}" name="TablaDinámica5"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J1:K15" firstHeaderRow="1" firstDataRow="1" firstDataCol="1"/>
  <pivotFields count="13">
    <pivotField showAll="0"/>
    <pivotField showAll="0"/>
    <pivotField showAll="0"/>
    <pivotField showAll="0"/>
    <pivotField dataField="1" showAll="0"/>
    <pivotField showAll="0"/>
    <pivotField showAll="0"/>
    <pivotField showAll="0"/>
    <pivotField axis="axisRow" showAll="0">
      <items count="14">
        <item x="2"/>
        <item x="9"/>
        <item x="4"/>
        <item x="11"/>
        <item x="6"/>
        <item x="7"/>
        <item x="5"/>
        <item x="8"/>
        <item x="0"/>
        <item x="3"/>
        <item x="1"/>
        <item x="10"/>
        <item x="12"/>
        <item t="default"/>
      </items>
    </pivotField>
    <pivotField numFmtId="14" showAll="0"/>
    <pivotField showAll="0"/>
    <pivotField showAll="0"/>
    <pivotField showAll="0"/>
  </pivotFields>
  <rowFields count="1">
    <field x="8"/>
  </rowFields>
  <rowItems count="14">
    <i>
      <x/>
    </i>
    <i>
      <x v="1"/>
    </i>
    <i>
      <x v="2"/>
    </i>
    <i>
      <x v="3"/>
    </i>
    <i>
      <x v="4"/>
    </i>
    <i>
      <x v="5"/>
    </i>
    <i>
      <x v="6"/>
    </i>
    <i>
      <x v="7"/>
    </i>
    <i>
      <x v="8"/>
    </i>
    <i>
      <x v="9"/>
    </i>
    <i>
      <x v="10"/>
    </i>
    <i>
      <x v="11"/>
    </i>
    <i>
      <x v="12"/>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AF26731A-B12B-48F3-B4C5-7DE253149293}" name="TablaDinámica3"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D1:E4" firstHeaderRow="1" firstDataRow="1" firstDataCol="1"/>
  <pivotFields count="13">
    <pivotField showAll="0"/>
    <pivotField showAll="0"/>
    <pivotField showAll="0"/>
    <pivotField showAll="0"/>
    <pivotField dataField="1" showAll="0"/>
    <pivotField showAll="0"/>
    <pivotField axis="axisRow" showAll="0">
      <items count="3">
        <item x="1"/>
        <item x="0"/>
        <item t="default"/>
      </items>
    </pivotField>
    <pivotField showAll="0"/>
    <pivotField showAll="0"/>
    <pivotField numFmtId="14" showAll="0"/>
    <pivotField showAll="0"/>
    <pivotField showAll="0"/>
    <pivotField showAll="0"/>
  </pivotFields>
  <rowFields count="1">
    <field x="6"/>
  </rowFields>
  <rowItems count="3">
    <i>
      <x/>
    </i>
    <i>
      <x v="1"/>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F7EA5225-C0E5-42E0-A081-ACAE3EF93733}" name="TablaDinámica2"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A1:B11" firstHeaderRow="1" firstDataRow="1" firstDataCol="1"/>
  <pivotFields count="13">
    <pivotField showAll="0"/>
    <pivotField showAll="0"/>
    <pivotField showAll="0"/>
    <pivotField showAll="0"/>
    <pivotField axis="axisRow" showAll="0">
      <items count="10">
        <item x="0"/>
        <item x="1"/>
        <item x="2"/>
        <item x="3"/>
        <item x="4"/>
        <item x="5"/>
        <item x="6"/>
        <item x="7"/>
        <item x="8"/>
        <item t="default"/>
      </items>
    </pivotField>
    <pivotField dataField="1" showAll="0"/>
    <pivotField showAll="0"/>
    <pivotField showAll="0"/>
    <pivotField showAll="0"/>
    <pivotField numFmtId="14"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33E23496-FC6B-4AF1-B16C-48B7D61E8D94}" name="TablaDinámica4"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G1:H6" firstHeaderRow="1" firstDataRow="1" firstDataCol="1"/>
  <pivotFields count="13">
    <pivotField showAll="0"/>
    <pivotField showAll="0"/>
    <pivotField showAll="0"/>
    <pivotField showAll="0"/>
    <pivotField dataField="1" showAll="0"/>
    <pivotField showAll="0"/>
    <pivotField showAll="0"/>
    <pivotField axis="axisRow" showAll="0">
      <items count="5">
        <item x="2"/>
        <item x="1"/>
        <item x="0"/>
        <item x="3"/>
        <item t="default"/>
      </items>
    </pivotField>
    <pivotField showAll="0"/>
    <pivotField numFmtId="14" showAll="0"/>
    <pivotField showAll="0"/>
    <pivotField showAll="0"/>
    <pivotField showAll="0"/>
  </pivotFields>
  <rowFields count="1">
    <field x="7"/>
  </rowFields>
  <rowItems count="5">
    <i>
      <x/>
    </i>
    <i>
      <x v="1"/>
    </i>
    <i>
      <x v="2"/>
    </i>
    <i>
      <x v="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5A4A0DD2-BB38-4109-A62E-3963310887D0}" name="TablaDinámica7"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P1:Q69" firstHeaderRow="1" firstDataRow="1" firstDataCol="1"/>
  <pivotFields count="13">
    <pivotField showAll="0"/>
    <pivotField showAll="0"/>
    <pivotField showAll="0"/>
    <pivotField showAll="0"/>
    <pivotField showAll="0"/>
    <pivotField dataField="1" showAll="0"/>
    <pivotField showAll="0"/>
    <pivotField showAll="0"/>
    <pivotField showAll="0"/>
    <pivotField numFmtId="14" showAll="0"/>
    <pivotField showAll="0"/>
    <pivotField axis="axisRow" showAll="0">
      <items count="68">
        <item x="6"/>
        <item x="4"/>
        <item x="59"/>
        <item x="35"/>
        <item x="51"/>
        <item x="42"/>
        <item x="27"/>
        <item x="24"/>
        <item x="48"/>
        <item x="32"/>
        <item x="46"/>
        <item x="47"/>
        <item x="52"/>
        <item x="37"/>
        <item x="45"/>
        <item x="61"/>
        <item x="12"/>
        <item x="18"/>
        <item x="53"/>
        <item x="1"/>
        <item x="38"/>
        <item x="36"/>
        <item x="23"/>
        <item x="40"/>
        <item x="54"/>
        <item x="5"/>
        <item x="57"/>
        <item x="22"/>
        <item x="50"/>
        <item x="44"/>
        <item x="9"/>
        <item x="30"/>
        <item x="3"/>
        <item x="2"/>
        <item x="31"/>
        <item x="14"/>
        <item x="63"/>
        <item x="65"/>
        <item x="21"/>
        <item x="19"/>
        <item x="25"/>
        <item x="55"/>
        <item x="28"/>
        <item x="15"/>
        <item x="10"/>
        <item x="49"/>
        <item x="0"/>
        <item x="41"/>
        <item x="64"/>
        <item x="43"/>
        <item x="13"/>
        <item x="66"/>
        <item x="7"/>
        <item x="58"/>
        <item x="56"/>
        <item x="26"/>
        <item x="60"/>
        <item x="11"/>
        <item x="17"/>
        <item x="16"/>
        <item x="29"/>
        <item x="33"/>
        <item x="34"/>
        <item x="20"/>
        <item x="39"/>
        <item x="62"/>
        <item x="8"/>
        <item t="default"/>
      </items>
    </pivotField>
    <pivotField showAll="0"/>
  </pivotFields>
  <rowFields count="1">
    <field x="11"/>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Suma d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8E246F72-F5E3-4C4D-97A8-E6F8A45AA223}" name="TablaDinámica6"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M1:N69" firstHeaderRow="1" firstDataRow="1" firstDataCol="1"/>
  <pivotFields count="13">
    <pivotField showAll="0"/>
    <pivotField showAll="0"/>
    <pivotField showAll="0"/>
    <pivotField showAll="0"/>
    <pivotField dataField="1" showAll="0"/>
    <pivotField showAll="0"/>
    <pivotField showAll="0"/>
    <pivotField showAll="0"/>
    <pivotField showAll="0"/>
    <pivotField numFmtId="14" showAll="0"/>
    <pivotField showAll="0"/>
    <pivotField axis="axisRow" showAll="0">
      <items count="68">
        <item x="6"/>
        <item x="4"/>
        <item x="59"/>
        <item x="35"/>
        <item x="51"/>
        <item x="42"/>
        <item x="27"/>
        <item x="24"/>
        <item x="48"/>
        <item x="32"/>
        <item x="46"/>
        <item x="47"/>
        <item x="52"/>
        <item x="37"/>
        <item x="45"/>
        <item x="61"/>
        <item x="12"/>
        <item x="18"/>
        <item x="53"/>
        <item x="1"/>
        <item x="38"/>
        <item x="36"/>
        <item x="23"/>
        <item x="40"/>
        <item x="54"/>
        <item x="5"/>
        <item x="57"/>
        <item x="22"/>
        <item x="50"/>
        <item x="44"/>
        <item x="9"/>
        <item x="30"/>
        <item x="3"/>
        <item x="2"/>
        <item x="31"/>
        <item x="14"/>
        <item x="63"/>
        <item x="65"/>
        <item x="21"/>
        <item x="19"/>
        <item x="25"/>
        <item x="55"/>
        <item x="28"/>
        <item x="15"/>
        <item x="10"/>
        <item x="49"/>
        <item x="0"/>
        <item x="41"/>
        <item x="64"/>
        <item x="43"/>
        <item x="13"/>
        <item x="66"/>
        <item x="7"/>
        <item x="58"/>
        <item x="56"/>
        <item x="26"/>
        <item x="60"/>
        <item x="11"/>
        <item x="17"/>
        <item x="16"/>
        <item x="29"/>
        <item x="33"/>
        <item x="34"/>
        <item x="20"/>
        <item x="39"/>
        <item x="62"/>
        <item x="8"/>
        <item t="default"/>
      </items>
    </pivotField>
    <pivotField showAll="0"/>
  </pivotFields>
  <rowFields count="1">
    <field x="11"/>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8E235FDF-A2E3-4AC3-A4D5-4FFD402094D5}" name="TablaDinámica8" cacheId="17"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1:AC70" firstHeaderRow="1" firstDataRow="2" firstDataCol="1"/>
  <pivotFields count="13">
    <pivotField showAll="0"/>
    <pivotField showAll="0"/>
    <pivotField showAll="0"/>
    <pivotField showAll="0"/>
    <pivotField axis="axisCol" showAll="0">
      <items count="10">
        <item x="0"/>
        <item x="1"/>
        <item x="2"/>
        <item x="3"/>
        <item x="4"/>
        <item x="5"/>
        <item x="6"/>
        <item x="7"/>
        <item x="8"/>
        <item t="default"/>
      </items>
    </pivotField>
    <pivotField showAll="0"/>
    <pivotField showAll="0"/>
    <pivotField showAll="0"/>
    <pivotField showAll="0"/>
    <pivotField numFmtId="14" showAll="0"/>
    <pivotField showAll="0"/>
    <pivotField axis="axisRow" dataField="1" showAll="0">
      <items count="68">
        <item x="6"/>
        <item x="4"/>
        <item x="59"/>
        <item x="35"/>
        <item x="51"/>
        <item x="42"/>
        <item x="27"/>
        <item x="24"/>
        <item x="48"/>
        <item x="32"/>
        <item x="46"/>
        <item x="47"/>
        <item x="52"/>
        <item x="37"/>
        <item x="45"/>
        <item x="61"/>
        <item x="12"/>
        <item x="18"/>
        <item x="53"/>
        <item x="1"/>
        <item x="38"/>
        <item x="36"/>
        <item x="23"/>
        <item x="40"/>
        <item x="54"/>
        <item x="5"/>
        <item x="57"/>
        <item x="22"/>
        <item x="50"/>
        <item x="44"/>
        <item x="9"/>
        <item x="30"/>
        <item x="3"/>
        <item x="2"/>
        <item x="31"/>
        <item x="14"/>
        <item x="63"/>
        <item x="65"/>
        <item x="21"/>
        <item x="19"/>
        <item x="25"/>
        <item x="55"/>
        <item x="28"/>
        <item x="15"/>
        <item x="10"/>
        <item x="49"/>
        <item x="0"/>
        <item x="41"/>
        <item x="64"/>
        <item x="43"/>
        <item x="13"/>
        <item x="66"/>
        <item x="7"/>
        <item x="58"/>
        <item x="56"/>
        <item x="26"/>
        <item x="60"/>
        <item x="11"/>
        <item x="17"/>
        <item x="16"/>
        <item x="29"/>
        <item x="33"/>
        <item x="34"/>
        <item x="20"/>
        <item x="39"/>
        <item x="62"/>
        <item x="8"/>
        <item t="default"/>
      </items>
    </pivotField>
    <pivotField showAll="0"/>
  </pivotFields>
  <rowFields count="1">
    <field x="11"/>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Fields count="1">
    <field x="4"/>
  </colFields>
  <colItems count="10">
    <i>
      <x/>
    </i>
    <i>
      <x v="1"/>
    </i>
    <i>
      <x v="2"/>
    </i>
    <i>
      <x v="3"/>
    </i>
    <i>
      <x v="4"/>
    </i>
    <i>
      <x v="5"/>
    </i>
    <i>
      <x v="6"/>
    </i>
    <i>
      <x v="7"/>
    </i>
    <i>
      <x v="8"/>
    </i>
    <i t="grand">
      <x/>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D797B12A-A47B-4B24-A9C6-9BA06A9EC3A7}" name="TablaDinámica13"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M1:N118" firstHeaderRow="1" firstDataRow="1" firstDataCol="1"/>
  <pivotFields count="13">
    <pivotField showAll="0"/>
    <pivotField showAll="0"/>
    <pivotField numFmtId="3" showAll="0"/>
    <pivotField showAll="0"/>
    <pivotField dataField="1" showAll="0"/>
    <pivotField showAll="0"/>
    <pivotField showAll="0"/>
    <pivotField showAll="0"/>
    <pivotField showAll="0"/>
    <pivotField showAll="0"/>
    <pivotField showAll="0"/>
    <pivotField axis="axisRow" showAll="0">
      <items count="117">
        <item x="25"/>
        <item x="18"/>
        <item x="10"/>
        <item x="66"/>
        <item x="15"/>
        <item x="95"/>
        <item x="46"/>
        <item x="91"/>
        <item x="5"/>
        <item x="77"/>
        <item x="88"/>
        <item x="75"/>
        <item x="82"/>
        <item x="34"/>
        <item x="111"/>
        <item x="100"/>
        <item x="84"/>
        <item x="108"/>
        <item x="115"/>
        <item x="43"/>
        <item x="44"/>
        <item x="41"/>
        <item x="11"/>
        <item x="51"/>
        <item x="54"/>
        <item x="2"/>
        <item x="1"/>
        <item x="31"/>
        <item x="93"/>
        <item x="113"/>
        <item x="9"/>
        <item x="80"/>
        <item x="98"/>
        <item x="67"/>
        <item x="65"/>
        <item x="97"/>
        <item x="19"/>
        <item x="20"/>
        <item x="107"/>
        <item x="96"/>
        <item x="72"/>
        <item x="0"/>
        <item x="56"/>
        <item x="14"/>
        <item x="64"/>
        <item x="21"/>
        <item x="110"/>
        <item x="68"/>
        <item x="27"/>
        <item x="85"/>
        <item x="114"/>
        <item x="73"/>
        <item x="16"/>
        <item x="4"/>
        <item x="12"/>
        <item x="7"/>
        <item x="22"/>
        <item x="6"/>
        <item x="90"/>
        <item x="63"/>
        <item x="53"/>
        <item x="50"/>
        <item x="94"/>
        <item x="74"/>
        <item x="86"/>
        <item x="101"/>
        <item x="103"/>
        <item x="83"/>
        <item x="36"/>
        <item x="104"/>
        <item x="69"/>
        <item x="61"/>
        <item x="87"/>
        <item x="71"/>
        <item x="102"/>
        <item x="28"/>
        <item x="89"/>
        <item x="112"/>
        <item x="24"/>
        <item x="109"/>
        <item x="29"/>
        <item x="60"/>
        <item x="13"/>
        <item x="23"/>
        <item x="33"/>
        <item x="55"/>
        <item x="48"/>
        <item x="62"/>
        <item x="30"/>
        <item x="81"/>
        <item x="76"/>
        <item x="70"/>
        <item x="47"/>
        <item x="26"/>
        <item x="38"/>
        <item x="37"/>
        <item x="45"/>
        <item x="58"/>
        <item x="17"/>
        <item x="32"/>
        <item x="42"/>
        <item x="49"/>
        <item x="99"/>
        <item x="35"/>
        <item x="52"/>
        <item x="105"/>
        <item x="92"/>
        <item x="39"/>
        <item x="40"/>
        <item x="78"/>
        <item x="106"/>
        <item x="79"/>
        <item x="8"/>
        <item x="3"/>
        <item x="57"/>
        <item x="59"/>
        <item t="default"/>
      </items>
    </pivotField>
    <pivotField showAll="0"/>
  </pivotFields>
  <rowFields count="1">
    <field x="11"/>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FF39D350-25CD-490B-82D8-095460616473}" name="TablaDinámica12"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J1:K16" firstHeaderRow="1" firstDataRow="1" firstDataCol="1"/>
  <pivotFields count="13">
    <pivotField showAll="0"/>
    <pivotField showAll="0"/>
    <pivotField numFmtId="3" showAll="0"/>
    <pivotField showAll="0"/>
    <pivotField dataField="1" showAll="0"/>
    <pivotField showAll="0"/>
    <pivotField showAll="0"/>
    <pivotField showAll="0"/>
    <pivotField axis="axisRow" showAll="0">
      <items count="15">
        <item x="2"/>
        <item x="9"/>
        <item x="4"/>
        <item x="8"/>
        <item x="0"/>
        <item x="7"/>
        <item x="13"/>
        <item x="5"/>
        <item x="11"/>
        <item x="6"/>
        <item x="10"/>
        <item x="3"/>
        <item x="1"/>
        <item x="12"/>
        <item t="default"/>
      </items>
    </pivotField>
    <pivotField showAll="0"/>
    <pivotField showAll="0"/>
    <pivotField showAll="0"/>
    <pivotField showAll="0"/>
  </pivotFields>
  <rowFields count="1">
    <field x="8"/>
  </rowFields>
  <rowItems count="15">
    <i>
      <x/>
    </i>
    <i>
      <x v="1"/>
    </i>
    <i>
      <x v="2"/>
    </i>
    <i>
      <x v="3"/>
    </i>
    <i>
      <x v="4"/>
    </i>
    <i>
      <x v="5"/>
    </i>
    <i>
      <x v="6"/>
    </i>
    <i>
      <x v="7"/>
    </i>
    <i>
      <x v="8"/>
    </i>
    <i>
      <x v="9"/>
    </i>
    <i>
      <x v="10"/>
    </i>
    <i>
      <x v="11"/>
    </i>
    <i>
      <x v="12"/>
    </i>
    <i>
      <x v="1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BC2B663E-0F86-4785-A688-8FD5BD00CB54}" name="TablaDinámica16"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S1:AH119" firstHeaderRow="1" firstDataRow="2" firstDataCol="1"/>
  <pivotFields count="13">
    <pivotField showAll="0"/>
    <pivotField showAll="0"/>
    <pivotField numFmtId="3" showAll="0"/>
    <pivotField showAll="0"/>
    <pivotField axis="axisCol" showAll="0">
      <items count="15">
        <item x="5"/>
        <item x="7"/>
        <item x="6"/>
        <item x="4"/>
        <item x="3"/>
        <item x="0"/>
        <item x="1"/>
        <item x="2"/>
        <item x="9"/>
        <item x="8"/>
        <item x="10"/>
        <item x="11"/>
        <item x="12"/>
        <item x="13"/>
        <item t="default"/>
      </items>
    </pivotField>
    <pivotField showAll="0"/>
    <pivotField showAll="0"/>
    <pivotField showAll="0"/>
    <pivotField showAll="0"/>
    <pivotField showAll="0"/>
    <pivotField showAll="0"/>
    <pivotField axis="axisRow" dataField="1" showAll="0">
      <items count="117">
        <item x="25"/>
        <item x="18"/>
        <item x="10"/>
        <item x="66"/>
        <item x="15"/>
        <item x="95"/>
        <item x="46"/>
        <item x="91"/>
        <item x="5"/>
        <item x="77"/>
        <item x="88"/>
        <item x="75"/>
        <item x="82"/>
        <item x="34"/>
        <item x="111"/>
        <item x="100"/>
        <item x="84"/>
        <item x="108"/>
        <item x="115"/>
        <item x="43"/>
        <item x="44"/>
        <item x="41"/>
        <item x="11"/>
        <item x="51"/>
        <item x="54"/>
        <item x="2"/>
        <item x="1"/>
        <item x="31"/>
        <item x="93"/>
        <item x="113"/>
        <item x="9"/>
        <item x="80"/>
        <item x="98"/>
        <item x="67"/>
        <item x="65"/>
        <item x="97"/>
        <item x="19"/>
        <item x="20"/>
        <item x="107"/>
        <item x="96"/>
        <item x="72"/>
        <item x="0"/>
        <item x="56"/>
        <item x="14"/>
        <item x="64"/>
        <item x="21"/>
        <item x="110"/>
        <item x="68"/>
        <item x="27"/>
        <item x="85"/>
        <item x="114"/>
        <item x="73"/>
        <item x="16"/>
        <item x="4"/>
        <item x="12"/>
        <item x="7"/>
        <item x="22"/>
        <item x="6"/>
        <item x="90"/>
        <item x="63"/>
        <item x="53"/>
        <item x="50"/>
        <item x="94"/>
        <item x="74"/>
        <item x="86"/>
        <item x="101"/>
        <item x="103"/>
        <item x="83"/>
        <item x="36"/>
        <item x="104"/>
        <item x="69"/>
        <item x="61"/>
        <item x="87"/>
        <item x="71"/>
        <item x="102"/>
        <item x="28"/>
        <item x="89"/>
        <item x="112"/>
        <item x="24"/>
        <item x="109"/>
        <item x="29"/>
        <item x="60"/>
        <item x="13"/>
        <item x="23"/>
        <item x="33"/>
        <item x="55"/>
        <item x="48"/>
        <item x="62"/>
        <item x="30"/>
        <item x="81"/>
        <item x="76"/>
        <item x="70"/>
        <item x="47"/>
        <item x="26"/>
        <item x="38"/>
        <item x="37"/>
        <item x="45"/>
        <item x="58"/>
        <item x="17"/>
        <item x="32"/>
        <item x="42"/>
        <item x="49"/>
        <item x="99"/>
        <item x="35"/>
        <item x="52"/>
        <item x="105"/>
        <item x="92"/>
        <item x="39"/>
        <item x="40"/>
        <item x="78"/>
        <item x="106"/>
        <item x="79"/>
        <item x="8"/>
        <item x="3"/>
        <item x="57"/>
        <item x="59"/>
        <item t="default"/>
      </items>
    </pivotField>
    <pivotField showAll="0"/>
  </pivotFields>
  <rowFields count="1">
    <field x="11"/>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Fields count="1">
    <field x="4"/>
  </colFields>
  <colItems count="15">
    <i>
      <x/>
    </i>
    <i>
      <x v="1"/>
    </i>
    <i>
      <x v="2"/>
    </i>
    <i>
      <x v="3"/>
    </i>
    <i>
      <x v="4"/>
    </i>
    <i>
      <x v="5"/>
    </i>
    <i>
      <x v="6"/>
    </i>
    <i>
      <x v="7"/>
    </i>
    <i>
      <x v="8"/>
    </i>
    <i>
      <x v="9"/>
    </i>
    <i>
      <x v="10"/>
    </i>
    <i>
      <x v="11"/>
    </i>
    <i>
      <x v="12"/>
    </i>
    <i>
      <x v="13"/>
    </i>
    <i t="grand">
      <x/>
    </i>
  </colItems>
  <dataFields count="1">
    <dataField name="Cuenta de CODIGO"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7D67C001-4FFE-4BD0-B268-3C8B599A76EC}" name="TablaDinámica15"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P1:Q118" firstHeaderRow="1" firstDataRow="1" firstDataCol="1"/>
  <pivotFields count="13">
    <pivotField showAll="0"/>
    <pivotField showAll="0"/>
    <pivotField numFmtId="3" showAll="0"/>
    <pivotField showAll="0"/>
    <pivotField showAll="0"/>
    <pivotField dataField="1" showAll="0"/>
    <pivotField showAll="0"/>
    <pivotField showAll="0"/>
    <pivotField showAll="0"/>
    <pivotField showAll="0"/>
    <pivotField showAll="0"/>
    <pivotField axis="axisRow" showAll="0">
      <items count="117">
        <item x="25"/>
        <item x="18"/>
        <item x="10"/>
        <item x="66"/>
        <item x="15"/>
        <item x="95"/>
        <item x="46"/>
        <item x="91"/>
        <item x="5"/>
        <item x="77"/>
        <item x="88"/>
        <item x="75"/>
        <item x="82"/>
        <item x="34"/>
        <item x="111"/>
        <item x="100"/>
        <item x="84"/>
        <item x="108"/>
        <item x="115"/>
        <item x="43"/>
        <item x="44"/>
        <item x="41"/>
        <item x="11"/>
        <item x="51"/>
        <item x="54"/>
        <item x="2"/>
        <item x="1"/>
        <item x="31"/>
        <item x="93"/>
        <item x="113"/>
        <item x="9"/>
        <item x="80"/>
        <item x="98"/>
        <item x="67"/>
        <item x="65"/>
        <item x="97"/>
        <item x="19"/>
        <item x="20"/>
        <item x="107"/>
        <item x="96"/>
        <item x="72"/>
        <item x="0"/>
        <item x="56"/>
        <item x="14"/>
        <item x="64"/>
        <item x="21"/>
        <item x="110"/>
        <item x="68"/>
        <item x="27"/>
        <item x="85"/>
        <item x="114"/>
        <item x="73"/>
        <item x="16"/>
        <item x="4"/>
        <item x="12"/>
        <item x="7"/>
        <item x="22"/>
        <item x="6"/>
        <item x="90"/>
        <item x="63"/>
        <item x="53"/>
        <item x="50"/>
        <item x="94"/>
        <item x="74"/>
        <item x="86"/>
        <item x="101"/>
        <item x="103"/>
        <item x="83"/>
        <item x="36"/>
        <item x="104"/>
        <item x="69"/>
        <item x="61"/>
        <item x="87"/>
        <item x="71"/>
        <item x="102"/>
        <item x="28"/>
        <item x="89"/>
        <item x="112"/>
        <item x="24"/>
        <item x="109"/>
        <item x="29"/>
        <item x="60"/>
        <item x="13"/>
        <item x="23"/>
        <item x="33"/>
        <item x="55"/>
        <item x="48"/>
        <item x="62"/>
        <item x="30"/>
        <item x="81"/>
        <item x="76"/>
        <item x="70"/>
        <item x="47"/>
        <item x="26"/>
        <item x="38"/>
        <item x="37"/>
        <item x="45"/>
        <item x="58"/>
        <item x="17"/>
        <item x="32"/>
        <item x="42"/>
        <item x="49"/>
        <item x="99"/>
        <item x="35"/>
        <item x="52"/>
        <item x="105"/>
        <item x="92"/>
        <item x="39"/>
        <item x="40"/>
        <item x="78"/>
        <item x="106"/>
        <item x="79"/>
        <item x="8"/>
        <item x="3"/>
        <item x="57"/>
        <item x="59"/>
        <item t="default"/>
      </items>
    </pivotField>
    <pivotField showAll="0"/>
  </pivotFields>
  <rowFields count="1">
    <field x="11"/>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A0B7A795-9347-4092-A218-DD170A2D432E}" name="TablaDinámica10"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D1:E4" firstHeaderRow="1" firstDataRow="1" firstDataCol="1"/>
  <pivotFields count="13">
    <pivotField showAll="0"/>
    <pivotField showAll="0"/>
    <pivotField numFmtId="3" showAll="0"/>
    <pivotField showAll="0"/>
    <pivotField dataField="1" showAll="0"/>
    <pivotField showAll="0"/>
    <pivotField axis="axisRow" showAll="0">
      <items count="3">
        <item x="1"/>
        <item x="0"/>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E0D7BAD1-511C-45B2-88DA-48EAA74D66F5}" name="TablaDinámica9"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A1:B16" firstHeaderRow="1" firstDataRow="1" firstDataCol="1"/>
  <pivotFields count="13">
    <pivotField showAll="0"/>
    <pivotField showAll="0"/>
    <pivotField numFmtId="3" showAll="0"/>
    <pivotField showAll="0"/>
    <pivotField axis="axisRow" showAll="0">
      <items count="15">
        <item x="5"/>
        <item x="7"/>
        <item x="6"/>
        <item x="4"/>
        <item x="3"/>
        <item x="0"/>
        <item x="1"/>
        <item x="2"/>
        <item x="9"/>
        <item x="8"/>
        <item x="10"/>
        <item x="11"/>
        <item x="12"/>
        <item x="13"/>
        <item t="default"/>
      </items>
    </pivotField>
    <pivotField dataField="1" showAll="0"/>
    <pivotField showAll="0"/>
    <pivotField showAll="0"/>
    <pivotField showAll="0"/>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Items count="1">
    <i/>
  </colItems>
  <dataFields count="1">
    <dataField name=" N° DIAS DE INCAPACIDA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F22CC490-F2BA-4782-87E5-B5E52E0F3B7F}" name="TablaDinámica11" cacheId="18"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MES">
  <location ref="G1:H6" firstHeaderRow="1" firstDataRow="1" firstDataCol="1"/>
  <pivotFields count="13">
    <pivotField showAll="0"/>
    <pivotField showAll="0"/>
    <pivotField numFmtId="3" showAll="0"/>
    <pivotField showAll="0"/>
    <pivotField dataField="1" showAll="0"/>
    <pivotField showAll="0"/>
    <pivotField showAll="0"/>
    <pivotField axis="axisRow" showAll="0">
      <items count="5">
        <item x="3"/>
        <item x="0"/>
        <item x="2"/>
        <item x="1"/>
        <item t="default"/>
      </items>
    </pivotField>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uenta de M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D989DD1D-8258-4B26-88F2-3AB773F695A7}" sourceName="MES">
  <pivotTables>
    <pivotTable tabId="25" name="TablaDinámica1"/>
    <pivotTable tabId="25" name="TablaDinámica2"/>
    <pivotTable tabId="25" name="TablaDinámica3"/>
    <pivotTable tabId="25" name="TablaDinámica4"/>
    <pivotTable tabId="25" name="TablaDinámica5"/>
    <pivotTable tabId="25" name="TablaDinámica6"/>
    <pivotTable tabId="25" name="TablaDinámica13"/>
    <pivotTable tabId="25" name="TablaDinámica16"/>
    <pivotTable tabId="25" name="TablaDinámica7"/>
    <pivotTable tabId="25" name="TablaDinámica8"/>
    <pivotTable tabId="25" name="TablaDinámica9"/>
    <pivotTable tabId="25" name="TablaDinámica10"/>
  </pivotTables>
  <data>
    <tabular pivotCacheId="1284459059" showMissing="0" crossFilter="none">
      <items count="20">
        <i x="2" s="1"/>
        <i x="4" s="1"/>
        <i x="7" s="1"/>
        <i x="0" s="1"/>
        <i x="8" s="1"/>
        <i x="6" s="1"/>
        <i x="3" s="1"/>
        <i x="1" s="1"/>
        <i x="5" s="1"/>
        <i x="11" s="1"/>
        <i x="9" s="1"/>
        <i x="10" s="1"/>
        <i x="19" s="1"/>
        <i x="16" s="1"/>
        <i x="12" s="1"/>
        <i x="14" s="1"/>
        <i x="17" s="1"/>
        <i x="18" s="1"/>
        <i x="15"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83B1BF14-B8F2-4D22-AFEB-43946C50A7AC}" sourceName="AÑO">
  <pivotTables>
    <pivotTable tabId="25" name="TablaDinámica1"/>
    <pivotTable tabId="25" name="TablaDinámica10"/>
    <pivotTable tabId="25" name="TablaDinámica13"/>
    <pivotTable tabId="25" name="TablaDinámica16"/>
    <pivotTable tabId="25" name="TablaDinámica2"/>
    <pivotTable tabId="25" name="TablaDinámica3"/>
    <pivotTable tabId="25" name="TablaDinámica4"/>
    <pivotTable tabId="25" name="TablaDinámica5"/>
    <pivotTable tabId="25" name="TablaDinámica6"/>
    <pivotTable tabId="25" name="TablaDinámica7"/>
    <pivotTable tabId="25" name="TablaDinámica8"/>
    <pivotTable tabId="25" name="TablaDinámica9"/>
  </pivotTables>
  <data>
    <tabular pivotCacheId="1284459059" showMissing="0">
      <items count="12">
        <i x="9"/>
        <i x="5"/>
        <i x="3"/>
        <i x="2"/>
        <i x="8"/>
        <i x="7"/>
        <i x="6"/>
        <i x="4"/>
        <i x="1"/>
        <i x="0"/>
        <i x="10" s="1"/>
        <i x="1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1" xr10:uid="{EECDF14E-4D9B-40FA-8F30-76DAA4C6BFE0}" cache="SegmentaciónDeDatos_MES" caption="MES" columnCount="4" style="Estilo de segmentación de datos 1" rowHeight="252000"/>
  <slicer name="AÑO 1" xr10:uid="{BDA3CC17-7161-497F-B922-70D358D4EDF9}" cache="SegmentaciónDeDatos_AÑO" caption="AÑO" columnCount="5" style="Estilo de segmentación de datos 1"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xr10:uid="{543726EF-8EAE-4C2C-930E-5122EFBC9710}" cache="SegmentaciónDeDatos_MES" caption="MES" rowHeight="241300"/>
  <slicer name="AÑO" xr10:uid="{7AF5C767-9921-4B8B-A2A6-BC0CFB483B61}" cache="SegmentaciónDeDatos_AÑO" caption="AÑ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EA2221-D1B2-4F38-996D-2243FBB249F7}" name="Data" displayName="Data" ref="A7:Y1205" totalsRowShown="0" headerRowDxfId="187" headerRowBorderDxfId="186" tableBorderDxfId="185" totalsRowBorderDxfId="184">
  <autoFilter ref="A7:Y1205" xr:uid="{EEDD3189-377F-4AC6-8E2B-32E1664ED090}"/>
  <sortState xmlns:xlrd2="http://schemas.microsoft.com/office/spreadsheetml/2017/richdata2" ref="A8:S1124">
    <sortCondition ref="J7:J1124"/>
  </sortState>
  <tableColumns count="25">
    <tableColumn id="1" xr3:uid="{05ED7D95-FAD8-4756-B255-486657D2D12A}" name="No" dataDxfId="183" totalsRowDxfId="24"/>
    <tableColumn id="25" xr3:uid="{885C43BD-F01E-49D0-A253-857D3FC970EA}" name="EMPRESA" dataDxfId="182" totalsRowDxfId="23">
      <calculatedColumnFormula>_xlfn.XLOOKUP(D8,[1]!Data[CEDULA],[1]!Data[EMPRESA],"No Existe",0,1)</calculatedColumnFormula>
    </tableColumn>
    <tableColumn id="2" xr3:uid="{93AE8373-1318-4995-BA08-E86CFBC935ED}" name="NOMBRE " dataDxfId="181" totalsRowDxfId="22">
      <calculatedColumnFormula>_xlfn.XLOOKUP(D8,[1]!Data[CEDULA],[1]!Data[Nombre Completo],"No Existe",0,1)</calculatedColumnFormula>
    </tableColumn>
    <tableColumn id="3" xr3:uid="{A41E18DA-9910-4117-B05A-3A3C09A6F29D}" name="CEDULA " dataDxfId="180" totalsRowDxfId="21"/>
    <tableColumn id="16" xr3:uid="{EDABAEB9-32E6-4095-BC2B-DA86117EC4A6}" name="Columna1" dataDxfId="179" totalsRowDxfId="20">
      <calculatedColumnFormula>IFERROR(_xlfn.NUMBERVALUE(Data[[#This Row],[CEDULA ]],",","."),_xlfn.NUMBERVALUE(Data[[#This Row],[CEDULA ]],".",","))</calculatedColumnFormula>
    </tableColumn>
    <tableColumn id="18" xr3:uid="{634E0339-AF2D-475D-A651-93BF17DBE500}" name="CARGO" dataDxfId="178" totalsRowDxfId="19">
      <calculatedColumnFormula>_xlfn.XLOOKUP(E8,[1]!Data[CEDULA],[1]!Data[CARGO],"No Existe",0,1)</calculatedColumnFormula>
    </tableColumn>
    <tableColumn id="4" xr3:uid="{55984AFD-DBD8-4250-98B5-E54542CF8EFE}" name="EMPRESA USUARIA" dataDxfId="177" totalsRowDxfId="18">
      <calculatedColumnFormula>_xlfn.XLOOKUP(E8,[1]!Data[CEDULA],[1]!Data[EMPRESA DONDE PRESTA SERVICIO],"No Existe",0,1)</calculatedColumnFormula>
    </tableColumn>
    <tableColumn id="17" xr3:uid="{3026B2C3-3D25-461A-9BFE-CE3F7AFDCACB}" name="ÁREA O DPTO" dataDxfId="176" totalsRowDxfId="17">
      <calculatedColumnFormula>_xlfn.XLOOKUP(E8,[1]!Data[CEDULA],[1]!Data[UBICACIÓN],"No Existe",0,1)</calculatedColumnFormula>
    </tableColumn>
    <tableColumn id="14" xr3:uid="{51B77E8C-E60F-4341-9D8B-21CE53D59D05}" name="GENERO" dataDxfId="175" totalsRowDxfId="16"/>
    <tableColumn id="5" xr3:uid="{1B446414-DF90-4199-BE8C-420566821229}" name="MES" dataDxfId="174" totalsRowDxfId="15">
      <calculatedColumnFormula>UPPER(TEXT(Data[[#This Row],[F. INICIO]],"mmmm"))</calculatedColumnFormula>
    </tableColumn>
    <tableColumn id="6" xr3:uid="{F544041B-6486-42CC-97E6-5FF0138BEB6B}" name="N° DIAS DE INCAPACIDAD" dataDxfId="173" totalsRowDxfId="14"/>
    <tableColumn id="7" xr3:uid="{00999661-DC0A-4161-B17D-BD48325B2428}" name="CLASE DE INCAPACIDAD" dataDxfId="172" totalsRowDxfId="13"/>
    <tableColumn id="8" xr3:uid="{5FF787C1-AACB-4125-BD26-71E560CF4198}" name="TIPO DE INCAPACIDAD" dataDxfId="171" totalsRowDxfId="12"/>
    <tableColumn id="9" xr3:uid="{9A58C51B-034F-4515-9B02-963ED5620EA4}" name="ENTIDAD" dataDxfId="170" totalsRowDxfId="11">
      <calculatedColumnFormula>_xlfn.XLOOKUP(D8,[1]!Data[CEDULA],[1]!Data[EPS/SURA],"No Existe",0,1)</calculatedColumnFormula>
    </tableColumn>
    <tableColumn id="15" xr3:uid="{1DF69153-076F-49C1-AE80-4A6FDC1EE45D}" name="AÑO" dataDxfId="169" totalsRowDxfId="10">
      <calculatedColumnFormula>YEAR(Data[[#This Row],[F. INICIO]])</calculatedColumnFormula>
    </tableColumn>
    <tableColumn id="10" xr3:uid="{09C7D659-774A-4E34-93D2-7B1FCE3E73B6}" name="F. INICIO" dataDxfId="168" totalsRowDxfId="9"/>
    <tableColumn id="11" xr3:uid="{AEBBEBCF-A7BE-4508-9D57-D3FB26D0EB48}" name="F. FIN" dataDxfId="167" totalsRowDxfId="8"/>
    <tableColumn id="12" xr3:uid="{A594B236-83D2-4A8C-B3FF-3DE50ABAB31A}" name="CODIGO" dataDxfId="166" totalsRowDxfId="7"/>
    <tableColumn id="13" xr3:uid="{89FB87E3-D670-4D5F-A25E-D5E011C7DEBB}" name="DESCRIPCION" dataDxfId="165" totalsRowDxfId="6">
      <calculatedColumnFormula>IF(Data[[#This Row],[TIPO DE INCAPACIDAD]]="LICENCIA DE PATERNIDAD","Licencia de paternidad",IF(Data[[#This Row],[TIPO DE INCAPACIDAD]]="LICENCIA DE LUTO","Licencia de Luto",_xlfn.IFNA(VLOOKUP(R8,'CIE-10 PARA RIPS'!$A$6:B13173,2,0),"No especificado")))</calculatedColumnFormula>
    </tableColumn>
    <tableColumn id="19" xr3:uid="{11A2F7EE-F79B-4C50-BB51-E3727A9E0A3F}" name="&gt; 10 Dias" dataDxfId="164" totalsRowDxfId="5">
      <calculatedColumnFormula>IF(P8&lt;&gt;"", IF(P8&gt;0, IF(P8&lt;=DATE(YEAR(P8),MONTH(P8),DAY(P8)), IF(P8&gt;=DATE(YEAR(P8),MONTH(P8),1), IF(K8&gt;10, C8, IF(SUMIFS($K:$K, $C:$C, C8, $P:$P, "&gt;="&amp;DATE(YEAR(P8),MONTH(P8),1), $P:$P, "&lt;="&amp;EOMONTH(P8,0))&gt;10, C8, "")), ""))), "")</calculatedColumnFormula>
    </tableColumn>
    <tableColumn id="20" xr3:uid="{BE0D67F3-A27C-4A16-9660-C6214C22EA23}" name="D. T. P. " dataDxfId="163" totalsRowDxfId="4">
      <calculatedColumnFormula>IF(AND(P8&lt;&gt;"", P8&gt;=DATE(YEAR(P8),MONTH(P8),1), SUMIFS($K:$K, $C:$C, C8, $P:$P, "&gt;="&amp;DATE(YEAR(P8),MONTH(P8),1), $P:$P, "&lt;="&amp;EOMONTH(P8,0))&gt;10), K8, "")</calculatedColumnFormula>
    </tableColumn>
    <tableColumn id="21" xr3:uid="{72292361-C5B9-4ADC-A09A-ECF8B4849D40}" name="A. Inc." dataDxfId="162" totalsRowDxfId="3">
      <calculatedColumnFormula>IF(AND(P8&lt;&gt;"", P8&gt;=DATE(YEAR(P8),MONTH(P8),1), SUMIFS($K:$K, $C:$C, C8, $P:$P, "&gt;="&amp;DATE(YEAR(P8),MONTH(P8),1), $P:$P, "&lt;="&amp;EOMONTH(P8,0))&gt;10), YEAR(P8), "")</calculatedColumnFormula>
    </tableColumn>
    <tableColumn id="22" xr3:uid="{91678028-EB4F-4A29-9256-152BF662DBCE}" name="M. Inc." dataDxfId="161" totalsRowDxfId="2">
      <calculatedColumnFormula>IF(AND(P8&lt;&gt;"", P8&gt;=DATE(YEAR(P8),MONTH(P8),1), SUMIFS($K:$K, $C:$C, C8, $P:$P, "&gt;="&amp;DATE(YEAR(P8),MONTH(P8),1), $P:$P, "&lt;="&amp;EOMONTH(P8,0))&gt;10), TEXT(P8, "MMMM"), "")</calculatedColumnFormula>
    </tableColumn>
    <tableColumn id="23" xr3:uid="{95BB49AD-2363-4A59-B222-A75FD4C72882}" name="Concepto" dataDxfId="160" totalsRowDxfId="1">
      <calculatedColumnFormula array="1">IF(AND(P8&lt;&gt;"", P8&gt;=DATE(YEAR(P8),MONTH(P8),1), SUMIFS($K:$K, $C:$C, C8, $P:$P, "&gt;="&amp;DATE(YEAR(P8),MONTH(P8),1), $P:$P, "&lt;="&amp;EOMONTH(P8,0))&gt;10), _xlfn.TEXTJOIN(", ", TRUE, _xlfn._xlws.FILTER($R:$R, ($C:$C=C8) * ($P:$P&gt;=DATE(YEAR(P8),MONTH(P8),1)) * ($P:$P&lt;=EOMONTH(P8,0)))), "")</calculatedColumnFormula>
    </tableColumn>
    <tableColumn id="24" xr3:uid="{66B77CA7-5D94-4309-A6C8-B15E26A8BD70}" name="Descripción" dataDxfId="159" totalsRowDxfId="0">
      <calculatedColumnFormula array="1">IF(AND(P8&lt;&gt;"", P8&gt;=DATE(YEAR(P8),MONTH(P8),1), SUMIFS($K:$K, $C:$C, C8, $P:$P, "&gt;="&amp;DATE(YEAR(P8),MONTH(P8),1), $P:$P, "&lt;="&amp;EOMONTH(P8,0))&gt;10), _xlfn.TEXTJOIN(", ", TRUE, _xlfn._xlws.FILTER($S:$S, ($C:$C=C8) * ($P:$P&gt;=DATE(YEAR(P8),MONTH(P8),1)) * ($P:$P&lt;=EOMONTH(P8,0)))),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0E6AD2-EC56-44E2-8870-18DA736F49EC}" name="Tabla15" displayName="Tabla15" ref="A7:M145" totalsRowShown="0" headerRowDxfId="158" dataDxfId="156" headerRowBorderDxfId="157" tableBorderDxfId="155" totalsRowBorderDxfId="154">
  <autoFilter ref="A7:M145" xr:uid="{A52A9B03-A276-48C0-B5DA-4EF99A6D974B}"/>
  <tableColumns count="13">
    <tableColumn id="1" xr3:uid="{FCE44CD0-EF23-418F-B5CF-46066361AFF4}" name="No" dataDxfId="153"/>
    <tableColumn id="2" xr3:uid="{C05E9B8F-4524-4FE4-8981-03CAFE7624CF}" name="NOMBRE " dataDxfId="152"/>
    <tableColumn id="3" xr3:uid="{FDA211CF-3894-4673-B801-B356AFF04CC5}" name="CEDULA " dataDxfId="151"/>
    <tableColumn id="4" xr3:uid="{583E12CC-D4C5-4DCC-A597-D0A3FC650A29}" name="CARGO " dataDxfId="150"/>
    <tableColumn id="5" xr3:uid="{3209C7C7-ED5F-47AD-9138-D5A62627DE9E}" name="MES" dataDxfId="149"/>
    <tableColumn id="6" xr3:uid="{07790E53-182B-44DC-A388-C47C5440DD41}" name="N° DIAS DE INCAPACIDAD" dataDxfId="148"/>
    <tableColumn id="7" xr3:uid="{2F10E283-C52A-4D81-9C88-70025C924207}" name="CLASE DE INCAPACIDAD" dataDxfId="147"/>
    <tableColumn id="8" xr3:uid="{A44D07B9-A333-4954-81A3-7104D8520F14}" name="TIPO DE INCAPACIDAD" dataDxfId="146"/>
    <tableColumn id="9" xr3:uid="{22EBCAA4-72C9-484D-859F-EB1E7598E64B}" name="ENTIDAD" dataDxfId="145"/>
    <tableColumn id="10" xr3:uid="{650DE4D3-010A-45B3-BC20-F3A2419F4B56}" name="F. INICIO" dataDxfId="144"/>
    <tableColumn id="11" xr3:uid="{56A6FFE6-695B-4EDD-90F0-B8C54742AE30}" name="F. FIN" dataDxfId="143"/>
    <tableColumn id="12" xr3:uid="{E9CAB46B-D1BF-442C-9873-D1A18CB39967}" name="CODIGO" dataDxfId="142"/>
    <tableColumn id="13" xr3:uid="{070DB7E8-40F2-4B3E-9448-239F3ED58A1B}" name="DESCRIPCION" dataDxfId="141">
      <calculatedColumnFormula>VLOOKUP(L8,'CIE-10 PARA RIPS'!A7:B12581,3,0)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2A9B03-A276-48C0-B5DA-4EF99A6D974B}" name="Tabla1" displayName="Tabla1" ref="A7:M130" totalsRowShown="0" headerRowDxfId="140" dataDxfId="138" headerRowBorderDxfId="139" tableBorderDxfId="137" totalsRowBorderDxfId="136">
  <autoFilter ref="A7:M130" xr:uid="{A52A9B03-A276-48C0-B5DA-4EF99A6D974B}"/>
  <tableColumns count="13">
    <tableColumn id="1" xr3:uid="{7BCC05F3-E1EF-430F-83B4-5D8E36DEFA36}" name="No" dataDxfId="135"/>
    <tableColumn id="2" xr3:uid="{9AA9B45F-B4BC-44DE-8F26-B87003D4170A}" name="NOMBRE " dataDxfId="134"/>
    <tableColumn id="3" xr3:uid="{128091C0-3D52-4A28-BEA0-82CA96F50243}" name="CEDULA " dataDxfId="133"/>
    <tableColumn id="4" xr3:uid="{5272B04C-571D-4280-A139-9C5C050CF225}" name="CARGO " dataDxfId="132"/>
    <tableColumn id="5" xr3:uid="{9A675152-BF9E-49DC-BB78-9237B7D9CBCD}" name="MES" dataDxfId="131"/>
    <tableColumn id="6" xr3:uid="{EE2141F9-E948-4A4B-9BD6-49EAB9F0739A}" name="N° DIAS DE INCAPACIDAD" dataDxfId="130"/>
    <tableColumn id="7" xr3:uid="{88270DB2-C5D2-4A2C-9888-D509C8EEEA8B}" name="CLASE DE INCAPACIDAD" dataDxfId="129"/>
    <tableColumn id="8" xr3:uid="{AE7FEC66-E153-4BE0-A74D-730466D1C3D1}" name="TIPO DE INCAPACIDAD" dataDxfId="128"/>
    <tableColumn id="9" xr3:uid="{D8A828BA-71EA-48A2-B18F-5B73550E02C7}" name="ENTIDAD" dataDxfId="127"/>
    <tableColumn id="10" xr3:uid="{C1BB9B07-ACEC-4B16-BF25-87139718C8A9}" name="F. INICIO" dataDxfId="126"/>
    <tableColumn id="11" xr3:uid="{EFEBB06F-E974-486C-81A9-34EE1A0756B4}" name="F. FIN" dataDxfId="125"/>
    <tableColumn id="12" xr3:uid="{70D0CBA3-D2BC-444B-9770-627D8768CE1F}" name="CODIGO" dataDxfId="124"/>
    <tableColumn id="13" xr3:uid="{FAC9E5AE-BE67-49C7-BD74-690470B7EFE5}" name="DESCRIPCION" dataDxfId="123">
      <calculatedColumnFormula>VLOOKUP(L8,'CIE-10 PARA RIPS'!A6:B12580,3,0)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1D0DB0-C051-4278-B537-67949E5449C0}" name="Tabla2" displayName="Tabla2" ref="A7:M53" totalsRowShown="0" headerRowDxfId="122" headerRowBorderDxfId="121" tableBorderDxfId="120">
  <autoFilter ref="A7:M53" xr:uid="{5D1D0DB0-C051-4278-B537-67949E5449C0}"/>
  <sortState xmlns:xlrd2="http://schemas.microsoft.com/office/spreadsheetml/2017/richdata2" ref="A8:M53">
    <sortCondition ref="A7:A53"/>
  </sortState>
  <tableColumns count="13">
    <tableColumn id="1" xr3:uid="{2B88FFC8-1C1A-4ED6-8E3F-03E59ED26BC7}" name="No" dataDxfId="119"/>
    <tableColumn id="2" xr3:uid="{A53BF1EA-F343-4D23-BA59-486D4B56E96E}" name="NOMBRE " dataDxfId="118"/>
    <tableColumn id="3" xr3:uid="{41C7B78D-5E35-4AF4-A046-BF17EF44AAC2}" name="CEDULA " dataDxfId="117"/>
    <tableColumn id="4" xr3:uid="{EC4F12BD-3689-4966-A964-FA3E11FDFF65}" name="CARGO " dataDxfId="116"/>
    <tableColumn id="5" xr3:uid="{AFD45284-2D67-43E0-9115-FDE9CD79BE22}" name="MES" dataDxfId="115"/>
    <tableColumn id="6" xr3:uid="{96FE6B87-29F6-4F72-A8E9-643357898C3A}" name="N° DIAS DE INCAPACIDAD" dataDxfId="114"/>
    <tableColumn id="7" xr3:uid="{6B07F332-23A6-462E-B08A-D3AAB6305EDB}" name="CLASE DE INCAPACIDAD" dataDxfId="113"/>
    <tableColumn id="8" xr3:uid="{E62C9BB5-5406-4EB5-AA9D-B85D9D557731}" name="TIPO DE INCAPACIDAD" dataDxfId="112"/>
    <tableColumn id="9" xr3:uid="{594887FF-8AE0-488F-A78D-FDA79A9BCF5D}" name="ENTIDAD" dataDxfId="111"/>
    <tableColumn id="10" xr3:uid="{6DBEF2B1-FE0E-4B1F-9171-9AA72D83950A}" name="F. INICIO" dataDxfId="110"/>
    <tableColumn id="11" xr3:uid="{9AE6B7DB-0F3D-475B-A1A9-4C650CF4453B}" name="F. FIN" dataDxfId="109"/>
    <tableColumn id="12" xr3:uid="{3E66C9D3-EAD6-4AB0-8E1B-CE43219C4798}" name="CODIGO" dataDxfId="108"/>
    <tableColumn id="13" xr3:uid="{5E247F9D-B3AC-46E8-BEC1-8A2C126178DD}" name="DESCRIPCION" dataDxfId="107">
      <calculatedColumnFormula>VLOOKUP(L8,'CIE-10 PARA RIPS'!A7:B12581,3,0)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84BB5AA-BC81-4AA6-9E72-253256BDBC90}" name="Tabla8" displayName="Tabla8" ref="A7:M20" totalsRowShown="0" headerRowDxfId="106" headerRowBorderDxfId="105" tableBorderDxfId="104">
  <autoFilter ref="A7:M20" xr:uid="{084BB5AA-BC81-4AA6-9E72-253256BDBC90}"/>
  <tableColumns count="13">
    <tableColumn id="1" xr3:uid="{E33BCD66-3D22-44D5-BD45-F81A9CF5C21A}" name="No" dataDxfId="103"/>
    <tableColumn id="2" xr3:uid="{8DFAB944-11CD-433C-A60E-8D5E502D4528}" name="NOMBRE " dataDxfId="102"/>
    <tableColumn id="3" xr3:uid="{AF848526-2CC4-456B-831E-BA7402A3CBB9}" name="CEDULA " dataDxfId="101"/>
    <tableColumn id="4" xr3:uid="{6164346C-B5CA-4BE4-BDA3-A03F57714660}" name="CARGO " dataDxfId="100"/>
    <tableColumn id="5" xr3:uid="{624378D0-BC44-4782-A92E-AC8FC207FDE7}" name="MES" dataDxfId="99"/>
    <tableColumn id="6" xr3:uid="{86F017C3-3269-4180-9CBC-7DB4973FFDDC}" name="N° DIAS DE INCAPACIDAD" dataDxfId="98"/>
    <tableColumn id="7" xr3:uid="{889EE8EB-1791-42F6-B313-C18BF6F3CD87}" name="CLASE DE INCAPACIDAD" dataDxfId="97"/>
    <tableColumn id="8" xr3:uid="{A0712EB5-B00D-4CA7-9993-4A91B829501B}" name="TIPO DE INCAPACIDAD" dataDxfId="96"/>
    <tableColumn id="9" xr3:uid="{705DEF20-B95E-4C09-A009-E49CDEE970A0}" name="ENTIDAD" dataDxfId="95"/>
    <tableColumn id="10" xr3:uid="{830D040F-8F72-4E7D-83F2-C92B4091D835}" name="F. INICIO" dataDxfId="94"/>
    <tableColumn id="11" xr3:uid="{B15A40EA-8592-48C7-9BBC-9543B93C495D}" name="F. FIN" dataDxfId="93"/>
    <tableColumn id="12" xr3:uid="{0238E03E-0BA5-4D7E-B4D2-5C497C5478EE}" name="CODIGO" dataDxfId="92"/>
    <tableColumn id="13" xr3:uid="{86A5D354-B3E9-4FC7-9066-B28EE7833D17}" name="DESCRIPCION" dataDxfId="91">
      <calculatedColumnFormula>VLOOKUP(L8,'CIE-10 PARA RIPS'!A7:B12581,3,0)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809838-37ED-4F22-BB09-5810771B1FF3}" name="Tabla7" displayName="Tabla7" ref="A7:M105" totalsRowShown="0" headerRowDxfId="90" headerRowBorderDxfId="89" tableBorderDxfId="88">
  <autoFilter ref="A7:M105" xr:uid="{31809838-37ED-4F22-BB09-5810771B1FF3}"/>
  <tableColumns count="13">
    <tableColumn id="1" xr3:uid="{6E5A13DD-C4E4-4706-9240-FDB53880DEC0}" name="No" dataDxfId="87"/>
    <tableColumn id="2" xr3:uid="{8AAC15D6-D0D9-4ABE-8DD5-9FDCC2E837E6}" name="NOMBRE " dataDxfId="86"/>
    <tableColumn id="3" xr3:uid="{246F2B88-A235-4FC6-84CD-40AA2233BB85}" name="CEDULA " dataDxfId="85"/>
    <tableColumn id="4" xr3:uid="{C77B958B-368E-4C1F-A273-47CC79DD257F}" name="CARGO " dataDxfId="84"/>
    <tableColumn id="5" xr3:uid="{393117DB-641D-4FF9-B409-72F70CFF3F8B}" name="MES" dataDxfId="83"/>
    <tableColumn id="6" xr3:uid="{9BBC6290-9293-414C-A388-4F118E0E4044}" name="N° DIAS DE INCAPACIDAD" dataDxfId="82"/>
    <tableColumn id="7" xr3:uid="{0C3D7CDF-BAA0-4A08-9C92-EF3CDBDED57A}" name="CLASE DE INCAPACIDAD" dataDxfId="81"/>
    <tableColumn id="8" xr3:uid="{45E8E745-9171-4C41-B208-7A76DC2225C8}" name="TIPO DE INCAPACIDAD" dataDxfId="80"/>
    <tableColumn id="9" xr3:uid="{1D6F9650-B5AC-4EB7-92F7-5236764E6DEF}" name="ENTIDAD" dataDxfId="79"/>
    <tableColumn id="10" xr3:uid="{B8EDF857-C3DA-4FE9-8B71-0374D595CD01}" name="F. INICIO" dataDxfId="78"/>
    <tableColumn id="11" xr3:uid="{9B987708-50B4-43E2-BDFC-381D57E79035}" name="F. FIN" dataDxfId="77"/>
    <tableColumn id="12" xr3:uid="{C3D4B744-537B-4894-9ECD-3F7822878B62}" name="CODIGO" dataDxfId="76"/>
    <tableColumn id="13" xr3:uid="{BC0D2F0D-F709-4571-BC16-2B23E02476B3}" name="DESCRIPCION" dataDxfId="75">
      <calculatedColumnFormula>VLOOKUP(L8,'CIE-10 PARA RIPS'!A7:B12581,3,0)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FD6F46-4560-47A3-9A8C-3F3258A8C843}" name="Tabla6" displayName="Tabla6" ref="A7:M228" totalsRowShown="0" headerRowDxfId="74" headerRowBorderDxfId="73" tableBorderDxfId="72">
  <autoFilter ref="A7:M228" xr:uid="{D2FD6F46-4560-47A3-9A8C-3F3258A8C843}"/>
  <tableColumns count="13">
    <tableColumn id="1" xr3:uid="{E669D86C-F4FE-45DE-BB44-B6D281772BF6}" name="No" dataDxfId="71"/>
    <tableColumn id="2" xr3:uid="{85D7779A-6919-4CEA-9233-6A8FBAC57CF2}" name="NOMBRE " dataDxfId="70"/>
    <tableColumn id="3" xr3:uid="{6B97FBA8-DA8E-44F7-BFAF-A07DD07BD61D}" name="CEDULA " dataDxfId="69"/>
    <tableColumn id="4" xr3:uid="{44920907-BF15-497E-AFC8-8AF68C91EF71}" name="CARGO " dataDxfId="68"/>
    <tableColumn id="5" xr3:uid="{84FC248C-CFFD-46D4-85EA-0B67673BCFE4}" name="MES" dataDxfId="67"/>
    <tableColumn id="6" xr3:uid="{F6FE2D1D-7426-42DB-B4ED-5537555E6606}" name="N° DIAS DE INCAPACIDAD" dataDxfId="66"/>
    <tableColumn id="7" xr3:uid="{21D30BC4-3F2A-47F8-8A3A-9A0EC21D9E28}" name="CLASE DE INCAPACIDAD" dataDxfId="65"/>
    <tableColumn id="8" xr3:uid="{377ECB75-50A5-4573-A973-DE8E343BEF7F}" name="TIPO DE INCAPACIDAD" dataDxfId="64"/>
    <tableColumn id="9" xr3:uid="{903C3636-743C-4FD6-B89E-DB3955A0B7D7}" name="ENTIDAD" dataDxfId="63"/>
    <tableColumn id="10" xr3:uid="{20145C9C-1892-4A20-9F2A-2669B3708E67}" name="F. INICIO" dataDxfId="62"/>
    <tableColumn id="11" xr3:uid="{918B42D4-A33A-4B85-B02B-904559B688FE}" name="F. FIN" dataDxfId="61"/>
    <tableColumn id="12" xr3:uid="{F4667487-CA68-4E66-A598-13814E6DF88D}" name="CODIGO" dataDxfId="60"/>
    <tableColumn id="13" xr3:uid="{601F1B88-A78A-4098-9B98-26A5089E5EB9}" name="DESCRIPCION" dataDxfId="59">
      <calculatedColumnFormula>VLOOKUP(L8,'CIE-10 PARA RIPS'!A7:B12581,3,0)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C4F5BB-E9BD-41E6-88C0-BF32964D02B3}" name="Tabla3" displayName="Tabla3" ref="A7:M146" totalsRowShown="0" headerRowDxfId="58" headerRowBorderDxfId="57" tableBorderDxfId="56" totalsRowBorderDxfId="55">
  <autoFilter ref="A7:M146" xr:uid="{ABC4F5BB-E9BD-41E6-88C0-BF32964D02B3}"/>
  <tableColumns count="13">
    <tableColumn id="1" xr3:uid="{58AB98A7-9E9E-42AD-AB03-531E0C8005E7}" name="No" dataDxfId="54"/>
    <tableColumn id="2" xr3:uid="{B21184C2-DA5D-4D5A-8710-2FD822B6C1AB}" name="NOMBRE " dataDxfId="53"/>
    <tableColumn id="3" xr3:uid="{C1432365-ADD5-4745-BA94-9B9F9151B4E0}" name="CEDULA " dataDxfId="52"/>
    <tableColumn id="4" xr3:uid="{3553D1D2-18B5-402E-946C-B5F8DA0F3ED7}" name="CARGO " dataDxfId="51"/>
    <tableColumn id="5" xr3:uid="{D1BADD9D-3E4C-4B01-8C26-A6C5B4C5EAF1}" name="MES" dataDxfId="50"/>
    <tableColumn id="6" xr3:uid="{636C0B09-23DC-4C6A-B09D-84521E0A2234}" name="N° DIAS DE INCAPACIDAD" dataDxfId="49"/>
    <tableColumn id="7" xr3:uid="{BE57CEAE-979B-45C1-B4B7-D2B0E55793AA}" name="CLASE DE INCAPACIDAD" dataDxfId="48"/>
    <tableColumn id="8" xr3:uid="{9BE4888B-E005-409C-BF52-FDCA29981D18}" name="TIPO DE INCAPACIDAD" dataDxfId="47"/>
    <tableColumn id="9" xr3:uid="{FD3F5553-43A0-4E68-BE62-E7172D9E20B3}" name="ENTIDAD" dataDxfId="46"/>
    <tableColumn id="10" xr3:uid="{60198EA4-62DC-4E7C-B877-C172453871E6}" name="F. INICIO" dataDxfId="45"/>
    <tableColumn id="11" xr3:uid="{8C88E0F3-CE93-4772-8697-623D6A2E2DF8}" name="F. FIN" dataDxfId="44"/>
    <tableColumn id="12" xr3:uid="{FA0D676E-4F76-47F0-AA53-35906F0F0B2B}" name="CODIGO" dataDxfId="43"/>
    <tableColumn id="13" xr3:uid="{053271A0-3961-4A0D-A42D-FFB80A09B94D}" name="DESCRIPCION" dataDxfId="42">
      <calculatedColumnFormula>VLOOKUP(L8,'CIE-10 PARA RIPS'!A7:B12581,3,0)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7DC0B2-B44E-4749-9DF6-DDB91888F03E}" name="Tabla5" displayName="Tabla5" ref="A7:M282" totalsRowShown="0" headerRowDxfId="41" headerRowBorderDxfId="40" tableBorderDxfId="39" totalsRowBorderDxfId="38">
  <autoFilter ref="A7:M282" xr:uid="{837DC0B2-B44E-4749-9DF6-DDB91888F03E}"/>
  <tableColumns count="13">
    <tableColumn id="1" xr3:uid="{15B56F4C-ED3E-4797-802C-31FEF7788677}" name="No" dataDxfId="37"/>
    <tableColumn id="2" xr3:uid="{C80AEE3B-B435-4589-AA93-2BAF78399806}" name="NOMBRE " dataDxfId="36"/>
    <tableColumn id="3" xr3:uid="{0DC57FAB-3EF7-4F5B-8F29-3D1176749377}" name="CEDULA " dataDxfId="35"/>
    <tableColumn id="4" xr3:uid="{8D4FA6CD-2734-447A-852A-0C41525AE66C}" name="CARGO " dataDxfId="34"/>
    <tableColumn id="5" xr3:uid="{D927F7DA-7F37-4FB0-B7E6-FFBDBA62C95F}" name="MES" dataDxfId="33"/>
    <tableColumn id="6" xr3:uid="{D387B36D-1C42-417F-8070-7CA83580682E}" name="N° DIAS DE INCAPACIDAD" dataDxfId="32"/>
    <tableColumn id="7" xr3:uid="{712211A3-64E4-4F0B-A2C3-54C8E0A09FEA}" name="CLASE DE INCAPACIDAD" dataDxfId="31"/>
    <tableColumn id="8" xr3:uid="{5C760C28-D916-488A-8839-ABAA0ED917DE}" name="TIPO DE INCAPACIDAD" dataDxfId="30"/>
    <tableColumn id="9" xr3:uid="{EB4A1263-DD11-41C9-8558-95D2FBE9E6D9}" name="ENTIDAD" dataDxfId="29"/>
    <tableColumn id="10" xr3:uid="{B49682EA-12B3-46D6-9EA2-0BDD1C7E6AF7}" name="F. INICIO" dataDxfId="28"/>
    <tableColumn id="11" xr3:uid="{228A857D-6168-4109-897E-C574A8D7EC00}" name="F. FIN" dataDxfId="27"/>
    <tableColumn id="12" xr3:uid="{6C80AFD8-32B4-4200-B94F-CF2D17C84011}" name="CODIGO" dataDxfId="26"/>
    <tableColumn id="13" xr3:uid="{BEA1FDA0-6E99-47DE-AE5B-B5873F078335}" name="DESCRIPCION" dataDxfId="25">
      <calculatedColumnFormula>VLOOKUP(L8,'CIE-10 PARA RIPS'!A7:B12581,3,0)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_FIN" xr10:uid="{B8AE3FB9-A58B-4C45-AB47-EDE8AB7B4E3D}" sourceName="F. FIN">
  <pivotTables>
    <pivotTable tabId="23" name="TablaDinámica1"/>
    <pivotTable tabId="17" name="TablaDinámica1"/>
    <pivotTable tabId="17" name="TablaDinámica3"/>
    <pivotTable tabId="17" name="TablaDinámica4"/>
    <pivotTable tabId="17" name="TablaDinámica5"/>
    <pivotTable tabId="23" name="TablaDinámica4"/>
    <pivotTable tabId="23" name="TablaDinámica5"/>
    <pivotTable tabId="23" name="TablaDinámica6"/>
    <pivotTable tabId="23" name="TablaDinámica7"/>
  </pivotTables>
  <state minimalRefreshVersion="6" lastRefreshVersion="6" pivotCacheId="23223001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 FIN" xr10:uid="{ACF99D50-FC56-461D-BFE9-AFA07D080AC8}" cache="NativeTimeline_F._FIN" caption="F. FIN" level="2" selectionLevel="2" scrollPosition="2023-01-01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 Id="rId9"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9.xml"/><Relationship Id="rId7" Type="http://schemas.openxmlformats.org/officeDocument/2006/relationships/pivotTable" Target="../pivotTables/pivotTable33.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ivotTable" Target="../pivotTables/pivotTable32.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6.xml"/><Relationship Id="rId7" Type="http://schemas.openxmlformats.org/officeDocument/2006/relationships/pivotTable" Target="../pivotTables/pivotTable40.xml"/><Relationship Id="rId2" Type="http://schemas.openxmlformats.org/officeDocument/2006/relationships/pivotTable" Target="../pivotTables/pivotTable35.xml"/><Relationship Id="rId1" Type="http://schemas.openxmlformats.org/officeDocument/2006/relationships/pivotTable" Target="../pivotTables/pivotTable34.xml"/><Relationship Id="rId6" Type="http://schemas.openxmlformats.org/officeDocument/2006/relationships/pivotTable" Target="../pivotTables/pivotTable39.xml"/><Relationship Id="rId5" Type="http://schemas.openxmlformats.org/officeDocument/2006/relationships/pivotTable" Target="../pivotTables/pivotTable38.xml"/><Relationship Id="rId4" Type="http://schemas.openxmlformats.org/officeDocument/2006/relationships/pivotTable" Target="../pivotTables/pivotTable37.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3.xml"/><Relationship Id="rId7" Type="http://schemas.openxmlformats.org/officeDocument/2006/relationships/pivotTable" Target="../pivotTables/pivotTable47.xml"/><Relationship Id="rId2" Type="http://schemas.openxmlformats.org/officeDocument/2006/relationships/pivotTable" Target="../pivotTables/pivotTable42.xml"/><Relationship Id="rId1" Type="http://schemas.openxmlformats.org/officeDocument/2006/relationships/pivotTable" Target="../pivotTables/pivotTable41.xml"/><Relationship Id="rId6" Type="http://schemas.openxmlformats.org/officeDocument/2006/relationships/pivotTable" Target="../pivotTables/pivotTable46.xml"/><Relationship Id="rId5" Type="http://schemas.openxmlformats.org/officeDocument/2006/relationships/pivotTable" Target="../pivotTables/pivotTable45.xml"/><Relationship Id="rId4" Type="http://schemas.openxmlformats.org/officeDocument/2006/relationships/pivotTable" Target="../pivotTables/pivotTable4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50.xml"/><Relationship Id="rId7" Type="http://schemas.openxmlformats.org/officeDocument/2006/relationships/pivotTable" Target="../pivotTables/pivotTable54.xml"/><Relationship Id="rId2" Type="http://schemas.openxmlformats.org/officeDocument/2006/relationships/pivotTable" Target="../pivotTables/pivotTable49.xml"/><Relationship Id="rId1" Type="http://schemas.openxmlformats.org/officeDocument/2006/relationships/pivotTable" Target="../pivotTables/pivotTable48.xml"/><Relationship Id="rId6" Type="http://schemas.openxmlformats.org/officeDocument/2006/relationships/pivotTable" Target="../pivotTables/pivotTable53.xml"/><Relationship Id="rId5" Type="http://schemas.openxmlformats.org/officeDocument/2006/relationships/pivotTable" Target="../pivotTables/pivotTable52.xml"/><Relationship Id="rId4" Type="http://schemas.openxmlformats.org/officeDocument/2006/relationships/pivotTable" Target="../pivotTables/pivotTable5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pivotTable" Target="../pivotTables/pivotTable57.xml"/><Relationship Id="rId7" Type="http://schemas.openxmlformats.org/officeDocument/2006/relationships/pivotTable" Target="../pivotTables/pivotTable61.xml"/><Relationship Id="rId2" Type="http://schemas.openxmlformats.org/officeDocument/2006/relationships/pivotTable" Target="../pivotTables/pivotTable56.xml"/><Relationship Id="rId1" Type="http://schemas.openxmlformats.org/officeDocument/2006/relationships/pivotTable" Target="../pivotTables/pivotTable55.xml"/><Relationship Id="rId6" Type="http://schemas.openxmlformats.org/officeDocument/2006/relationships/pivotTable" Target="../pivotTables/pivotTable60.xml"/><Relationship Id="rId5" Type="http://schemas.openxmlformats.org/officeDocument/2006/relationships/pivotTable" Target="../pivotTables/pivotTable59.xml"/><Relationship Id="rId4" Type="http://schemas.openxmlformats.org/officeDocument/2006/relationships/pivotTable" Target="../pivotTables/pivotTable58.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8.bin"/><Relationship Id="rId5" Type="http://schemas.openxmlformats.org/officeDocument/2006/relationships/comments" Target="../comments2.xml"/><Relationship Id="rId4"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64.xml"/><Relationship Id="rId7" Type="http://schemas.openxmlformats.org/officeDocument/2006/relationships/pivotTable" Target="../pivotTables/pivotTable68.xml"/><Relationship Id="rId2" Type="http://schemas.openxmlformats.org/officeDocument/2006/relationships/pivotTable" Target="../pivotTables/pivotTable63.xml"/><Relationship Id="rId1" Type="http://schemas.openxmlformats.org/officeDocument/2006/relationships/pivotTable" Target="../pivotTables/pivotTable62.xml"/><Relationship Id="rId6" Type="http://schemas.openxmlformats.org/officeDocument/2006/relationships/pivotTable" Target="../pivotTables/pivotTable67.xml"/><Relationship Id="rId5" Type="http://schemas.openxmlformats.org/officeDocument/2006/relationships/pivotTable" Target="../pivotTables/pivotTable66.xml"/><Relationship Id="rId4" Type="http://schemas.openxmlformats.org/officeDocument/2006/relationships/pivotTable" Target="../pivotTables/pivotTable6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75B8D-BD96-4FE8-882A-B816F65E4648}">
  <dimension ref="A1"/>
  <sheetViews>
    <sheetView showRowColHeaders="0" zoomScale="50" zoomScaleNormal="50" workbookViewId="0">
      <selection activeCell="AK26" sqref="AK26"/>
    </sheetView>
  </sheetViews>
  <sheetFormatPr baseColWidth="10" defaultRowHeight="15" x14ac:dyDescent="0.25"/>
  <cols>
    <col min="1" max="16384" width="11.42578125" style="17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B50A-DBCA-44B3-BB57-E0E4F3259E42}">
  <dimension ref="B1:BX288"/>
  <sheetViews>
    <sheetView zoomScale="60" zoomScaleNormal="60" workbookViewId="0">
      <selection activeCell="B4" sqref="B4"/>
    </sheetView>
  </sheetViews>
  <sheetFormatPr baseColWidth="10" defaultRowHeight="15" x14ac:dyDescent="0.25"/>
  <cols>
    <col min="1" max="1" width="4.7109375" customWidth="1"/>
    <col min="2" max="2" width="11.7109375" bestFit="1" customWidth="1"/>
    <col min="3" max="3" width="5.42578125" bestFit="1" customWidth="1"/>
    <col min="4" max="4" width="3.28515625" customWidth="1"/>
    <col min="5" max="5" width="11.7109375" bestFit="1" customWidth="1"/>
    <col min="6" max="6" width="5.42578125" bestFit="1" customWidth="1"/>
    <col min="7" max="7" width="4.5703125" customWidth="1"/>
    <col min="9" max="9" width="5.42578125" bestFit="1" customWidth="1"/>
    <col min="10" max="10" width="3.5703125" customWidth="1"/>
    <col min="12" max="12" width="8.7109375" bestFit="1" customWidth="1"/>
    <col min="13" max="13" width="7.42578125" customWidth="1"/>
    <col min="14" max="14" width="15.140625" bestFit="1" customWidth="1"/>
    <col min="15" max="15" width="5.42578125" bestFit="1" customWidth="1"/>
    <col min="16" max="16" width="3.5703125" customWidth="1"/>
    <col min="17" max="17" width="10.7109375" bestFit="1" customWidth="1"/>
    <col min="18" max="18" width="3.85546875" customWidth="1"/>
    <col min="19" max="19" width="14.28515625" bestFit="1" customWidth="1"/>
    <col min="20" max="20" width="5.42578125" bestFit="1" customWidth="1"/>
    <col min="21" max="21" width="3.42578125" customWidth="1"/>
    <col min="23" max="23" width="5.42578125" bestFit="1" customWidth="1"/>
    <col min="24" max="24" width="3.7109375" customWidth="1"/>
    <col min="25" max="25" width="24.42578125" bestFit="1" customWidth="1"/>
    <col min="26" max="26" width="5.42578125" bestFit="1" customWidth="1"/>
    <col min="27" max="27" width="3.28515625" customWidth="1"/>
    <col min="28" max="28" width="22.28515625" bestFit="1" customWidth="1"/>
    <col min="29" max="29" width="5.42578125" style="10" bestFit="1" customWidth="1"/>
    <col min="30" max="30" width="3.5703125" customWidth="1"/>
    <col min="31" max="31" width="13.42578125" bestFit="1" customWidth="1"/>
    <col min="32" max="32" width="5.42578125" bestFit="1" customWidth="1"/>
    <col min="33" max="33" width="3.7109375" customWidth="1"/>
    <col min="34" max="34" width="20.85546875" bestFit="1" customWidth="1"/>
    <col min="35" max="35" width="11.42578125" style="10"/>
    <col min="36" max="36" width="3.85546875" customWidth="1"/>
    <col min="37" max="37" width="88.5703125" bestFit="1" customWidth="1"/>
    <col min="38" max="38" width="5.42578125" bestFit="1" customWidth="1"/>
    <col min="39" max="39" width="4.140625" customWidth="1"/>
    <col min="40" max="40" width="88.5703125" bestFit="1" customWidth="1"/>
    <col min="41" max="41" width="5.42578125" bestFit="1" customWidth="1"/>
    <col min="42" max="42" width="3" customWidth="1"/>
    <col min="43" max="43" width="88.5703125" bestFit="1" customWidth="1"/>
    <col min="47" max="48" width="3" customWidth="1"/>
    <col min="49" max="49" width="32" bestFit="1" customWidth="1"/>
    <col min="50" max="50" width="9.7109375" bestFit="1" customWidth="1"/>
    <col min="51" max="51" width="7.7109375" customWidth="1"/>
    <col min="52" max="52" width="5.42578125" bestFit="1" customWidth="1"/>
    <col min="54" max="54" width="39" bestFit="1" customWidth="1"/>
    <col min="56" max="56" width="3.85546875" customWidth="1"/>
    <col min="57" max="57" width="39" bestFit="1" customWidth="1"/>
    <col min="60" max="60" width="31.5703125" bestFit="1" customWidth="1"/>
    <col min="62" max="62" width="5.7109375" customWidth="1"/>
    <col min="63" max="63" width="31.5703125" bestFit="1" customWidth="1"/>
    <col min="66" max="66" width="31.5703125" bestFit="1" customWidth="1"/>
    <col min="68" max="68" width="5.28515625" customWidth="1"/>
    <col min="69" max="69" width="42.5703125" bestFit="1" customWidth="1"/>
    <col min="75" max="75" width="12.140625" customWidth="1"/>
  </cols>
  <sheetData>
    <row r="1" spans="2:76" x14ac:dyDescent="0.25">
      <c r="AN1" t="s">
        <v>26031</v>
      </c>
    </row>
    <row r="2" spans="2:76" x14ac:dyDescent="0.25">
      <c r="B2" s="58" t="s">
        <v>25909</v>
      </c>
      <c r="C2" t="s">
        <v>25908</v>
      </c>
      <c r="E2" t="s">
        <v>25670</v>
      </c>
      <c r="F2" t="s">
        <v>25908</v>
      </c>
      <c r="H2" s="58" t="s">
        <v>25913</v>
      </c>
      <c r="I2" t="s">
        <v>25908</v>
      </c>
      <c r="K2" t="s">
        <v>25914</v>
      </c>
      <c r="L2" t="s">
        <v>25908</v>
      </c>
      <c r="N2" s="58" t="s">
        <v>25915</v>
      </c>
      <c r="O2" t="s">
        <v>26030</v>
      </c>
      <c r="Q2" t="s">
        <v>25916</v>
      </c>
      <c r="S2" s="58" t="s">
        <v>25917</v>
      </c>
      <c r="T2" t="s">
        <v>25927</v>
      </c>
      <c r="V2" t="s">
        <v>25918</v>
      </c>
      <c r="W2" t="s">
        <v>25908</v>
      </c>
      <c r="Y2" s="58" t="s">
        <v>25919</v>
      </c>
      <c r="Z2" t="s">
        <v>25908</v>
      </c>
      <c r="AB2" t="s">
        <v>25919</v>
      </c>
      <c r="AC2" s="10" t="s">
        <v>25908</v>
      </c>
      <c r="AE2" s="58" t="s">
        <v>25920</v>
      </c>
      <c r="AF2" t="s">
        <v>26030</v>
      </c>
      <c r="AH2" t="s">
        <v>25920</v>
      </c>
      <c r="AI2" s="10" t="s">
        <v>25908</v>
      </c>
      <c r="AK2" s="58" t="s">
        <v>25921</v>
      </c>
      <c r="AL2" t="s">
        <v>25908</v>
      </c>
      <c r="AN2" t="s">
        <v>25921</v>
      </c>
      <c r="AO2" t="s">
        <v>25908</v>
      </c>
      <c r="AQ2" s="58" t="s">
        <v>25908</v>
      </c>
      <c r="AR2" s="58" t="s">
        <v>25672</v>
      </c>
      <c r="BB2" s="58" t="s">
        <v>25978</v>
      </c>
      <c r="BC2" t="s">
        <v>25908</v>
      </c>
      <c r="BE2" t="str">
        <f>BB2</f>
        <v>Cargos</v>
      </c>
      <c r="BF2" t="s">
        <v>25908</v>
      </c>
      <c r="BH2" s="58" t="s">
        <v>25984</v>
      </c>
      <c r="BI2" t="s">
        <v>25908</v>
      </c>
      <c r="BK2" t="str">
        <f>BH2</f>
        <v>Empresa Usuaria.</v>
      </c>
      <c r="BL2" t="s">
        <v>25908</v>
      </c>
      <c r="BN2" s="58" t="s">
        <v>26023</v>
      </c>
      <c r="BO2" t="s">
        <v>26024</v>
      </c>
      <c r="BQ2" t="str">
        <f>BN2</f>
        <v>Área o Dpto.</v>
      </c>
      <c r="BR2" t="s">
        <v>25908</v>
      </c>
      <c r="BT2" s="150"/>
      <c r="BU2" s="151"/>
      <c r="BV2" s="152"/>
      <c r="BW2">
        <f>BT2</f>
        <v>0</v>
      </c>
      <c r="BX2" t="s">
        <v>25908</v>
      </c>
    </row>
    <row r="3" spans="2:76" x14ac:dyDescent="0.25">
      <c r="B3" s="43" t="s">
        <v>45</v>
      </c>
      <c r="C3">
        <v>10</v>
      </c>
      <c r="E3" t="s">
        <v>45</v>
      </c>
      <c r="F3" s="10">
        <f>_xlfn.IFNA(VLOOKUP(E3,$B$3:$C$14,2,FALSE),"0")</f>
        <v>10</v>
      </c>
      <c r="H3" s="43" t="s">
        <v>25912</v>
      </c>
      <c r="I3">
        <v>10</v>
      </c>
      <c r="K3" t="s">
        <v>25912</v>
      </c>
      <c r="L3">
        <f>_xlfn.IFNA(VLOOKUP(K3,$H$3:$I$14,2,FALSE),"0")</f>
        <v>10</v>
      </c>
      <c r="N3" s="43">
        <v>1</v>
      </c>
      <c r="O3">
        <v>6</v>
      </c>
      <c r="Q3">
        <f>SUM(O3:O33)</f>
        <v>124</v>
      </c>
      <c r="S3" s="43" t="s">
        <v>94</v>
      </c>
      <c r="T3">
        <v>1</v>
      </c>
      <c r="V3" t="s">
        <v>94</v>
      </c>
      <c r="W3">
        <f>_xlfn.IFNA(VLOOKUP(V3,$S$3:$T$14,2,FALSE),"0")</f>
        <v>1</v>
      </c>
      <c r="Y3" s="43" t="s">
        <v>25630</v>
      </c>
      <c r="Z3">
        <v>18</v>
      </c>
      <c r="AB3" t="s">
        <v>25630</v>
      </c>
      <c r="AC3" s="10">
        <f>_xlfn.IFNA(VLOOKUP(AB3,$Y$3:$Z$14,2,FALSE),"0")</f>
        <v>18</v>
      </c>
      <c r="AE3" s="43" t="s">
        <v>12489</v>
      </c>
      <c r="AF3">
        <v>3</v>
      </c>
      <c r="AH3" t="s">
        <v>82</v>
      </c>
      <c r="AI3" s="10" t="str">
        <f>_xlfn.IFNA(VLOOKUP(AH3,$AE$3:$AF$17,2,FALSE),"0")</f>
        <v>0</v>
      </c>
      <c r="AK3" s="43" t="s">
        <v>16640</v>
      </c>
      <c r="AL3">
        <v>1</v>
      </c>
      <c r="AN3" t="s">
        <v>16640</v>
      </c>
      <c r="AO3">
        <f>_xlfn.IFNA(VLOOKUP(AN3,$AK$3:$AL$7,2,FALSE),"0")</f>
        <v>1</v>
      </c>
      <c r="AQ3" s="58" t="s">
        <v>25921</v>
      </c>
      <c r="AR3" t="s">
        <v>25912</v>
      </c>
      <c r="AS3" t="s">
        <v>25911</v>
      </c>
      <c r="AW3" t="s">
        <v>25920</v>
      </c>
      <c r="AX3" t="s">
        <v>25924</v>
      </c>
      <c r="AY3" t="s">
        <v>25925</v>
      </c>
      <c r="AZ3" t="s">
        <v>25908</v>
      </c>
      <c r="BB3" s="43" t="s">
        <v>25947</v>
      </c>
      <c r="BC3">
        <v>2</v>
      </c>
      <c r="BE3" t="s">
        <v>25939</v>
      </c>
      <c r="BF3" t="str">
        <f>_xlfn.IFNA(VLOOKUP(BE3,$BB$3:$BC$48,2,FALSE),"0")</f>
        <v>0</v>
      </c>
      <c r="BH3" s="43" t="s">
        <v>25979</v>
      </c>
      <c r="BI3">
        <v>20</v>
      </c>
      <c r="BK3" t="s">
        <v>25979</v>
      </c>
      <c r="BL3">
        <f>_xlfn.IFNA(VLOOKUP(BK3,$BH$3:$BI$10,2,FALSE),"0")</f>
        <v>20</v>
      </c>
      <c r="BN3" s="43" t="s">
        <v>25994</v>
      </c>
      <c r="BO3">
        <v>1</v>
      </c>
      <c r="BQ3" t="s">
        <v>25985</v>
      </c>
      <c r="BR3" t="str">
        <f>_xlfn.IFNA(VLOOKUP(BQ3,$BN$3:$BO$44,2,FALSE),"0")</f>
        <v>0</v>
      </c>
      <c r="BT3" s="153"/>
      <c r="BU3" s="154"/>
      <c r="BV3" s="155"/>
      <c r="BW3">
        <f>BT3</f>
        <v>0</v>
      </c>
      <c r="BX3">
        <f>BU3</f>
        <v>0</v>
      </c>
    </row>
    <row r="4" spans="2:76" x14ac:dyDescent="0.25">
      <c r="B4" s="43" t="s">
        <v>48</v>
      </c>
      <c r="C4">
        <v>5</v>
      </c>
      <c r="E4" t="s">
        <v>48</v>
      </c>
      <c r="F4" s="10">
        <f t="shared" ref="F4:F14" si="0">_xlfn.IFNA(VLOOKUP(E4,$B$3:$C$14,2,FALSE),"0")</f>
        <v>5</v>
      </c>
      <c r="H4" s="43" t="s">
        <v>25911</v>
      </c>
      <c r="I4">
        <v>10</v>
      </c>
      <c r="K4" t="s">
        <v>25911</v>
      </c>
      <c r="L4">
        <f>_xlfn.IFNA(VLOOKUP(K4,$H$3:$I$14,2,FALSE),"0")</f>
        <v>10</v>
      </c>
      <c r="N4" s="43">
        <v>2</v>
      </c>
      <c r="O4">
        <v>14</v>
      </c>
      <c r="S4" s="43" t="s">
        <v>5</v>
      </c>
      <c r="T4">
        <v>19</v>
      </c>
      <c r="V4" t="s">
        <v>5</v>
      </c>
      <c r="W4">
        <f t="shared" ref="W4:W5" si="1">_xlfn.IFNA(VLOOKUP(V4,$S$3:$T$14,2,FALSE),"0")</f>
        <v>19</v>
      </c>
      <c r="Y4" s="43" t="s">
        <v>12606</v>
      </c>
      <c r="Z4">
        <v>1</v>
      </c>
      <c r="AB4" t="s">
        <v>25905</v>
      </c>
      <c r="AC4" s="10" t="str">
        <f t="shared" ref="AC4:AC9" si="2">_xlfn.IFNA(VLOOKUP(AB4,$Y$3:$Z$14,2,FALSE),"0")</f>
        <v>0</v>
      </c>
      <c r="AE4" s="43" t="s">
        <v>25706</v>
      </c>
      <c r="AF4">
        <v>1</v>
      </c>
      <c r="AH4" t="s">
        <v>12489</v>
      </c>
      <c r="AI4" s="10">
        <f t="shared" ref="AI4:AI18" si="3">_xlfn.IFNA(VLOOKUP(AH4,$AE$3:$AF$17,2,FALSE),"0")</f>
        <v>3</v>
      </c>
      <c r="AK4" s="43" t="s">
        <v>20848</v>
      </c>
      <c r="AL4">
        <v>1</v>
      </c>
      <c r="AN4" t="s">
        <v>20184</v>
      </c>
      <c r="AO4" t="str">
        <f t="shared" ref="AO4:AO57" si="4">_xlfn.IFNA(VLOOKUP(AN4,$AK$3:$AL$7,2,FALSE),"0")</f>
        <v>0</v>
      </c>
      <c r="AQ4" s="43" t="s">
        <v>16640</v>
      </c>
      <c r="AR4">
        <v>1</v>
      </c>
      <c r="AW4" t="s">
        <v>16640</v>
      </c>
      <c r="AX4">
        <f>_xlfn.IFNA(VLOOKUP(AW4,$AQ$4:$AS$328,2,FALSE),"0")</f>
        <v>1</v>
      </c>
      <c r="AY4">
        <f>_xlfn.IFNA(VLOOKUP(AW4,$AQ$4:$AS$328,3,FALSE),"0")</f>
        <v>0</v>
      </c>
      <c r="AZ4">
        <f>SUM(AX4:AY4)</f>
        <v>1</v>
      </c>
      <c r="BB4" s="43" t="s">
        <v>25949</v>
      </c>
      <c r="BC4">
        <v>1</v>
      </c>
      <c r="BE4" t="s">
        <v>25940</v>
      </c>
      <c r="BF4" t="str">
        <f t="shared" ref="BF4:BF42" si="5">_xlfn.IFNA(VLOOKUP(BE4,$BB$3:$BC$48,2,FALSE),"0")</f>
        <v>0</v>
      </c>
      <c r="BK4" t="s">
        <v>25980</v>
      </c>
      <c r="BL4" t="str">
        <f t="shared" ref="BL4:BL8" si="6">_xlfn.IFNA(VLOOKUP(BK4,$BH$3:$BI$10,2,FALSE),"0")</f>
        <v>0</v>
      </c>
      <c r="BN4" s="43" t="s">
        <v>25996</v>
      </c>
      <c r="BO4">
        <v>4</v>
      </c>
      <c r="BQ4" t="s">
        <v>25986</v>
      </c>
      <c r="BR4" t="str">
        <f t="shared" ref="BR4:BR43" si="7">_xlfn.IFNA(VLOOKUP(BQ4,$BN$3:$BO$44,2,FALSE),"0")</f>
        <v>0</v>
      </c>
      <c r="BT4" s="153"/>
      <c r="BU4" s="154"/>
      <c r="BV4" s="155"/>
      <c r="BW4">
        <f>BT4</f>
        <v>0</v>
      </c>
      <c r="BX4">
        <f>BU4</f>
        <v>0</v>
      </c>
    </row>
    <row r="5" spans="2:76" x14ac:dyDescent="0.25">
      <c r="B5" s="43" t="s">
        <v>53</v>
      </c>
      <c r="C5">
        <v>5</v>
      </c>
      <c r="E5" t="s">
        <v>37</v>
      </c>
      <c r="F5" s="10" t="str">
        <f t="shared" si="0"/>
        <v>0</v>
      </c>
      <c r="K5" t="s">
        <v>25912</v>
      </c>
      <c r="L5" s="180">
        <f>L3/F15</f>
        <v>0.66666666666666663</v>
      </c>
      <c r="M5" s="181">
        <f>1-L5</f>
        <v>0.33333333333333337</v>
      </c>
      <c r="N5" s="43">
        <v>4</v>
      </c>
      <c r="O5">
        <v>4</v>
      </c>
      <c r="V5">
        <f t="shared" ref="V5" si="8">S5</f>
        <v>0</v>
      </c>
      <c r="W5" t="str">
        <f t="shared" si="1"/>
        <v>0</v>
      </c>
      <c r="Y5" s="43" t="s">
        <v>12770</v>
      </c>
      <c r="Z5">
        <v>1</v>
      </c>
      <c r="AB5" t="s">
        <v>51</v>
      </c>
      <c r="AC5" s="10" t="str">
        <f t="shared" si="2"/>
        <v>0</v>
      </c>
      <c r="AE5" s="43" t="s">
        <v>26025</v>
      </c>
      <c r="AF5">
        <v>1</v>
      </c>
      <c r="AH5" t="s">
        <v>6</v>
      </c>
      <c r="AI5" s="10" t="str">
        <f t="shared" si="3"/>
        <v>0</v>
      </c>
      <c r="AK5" s="43" t="s">
        <v>20064</v>
      </c>
      <c r="AL5">
        <v>1</v>
      </c>
      <c r="AN5" t="s">
        <v>18336</v>
      </c>
      <c r="AO5" t="str">
        <f t="shared" si="4"/>
        <v>0</v>
      </c>
      <c r="AQ5" s="43" t="s">
        <v>20848</v>
      </c>
      <c r="AS5">
        <v>1</v>
      </c>
      <c r="AW5" t="s">
        <v>20184</v>
      </c>
      <c r="AX5" t="str">
        <f t="shared" ref="AX5:AX68" si="9">_xlfn.IFNA(VLOOKUP(AW5,$AQ$4:$AS$328,2,FALSE),"0")</f>
        <v>0</v>
      </c>
      <c r="AY5" t="str">
        <f t="shared" ref="AY5:AY68" si="10">_xlfn.IFNA(VLOOKUP(AW5,$AQ$4:$AS$328,3,FALSE),"0")</f>
        <v>0</v>
      </c>
      <c r="AZ5">
        <f t="shared" ref="AZ5:AZ68" si="11">SUM(AX5:AY5)</f>
        <v>0</v>
      </c>
      <c r="BB5" s="43" t="s">
        <v>25956</v>
      </c>
      <c r="BC5">
        <v>6</v>
      </c>
      <c r="BE5" t="s">
        <v>25941</v>
      </c>
      <c r="BF5" t="str">
        <f t="shared" si="5"/>
        <v>0</v>
      </c>
      <c r="BK5" t="s">
        <v>25981</v>
      </c>
      <c r="BL5" t="str">
        <f t="shared" si="6"/>
        <v>0</v>
      </c>
      <c r="BN5" s="43" t="s">
        <v>25997</v>
      </c>
      <c r="BO5">
        <v>7</v>
      </c>
      <c r="BQ5" t="s">
        <v>25987</v>
      </c>
      <c r="BR5" t="str">
        <f t="shared" si="7"/>
        <v>0</v>
      </c>
      <c r="BT5" s="153"/>
      <c r="BU5" s="154"/>
      <c r="BV5" s="155"/>
      <c r="BW5">
        <f t="shared" ref="BW5:BW52" si="12">BT5</f>
        <v>0</v>
      </c>
      <c r="BX5">
        <f t="shared" ref="BX5:BX52" si="13">BU5</f>
        <v>0</v>
      </c>
    </row>
    <row r="6" spans="2:76" x14ac:dyDescent="0.25">
      <c r="E6" t="s">
        <v>36</v>
      </c>
      <c r="F6" s="10" t="str">
        <f t="shared" si="0"/>
        <v>0</v>
      </c>
      <c r="K6" t="s">
        <v>25911</v>
      </c>
      <c r="L6" s="180">
        <f>L4/F15</f>
        <v>0.66666666666666663</v>
      </c>
      <c r="M6" s="181">
        <f>1-L6</f>
        <v>0.33333333333333337</v>
      </c>
      <c r="N6" s="43">
        <v>7</v>
      </c>
      <c r="O6">
        <v>14</v>
      </c>
      <c r="AB6" t="s">
        <v>12578</v>
      </c>
      <c r="AC6" s="10" t="str">
        <f t="shared" si="2"/>
        <v>0</v>
      </c>
      <c r="AE6" s="43" t="s">
        <v>26026</v>
      </c>
      <c r="AF6">
        <v>2</v>
      </c>
      <c r="AH6" t="s">
        <v>25706</v>
      </c>
      <c r="AI6" s="10">
        <f t="shared" si="3"/>
        <v>1</v>
      </c>
      <c r="AK6" s="43" t="s">
        <v>17103</v>
      </c>
      <c r="AL6">
        <v>2</v>
      </c>
      <c r="AN6" t="s">
        <v>20848</v>
      </c>
      <c r="AO6">
        <f t="shared" si="4"/>
        <v>1</v>
      </c>
      <c r="AQ6" s="43" t="s">
        <v>20064</v>
      </c>
      <c r="AS6">
        <v>1</v>
      </c>
      <c r="AW6" t="s">
        <v>18336</v>
      </c>
      <c r="AX6" t="str">
        <f t="shared" si="9"/>
        <v>0</v>
      </c>
      <c r="AY6" t="str">
        <f t="shared" si="10"/>
        <v>0</v>
      </c>
      <c r="AZ6">
        <f t="shared" si="11"/>
        <v>0</v>
      </c>
      <c r="BB6" s="43" t="s">
        <v>25960</v>
      </c>
      <c r="BC6">
        <v>1</v>
      </c>
      <c r="BE6" t="s">
        <v>25942</v>
      </c>
      <c r="BF6" t="str">
        <f t="shared" si="5"/>
        <v>0</v>
      </c>
      <c r="BK6" t="s">
        <v>25938</v>
      </c>
      <c r="BL6" t="str">
        <f t="shared" si="6"/>
        <v>0</v>
      </c>
      <c r="BN6" s="43" t="s">
        <v>26011</v>
      </c>
      <c r="BO6">
        <v>1</v>
      </c>
      <c r="BQ6" t="s">
        <v>25988</v>
      </c>
      <c r="BR6" t="str">
        <f t="shared" si="7"/>
        <v>0</v>
      </c>
      <c r="BT6" s="153"/>
      <c r="BU6" s="154"/>
      <c r="BV6" s="155"/>
      <c r="BW6">
        <f t="shared" si="12"/>
        <v>0</v>
      </c>
      <c r="BX6">
        <f t="shared" si="13"/>
        <v>0</v>
      </c>
    </row>
    <row r="7" spans="2:76" x14ac:dyDescent="0.25">
      <c r="E7" t="s">
        <v>20</v>
      </c>
      <c r="F7" s="10" t="str">
        <f t="shared" si="0"/>
        <v>0</v>
      </c>
      <c r="N7" s="43">
        <v>15</v>
      </c>
      <c r="O7">
        <v>15</v>
      </c>
      <c r="AB7" t="s">
        <v>12606</v>
      </c>
      <c r="AC7" s="10">
        <f t="shared" si="2"/>
        <v>1</v>
      </c>
      <c r="AE7" s="43" t="s">
        <v>12458</v>
      </c>
      <c r="AF7">
        <v>3</v>
      </c>
      <c r="AH7" t="s">
        <v>26025</v>
      </c>
      <c r="AI7" s="10">
        <f t="shared" si="3"/>
        <v>1</v>
      </c>
      <c r="AK7" s="43" t="s">
        <v>15656</v>
      </c>
      <c r="AL7">
        <v>2</v>
      </c>
      <c r="AN7" t="s">
        <v>13448</v>
      </c>
      <c r="AO7" t="str">
        <f t="shared" si="4"/>
        <v>0</v>
      </c>
      <c r="AQ7" s="43" t="s">
        <v>17103</v>
      </c>
      <c r="AS7">
        <v>2</v>
      </c>
      <c r="AW7" t="s">
        <v>20848</v>
      </c>
      <c r="AX7">
        <f t="shared" si="9"/>
        <v>0</v>
      </c>
      <c r="AY7">
        <f t="shared" si="10"/>
        <v>1</v>
      </c>
      <c r="AZ7">
        <f t="shared" si="11"/>
        <v>1</v>
      </c>
      <c r="BB7" s="43" t="s">
        <v>25961</v>
      </c>
      <c r="BC7">
        <v>3</v>
      </c>
      <c r="BE7" t="s">
        <v>25943</v>
      </c>
      <c r="BF7" t="str">
        <f t="shared" si="5"/>
        <v>0</v>
      </c>
      <c r="BK7" t="s">
        <v>25982</v>
      </c>
      <c r="BL7" t="str">
        <f t="shared" si="6"/>
        <v>0</v>
      </c>
      <c r="BN7" s="43" t="s">
        <v>26012</v>
      </c>
      <c r="BO7">
        <v>4</v>
      </c>
      <c r="BQ7" t="s">
        <v>25989</v>
      </c>
      <c r="BR7" t="str">
        <f t="shared" si="7"/>
        <v>0</v>
      </c>
      <c r="BT7" s="153"/>
      <c r="BU7" s="154"/>
      <c r="BV7" s="155"/>
      <c r="BW7">
        <f t="shared" si="12"/>
        <v>0</v>
      </c>
      <c r="BX7">
        <f t="shared" si="13"/>
        <v>0</v>
      </c>
    </row>
    <row r="8" spans="2:76" x14ac:dyDescent="0.25">
      <c r="E8" t="s">
        <v>23</v>
      </c>
      <c r="F8" s="10" t="str">
        <f t="shared" si="0"/>
        <v>0</v>
      </c>
      <c r="N8" s="43">
        <v>16</v>
      </c>
      <c r="O8">
        <v>16</v>
      </c>
      <c r="AB8" t="s">
        <v>12770</v>
      </c>
      <c r="AC8" s="10">
        <f t="shared" si="2"/>
        <v>1</v>
      </c>
      <c r="AE8" s="43" t="s">
        <v>26027</v>
      </c>
      <c r="AF8">
        <v>1</v>
      </c>
      <c r="AH8" t="s">
        <v>26026</v>
      </c>
      <c r="AI8" s="10">
        <f t="shared" si="3"/>
        <v>2</v>
      </c>
      <c r="AK8" s="43" t="s">
        <v>20054</v>
      </c>
      <c r="AL8">
        <v>1</v>
      </c>
      <c r="AN8" t="s">
        <v>16872</v>
      </c>
      <c r="AO8" t="str">
        <f t="shared" si="4"/>
        <v>0</v>
      </c>
      <c r="AQ8" s="43" t="s">
        <v>15656</v>
      </c>
      <c r="AS8">
        <v>2</v>
      </c>
      <c r="AW8" t="s">
        <v>13448</v>
      </c>
      <c r="AX8" t="str">
        <f t="shared" si="9"/>
        <v>0</v>
      </c>
      <c r="AY8" t="str">
        <f t="shared" si="10"/>
        <v>0</v>
      </c>
      <c r="AZ8">
        <f t="shared" si="11"/>
        <v>0</v>
      </c>
      <c r="BB8" s="43" t="s">
        <v>25975</v>
      </c>
      <c r="BC8">
        <v>1</v>
      </c>
      <c r="BE8" t="s">
        <v>25944</v>
      </c>
      <c r="BF8" t="str">
        <f t="shared" si="5"/>
        <v>0</v>
      </c>
      <c r="BK8" t="s">
        <v>25983</v>
      </c>
      <c r="BL8" t="str">
        <f t="shared" si="6"/>
        <v>0</v>
      </c>
      <c r="BN8" s="43" t="s">
        <v>26014</v>
      </c>
      <c r="BO8">
        <v>2</v>
      </c>
      <c r="BQ8" t="s">
        <v>25990</v>
      </c>
      <c r="BR8" t="str">
        <f t="shared" si="7"/>
        <v>0</v>
      </c>
      <c r="BT8" s="153"/>
      <c r="BU8" s="154"/>
      <c r="BV8" s="155"/>
      <c r="BW8">
        <f t="shared" si="12"/>
        <v>0</v>
      </c>
      <c r="BX8">
        <f t="shared" si="13"/>
        <v>0</v>
      </c>
    </row>
    <row r="9" spans="2:76" x14ac:dyDescent="0.25">
      <c r="E9" t="s">
        <v>26</v>
      </c>
      <c r="F9" s="10" t="str">
        <f t="shared" si="0"/>
        <v>0</v>
      </c>
      <c r="N9" s="43">
        <v>24</v>
      </c>
      <c r="O9">
        <v>24</v>
      </c>
      <c r="AB9">
        <f>Y9</f>
        <v>0</v>
      </c>
      <c r="AC9" s="10" t="str">
        <f t="shared" si="2"/>
        <v>0</v>
      </c>
      <c r="AE9" s="43" t="s">
        <v>26028</v>
      </c>
      <c r="AF9">
        <v>6</v>
      </c>
      <c r="AH9" t="s">
        <v>12458</v>
      </c>
      <c r="AI9" s="10">
        <f t="shared" si="3"/>
        <v>3</v>
      </c>
      <c r="AK9" s="43" t="s">
        <v>15666</v>
      </c>
      <c r="AL9">
        <v>1</v>
      </c>
      <c r="AN9" t="s">
        <v>20061</v>
      </c>
      <c r="AO9" t="str">
        <f t="shared" si="4"/>
        <v>0</v>
      </c>
      <c r="AQ9" s="43" t="s">
        <v>20054</v>
      </c>
      <c r="AR9">
        <v>1</v>
      </c>
      <c r="AW9" t="s">
        <v>16872</v>
      </c>
      <c r="AX9" t="str">
        <f t="shared" si="9"/>
        <v>0</v>
      </c>
      <c r="AY9" t="str">
        <f t="shared" si="10"/>
        <v>0</v>
      </c>
      <c r="AZ9">
        <f t="shared" si="11"/>
        <v>0</v>
      </c>
      <c r="BB9" s="43" t="s">
        <v>25977</v>
      </c>
      <c r="BC9">
        <v>6</v>
      </c>
      <c r="BE9" t="s">
        <v>25945</v>
      </c>
      <c r="BF9" t="str">
        <f t="shared" si="5"/>
        <v>0</v>
      </c>
      <c r="BN9" s="43" t="s">
        <v>26022</v>
      </c>
      <c r="BO9">
        <v>1</v>
      </c>
      <c r="BQ9" t="s">
        <v>25991</v>
      </c>
      <c r="BR9" t="str">
        <f t="shared" si="7"/>
        <v>0</v>
      </c>
      <c r="BT9" s="153"/>
      <c r="BU9" s="154"/>
      <c r="BV9" s="155"/>
      <c r="BW9">
        <f t="shared" si="12"/>
        <v>0</v>
      </c>
      <c r="BX9">
        <f t="shared" si="13"/>
        <v>0</v>
      </c>
    </row>
    <row r="10" spans="2:76" x14ac:dyDescent="0.25">
      <c r="E10" t="s">
        <v>12435</v>
      </c>
      <c r="F10" s="10" t="str">
        <f t="shared" si="0"/>
        <v>0</v>
      </c>
      <c r="N10" s="43">
        <v>31</v>
      </c>
      <c r="O10">
        <v>31</v>
      </c>
      <c r="AE10" s="43" t="s">
        <v>12826</v>
      </c>
      <c r="AF10">
        <v>3</v>
      </c>
      <c r="AH10" t="s">
        <v>12618</v>
      </c>
      <c r="AI10" s="10" t="str">
        <f t="shared" si="3"/>
        <v>0</v>
      </c>
      <c r="AK10" s="43" t="s">
        <v>17948</v>
      </c>
      <c r="AL10">
        <v>1</v>
      </c>
      <c r="AN10" t="s">
        <v>20929</v>
      </c>
      <c r="AO10" t="str">
        <f t="shared" si="4"/>
        <v>0</v>
      </c>
      <c r="AQ10" s="43" t="s">
        <v>15666</v>
      </c>
      <c r="AR10">
        <v>1</v>
      </c>
      <c r="AW10" t="s">
        <v>20061</v>
      </c>
      <c r="AX10" t="str">
        <f t="shared" si="9"/>
        <v>0</v>
      </c>
      <c r="AY10" t="str">
        <f t="shared" si="10"/>
        <v>0</v>
      </c>
      <c r="AZ10">
        <f t="shared" si="11"/>
        <v>0</v>
      </c>
      <c r="BE10" t="s">
        <v>25946</v>
      </c>
      <c r="BF10" t="str">
        <f t="shared" si="5"/>
        <v>0</v>
      </c>
      <c r="BQ10" t="s">
        <v>25992</v>
      </c>
      <c r="BR10" t="str">
        <f t="shared" si="7"/>
        <v>0</v>
      </c>
      <c r="BT10" s="153"/>
      <c r="BU10" s="154"/>
      <c r="BV10" s="155"/>
      <c r="BW10">
        <f t="shared" si="12"/>
        <v>0</v>
      </c>
      <c r="BX10">
        <f t="shared" si="13"/>
        <v>0</v>
      </c>
    </row>
    <row r="11" spans="2:76" x14ac:dyDescent="0.25">
      <c r="E11" t="s">
        <v>12777</v>
      </c>
      <c r="F11" s="10" t="str">
        <f t="shared" si="0"/>
        <v>0</v>
      </c>
      <c r="AH11" t="s">
        <v>26027</v>
      </c>
      <c r="AI11" s="10">
        <f t="shared" si="3"/>
        <v>1</v>
      </c>
      <c r="AK11" s="43" t="s">
        <v>25578</v>
      </c>
      <c r="AL11">
        <v>1</v>
      </c>
      <c r="AN11" t="s">
        <v>20872</v>
      </c>
      <c r="AO11" t="str">
        <f t="shared" si="4"/>
        <v>0</v>
      </c>
      <c r="AQ11" s="43" t="s">
        <v>17948</v>
      </c>
      <c r="AR11">
        <v>1</v>
      </c>
      <c r="AW11" t="s">
        <v>20929</v>
      </c>
      <c r="AX11" t="str">
        <f t="shared" si="9"/>
        <v>0</v>
      </c>
      <c r="AY11" t="str">
        <f t="shared" si="10"/>
        <v>0</v>
      </c>
      <c r="AZ11">
        <f t="shared" si="11"/>
        <v>0</v>
      </c>
      <c r="BE11" t="s">
        <v>25947</v>
      </c>
      <c r="BF11">
        <f t="shared" si="5"/>
        <v>2</v>
      </c>
      <c r="BQ11" t="s">
        <v>25993</v>
      </c>
      <c r="BR11" t="str">
        <f t="shared" si="7"/>
        <v>0</v>
      </c>
      <c r="BT11" s="153"/>
      <c r="BU11" s="154"/>
      <c r="BV11" s="155"/>
      <c r="BW11">
        <f t="shared" si="12"/>
        <v>0</v>
      </c>
      <c r="BX11">
        <f t="shared" si="13"/>
        <v>0</v>
      </c>
    </row>
    <row r="12" spans="2:76" x14ac:dyDescent="0.25">
      <c r="E12" t="s">
        <v>110</v>
      </c>
      <c r="F12" s="10" t="str">
        <f t="shared" si="0"/>
        <v>0</v>
      </c>
      <c r="AH12" t="s">
        <v>26032</v>
      </c>
      <c r="AI12" s="10" t="str">
        <f t="shared" si="3"/>
        <v>0</v>
      </c>
      <c r="AK12" s="43" t="s">
        <v>20749</v>
      </c>
      <c r="AL12">
        <v>1</v>
      </c>
      <c r="AN12" t="s">
        <v>20183</v>
      </c>
      <c r="AO12" t="str">
        <f t="shared" si="4"/>
        <v>0</v>
      </c>
      <c r="AQ12" s="43" t="s">
        <v>25578</v>
      </c>
      <c r="AR12">
        <v>1</v>
      </c>
      <c r="AW12" t="s">
        <v>20872</v>
      </c>
      <c r="AX12" t="str">
        <f t="shared" si="9"/>
        <v>0</v>
      </c>
      <c r="AY12" t="str">
        <f t="shared" si="10"/>
        <v>0</v>
      </c>
      <c r="AZ12">
        <f t="shared" si="11"/>
        <v>0</v>
      </c>
      <c r="BE12" t="s">
        <v>25948</v>
      </c>
      <c r="BF12" t="str">
        <f t="shared" si="5"/>
        <v>0</v>
      </c>
      <c r="BQ12" t="s">
        <v>25994</v>
      </c>
      <c r="BR12">
        <f t="shared" si="7"/>
        <v>1</v>
      </c>
      <c r="BT12" s="153"/>
      <c r="BU12" s="154"/>
      <c r="BV12" s="155"/>
      <c r="BW12">
        <f t="shared" si="12"/>
        <v>0</v>
      </c>
      <c r="BX12">
        <f t="shared" si="13"/>
        <v>0</v>
      </c>
    </row>
    <row r="13" spans="2:76" x14ac:dyDescent="0.25">
      <c r="E13" t="s">
        <v>12442</v>
      </c>
      <c r="F13" s="10" t="str">
        <f t="shared" si="0"/>
        <v>0</v>
      </c>
      <c r="AH13" t="s">
        <v>26028</v>
      </c>
      <c r="AI13" s="10">
        <f t="shared" si="3"/>
        <v>6</v>
      </c>
      <c r="AK13" s="43" t="s">
        <v>17060</v>
      </c>
      <c r="AL13">
        <v>1</v>
      </c>
      <c r="AN13" t="s">
        <v>20742</v>
      </c>
      <c r="AO13" t="str">
        <f t="shared" si="4"/>
        <v>0</v>
      </c>
      <c r="AQ13" s="43" t="s">
        <v>20749</v>
      </c>
      <c r="AR13">
        <v>1</v>
      </c>
      <c r="AW13" t="s">
        <v>20183</v>
      </c>
      <c r="AX13" t="str">
        <f t="shared" si="9"/>
        <v>0</v>
      </c>
      <c r="AY13" t="str">
        <f t="shared" si="10"/>
        <v>0</v>
      </c>
      <c r="AZ13">
        <f t="shared" si="11"/>
        <v>0</v>
      </c>
      <c r="BE13" t="s">
        <v>25949</v>
      </c>
      <c r="BF13">
        <f t="shared" si="5"/>
        <v>1</v>
      </c>
      <c r="BQ13" t="s">
        <v>25995</v>
      </c>
      <c r="BR13" t="str">
        <f t="shared" si="7"/>
        <v>0</v>
      </c>
      <c r="BT13" s="153"/>
      <c r="BU13" s="154"/>
      <c r="BV13" s="155"/>
      <c r="BW13">
        <f t="shared" si="12"/>
        <v>0</v>
      </c>
      <c r="BX13">
        <f t="shared" si="13"/>
        <v>0</v>
      </c>
    </row>
    <row r="14" spans="2:76" x14ac:dyDescent="0.25">
      <c r="E14" t="s">
        <v>43</v>
      </c>
      <c r="F14" s="10" t="str">
        <f t="shared" si="0"/>
        <v>0</v>
      </c>
      <c r="AH14" t="s">
        <v>12826</v>
      </c>
      <c r="AI14" s="10">
        <f t="shared" si="3"/>
        <v>3</v>
      </c>
      <c r="AK14" s="43" t="s">
        <v>20920</v>
      </c>
      <c r="AL14">
        <v>1</v>
      </c>
      <c r="AN14" t="s">
        <v>20745</v>
      </c>
      <c r="AO14" t="str">
        <f t="shared" si="4"/>
        <v>0</v>
      </c>
      <c r="AQ14" s="43" t="s">
        <v>17060</v>
      </c>
      <c r="AS14">
        <v>1</v>
      </c>
      <c r="AW14" t="s">
        <v>20742</v>
      </c>
      <c r="AX14" t="str">
        <f t="shared" si="9"/>
        <v>0</v>
      </c>
      <c r="AY14" t="str">
        <f t="shared" si="10"/>
        <v>0</v>
      </c>
      <c r="AZ14">
        <f t="shared" si="11"/>
        <v>0</v>
      </c>
      <c r="BE14" t="s">
        <v>25950</v>
      </c>
      <c r="BF14" t="str">
        <f t="shared" si="5"/>
        <v>0</v>
      </c>
      <c r="BQ14" t="s">
        <v>25996</v>
      </c>
      <c r="BR14">
        <f t="shared" si="7"/>
        <v>4</v>
      </c>
      <c r="BT14" s="153"/>
      <c r="BU14" s="154"/>
      <c r="BV14" s="155"/>
      <c r="BW14">
        <f t="shared" si="12"/>
        <v>0</v>
      </c>
      <c r="BX14">
        <f t="shared" si="13"/>
        <v>0</v>
      </c>
    </row>
    <row r="15" spans="2:76" x14ac:dyDescent="0.25">
      <c r="E15" t="s">
        <v>25908</v>
      </c>
      <c r="F15">
        <f>SUM(F3:F14)</f>
        <v>15</v>
      </c>
      <c r="AH15" t="s">
        <v>26029</v>
      </c>
      <c r="AI15" s="10" t="str">
        <f t="shared" si="3"/>
        <v>0</v>
      </c>
      <c r="AK15" s="43" t="s">
        <v>20627</v>
      </c>
      <c r="AL15">
        <v>1</v>
      </c>
      <c r="AN15" t="s">
        <v>20381</v>
      </c>
      <c r="AO15" t="str">
        <f t="shared" si="4"/>
        <v>0</v>
      </c>
      <c r="AQ15" s="43" t="s">
        <v>20920</v>
      </c>
      <c r="AR15">
        <v>1</v>
      </c>
      <c r="AW15" t="s">
        <v>20745</v>
      </c>
      <c r="AX15" t="str">
        <f t="shared" si="9"/>
        <v>0</v>
      </c>
      <c r="AY15" t="str">
        <f t="shared" si="10"/>
        <v>0</v>
      </c>
      <c r="AZ15">
        <f t="shared" si="11"/>
        <v>0</v>
      </c>
      <c r="BE15" t="s">
        <v>25951</v>
      </c>
      <c r="BF15" t="str">
        <f t="shared" si="5"/>
        <v>0</v>
      </c>
      <c r="BQ15" t="s">
        <v>25997</v>
      </c>
      <c r="BR15">
        <f t="shared" si="7"/>
        <v>7</v>
      </c>
      <c r="BT15" s="153"/>
      <c r="BU15" s="154"/>
      <c r="BV15" s="155"/>
      <c r="BW15">
        <f t="shared" si="12"/>
        <v>0</v>
      </c>
      <c r="BX15">
        <f t="shared" si="13"/>
        <v>0</v>
      </c>
    </row>
    <row r="16" spans="2:76" x14ac:dyDescent="0.25">
      <c r="AH16" t="s">
        <v>96</v>
      </c>
      <c r="AI16" s="10" t="str">
        <f t="shared" si="3"/>
        <v>0</v>
      </c>
      <c r="AK16" s="43" t="s">
        <v>25933</v>
      </c>
      <c r="AL16">
        <v>1</v>
      </c>
      <c r="AN16" t="s">
        <v>20744</v>
      </c>
      <c r="AO16" t="str">
        <f t="shared" si="4"/>
        <v>0</v>
      </c>
      <c r="AQ16" s="43" t="s">
        <v>20627</v>
      </c>
      <c r="AR16">
        <v>1</v>
      </c>
      <c r="AW16" t="s">
        <v>20381</v>
      </c>
      <c r="AX16" t="str">
        <f t="shared" si="9"/>
        <v>0</v>
      </c>
      <c r="AY16" t="str">
        <f t="shared" si="10"/>
        <v>0</v>
      </c>
      <c r="AZ16">
        <f t="shared" si="11"/>
        <v>0</v>
      </c>
      <c r="BE16" t="s">
        <v>25952</v>
      </c>
      <c r="BF16" t="str">
        <f t="shared" si="5"/>
        <v>0</v>
      </c>
      <c r="BQ16" t="s">
        <v>25998</v>
      </c>
      <c r="BR16" t="str">
        <f t="shared" si="7"/>
        <v>0</v>
      </c>
      <c r="BT16" s="153"/>
      <c r="BU16" s="154"/>
      <c r="BV16" s="155"/>
      <c r="BW16">
        <f t="shared" si="12"/>
        <v>0</v>
      </c>
      <c r="BX16">
        <f t="shared" si="13"/>
        <v>0</v>
      </c>
    </row>
    <row r="17" spans="34:76" x14ac:dyDescent="0.25">
      <c r="AH17" t="s">
        <v>25906</v>
      </c>
      <c r="AI17" s="10" t="str">
        <f t="shared" si="3"/>
        <v>0</v>
      </c>
      <c r="AK17" s="43" t="s">
        <v>20635</v>
      </c>
      <c r="AL17">
        <v>1</v>
      </c>
      <c r="AN17" t="s">
        <v>16302</v>
      </c>
      <c r="AO17" t="str">
        <f t="shared" si="4"/>
        <v>0</v>
      </c>
      <c r="AQ17" s="43" t="s">
        <v>25933</v>
      </c>
      <c r="AS17">
        <v>1</v>
      </c>
      <c r="AW17" t="s">
        <v>20744</v>
      </c>
      <c r="AX17" t="str">
        <f t="shared" si="9"/>
        <v>0</v>
      </c>
      <c r="AY17" t="str">
        <f t="shared" si="10"/>
        <v>0</v>
      </c>
      <c r="AZ17">
        <f t="shared" si="11"/>
        <v>0</v>
      </c>
      <c r="BE17" t="s">
        <v>25953</v>
      </c>
      <c r="BF17" t="str">
        <f t="shared" si="5"/>
        <v>0</v>
      </c>
      <c r="BK17" t="s">
        <v>25908</v>
      </c>
      <c r="BL17">
        <f>SUM(BL3:BL16)</f>
        <v>20</v>
      </c>
      <c r="BQ17" t="s">
        <v>25999</v>
      </c>
      <c r="BR17" t="str">
        <f t="shared" si="7"/>
        <v>0</v>
      </c>
      <c r="BT17" s="153"/>
      <c r="BU17" s="154"/>
      <c r="BV17" s="155"/>
      <c r="BW17">
        <f t="shared" si="12"/>
        <v>0</v>
      </c>
      <c r="BX17">
        <f t="shared" si="13"/>
        <v>0</v>
      </c>
    </row>
    <row r="18" spans="34:76" x14ac:dyDescent="0.25">
      <c r="AI18" s="10" t="str">
        <f t="shared" si="3"/>
        <v>0</v>
      </c>
      <c r="AK18" s="43" t="s">
        <v>17439</v>
      </c>
      <c r="AL18">
        <v>2</v>
      </c>
      <c r="AN18" t="s">
        <v>16648</v>
      </c>
      <c r="AO18" t="str">
        <f t="shared" si="4"/>
        <v>0</v>
      </c>
      <c r="AQ18" s="43" t="s">
        <v>20635</v>
      </c>
      <c r="AR18">
        <v>1</v>
      </c>
      <c r="AW18" t="s">
        <v>16302</v>
      </c>
      <c r="AX18" t="str">
        <f t="shared" si="9"/>
        <v>0</v>
      </c>
      <c r="AY18" t="str">
        <f t="shared" si="10"/>
        <v>0</v>
      </c>
      <c r="AZ18">
        <f t="shared" si="11"/>
        <v>0</v>
      </c>
      <c r="BE18" t="s">
        <v>25954</v>
      </c>
      <c r="BF18" t="str">
        <f t="shared" si="5"/>
        <v>0</v>
      </c>
      <c r="BQ18" t="s">
        <v>26000</v>
      </c>
      <c r="BR18" t="str">
        <f t="shared" si="7"/>
        <v>0</v>
      </c>
      <c r="BT18" s="153"/>
      <c r="BU18" s="154"/>
      <c r="BV18" s="155"/>
      <c r="BW18">
        <f t="shared" si="12"/>
        <v>0</v>
      </c>
      <c r="BX18">
        <f t="shared" si="13"/>
        <v>0</v>
      </c>
    </row>
    <row r="19" spans="34:76" x14ac:dyDescent="0.25">
      <c r="AK19" s="43" t="s">
        <v>20859</v>
      </c>
      <c r="AL19">
        <v>1</v>
      </c>
      <c r="AN19" t="s">
        <v>16700</v>
      </c>
      <c r="AO19" t="str">
        <f t="shared" si="4"/>
        <v>0</v>
      </c>
      <c r="AQ19" s="43" t="s">
        <v>17439</v>
      </c>
      <c r="AS19">
        <v>2</v>
      </c>
      <c r="AW19" t="s">
        <v>16648</v>
      </c>
      <c r="AX19" t="str">
        <f t="shared" si="9"/>
        <v>0</v>
      </c>
      <c r="AY19" t="str">
        <f t="shared" si="10"/>
        <v>0</v>
      </c>
      <c r="AZ19">
        <f t="shared" si="11"/>
        <v>0</v>
      </c>
      <c r="BE19" t="s">
        <v>25955</v>
      </c>
      <c r="BF19" t="str">
        <f t="shared" si="5"/>
        <v>0</v>
      </c>
      <c r="BQ19" t="s">
        <v>26001</v>
      </c>
      <c r="BR19" t="str">
        <f t="shared" si="7"/>
        <v>0</v>
      </c>
      <c r="BT19" s="156"/>
      <c r="BU19" s="157"/>
      <c r="BV19" s="158"/>
      <c r="BW19">
        <f t="shared" si="12"/>
        <v>0</v>
      </c>
      <c r="BX19">
        <f t="shared" si="13"/>
        <v>0</v>
      </c>
    </row>
    <row r="20" spans="34:76" x14ac:dyDescent="0.25">
      <c r="AN20" t="s">
        <v>18389</v>
      </c>
      <c r="AO20" t="str">
        <f t="shared" si="4"/>
        <v>0</v>
      </c>
      <c r="AQ20" s="43" t="s">
        <v>20859</v>
      </c>
      <c r="AR20">
        <v>1</v>
      </c>
      <c r="AW20" t="s">
        <v>16700</v>
      </c>
      <c r="AX20" t="str">
        <f t="shared" si="9"/>
        <v>0</v>
      </c>
      <c r="AY20" t="str">
        <f t="shared" si="10"/>
        <v>0</v>
      </c>
      <c r="AZ20">
        <f t="shared" si="11"/>
        <v>0</v>
      </c>
      <c r="BE20" t="s">
        <v>25956</v>
      </c>
      <c r="BF20">
        <f t="shared" si="5"/>
        <v>6</v>
      </c>
      <c r="BQ20" t="s">
        <v>26002</v>
      </c>
      <c r="BR20" t="str">
        <f t="shared" si="7"/>
        <v>0</v>
      </c>
      <c r="BW20">
        <f t="shared" si="12"/>
        <v>0</v>
      </c>
      <c r="BX20">
        <f t="shared" si="13"/>
        <v>0</v>
      </c>
    </row>
    <row r="21" spans="34:76" x14ac:dyDescent="0.25">
      <c r="AN21" t="s">
        <v>13120</v>
      </c>
      <c r="AO21" t="str">
        <f t="shared" si="4"/>
        <v>0</v>
      </c>
      <c r="AW21" t="s">
        <v>18389</v>
      </c>
      <c r="AX21" t="str">
        <f t="shared" si="9"/>
        <v>0</v>
      </c>
      <c r="AY21" t="str">
        <f t="shared" si="10"/>
        <v>0</v>
      </c>
      <c r="AZ21">
        <f t="shared" si="11"/>
        <v>0</v>
      </c>
      <c r="BE21" t="s">
        <v>25957</v>
      </c>
      <c r="BF21" t="str">
        <f t="shared" si="5"/>
        <v>0</v>
      </c>
      <c r="BQ21" t="s">
        <v>25980</v>
      </c>
      <c r="BR21" t="str">
        <f t="shared" si="7"/>
        <v>0</v>
      </c>
      <c r="BW21">
        <f t="shared" si="12"/>
        <v>0</v>
      </c>
      <c r="BX21">
        <f t="shared" si="13"/>
        <v>0</v>
      </c>
    </row>
    <row r="22" spans="34:76" x14ac:dyDescent="0.25">
      <c r="AN22" t="s">
        <v>13579</v>
      </c>
      <c r="AO22" t="str">
        <f t="shared" si="4"/>
        <v>0</v>
      </c>
      <c r="AW22" t="s">
        <v>13120</v>
      </c>
      <c r="AX22" t="str">
        <f t="shared" si="9"/>
        <v>0</v>
      </c>
      <c r="AY22" t="str">
        <f t="shared" si="10"/>
        <v>0</v>
      </c>
      <c r="AZ22">
        <f t="shared" si="11"/>
        <v>0</v>
      </c>
      <c r="BE22" t="s">
        <v>25958</v>
      </c>
      <c r="BF22" t="str">
        <f t="shared" si="5"/>
        <v>0</v>
      </c>
      <c r="BQ22" t="s">
        <v>26003</v>
      </c>
      <c r="BR22" t="str">
        <f t="shared" si="7"/>
        <v>0</v>
      </c>
      <c r="BW22">
        <f t="shared" si="12"/>
        <v>0</v>
      </c>
      <c r="BX22">
        <f t="shared" si="13"/>
        <v>0</v>
      </c>
    </row>
    <row r="23" spans="34:76" x14ac:dyDescent="0.25">
      <c r="AN23" t="s">
        <v>15960</v>
      </c>
      <c r="AO23" t="str">
        <f t="shared" si="4"/>
        <v>0</v>
      </c>
      <c r="AW23" t="s">
        <v>13579</v>
      </c>
      <c r="AX23" t="str">
        <f t="shared" si="9"/>
        <v>0</v>
      </c>
      <c r="AY23" t="str">
        <f t="shared" si="10"/>
        <v>0</v>
      </c>
      <c r="AZ23">
        <f t="shared" si="11"/>
        <v>0</v>
      </c>
      <c r="BE23" t="s">
        <v>25959</v>
      </c>
      <c r="BF23" t="str">
        <f t="shared" si="5"/>
        <v>0</v>
      </c>
      <c r="BQ23" t="s">
        <v>26004</v>
      </c>
      <c r="BR23" t="str">
        <f t="shared" si="7"/>
        <v>0</v>
      </c>
      <c r="BW23">
        <f t="shared" si="12"/>
        <v>0</v>
      </c>
      <c r="BX23">
        <f t="shared" si="13"/>
        <v>0</v>
      </c>
    </row>
    <row r="24" spans="34:76" x14ac:dyDescent="0.25">
      <c r="AN24" t="s">
        <v>16646</v>
      </c>
      <c r="AO24" t="str">
        <f t="shared" si="4"/>
        <v>0</v>
      </c>
      <c r="AW24" t="s">
        <v>15960</v>
      </c>
      <c r="AX24" t="str">
        <f t="shared" si="9"/>
        <v>0</v>
      </c>
      <c r="AY24" t="str">
        <f t="shared" si="10"/>
        <v>0</v>
      </c>
      <c r="AZ24">
        <f t="shared" si="11"/>
        <v>0</v>
      </c>
      <c r="BE24" t="s">
        <v>25960</v>
      </c>
      <c r="BF24">
        <f t="shared" si="5"/>
        <v>1</v>
      </c>
      <c r="BQ24" t="s">
        <v>25938</v>
      </c>
      <c r="BR24" t="str">
        <f t="shared" si="7"/>
        <v>0</v>
      </c>
      <c r="BW24">
        <f t="shared" si="12"/>
        <v>0</v>
      </c>
      <c r="BX24">
        <f t="shared" si="13"/>
        <v>0</v>
      </c>
    </row>
    <row r="25" spans="34:76" x14ac:dyDescent="0.25">
      <c r="AN25" t="s">
        <v>20142</v>
      </c>
      <c r="AO25" t="str">
        <f t="shared" si="4"/>
        <v>0</v>
      </c>
      <c r="AW25" t="s">
        <v>16646</v>
      </c>
      <c r="AX25" t="str">
        <f t="shared" si="9"/>
        <v>0</v>
      </c>
      <c r="AY25" t="str">
        <f t="shared" si="10"/>
        <v>0</v>
      </c>
      <c r="AZ25">
        <f t="shared" si="11"/>
        <v>0</v>
      </c>
      <c r="BE25" t="s">
        <v>25961</v>
      </c>
      <c r="BF25">
        <f t="shared" si="5"/>
        <v>3</v>
      </c>
      <c r="BQ25" t="s">
        <v>26005</v>
      </c>
      <c r="BR25" t="str">
        <f t="shared" si="7"/>
        <v>0</v>
      </c>
      <c r="BW25">
        <f t="shared" si="12"/>
        <v>0</v>
      </c>
      <c r="BX25">
        <f t="shared" si="13"/>
        <v>0</v>
      </c>
    </row>
    <row r="26" spans="34:76" x14ac:dyDescent="0.25">
      <c r="AN26" t="s">
        <v>13119</v>
      </c>
      <c r="AO26" t="str">
        <f t="shared" si="4"/>
        <v>0</v>
      </c>
      <c r="AW26" t="s">
        <v>20142</v>
      </c>
      <c r="AX26" t="str">
        <f t="shared" si="9"/>
        <v>0</v>
      </c>
      <c r="AY26" t="str">
        <f t="shared" si="10"/>
        <v>0</v>
      </c>
      <c r="AZ26">
        <f t="shared" si="11"/>
        <v>0</v>
      </c>
      <c r="BE26" t="s">
        <v>25962</v>
      </c>
      <c r="BF26" t="str">
        <f t="shared" si="5"/>
        <v>0</v>
      </c>
      <c r="BQ26" t="s">
        <v>25982</v>
      </c>
      <c r="BR26" t="str">
        <f t="shared" si="7"/>
        <v>0</v>
      </c>
      <c r="BW26">
        <f t="shared" si="12"/>
        <v>0</v>
      </c>
      <c r="BX26">
        <f t="shared" si="13"/>
        <v>0</v>
      </c>
    </row>
    <row r="27" spans="34:76" x14ac:dyDescent="0.25">
      <c r="AN27" t="s">
        <v>16647</v>
      </c>
      <c r="AO27" t="str">
        <f t="shared" si="4"/>
        <v>0</v>
      </c>
      <c r="AW27" t="s">
        <v>13119</v>
      </c>
      <c r="AX27" t="str">
        <f t="shared" si="9"/>
        <v>0</v>
      </c>
      <c r="AY27" t="str">
        <f t="shared" si="10"/>
        <v>0</v>
      </c>
      <c r="AZ27">
        <f t="shared" si="11"/>
        <v>0</v>
      </c>
      <c r="BE27" t="s">
        <v>25963</v>
      </c>
      <c r="BF27" t="str">
        <f t="shared" si="5"/>
        <v>0</v>
      </c>
      <c r="BQ27" t="s">
        <v>26006</v>
      </c>
      <c r="BR27" t="str">
        <f t="shared" si="7"/>
        <v>0</v>
      </c>
      <c r="BW27">
        <f t="shared" si="12"/>
        <v>0</v>
      </c>
      <c r="BX27">
        <f t="shared" si="13"/>
        <v>0</v>
      </c>
    </row>
    <row r="28" spans="34:76" x14ac:dyDescent="0.25">
      <c r="AN28" t="s">
        <v>16830</v>
      </c>
      <c r="AO28" t="str">
        <f t="shared" si="4"/>
        <v>0</v>
      </c>
      <c r="AW28" t="s">
        <v>16647</v>
      </c>
      <c r="AX28" t="str">
        <f t="shared" si="9"/>
        <v>0</v>
      </c>
      <c r="AY28" t="str">
        <f t="shared" si="10"/>
        <v>0</v>
      </c>
      <c r="AZ28">
        <f t="shared" si="11"/>
        <v>0</v>
      </c>
      <c r="BE28" t="s">
        <v>25964</v>
      </c>
      <c r="BF28" t="str">
        <f t="shared" si="5"/>
        <v>0</v>
      </c>
      <c r="BQ28" t="s">
        <v>26007</v>
      </c>
      <c r="BR28" t="str">
        <f t="shared" si="7"/>
        <v>0</v>
      </c>
      <c r="BW28">
        <f t="shared" si="12"/>
        <v>0</v>
      </c>
      <c r="BX28">
        <f t="shared" si="13"/>
        <v>0</v>
      </c>
    </row>
    <row r="29" spans="34:76" x14ac:dyDescent="0.25">
      <c r="AN29" t="s">
        <v>18978</v>
      </c>
      <c r="AO29" t="str">
        <f t="shared" si="4"/>
        <v>0</v>
      </c>
      <c r="AW29" t="s">
        <v>16830</v>
      </c>
      <c r="AX29" t="str">
        <f t="shared" si="9"/>
        <v>0</v>
      </c>
      <c r="AY29" t="str">
        <f t="shared" si="10"/>
        <v>0</v>
      </c>
      <c r="AZ29">
        <f t="shared" si="11"/>
        <v>0</v>
      </c>
      <c r="BE29" t="s">
        <v>25965</v>
      </c>
      <c r="BF29" t="str">
        <f t="shared" si="5"/>
        <v>0</v>
      </c>
      <c r="BQ29" t="s">
        <v>26008</v>
      </c>
      <c r="BR29" t="str">
        <f t="shared" si="7"/>
        <v>0</v>
      </c>
      <c r="BW29">
        <f t="shared" si="12"/>
        <v>0</v>
      </c>
      <c r="BX29">
        <f t="shared" si="13"/>
        <v>0</v>
      </c>
    </row>
    <row r="30" spans="34:76" x14ac:dyDescent="0.25">
      <c r="AN30" t="s">
        <v>18981</v>
      </c>
      <c r="AO30" t="str">
        <f t="shared" si="4"/>
        <v>0</v>
      </c>
      <c r="AW30" t="s">
        <v>18978</v>
      </c>
      <c r="AX30" t="str">
        <f t="shared" si="9"/>
        <v>0</v>
      </c>
      <c r="AY30" t="str">
        <f t="shared" si="10"/>
        <v>0</v>
      </c>
      <c r="AZ30">
        <f t="shared" si="11"/>
        <v>0</v>
      </c>
      <c r="BE30" t="s">
        <v>25966</v>
      </c>
      <c r="BF30" t="str">
        <f t="shared" si="5"/>
        <v>0</v>
      </c>
      <c r="BQ30" t="s">
        <v>26009</v>
      </c>
      <c r="BR30" t="str">
        <f t="shared" si="7"/>
        <v>0</v>
      </c>
      <c r="BW30">
        <f t="shared" si="12"/>
        <v>0</v>
      </c>
      <c r="BX30">
        <f t="shared" si="13"/>
        <v>0</v>
      </c>
    </row>
    <row r="31" spans="34:76" x14ac:dyDescent="0.25">
      <c r="AN31" t="s">
        <v>16905</v>
      </c>
      <c r="AO31" t="str">
        <f t="shared" si="4"/>
        <v>0</v>
      </c>
      <c r="AW31" t="s">
        <v>18981</v>
      </c>
      <c r="AX31" t="str">
        <f t="shared" si="9"/>
        <v>0</v>
      </c>
      <c r="AY31" t="str">
        <f t="shared" si="10"/>
        <v>0</v>
      </c>
      <c r="AZ31">
        <f t="shared" si="11"/>
        <v>0</v>
      </c>
      <c r="BE31" t="s">
        <v>25967</v>
      </c>
      <c r="BF31" t="str">
        <f t="shared" si="5"/>
        <v>0</v>
      </c>
      <c r="BQ31" t="s">
        <v>26010</v>
      </c>
      <c r="BR31" t="str">
        <f t="shared" si="7"/>
        <v>0</v>
      </c>
      <c r="BW31">
        <f t="shared" si="12"/>
        <v>0</v>
      </c>
      <c r="BX31">
        <f t="shared" si="13"/>
        <v>0</v>
      </c>
    </row>
    <row r="32" spans="34:76" x14ac:dyDescent="0.25">
      <c r="AN32" t="s">
        <v>16892</v>
      </c>
      <c r="AO32" t="str">
        <f t="shared" si="4"/>
        <v>0</v>
      </c>
      <c r="AW32" t="s">
        <v>16905</v>
      </c>
      <c r="AX32" t="str">
        <f t="shared" si="9"/>
        <v>0</v>
      </c>
      <c r="AY32" t="str">
        <f t="shared" si="10"/>
        <v>0</v>
      </c>
      <c r="AZ32">
        <f t="shared" si="11"/>
        <v>0</v>
      </c>
      <c r="BE32" t="s">
        <v>25968</v>
      </c>
      <c r="BF32" t="str">
        <f t="shared" si="5"/>
        <v>0</v>
      </c>
      <c r="BQ32" t="s">
        <v>26011</v>
      </c>
      <c r="BR32">
        <f t="shared" si="7"/>
        <v>1</v>
      </c>
      <c r="BW32">
        <f t="shared" si="12"/>
        <v>0</v>
      </c>
      <c r="BX32">
        <f t="shared" si="13"/>
        <v>0</v>
      </c>
    </row>
    <row r="33" spans="40:76" x14ac:dyDescent="0.25">
      <c r="AN33" t="s">
        <v>16926</v>
      </c>
      <c r="AO33" t="str">
        <f t="shared" si="4"/>
        <v>0</v>
      </c>
      <c r="AW33" t="s">
        <v>16892</v>
      </c>
      <c r="AX33" t="str">
        <f t="shared" si="9"/>
        <v>0</v>
      </c>
      <c r="AY33" t="str">
        <f t="shared" si="10"/>
        <v>0</v>
      </c>
      <c r="AZ33">
        <f t="shared" si="11"/>
        <v>0</v>
      </c>
      <c r="BE33" t="s">
        <v>25938</v>
      </c>
      <c r="BF33" t="str">
        <f t="shared" si="5"/>
        <v>0</v>
      </c>
      <c r="BQ33" t="s">
        <v>26012</v>
      </c>
      <c r="BR33">
        <f t="shared" si="7"/>
        <v>4</v>
      </c>
      <c r="BW33">
        <f t="shared" si="12"/>
        <v>0</v>
      </c>
      <c r="BX33">
        <f t="shared" si="13"/>
        <v>0</v>
      </c>
    </row>
    <row r="34" spans="40:76" x14ac:dyDescent="0.25">
      <c r="AN34" t="s">
        <v>16627</v>
      </c>
      <c r="AO34" t="str">
        <f t="shared" si="4"/>
        <v>0</v>
      </c>
      <c r="AW34" t="s">
        <v>16926</v>
      </c>
      <c r="AX34" t="str">
        <f t="shared" si="9"/>
        <v>0</v>
      </c>
      <c r="AY34" t="str">
        <f t="shared" si="10"/>
        <v>0</v>
      </c>
      <c r="AZ34">
        <f t="shared" si="11"/>
        <v>0</v>
      </c>
      <c r="BE34" t="s">
        <v>25969</v>
      </c>
      <c r="BF34" t="str">
        <f t="shared" si="5"/>
        <v>0</v>
      </c>
      <c r="BQ34" t="s">
        <v>26013</v>
      </c>
      <c r="BR34" t="str">
        <f t="shared" si="7"/>
        <v>0</v>
      </c>
      <c r="BW34">
        <f t="shared" si="12"/>
        <v>0</v>
      </c>
      <c r="BX34">
        <f t="shared" si="13"/>
        <v>0</v>
      </c>
    </row>
    <row r="35" spans="40:76" x14ac:dyDescent="0.25">
      <c r="AN35" t="s">
        <v>20191</v>
      </c>
      <c r="AO35" t="str">
        <f t="shared" si="4"/>
        <v>0</v>
      </c>
      <c r="AW35" t="s">
        <v>16627</v>
      </c>
      <c r="AX35" t="str">
        <f t="shared" si="9"/>
        <v>0</v>
      </c>
      <c r="AY35" t="str">
        <f t="shared" si="10"/>
        <v>0</v>
      </c>
      <c r="AZ35">
        <f t="shared" si="11"/>
        <v>0</v>
      </c>
      <c r="BE35" t="s">
        <v>25970</v>
      </c>
      <c r="BF35" t="str">
        <f t="shared" si="5"/>
        <v>0</v>
      </c>
      <c r="BQ35" t="s">
        <v>26014</v>
      </c>
      <c r="BR35">
        <f t="shared" si="7"/>
        <v>2</v>
      </c>
      <c r="BW35">
        <f t="shared" si="12"/>
        <v>0</v>
      </c>
      <c r="BX35">
        <f t="shared" si="13"/>
        <v>0</v>
      </c>
    </row>
    <row r="36" spans="40:76" x14ac:dyDescent="0.25">
      <c r="AN36" t="s">
        <v>16208</v>
      </c>
      <c r="AO36" t="str">
        <f t="shared" si="4"/>
        <v>0</v>
      </c>
      <c r="AW36" t="s">
        <v>20191</v>
      </c>
      <c r="AX36" t="str">
        <f t="shared" si="9"/>
        <v>0</v>
      </c>
      <c r="AY36" t="str">
        <f t="shared" si="10"/>
        <v>0</v>
      </c>
      <c r="AZ36">
        <f t="shared" si="11"/>
        <v>0</v>
      </c>
      <c r="BE36" t="s">
        <v>25971</v>
      </c>
      <c r="BF36" t="str">
        <f t="shared" si="5"/>
        <v>0</v>
      </c>
      <c r="BQ36" t="s">
        <v>26015</v>
      </c>
      <c r="BR36" t="str">
        <f t="shared" si="7"/>
        <v>0</v>
      </c>
      <c r="BW36">
        <f t="shared" si="12"/>
        <v>0</v>
      </c>
      <c r="BX36">
        <f t="shared" si="13"/>
        <v>0</v>
      </c>
    </row>
    <row r="37" spans="40:76" x14ac:dyDescent="0.25">
      <c r="AN37" t="s">
        <v>25139</v>
      </c>
      <c r="AO37" t="str">
        <f t="shared" si="4"/>
        <v>0</v>
      </c>
      <c r="AW37" t="s">
        <v>16208</v>
      </c>
      <c r="AX37" t="str">
        <f t="shared" si="9"/>
        <v>0</v>
      </c>
      <c r="AY37" t="str">
        <f t="shared" si="10"/>
        <v>0</v>
      </c>
      <c r="AZ37">
        <f t="shared" si="11"/>
        <v>0</v>
      </c>
      <c r="BE37" t="s">
        <v>25972</v>
      </c>
      <c r="BF37" t="str">
        <f t="shared" si="5"/>
        <v>0</v>
      </c>
      <c r="BQ37" t="s">
        <v>26016</v>
      </c>
      <c r="BR37" t="str">
        <f t="shared" si="7"/>
        <v>0</v>
      </c>
      <c r="BW37">
        <f t="shared" si="12"/>
        <v>0</v>
      </c>
      <c r="BX37">
        <f t="shared" si="13"/>
        <v>0</v>
      </c>
    </row>
    <row r="38" spans="40:76" x14ac:dyDescent="0.25">
      <c r="AN38" t="s">
        <v>14545</v>
      </c>
      <c r="AO38" t="str">
        <f t="shared" si="4"/>
        <v>0</v>
      </c>
      <c r="AW38" t="s">
        <v>25139</v>
      </c>
      <c r="AX38" t="str">
        <f t="shared" si="9"/>
        <v>0</v>
      </c>
      <c r="AY38" t="str">
        <f t="shared" si="10"/>
        <v>0</v>
      </c>
      <c r="AZ38">
        <f t="shared" si="11"/>
        <v>0</v>
      </c>
      <c r="BE38" t="s">
        <v>25973</v>
      </c>
      <c r="BF38" t="str">
        <f t="shared" si="5"/>
        <v>0</v>
      </c>
      <c r="BQ38" t="s">
        <v>26017</v>
      </c>
      <c r="BR38" t="str">
        <f t="shared" si="7"/>
        <v>0</v>
      </c>
      <c r="BW38">
        <f t="shared" si="12"/>
        <v>0</v>
      </c>
      <c r="BX38">
        <f t="shared" si="13"/>
        <v>0</v>
      </c>
    </row>
    <row r="39" spans="40:76" x14ac:dyDescent="0.25">
      <c r="AN39" t="s">
        <v>17283</v>
      </c>
      <c r="AO39" t="str">
        <f t="shared" si="4"/>
        <v>0</v>
      </c>
      <c r="AW39" t="s">
        <v>14545</v>
      </c>
      <c r="AX39" t="str">
        <f t="shared" si="9"/>
        <v>0</v>
      </c>
      <c r="AY39" t="str">
        <f t="shared" si="10"/>
        <v>0</v>
      </c>
      <c r="AZ39">
        <f t="shared" si="11"/>
        <v>0</v>
      </c>
      <c r="BE39" t="s">
        <v>25974</v>
      </c>
      <c r="BF39" t="str">
        <f t="shared" si="5"/>
        <v>0</v>
      </c>
      <c r="BQ39" t="s">
        <v>26018</v>
      </c>
      <c r="BR39" t="str">
        <f t="shared" si="7"/>
        <v>0</v>
      </c>
      <c r="BW39">
        <f t="shared" si="12"/>
        <v>0</v>
      </c>
      <c r="BX39">
        <f t="shared" si="13"/>
        <v>0</v>
      </c>
    </row>
    <row r="40" spans="40:76" x14ac:dyDescent="0.25">
      <c r="AN40" t="s">
        <v>25922</v>
      </c>
      <c r="AO40" t="str">
        <f t="shared" si="4"/>
        <v>0</v>
      </c>
      <c r="AW40" t="s">
        <v>17283</v>
      </c>
      <c r="AX40" t="str">
        <f t="shared" si="9"/>
        <v>0</v>
      </c>
      <c r="AY40" t="str">
        <f t="shared" si="10"/>
        <v>0</v>
      </c>
      <c r="AZ40">
        <f t="shared" si="11"/>
        <v>0</v>
      </c>
      <c r="BE40" t="s">
        <v>25975</v>
      </c>
      <c r="BF40">
        <f t="shared" si="5"/>
        <v>1</v>
      </c>
      <c r="BQ40" t="s">
        <v>26019</v>
      </c>
      <c r="BR40" t="str">
        <f t="shared" si="7"/>
        <v>0</v>
      </c>
      <c r="BW40">
        <f t="shared" si="12"/>
        <v>0</v>
      </c>
      <c r="BX40">
        <f t="shared" si="13"/>
        <v>0</v>
      </c>
    </row>
    <row r="41" spans="40:76" x14ac:dyDescent="0.25">
      <c r="AN41" t="s">
        <v>25923</v>
      </c>
      <c r="AO41" t="str">
        <f t="shared" si="4"/>
        <v>0</v>
      </c>
      <c r="AW41" t="s">
        <v>25922</v>
      </c>
      <c r="AX41" t="str">
        <f t="shared" si="9"/>
        <v>0</v>
      </c>
      <c r="AY41" t="str">
        <f t="shared" si="10"/>
        <v>0</v>
      </c>
      <c r="AZ41">
        <f t="shared" si="11"/>
        <v>0</v>
      </c>
      <c r="BE41" t="s">
        <v>25976</v>
      </c>
      <c r="BF41" t="str">
        <f t="shared" si="5"/>
        <v>0</v>
      </c>
      <c r="BQ41" t="s">
        <v>26020</v>
      </c>
      <c r="BR41" t="str">
        <f t="shared" si="7"/>
        <v>0</v>
      </c>
      <c r="BW41">
        <f t="shared" si="12"/>
        <v>0</v>
      </c>
      <c r="BX41">
        <f t="shared" si="13"/>
        <v>0</v>
      </c>
    </row>
    <row r="42" spans="40:76" x14ac:dyDescent="0.25">
      <c r="AN42" t="s">
        <v>17945</v>
      </c>
      <c r="AO42" t="str">
        <f t="shared" si="4"/>
        <v>0</v>
      </c>
      <c r="AW42" t="s">
        <v>25923</v>
      </c>
      <c r="AX42" t="str">
        <f t="shared" si="9"/>
        <v>0</v>
      </c>
      <c r="AY42" t="str">
        <f t="shared" si="10"/>
        <v>0</v>
      </c>
      <c r="AZ42">
        <f t="shared" si="11"/>
        <v>0</v>
      </c>
      <c r="BE42" t="s">
        <v>25977</v>
      </c>
      <c r="BF42">
        <f t="shared" si="5"/>
        <v>6</v>
      </c>
      <c r="BQ42" t="s">
        <v>26021</v>
      </c>
      <c r="BR42" t="str">
        <f t="shared" si="7"/>
        <v>0</v>
      </c>
      <c r="BW42">
        <f t="shared" si="12"/>
        <v>0</v>
      </c>
      <c r="BX42">
        <f t="shared" si="13"/>
        <v>0</v>
      </c>
    </row>
    <row r="43" spans="40:76" x14ac:dyDescent="0.25">
      <c r="AN43" t="s">
        <v>25148</v>
      </c>
      <c r="AO43" t="str">
        <f t="shared" si="4"/>
        <v>0</v>
      </c>
      <c r="AW43" t="s">
        <v>16598</v>
      </c>
      <c r="AX43" t="str">
        <f t="shared" si="9"/>
        <v>0</v>
      </c>
      <c r="AY43" t="str">
        <f t="shared" si="10"/>
        <v>0</v>
      </c>
      <c r="AZ43">
        <f t="shared" si="11"/>
        <v>0</v>
      </c>
      <c r="BQ43" t="s">
        <v>26022</v>
      </c>
      <c r="BR43">
        <f t="shared" si="7"/>
        <v>1</v>
      </c>
      <c r="BW43">
        <f t="shared" si="12"/>
        <v>0</v>
      </c>
      <c r="BX43">
        <f t="shared" si="13"/>
        <v>0</v>
      </c>
    </row>
    <row r="44" spans="40:76" x14ac:dyDescent="0.25">
      <c r="AN44" t="s">
        <v>25933</v>
      </c>
      <c r="AO44" t="str">
        <f t="shared" si="4"/>
        <v>0</v>
      </c>
      <c r="AW44" t="s">
        <v>13473</v>
      </c>
      <c r="AX44" t="str">
        <f t="shared" si="9"/>
        <v>0</v>
      </c>
      <c r="AY44" t="str">
        <f t="shared" si="10"/>
        <v>0</v>
      </c>
      <c r="AZ44">
        <f t="shared" si="11"/>
        <v>0</v>
      </c>
      <c r="BW44">
        <f t="shared" si="12"/>
        <v>0</v>
      </c>
      <c r="BX44">
        <f t="shared" si="13"/>
        <v>0</v>
      </c>
    </row>
    <row r="45" spans="40:76" x14ac:dyDescent="0.25">
      <c r="AN45" t="s">
        <v>16694</v>
      </c>
      <c r="AO45" t="str">
        <f t="shared" si="4"/>
        <v>0</v>
      </c>
      <c r="AW45" t="s">
        <v>20800</v>
      </c>
      <c r="AX45" t="str">
        <f t="shared" si="9"/>
        <v>0</v>
      </c>
      <c r="AY45" t="str">
        <f t="shared" si="10"/>
        <v>0</v>
      </c>
      <c r="AZ45">
        <f t="shared" si="11"/>
        <v>0</v>
      </c>
      <c r="BW45">
        <f t="shared" si="12"/>
        <v>0</v>
      </c>
      <c r="BX45">
        <f t="shared" si="13"/>
        <v>0</v>
      </c>
    </row>
    <row r="46" spans="40:76" x14ac:dyDescent="0.25">
      <c r="AN46" t="s">
        <v>16917</v>
      </c>
      <c r="AO46" t="str">
        <f t="shared" si="4"/>
        <v>0</v>
      </c>
      <c r="AW46" t="s">
        <v>25219</v>
      </c>
      <c r="AX46" t="str">
        <f t="shared" si="9"/>
        <v>0</v>
      </c>
      <c r="AY46" t="str">
        <f t="shared" si="10"/>
        <v>0</v>
      </c>
      <c r="AZ46">
        <f t="shared" si="11"/>
        <v>0</v>
      </c>
      <c r="BW46">
        <f t="shared" si="12"/>
        <v>0</v>
      </c>
      <c r="BX46">
        <f t="shared" si="13"/>
        <v>0</v>
      </c>
    </row>
    <row r="47" spans="40:76" x14ac:dyDescent="0.25">
      <c r="AN47">
        <v>0</v>
      </c>
      <c r="AO47" t="str">
        <f t="shared" si="4"/>
        <v>0</v>
      </c>
      <c r="AW47" t="s">
        <v>20064</v>
      </c>
      <c r="AX47">
        <f t="shared" si="9"/>
        <v>0</v>
      </c>
      <c r="AY47">
        <f t="shared" si="10"/>
        <v>1</v>
      </c>
      <c r="AZ47">
        <f t="shared" si="11"/>
        <v>1</v>
      </c>
      <c r="BW47">
        <f t="shared" si="12"/>
        <v>0</v>
      </c>
      <c r="BX47">
        <f t="shared" si="13"/>
        <v>0</v>
      </c>
    </row>
    <row r="48" spans="40:76" x14ac:dyDescent="0.25">
      <c r="AN48">
        <v>0</v>
      </c>
      <c r="AO48" t="str">
        <f t="shared" si="4"/>
        <v>0</v>
      </c>
      <c r="AW48" t="s">
        <v>16681</v>
      </c>
      <c r="AX48" t="str">
        <f t="shared" si="9"/>
        <v>0</v>
      </c>
      <c r="AY48" t="str">
        <f t="shared" si="10"/>
        <v>0</v>
      </c>
      <c r="AZ48">
        <f t="shared" si="11"/>
        <v>0</v>
      </c>
      <c r="BW48">
        <f t="shared" si="12"/>
        <v>0</v>
      </c>
      <c r="BX48">
        <f t="shared" si="13"/>
        <v>0</v>
      </c>
    </row>
    <row r="49" spans="40:76" x14ac:dyDescent="0.25">
      <c r="AN49">
        <v>0</v>
      </c>
      <c r="AO49" t="str">
        <f t="shared" si="4"/>
        <v>0</v>
      </c>
      <c r="AW49" t="s">
        <v>20185</v>
      </c>
      <c r="AX49" t="str">
        <f t="shared" si="9"/>
        <v>0</v>
      </c>
      <c r="AY49" t="str">
        <f t="shared" si="10"/>
        <v>0</v>
      </c>
      <c r="AZ49">
        <f t="shared" si="11"/>
        <v>0</v>
      </c>
      <c r="BW49">
        <f t="shared" si="12"/>
        <v>0</v>
      </c>
      <c r="BX49">
        <f t="shared" si="13"/>
        <v>0</v>
      </c>
    </row>
    <row r="50" spans="40:76" x14ac:dyDescent="0.25">
      <c r="AN50">
        <v>0</v>
      </c>
      <c r="AO50" t="str">
        <f t="shared" si="4"/>
        <v>0</v>
      </c>
      <c r="AW50" t="s">
        <v>17986</v>
      </c>
      <c r="AX50" t="str">
        <f t="shared" si="9"/>
        <v>0</v>
      </c>
      <c r="AY50" t="str">
        <f t="shared" si="10"/>
        <v>0</v>
      </c>
      <c r="AZ50">
        <f t="shared" si="11"/>
        <v>0</v>
      </c>
      <c r="BW50">
        <f t="shared" si="12"/>
        <v>0</v>
      </c>
      <c r="BX50">
        <f t="shared" si="13"/>
        <v>0</v>
      </c>
    </row>
    <row r="51" spans="40:76" x14ac:dyDescent="0.25">
      <c r="AN51">
        <v>0</v>
      </c>
      <c r="AO51" t="str">
        <f t="shared" si="4"/>
        <v>0</v>
      </c>
      <c r="AW51" t="s">
        <v>16279</v>
      </c>
      <c r="AX51" t="str">
        <f t="shared" si="9"/>
        <v>0</v>
      </c>
      <c r="AY51" t="str">
        <f t="shared" si="10"/>
        <v>0</v>
      </c>
      <c r="AZ51">
        <f t="shared" si="11"/>
        <v>0</v>
      </c>
      <c r="BW51">
        <f t="shared" si="12"/>
        <v>0</v>
      </c>
      <c r="BX51">
        <f t="shared" si="13"/>
        <v>0</v>
      </c>
    </row>
    <row r="52" spans="40:76" x14ac:dyDescent="0.25">
      <c r="AN52">
        <v>0</v>
      </c>
      <c r="AO52" t="str">
        <f t="shared" si="4"/>
        <v>0</v>
      </c>
      <c r="AW52" t="s">
        <v>17942</v>
      </c>
      <c r="AX52" t="str">
        <f t="shared" si="9"/>
        <v>0</v>
      </c>
      <c r="AY52" t="str">
        <f t="shared" si="10"/>
        <v>0</v>
      </c>
      <c r="AZ52">
        <f t="shared" si="11"/>
        <v>0</v>
      </c>
      <c r="BW52">
        <f t="shared" si="12"/>
        <v>0</v>
      </c>
      <c r="BX52">
        <f t="shared" si="13"/>
        <v>0</v>
      </c>
    </row>
    <row r="53" spans="40:76" x14ac:dyDescent="0.25">
      <c r="AN53">
        <v>0</v>
      </c>
      <c r="AO53" t="str">
        <f t="shared" si="4"/>
        <v>0</v>
      </c>
      <c r="AW53" t="s">
        <v>16635</v>
      </c>
      <c r="AX53" t="str">
        <f t="shared" si="9"/>
        <v>0</v>
      </c>
      <c r="AY53" t="str">
        <f t="shared" si="10"/>
        <v>0</v>
      </c>
      <c r="AZ53">
        <f t="shared" si="11"/>
        <v>0</v>
      </c>
    </row>
    <row r="54" spans="40:76" x14ac:dyDescent="0.25">
      <c r="AN54">
        <v>0</v>
      </c>
      <c r="AO54" t="str">
        <f t="shared" si="4"/>
        <v>0</v>
      </c>
      <c r="AW54" t="s">
        <v>18162</v>
      </c>
      <c r="AX54" t="str">
        <f t="shared" si="9"/>
        <v>0</v>
      </c>
      <c r="AY54" t="str">
        <f t="shared" si="10"/>
        <v>0</v>
      </c>
      <c r="AZ54">
        <f t="shared" si="11"/>
        <v>0</v>
      </c>
    </row>
    <row r="55" spans="40:76" x14ac:dyDescent="0.25">
      <c r="AN55">
        <v>0</v>
      </c>
      <c r="AO55" t="str">
        <f t="shared" si="4"/>
        <v>0</v>
      </c>
      <c r="AW55" t="s">
        <v>20188</v>
      </c>
      <c r="AX55" t="str">
        <f t="shared" si="9"/>
        <v>0</v>
      </c>
      <c r="AY55" t="str">
        <f t="shared" si="10"/>
        <v>0</v>
      </c>
      <c r="AZ55">
        <f t="shared" si="11"/>
        <v>0</v>
      </c>
      <c r="BQ55" t="s">
        <v>25908</v>
      </c>
      <c r="BR55">
        <f>SUM(BR3:BR54)</f>
        <v>20</v>
      </c>
      <c r="BW55" t="s">
        <v>25908</v>
      </c>
      <c r="BX55">
        <f>SUM(BX3:BX54)</f>
        <v>0</v>
      </c>
    </row>
    <row r="56" spans="40:76" x14ac:dyDescent="0.25">
      <c r="AN56">
        <v>0</v>
      </c>
      <c r="AO56" t="str">
        <f t="shared" si="4"/>
        <v>0</v>
      </c>
      <c r="AW56" t="s">
        <v>25598</v>
      </c>
      <c r="AX56" t="str">
        <f t="shared" si="9"/>
        <v>0</v>
      </c>
      <c r="AY56" t="str">
        <f t="shared" si="10"/>
        <v>0</v>
      </c>
      <c r="AZ56">
        <f t="shared" si="11"/>
        <v>0</v>
      </c>
    </row>
    <row r="57" spans="40:76" x14ac:dyDescent="0.25">
      <c r="AN57">
        <v>0</v>
      </c>
      <c r="AO57" t="str">
        <f t="shared" si="4"/>
        <v>0</v>
      </c>
      <c r="AW57" t="s">
        <v>20551</v>
      </c>
      <c r="AX57" t="str">
        <f t="shared" si="9"/>
        <v>0</v>
      </c>
      <c r="AY57" t="str">
        <f t="shared" si="10"/>
        <v>0</v>
      </c>
      <c r="AZ57">
        <f t="shared" si="11"/>
        <v>0</v>
      </c>
      <c r="BE57" t="s">
        <v>25908</v>
      </c>
      <c r="BF57">
        <f>SUM(BF3:BF56)</f>
        <v>20</v>
      </c>
    </row>
    <row r="58" spans="40:76" x14ac:dyDescent="0.25">
      <c r="AW58" t="s">
        <v>17131</v>
      </c>
      <c r="AX58" t="str">
        <f t="shared" si="9"/>
        <v>0</v>
      </c>
      <c r="AY58" t="str">
        <f t="shared" si="10"/>
        <v>0</v>
      </c>
      <c r="AZ58">
        <f t="shared" si="11"/>
        <v>0</v>
      </c>
    </row>
    <row r="59" spans="40:76" x14ac:dyDescent="0.25">
      <c r="AW59" t="s">
        <v>15918</v>
      </c>
      <c r="AX59" t="str">
        <f t="shared" si="9"/>
        <v>0</v>
      </c>
      <c r="AY59" t="str">
        <f t="shared" si="10"/>
        <v>0</v>
      </c>
      <c r="AZ59">
        <f t="shared" si="11"/>
        <v>0</v>
      </c>
    </row>
    <row r="60" spans="40:76" x14ac:dyDescent="0.25">
      <c r="AW60" t="s">
        <v>17310</v>
      </c>
      <c r="AX60" t="str">
        <f t="shared" si="9"/>
        <v>0</v>
      </c>
      <c r="AY60" t="str">
        <f t="shared" si="10"/>
        <v>0</v>
      </c>
      <c r="AZ60">
        <f t="shared" si="11"/>
        <v>0</v>
      </c>
    </row>
    <row r="61" spans="40:76" x14ac:dyDescent="0.25">
      <c r="AW61" t="s">
        <v>18967</v>
      </c>
      <c r="AX61" t="str">
        <f t="shared" si="9"/>
        <v>0</v>
      </c>
      <c r="AY61" t="str">
        <f t="shared" si="10"/>
        <v>0</v>
      </c>
      <c r="AZ61">
        <f t="shared" si="11"/>
        <v>0</v>
      </c>
    </row>
    <row r="62" spans="40:76" x14ac:dyDescent="0.25">
      <c r="AW62" t="s">
        <v>20193</v>
      </c>
      <c r="AX62" t="str">
        <f t="shared" si="9"/>
        <v>0</v>
      </c>
      <c r="AY62" t="str">
        <f t="shared" si="10"/>
        <v>0</v>
      </c>
      <c r="AZ62">
        <f t="shared" si="11"/>
        <v>0</v>
      </c>
    </row>
    <row r="63" spans="40:76" x14ac:dyDescent="0.25">
      <c r="AW63" t="s">
        <v>18863</v>
      </c>
      <c r="AX63" t="str">
        <f t="shared" si="9"/>
        <v>0</v>
      </c>
      <c r="AY63" t="str">
        <f t="shared" si="10"/>
        <v>0</v>
      </c>
      <c r="AZ63">
        <f t="shared" si="11"/>
        <v>0</v>
      </c>
    </row>
    <row r="64" spans="40:76" x14ac:dyDescent="0.25">
      <c r="AW64" t="s">
        <v>17032</v>
      </c>
      <c r="AX64" t="str">
        <f t="shared" si="9"/>
        <v>0</v>
      </c>
      <c r="AY64" t="str">
        <f t="shared" si="10"/>
        <v>0</v>
      </c>
      <c r="AZ64">
        <f t="shared" si="11"/>
        <v>0</v>
      </c>
    </row>
    <row r="65" spans="49:52" x14ac:dyDescent="0.25">
      <c r="AW65" t="s">
        <v>18290</v>
      </c>
      <c r="AX65" t="str">
        <f t="shared" si="9"/>
        <v>0</v>
      </c>
      <c r="AY65" t="str">
        <f t="shared" si="10"/>
        <v>0</v>
      </c>
      <c r="AZ65">
        <f t="shared" si="11"/>
        <v>0</v>
      </c>
    </row>
    <row r="66" spans="49:52" x14ac:dyDescent="0.25">
      <c r="AW66" t="s">
        <v>17384</v>
      </c>
      <c r="AX66" t="str">
        <f t="shared" si="9"/>
        <v>0</v>
      </c>
      <c r="AY66" t="str">
        <f t="shared" si="10"/>
        <v>0</v>
      </c>
      <c r="AZ66">
        <f t="shared" si="11"/>
        <v>0</v>
      </c>
    </row>
    <row r="67" spans="49:52" x14ac:dyDescent="0.25">
      <c r="AW67" t="s">
        <v>17314</v>
      </c>
      <c r="AX67" t="str">
        <f t="shared" si="9"/>
        <v>0</v>
      </c>
      <c r="AY67" t="str">
        <f t="shared" si="10"/>
        <v>0</v>
      </c>
      <c r="AZ67">
        <f t="shared" si="11"/>
        <v>0</v>
      </c>
    </row>
    <row r="68" spans="49:52" x14ac:dyDescent="0.25">
      <c r="AW68" t="s">
        <v>17945</v>
      </c>
      <c r="AX68" t="str">
        <f t="shared" si="9"/>
        <v>0</v>
      </c>
      <c r="AY68" t="str">
        <f t="shared" si="10"/>
        <v>0</v>
      </c>
      <c r="AZ68">
        <f t="shared" si="11"/>
        <v>0</v>
      </c>
    </row>
    <row r="69" spans="49:52" x14ac:dyDescent="0.25">
      <c r="AW69" t="s">
        <v>17996</v>
      </c>
      <c r="AX69" t="str">
        <f t="shared" ref="AX69:AX132" si="14">_xlfn.IFNA(VLOOKUP(AW69,$AQ$4:$AS$328,2,FALSE),"0")</f>
        <v>0</v>
      </c>
      <c r="AY69" t="str">
        <f t="shared" ref="AY69:AY132" si="15">_xlfn.IFNA(VLOOKUP(AW69,$AQ$4:$AS$328,3,FALSE),"0")</f>
        <v>0</v>
      </c>
      <c r="AZ69">
        <f t="shared" ref="AZ69:AZ132" si="16">SUM(AX69:AY69)</f>
        <v>0</v>
      </c>
    </row>
    <row r="70" spans="49:52" x14ac:dyDescent="0.25">
      <c r="AW70" t="s">
        <v>18052</v>
      </c>
      <c r="AX70" t="str">
        <f t="shared" si="14"/>
        <v>0</v>
      </c>
      <c r="AY70" t="str">
        <f t="shared" si="15"/>
        <v>0</v>
      </c>
      <c r="AZ70">
        <f t="shared" si="16"/>
        <v>0</v>
      </c>
    </row>
    <row r="71" spans="49:52" x14ac:dyDescent="0.25">
      <c r="AW71" t="s">
        <v>21498</v>
      </c>
      <c r="AX71" t="str">
        <f t="shared" si="14"/>
        <v>0</v>
      </c>
      <c r="AY71" t="str">
        <f t="shared" si="15"/>
        <v>0</v>
      </c>
      <c r="AZ71">
        <f t="shared" si="16"/>
        <v>0</v>
      </c>
    </row>
    <row r="72" spans="49:52" x14ac:dyDescent="0.25">
      <c r="AW72" t="s">
        <v>17944</v>
      </c>
      <c r="AX72" t="str">
        <f t="shared" si="14"/>
        <v>0</v>
      </c>
      <c r="AY72" t="str">
        <f t="shared" si="15"/>
        <v>0</v>
      </c>
      <c r="AZ72">
        <f t="shared" si="16"/>
        <v>0</v>
      </c>
    </row>
    <row r="73" spans="49:52" x14ac:dyDescent="0.25">
      <c r="AW73" t="s">
        <v>17755</v>
      </c>
      <c r="AX73" t="str">
        <f t="shared" si="14"/>
        <v>0</v>
      </c>
      <c r="AY73" t="str">
        <f t="shared" si="15"/>
        <v>0</v>
      </c>
      <c r="AZ73">
        <f t="shared" si="16"/>
        <v>0</v>
      </c>
    </row>
    <row r="74" spans="49:52" x14ac:dyDescent="0.25">
      <c r="AW74" t="s">
        <v>18326</v>
      </c>
      <c r="AX74" t="str">
        <f t="shared" si="14"/>
        <v>0</v>
      </c>
      <c r="AY74" t="str">
        <f t="shared" si="15"/>
        <v>0</v>
      </c>
      <c r="AZ74">
        <f t="shared" si="16"/>
        <v>0</v>
      </c>
    </row>
    <row r="75" spans="49:52" x14ac:dyDescent="0.25">
      <c r="AW75" t="s">
        <v>16040</v>
      </c>
      <c r="AX75" t="str">
        <f t="shared" si="14"/>
        <v>0</v>
      </c>
      <c r="AY75" t="str">
        <f t="shared" si="15"/>
        <v>0</v>
      </c>
      <c r="AZ75">
        <f t="shared" si="16"/>
        <v>0</v>
      </c>
    </row>
    <row r="76" spans="49:52" x14ac:dyDescent="0.25">
      <c r="AW76" t="s">
        <v>25129</v>
      </c>
      <c r="AX76" t="str">
        <f t="shared" si="14"/>
        <v>0</v>
      </c>
      <c r="AY76" t="str">
        <f t="shared" si="15"/>
        <v>0</v>
      </c>
      <c r="AZ76">
        <f t="shared" si="16"/>
        <v>0</v>
      </c>
    </row>
    <row r="77" spans="49:52" x14ac:dyDescent="0.25">
      <c r="AW77" t="s">
        <v>18595</v>
      </c>
      <c r="AX77" t="str">
        <f t="shared" si="14"/>
        <v>0</v>
      </c>
      <c r="AY77" t="str">
        <f t="shared" si="15"/>
        <v>0</v>
      </c>
      <c r="AZ77">
        <f t="shared" si="16"/>
        <v>0</v>
      </c>
    </row>
    <row r="78" spans="49:52" x14ac:dyDescent="0.25">
      <c r="AW78" t="s">
        <v>16127</v>
      </c>
      <c r="AX78" t="str">
        <f t="shared" si="14"/>
        <v>0</v>
      </c>
      <c r="AY78" t="str">
        <f t="shared" si="15"/>
        <v>0</v>
      </c>
      <c r="AZ78">
        <f t="shared" si="16"/>
        <v>0</v>
      </c>
    </row>
    <row r="79" spans="49:52" x14ac:dyDescent="0.25">
      <c r="AW79" t="s">
        <v>15870</v>
      </c>
      <c r="AX79" t="str">
        <f t="shared" si="14"/>
        <v>0</v>
      </c>
      <c r="AY79" t="str">
        <f t="shared" si="15"/>
        <v>0</v>
      </c>
      <c r="AZ79">
        <f t="shared" si="16"/>
        <v>0</v>
      </c>
    </row>
    <row r="80" spans="49:52" x14ac:dyDescent="0.25">
      <c r="AW80" t="s">
        <v>20065</v>
      </c>
      <c r="AX80" t="str">
        <f t="shared" si="14"/>
        <v>0</v>
      </c>
      <c r="AY80" t="str">
        <f t="shared" si="15"/>
        <v>0</v>
      </c>
      <c r="AZ80">
        <f t="shared" si="16"/>
        <v>0</v>
      </c>
    </row>
    <row r="81" spans="49:52" x14ac:dyDescent="0.25">
      <c r="AW81" t="s">
        <v>17791</v>
      </c>
      <c r="AX81" t="str">
        <f t="shared" si="14"/>
        <v>0</v>
      </c>
      <c r="AY81" t="str">
        <f t="shared" si="15"/>
        <v>0</v>
      </c>
      <c r="AZ81">
        <f t="shared" si="16"/>
        <v>0</v>
      </c>
    </row>
    <row r="82" spans="49:52" x14ac:dyDescent="0.25">
      <c r="AW82" t="s">
        <v>25127</v>
      </c>
      <c r="AX82" t="str">
        <f t="shared" si="14"/>
        <v>0</v>
      </c>
      <c r="AY82" t="str">
        <f t="shared" si="15"/>
        <v>0</v>
      </c>
      <c r="AZ82">
        <f t="shared" si="16"/>
        <v>0</v>
      </c>
    </row>
    <row r="83" spans="49:52" x14ac:dyDescent="0.25">
      <c r="AW83" t="s">
        <v>20062</v>
      </c>
      <c r="AX83" t="str">
        <f t="shared" si="14"/>
        <v>0</v>
      </c>
      <c r="AY83" t="str">
        <f t="shared" si="15"/>
        <v>0</v>
      </c>
      <c r="AZ83">
        <f t="shared" si="16"/>
        <v>0</v>
      </c>
    </row>
    <row r="84" spans="49:52" x14ac:dyDescent="0.25">
      <c r="AW84" t="s">
        <v>24924</v>
      </c>
      <c r="AX84" t="str">
        <f t="shared" si="14"/>
        <v>0</v>
      </c>
      <c r="AY84" t="str">
        <f t="shared" si="15"/>
        <v>0</v>
      </c>
      <c r="AZ84">
        <f t="shared" si="16"/>
        <v>0</v>
      </c>
    </row>
    <row r="85" spans="49:52" x14ac:dyDescent="0.25">
      <c r="AW85" t="s">
        <v>21047</v>
      </c>
      <c r="AX85" t="str">
        <f t="shared" si="14"/>
        <v>0</v>
      </c>
      <c r="AY85" t="str">
        <f t="shared" si="15"/>
        <v>0</v>
      </c>
      <c r="AZ85">
        <f t="shared" si="16"/>
        <v>0</v>
      </c>
    </row>
    <row r="86" spans="49:52" x14ac:dyDescent="0.25">
      <c r="AW86" t="s">
        <v>17808</v>
      </c>
      <c r="AX86" t="str">
        <f t="shared" si="14"/>
        <v>0</v>
      </c>
      <c r="AY86" t="str">
        <f t="shared" si="15"/>
        <v>0</v>
      </c>
      <c r="AZ86">
        <f t="shared" si="16"/>
        <v>0</v>
      </c>
    </row>
    <row r="87" spans="49:52" x14ac:dyDescent="0.25">
      <c r="AW87" t="s">
        <v>20189</v>
      </c>
      <c r="AX87" t="str">
        <f t="shared" si="14"/>
        <v>0</v>
      </c>
      <c r="AY87" t="str">
        <f t="shared" si="15"/>
        <v>0</v>
      </c>
      <c r="AZ87">
        <f t="shared" si="16"/>
        <v>0</v>
      </c>
    </row>
    <row r="88" spans="49:52" x14ac:dyDescent="0.25">
      <c r="AW88" t="s">
        <v>18724</v>
      </c>
      <c r="AX88" t="str">
        <f t="shared" si="14"/>
        <v>0</v>
      </c>
      <c r="AY88" t="str">
        <f t="shared" si="15"/>
        <v>0</v>
      </c>
      <c r="AZ88">
        <f t="shared" si="16"/>
        <v>0</v>
      </c>
    </row>
    <row r="89" spans="49:52" x14ac:dyDescent="0.25">
      <c r="AW89" t="s">
        <v>18763</v>
      </c>
      <c r="AX89" t="str">
        <f t="shared" si="14"/>
        <v>0</v>
      </c>
      <c r="AY89" t="str">
        <f t="shared" si="15"/>
        <v>0</v>
      </c>
      <c r="AZ89">
        <f t="shared" si="16"/>
        <v>0</v>
      </c>
    </row>
    <row r="90" spans="49:52" x14ac:dyDescent="0.25">
      <c r="AW90" t="s">
        <v>18714</v>
      </c>
      <c r="AX90" t="str">
        <f t="shared" si="14"/>
        <v>0</v>
      </c>
      <c r="AY90" t="str">
        <f t="shared" si="15"/>
        <v>0</v>
      </c>
      <c r="AZ90">
        <f t="shared" si="16"/>
        <v>0</v>
      </c>
    </row>
    <row r="91" spans="49:52" x14ac:dyDescent="0.25">
      <c r="AW91" t="s">
        <v>20869</v>
      </c>
      <c r="AX91" t="str">
        <f t="shared" si="14"/>
        <v>0</v>
      </c>
      <c r="AY91" t="str">
        <f t="shared" si="15"/>
        <v>0</v>
      </c>
      <c r="AZ91">
        <f t="shared" si="16"/>
        <v>0</v>
      </c>
    </row>
    <row r="92" spans="49:52" x14ac:dyDescent="0.25">
      <c r="AW92" t="s">
        <v>17024</v>
      </c>
      <c r="AX92" t="str">
        <f t="shared" si="14"/>
        <v>0</v>
      </c>
      <c r="AY92" t="str">
        <f t="shared" si="15"/>
        <v>0</v>
      </c>
      <c r="AZ92">
        <f t="shared" si="16"/>
        <v>0</v>
      </c>
    </row>
    <row r="93" spans="49:52" x14ac:dyDescent="0.25">
      <c r="AW93" t="s">
        <v>15196</v>
      </c>
      <c r="AX93" t="str">
        <f t="shared" si="14"/>
        <v>0</v>
      </c>
      <c r="AY93" t="str">
        <f t="shared" si="15"/>
        <v>0</v>
      </c>
      <c r="AZ93">
        <f t="shared" si="16"/>
        <v>0</v>
      </c>
    </row>
    <row r="94" spans="49:52" x14ac:dyDescent="0.25">
      <c r="AW94" t="s">
        <v>17104</v>
      </c>
      <c r="AX94" t="str">
        <f t="shared" si="14"/>
        <v>0</v>
      </c>
      <c r="AY94" t="str">
        <f t="shared" si="15"/>
        <v>0</v>
      </c>
      <c r="AZ94">
        <f t="shared" si="16"/>
        <v>0</v>
      </c>
    </row>
    <row r="95" spans="49:52" x14ac:dyDescent="0.25">
      <c r="AW95" t="s">
        <v>17103</v>
      </c>
      <c r="AX95">
        <f t="shared" si="14"/>
        <v>0</v>
      </c>
      <c r="AY95">
        <f t="shared" si="15"/>
        <v>2</v>
      </c>
      <c r="AZ95">
        <f t="shared" si="16"/>
        <v>2</v>
      </c>
    </row>
    <row r="96" spans="49:52" x14ac:dyDescent="0.25">
      <c r="AW96" t="s">
        <v>16897</v>
      </c>
      <c r="AX96" t="str">
        <f t="shared" si="14"/>
        <v>0</v>
      </c>
      <c r="AY96" t="str">
        <f t="shared" si="15"/>
        <v>0</v>
      </c>
      <c r="AZ96">
        <f t="shared" si="16"/>
        <v>0</v>
      </c>
    </row>
    <row r="97" spans="49:52" x14ac:dyDescent="0.25">
      <c r="AW97" t="s">
        <v>16595</v>
      </c>
      <c r="AX97" t="str">
        <f t="shared" si="14"/>
        <v>0</v>
      </c>
      <c r="AY97" t="str">
        <f t="shared" si="15"/>
        <v>0</v>
      </c>
      <c r="AZ97">
        <f t="shared" si="16"/>
        <v>0</v>
      </c>
    </row>
    <row r="98" spans="49:52" x14ac:dyDescent="0.25">
      <c r="AW98" t="s">
        <v>15656</v>
      </c>
      <c r="AX98">
        <f t="shared" si="14"/>
        <v>0</v>
      </c>
      <c r="AY98">
        <f t="shared" si="15"/>
        <v>2</v>
      </c>
      <c r="AZ98">
        <f t="shared" si="16"/>
        <v>2</v>
      </c>
    </row>
    <row r="99" spans="49:52" x14ac:dyDescent="0.25">
      <c r="AW99" t="s">
        <v>19888</v>
      </c>
      <c r="AX99" t="str">
        <f t="shared" si="14"/>
        <v>0</v>
      </c>
      <c r="AY99" t="str">
        <f t="shared" si="15"/>
        <v>0</v>
      </c>
      <c r="AZ99">
        <f t="shared" si="16"/>
        <v>0</v>
      </c>
    </row>
    <row r="100" spans="49:52" x14ac:dyDescent="0.25">
      <c r="AW100" t="s">
        <v>15649</v>
      </c>
      <c r="AX100" t="str">
        <f t="shared" si="14"/>
        <v>0</v>
      </c>
      <c r="AY100" t="str">
        <f t="shared" si="15"/>
        <v>0</v>
      </c>
      <c r="AZ100">
        <f t="shared" si="16"/>
        <v>0</v>
      </c>
    </row>
    <row r="101" spans="49:52" x14ac:dyDescent="0.25">
      <c r="AW101" t="s">
        <v>21037</v>
      </c>
      <c r="AX101" t="str">
        <f t="shared" si="14"/>
        <v>0</v>
      </c>
      <c r="AY101" t="str">
        <f t="shared" si="15"/>
        <v>0</v>
      </c>
      <c r="AZ101">
        <f t="shared" si="16"/>
        <v>0</v>
      </c>
    </row>
    <row r="102" spans="49:52" x14ac:dyDescent="0.25">
      <c r="AW102" t="s">
        <v>17307</v>
      </c>
      <c r="AX102" t="str">
        <f t="shared" si="14"/>
        <v>0</v>
      </c>
      <c r="AY102" t="str">
        <f t="shared" si="15"/>
        <v>0</v>
      </c>
      <c r="AZ102">
        <f t="shared" si="16"/>
        <v>0</v>
      </c>
    </row>
    <row r="103" spans="49:52" x14ac:dyDescent="0.25">
      <c r="AW103" t="s">
        <v>16230</v>
      </c>
      <c r="AX103" t="str">
        <f t="shared" si="14"/>
        <v>0</v>
      </c>
      <c r="AY103" t="str">
        <f t="shared" si="15"/>
        <v>0</v>
      </c>
      <c r="AZ103">
        <f t="shared" si="16"/>
        <v>0</v>
      </c>
    </row>
    <row r="104" spans="49:52" x14ac:dyDescent="0.25">
      <c r="AW104" t="s">
        <v>16137</v>
      </c>
      <c r="AX104" t="str">
        <f t="shared" si="14"/>
        <v>0</v>
      </c>
      <c r="AY104" t="str">
        <f t="shared" si="15"/>
        <v>0</v>
      </c>
      <c r="AZ104">
        <f t="shared" si="16"/>
        <v>0</v>
      </c>
    </row>
    <row r="105" spans="49:52" x14ac:dyDescent="0.25">
      <c r="AW105" t="s">
        <v>16766</v>
      </c>
      <c r="AX105" t="str">
        <f t="shared" si="14"/>
        <v>0</v>
      </c>
      <c r="AY105" t="str">
        <f t="shared" si="15"/>
        <v>0</v>
      </c>
      <c r="AZ105">
        <f t="shared" si="16"/>
        <v>0</v>
      </c>
    </row>
    <row r="106" spans="49:52" x14ac:dyDescent="0.25">
      <c r="AW106" t="s">
        <v>17309</v>
      </c>
      <c r="AX106" t="str">
        <f t="shared" si="14"/>
        <v>0</v>
      </c>
      <c r="AY106" t="str">
        <f t="shared" si="15"/>
        <v>0</v>
      </c>
      <c r="AZ106">
        <f t="shared" si="16"/>
        <v>0</v>
      </c>
    </row>
    <row r="107" spans="49:52" x14ac:dyDescent="0.25">
      <c r="AW107" t="s">
        <v>16898</v>
      </c>
      <c r="AX107" t="str">
        <f t="shared" si="14"/>
        <v>0</v>
      </c>
      <c r="AY107" t="str">
        <f t="shared" si="15"/>
        <v>0</v>
      </c>
      <c r="AZ107">
        <f t="shared" si="16"/>
        <v>0</v>
      </c>
    </row>
    <row r="108" spans="49:52" x14ac:dyDescent="0.25">
      <c r="AW108" t="s">
        <v>15912</v>
      </c>
      <c r="AX108" t="str">
        <f t="shared" si="14"/>
        <v>0</v>
      </c>
      <c r="AY108" t="str">
        <f t="shared" si="15"/>
        <v>0</v>
      </c>
      <c r="AZ108">
        <f t="shared" si="16"/>
        <v>0</v>
      </c>
    </row>
    <row r="109" spans="49:52" x14ac:dyDescent="0.25">
      <c r="AW109" t="s">
        <v>20063</v>
      </c>
      <c r="AX109" t="str">
        <f t="shared" si="14"/>
        <v>0</v>
      </c>
      <c r="AY109" t="str">
        <f t="shared" si="15"/>
        <v>0</v>
      </c>
      <c r="AZ109">
        <f t="shared" si="16"/>
        <v>0</v>
      </c>
    </row>
    <row r="110" spans="49:52" x14ac:dyDescent="0.25">
      <c r="AW110" t="s">
        <v>20737</v>
      </c>
      <c r="AX110" t="str">
        <f t="shared" si="14"/>
        <v>0</v>
      </c>
      <c r="AY110" t="str">
        <f t="shared" si="15"/>
        <v>0</v>
      </c>
      <c r="AZ110">
        <f t="shared" si="16"/>
        <v>0</v>
      </c>
    </row>
    <row r="111" spans="49:52" x14ac:dyDescent="0.25">
      <c r="AW111" t="s">
        <v>20908</v>
      </c>
      <c r="AX111" t="str">
        <f t="shared" si="14"/>
        <v>0</v>
      </c>
      <c r="AY111" t="str">
        <f t="shared" si="15"/>
        <v>0</v>
      </c>
      <c r="AZ111">
        <f t="shared" si="16"/>
        <v>0</v>
      </c>
    </row>
    <row r="112" spans="49:52" x14ac:dyDescent="0.25">
      <c r="AW112" t="s">
        <v>20905</v>
      </c>
      <c r="AX112" t="str">
        <f t="shared" si="14"/>
        <v>0</v>
      </c>
      <c r="AY112" t="str">
        <f t="shared" si="15"/>
        <v>0</v>
      </c>
      <c r="AZ112">
        <f t="shared" si="16"/>
        <v>0</v>
      </c>
    </row>
    <row r="113" spans="49:52" x14ac:dyDescent="0.25">
      <c r="AW113" t="s">
        <v>17352</v>
      </c>
      <c r="AX113" t="str">
        <f t="shared" si="14"/>
        <v>0</v>
      </c>
      <c r="AY113" t="str">
        <f t="shared" si="15"/>
        <v>0</v>
      </c>
      <c r="AZ113">
        <f t="shared" si="16"/>
        <v>0</v>
      </c>
    </row>
    <row r="114" spans="49:52" x14ac:dyDescent="0.25">
      <c r="AW114" t="s">
        <v>21808</v>
      </c>
      <c r="AX114" t="str">
        <f t="shared" si="14"/>
        <v>0</v>
      </c>
      <c r="AY114" t="str">
        <f t="shared" si="15"/>
        <v>0</v>
      </c>
      <c r="AZ114">
        <f t="shared" si="16"/>
        <v>0</v>
      </c>
    </row>
    <row r="115" spans="49:52" x14ac:dyDescent="0.25">
      <c r="AW115" t="s">
        <v>15660</v>
      </c>
      <c r="AX115" t="str">
        <f t="shared" si="14"/>
        <v>0</v>
      </c>
      <c r="AY115" t="str">
        <f t="shared" si="15"/>
        <v>0</v>
      </c>
      <c r="AZ115">
        <f t="shared" si="16"/>
        <v>0</v>
      </c>
    </row>
    <row r="116" spans="49:52" x14ac:dyDescent="0.25">
      <c r="AW116" t="s">
        <v>20054</v>
      </c>
      <c r="AX116">
        <f t="shared" si="14"/>
        <v>1</v>
      </c>
      <c r="AY116">
        <f t="shared" si="15"/>
        <v>0</v>
      </c>
      <c r="AZ116">
        <f t="shared" si="16"/>
        <v>1</v>
      </c>
    </row>
    <row r="117" spans="49:52" x14ac:dyDescent="0.25">
      <c r="AW117" t="s">
        <v>18331</v>
      </c>
      <c r="AX117" t="str">
        <f t="shared" si="14"/>
        <v>0</v>
      </c>
      <c r="AY117" t="str">
        <f t="shared" si="15"/>
        <v>0</v>
      </c>
      <c r="AZ117">
        <f t="shared" si="16"/>
        <v>0</v>
      </c>
    </row>
    <row r="118" spans="49:52" x14ac:dyDescent="0.25">
      <c r="AW118" t="s">
        <v>16722</v>
      </c>
      <c r="AX118" t="str">
        <f t="shared" si="14"/>
        <v>0</v>
      </c>
      <c r="AY118" t="str">
        <f t="shared" si="15"/>
        <v>0</v>
      </c>
      <c r="AZ118">
        <f t="shared" si="16"/>
        <v>0</v>
      </c>
    </row>
    <row r="119" spans="49:52" x14ac:dyDescent="0.25">
      <c r="AW119" t="s">
        <v>16204</v>
      </c>
      <c r="AX119" t="str">
        <f t="shared" si="14"/>
        <v>0</v>
      </c>
      <c r="AY119" t="str">
        <f t="shared" si="15"/>
        <v>0</v>
      </c>
      <c r="AZ119">
        <f t="shared" si="16"/>
        <v>0</v>
      </c>
    </row>
    <row r="120" spans="49:52" x14ac:dyDescent="0.25">
      <c r="AW120" t="s">
        <v>25597</v>
      </c>
      <c r="AX120" t="str">
        <f t="shared" si="14"/>
        <v>0</v>
      </c>
      <c r="AY120" t="str">
        <f t="shared" si="15"/>
        <v>0</v>
      </c>
      <c r="AZ120">
        <f t="shared" si="16"/>
        <v>0</v>
      </c>
    </row>
    <row r="121" spans="49:52" x14ac:dyDescent="0.25">
      <c r="AW121" t="s">
        <v>16695</v>
      </c>
      <c r="AX121" t="str">
        <f t="shared" si="14"/>
        <v>0</v>
      </c>
      <c r="AY121" t="str">
        <f t="shared" si="15"/>
        <v>0</v>
      </c>
      <c r="AZ121">
        <f t="shared" si="16"/>
        <v>0</v>
      </c>
    </row>
    <row r="122" spans="49:52" x14ac:dyDescent="0.25">
      <c r="AW122" t="s">
        <v>17408</v>
      </c>
      <c r="AX122" t="str">
        <f t="shared" si="14"/>
        <v>0</v>
      </c>
      <c r="AY122" t="str">
        <f t="shared" si="15"/>
        <v>0</v>
      </c>
      <c r="AZ122">
        <f t="shared" si="16"/>
        <v>0</v>
      </c>
    </row>
    <row r="123" spans="49:52" x14ac:dyDescent="0.25">
      <c r="AW123" t="s">
        <v>15666</v>
      </c>
      <c r="AX123">
        <f t="shared" si="14"/>
        <v>1</v>
      </c>
      <c r="AY123">
        <f t="shared" si="15"/>
        <v>0</v>
      </c>
      <c r="AZ123">
        <f t="shared" si="16"/>
        <v>1</v>
      </c>
    </row>
    <row r="124" spans="49:52" x14ac:dyDescent="0.25">
      <c r="AW124" t="s">
        <v>20907</v>
      </c>
      <c r="AX124" t="str">
        <f t="shared" si="14"/>
        <v>0</v>
      </c>
      <c r="AY124" t="str">
        <f t="shared" si="15"/>
        <v>0</v>
      </c>
      <c r="AZ124">
        <f t="shared" si="16"/>
        <v>0</v>
      </c>
    </row>
    <row r="125" spans="49:52" x14ac:dyDescent="0.25">
      <c r="AW125" t="s">
        <v>18725</v>
      </c>
      <c r="AX125" t="str">
        <f t="shared" si="14"/>
        <v>0</v>
      </c>
      <c r="AY125" t="str">
        <f t="shared" si="15"/>
        <v>0</v>
      </c>
      <c r="AZ125">
        <f t="shared" si="16"/>
        <v>0</v>
      </c>
    </row>
    <row r="126" spans="49:52" x14ac:dyDescent="0.25">
      <c r="AW126" t="s">
        <v>16879</v>
      </c>
      <c r="AX126" t="str">
        <f t="shared" si="14"/>
        <v>0</v>
      </c>
      <c r="AY126" t="str">
        <f t="shared" si="15"/>
        <v>0</v>
      </c>
      <c r="AZ126">
        <f t="shared" si="16"/>
        <v>0</v>
      </c>
    </row>
    <row r="127" spans="49:52" x14ac:dyDescent="0.25">
      <c r="AW127" t="s">
        <v>17236</v>
      </c>
      <c r="AX127" t="str">
        <f t="shared" si="14"/>
        <v>0</v>
      </c>
      <c r="AY127" t="str">
        <f t="shared" si="15"/>
        <v>0</v>
      </c>
      <c r="AZ127">
        <f t="shared" si="16"/>
        <v>0</v>
      </c>
    </row>
    <row r="128" spans="49:52" x14ac:dyDescent="0.25">
      <c r="AW128" t="s">
        <v>18030</v>
      </c>
      <c r="AX128" t="str">
        <f t="shared" si="14"/>
        <v>0</v>
      </c>
      <c r="AY128" t="str">
        <f t="shared" si="15"/>
        <v>0</v>
      </c>
      <c r="AZ128">
        <f t="shared" si="16"/>
        <v>0</v>
      </c>
    </row>
    <row r="129" spans="49:52" x14ac:dyDescent="0.25">
      <c r="AW129" t="s">
        <v>18027</v>
      </c>
      <c r="AX129" t="str">
        <f t="shared" si="14"/>
        <v>0</v>
      </c>
      <c r="AY129" t="str">
        <f t="shared" si="15"/>
        <v>0</v>
      </c>
      <c r="AZ129">
        <f t="shared" si="16"/>
        <v>0</v>
      </c>
    </row>
    <row r="130" spans="49:52" x14ac:dyDescent="0.25">
      <c r="AW130" t="s">
        <v>18862</v>
      </c>
      <c r="AX130" t="str">
        <f t="shared" si="14"/>
        <v>0</v>
      </c>
      <c r="AY130" t="str">
        <f t="shared" si="15"/>
        <v>0</v>
      </c>
      <c r="AZ130">
        <f t="shared" si="16"/>
        <v>0</v>
      </c>
    </row>
    <row r="131" spans="49:52" x14ac:dyDescent="0.25">
      <c r="AW131" t="s">
        <v>17948</v>
      </c>
      <c r="AX131">
        <f t="shared" si="14"/>
        <v>1</v>
      </c>
      <c r="AY131">
        <f t="shared" si="15"/>
        <v>0</v>
      </c>
      <c r="AZ131">
        <f t="shared" si="16"/>
        <v>1</v>
      </c>
    </row>
    <row r="132" spans="49:52" x14ac:dyDescent="0.25">
      <c r="AW132" t="s">
        <v>20860</v>
      </c>
      <c r="AX132" t="str">
        <f t="shared" si="14"/>
        <v>0</v>
      </c>
      <c r="AY132" t="str">
        <f t="shared" si="15"/>
        <v>0</v>
      </c>
      <c r="AZ132">
        <f t="shared" si="16"/>
        <v>0</v>
      </c>
    </row>
    <row r="133" spans="49:52" x14ac:dyDescent="0.25">
      <c r="AW133" t="s">
        <v>18669</v>
      </c>
      <c r="AX133" t="str">
        <f t="shared" ref="AX133:AX196" si="17">_xlfn.IFNA(VLOOKUP(AW133,$AQ$4:$AS$328,2,FALSE),"0")</f>
        <v>0</v>
      </c>
      <c r="AY133" t="str">
        <f t="shared" ref="AY133:AY196" si="18">_xlfn.IFNA(VLOOKUP(AW133,$AQ$4:$AS$328,3,FALSE),"0")</f>
        <v>0</v>
      </c>
      <c r="AZ133">
        <f t="shared" ref="AZ133:AZ196" si="19">SUM(AX133:AY133)</f>
        <v>0</v>
      </c>
    </row>
    <row r="134" spans="49:52" x14ac:dyDescent="0.25">
      <c r="AW134" t="s">
        <v>21036</v>
      </c>
      <c r="AX134" t="str">
        <f t="shared" si="17"/>
        <v>0</v>
      </c>
      <c r="AY134" t="str">
        <f t="shared" si="18"/>
        <v>0</v>
      </c>
      <c r="AZ134">
        <f t="shared" si="19"/>
        <v>0</v>
      </c>
    </row>
    <row r="135" spans="49:52" x14ac:dyDescent="0.25">
      <c r="AW135" t="s">
        <v>20741</v>
      </c>
      <c r="AX135" t="str">
        <f t="shared" si="17"/>
        <v>0</v>
      </c>
      <c r="AY135" t="str">
        <f t="shared" si="18"/>
        <v>0</v>
      </c>
      <c r="AZ135">
        <f t="shared" si="19"/>
        <v>0</v>
      </c>
    </row>
    <row r="136" spans="49:52" x14ac:dyDescent="0.25">
      <c r="AW136" t="s">
        <v>25578</v>
      </c>
      <c r="AX136">
        <f t="shared" si="17"/>
        <v>1</v>
      </c>
      <c r="AY136">
        <f t="shared" si="18"/>
        <v>0</v>
      </c>
      <c r="AZ136">
        <f t="shared" si="19"/>
        <v>1</v>
      </c>
    </row>
    <row r="137" spans="49:52" x14ac:dyDescent="0.25">
      <c r="AW137" t="s">
        <v>17880</v>
      </c>
      <c r="AX137" t="str">
        <f t="shared" si="17"/>
        <v>0</v>
      </c>
      <c r="AY137" t="str">
        <f t="shared" si="18"/>
        <v>0</v>
      </c>
      <c r="AZ137">
        <f t="shared" si="19"/>
        <v>0</v>
      </c>
    </row>
    <row r="138" spans="49:52" x14ac:dyDescent="0.25">
      <c r="AW138" t="s">
        <v>21040</v>
      </c>
      <c r="AX138" t="str">
        <f t="shared" si="17"/>
        <v>0</v>
      </c>
      <c r="AY138" t="str">
        <f t="shared" si="18"/>
        <v>0</v>
      </c>
      <c r="AZ138">
        <f t="shared" si="19"/>
        <v>0</v>
      </c>
    </row>
    <row r="139" spans="49:52" x14ac:dyDescent="0.25">
      <c r="AW139" t="s">
        <v>20556</v>
      </c>
      <c r="AX139" t="str">
        <f t="shared" si="17"/>
        <v>0</v>
      </c>
      <c r="AY139" t="str">
        <f t="shared" si="18"/>
        <v>0</v>
      </c>
      <c r="AZ139">
        <f t="shared" si="19"/>
        <v>0</v>
      </c>
    </row>
    <row r="140" spans="49:52" x14ac:dyDescent="0.25">
      <c r="AW140" t="s">
        <v>21086</v>
      </c>
      <c r="AX140" t="str">
        <f t="shared" si="17"/>
        <v>0</v>
      </c>
      <c r="AY140" t="str">
        <f t="shared" si="18"/>
        <v>0</v>
      </c>
      <c r="AZ140">
        <f t="shared" si="19"/>
        <v>0</v>
      </c>
    </row>
    <row r="141" spans="49:52" x14ac:dyDescent="0.25">
      <c r="AW141" t="s">
        <v>20749</v>
      </c>
      <c r="AX141">
        <f t="shared" si="17"/>
        <v>1</v>
      </c>
      <c r="AY141">
        <f t="shared" si="18"/>
        <v>0</v>
      </c>
      <c r="AZ141">
        <f t="shared" si="19"/>
        <v>1</v>
      </c>
    </row>
    <row r="142" spans="49:52" x14ac:dyDescent="0.25">
      <c r="AW142" t="s">
        <v>15663</v>
      </c>
      <c r="AX142" t="str">
        <f t="shared" si="17"/>
        <v>0</v>
      </c>
      <c r="AY142" t="str">
        <f t="shared" si="18"/>
        <v>0</v>
      </c>
      <c r="AZ142">
        <f t="shared" si="19"/>
        <v>0</v>
      </c>
    </row>
    <row r="143" spans="49:52" x14ac:dyDescent="0.25">
      <c r="AW143" t="s">
        <v>15913</v>
      </c>
      <c r="AX143" t="str">
        <f t="shared" si="17"/>
        <v>0</v>
      </c>
      <c r="AY143" t="str">
        <f t="shared" si="18"/>
        <v>0</v>
      </c>
      <c r="AZ143">
        <f t="shared" si="19"/>
        <v>0</v>
      </c>
    </row>
    <row r="144" spans="49:52" x14ac:dyDescent="0.25">
      <c r="AW144" t="s">
        <v>17326</v>
      </c>
      <c r="AX144" t="str">
        <f t="shared" si="17"/>
        <v>0</v>
      </c>
      <c r="AY144" t="str">
        <f t="shared" si="18"/>
        <v>0</v>
      </c>
      <c r="AZ144">
        <f t="shared" si="19"/>
        <v>0</v>
      </c>
    </row>
    <row r="145" spans="49:52" x14ac:dyDescent="0.25">
      <c r="AW145" t="s">
        <v>16135</v>
      </c>
      <c r="AX145" t="str">
        <f t="shared" si="17"/>
        <v>0</v>
      </c>
      <c r="AY145" t="str">
        <f t="shared" si="18"/>
        <v>0</v>
      </c>
      <c r="AZ145">
        <f t="shared" si="19"/>
        <v>0</v>
      </c>
    </row>
    <row r="146" spans="49:52" x14ac:dyDescent="0.25">
      <c r="AW146" t="s">
        <v>20442</v>
      </c>
      <c r="AX146" t="str">
        <f t="shared" si="17"/>
        <v>0</v>
      </c>
      <c r="AY146" t="str">
        <f t="shared" si="18"/>
        <v>0</v>
      </c>
      <c r="AZ146">
        <f t="shared" si="19"/>
        <v>0</v>
      </c>
    </row>
    <row r="147" spans="49:52" x14ac:dyDescent="0.25">
      <c r="AW147" t="s">
        <v>17747</v>
      </c>
      <c r="AX147" t="str">
        <f t="shared" si="17"/>
        <v>0</v>
      </c>
      <c r="AY147" t="str">
        <f t="shared" si="18"/>
        <v>0</v>
      </c>
      <c r="AZ147">
        <f t="shared" si="19"/>
        <v>0</v>
      </c>
    </row>
    <row r="148" spans="49:52" x14ac:dyDescent="0.25">
      <c r="AW148" t="s">
        <v>16163</v>
      </c>
      <c r="AX148" t="str">
        <f t="shared" si="17"/>
        <v>0</v>
      </c>
      <c r="AY148" t="str">
        <f t="shared" si="18"/>
        <v>0</v>
      </c>
      <c r="AZ148">
        <f t="shared" si="19"/>
        <v>0</v>
      </c>
    </row>
    <row r="149" spans="49:52" x14ac:dyDescent="0.25">
      <c r="AW149" t="s">
        <v>18057</v>
      </c>
      <c r="AX149" t="str">
        <f t="shared" si="17"/>
        <v>0</v>
      </c>
      <c r="AY149" t="str">
        <f t="shared" si="18"/>
        <v>0</v>
      </c>
      <c r="AZ149">
        <f t="shared" si="19"/>
        <v>0</v>
      </c>
    </row>
    <row r="150" spans="49:52" x14ac:dyDescent="0.25">
      <c r="AW150" t="s">
        <v>16924</v>
      </c>
      <c r="AX150" t="str">
        <f t="shared" si="17"/>
        <v>0</v>
      </c>
      <c r="AY150" t="str">
        <f t="shared" si="18"/>
        <v>0</v>
      </c>
      <c r="AZ150">
        <f t="shared" si="19"/>
        <v>0</v>
      </c>
    </row>
    <row r="151" spans="49:52" x14ac:dyDescent="0.25">
      <c r="AW151" t="s">
        <v>18044</v>
      </c>
      <c r="AX151" t="str">
        <f t="shared" si="17"/>
        <v>0</v>
      </c>
      <c r="AY151" t="str">
        <f t="shared" si="18"/>
        <v>0</v>
      </c>
      <c r="AZ151">
        <f t="shared" si="19"/>
        <v>0</v>
      </c>
    </row>
    <row r="152" spans="49:52" x14ac:dyDescent="0.25">
      <c r="AW152" t="s">
        <v>18411</v>
      </c>
      <c r="AX152" t="str">
        <f t="shared" si="17"/>
        <v>0</v>
      </c>
      <c r="AY152" t="str">
        <f t="shared" si="18"/>
        <v>0</v>
      </c>
      <c r="AZ152">
        <f t="shared" si="19"/>
        <v>0</v>
      </c>
    </row>
    <row r="153" spans="49:52" x14ac:dyDescent="0.25">
      <c r="AW153" t="s">
        <v>17311</v>
      </c>
      <c r="AX153" t="str">
        <f t="shared" si="17"/>
        <v>0</v>
      </c>
      <c r="AY153" t="str">
        <f t="shared" si="18"/>
        <v>0</v>
      </c>
      <c r="AZ153">
        <f t="shared" si="19"/>
        <v>0</v>
      </c>
    </row>
    <row r="154" spans="49:52" x14ac:dyDescent="0.25">
      <c r="AW154" t="s">
        <v>16907</v>
      </c>
      <c r="AX154" t="str">
        <f t="shared" si="17"/>
        <v>0</v>
      </c>
      <c r="AY154" t="str">
        <f t="shared" si="18"/>
        <v>0</v>
      </c>
      <c r="AZ154">
        <f t="shared" si="19"/>
        <v>0</v>
      </c>
    </row>
    <row r="155" spans="49:52" x14ac:dyDescent="0.25">
      <c r="AW155" t="s">
        <v>21805</v>
      </c>
      <c r="AX155" t="str">
        <f t="shared" si="17"/>
        <v>0</v>
      </c>
      <c r="AY155" t="str">
        <f t="shared" si="18"/>
        <v>0</v>
      </c>
      <c r="AZ155">
        <f t="shared" si="19"/>
        <v>0</v>
      </c>
    </row>
    <row r="156" spans="49:52" x14ac:dyDescent="0.25">
      <c r="AW156" t="s">
        <v>16899</v>
      </c>
      <c r="AX156" t="str">
        <f t="shared" si="17"/>
        <v>0</v>
      </c>
      <c r="AY156" t="str">
        <f t="shared" si="18"/>
        <v>0</v>
      </c>
      <c r="AZ156">
        <f t="shared" si="19"/>
        <v>0</v>
      </c>
    </row>
    <row r="157" spans="49:52" x14ac:dyDescent="0.25">
      <c r="AW157" t="s">
        <v>18649</v>
      </c>
      <c r="AX157" t="str">
        <f t="shared" si="17"/>
        <v>0</v>
      </c>
      <c r="AY157" t="str">
        <f t="shared" si="18"/>
        <v>0</v>
      </c>
      <c r="AZ157">
        <f t="shared" si="19"/>
        <v>0</v>
      </c>
    </row>
    <row r="158" spans="49:52" x14ac:dyDescent="0.25">
      <c r="AW158" t="s">
        <v>20913</v>
      </c>
      <c r="AX158" t="str">
        <f t="shared" si="17"/>
        <v>0</v>
      </c>
      <c r="AY158" t="str">
        <f t="shared" si="18"/>
        <v>0</v>
      </c>
      <c r="AZ158">
        <f t="shared" si="19"/>
        <v>0</v>
      </c>
    </row>
    <row r="159" spans="49:52" x14ac:dyDescent="0.25">
      <c r="AW159" t="s">
        <v>20817</v>
      </c>
      <c r="AX159" t="str">
        <f t="shared" si="17"/>
        <v>0</v>
      </c>
      <c r="AY159" t="str">
        <f t="shared" si="18"/>
        <v>0</v>
      </c>
      <c r="AZ159">
        <f t="shared" si="19"/>
        <v>0</v>
      </c>
    </row>
    <row r="160" spans="49:52" x14ac:dyDescent="0.25">
      <c r="AW160" t="s">
        <v>17713</v>
      </c>
      <c r="AX160" t="str">
        <f t="shared" si="17"/>
        <v>0</v>
      </c>
      <c r="AY160" t="str">
        <f t="shared" si="18"/>
        <v>0</v>
      </c>
      <c r="AZ160">
        <f t="shared" si="19"/>
        <v>0</v>
      </c>
    </row>
    <row r="161" spans="49:52" x14ac:dyDescent="0.25">
      <c r="AW161" t="s">
        <v>15540</v>
      </c>
      <c r="AX161" t="str">
        <f t="shared" si="17"/>
        <v>0</v>
      </c>
      <c r="AY161" t="str">
        <f t="shared" si="18"/>
        <v>0</v>
      </c>
      <c r="AZ161">
        <f t="shared" si="19"/>
        <v>0</v>
      </c>
    </row>
    <row r="162" spans="49:52" x14ac:dyDescent="0.25">
      <c r="AW162" t="s">
        <v>16424</v>
      </c>
      <c r="AX162" t="str">
        <f t="shared" si="17"/>
        <v>0</v>
      </c>
      <c r="AY162" t="str">
        <f t="shared" si="18"/>
        <v>0</v>
      </c>
      <c r="AZ162">
        <f t="shared" si="19"/>
        <v>0</v>
      </c>
    </row>
    <row r="163" spans="49:52" x14ac:dyDescent="0.25">
      <c r="AW163" t="s">
        <v>25148</v>
      </c>
      <c r="AX163" t="str">
        <f t="shared" si="17"/>
        <v>0</v>
      </c>
      <c r="AY163" t="str">
        <f t="shared" si="18"/>
        <v>0</v>
      </c>
      <c r="AZ163">
        <f t="shared" si="19"/>
        <v>0</v>
      </c>
    </row>
    <row r="164" spans="49:52" x14ac:dyDescent="0.25">
      <c r="AW164" t="s">
        <v>16875</v>
      </c>
      <c r="AX164" t="str">
        <f t="shared" si="17"/>
        <v>0</v>
      </c>
      <c r="AY164" t="str">
        <f t="shared" si="18"/>
        <v>0</v>
      </c>
      <c r="AZ164">
        <f t="shared" si="19"/>
        <v>0</v>
      </c>
    </row>
    <row r="165" spans="49:52" x14ac:dyDescent="0.25">
      <c r="AW165" t="s">
        <v>18046</v>
      </c>
      <c r="AX165" t="str">
        <f t="shared" si="17"/>
        <v>0</v>
      </c>
      <c r="AY165" t="str">
        <f t="shared" si="18"/>
        <v>0</v>
      </c>
      <c r="AZ165">
        <f t="shared" si="19"/>
        <v>0</v>
      </c>
    </row>
    <row r="166" spans="49:52" x14ac:dyDescent="0.25">
      <c r="AW166" t="s">
        <v>16186</v>
      </c>
      <c r="AX166" t="str">
        <f t="shared" si="17"/>
        <v>0</v>
      </c>
      <c r="AY166" t="str">
        <f t="shared" si="18"/>
        <v>0</v>
      </c>
      <c r="AZ166">
        <f t="shared" si="19"/>
        <v>0</v>
      </c>
    </row>
    <row r="167" spans="49:52" x14ac:dyDescent="0.25">
      <c r="AW167" t="s">
        <v>21170</v>
      </c>
      <c r="AX167" t="str">
        <f t="shared" si="17"/>
        <v>0</v>
      </c>
      <c r="AY167" t="str">
        <f t="shared" si="18"/>
        <v>0</v>
      </c>
      <c r="AZ167">
        <f t="shared" si="19"/>
        <v>0</v>
      </c>
    </row>
    <row r="168" spans="49:52" x14ac:dyDescent="0.25">
      <c r="AW168" t="s">
        <v>21103</v>
      </c>
      <c r="AX168" t="str">
        <f t="shared" si="17"/>
        <v>0</v>
      </c>
      <c r="AY168" t="str">
        <f t="shared" si="18"/>
        <v>0</v>
      </c>
      <c r="AZ168">
        <f t="shared" si="19"/>
        <v>0</v>
      </c>
    </row>
    <row r="169" spans="49:52" x14ac:dyDescent="0.25">
      <c r="AW169" t="s">
        <v>20951</v>
      </c>
      <c r="AX169" t="str">
        <f t="shared" si="17"/>
        <v>0</v>
      </c>
      <c r="AY169" t="str">
        <f t="shared" si="18"/>
        <v>0</v>
      </c>
      <c r="AZ169">
        <f t="shared" si="19"/>
        <v>0</v>
      </c>
    </row>
    <row r="170" spans="49:52" x14ac:dyDescent="0.25">
      <c r="AW170" t="s">
        <v>18039</v>
      </c>
      <c r="AX170" t="str">
        <f t="shared" si="17"/>
        <v>0</v>
      </c>
      <c r="AY170" t="str">
        <f t="shared" si="18"/>
        <v>0</v>
      </c>
      <c r="AZ170">
        <f t="shared" si="19"/>
        <v>0</v>
      </c>
    </row>
    <row r="171" spans="49:52" x14ac:dyDescent="0.25">
      <c r="AW171" t="s">
        <v>17306</v>
      </c>
      <c r="AX171" t="str">
        <f t="shared" si="17"/>
        <v>0</v>
      </c>
      <c r="AY171" t="str">
        <f t="shared" si="18"/>
        <v>0</v>
      </c>
      <c r="AZ171">
        <f t="shared" si="19"/>
        <v>0</v>
      </c>
    </row>
    <row r="172" spans="49:52" x14ac:dyDescent="0.25">
      <c r="AW172" t="s">
        <v>20935</v>
      </c>
      <c r="AX172" t="str">
        <f t="shared" si="17"/>
        <v>0</v>
      </c>
      <c r="AY172" t="str">
        <f t="shared" si="18"/>
        <v>0</v>
      </c>
      <c r="AZ172">
        <f t="shared" si="19"/>
        <v>0</v>
      </c>
    </row>
    <row r="173" spans="49:52" x14ac:dyDescent="0.25">
      <c r="AW173" t="s">
        <v>14571</v>
      </c>
      <c r="AX173" t="str">
        <f t="shared" si="17"/>
        <v>0</v>
      </c>
      <c r="AY173" t="str">
        <f t="shared" si="18"/>
        <v>0</v>
      </c>
      <c r="AZ173">
        <f t="shared" si="19"/>
        <v>0</v>
      </c>
    </row>
    <row r="174" spans="49:52" x14ac:dyDescent="0.25">
      <c r="AW174" t="s">
        <v>15657</v>
      </c>
      <c r="AX174" t="str">
        <f t="shared" si="17"/>
        <v>0</v>
      </c>
      <c r="AY174" t="str">
        <f t="shared" si="18"/>
        <v>0</v>
      </c>
      <c r="AZ174">
        <f t="shared" si="19"/>
        <v>0</v>
      </c>
    </row>
    <row r="175" spans="49:52" x14ac:dyDescent="0.25">
      <c r="AW175" t="s">
        <v>21030</v>
      </c>
      <c r="AX175" t="str">
        <f t="shared" si="17"/>
        <v>0</v>
      </c>
      <c r="AY175" t="str">
        <f t="shared" si="18"/>
        <v>0</v>
      </c>
      <c r="AZ175">
        <f t="shared" si="19"/>
        <v>0</v>
      </c>
    </row>
    <row r="176" spans="49:52" x14ac:dyDescent="0.25">
      <c r="AW176" t="s">
        <v>17060</v>
      </c>
      <c r="AX176">
        <f t="shared" si="17"/>
        <v>0</v>
      </c>
      <c r="AY176">
        <f t="shared" si="18"/>
        <v>1</v>
      </c>
      <c r="AZ176">
        <f t="shared" si="19"/>
        <v>1</v>
      </c>
    </row>
    <row r="177" spans="49:52" x14ac:dyDescent="0.25">
      <c r="AW177" t="s">
        <v>17293</v>
      </c>
      <c r="AX177" t="str">
        <f t="shared" si="17"/>
        <v>0</v>
      </c>
      <c r="AY177" t="str">
        <f t="shared" si="18"/>
        <v>0</v>
      </c>
      <c r="AZ177">
        <f t="shared" si="19"/>
        <v>0</v>
      </c>
    </row>
    <row r="178" spans="49:52" x14ac:dyDescent="0.25">
      <c r="AW178" t="s">
        <v>20752</v>
      </c>
      <c r="AX178" t="str">
        <f t="shared" si="17"/>
        <v>0</v>
      </c>
      <c r="AY178" t="str">
        <f t="shared" si="18"/>
        <v>0</v>
      </c>
      <c r="AZ178">
        <f t="shared" si="19"/>
        <v>0</v>
      </c>
    </row>
    <row r="179" spans="49:52" x14ac:dyDescent="0.25">
      <c r="AW179" t="s">
        <v>16603</v>
      </c>
      <c r="AX179" t="str">
        <f t="shared" si="17"/>
        <v>0</v>
      </c>
      <c r="AY179" t="str">
        <f t="shared" si="18"/>
        <v>0</v>
      </c>
      <c r="AZ179">
        <f t="shared" si="19"/>
        <v>0</v>
      </c>
    </row>
    <row r="180" spans="49:52" x14ac:dyDescent="0.25">
      <c r="AW180" t="s">
        <v>17633</v>
      </c>
      <c r="AX180" t="str">
        <f t="shared" si="17"/>
        <v>0</v>
      </c>
      <c r="AY180" t="str">
        <f t="shared" si="18"/>
        <v>0</v>
      </c>
      <c r="AZ180">
        <f t="shared" si="19"/>
        <v>0</v>
      </c>
    </row>
    <row r="181" spans="49:52" x14ac:dyDescent="0.25">
      <c r="AW181" t="s">
        <v>20686</v>
      </c>
      <c r="AX181" t="str">
        <f t="shared" si="17"/>
        <v>0</v>
      </c>
      <c r="AY181" t="str">
        <f t="shared" si="18"/>
        <v>0</v>
      </c>
      <c r="AZ181">
        <f t="shared" si="19"/>
        <v>0</v>
      </c>
    </row>
    <row r="182" spans="49:52" x14ac:dyDescent="0.25">
      <c r="AW182" t="s">
        <v>20849</v>
      </c>
      <c r="AX182" t="str">
        <f t="shared" si="17"/>
        <v>0</v>
      </c>
      <c r="AY182" t="str">
        <f t="shared" si="18"/>
        <v>0</v>
      </c>
      <c r="AZ182">
        <f t="shared" si="19"/>
        <v>0</v>
      </c>
    </row>
    <row r="183" spans="49:52" x14ac:dyDescent="0.25">
      <c r="AW183" t="s">
        <v>16637</v>
      </c>
      <c r="AX183" t="str">
        <f t="shared" si="17"/>
        <v>0</v>
      </c>
      <c r="AY183" t="str">
        <f t="shared" si="18"/>
        <v>0</v>
      </c>
      <c r="AZ183">
        <f t="shared" si="19"/>
        <v>0</v>
      </c>
    </row>
    <row r="184" spans="49:52" x14ac:dyDescent="0.25">
      <c r="AW184" t="s">
        <v>20920</v>
      </c>
      <c r="AX184">
        <f t="shared" si="17"/>
        <v>1</v>
      </c>
      <c r="AY184">
        <f t="shared" si="18"/>
        <v>0</v>
      </c>
      <c r="AZ184">
        <f t="shared" si="19"/>
        <v>1</v>
      </c>
    </row>
    <row r="185" spans="49:52" x14ac:dyDescent="0.25">
      <c r="AW185" t="s">
        <v>16123</v>
      </c>
      <c r="AX185" t="str">
        <f t="shared" si="17"/>
        <v>0</v>
      </c>
      <c r="AY185" t="str">
        <f t="shared" si="18"/>
        <v>0</v>
      </c>
      <c r="AZ185">
        <f t="shared" si="19"/>
        <v>0</v>
      </c>
    </row>
    <row r="186" spans="49:52" x14ac:dyDescent="0.25">
      <c r="AW186" t="s">
        <v>15707</v>
      </c>
      <c r="AX186" t="str">
        <f t="shared" si="17"/>
        <v>0</v>
      </c>
      <c r="AY186" t="str">
        <f t="shared" si="18"/>
        <v>0</v>
      </c>
      <c r="AZ186">
        <f t="shared" si="19"/>
        <v>0</v>
      </c>
    </row>
    <row r="187" spans="49:52" x14ac:dyDescent="0.25">
      <c r="AW187" t="s">
        <v>14100</v>
      </c>
      <c r="AX187" t="str">
        <f t="shared" si="17"/>
        <v>0</v>
      </c>
      <c r="AY187" t="str">
        <f t="shared" si="18"/>
        <v>0</v>
      </c>
      <c r="AZ187">
        <f t="shared" si="19"/>
        <v>0</v>
      </c>
    </row>
    <row r="188" spans="49:52" x14ac:dyDescent="0.25">
      <c r="AW188" t="s">
        <v>18504</v>
      </c>
      <c r="AX188" t="str">
        <f t="shared" si="17"/>
        <v>0</v>
      </c>
      <c r="AY188" t="str">
        <f t="shared" si="18"/>
        <v>0</v>
      </c>
      <c r="AZ188">
        <f t="shared" si="19"/>
        <v>0</v>
      </c>
    </row>
    <row r="189" spans="49:52" x14ac:dyDescent="0.25">
      <c r="AW189" t="s">
        <v>16748</v>
      </c>
      <c r="AX189" t="str">
        <f t="shared" si="17"/>
        <v>0</v>
      </c>
      <c r="AY189" t="str">
        <f t="shared" si="18"/>
        <v>0</v>
      </c>
      <c r="AZ189">
        <f t="shared" si="19"/>
        <v>0</v>
      </c>
    </row>
    <row r="190" spans="49:52" x14ac:dyDescent="0.25">
      <c r="AW190" t="s">
        <v>20047</v>
      </c>
      <c r="AX190" t="str">
        <f t="shared" si="17"/>
        <v>0</v>
      </c>
      <c r="AY190" t="str">
        <f t="shared" si="18"/>
        <v>0</v>
      </c>
      <c r="AZ190">
        <f t="shared" si="19"/>
        <v>0</v>
      </c>
    </row>
    <row r="191" spans="49:52" x14ac:dyDescent="0.25">
      <c r="AW191" t="s">
        <v>16038</v>
      </c>
      <c r="AX191" t="str">
        <f t="shared" si="17"/>
        <v>0</v>
      </c>
      <c r="AY191" t="str">
        <f t="shared" si="18"/>
        <v>0</v>
      </c>
      <c r="AZ191">
        <f t="shared" si="19"/>
        <v>0</v>
      </c>
    </row>
    <row r="192" spans="49:52" x14ac:dyDescent="0.25">
      <c r="AW192" t="s">
        <v>16181</v>
      </c>
      <c r="AX192" t="str">
        <f t="shared" si="17"/>
        <v>0</v>
      </c>
      <c r="AY192" t="str">
        <f t="shared" si="18"/>
        <v>0</v>
      </c>
      <c r="AZ192">
        <f t="shared" si="19"/>
        <v>0</v>
      </c>
    </row>
    <row r="193" spans="49:52" x14ac:dyDescent="0.25">
      <c r="AW193" t="s">
        <v>17242</v>
      </c>
      <c r="AX193" t="str">
        <f t="shared" si="17"/>
        <v>0</v>
      </c>
      <c r="AY193" t="str">
        <f t="shared" si="18"/>
        <v>0</v>
      </c>
      <c r="AZ193">
        <f t="shared" si="19"/>
        <v>0</v>
      </c>
    </row>
    <row r="194" spans="49:52" x14ac:dyDescent="0.25">
      <c r="AW194" t="s">
        <v>15935</v>
      </c>
      <c r="AX194" t="str">
        <f t="shared" si="17"/>
        <v>0</v>
      </c>
      <c r="AY194" t="str">
        <f t="shared" si="18"/>
        <v>0</v>
      </c>
      <c r="AZ194">
        <f t="shared" si="19"/>
        <v>0</v>
      </c>
    </row>
    <row r="195" spans="49:52" x14ac:dyDescent="0.25">
      <c r="AW195" t="s">
        <v>25249</v>
      </c>
      <c r="AX195" t="str">
        <f t="shared" si="17"/>
        <v>0</v>
      </c>
      <c r="AY195" t="str">
        <f t="shared" si="18"/>
        <v>0</v>
      </c>
      <c r="AZ195">
        <f t="shared" si="19"/>
        <v>0</v>
      </c>
    </row>
    <row r="196" spans="49:52" x14ac:dyDescent="0.25">
      <c r="AW196" t="s">
        <v>18637</v>
      </c>
      <c r="AX196" t="str">
        <f t="shared" si="17"/>
        <v>0</v>
      </c>
      <c r="AY196" t="str">
        <f t="shared" si="18"/>
        <v>0</v>
      </c>
      <c r="AZ196">
        <f t="shared" si="19"/>
        <v>0</v>
      </c>
    </row>
    <row r="197" spans="49:52" x14ac:dyDescent="0.25">
      <c r="AW197" t="s">
        <v>16970</v>
      </c>
      <c r="AX197" t="str">
        <f t="shared" ref="AX197:AX260" si="20">_xlfn.IFNA(VLOOKUP(AW197,$AQ$4:$AS$328,2,FALSE),"0")</f>
        <v>0</v>
      </c>
      <c r="AY197" t="str">
        <f t="shared" ref="AY197:AY260" si="21">_xlfn.IFNA(VLOOKUP(AW197,$AQ$4:$AS$328,3,FALSE),"0")</f>
        <v>0</v>
      </c>
      <c r="AZ197">
        <f t="shared" ref="AZ197:AZ260" si="22">SUM(AX197:AY197)</f>
        <v>0</v>
      </c>
    </row>
    <row r="198" spans="49:52" x14ac:dyDescent="0.25">
      <c r="AW198" t="s">
        <v>16765</v>
      </c>
      <c r="AX198" t="str">
        <f t="shared" si="20"/>
        <v>0</v>
      </c>
      <c r="AY198" t="str">
        <f t="shared" si="21"/>
        <v>0</v>
      </c>
      <c r="AZ198">
        <f t="shared" si="22"/>
        <v>0</v>
      </c>
    </row>
    <row r="199" spans="49:52" x14ac:dyDescent="0.25">
      <c r="AW199" t="s">
        <v>16589</v>
      </c>
      <c r="AX199" t="str">
        <f t="shared" si="20"/>
        <v>0</v>
      </c>
      <c r="AY199" t="str">
        <f t="shared" si="21"/>
        <v>0</v>
      </c>
      <c r="AZ199">
        <f t="shared" si="22"/>
        <v>0</v>
      </c>
    </row>
    <row r="200" spans="49:52" x14ac:dyDescent="0.25">
      <c r="AW200" t="s">
        <v>20740</v>
      </c>
      <c r="AX200" t="str">
        <f t="shared" si="20"/>
        <v>0</v>
      </c>
      <c r="AY200" t="str">
        <f t="shared" si="21"/>
        <v>0</v>
      </c>
      <c r="AZ200">
        <f t="shared" si="22"/>
        <v>0</v>
      </c>
    </row>
    <row r="201" spans="49:52" x14ac:dyDescent="0.25">
      <c r="AW201" t="s">
        <v>25138</v>
      </c>
      <c r="AX201" t="str">
        <f t="shared" si="20"/>
        <v>0</v>
      </c>
      <c r="AY201" t="str">
        <f t="shared" si="21"/>
        <v>0</v>
      </c>
      <c r="AZ201">
        <f t="shared" si="22"/>
        <v>0</v>
      </c>
    </row>
    <row r="202" spans="49:52" x14ac:dyDescent="0.25">
      <c r="AW202" t="s">
        <v>17069</v>
      </c>
      <c r="AX202" t="str">
        <f t="shared" si="20"/>
        <v>0</v>
      </c>
      <c r="AY202" t="str">
        <f t="shared" si="21"/>
        <v>0</v>
      </c>
      <c r="AZ202">
        <f t="shared" si="22"/>
        <v>0</v>
      </c>
    </row>
    <row r="203" spans="49:52" x14ac:dyDescent="0.25">
      <c r="AW203" t="s">
        <v>20793</v>
      </c>
      <c r="AX203" t="str">
        <f t="shared" si="20"/>
        <v>0</v>
      </c>
      <c r="AY203" t="str">
        <f t="shared" si="21"/>
        <v>0</v>
      </c>
      <c r="AZ203">
        <f t="shared" si="22"/>
        <v>0</v>
      </c>
    </row>
    <row r="204" spans="49:52" x14ac:dyDescent="0.25">
      <c r="AW204" t="s">
        <v>20931</v>
      </c>
      <c r="AX204" t="str">
        <f t="shared" si="20"/>
        <v>0</v>
      </c>
      <c r="AY204" t="str">
        <f t="shared" si="21"/>
        <v>0</v>
      </c>
      <c r="AZ204">
        <f t="shared" si="22"/>
        <v>0</v>
      </c>
    </row>
    <row r="205" spans="49:52" x14ac:dyDescent="0.25">
      <c r="AW205" t="s">
        <v>16641</v>
      </c>
      <c r="AX205" t="str">
        <f t="shared" si="20"/>
        <v>0</v>
      </c>
      <c r="AY205" t="str">
        <f t="shared" si="21"/>
        <v>0</v>
      </c>
      <c r="AZ205">
        <f t="shared" si="22"/>
        <v>0</v>
      </c>
    </row>
    <row r="206" spans="49:52" x14ac:dyDescent="0.25">
      <c r="AW206" t="s">
        <v>18161</v>
      </c>
      <c r="AX206" t="str">
        <f t="shared" si="20"/>
        <v>0</v>
      </c>
      <c r="AY206" t="str">
        <f t="shared" si="21"/>
        <v>0</v>
      </c>
      <c r="AZ206">
        <f t="shared" si="22"/>
        <v>0</v>
      </c>
    </row>
    <row r="207" spans="49:52" x14ac:dyDescent="0.25">
      <c r="AW207" t="s">
        <v>20237</v>
      </c>
      <c r="AX207" t="str">
        <f t="shared" si="20"/>
        <v>0</v>
      </c>
      <c r="AY207" t="str">
        <f t="shared" si="21"/>
        <v>0</v>
      </c>
      <c r="AZ207">
        <f t="shared" si="22"/>
        <v>0</v>
      </c>
    </row>
    <row r="208" spans="49:52" x14ac:dyDescent="0.25">
      <c r="AW208" t="s">
        <v>16973</v>
      </c>
      <c r="AX208" t="str">
        <f t="shared" si="20"/>
        <v>0</v>
      </c>
      <c r="AY208" t="str">
        <f t="shared" si="21"/>
        <v>0</v>
      </c>
      <c r="AZ208">
        <f t="shared" si="22"/>
        <v>0</v>
      </c>
    </row>
    <row r="209" spans="49:52" x14ac:dyDescent="0.25">
      <c r="AW209" t="s">
        <v>20802</v>
      </c>
      <c r="AX209" t="str">
        <f t="shared" si="20"/>
        <v>0</v>
      </c>
      <c r="AY209" t="str">
        <f t="shared" si="21"/>
        <v>0</v>
      </c>
      <c r="AZ209">
        <f t="shared" si="22"/>
        <v>0</v>
      </c>
    </row>
    <row r="210" spans="49:52" x14ac:dyDescent="0.25">
      <c r="AW210" t="s">
        <v>20746</v>
      </c>
      <c r="AX210" t="str">
        <f t="shared" si="20"/>
        <v>0</v>
      </c>
      <c r="AY210" t="str">
        <f t="shared" si="21"/>
        <v>0</v>
      </c>
      <c r="AZ210">
        <f t="shared" si="22"/>
        <v>0</v>
      </c>
    </row>
    <row r="211" spans="49:52" x14ac:dyDescent="0.25">
      <c r="AW211" t="s">
        <v>20230</v>
      </c>
      <c r="AX211" t="str">
        <f t="shared" si="20"/>
        <v>0</v>
      </c>
      <c r="AY211" t="str">
        <f t="shared" si="21"/>
        <v>0</v>
      </c>
      <c r="AZ211">
        <f t="shared" si="22"/>
        <v>0</v>
      </c>
    </row>
    <row r="212" spans="49:52" x14ac:dyDescent="0.25">
      <c r="AW212" t="s">
        <v>20421</v>
      </c>
      <c r="AX212" t="str">
        <f t="shared" si="20"/>
        <v>0</v>
      </c>
      <c r="AY212" t="str">
        <f t="shared" si="21"/>
        <v>0</v>
      </c>
      <c r="AZ212">
        <f t="shared" si="22"/>
        <v>0</v>
      </c>
    </row>
    <row r="213" spans="49:52" x14ac:dyDescent="0.25">
      <c r="AW213" t="s">
        <v>17030</v>
      </c>
      <c r="AX213" t="str">
        <f t="shared" si="20"/>
        <v>0</v>
      </c>
      <c r="AY213" t="str">
        <f t="shared" si="21"/>
        <v>0</v>
      </c>
      <c r="AZ213">
        <f t="shared" si="22"/>
        <v>0</v>
      </c>
    </row>
    <row r="214" spans="49:52" x14ac:dyDescent="0.25">
      <c r="AW214" t="s">
        <v>22437</v>
      </c>
      <c r="AX214" t="str">
        <f t="shared" si="20"/>
        <v>0</v>
      </c>
      <c r="AY214" t="str">
        <f t="shared" si="21"/>
        <v>0</v>
      </c>
      <c r="AZ214">
        <f t="shared" si="22"/>
        <v>0</v>
      </c>
    </row>
    <row r="215" spans="49:52" x14ac:dyDescent="0.25">
      <c r="AW215" t="s">
        <v>20735</v>
      </c>
      <c r="AX215" t="str">
        <f t="shared" si="20"/>
        <v>0</v>
      </c>
      <c r="AY215" t="str">
        <f t="shared" si="21"/>
        <v>0</v>
      </c>
      <c r="AZ215">
        <f t="shared" si="22"/>
        <v>0</v>
      </c>
    </row>
    <row r="216" spans="49:52" x14ac:dyDescent="0.25">
      <c r="AW216" t="s">
        <v>17488</v>
      </c>
      <c r="AX216" t="str">
        <f t="shared" si="20"/>
        <v>0</v>
      </c>
      <c r="AY216" t="str">
        <f t="shared" si="21"/>
        <v>0</v>
      </c>
      <c r="AZ216">
        <f t="shared" si="22"/>
        <v>0</v>
      </c>
    </row>
    <row r="217" spans="49:52" x14ac:dyDescent="0.25">
      <c r="AW217" t="s">
        <v>16638</v>
      </c>
      <c r="AX217" t="str">
        <f t="shared" si="20"/>
        <v>0</v>
      </c>
      <c r="AY217" t="str">
        <f t="shared" si="21"/>
        <v>0</v>
      </c>
      <c r="AZ217">
        <f t="shared" si="22"/>
        <v>0</v>
      </c>
    </row>
    <row r="218" spans="49:52" x14ac:dyDescent="0.25">
      <c r="AW218" t="s">
        <v>17928</v>
      </c>
      <c r="AX218" t="str">
        <f t="shared" si="20"/>
        <v>0</v>
      </c>
      <c r="AY218" t="str">
        <f t="shared" si="21"/>
        <v>0</v>
      </c>
      <c r="AZ218">
        <f t="shared" si="22"/>
        <v>0</v>
      </c>
    </row>
    <row r="219" spans="49:52" x14ac:dyDescent="0.25">
      <c r="AW219" t="s">
        <v>17101</v>
      </c>
      <c r="AX219" t="str">
        <f t="shared" si="20"/>
        <v>0</v>
      </c>
      <c r="AY219" t="str">
        <f t="shared" si="21"/>
        <v>0</v>
      </c>
      <c r="AZ219">
        <f t="shared" si="22"/>
        <v>0</v>
      </c>
    </row>
    <row r="220" spans="49:52" x14ac:dyDescent="0.25">
      <c r="AW220" t="s">
        <v>16158</v>
      </c>
      <c r="AX220" t="str">
        <f t="shared" si="20"/>
        <v>0</v>
      </c>
      <c r="AY220" t="str">
        <f t="shared" si="21"/>
        <v>0</v>
      </c>
      <c r="AZ220">
        <f t="shared" si="22"/>
        <v>0</v>
      </c>
    </row>
    <row r="221" spans="49:52" x14ac:dyDescent="0.25">
      <c r="AW221" t="s">
        <v>18848</v>
      </c>
      <c r="AX221" t="str">
        <f t="shared" si="20"/>
        <v>0</v>
      </c>
      <c r="AY221" t="str">
        <f t="shared" si="21"/>
        <v>0</v>
      </c>
      <c r="AZ221">
        <f t="shared" si="22"/>
        <v>0</v>
      </c>
    </row>
    <row r="222" spans="49:52" x14ac:dyDescent="0.25">
      <c r="AW222" t="s">
        <v>18438</v>
      </c>
      <c r="AX222" t="str">
        <f t="shared" si="20"/>
        <v>0</v>
      </c>
      <c r="AY222" t="str">
        <f t="shared" si="21"/>
        <v>0</v>
      </c>
      <c r="AZ222">
        <f t="shared" si="22"/>
        <v>0</v>
      </c>
    </row>
    <row r="223" spans="49:52" x14ac:dyDescent="0.25">
      <c r="AW223" t="s">
        <v>17301</v>
      </c>
      <c r="AX223" t="str">
        <f t="shared" si="20"/>
        <v>0</v>
      </c>
      <c r="AY223" t="str">
        <f t="shared" si="21"/>
        <v>0</v>
      </c>
      <c r="AZ223">
        <f t="shared" si="22"/>
        <v>0</v>
      </c>
    </row>
    <row r="224" spans="49:52" x14ac:dyDescent="0.25">
      <c r="AW224" t="s">
        <v>14467</v>
      </c>
      <c r="AX224" t="str">
        <f t="shared" si="20"/>
        <v>0</v>
      </c>
      <c r="AY224" t="str">
        <f t="shared" si="21"/>
        <v>0</v>
      </c>
      <c r="AZ224">
        <f t="shared" si="22"/>
        <v>0</v>
      </c>
    </row>
    <row r="225" spans="49:52" x14ac:dyDescent="0.25">
      <c r="AW225" t="s">
        <v>18450</v>
      </c>
      <c r="AX225" t="str">
        <f t="shared" si="20"/>
        <v>0</v>
      </c>
      <c r="AY225" t="str">
        <f t="shared" si="21"/>
        <v>0</v>
      </c>
      <c r="AZ225">
        <f t="shared" si="22"/>
        <v>0</v>
      </c>
    </row>
    <row r="226" spans="49:52" x14ac:dyDescent="0.25">
      <c r="AW226" t="s">
        <v>20856</v>
      </c>
      <c r="AX226" t="str">
        <f t="shared" si="20"/>
        <v>0</v>
      </c>
      <c r="AY226" t="str">
        <f t="shared" si="21"/>
        <v>0</v>
      </c>
      <c r="AZ226">
        <f t="shared" si="22"/>
        <v>0</v>
      </c>
    </row>
    <row r="227" spans="49:52" x14ac:dyDescent="0.25">
      <c r="AW227" t="s">
        <v>17495</v>
      </c>
      <c r="AX227" t="str">
        <f t="shared" si="20"/>
        <v>0</v>
      </c>
      <c r="AY227" t="str">
        <f t="shared" si="21"/>
        <v>0</v>
      </c>
      <c r="AZ227">
        <f t="shared" si="22"/>
        <v>0</v>
      </c>
    </row>
    <row r="228" spans="49:52" x14ac:dyDescent="0.25">
      <c r="AW228" t="s">
        <v>17965</v>
      </c>
      <c r="AX228" t="str">
        <f t="shared" si="20"/>
        <v>0</v>
      </c>
      <c r="AY228" t="str">
        <f t="shared" si="21"/>
        <v>0</v>
      </c>
      <c r="AZ228">
        <f t="shared" si="22"/>
        <v>0</v>
      </c>
    </row>
    <row r="229" spans="49:52" x14ac:dyDescent="0.25">
      <c r="AW229" t="s">
        <v>20871</v>
      </c>
      <c r="AX229" t="str">
        <f t="shared" si="20"/>
        <v>0</v>
      </c>
      <c r="AY229" t="str">
        <f t="shared" si="21"/>
        <v>0</v>
      </c>
      <c r="AZ229">
        <f t="shared" si="22"/>
        <v>0</v>
      </c>
    </row>
    <row r="230" spans="49:52" x14ac:dyDescent="0.25">
      <c r="AW230" t="s">
        <v>16029</v>
      </c>
      <c r="AX230" t="str">
        <f t="shared" si="20"/>
        <v>0</v>
      </c>
      <c r="AY230" t="str">
        <f t="shared" si="21"/>
        <v>0</v>
      </c>
      <c r="AZ230">
        <f t="shared" si="22"/>
        <v>0</v>
      </c>
    </row>
    <row r="231" spans="49:52" x14ac:dyDescent="0.25">
      <c r="AW231" t="s">
        <v>16639</v>
      </c>
      <c r="AX231" t="str">
        <f t="shared" si="20"/>
        <v>0</v>
      </c>
      <c r="AY231" t="str">
        <f t="shared" si="21"/>
        <v>0</v>
      </c>
      <c r="AZ231">
        <f t="shared" si="22"/>
        <v>0</v>
      </c>
    </row>
    <row r="232" spans="49:52" x14ac:dyDescent="0.25">
      <c r="AW232" t="s">
        <v>21059</v>
      </c>
      <c r="AX232" t="str">
        <f t="shared" si="20"/>
        <v>0</v>
      </c>
      <c r="AY232" t="str">
        <f t="shared" si="21"/>
        <v>0</v>
      </c>
      <c r="AZ232">
        <f t="shared" si="22"/>
        <v>0</v>
      </c>
    </row>
    <row r="233" spans="49:52" x14ac:dyDescent="0.25">
      <c r="AW233" t="s">
        <v>16745</v>
      </c>
      <c r="AX233" t="str">
        <f t="shared" si="20"/>
        <v>0</v>
      </c>
      <c r="AY233" t="str">
        <f t="shared" si="21"/>
        <v>0</v>
      </c>
      <c r="AZ233">
        <f t="shared" si="22"/>
        <v>0</v>
      </c>
    </row>
    <row r="234" spans="49:52" x14ac:dyDescent="0.25">
      <c r="AW234" t="s">
        <v>20027</v>
      </c>
      <c r="AX234" t="str">
        <f t="shared" si="20"/>
        <v>0</v>
      </c>
      <c r="AY234" t="str">
        <f t="shared" si="21"/>
        <v>0</v>
      </c>
      <c r="AZ234">
        <f t="shared" si="22"/>
        <v>0</v>
      </c>
    </row>
    <row r="235" spans="49:52" x14ac:dyDescent="0.25">
      <c r="AW235" t="s">
        <v>20051</v>
      </c>
      <c r="AX235" t="str">
        <f t="shared" si="20"/>
        <v>0</v>
      </c>
      <c r="AY235" t="str">
        <f t="shared" si="21"/>
        <v>0</v>
      </c>
      <c r="AZ235">
        <f t="shared" si="22"/>
        <v>0</v>
      </c>
    </row>
    <row r="236" spans="49:52" x14ac:dyDescent="0.25">
      <c r="AW236" t="s">
        <v>16058</v>
      </c>
      <c r="AX236" t="str">
        <f t="shared" si="20"/>
        <v>0</v>
      </c>
      <c r="AY236" t="str">
        <f t="shared" si="21"/>
        <v>0</v>
      </c>
      <c r="AZ236">
        <f t="shared" si="22"/>
        <v>0</v>
      </c>
    </row>
    <row r="237" spans="49:52" x14ac:dyDescent="0.25">
      <c r="AW237" t="s">
        <v>15910</v>
      </c>
      <c r="AX237" t="str">
        <f t="shared" si="20"/>
        <v>0</v>
      </c>
      <c r="AY237" t="str">
        <f t="shared" si="21"/>
        <v>0</v>
      </c>
      <c r="AZ237">
        <f t="shared" si="22"/>
        <v>0</v>
      </c>
    </row>
    <row r="238" spans="49:52" x14ac:dyDescent="0.25">
      <c r="AW238" t="s">
        <v>15339</v>
      </c>
      <c r="AX238" t="str">
        <f t="shared" si="20"/>
        <v>0</v>
      </c>
      <c r="AY238" t="str">
        <f t="shared" si="21"/>
        <v>0</v>
      </c>
      <c r="AZ238">
        <f t="shared" si="22"/>
        <v>0</v>
      </c>
    </row>
    <row r="239" spans="49:52" x14ac:dyDescent="0.25">
      <c r="AW239" t="s">
        <v>17305</v>
      </c>
      <c r="AX239" t="str">
        <f t="shared" si="20"/>
        <v>0</v>
      </c>
      <c r="AY239" t="str">
        <f t="shared" si="21"/>
        <v>0</v>
      </c>
      <c r="AZ239">
        <f t="shared" si="22"/>
        <v>0</v>
      </c>
    </row>
    <row r="240" spans="49:52" x14ac:dyDescent="0.25">
      <c r="AW240" t="s">
        <v>15917</v>
      </c>
      <c r="AX240" t="str">
        <f t="shared" si="20"/>
        <v>0</v>
      </c>
      <c r="AY240" t="str">
        <f t="shared" si="21"/>
        <v>0</v>
      </c>
      <c r="AZ240">
        <f t="shared" si="22"/>
        <v>0</v>
      </c>
    </row>
    <row r="241" spans="49:52" x14ac:dyDescent="0.25">
      <c r="AW241" t="s">
        <v>18684</v>
      </c>
      <c r="AX241" t="str">
        <f t="shared" si="20"/>
        <v>0</v>
      </c>
      <c r="AY241" t="str">
        <f t="shared" si="21"/>
        <v>0</v>
      </c>
      <c r="AZ241">
        <f t="shared" si="22"/>
        <v>0</v>
      </c>
    </row>
    <row r="242" spans="49:52" x14ac:dyDescent="0.25">
      <c r="AW242" t="s">
        <v>20385</v>
      </c>
      <c r="AX242" t="str">
        <f t="shared" si="20"/>
        <v>0</v>
      </c>
      <c r="AY242" t="str">
        <f t="shared" si="21"/>
        <v>0</v>
      </c>
      <c r="AZ242">
        <f t="shared" si="22"/>
        <v>0</v>
      </c>
    </row>
    <row r="243" spans="49:52" x14ac:dyDescent="0.25">
      <c r="AW243" t="s">
        <v>16124</v>
      </c>
      <c r="AX243" t="str">
        <f t="shared" si="20"/>
        <v>0</v>
      </c>
      <c r="AY243" t="str">
        <f t="shared" si="21"/>
        <v>0</v>
      </c>
      <c r="AZ243">
        <f t="shared" si="22"/>
        <v>0</v>
      </c>
    </row>
    <row r="244" spans="49:52" x14ac:dyDescent="0.25">
      <c r="AW244" t="s">
        <v>16987</v>
      </c>
      <c r="AX244" t="str">
        <f t="shared" si="20"/>
        <v>0</v>
      </c>
      <c r="AY244" t="str">
        <f t="shared" si="21"/>
        <v>0</v>
      </c>
      <c r="AZ244">
        <f t="shared" si="22"/>
        <v>0</v>
      </c>
    </row>
    <row r="245" spans="49:52" x14ac:dyDescent="0.25">
      <c r="AW245" t="s">
        <v>16045</v>
      </c>
      <c r="AX245" t="str">
        <f t="shared" si="20"/>
        <v>0</v>
      </c>
      <c r="AY245" t="str">
        <f t="shared" si="21"/>
        <v>0</v>
      </c>
      <c r="AZ245">
        <f t="shared" si="22"/>
        <v>0</v>
      </c>
    </row>
    <row r="246" spans="49:52" x14ac:dyDescent="0.25">
      <c r="AW246" t="s">
        <v>16014</v>
      </c>
      <c r="AX246" t="str">
        <f t="shared" si="20"/>
        <v>0</v>
      </c>
      <c r="AY246" t="str">
        <f t="shared" si="21"/>
        <v>0</v>
      </c>
      <c r="AZ246">
        <f t="shared" si="22"/>
        <v>0</v>
      </c>
    </row>
    <row r="247" spans="49:52" x14ac:dyDescent="0.25">
      <c r="AW247" t="s">
        <v>25125</v>
      </c>
      <c r="AX247" t="str">
        <f t="shared" si="20"/>
        <v>0</v>
      </c>
      <c r="AY247" t="str">
        <f t="shared" si="21"/>
        <v>0</v>
      </c>
      <c r="AZ247">
        <f t="shared" si="22"/>
        <v>0</v>
      </c>
    </row>
    <row r="248" spans="49:52" x14ac:dyDescent="0.25">
      <c r="AW248" t="s">
        <v>15005</v>
      </c>
      <c r="AX248" t="str">
        <f t="shared" si="20"/>
        <v>0</v>
      </c>
      <c r="AY248" t="str">
        <f t="shared" si="21"/>
        <v>0</v>
      </c>
      <c r="AZ248">
        <f t="shared" si="22"/>
        <v>0</v>
      </c>
    </row>
    <row r="249" spans="49:52" x14ac:dyDescent="0.25">
      <c r="AW249" t="s">
        <v>17628</v>
      </c>
      <c r="AX249" t="str">
        <f t="shared" si="20"/>
        <v>0</v>
      </c>
      <c r="AY249" t="str">
        <f t="shared" si="21"/>
        <v>0</v>
      </c>
      <c r="AZ249">
        <f t="shared" si="22"/>
        <v>0</v>
      </c>
    </row>
    <row r="250" spans="49:52" x14ac:dyDescent="0.25">
      <c r="AW250" t="s">
        <v>25109</v>
      </c>
      <c r="AX250" t="str">
        <f t="shared" si="20"/>
        <v>0</v>
      </c>
      <c r="AY250" t="str">
        <f t="shared" si="21"/>
        <v>0</v>
      </c>
      <c r="AZ250">
        <f t="shared" si="22"/>
        <v>0</v>
      </c>
    </row>
    <row r="251" spans="49:52" x14ac:dyDescent="0.25">
      <c r="AW251" t="s">
        <v>15925</v>
      </c>
      <c r="AX251" t="str">
        <f t="shared" si="20"/>
        <v>0</v>
      </c>
      <c r="AY251" t="str">
        <f t="shared" si="21"/>
        <v>0</v>
      </c>
      <c r="AZ251">
        <f t="shared" si="22"/>
        <v>0</v>
      </c>
    </row>
    <row r="252" spans="49:52" x14ac:dyDescent="0.25">
      <c r="AW252" t="s">
        <v>17302</v>
      </c>
      <c r="AX252" t="str">
        <f t="shared" si="20"/>
        <v>0</v>
      </c>
      <c r="AY252" t="str">
        <f t="shared" si="21"/>
        <v>0</v>
      </c>
      <c r="AZ252">
        <f t="shared" si="22"/>
        <v>0</v>
      </c>
    </row>
    <row r="253" spans="49:52" x14ac:dyDescent="0.25">
      <c r="AW253" t="s">
        <v>20682</v>
      </c>
      <c r="AX253" t="str">
        <f t="shared" si="20"/>
        <v>0</v>
      </c>
      <c r="AY253" t="str">
        <f t="shared" si="21"/>
        <v>0</v>
      </c>
      <c r="AZ253">
        <f t="shared" si="22"/>
        <v>0</v>
      </c>
    </row>
    <row r="254" spans="49:52" x14ac:dyDescent="0.25">
      <c r="AW254" t="s">
        <v>17609</v>
      </c>
      <c r="AX254" t="str">
        <f t="shared" si="20"/>
        <v>0</v>
      </c>
      <c r="AY254" t="str">
        <f t="shared" si="21"/>
        <v>0</v>
      </c>
      <c r="AZ254">
        <f t="shared" si="22"/>
        <v>0</v>
      </c>
    </row>
    <row r="255" spans="49:52" x14ac:dyDescent="0.25">
      <c r="AW255" t="s">
        <v>18938</v>
      </c>
      <c r="AX255" t="str">
        <f t="shared" si="20"/>
        <v>0</v>
      </c>
      <c r="AY255" t="str">
        <f t="shared" si="21"/>
        <v>0</v>
      </c>
      <c r="AZ255">
        <f t="shared" si="22"/>
        <v>0</v>
      </c>
    </row>
    <row r="256" spans="49:52" x14ac:dyDescent="0.25">
      <c r="AW256" t="s">
        <v>18761</v>
      </c>
      <c r="AX256" t="str">
        <f t="shared" si="20"/>
        <v>0</v>
      </c>
      <c r="AY256" t="str">
        <f t="shared" si="21"/>
        <v>0</v>
      </c>
      <c r="AZ256">
        <f t="shared" si="22"/>
        <v>0</v>
      </c>
    </row>
    <row r="257" spans="49:52" x14ac:dyDescent="0.25">
      <c r="AW257" t="s">
        <v>16053</v>
      </c>
      <c r="AX257" t="str">
        <f t="shared" si="20"/>
        <v>0</v>
      </c>
      <c r="AY257" t="str">
        <f t="shared" si="21"/>
        <v>0</v>
      </c>
      <c r="AZ257">
        <f t="shared" si="22"/>
        <v>0</v>
      </c>
    </row>
    <row r="258" spans="49:52" x14ac:dyDescent="0.25">
      <c r="AW258" t="s">
        <v>15694</v>
      </c>
      <c r="AX258" t="str">
        <f t="shared" si="20"/>
        <v>0</v>
      </c>
      <c r="AY258" t="str">
        <f t="shared" si="21"/>
        <v>0</v>
      </c>
      <c r="AZ258">
        <f t="shared" si="22"/>
        <v>0</v>
      </c>
    </row>
    <row r="259" spans="49:52" x14ac:dyDescent="0.25">
      <c r="AW259" t="s">
        <v>18031</v>
      </c>
      <c r="AX259" t="str">
        <f t="shared" si="20"/>
        <v>0</v>
      </c>
      <c r="AY259" t="str">
        <f t="shared" si="21"/>
        <v>0</v>
      </c>
      <c r="AZ259">
        <f t="shared" si="22"/>
        <v>0</v>
      </c>
    </row>
    <row r="260" spans="49:52" x14ac:dyDescent="0.25">
      <c r="AW260" t="s">
        <v>20627</v>
      </c>
      <c r="AX260">
        <f t="shared" si="20"/>
        <v>1</v>
      </c>
      <c r="AY260">
        <f t="shared" si="21"/>
        <v>0</v>
      </c>
      <c r="AZ260">
        <f t="shared" si="22"/>
        <v>1</v>
      </c>
    </row>
    <row r="261" spans="49:52" x14ac:dyDescent="0.25">
      <c r="AW261" t="s">
        <v>20373</v>
      </c>
      <c r="AX261" t="str">
        <f t="shared" ref="AX261:AX288" si="23">_xlfn.IFNA(VLOOKUP(AW261,$AQ$4:$AS$328,2,FALSE),"0")</f>
        <v>0</v>
      </c>
      <c r="AY261" t="str">
        <f t="shared" ref="AY261:AY288" si="24">_xlfn.IFNA(VLOOKUP(AW261,$AQ$4:$AS$328,3,FALSE),"0")</f>
        <v>0</v>
      </c>
      <c r="AZ261">
        <f t="shared" ref="AZ261:AZ288" si="25">SUM(AX261:AY261)</f>
        <v>0</v>
      </c>
    </row>
    <row r="262" spans="49:52" x14ac:dyDescent="0.25">
      <c r="AW262" t="s">
        <v>20912</v>
      </c>
      <c r="AX262" t="str">
        <f t="shared" si="23"/>
        <v>0</v>
      </c>
      <c r="AY262" t="str">
        <f t="shared" si="24"/>
        <v>0</v>
      </c>
      <c r="AZ262">
        <f t="shared" si="25"/>
        <v>0</v>
      </c>
    </row>
    <row r="263" spans="49:52" x14ac:dyDescent="0.25">
      <c r="AW263" t="s">
        <v>15921</v>
      </c>
      <c r="AX263" t="str">
        <f t="shared" si="23"/>
        <v>0</v>
      </c>
      <c r="AY263" t="str">
        <f t="shared" si="24"/>
        <v>0</v>
      </c>
      <c r="AZ263">
        <f t="shared" si="25"/>
        <v>0</v>
      </c>
    </row>
    <row r="264" spans="49:52" x14ac:dyDescent="0.25">
      <c r="AW264" t="s">
        <v>15919</v>
      </c>
      <c r="AX264" t="str">
        <f t="shared" si="23"/>
        <v>0</v>
      </c>
      <c r="AY264" t="str">
        <f t="shared" si="24"/>
        <v>0</v>
      </c>
      <c r="AZ264">
        <f t="shared" si="25"/>
        <v>0</v>
      </c>
    </row>
    <row r="265" spans="49:52" x14ac:dyDescent="0.25">
      <c r="AW265" t="s">
        <v>15980</v>
      </c>
      <c r="AX265" t="str">
        <f t="shared" si="23"/>
        <v>0</v>
      </c>
      <c r="AY265" t="str">
        <f t="shared" si="24"/>
        <v>0</v>
      </c>
      <c r="AZ265">
        <f t="shared" si="25"/>
        <v>0</v>
      </c>
    </row>
    <row r="266" spans="49:52" x14ac:dyDescent="0.25">
      <c r="AW266" t="s">
        <v>15987</v>
      </c>
      <c r="AX266" t="str">
        <f t="shared" si="23"/>
        <v>0</v>
      </c>
      <c r="AY266" t="str">
        <f t="shared" si="24"/>
        <v>0</v>
      </c>
      <c r="AZ266">
        <f t="shared" si="25"/>
        <v>0</v>
      </c>
    </row>
    <row r="267" spans="49:52" x14ac:dyDescent="0.25">
      <c r="AW267" t="s">
        <v>17029</v>
      </c>
      <c r="AX267" t="str">
        <f t="shared" si="23"/>
        <v>0</v>
      </c>
      <c r="AY267" t="str">
        <f t="shared" si="24"/>
        <v>0</v>
      </c>
      <c r="AZ267">
        <f t="shared" si="25"/>
        <v>0</v>
      </c>
    </row>
    <row r="268" spans="49:52" x14ac:dyDescent="0.25">
      <c r="AW268" t="s">
        <v>20637</v>
      </c>
      <c r="AX268" t="str">
        <f t="shared" si="23"/>
        <v>0</v>
      </c>
      <c r="AY268" t="str">
        <f t="shared" si="24"/>
        <v>0</v>
      </c>
      <c r="AZ268">
        <f t="shared" si="25"/>
        <v>0</v>
      </c>
    </row>
    <row r="269" spans="49:52" x14ac:dyDescent="0.25">
      <c r="AW269" t="s">
        <v>18854</v>
      </c>
      <c r="AX269" t="str">
        <f t="shared" si="23"/>
        <v>0</v>
      </c>
      <c r="AY269" t="str">
        <f t="shared" si="24"/>
        <v>0</v>
      </c>
      <c r="AZ269">
        <f t="shared" si="25"/>
        <v>0</v>
      </c>
    </row>
    <row r="270" spans="49:52" x14ac:dyDescent="0.25">
      <c r="AW270" t="s">
        <v>20060</v>
      </c>
      <c r="AX270" t="str">
        <f t="shared" si="23"/>
        <v>0</v>
      </c>
      <c r="AY270" t="str">
        <f t="shared" si="24"/>
        <v>0</v>
      </c>
      <c r="AZ270">
        <f t="shared" si="25"/>
        <v>0</v>
      </c>
    </row>
    <row r="271" spans="49:52" x14ac:dyDescent="0.25">
      <c r="AW271" t="s">
        <v>17033</v>
      </c>
      <c r="AX271" t="str">
        <f t="shared" si="23"/>
        <v>0</v>
      </c>
      <c r="AY271" t="str">
        <f t="shared" si="24"/>
        <v>0</v>
      </c>
      <c r="AZ271">
        <f t="shared" si="25"/>
        <v>0</v>
      </c>
    </row>
    <row r="272" spans="49:52" x14ac:dyDescent="0.25">
      <c r="AW272" t="s">
        <v>22975</v>
      </c>
      <c r="AX272" t="str">
        <f t="shared" si="23"/>
        <v>0</v>
      </c>
      <c r="AY272" t="str">
        <f t="shared" si="24"/>
        <v>0</v>
      </c>
      <c r="AZ272">
        <f t="shared" si="25"/>
        <v>0</v>
      </c>
    </row>
    <row r="273" spans="49:52" x14ac:dyDescent="0.25">
      <c r="AW273" t="s">
        <v>18329</v>
      </c>
      <c r="AX273" t="str">
        <f t="shared" si="23"/>
        <v>0</v>
      </c>
      <c r="AY273" t="str">
        <f t="shared" si="24"/>
        <v>0</v>
      </c>
      <c r="AZ273">
        <f t="shared" si="25"/>
        <v>0</v>
      </c>
    </row>
    <row r="274" spans="49:52" x14ac:dyDescent="0.25">
      <c r="AW274" t="s">
        <v>18416</v>
      </c>
      <c r="AX274" t="str">
        <f t="shared" si="23"/>
        <v>0</v>
      </c>
      <c r="AY274" t="str">
        <f t="shared" si="24"/>
        <v>0</v>
      </c>
      <c r="AZ274">
        <f t="shared" si="25"/>
        <v>0</v>
      </c>
    </row>
    <row r="275" spans="49:52" x14ac:dyDescent="0.25">
      <c r="AW275" t="s">
        <v>16153</v>
      </c>
      <c r="AX275" t="str">
        <f t="shared" si="23"/>
        <v>0</v>
      </c>
      <c r="AY275" t="str">
        <f t="shared" si="24"/>
        <v>0</v>
      </c>
      <c r="AZ275">
        <f t="shared" si="25"/>
        <v>0</v>
      </c>
    </row>
    <row r="276" spans="49:52" x14ac:dyDescent="0.25">
      <c r="AW276" t="s">
        <v>15872</v>
      </c>
      <c r="AX276" t="str">
        <f t="shared" si="23"/>
        <v>0</v>
      </c>
      <c r="AY276" t="str">
        <f t="shared" si="24"/>
        <v>0</v>
      </c>
      <c r="AZ276">
        <f t="shared" si="25"/>
        <v>0</v>
      </c>
    </row>
    <row r="277" spans="49:52" x14ac:dyDescent="0.25">
      <c r="AW277" t="s">
        <v>18352</v>
      </c>
      <c r="AX277" t="str">
        <f t="shared" si="23"/>
        <v>0</v>
      </c>
      <c r="AY277" t="str">
        <f t="shared" si="24"/>
        <v>0</v>
      </c>
      <c r="AZ277">
        <f t="shared" si="25"/>
        <v>0</v>
      </c>
    </row>
    <row r="278" spans="49:52" x14ac:dyDescent="0.25">
      <c r="AW278" t="s">
        <v>17981</v>
      </c>
      <c r="AX278" t="str">
        <f t="shared" si="23"/>
        <v>0</v>
      </c>
      <c r="AY278" t="str">
        <f t="shared" si="24"/>
        <v>0</v>
      </c>
      <c r="AZ278">
        <f t="shared" si="25"/>
        <v>0</v>
      </c>
    </row>
    <row r="279" spans="49:52" x14ac:dyDescent="0.25">
      <c r="AW279" t="s">
        <v>18053</v>
      </c>
      <c r="AX279" t="str">
        <f t="shared" si="23"/>
        <v>0</v>
      </c>
      <c r="AY279" t="str">
        <f t="shared" si="24"/>
        <v>0</v>
      </c>
      <c r="AZ279">
        <f t="shared" si="25"/>
        <v>0</v>
      </c>
    </row>
    <row r="280" spans="49:52" x14ac:dyDescent="0.25">
      <c r="AW280" t="s">
        <v>21041</v>
      </c>
      <c r="AX280" t="str">
        <f t="shared" si="23"/>
        <v>0</v>
      </c>
      <c r="AY280" t="str">
        <f t="shared" si="24"/>
        <v>0</v>
      </c>
      <c r="AZ280">
        <f t="shared" si="25"/>
        <v>0</v>
      </c>
    </row>
    <row r="281" spans="49:52" x14ac:dyDescent="0.25">
      <c r="AW281" t="s">
        <v>16812</v>
      </c>
      <c r="AX281" t="str">
        <f t="shared" si="23"/>
        <v>0</v>
      </c>
      <c r="AY281" t="str">
        <f t="shared" si="24"/>
        <v>0</v>
      </c>
      <c r="AZ281">
        <f t="shared" si="25"/>
        <v>0</v>
      </c>
    </row>
    <row r="282" spans="49:52" x14ac:dyDescent="0.25">
      <c r="AW282" t="s">
        <v>18732</v>
      </c>
      <c r="AX282" t="str">
        <f t="shared" si="23"/>
        <v>0</v>
      </c>
      <c r="AY282" t="str">
        <f t="shared" si="24"/>
        <v>0</v>
      </c>
      <c r="AZ282">
        <f t="shared" si="25"/>
        <v>0</v>
      </c>
    </row>
    <row r="283" spans="49:52" x14ac:dyDescent="0.25">
      <c r="AW283" t="s">
        <v>15728</v>
      </c>
      <c r="AX283" t="str">
        <f t="shared" si="23"/>
        <v>0</v>
      </c>
      <c r="AY283" t="str">
        <f t="shared" si="24"/>
        <v>0</v>
      </c>
      <c r="AZ283">
        <f t="shared" si="25"/>
        <v>0</v>
      </c>
    </row>
    <row r="284" spans="49:52" x14ac:dyDescent="0.25">
      <c r="AW284" t="s">
        <v>18455</v>
      </c>
      <c r="AX284" t="str">
        <f t="shared" si="23"/>
        <v>0</v>
      </c>
      <c r="AY284" t="str">
        <f t="shared" si="24"/>
        <v>0</v>
      </c>
      <c r="AZ284">
        <f t="shared" si="25"/>
        <v>0</v>
      </c>
    </row>
    <row r="285" spans="49:52" x14ac:dyDescent="0.25">
      <c r="AW285" t="s">
        <v>17135</v>
      </c>
      <c r="AX285" t="str">
        <f t="shared" si="23"/>
        <v>0</v>
      </c>
      <c r="AY285" t="str">
        <f t="shared" si="24"/>
        <v>0</v>
      </c>
      <c r="AZ285">
        <f t="shared" si="25"/>
        <v>0</v>
      </c>
    </row>
    <row r="286" spans="49:52" x14ac:dyDescent="0.25">
      <c r="AW286" t="s">
        <v>25933</v>
      </c>
      <c r="AX286">
        <f t="shared" si="23"/>
        <v>0</v>
      </c>
      <c r="AY286">
        <f t="shared" si="24"/>
        <v>1</v>
      </c>
      <c r="AZ286">
        <f t="shared" si="25"/>
        <v>1</v>
      </c>
    </row>
    <row r="287" spans="49:52" x14ac:dyDescent="0.25">
      <c r="AW287" t="s">
        <v>13122</v>
      </c>
      <c r="AX287" t="str">
        <f t="shared" si="23"/>
        <v>0</v>
      </c>
      <c r="AY287" t="str">
        <f t="shared" si="24"/>
        <v>0</v>
      </c>
      <c r="AZ287">
        <f t="shared" si="25"/>
        <v>0</v>
      </c>
    </row>
    <row r="288" spans="49:52" x14ac:dyDescent="0.25">
      <c r="AW288" t="s">
        <v>25928</v>
      </c>
      <c r="AX288" t="str">
        <f t="shared" si="23"/>
        <v>0</v>
      </c>
      <c r="AY288" t="str">
        <f t="shared" si="24"/>
        <v>0</v>
      </c>
      <c r="AZ288">
        <f t="shared" si="25"/>
        <v>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3189-377F-4AC6-8E2B-32E1664ED090}">
  <dimension ref="A1:Y1205"/>
  <sheetViews>
    <sheetView tabSelected="1" zoomScale="90" zoomScaleNormal="90" workbookViewId="0">
      <pane xSplit="1" ySplit="7" topLeftCell="B1183" activePane="bottomRight" state="frozen"/>
      <selection pane="topRight" activeCell="B1" sqref="B1"/>
      <selection pane="bottomLeft" activeCell="A8" sqref="A8"/>
      <selection pane="bottomRight" activeCell="A1179" sqref="A1178:A1205"/>
    </sheetView>
  </sheetViews>
  <sheetFormatPr baseColWidth="10" defaultRowHeight="15" x14ac:dyDescent="0.25"/>
  <cols>
    <col min="1" max="1" width="8.140625" style="10" bestFit="1" customWidth="1"/>
    <col min="2" max="2" width="19.5703125" style="10" customWidth="1"/>
    <col min="3" max="3" width="34.85546875" customWidth="1"/>
    <col min="4" max="4" width="17" style="171" customWidth="1"/>
    <col min="5" max="5" width="14.140625" style="148" customWidth="1"/>
    <col min="6" max="6" width="25.28515625" style="148" customWidth="1"/>
    <col min="7" max="7" width="27.5703125" style="12" customWidth="1"/>
    <col min="8" max="8" width="32.140625" style="12" customWidth="1"/>
    <col min="9" max="9" width="10.140625" customWidth="1"/>
    <col min="10" max="10" width="14.42578125" style="12" customWidth="1"/>
    <col min="11" max="11" width="15.5703125" style="12" customWidth="1"/>
    <col min="12" max="12" width="24.42578125" style="12" customWidth="1"/>
    <col min="13" max="13" width="29.85546875" style="12" customWidth="1"/>
    <col min="14" max="15" width="14.28515625" style="12" customWidth="1"/>
    <col min="16" max="16" width="12.7109375" style="12" customWidth="1"/>
    <col min="17" max="17" width="13.85546875" style="12" customWidth="1"/>
    <col min="18" max="18" width="16.7109375" style="12" customWidth="1"/>
    <col min="19" max="19" width="48.85546875" customWidth="1"/>
    <col min="20" max="20" width="50.28515625" bestFit="1" customWidth="1"/>
    <col min="21" max="21" width="16.7109375" bestFit="1" customWidth="1"/>
    <col min="22" max="22" width="15.7109375" bestFit="1" customWidth="1"/>
    <col min="23" max="23" width="15.85546875" bestFit="1" customWidth="1"/>
    <col min="24" max="24" width="13.7109375" customWidth="1"/>
    <col min="25" max="25" width="102.28515625" customWidth="1"/>
  </cols>
  <sheetData>
    <row r="1" spans="1:25" x14ac:dyDescent="0.25">
      <c r="A1" s="186"/>
      <c r="B1" s="187"/>
      <c r="C1" s="187"/>
      <c r="D1" s="188"/>
      <c r="E1" s="195" t="s">
        <v>10</v>
      </c>
      <c r="F1" s="196"/>
      <c r="G1" s="196"/>
      <c r="H1" s="196"/>
      <c r="I1" s="196"/>
      <c r="J1" s="196"/>
      <c r="K1" s="196"/>
      <c r="L1" s="196"/>
      <c r="M1" s="196"/>
      <c r="N1" s="196"/>
      <c r="O1" s="196"/>
      <c r="P1" s="197"/>
      <c r="Q1" s="195" t="s">
        <v>113</v>
      </c>
      <c r="R1" s="196"/>
      <c r="S1" s="197"/>
    </row>
    <row r="2" spans="1:25" x14ac:dyDescent="0.25">
      <c r="A2" s="189"/>
      <c r="B2" s="190"/>
      <c r="C2" s="190"/>
      <c r="D2" s="191"/>
      <c r="E2" s="198"/>
      <c r="F2" s="199"/>
      <c r="G2" s="199"/>
      <c r="H2" s="199"/>
      <c r="I2" s="199"/>
      <c r="J2" s="199"/>
      <c r="K2" s="199"/>
      <c r="L2" s="199"/>
      <c r="M2" s="199"/>
      <c r="N2" s="199"/>
      <c r="O2" s="199"/>
      <c r="P2" s="200"/>
      <c r="Q2" s="198"/>
      <c r="R2" s="199"/>
      <c r="S2" s="200"/>
    </row>
    <row r="3" spans="1:25" x14ac:dyDescent="0.25">
      <c r="A3" s="189"/>
      <c r="B3" s="190"/>
      <c r="C3" s="190"/>
      <c r="D3" s="191"/>
      <c r="E3" s="195" t="s">
        <v>112</v>
      </c>
      <c r="F3" s="196"/>
      <c r="G3" s="196"/>
      <c r="H3" s="196"/>
      <c r="I3" s="196"/>
      <c r="J3" s="196"/>
      <c r="K3" s="196"/>
      <c r="L3" s="196"/>
      <c r="M3" s="196"/>
      <c r="N3" s="196"/>
      <c r="O3" s="196"/>
      <c r="P3" s="197"/>
      <c r="Q3" s="195" t="s">
        <v>25775</v>
      </c>
      <c r="R3" s="196"/>
      <c r="S3" s="197"/>
    </row>
    <row r="4" spans="1:25" x14ac:dyDescent="0.25">
      <c r="A4" s="192"/>
      <c r="B4" s="193"/>
      <c r="C4" s="193"/>
      <c r="D4" s="194"/>
      <c r="E4" s="198"/>
      <c r="F4" s="199"/>
      <c r="G4" s="199"/>
      <c r="H4" s="199"/>
      <c r="I4" s="199"/>
      <c r="J4" s="199"/>
      <c r="K4" s="199"/>
      <c r="L4" s="199"/>
      <c r="M4" s="199"/>
      <c r="N4" s="199"/>
      <c r="O4" s="199"/>
      <c r="P4" s="200"/>
      <c r="Q4" s="198"/>
      <c r="R4" s="199"/>
      <c r="S4" s="200"/>
    </row>
    <row r="5" spans="1:25" x14ac:dyDescent="0.25">
      <c r="A5" s="133"/>
      <c r="B5" s="149"/>
      <c r="C5" s="134"/>
      <c r="D5" s="160"/>
      <c r="E5" s="136"/>
      <c r="F5" s="136"/>
      <c r="G5" s="149"/>
      <c r="H5" s="149"/>
      <c r="I5" s="134"/>
      <c r="J5" s="134"/>
      <c r="K5" s="134"/>
      <c r="L5" s="134"/>
      <c r="M5" s="134"/>
      <c r="N5" s="134"/>
      <c r="O5" s="134"/>
      <c r="P5" s="134"/>
      <c r="Q5" s="134"/>
      <c r="R5" s="134"/>
      <c r="S5" s="132"/>
    </row>
    <row r="6" spans="1:25" x14ac:dyDescent="0.25">
      <c r="A6" s="133"/>
      <c r="B6" s="149"/>
      <c r="C6" s="134"/>
      <c r="D6" s="160"/>
      <c r="E6" s="136"/>
      <c r="F6" s="136"/>
      <c r="G6" s="149"/>
      <c r="H6" s="149"/>
      <c r="I6" s="134"/>
      <c r="J6" s="134"/>
      <c r="K6" s="134"/>
      <c r="L6" s="134"/>
      <c r="M6" s="134"/>
      <c r="N6" s="134"/>
      <c r="O6" s="134"/>
      <c r="P6" s="134"/>
      <c r="Q6" s="134"/>
      <c r="R6" s="134"/>
      <c r="S6" s="135"/>
    </row>
    <row r="7" spans="1:25" ht="30" x14ac:dyDescent="0.25">
      <c r="A7" s="87" t="s">
        <v>3</v>
      </c>
      <c r="B7" s="87" t="s">
        <v>25906</v>
      </c>
      <c r="C7" s="88" t="s">
        <v>0</v>
      </c>
      <c r="D7" s="161" t="s">
        <v>1</v>
      </c>
      <c r="E7" s="137" t="s">
        <v>25934</v>
      </c>
      <c r="F7" s="137" t="s">
        <v>25937</v>
      </c>
      <c r="G7" s="85" t="s">
        <v>25935</v>
      </c>
      <c r="H7" s="85" t="s">
        <v>25936</v>
      </c>
      <c r="I7" s="85" t="s">
        <v>25910</v>
      </c>
      <c r="J7" s="85" t="s">
        <v>17</v>
      </c>
      <c r="K7" s="85" t="s">
        <v>12</v>
      </c>
      <c r="L7" s="85" t="s">
        <v>84</v>
      </c>
      <c r="M7" s="85" t="s">
        <v>18</v>
      </c>
      <c r="N7" s="85" t="s">
        <v>97</v>
      </c>
      <c r="O7" s="85" t="s">
        <v>25926</v>
      </c>
      <c r="P7" s="85" t="s">
        <v>13</v>
      </c>
      <c r="Q7" s="85" t="s">
        <v>14</v>
      </c>
      <c r="R7" s="85" t="s">
        <v>11</v>
      </c>
      <c r="S7" s="86" t="s">
        <v>15</v>
      </c>
      <c r="T7" s="85" t="s">
        <v>26033</v>
      </c>
      <c r="U7" s="85" t="s">
        <v>26034</v>
      </c>
      <c r="V7" s="85" t="s">
        <v>26035</v>
      </c>
      <c r="W7" s="85" t="s">
        <v>26036</v>
      </c>
      <c r="X7" s="85" t="s">
        <v>26037</v>
      </c>
      <c r="Y7" s="85" t="s">
        <v>12427</v>
      </c>
    </row>
    <row r="8" spans="1:25" x14ac:dyDescent="0.25">
      <c r="A8" s="83">
        <v>1</v>
      </c>
      <c r="B8" s="111" t="s">
        <v>26038</v>
      </c>
      <c r="C8" s="159" t="str">
        <f>_xlfn.XLOOKUP(D8,[1]!Data[CEDULA],[1]!Data[Nombre Completo],"No Existe",0,1)</f>
        <v>KARINA GREGORIA SALAS BROCHERO</v>
      </c>
      <c r="D8" s="23">
        <v>1007096798</v>
      </c>
      <c r="E8" s="138">
        <f>IFERROR(_xlfn.NUMBERVALUE(Data[[#This Row],[CEDULA ]],",","."),_xlfn.NUMBERVALUE(Data[[#This Row],[CEDULA ]],".",","))</f>
        <v>1007096798</v>
      </c>
      <c r="F8" s="182" t="str">
        <f>_xlfn.XLOOKUP(E8,[1]!Data[CEDULA],[1]!Data[CARGO],"No Existe",0,1)</f>
        <v>SUPERNUMERARIO(A)</v>
      </c>
      <c r="G8" s="10" t="str">
        <f>_xlfn.XLOOKUP(E8,[1]!Data[CEDULA],[1]!Data[EMPRESA DONDE PRESTA SERVICIO],"No Existe",0,1)</f>
        <v>COMFAMILIAR ATLANTICO</v>
      </c>
      <c r="H8" s="10" t="str">
        <f>_xlfn.XLOOKUP(E8,[1]!Data[CEDULA],[1]!Data[UBICACIÓN],"No Existe",0,1)</f>
        <v>SEDE NORTE</v>
      </c>
      <c r="I8" s="11" t="s">
        <v>25911</v>
      </c>
      <c r="J8" s="111" t="str">
        <f>UPPER(TEXT(Data[[#This Row],[F. INICIO]],"mmmm"))</f>
        <v>ABRIL</v>
      </c>
      <c r="K8" s="11">
        <v>1</v>
      </c>
      <c r="L8" s="11" t="s">
        <v>5</v>
      </c>
      <c r="M8" s="11" t="s">
        <v>51</v>
      </c>
      <c r="N8" s="141" t="str">
        <f>_xlfn.XLOOKUP(D8,[1]!Data[CEDULA],[1]!Data[EPS/SURA],"No Existe",0,1)</f>
        <v>E.P.S SANITAS</v>
      </c>
      <c r="O8" s="11">
        <f>YEAR(Data[[#This Row],[F. INICIO]])</f>
        <v>2024</v>
      </c>
      <c r="P8" s="26">
        <v>45383</v>
      </c>
      <c r="Q8" s="26">
        <v>45017</v>
      </c>
      <c r="R8" s="11" t="s">
        <v>6666</v>
      </c>
      <c r="S8" s="92" t="str">
        <f>IF(Data[[#This Row],[TIPO DE INCAPACIDAD]]="LICENCIA DE PATERNIDAD","Licencia de paternidad",IF(Data[[#This Row],[TIPO DE INCAPACIDAD]]="LICENCIA DE LUTO","Licencia de Luto",_xlfn.IFNA(VLOOKUP(R8,'CIE-10 PARA RIPS'!$A$6:B13176,2,0),"No especificado")))</f>
        <v>Parto por cesarea, sin otra especificacion</v>
      </c>
      <c r="T8" t="str">
        <f>IF(P8&lt;&gt;"", IF(P8&gt;0, IF(P8&lt;=DATE(YEAR(P8),MONTH(P8),DAY(P8)), IF(P8&gt;=DATE(YEAR(P8),MONTH(P8),1), IF(K8&gt;10, C8, IF(SUMIFS($K:$K, $C:$C, C8, $P:$P, "&gt;="&amp;DATE(YEAR(P8),MONTH(P8),1), $P:$P, "&lt;="&amp;EOMONTH(P8,0))&gt;10, C8, "")), ""))), "")</f>
        <v/>
      </c>
      <c r="U8" t="str">
        <f>IF(AND(P8&lt;&gt;"", P8&gt;=DATE(YEAR(P8),MONTH(P8),1), SUMIFS($K:$K, $C:$C, C8, $P:$P, "&gt;="&amp;DATE(YEAR(P8),MONTH(P8),1), $P:$P, "&lt;="&amp;EOMONTH(P8,0))&gt;10), K8, "")</f>
        <v/>
      </c>
      <c r="V8" t="str">
        <f>IF(AND(P8&lt;&gt;"", P8&gt;=DATE(YEAR(P8),MONTH(P8),1), SUMIFS($K:$K, $C:$C, C8, $P:$P, "&gt;="&amp;DATE(YEAR(P8),MONTH(P8),1), $P:$P, "&lt;="&amp;EOMONTH(P8,0))&gt;10), YEAR(P8), "")</f>
        <v/>
      </c>
      <c r="W8" t="str">
        <f>IF(AND(P8&lt;&gt;"", P8&gt;=DATE(YEAR(P8),MONTH(P8),1), SUMIFS($K:$K, $C:$C, C8, $P:$P, "&gt;="&amp;DATE(YEAR(P8),MONTH(P8),1), $P:$P, "&lt;="&amp;EOMONTH(P8,0))&gt;10), TEXT(P8, "MMMM"), "")</f>
        <v/>
      </c>
      <c r="X8" t="str" cm="1">
        <f t="array" ref="X8">IF(AND(P8&lt;&gt;"", P8&gt;=DATE(YEAR(P8),MONTH(P8),1), SUMIFS($K:$K, $C:$C, C8, $P:$P, "&gt;="&amp;DATE(YEAR(P8),MONTH(P8),1), $P:$P, "&lt;="&amp;EOMONTH(P8,0))&gt;10), _xlfn.TEXTJOIN(", ", TRUE, _xlfn._xlws.FILTER($R:$R, ($C:$C=C8) * ($P:$P&gt;=DATE(YEAR(P8),MONTH(P8),1)) * ($P:$P&lt;=EOMONTH(P8,0)))), "")</f>
        <v/>
      </c>
      <c r="Y8" t="str" cm="1">
        <f t="array" ref="Y8">IF(AND(P8&lt;&gt;"", P8&gt;=DATE(YEAR(P8),MONTH(P8),1), SUMIFS($K:$K, $C:$C, C8, $P:$P, "&gt;="&amp;DATE(YEAR(P8),MONTH(P8),1), $P:$P, "&lt;="&amp;EOMONTH(P8,0))&gt;10), _xlfn.TEXTJOIN(", ", TRUE, _xlfn._xlws.FILTER($S:$S, ($C:$C=C8) * ($P:$P&gt;=DATE(YEAR(P8),MONTH(P8),1)) * ($P:$P&lt;=EOMONTH(P8,0)))), "")</f>
        <v/>
      </c>
    </row>
    <row r="9" spans="1:25" ht="30" x14ac:dyDescent="0.25">
      <c r="A9" s="83">
        <v>2</v>
      </c>
      <c r="B9" s="111" t="s">
        <v>26038</v>
      </c>
      <c r="C9" s="159" t="str">
        <f>_xlfn.XLOOKUP(D9,[1]!Data[CEDULA],[1]!Data[Nombre Completo],"No Existe",0,1)</f>
        <v>HELIS MARI RAMIREZ PATIÑO</v>
      </c>
      <c r="D9" s="23">
        <v>1140868628</v>
      </c>
      <c r="E9" s="138">
        <f>IFERROR(_xlfn.NUMBERVALUE(Data[[#This Row],[CEDULA ]],",","."),_xlfn.NUMBERVALUE(Data[[#This Row],[CEDULA ]],".",","))</f>
        <v>1140868628</v>
      </c>
      <c r="F9" s="138" t="str">
        <f>_xlfn.XLOOKUP(E9,[1]!Data[CEDULA],[1]!Data[CARGO],"No Existe",0,1)</f>
        <v>SUPERNUMERARIO(A)</v>
      </c>
      <c r="G9" s="24" t="str">
        <f>_xlfn.XLOOKUP(E9,[1]!Data[CEDULA],[1]!Data[EMPRESA DONDE PRESTA SERVICIO],"No Existe",0,1)</f>
        <v>COMFAMILIAR ATLANTICO</v>
      </c>
      <c r="H9" s="24" t="str">
        <f>_xlfn.XLOOKUP(E9,[1]!Data[CEDULA],[1]!Data[UBICACIÓN],"No Existe",0,1)</f>
        <v>SEDE NORTE</v>
      </c>
      <c r="I9" s="24" t="s">
        <v>25911</v>
      </c>
      <c r="J9" s="111" t="str">
        <f>UPPER(TEXT(Data[[#This Row],[F. INICIO]],"mmmm"))</f>
        <v>ABRIL</v>
      </c>
      <c r="K9" s="24">
        <v>3</v>
      </c>
      <c r="L9" s="11" t="s">
        <v>5</v>
      </c>
      <c r="M9" s="11" t="s">
        <v>25630</v>
      </c>
      <c r="N9" s="141" t="str">
        <f>_xlfn.XLOOKUP(D9,[1]!Data[CEDULA],[1]!Data[EPS/SURA],"No Existe",0,1)</f>
        <v>MUTUALSER</v>
      </c>
      <c r="O9" s="24">
        <f>YEAR(Data[[#This Row],[F. INICIO]])</f>
        <v>2024</v>
      </c>
      <c r="P9" s="19">
        <v>45383</v>
      </c>
      <c r="Q9" s="19">
        <v>45354</v>
      </c>
      <c r="R9" s="24" t="s">
        <v>556</v>
      </c>
      <c r="S9" s="92" t="str">
        <f>IF(Data[[#This Row],[TIPO DE INCAPACIDAD]]="LICENCIA DE PATERNIDAD","Licencia de paternidad",IF(Data[[#This Row],[TIPO DE INCAPACIDAD]]="LICENCIA DE LUTO","Licencia de Luto",_xlfn.IFNA(VLOOKUP(R9,'CIE-10 PARA RIPS'!$A$6:B13196,2,0),"No especificado")))</f>
        <v>Supervision de embarazo de alto riesgo, sin otra especificacion</v>
      </c>
      <c r="T9" t="str">
        <f>IF(P9&lt;&gt;"", IF(P9&gt;0, IF(P9&lt;=DATE(YEAR(P9),MONTH(P9),DAY(P9)), IF(P9&gt;=DATE(YEAR(P9),MONTH(P9),1), IF(K9&gt;10, C9, IF(SUMIFS($K:$K, $C:$C, C9, $P:$P, "&gt;="&amp;DATE(YEAR(P9),MONTH(P9),1), $P:$P, "&lt;="&amp;EOMONTH(P9,0))&gt;10, C9, "")), ""))), "")</f>
        <v>HELIS MARI RAMIREZ PATIÑO</v>
      </c>
      <c r="U9">
        <f>IF(AND(P9&lt;&gt;"", P9&gt;=DATE(YEAR(P9),MONTH(P9),1), SUMIFS($K:$K, $C:$C, C9, $P:$P, "&gt;="&amp;DATE(YEAR(P9),MONTH(P9),1), $P:$P, "&lt;="&amp;EOMONTH(P9,0))&gt;10), K9, "")</f>
        <v>3</v>
      </c>
      <c r="V9">
        <f>IF(AND(P9&lt;&gt;"", P9&gt;=DATE(YEAR(P9),MONTH(P9),1), SUMIFS($K:$K, $C:$C, C9, $P:$P, "&gt;="&amp;DATE(YEAR(P9),MONTH(P9),1), $P:$P, "&lt;="&amp;EOMONTH(P9,0))&gt;10), YEAR(P9), "")</f>
        <v>2024</v>
      </c>
      <c r="W9" t="str">
        <f>IF(AND(P9&lt;&gt;"", P9&gt;=DATE(YEAR(P9),MONTH(P9),1), SUMIFS($K:$K, $C:$C, C9, $P:$P, "&gt;="&amp;DATE(YEAR(P9),MONTH(P9),1), $P:$P, "&lt;="&amp;EOMONTH(P9,0))&gt;10), TEXT(P9, "MMMM"), "")</f>
        <v>abril</v>
      </c>
      <c r="X9" t="str" cm="1">
        <f t="array" ref="X9">IF(AND(P9&lt;&gt;"", P9&gt;=DATE(YEAR(P9),MONTH(P9),1), SUMIFS($K:$K, $C:$C, C9, $P:$P, "&gt;="&amp;DATE(YEAR(P9),MONTH(P9),1), $P:$P, "&lt;="&amp;EOMONTH(P9,0))&gt;10), _xlfn.TEXTJOIN(", ", TRUE, _xlfn._xlws.FILTER($R:$R, ($C:$C=C9) * ($P:$P&gt;=DATE(YEAR(P9),MONTH(P9),1)) * ($P:$P&lt;=EOMONTH(P9,0)))), "")</f>
        <v>Z359, O821</v>
      </c>
      <c r="Y9" t="str" cm="1">
        <f t="array" ref="Y9">IF(AND(P9&lt;&gt;"", P9&gt;=DATE(YEAR(P9),MONTH(P9),1), SUMIFS($K:$K, $C:$C, C9, $P:$P, "&gt;="&amp;DATE(YEAR(P9),MONTH(P9),1), $P:$P, "&lt;="&amp;EOMONTH(P9,0))&gt;10), _xlfn.TEXTJOIN(", ", TRUE, _xlfn._xlws.FILTER($S:$S, ($C:$C=C9) * ($P:$P&gt;=DATE(YEAR(P9),MONTH(P9),1)) * ($P:$P&lt;=EOMONTH(P9,0)))), "")</f>
        <v>Supervision de embarazo de alto riesgo, sin otra especificacion, Parto por cesarea de emergencia</v>
      </c>
    </row>
    <row r="10" spans="1:25" x14ac:dyDescent="0.25">
      <c r="A10" s="83">
        <v>3</v>
      </c>
      <c r="B10" s="111" t="s">
        <v>26038</v>
      </c>
      <c r="C10" s="159" t="str">
        <f>_xlfn.XLOOKUP(D10,[1]!Data[CEDULA],[1]!Data[Nombre Completo],"No Existe",0,1)</f>
        <v>HELIS MARI RAMIREZ PATIÑO</v>
      </c>
      <c r="D10" s="162">
        <v>1140868628</v>
      </c>
      <c r="E10" s="139">
        <f>IFERROR(_xlfn.NUMBERVALUE(Data[[#This Row],[CEDULA ]],",","."),_xlfn.NUMBERVALUE(Data[[#This Row],[CEDULA ]],".",","))</f>
        <v>1140868628</v>
      </c>
      <c r="F10" s="139" t="str">
        <f>_xlfn.XLOOKUP(E10,[1]!Data[CEDULA],[1]!Data[CARGO],"No Existe",0,1)</f>
        <v>SUPERNUMERARIO(A)</v>
      </c>
      <c r="G10" s="24" t="str">
        <f>_xlfn.XLOOKUP(E10,[1]!Data[CEDULA],[1]!Data[EMPRESA DONDE PRESTA SERVICIO],"No Existe",0,1)</f>
        <v>COMFAMILIAR ATLANTICO</v>
      </c>
      <c r="H10" s="24" t="str">
        <f>_xlfn.XLOOKUP(E10,[1]!Data[CEDULA],[1]!Data[UBICACIÓN],"No Existe",0,1)</f>
        <v>SEDE NORTE</v>
      </c>
      <c r="I10" s="24" t="s">
        <v>25911</v>
      </c>
      <c r="J10" s="111" t="str">
        <f>UPPER(TEXT(Data[[#This Row],[F. INICIO]],"mmmm"))</f>
        <v>ABRIL</v>
      </c>
      <c r="K10" s="24">
        <v>20</v>
      </c>
      <c r="L10" s="11" t="s">
        <v>5</v>
      </c>
      <c r="M10" s="11" t="s">
        <v>51</v>
      </c>
      <c r="N10" s="141" t="str">
        <f>_xlfn.XLOOKUP(D10,[1]!Data[CEDULA],[1]!Data[EPS/SURA],"No Existe",0,1)</f>
        <v>MUTUALSER</v>
      </c>
      <c r="O10" s="24">
        <f>YEAR(Data[[#This Row],[F. INICIO]])</f>
        <v>2024</v>
      </c>
      <c r="P10" s="19">
        <v>45393</v>
      </c>
      <c r="Q10" s="19">
        <v>45412</v>
      </c>
      <c r="R10" s="24" t="s">
        <v>6670</v>
      </c>
      <c r="S10" s="92" t="str">
        <f>IF(Data[[#This Row],[TIPO DE INCAPACIDAD]]="LICENCIA DE PATERNIDAD","Licencia de paternidad",IF(Data[[#This Row],[TIPO DE INCAPACIDAD]]="LICENCIA DE LUTO","Licencia de Luto",_xlfn.IFNA(VLOOKUP(R10,'CIE-10 PARA RIPS'!$A$6:B13232,2,0),"No especificado")))</f>
        <v>Parto por cesarea de emergencia</v>
      </c>
      <c r="T10" t="str">
        <f>IF(P10&lt;&gt;"", IF(P10&gt;0, IF(P10&lt;=DATE(YEAR(P10),MONTH(P10),DAY(P10)), IF(P10&gt;=DATE(YEAR(P10),MONTH(P10),1), IF(K10&gt;10, C10, IF(SUMIFS($K:$K, $C:$C, C10, $P:$P, "&gt;="&amp;DATE(YEAR(P10),MONTH(P10),1), $P:$P, "&lt;="&amp;EOMONTH(P10,0))&gt;10, C10, "")), ""))), "")</f>
        <v>HELIS MARI RAMIREZ PATIÑO</v>
      </c>
      <c r="U10">
        <f>IF(AND(P10&lt;&gt;"", P10&gt;=DATE(YEAR(P10),MONTH(P10),1), SUMIFS($K:$K, $C:$C, C10, $P:$P, "&gt;="&amp;DATE(YEAR(P10),MONTH(P10),1), $P:$P, "&lt;="&amp;EOMONTH(P10,0))&gt;10), K10, "")</f>
        <v>20</v>
      </c>
      <c r="V10">
        <f>IF(AND(P10&lt;&gt;"", P10&gt;=DATE(YEAR(P10),MONTH(P10),1), SUMIFS($K:$K, $C:$C, C10, $P:$P, "&gt;="&amp;DATE(YEAR(P10),MONTH(P10),1), $P:$P, "&lt;="&amp;EOMONTH(P10,0))&gt;10), YEAR(P10), "")</f>
        <v>2024</v>
      </c>
      <c r="W10" t="str">
        <f>IF(AND(P10&lt;&gt;"", P10&gt;=DATE(YEAR(P10),MONTH(P10),1), SUMIFS($K:$K, $C:$C, C10, $P:$P, "&gt;="&amp;DATE(YEAR(P10),MONTH(P10),1), $P:$P, "&lt;="&amp;EOMONTH(P10,0))&gt;10), TEXT(P10, "MMMM"), "")</f>
        <v>abril</v>
      </c>
      <c r="X10" t="str" cm="1">
        <f t="array" ref="X10">IF(AND(P10&lt;&gt;"", P10&gt;=DATE(YEAR(P10),MONTH(P10),1), SUMIFS($K:$K, $C:$C, C10, $P:$P, "&gt;="&amp;DATE(YEAR(P10),MONTH(P10),1), $P:$P, "&lt;="&amp;EOMONTH(P10,0))&gt;10), _xlfn.TEXTJOIN(", ", TRUE, _xlfn._xlws.FILTER($R:$R, ($C:$C=C10) * ($P:$P&gt;=DATE(YEAR(P10),MONTH(P10),1)) * ($P:$P&lt;=EOMONTH(P10,0)))), "")</f>
        <v>Z359, O821</v>
      </c>
      <c r="Y10" t="str" cm="1">
        <f t="array" ref="Y10">IF(AND(P10&lt;&gt;"", P10&gt;=DATE(YEAR(P10),MONTH(P10),1), SUMIFS($K:$K, $C:$C, C10, $P:$P, "&gt;="&amp;DATE(YEAR(P10),MONTH(P10),1), $P:$P, "&lt;="&amp;EOMONTH(P10,0))&gt;10), _xlfn.TEXTJOIN(", ", TRUE, _xlfn._xlws.FILTER($S:$S, ($C:$C=C10) * ($P:$P&gt;=DATE(YEAR(P10),MONTH(P10),1)) * ($P:$P&lt;=EOMONTH(P10,0)))), "")</f>
        <v>Supervision de embarazo de alto riesgo, sin otra especificacion, Parto por cesarea de emergencia</v>
      </c>
    </row>
    <row r="11" spans="1:25" x14ac:dyDescent="0.25">
      <c r="A11" s="83">
        <v>4</v>
      </c>
      <c r="B11" s="111" t="s">
        <v>26038</v>
      </c>
      <c r="C11" s="159" t="str">
        <f>_xlfn.XLOOKUP(D11,[1]!Data[CEDULA],[1]!Data[Nombre Completo],"No Existe",0,1)</f>
        <v>HELIS MARI RAMIREZ PATIÑO</v>
      </c>
      <c r="D11" s="162">
        <v>1140868628</v>
      </c>
      <c r="E11" s="139">
        <f>IFERROR(_xlfn.NUMBERVALUE(Data[[#This Row],[CEDULA ]],",","."),_xlfn.NUMBERVALUE(Data[[#This Row],[CEDULA ]],".",","))</f>
        <v>1140868628</v>
      </c>
      <c r="F11" s="139" t="str">
        <f>_xlfn.XLOOKUP(E11,[1]!Data[CEDULA],[1]!Data[CARGO],"No Existe",0,1)</f>
        <v>SUPERNUMERARIO(A)</v>
      </c>
      <c r="G11" s="24" t="str">
        <f>_xlfn.XLOOKUP(E11,[1]!Data[CEDULA],[1]!Data[EMPRESA DONDE PRESTA SERVICIO],"No Existe",0,1)</f>
        <v>COMFAMILIAR ATLANTICO</v>
      </c>
      <c r="H11" s="24" t="str">
        <f>_xlfn.XLOOKUP(E11,[1]!Data[CEDULA],[1]!Data[UBICACIÓN],"No Existe",0,1)</f>
        <v>SEDE NORTE</v>
      </c>
      <c r="I11" s="24" t="s">
        <v>25911</v>
      </c>
      <c r="J11" s="111" t="str">
        <f>UPPER(TEXT(Data[[#This Row],[F. INICIO]],"mmmm"))</f>
        <v>AGOSTO</v>
      </c>
      <c r="K11" s="24">
        <v>31</v>
      </c>
      <c r="L11" s="11" t="s">
        <v>5</v>
      </c>
      <c r="M11" s="11" t="s">
        <v>51</v>
      </c>
      <c r="N11" s="141" t="str">
        <f>_xlfn.XLOOKUP(D11,[1]!Data[CEDULA],[1]!Data[EPS/SURA],"No Existe",0,1)</f>
        <v>MUTUALSER</v>
      </c>
      <c r="O11" s="24">
        <f>YEAR(Data[[#This Row],[F. INICIO]])</f>
        <v>2024</v>
      </c>
      <c r="P11" s="19">
        <v>45505</v>
      </c>
      <c r="Q11" s="19">
        <v>45535</v>
      </c>
      <c r="R11" s="24" t="s">
        <v>6670</v>
      </c>
      <c r="S11" s="92" t="str">
        <f>IF(Data[[#This Row],[TIPO DE INCAPACIDAD]]="LICENCIA DE PATERNIDAD","Licencia de paternidad",IF(Data[[#This Row],[TIPO DE INCAPACIDAD]]="LICENCIA DE LUTO","Licencia de Luto",_xlfn.IFNA(VLOOKUP(R11,'CIE-10 PARA RIPS'!$A$6:B13236,2,0),"No especificado")))</f>
        <v>Parto por cesarea de emergencia</v>
      </c>
      <c r="T11" t="str">
        <f>IF(P11&lt;&gt;"", IF(P11&gt;0, IF(P11&lt;=DATE(YEAR(P11),MONTH(P11),DAY(P11)), IF(P11&gt;=DATE(YEAR(P11),MONTH(P11),1), IF(K11&gt;10, C11, IF(SUMIFS($K:$K, $C:$C, C11, $P:$P, "&gt;="&amp;DATE(YEAR(P11),MONTH(P11),1), $P:$P, "&lt;="&amp;EOMONTH(P11,0))&gt;10, C11, "")), ""))), "")</f>
        <v>HELIS MARI RAMIREZ PATIÑO</v>
      </c>
      <c r="U11">
        <f>IF(AND(P11&lt;&gt;"", P11&gt;=DATE(YEAR(P11),MONTH(P11),1), SUMIFS($K:$K, $C:$C, C11, $P:$P, "&gt;="&amp;DATE(YEAR(P11),MONTH(P11),1), $P:$P, "&lt;="&amp;EOMONTH(P11,0))&gt;10), K11, "")</f>
        <v>31</v>
      </c>
      <c r="V11">
        <f>IF(AND(P11&lt;&gt;"", P11&gt;=DATE(YEAR(P11),MONTH(P11),1), SUMIFS($K:$K, $C:$C, C11, $P:$P, "&gt;="&amp;DATE(YEAR(P11),MONTH(P11),1), $P:$P, "&lt;="&amp;EOMONTH(P11,0))&gt;10), YEAR(P11), "")</f>
        <v>2024</v>
      </c>
      <c r="W11" t="str">
        <f>IF(AND(P11&lt;&gt;"", P11&gt;=DATE(YEAR(P11),MONTH(P11),1), SUMIFS($K:$K, $C:$C, C11, $P:$P, "&gt;="&amp;DATE(YEAR(P11),MONTH(P11),1), $P:$P, "&lt;="&amp;EOMONTH(P11,0))&gt;10), TEXT(P11, "MMMM"), "")</f>
        <v>agosto</v>
      </c>
      <c r="X11" t="str" cm="1">
        <f t="array" ref="X11">IF(AND(P11&lt;&gt;"", P11&gt;=DATE(YEAR(P11),MONTH(P11),1), SUMIFS($K:$K, $C:$C, C11, $P:$P, "&gt;="&amp;DATE(YEAR(P11),MONTH(P11),1), $P:$P, "&lt;="&amp;EOMONTH(P11,0))&gt;10), _xlfn.TEXTJOIN(", ", TRUE, _xlfn._xlws.FILTER($R:$R, ($C:$C=C11) * ($P:$P&gt;=DATE(YEAR(P11),MONTH(P11),1)) * ($P:$P&lt;=EOMONTH(P11,0)))), "")</f>
        <v>O821</v>
      </c>
      <c r="Y11" t="str" cm="1">
        <f t="array" ref="Y11">IF(AND(P11&lt;&gt;"", P11&gt;=DATE(YEAR(P11),MONTH(P11),1), SUMIFS($K:$K, $C:$C, C11, $P:$P, "&gt;="&amp;DATE(YEAR(P11),MONTH(P11),1), $P:$P, "&lt;="&amp;EOMONTH(P11,0))&gt;10), _xlfn.TEXTJOIN(", ", TRUE, _xlfn._xlws.FILTER($S:$S, ($C:$C=C11) * ($P:$P&gt;=DATE(YEAR(P11),MONTH(P11),1)) * ($P:$P&lt;=EOMONTH(P11,0)))), "")</f>
        <v>Parto por cesarea de emergencia</v>
      </c>
    </row>
    <row r="12" spans="1:25" x14ac:dyDescent="0.25">
      <c r="A12" s="83">
        <v>5</v>
      </c>
      <c r="B12" s="111" t="s">
        <v>26038</v>
      </c>
      <c r="C12" s="159" t="str">
        <f>_xlfn.XLOOKUP(D12,[1]!Data[CEDULA],[1]!Data[Nombre Completo],"No Existe",0,1)</f>
        <v>KARINA GREGORIA SALAS BROCHERO</v>
      </c>
      <c r="D12" s="23">
        <v>1007096798</v>
      </c>
      <c r="E12" s="138">
        <f>IFERROR(_xlfn.NUMBERVALUE(Data[[#This Row],[CEDULA ]],",","."),_xlfn.NUMBERVALUE(Data[[#This Row],[CEDULA ]],".",","))</f>
        <v>1007096798</v>
      </c>
      <c r="F12" s="24" t="str">
        <f>_xlfn.XLOOKUP(E12,[1]!Data[CEDULA],[1]!Data[CARGO],"No Existe",0,1)</f>
        <v>SUPERNUMERARIO(A)</v>
      </c>
      <c r="G12" s="24" t="str">
        <f>_xlfn.XLOOKUP(E12,[1]!Data[CEDULA],[1]!Data[EMPRESA DONDE PRESTA SERVICIO],"No Existe",0,1)</f>
        <v>COMFAMILIAR ATLANTICO</v>
      </c>
      <c r="H12" s="24" t="str">
        <f>_xlfn.XLOOKUP(E12,[1]!Data[CEDULA],[1]!Data[UBICACIÓN],"No Existe",0,1)</f>
        <v>SEDE NORTE</v>
      </c>
      <c r="I12" s="11" t="s">
        <v>25911</v>
      </c>
      <c r="J12" s="111" t="str">
        <f>UPPER(TEXT(Data[[#This Row],[F. INICIO]],"mmmm"))</f>
        <v>ENERO</v>
      </c>
      <c r="K12" s="11">
        <v>31</v>
      </c>
      <c r="L12" s="11" t="s">
        <v>5</v>
      </c>
      <c r="M12" s="11" t="s">
        <v>51</v>
      </c>
      <c r="N12" s="141" t="str">
        <f>_xlfn.XLOOKUP(D12,[1]!Data[CEDULA],[1]!Data[EPS/SURA],"No Existe",0,1)</f>
        <v>E.P.S SANITAS</v>
      </c>
      <c r="O12" s="11">
        <f>YEAR(Data[[#This Row],[F. INICIO]])</f>
        <v>2024</v>
      </c>
      <c r="P12" s="26">
        <v>45292</v>
      </c>
      <c r="Q12" s="26">
        <v>45322</v>
      </c>
      <c r="R12" s="11" t="s">
        <v>6666</v>
      </c>
      <c r="S12" s="92" t="str">
        <f>IF(Data[[#This Row],[TIPO DE INCAPACIDAD]]="LICENCIA DE PATERNIDAD","Licencia de paternidad",IF(Data[[#This Row],[TIPO DE INCAPACIDAD]]="LICENCIA DE LUTO","Licencia de Luto",_xlfn.IFNA(VLOOKUP(R12,'CIE-10 PARA RIPS'!$A$6:B13173,2,0),"No especificado")))</f>
        <v>Parto por cesarea, sin otra especificacion</v>
      </c>
      <c r="T12" t="str">
        <f>IF(P12&lt;&gt;"", IF(P12&gt;0, IF(P12&lt;=DATE(YEAR(P12),MONTH(P12),DAY(P12)), IF(P12&gt;=DATE(YEAR(P12),MONTH(P12),1), IF(K12&gt;10, C12, IF(SUMIFS($K:$K, $C:$C, C12, $P:$P, "&gt;="&amp;DATE(YEAR(P12),MONTH(P12),1), $P:$P, "&lt;="&amp;EOMONTH(P12,0))&gt;10, C12, "")), ""))), "")</f>
        <v>KARINA GREGORIA SALAS BROCHERO</v>
      </c>
      <c r="U12">
        <f>IF(AND(P12&lt;&gt;"", P12&gt;=DATE(YEAR(P12),MONTH(P12),1), SUMIFS($K:$K, $C:$C, C12, $P:$P, "&gt;="&amp;DATE(YEAR(P12),MONTH(P12),1), $P:$P, "&lt;="&amp;EOMONTH(P12,0))&gt;10), K12, "")</f>
        <v>31</v>
      </c>
      <c r="V12">
        <f>IF(AND(P12&lt;&gt;"", P12&gt;=DATE(YEAR(P12),MONTH(P12),1), SUMIFS($K:$K, $C:$C, C12, $P:$P, "&gt;="&amp;DATE(YEAR(P12),MONTH(P12),1), $P:$P, "&lt;="&amp;EOMONTH(P12,0))&gt;10), YEAR(P12), "")</f>
        <v>2024</v>
      </c>
      <c r="W12" t="str">
        <f>IF(AND(P12&lt;&gt;"", P12&gt;=DATE(YEAR(P12),MONTH(P12),1), SUMIFS($K:$K, $C:$C, C12, $P:$P, "&gt;="&amp;DATE(YEAR(P12),MONTH(P12),1), $P:$P, "&lt;="&amp;EOMONTH(P12,0))&gt;10), TEXT(P12, "MMMM"), "")</f>
        <v>enero</v>
      </c>
      <c r="X12" t="str" cm="1">
        <f t="array" ref="X12">IF(AND(P12&lt;&gt;"", P12&gt;=DATE(YEAR(P12),MONTH(P12),1), SUMIFS($K:$K, $C:$C, C12, $P:$P, "&gt;="&amp;DATE(YEAR(P12),MONTH(P12),1), $P:$P, "&lt;="&amp;EOMONTH(P12,0))&gt;10), _xlfn.TEXTJOIN(", ", TRUE, _xlfn._xlws.FILTER($R:$R, ($C:$C=C12) * ($P:$P&gt;=DATE(YEAR(P12),MONTH(P12),1)) * ($P:$P&lt;=EOMONTH(P12,0)))), "")</f>
        <v>O829</v>
      </c>
      <c r="Y12" t="str" cm="1">
        <f t="array" ref="Y12">IF(AND(P12&lt;&gt;"", P12&gt;=DATE(YEAR(P12),MONTH(P12),1), SUMIFS($K:$K, $C:$C, C12, $P:$P, "&gt;="&amp;DATE(YEAR(P12),MONTH(P12),1), $P:$P, "&lt;="&amp;EOMONTH(P12,0))&gt;10), _xlfn.TEXTJOIN(", ", TRUE, _xlfn._xlws.FILTER($S:$S, ($C:$C=C12) * ($P:$P&gt;=DATE(YEAR(P12),MONTH(P12),1)) * ($P:$P&lt;=EOMONTH(P12,0)))), "")</f>
        <v>Parto por cesarea, sin otra especificacion</v>
      </c>
    </row>
    <row r="13" spans="1:25" x14ac:dyDescent="0.25">
      <c r="A13" s="83">
        <v>6</v>
      </c>
      <c r="B13" s="111" t="s">
        <v>26038</v>
      </c>
      <c r="C13" s="159" t="str">
        <f>_xlfn.XLOOKUP(D13,[1]!Data[CEDULA],[1]!Data[Nombre Completo],"No Existe",0,1)</f>
        <v>GENISIS MARIA CANTILLO TORRES</v>
      </c>
      <c r="D13" s="23">
        <v>1002228922</v>
      </c>
      <c r="E13" s="138">
        <f>IFERROR(_xlfn.NUMBERVALUE(Data[[#This Row],[CEDULA ]],",","."),_xlfn.NUMBERVALUE(Data[[#This Row],[CEDULA ]],".",","))</f>
        <v>1002228922</v>
      </c>
      <c r="F13" s="138" t="str">
        <f>_xlfn.XLOOKUP(E13,[1]!Data[CEDULA],[1]!Data[CARGO],"No Existe",0,1)</f>
        <v>MESERO</v>
      </c>
      <c r="G13" s="11" t="str">
        <f>_xlfn.XLOOKUP(E13,[1]!Data[CEDULA],[1]!Data[EMPRESA DONDE PRESTA SERVICIO],"No Existe",0,1)</f>
        <v>COMFAMILIAR ATLANTICO</v>
      </c>
      <c r="H13" s="11" t="str">
        <f>_xlfn.XLOOKUP(E13,[1]!Data[CEDULA],[1]!Data[UBICACIÓN],"No Existe",0,1)</f>
        <v>SEDE SPORT GYM</v>
      </c>
      <c r="I13" s="11" t="s">
        <v>25911</v>
      </c>
      <c r="J13" s="111" t="str">
        <f>UPPER(TEXT(Data[[#This Row],[F. INICIO]],"mmmm"))</f>
        <v>ENERO</v>
      </c>
      <c r="K13" s="11">
        <v>31</v>
      </c>
      <c r="L13" s="11" t="s">
        <v>5</v>
      </c>
      <c r="M13" s="11" t="s">
        <v>51</v>
      </c>
      <c r="N13" s="141" t="str">
        <f>_xlfn.XLOOKUP(D13,[1]!Data[CEDULA],[1]!Data[EPS/SURA],"No Existe",0,1)</f>
        <v>MUTUALSER</v>
      </c>
      <c r="O13" s="11">
        <f>YEAR(Data[[#This Row],[F. INICIO]])</f>
        <v>2024</v>
      </c>
      <c r="P13" s="26">
        <v>45292</v>
      </c>
      <c r="Q13" s="26">
        <v>45322</v>
      </c>
      <c r="R13" s="11" t="s">
        <v>6666</v>
      </c>
      <c r="S13" s="92" t="str">
        <f>IF(Data[[#This Row],[TIPO DE INCAPACIDAD]]="LICENCIA DE PATERNIDAD","Licencia de paternidad",IF(Data[[#This Row],[TIPO DE INCAPACIDAD]]="LICENCIA DE LUTO","Licencia de Luto",_xlfn.IFNA(VLOOKUP(R13,'CIE-10 PARA RIPS'!$A$6:B13177,2,0),"No especificado")))</f>
        <v>Parto por cesarea, sin otra especificacion</v>
      </c>
      <c r="T13" t="str">
        <f>IF(P13&lt;&gt;"", IF(P13&gt;0, IF(P13&lt;=DATE(YEAR(P13),MONTH(P13),DAY(P13)), IF(P13&gt;=DATE(YEAR(P13),MONTH(P13),1), IF(K13&gt;10, C13, IF(SUMIFS($K:$K, $C:$C, C13, $P:$P, "&gt;="&amp;DATE(YEAR(P13),MONTH(P13),1), $P:$P, "&lt;="&amp;EOMONTH(P13,0))&gt;10, C13, "")), ""))), "")</f>
        <v>GENISIS MARIA CANTILLO TORRES</v>
      </c>
      <c r="U13">
        <f>IF(AND(P13&lt;&gt;"", P13&gt;=DATE(YEAR(P13),MONTH(P13),1), SUMIFS($K:$K, $C:$C, C13, $P:$P, "&gt;="&amp;DATE(YEAR(P13),MONTH(P13),1), $P:$P, "&lt;="&amp;EOMONTH(P13,0))&gt;10), K13, "")</f>
        <v>31</v>
      </c>
      <c r="V13">
        <f>IF(AND(P13&lt;&gt;"", P13&gt;=DATE(YEAR(P13),MONTH(P13),1), SUMIFS($K:$K, $C:$C, C13, $P:$P, "&gt;="&amp;DATE(YEAR(P13),MONTH(P13),1), $P:$P, "&lt;="&amp;EOMONTH(P13,0))&gt;10), YEAR(P13), "")</f>
        <v>2024</v>
      </c>
      <c r="W13" t="str">
        <f>IF(AND(P13&lt;&gt;"", P13&gt;=DATE(YEAR(P13),MONTH(P13),1), SUMIFS($K:$K, $C:$C, C13, $P:$P, "&gt;="&amp;DATE(YEAR(P13),MONTH(P13),1), $P:$P, "&lt;="&amp;EOMONTH(P13,0))&gt;10), TEXT(P13, "MMMM"), "")</f>
        <v>enero</v>
      </c>
      <c r="X13" t="str" cm="1">
        <f t="array" ref="X13">IF(AND(P13&lt;&gt;"", P13&gt;=DATE(YEAR(P13),MONTH(P13),1), SUMIFS($K:$K, $C:$C, C13, $P:$P, "&gt;="&amp;DATE(YEAR(P13),MONTH(P13),1), $P:$P, "&lt;="&amp;EOMONTH(P13,0))&gt;10), _xlfn.TEXTJOIN(", ", TRUE, _xlfn._xlws.FILTER($R:$R, ($C:$C=C13) * ($P:$P&gt;=DATE(YEAR(P13),MONTH(P13),1)) * ($P:$P&lt;=EOMONTH(P13,0)))), "")</f>
        <v>O829</v>
      </c>
      <c r="Y13" t="str" cm="1">
        <f t="array" ref="Y13">IF(AND(P13&lt;&gt;"", P13&gt;=DATE(YEAR(P13),MONTH(P13),1), SUMIFS($K:$K, $C:$C, C13, $P:$P, "&gt;="&amp;DATE(YEAR(P13),MONTH(P13),1), $P:$P, "&lt;="&amp;EOMONTH(P13,0))&gt;10), _xlfn.TEXTJOIN(", ", TRUE, _xlfn._xlws.FILTER($S:$S, ($C:$C=C13) * ($P:$P&gt;=DATE(YEAR(P13),MONTH(P13),1)) * ($P:$P&lt;=EOMONTH(P13,0)))), "")</f>
        <v>Parto por cesarea, sin otra especificacion</v>
      </c>
    </row>
    <row r="14" spans="1:25" ht="30" x14ac:dyDescent="0.25">
      <c r="A14" s="83">
        <v>7</v>
      </c>
      <c r="B14" s="111" t="s">
        <v>26038</v>
      </c>
      <c r="C14" s="159" t="str">
        <f>_xlfn.XLOOKUP(D14,[1]!Data[CEDULA],[1]!Data[Nombre Completo],"No Existe",0,1)</f>
        <v>JUAN CARLOS CORRO MOLINA</v>
      </c>
      <c r="D14" s="23">
        <v>1044392407</v>
      </c>
      <c r="E14" s="138">
        <f>IFERROR(_xlfn.NUMBERVALUE(Data[[#This Row],[CEDULA ]],",","."),_xlfn.NUMBERVALUE(Data[[#This Row],[CEDULA ]],".",","))</f>
        <v>1044392407</v>
      </c>
      <c r="F14" s="138" t="str">
        <f>_xlfn.XLOOKUP(E14,[1]!Data[CEDULA],[1]!Data[CARGO],"No Existe",0,1)</f>
        <v>SUPERNUMERARIO(A)</v>
      </c>
      <c r="G14" s="11" t="str">
        <f>_xlfn.XLOOKUP(E14,[1]!Data[CEDULA],[1]!Data[EMPRESA DONDE PRESTA SERVICIO],"No Existe",0,1)</f>
        <v>COMFAMILIAR ATLANTICO</v>
      </c>
      <c r="H14" s="11" t="str">
        <f>_xlfn.XLOOKUP(E14,[1]!Data[CEDULA],[1]!Data[UBICACIÓN],"No Existe",0,1)</f>
        <v>CENTRO RECREACIONAL TURIPANA</v>
      </c>
      <c r="I14" s="11" t="s">
        <v>25912</v>
      </c>
      <c r="J14" s="111" t="str">
        <f>UPPER(TEXT(Data[[#This Row],[F. INICIO]],"mmmm"))</f>
        <v>ENERO</v>
      </c>
      <c r="K14" s="11">
        <v>6</v>
      </c>
      <c r="L14" s="11" t="s">
        <v>5</v>
      </c>
      <c r="M14" s="11" t="s">
        <v>25630</v>
      </c>
      <c r="N14" s="141" t="str">
        <f>_xlfn.XLOOKUP(D14,[1]!Data[CEDULA],[1]!Data[EPS/SURA],"No Existe",0,1)</f>
        <v>MUTUALSER</v>
      </c>
      <c r="O14" s="11">
        <f>YEAR(Data[[#This Row],[F. INICIO]])</f>
        <v>2024</v>
      </c>
      <c r="P14" s="26">
        <v>45292</v>
      </c>
      <c r="Q14" s="26">
        <v>45297</v>
      </c>
      <c r="R14" s="11" t="s">
        <v>4810</v>
      </c>
      <c r="S14" s="92" t="str">
        <f>IF(Data[[#This Row],[TIPO DE INCAPACIDAD]]="LICENCIA DE PATERNIDAD","Licencia de paternidad",IF(Data[[#This Row],[TIPO DE INCAPACIDAD]]="LICENCIA DE LUTO","Licencia de Luto",_xlfn.IFNA(VLOOKUP(R14,'CIE-10 PARA RIPS'!$A$6:B13180,2,0),"No especificado")))</f>
        <v>Esguinces y torceduras que comprometen el ligamento cruzado (anterior) (posterior) de la rodilla</v>
      </c>
      <c r="T14" t="str">
        <f>IF(P14&lt;&gt;"", IF(P14&gt;0, IF(P14&lt;=DATE(YEAR(P14),MONTH(P14),DAY(P14)), IF(P14&gt;=DATE(YEAR(P14),MONTH(P14),1), IF(K14&gt;10, C14, IF(SUMIFS($K:$K, $C:$C, C14, $P:$P, "&gt;="&amp;DATE(YEAR(P14),MONTH(P14),1), $P:$P, "&lt;="&amp;EOMONTH(P14,0))&gt;10, C14, "")), ""))), "")</f>
        <v/>
      </c>
      <c r="U14" t="str">
        <f>IF(AND(P14&lt;&gt;"", P14&gt;=DATE(YEAR(P14),MONTH(P14),1), SUMIFS($K:$K, $C:$C, C14, $P:$P, "&gt;="&amp;DATE(YEAR(P14),MONTH(P14),1), $P:$P, "&lt;="&amp;EOMONTH(P14,0))&gt;10), K14, "")</f>
        <v/>
      </c>
      <c r="V14" t="str">
        <f>IF(AND(P14&lt;&gt;"", P14&gt;=DATE(YEAR(P14),MONTH(P14),1), SUMIFS($K:$K, $C:$C, C14, $P:$P, "&gt;="&amp;DATE(YEAR(P14),MONTH(P14),1), $P:$P, "&lt;="&amp;EOMONTH(P14,0))&gt;10), YEAR(P14), "")</f>
        <v/>
      </c>
      <c r="W14" t="str">
        <f>IF(AND(P14&lt;&gt;"", P14&gt;=DATE(YEAR(P14),MONTH(P14),1), SUMIFS($K:$K, $C:$C, C14, $P:$P, "&gt;="&amp;DATE(YEAR(P14),MONTH(P14),1), $P:$P, "&lt;="&amp;EOMONTH(P14,0))&gt;10), TEXT(P14, "MMMM"), "")</f>
        <v/>
      </c>
      <c r="X14" t="str" cm="1">
        <f t="array" ref="X14">IF(AND(P14&lt;&gt;"", P14&gt;=DATE(YEAR(P14),MONTH(P14),1), SUMIFS($K:$K, $C:$C, C14, $P:$P, "&gt;="&amp;DATE(YEAR(P14),MONTH(P14),1), $P:$P, "&lt;="&amp;EOMONTH(P14,0))&gt;10), _xlfn.TEXTJOIN(", ", TRUE, _xlfn._xlws.FILTER($R:$R, ($C:$C=C14) * ($P:$P&gt;=DATE(YEAR(P14),MONTH(P14),1)) * ($P:$P&lt;=EOMONTH(P14,0)))), "")</f>
        <v/>
      </c>
      <c r="Y14" t="str" cm="1">
        <f t="array" ref="Y14">IF(AND(P14&lt;&gt;"", P14&gt;=DATE(YEAR(P14),MONTH(P14),1), SUMIFS($K:$K, $C:$C, C14, $P:$P, "&gt;="&amp;DATE(YEAR(P14),MONTH(P14),1), $P:$P, "&lt;="&amp;EOMONTH(P14,0))&gt;10), _xlfn.TEXTJOIN(", ", TRUE, _xlfn._xlws.FILTER($S:$S, ($C:$C=C14) * ($P:$P&gt;=DATE(YEAR(P14),MONTH(P14),1)) * ($P:$P&lt;=EOMONTH(P14,0)))), "")</f>
        <v/>
      </c>
    </row>
    <row r="15" spans="1:25" x14ac:dyDescent="0.25">
      <c r="A15" s="83">
        <v>8</v>
      </c>
      <c r="B15" s="111" t="s">
        <v>26038</v>
      </c>
      <c r="C15" s="159" t="str">
        <f>_xlfn.XLOOKUP(D15,[1]!Data[CEDULA],[1]!Data[Nombre Completo],"No Existe",0,1)</f>
        <v>MARIA DEL CARMEN FERRER ALVIS</v>
      </c>
      <c r="D15" s="23">
        <v>22506589</v>
      </c>
      <c r="E15" s="138">
        <f>IFERROR(_xlfn.NUMBERVALUE(Data[[#This Row],[CEDULA ]],",","."),_xlfn.NUMBERVALUE(Data[[#This Row],[CEDULA ]],".",","))</f>
        <v>22506589</v>
      </c>
      <c r="F15" s="138" t="str">
        <f>_xlfn.XLOOKUP(E15,[1]!Data[CEDULA],[1]!Data[CARGO],"No Existe",0,1)</f>
        <v>PORCINADOR</v>
      </c>
      <c r="G15" s="11" t="str">
        <f>_xlfn.XLOOKUP(E15,[1]!Data[CEDULA],[1]!Data[EMPRESA DONDE PRESTA SERVICIO],"No Existe",0,1)</f>
        <v>COMFAMILIAR ATLANTICO</v>
      </c>
      <c r="H15" s="11" t="str">
        <f>_xlfn.XLOOKUP(E15,[1]!Data[CEDULA],[1]!Data[UBICACIÓN],"No Existe",0,1)</f>
        <v>CENTRO DE PROCESAMIENTO</v>
      </c>
      <c r="I15" s="11" t="s">
        <v>25911</v>
      </c>
      <c r="J15" s="111" t="str">
        <f>UPPER(TEXT(Data[[#This Row],[F. INICIO]],"mmmm"))</f>
        <v>ENERO</v>
      </c>
      <c r="K15" s="11">
        <v>1</v>
      </c>
      <c r="L15" s="11" t="s">
        <v>5</v>
      </c>
      <c r="M15" s="11" t="s">
        <v>25630</v>
      </c>
      <c r="N15" s="141" t="str">
        <f>_xlfn.XLOOKUP(D15,[1]!Data[CEDULA],[1]!Data[EPS/SURA],"No Existe",0,1)</f>
        <v>SALUD TOTAL</v>
      </c>
      <c r="O15" s="11">
        <f>YEAR(Data[[#This Row],[F. INICIO]])</f>
        <v>2024</v>
      </c>
      <c r="P15" s="26">
        <v>45300</v>
      </c>
      <c r="Q15" s="26">
        <v>45300</v>
      </c>
      <c r="R15" s="11" t="s">
        <v>71</v>
      </c>
      <c r="S15" s="92" t="str">
        <f>IF(Data[[#This Row],[TIPO DE INCAPACIDAD]]="LICENCIA DE PATERNIDAD","Licencia de paternidad",IF(Data[[#This Row],[TIPO DE INCAPACIDAD]]="LICENCIA DE LUTO","Licencia de Luto",_xlfn.IFNA(VLOOKUP(R15,'CIE-10 PARA RIPS'!$A$6:B13181,2,0),"No especificado")))</f>
        <v>Cefalea</v>
      </c>
      <c r="T15" t="str">
        <f>IF(P15&lt;&gt;"", IF(P15&gt;0, IF(P15&lt;=DATE(YEAR(P15),MONTH(P15),DAY(P15)), IF(P15&gt;=DATE(YEAR(P15),MONTH(P15),1), IF(K15&gt;10, C15, IF(SUMIFS($K:$K, $C:$C, C15, $P:$P, "&gt;="&amp;DATE(YEAR(P15),MONTH(P15),1), $P:$P, "&lt;="&amp;EOMONTH(P15,0))&gt;10, C15, "")), ""))), "")</f>
        <v/>
      </c>
      <c r="U15" t="str">
        <f>IF(AND(P15&lt;&gt;"", P15&gt;=DATE(YEAR(P15),MONTH(P15),1), SUMIFS($K:$K, $C:$C, C15, $P:$P, "&gt;="&amp;DATE(YEAR(P15),MONTH(P15),1), $P:$P, "&lt;="&amp;EOMONTH(P15,0))&gt;10), K15, "")</f>
        <v/>
      </c>
      <c r="V15" t="str">
        <f>IF(AND(P15&lt;&gt;"", P15&gt;=DATE(YEAR(P15),MONTH(P15),1), SUMIFS($K:$K, $C:$C, C15, $P:$P, "&gt;="&amp;DATE(YEAR(P15),MONTH(P15),1), $P:$P, "&lt;="&amp;EOMONTH(P15,0))&gt;10), YEAR(P15), "")</f>
        <v/>
      </c>
      <c r="W15" t="str">
        <f>IF(AND(P15&lt;&gt;"", P15&gt;=DATE(YEAR(P15),MONTH(P15),1), SUMIFS($K:$K, $C:$C, C15, $P:$P, "&gt;="&amp;DATE(YEAR(P15),MONTH(P15),1), $P:$P, "&lt;="&amp;EOMONTH(P15,0))&gt;10), TEXT(P15, "MMMM"), "")</f>
        <v/>
      </c>
      <c r="X15" t="str" cm="1">
        <f t="array" ref="X15">IF(AND(P15&lt;&gt;"", P15&gt;=DATE(YEAR(P15),MONTH(P15),1), SUMIFS($K:$K, $C:$C, C15, $P:$P, "&gt;="&amp;DATE(YEAR(P15),MONTH(P15),1), $P:$P, "&lt;="&amp;EOMONTH(P15,0))&gt;10), _xlfn.TEXTJOIN(", ", TRUE, _xlfn._xlws.FILTER($R:$R, ($C:$C=C15) * ($P:$P&gt;=DATE(YEAR(P15),MONTH(P15),1)) * ($P:$P&lt;=EOMONTH(P15,0)))), "")</f>
        <v/>
      </c>
      <c r="Y15" t="str" cm="1">
        <f t="array" ref="Y15">IF(AND(P15&lt;&gt;"", P15&gt;=DATE(YEAR(P15),MONTH(P15),1), SUMIFS($K:$K, $C:$C, C15, $P:$P, "&gt;="&amp;DATE(YEAR(P15),MONTH(P15),1), $P:$P, "&lt;="&amp;EOMONTH(P15,0))&gt;10), _xlfn.TEXTJOIN(", ", TRUE, _xlfn._xlws.FILTER($S:$S, ($C:$C=C15) * ($P:$P&gt;=DATE(YEAR(P15),MONTH(P15),1)) * ($P:$P&lt;=EOMONTH(P15,0)))), "")</f>
        <v/>
      </c>
    </row>
    <row r="16" spans="1:25" x14ac:dyDescent="0.25">
      <c r="A16" s="83">
        <v>9</v>
      </c>
      <c r="B16" s="111" t="s">
        <v>26038</v>
      </c>
      <c r="C16" s="159" t="str">
        <f>_xlfn.XLOOKUP(D16,[1]!Data[CEDULA],[1]!Data[Nombre Completo],"No Existe",0,1)</f>
        <v>JHON JARLIS PABUENA EVERTSZ</v>
      </c>
      <c r="D16" s="23">
        <v>72235252</v>
      </c>
      <c r="E16" s="138">
        <f>IFERROR(_xlfn.NUMBERVALUE(Data[[#This Row],[CEDULA ]],",","."),_xlfn.NUMBERVALUE(Data[[#This Row],[CEDULA ]],".",","))</f>
        <v>72235252</v>
      </c>
      <c r="F16" s="138" t="str">
        <f>_xlfn.XLOOKUP(E16,[1]!Data[CEDULA],[1]!Data[CARGO],"No Existe",0,1)</f>
        <v>MESERO</v>
      </c>
      <c r="G16" s="11" t="str">
        <f>_xlfn.XLOOKUP(E16,[1]!Data[CEDULA],[1]!Data[EMPRESA DONDE PRESTA SERVICIO],"No Existe",0,1)</f>
        <v>COMFAMILIAR ATLANTICO</v>
      </c>
      <c r="H16" s="11" t="str">
        <f>_xlfn.XLOOKUP(E16,[1]!Data[CEDULA],[1]!Data[UBICACIÓN],"No Existe",0,1)</f>
        <v>CENTRO RECREACIONAL CLL 48</v>
      </c>
      <c r="I16" s="11" t="s">
        <v>25912</v>
      </c>
      <c r="J16" s="111" t="str">
        <f>UPPER(TEXT(Data[[#This Row],[F. INICIO]],"mmmm"))</f>
        <v>ENERO</v>
      </c>
      <c r="K16" s="11">
        <v>1</v>
      </c>
      <c r="L16" s="11" t="s">
        <v>5</v>
      </c>
      <c r="M16" s="11" t="s">
        <v>25630</v>
      </c>
      <c r="N16" s="141" t="str">
        <f>_xlfn.XLOOKUP(D16,[1]!Data[CEDULA],[1]!Data[EPS/SURA],"No Existe",0,1)</f>
        <v>EPS/SURA</v>
      </c>
      <c r="O16" s="11">
        <f>YEAR(Data[[#This Row],[F. INICIO]])</f>
        <v>2024</v>
      </c>
      <c r="P16" s="26">
        <v>45296</v>
      </c>
      <c r="Q16" s="26">
        <v>45296</v>
      </c>
      <c r="R16" s="11" t="s">
        <v>73</v>
      </c>
      <c r="S16" s="92" t="str">
        <f>IF(Data[[#This Row],[TIPO DE INCAPACIDAD]]="LICENCIA DE PATERNIDAD","Licencia de paternidad",IF(Data[[#This Row],[TIPO DE INCAPACIDAD]]="LICENCIA DE LUTO","Licencia de Luto",_xlfn.IFNA(VLOOKUP(R16,'CIE-10 PARA RIPS'!$A$6:B13182,2,0),"No especificado")))</f>
        <v>Infeccion de vias urinarias, sitio no especificado</v>
      </c>
      <c r="T16" t="str">
        <f>IF(P16&lt;&gt;"", IF(P16&gt;0, IF(P16&lt;=DATE(YEAR(P16),MONTH(P16),DAY(P16)), IF(P16&gt;=DATE(YEAR(P16),MONTH(P16),1), IF(K16&gt;10, C16, IF(SUMIFS($K:$K, $C:$C, C16, $P:$P, "&gt;="&amp;DATE(YEAR(P16),MONTH(P16),1), $P:$P, "&lt;="&amp;EOMONTH(P16,0))&gt;10, C16, "")), ""))), "")</f>
        <v/>
      </c>
      <c r="U16" t="str">
        <f>IF(AND(P16&lt;&gt;"", P16&gt;=DATE(YEAR(P16),MONTH(P16),1), SUMIFS($K:$K, $C:$C, C16, $P:$P, "&gt;="&amp;DATE(YEAR(P16),MONTH(P16),1), $P:$P, "&lt;="&amp;EOMONTH(P16,0))&gt;10), K16, "")</f>
        <v/>
      </c>
      <c r="V16" t="str">
        <f>IF(AND(P16&lt;&gt;"", P16&gt;=DATE(YEAR(P16),MONTH(P16),1), SUMIFS($K:$K, $C:$C, C16, $P:$P, "&gt;="&amp;DATE(YEAR(P16),MONTH(P16),1), $P:$P, "&lt;="&amp;EOMONTH(P16,0))&gt;10), YEAR(P16), "")</f>
        <v/>
      </c>
      <c r="W16" t="str">
        <f>IF(AND(P16&lt;&gt;"", P16&gt;=DATE(YEAR(P16),MONTH(P16),1), SUMIFS($K:$K, $C:$C, C16, $P:$P, "&gt;="&amp;DATE(YEAR(P16),MONTH(P16),1), $P:$P, "&lt;="&amp;EOMONTH(P16,0))&gt;10), TEXT(P16, "MMMM"), "")</f>
        <v/>
      </c>
      <c r="X16" t="str" cm="1">
        <f t="array" ref="X16">IF(AND(P16&lt;&gt;"", P16&gt;=DATE(YEAR(P16),MONTH(P16),1), SUMIFS($K:$K, $C:$C, C16, $P:$P, "&gt;="&amp;DATE(YEAR(P16),MONTH(P16),1), $P:$P, "&lt;="&amp;EOMONTH(P16,0))&gt;10), _xlfn.TEXTJOIN(", ", TRUE, _xlfn._xlws.FILTER($R:$R, ($C:$C=C16) * ($P:$P&gt;=DATE(YEAR(P16),MONTH(P16),1)) * ($P:$P&lt;=EOMONTH(P16,0)))), "")</f>
        <v/>
      </c>
      <c r="Y16" t="str" cm="1">
        <f t="array" ref="Y16">IF(AND(P16&lt;&gt;"", P16&gt;=DATE(YEAR(P16),MONTH(P16),1), SUMIFS($K:$K, $C:$C, C16, $P:$P, "&gt;="&amp;DATE(YEAR(P16),MONTH(P16),1), $P:$P, "&lt;="&amp;EOMONTH(P16,0))&gt;10), _xlfn.TEXTJOIN(", ", TRUE, _xlfn._xlws.FILTER($S:$S, ($C:$C=C16) * ($P:$P&gt;=DATE(YEAR(P16),MONTH(P16),1)) * ($P:$P&lt;=EOMONTH(P16,0)))), "")</f>
        <v/>
      </c>
    </row>
    <row r="17" spans="1:25" x14ac:dyDescent="0.25">
      <c r="A17" s="83">
        <v>10</v>
      </c>
      <c r="B17" s="111" t="s">
        <v>26038</v>
      </c>
      <c r="C17" s="159" t="str">
        <f>_xlfn.XLOOKUP(D17,[1]!Data[CEDULA],[1]!Data[Nombre Completo],"No Existe",0,1)</f>
        <v>ELIANA GISSELA CHARRIS GARCIA</v>
      </c>
      <c r="D17" s="23">
        <v>1044392082</v>
      </c>
      <c r="E17" s="138">
        <f>IFERROR(_xlfn.NUMBERVALUE(Data[[#This Row],[CEDULA ]],",","."),_xlfn.NUMBERVALUE(Data[[#This Row],[CEDULA ]],".",","))</f>
        <v>1044392082</v>
      </c>
      <c r="F17" s="138" t="str">
        <f>_xlfn.XLOOKUP(E17,[1]!Data[CEDULA],[1]!Data[CARGO],"No Existe",0,1)</f>
        <v>AUXILIAR DE COCINA</v>
      </c>
      <c r="G17" s="11" t="str">
        <f>_xlfn.XLOOKUP(E17,[1]!Data[CEDULA],[1]!Data[EMPRESA DONDE PRESTA SERVICIO],"No Existe",0,1)</f>
        <v>COMFAMILIAR ATLANTICO</v>
      </c>
      <c r="H17" s="11" t="str">
        <f>_xlfn.XLOOKUP(E17,[1]!Data[CEDULA],[1]!Data[UBICACIÓN],"No Existe",0,1)</f>
        <v>TURIPANA MERCADEO</v>
      </c>
      <c r="I17" s="11" t="s">
        <v>25911</v>
      </c>
      <c r="J17" s="111" t="str">
        <f>UPPER(TEXT(Data[[#This Row],[F. INICIO]],"mmmm"))</f>
        <v>ENERO</v>
      </c>
      <c r="K17" s="11">
        <v>2</v>
      </c>
      <c r="L17" s="11" t="s">
        <v>5</v>
      </c>
      <c r="M17" s="11" t="s">
        <v>25630</v>
      </c>
      <c r="N17" s="141" t="str">
        <f>_xlfn.XLOOKUP(D17,[1]!Data[CEDULA],[1]!Data[EPS/SURA],"No Existe",0,1)</f>
        <v>NUEVA E.P.S.</v>
      </c>
      <c r="O17" s="11">
        <f>YEAR(Data[[#This Row],[F. INICIO]])</f>
        <v>2024</v>
      </c>
      <c r="P17" s="26">
        <v>45298</v>
      </c>
      <c r="Q17" s="26">
        <v>45299</v>
      </c>
      <c r="R17" s="11" t="s">
        <v>5599</v>
      </c>
      <c r="S17" s="92" t="str">
        <f>IF(Data[[#This Row],[TIPO DE INCAPACIDAD]]="LICENCIA DE PATERNIDAD","Licencia de paternidad",IF(Data[[#This Row],[TIPO DE INCAPACIDAD]]="LICENCIA DE LUTO","Licencia de Luto",_xlfn.IFNA(VLOOKUP(R17,'CIE-10 PARA RIPS'!$A$6:B13183,2,0),"No especificado")))</f>
        <v>Dolor abdominal localizado en parte superior</v>
      </c>
      <c r="T17" t="str">
        <f>IF(P17&lt;&gt;"", IF(P17&gt;0, IF(P17&lt;=DATE(YEAR(P17),MONTH(P17),DAY(P17)), IF(P17&gt;=DATE(YEAR(P17),MONTH(P17),1), IF(K17&gt;10, C17, IF(SUMIFS($K:$K, $C:$C, C17, $P:$P, "&gt;="&amp;DATE(YEAR(P17),MONTH(P17),1), $P:$P, "&lt;="&amp;EOMONTH(P17,0))&gt;10, C17, "")), ""))), "")</f>
        <v/>
      </c>
      <c r="U17" t="str">
        <f>IF(AND(P17&lt;&gt;"", P17&gt;=DATE(YEAR(P17),MONTH(P17),1), SUMIFS($K:$K, $C:$C, C17, $P:$P, "&gt;="&amp;DATE(YEAR(P17),MONTH(P17),1), $P:$P, "&lt;="&amp;EOMONTH(P17,0))&gt;10), K17, "")</f>
        <v/>
      </c>
      <c r="V17" t="str">
        <f>IF(AND(P17&lt;&gt;"", P17&gt;=DATE(YEAR(P17),MONTH(P17),1), SUMIFS($K:$K, $C:$C, C17, $P:$P, "&gt;="&amp;DATE(YEAR(P17),MONTH(P17),1), $P:$P, "&lt;="&amp;EOMONTH(P17,0))&gt;10), YEAR(P17), "")</f>
        <v/>
      </c>
      <c r="W17" t="str">
        <f>IF(AND(P17&lt;&gt;"", P17&gt;=DATE(YEAR(P17),MONTH(P17),1), SUMIFS($K:$K, $C:$C, C17, $P:$P, "&gt;="&amp;DATE(YEAR(P17),MONTH(P17),1), $P:$P, "&lt;="&amp;EOMONTH(P17,0))&gt;10), TEXT(P17, "MMMM"), "")</f>
        <v/>
      </c>
      <c r="X17" t="str" cm="1">
        <f t="array" ref="X17">IF(AND(P17&lt;&gt;"", P17&gt;=DATE(YEAR(P17),MONTH(P17),1), SUMIFS($K:$K, $C:$C, C17, $P:$P, "&gt;="&amp;DATE(YEAR(P17),MONTH(P17),1), $P:$P, "&lt;="&amp;EOMONTH(P17,0))&gt;10), _xlfn.TEXTJOIN(", ", TRUE, _xlfn._xlws.FILTER($R:$R, ($C:$C=C17) * ($P:$P&gt;=DATE(YEAR(P17),MONTH(P17),1)) * ($P:$P&lt;=EOMONTH(P17,0)))), "")</f>
        <v/>
      </c>
      <c r="Y17" t="str" cm="1">
        <f t="array" ref="Y17">IF(AND(P17&lt;&gt;"", P17&gt;=DATE(YEAR(P17),MONTH(P17),1), SUMIFS($K:$K, $C:$C, C17, $P:$P, "&gt;="&amp;DATE(YEAR(P17),MONTH(P17),1), $P:$P, "&lt;="&amp;EOMONTH(P17,0))&gt;10), _xlfn.TEXTJOIN(", ", TRUE, _xlfn._xlws.FILTER($S:$S, ($C:$C=C17) * ($P:$P&gt;=DATE(YEAR(P17),MONTH(P17),1)) * ($P:$P&lt;=EOMONTH(P17,0)))), "")</f>
        <v/>
      </c>
    </row>
    <row r="18" spans="1:25" ht="30" x14ac:dyDescent="0.25">
      <c r="A18" s="83">
        <v>11</v>
      </c>
      <c r="B18" s="111" t="s">
        <v>26038</v>
      </c>
      <c r="C18" s="159" t="str">
        <f>_xlfn.XLOOKUP(D18,[1]!Data[CEDULA],[1]!Data[Nombre Completo],"No Existe",0,1)</f>
        <v>MARICELA  CALDERIN PERTUZ</v>
      </c>
      <c r="D18" s="23">
        <v>32869679</v>
      </c>
      <c r="E18" s="138">
        <f>IFERROR(_xlfn.NUMBERVALUE(Data[[#This Row],[CEDULA ]],",","."),_xlfn.NUMBERVALUE(Data[[#This Row],[CEDULA ]],".",","))</f>
        <v>32869679</v>
      </c>
      <c r="F18" s="138" t="str">
        <f>_xlfn.XLOOKUP(E18,[1]!Data[CEDULA],[1]!Data[CARGO],"No Existe",0,1)</f>
        <v>SUPERNUMERARIO(A)</v>
      </c>
      <c r="G18" s="11" t="str">
        <f>_xlfn.XLOOKUP(E18,[1]!Data[CEDULA],[1]!Data[EMPRESA DONDE PRESTA SERVICIO],"No Existe",0,1)</f>
        <v>COMFAMILIAR ATLANTICO</v>
      </c>
      <c r="H18" s="11" t="str">
        <f>_xlfn.XLOOKUP(E18,[1]!Data[CEDULA],[1]!Data[UBICACIÓN],"No Existe",0,1)</f>
        <v>SEDE CARIBE</v>
      </c>
      <c r="I18" s="11" t="s">
        <v>25911</v>
      </c>
      <c r="J18" s="111" t="str">
        <f>UPPER(TEXT(Data[[#This Row],[F. INICIO]],"mmmm"))</f>
        <v>ENERO</v>
      </c>
      <c r="K18" s="11">
        <v>1</v>
      </c>
      <c r="L18" s="11" t="s">
        <v>5</v>
      </c>
      <c r="M18" s="11" t="s">
        <v>25630</v>
      </c>
      <c r="N18" s="141" t="str">
        <f>_xlfn.XLOOKUP(D18,[1]!Data[CEDULA],[1]!Data[EPS/SURA],"No Existe",0,1)</f>
        <v>EPS/SURA</v>
      </c>
      <c r="O18" s="11">
        <f>YEAR(Data[[#This Row],[F. INICIO]])</f>
        <v>2024</v>
      </c>
      <c r="P18" s="26">
        <v>45295</v>
      </c>
      <c r="Q18" s="26">
        <v>45295</v>
      </c>
      <c r="R18" s="11" t="s">
        <v>9350</v>
      </c>
      <c r="S18" s="92" t="str">
        <f>IF(Data[[#This Row],[TIPO DE INCAPACIDAD]]="LICENCIA DE PATERNIDAD","Licencia de paternidad",IF(Data[[#This Row],[TIPO DE INCAPACIDAD]]="LICENCIA DE LUTO","Licencia de Luto",_xlfn.IFNA(VLOOKUP(R18,'CIE-10 PARA RIPS'!$A$6:B13184,2,0),"No especificado")))</f>
        <v>Sindromes vertiginosos en enfermedades clasificadas en otra parte</v>
      </c>
      <c r="T18" t="str">
        <f>IF(P18&lt;&gt;"", IF(P18&gt;0, IF(P18&lt;=DATE(YEAR(P18),MONTH(P18),DAY(P18)), IF(P18&gt;=DATE(YEAR(P18),MONTH(P18),1), IF(K18&gt;10, C18, IF(SUMIFS($K:$K, $C:$C, C18, $P:$P, "&gt;="&amp;DATE(YEAR(P18),MONTH(P18),1), $P:$P, "&lt;="&amp;EOMONTH(P18,0))&gt;10, C18, "")), ""))), "")</f>
        <v/>
      </c>
      <c r="U18" t="str">
        <f>IF(AND(P18&lt;&gt;"", P18&gt;=DATE(YEAR(P18),MONTH(P18),1), SUMIFS($K:$K, $C:$C, C18, $P:$P, "&gt;="&amp;DATE(YEAR(P18),MONTH(P18),1), $P:$P, "&lt;="&amp;EOMONTH(P18,0))&gt;10), K18, "")</f>
        <v/>
      </c>
      <c r="V18" t="str">
        <f>IF(AND(P18&lt;&gt;"", P18&gt;=DATE(YEAR(P18),MONTH(P18),1), SUMIFS($K:$K, $C:$C, C18, $P:$P, "&gt;="&amp;DATE(YEAR(P18),MONTH(P18),1), $P:$P, "&lt;="&amp;EOMONTH(P18,0))&gt;10), YEAR(P18), "")</f>
        <v/>
      </c>
      <c r="W18" t="str">
        <f>IF(AND(P18&lt;&gt;"", P18&gt;=DATE(YEAR(P18),MONTH(P18),1), SUMIFS($K:$K, $C:$C, C18, $P:$P, "&gt;="&amp;DATE(YEAR(P18),MONTH(P18),1), $P:$P, "&lt;="&amp;EOMONTH(P18,0))&gt;10), TEXT(P18, "MMMM"), "")</f>
        <v/>
      </c>
      <c r="X18" t="str" cm="1">
        <f t="array" ref="X18">IF(AND(P18&lt;&gt;"", P18&gt;=DATE(YEAR(P18),MONTH(P18),1), SUMIFS($K:$K, $C:$C, C18, $P:$P, "&gt;="&amp;DATE(YEAR(P18),MONTH(P18),1), $P:$P, "&lt;="&amp;EOMONTH(P18,0))&gt;10), _xlfn.TEXTJOIN(", ", TRUE, _xlfn._xlws.FILTER($R:$R, ($C:$C=C18) * ($P:$P&gt;=DATE(YEAR(P18),MONTH(P18),1)) * ($P:$P&lt;=EOMONTH(P18,0)))), "")</f>
        <v/>
      </c>
      <c r="Y18" t="str" cm="1">
        <f t="array" ref="Y18">IF(AND(P18&lt;&gt;"", P18&gt;=DATE(YEAR(P18),MONTH(P18),1), SUMIFS($K:$K, $C:$C, C18, $P:$P, "&gt;="&amp;DATE(YEAR(P18),MONTH(P18),1), $P:$P, "&lt;="&amp;EOMONTH(P18,0))&gt;10), _xlfn.TEXTJOIN(", ", TRUE, _xlfn._xlws.FILTER($S:$S, ($C:$C=C18) * ($P:$P&gt;=DATE(YEAR(P18),MONTH(P18),1)) * ($P:$P&lt;=EOMONTH(P18,0)))), "")</f>
        <v/>
      </c>
    </row>
    <row r="19" spans="1:25" ht="30" x14ac:dyDescent="0.25">
      <c r="A19" s="83">
        <v>12</v>
      </c>
      <c r="B19" s="111" t="s">
        <v>26038</v>
      </c>
      <c r="C19" s="159" t="str">
        <f>_xlfn.XLOOKUP(D19,[1]!Data[CEDULA],[1]!Data[Nombre Completo],"No Existe",0,1)</f>
        <v>DIONI DE JESUS ECHEVERRIA CASTRO</v>
      </c>
      <c r="D19" s="23">
        <v>1129566741</v>
      </c>
      <c r="E19" s="138">
        <f>IFERROR(_xlfn.NUMBERVALUE(Data[[#This Row],[CEDULA ]],",","."),_xlfn.NUMBERVALUE(Data[[#This Row],[CEDULA ]],".",","))</f>
        <v>1129566741</v>
      </c>
      <c r="F19" s="138" t="str">
        <f>_xlfn.XLOOKUP(E19,[1]!Data[CEDULA],[1]!Data[CARGO],"No Existe",0,1)</f>
        <v>COCINERO 1</v>
      </c>
      <c r="G19" s="11" t="str">
        <f>_xlfn.XLOOKUP(E19,[1]!Data[CEDULA],[1]!Data[EMPRESA DONDE PRESTA SERVICIO],"No Existe",0,1)</f>
        <v>COMFAMILIAR ATLANTICO</v>
      </c>
      <c r="H19" s="11" t="str">
        <f>_xlfn.XLOOKUP(E19,[1]!Data[CEDULA],[1]!Data[UBICACIÓN],"No Existe",0,1)</f>
        <v>SEDE NORTE MERCADEO</v>
      </c>
      <c r="I19" s="11" t="s">
        <v>25912</v>
      </c>
      <c r="J19" s="111" t="str">
        <f>UPPER(TEXT(Data[[#This Row],[F. INICIO]],"mmmm"))</f>
        <v>ENERO</v>
      </c>
      <c r="K19" s="11">
        <v>2</v>
      </c>
      <c r="L19" s="11" t="s">
        <v>5</v>
      </c>
      <c r="M19" s="11" t="s">
        <v>25630</v>
      </c>
      <c r="N19" s="141" t="str">
        <f>_xlfn.XLOOKUP(D19,[1]!Data[CEDULA],[1]!Data[EPS/SURA],"No Existe",0,1)</f>
        <v>SALUD TOTAL</v>
      </c>
      <c r="O19" s="11">
        <f>YEAR(Data[[#This Row],[F. INICIO]])</f>
        <v>2024</v>
      </c>
      <c r="P19" s="26">
        <v>45292</v>
      </c>
      <c r="Q19" s="26">
        <v>45293</v>
      </c>
      <c r="R19" s="11" t="s">
        <v>25903</v>
      </c>
      <c r="S19" s="92" t="str">
        <f>IF(Data[[#This Row],[TIPO DE INCAPACIDAD]]="LICENCIA DE PATERNIDAD","Licencia de paternidad",IF(Data[[#This Row],[TIPO DE INCAPACIDAD]]="LICENCIA DE LUTO","Licencia de Luto",_xlfn.IFNA(VLOOKUP(R19,'CIE-10 PARA RIPS'!$A$6:B13185,2,0),"No especificado")))</f>
        <v>Ciertas enfermedades infecciosas y parasitarias (A00-B99).</v>
      </c>
      <c r="T19" t="str">
        <f>IF(P19&lt;&gt;"", IF(P19&gt;0, IF(P19&lt;=DATE(YEAR(P19),MONTH(P19),DAY(P19)), IF(P19&gt;=DATE(YEAR(P19),MONTH(P19),1), IF(K19&gt;10, C19, IF(SUMIFS($K:$K, $C:$C, C19, $P:$P, "&gt;="&amp;DATE(YEAR(P19),MONTH(P19),1), $P:$P, "&lt;="&amp;EOMONTH(P19,0))&gt;10, C19, "")), ""))), "")</f>
        <v/>
      </c>
      <c r="U19" t="str">
        <f>IF(AND(P19&lt;&gt;"", P19&gt;=DATE(YEAR(P19),MONTH(P19),1), SUMIFS($K:$K, $C:$C, C19, $P:$P, "&gt;="&amp;DATE(YEAR(P19),MONTH(P19),1), $P:$P, "&lt;="&amp;EOMONTH(P19,0))&gt;10), K19, "")</f>
        <v/>
      </c>
      <c r="V19" t="str">
        <f>IF(AND(P19&lt;&gt;"", P19&gt;=DATE(YEAR(P19),MONTH(P19),1), SUMIFS($K:$K, $C:$C, C19, $P:$P, "&gt;="&amp;DATE(YEAR(P19),MONTH(P19),1), $P:$P, "&lt;="&amp;EOMONTH(P19,0))&gt;10), YEAR(P19), "")</f>
        <v/>
      </c>
      <c r="W19" t="str">
        <f>IF(AND(P19&lt;&gt;"", P19&gt;=DATE(YEAR(P19),MONTH(P19),1), SUMIFS($K:$K, $C:$C, C19, $P:$P, "&gt;="&amp;DATE(YEAR(P19),MONTH(P19),1), $P:$P, "&lt;="&amp;EOMONTH(P19,0))&gt;10), TEXT(P19, "MMMM"), "")</f>
        <v/>
      </c>
      <c r="X19" t="str" cm="1">
        <f t="array" ref="X19">IF(AND(P19&lt;&gt;"", P19&gt;=DATE(YEAR(P19),MONTH(P19),1), SUMIFS($K:$K, $C:$C, C19, $P:$P, "&gt;="&amp;DATE(YEAR(P19),MONTH(P19),1), $P:$P, "&lt;="&amp;EOMONTH(P19,0))&gt;10), _xlfn.TEXTJOIN(", ", TRUE, _xlfn._xlws.FILTER($R:$R, ($C:$C=C19) * ($P:$P&gt;=DATE(YEAR(P19),MONTH(P19),1)) * ($P:$P&lt;=EOMONTH(P19,0)))), "")</f>
        <v/>
      </c>
      <c r="Y19" t="str" cm="1">
        <f t="array" ref="Y19">IF(AND(P19&lt;&gt;"", P19&gt;=DATE(YEAR(P19),MONTH(P19),1), SUMIFS($K:$K, $C:$C, C19, $P:$P, "&gt;="&amp;DATE(YEAR(P19),MONTH(P19),1), $P:$P, "&lt;="&amp;EOMONTH(P19,0))&gt;10), _xlfn.TEXTJOIN(", ", TRUE, _xlfn._xlws.FILTER($S:$S, ($C:$C=C19) * ($P:$P&gt;=DATE(YEAR(P19),MONTH(P19),1)) * ($P:$P&lt;=EOMONTH(P19,0)))), "")</f>
        <v/>
      </c>
    </row>
    <row r="20" spans="1:25" x14ac:dyDescent="0.25">
      <c r="A20" s="83">
        <v>13</v>
      </c>
      <c r="B20" s="111" t="s">
        <v>26038</v>
      </c>
      <c r="C20" s="159" t="str">
        <f>_xlfn.XLOOKUP(D20,[1]!Data[CEDULA],[1]!Data[Nombre Completo],"No Existe",0,1)</f>
        <v>LILIAN PAOLA NARVAEZ REDONDO</v>
      </c>
      <c r="D20" s="23">
        <v>1007176091</v>
      </c>
      <c r="E20" s="138">
        <f>IFERROR(_xlfn.NUMBERVALUE(Data[[#This Row],[CEDULA ]],",","."),_xlfn.NUMBERVALUE(Data[[#This Row],[CEDULA ]],".",","))</f>
        <v>1007176091</v>
      </c>
      <c r="F20" s="138" t="str">
        <f>_xlfn.XLOOKUP(E20,[1]!Data[CEDULA],[1]!Data[CARGO],"No Existe",0,1)</f>
        <v>AUXILIAR DE ARCHIVO</v>
      </c>
      <c r="G20" s="11" t="str">
        <f>_xlfn.XLOOKUP(E20,[1]!Data[CEDULA],[1]!Data[EMPRESA DONDE PRESTA SERVICIO],"No Existe",0,1)</f>
        <v>TEMPOACTIVA EST S.A.S.</v>
      </c>
      <c r="H20" s="11" t="str">
        <f>_xlfn.XLOOKUP(E20,[1]!Data[CEDULA],[1]!Data[UBICACIÓN],"No Existe",0,1)</f>
        <v>SISTEMAS</v>
      </c>
      <c r="I20" s="11" t="s">
        <v>25911</v>
      </c>
      <c r="J20" s="111" t="str">
        <f>UPPER(TEXT(Data[[#This Row],[F. INICIO]],"mmmm"))</f>
        <v>ENERO</v>
      </c>
      <c r="K20" s="11">
        <v>2</v>
      </c>
      <c r="L20" s="11" t="s">
        <v>5</v>
      </c>
      <c r="M20" s="11" t="s">
        <v>25630</v>
      </c>
      <c r="N20" s="141" t="str">
        <f>_xlfn.XLOOKUP(D20,[1]!Data[CEDULA],[1]!Data[EPS/SURA],"No Existe",0,1)</f>
        <v>EPS/SURA</v>
      </c>
      <c r="O20" s="11">
        <f>YEAR(Data[[#This Row],[F. INICIO]])</f>
        <v>2024</v>
      </c>
      <c r="P20" s="26">
        <v>45303</v>
      </c>
      <c r="Q20" s="26">
        <v>45304</v>
      </c>
      <c r="R20" s="11" t="s">
        <v>12851</v>
      </c>
      <c r="S20" s="92" t="str">
        <f>IF(Data[[#This Row],[TIPO DE INCAPACIDAD]]="LICENCIA DE PATERNIDAD","Licencia de paternidad",IF(Data[[#This Row],[TIPO DE INCAPACIDAD]]="LICENCIA DE LUTO","Licencia de Luto",_xlfn.IFNA(VLOOKUP(R20,'CIE-10 PARA RIPS'!$A$6:B13186,2,0),"No especificado")))</f>
        <v>Dengue sin signos de alarma</v>
      </c>
      <c r="T20" t="str">
        <f>IF(P20&lt;&gt;"", IF(P20&gt;0, IF(P20&lt;=DATE(YEAR(P20),MONTH(P20),DAY(P20)), IF(P20&gt;=DATE(YEAR(P20),MONTH(P20),1), IF(K20&gt;10, C20, IF(SUMIFS($K:$K, $C:$C, C20, $P:$P, "&gt;="&amp;DATE(YEAR(P20),MONTH(P20),1), $P:$P, "&lt;="&amp;EOMONTH(P20,0))&gt;10, C20, "")), ""))), "")</f>
        <v/>
      </c>
      <c r="U20" t="str">
        <f>IF(AND(P20&lt;&gt;"", P20&gt;=DATE(YEAR(P20),MONTH(P20),1), SUMIFS($K:$K, $C:$C, C20, $P:$P, "&gt;="&amp;DATE(YEAR(P20),MONTH(P20),1), $P:$P, "&lt;="&amp;EOMONTH(P20,0))&gt;10), K20, "")</f>
        <v/>
      </c>
      <c r="V20" t="str">
        <f>IF(AND(P20&lt;&gt;"", P20&gt;=DATE(YEAR(P20),MONTH(P20),1), SUMIFS($K:$K, $C:$C, C20, $P:$P, "&gt;="&amp;DATE(YEAR(P20),MONTH(P20),1), $P:$P, "&lt;="&amp;EOMONTH(P20,0))&gt;10), YEAR(P20), "")</f>
        <v/>
      </c>
      <c r="W20" t="str">
        <f>IF(AND(P20&lt;&gt;"", P20&gt;=DATE(YEAR(P20),MONTH(P20),1), SUMIFS($K:$K, $C:$C, C20, $P:$P, "&gt;="&amp;DATE(YEAR(P20),MONTH(P20),1), $P:$P, "&lt;="&amp;EOMONTH(P20,0))&gt;10), TEXT(P20, "MMMM"), "")</f>
        <v/>
      </c>
      <c r="X20" t="str" cm="1">
        <f t="array" ref="X20">IF(AND(P20&lt;&gt;"", P20&gt;=DATE(YEAR(P20),MONTH(P20),1), SUMIFS($K:$K, $C:$C, C20, $P:$P, "&gt;="&amp;DATE(YEAR(P20),MONTH(P20),1), $P:$P, "&lt;="&amp;EOMONTH(P20,0))&gt;10), _xlfn.TEXTJOIN(", ", TRUE, _xlfn._xlws.FILTER($R:$R, ($C:$C=C20) * ($P:$P&gt;=DATE(YEAR(P20),MONTH(P20),1)) * ($P:$P&lt;=EOMONTH(P20,0)))), "")</f>
        <v/>
      </c>
      <c r="Y20" t="str" cm="1">
        <f t="array" ref="Y20">IF(AND(P20&lt;&gt;"", P20&gt;=DATE(YEAR(P20),MONTH(P20),1), SUMIFS($K:$K, $C:$C, C20, $P:$P, "&gt;="&amp;DATE(YEAR(P20),MONTH(P20),1), $P:$P, "&lt;="&amp;EOMONTH(P20,0))&gt;10), _xlfn.TEXTJOIN(", ", TRUE, _xlfn._xlws.FILTER($S:$S, ($C:$C=C20) * ($P:$P&gt;=DATE(YEAR(P20),MONTH(P20),1)) * ($P:$P&lt;=EOMONTH(P20,0)))), "")</f>
        <v/>
      </c>
    </row>
    <row r="21" spans="1:25" x14ac:dyDescent="0.25">
      <c r="A21" s="83">
        <v>14</v>
      </c>
      <c r="B21" s="111" t="s">
        <v>26038</v>
      </c>
      <c r="C21" s="159" t="str">
        <f>_xlfn.XLOOKUP(D21,[1]!Data[CEDULA],[1]!Data[Nombre Completo],"No Existe",0,1)</f>
        <v>CARELIS DEL CARMEN CARIDAD CALDERON</v>
      </c>
      <c r="D21" s="23">
        <v>1047239028</v>
      </c>
      <c r="E21" s="138">
        <f>IFERROR(_xlfn.NUMBERVALUE(Data[[#This Row],[CEDULA ]],",","."),_xlfn.NUMBERVALUE(Data[[#This Row],[CEDULA ]],".",","))</f>
        <v>1047239028</v>
      </c>
      <c r="F21" s="138" t="str">
        <f>_xlfn.XLOOKUP(E21,[1]!Data[CEDULA],[1]!Data[CARGO],"No Existe",0,1)</f>
        <v>SUPERNUMERARIO(A)</v>
      </c>
      <c r="G21" s="11" t="str">
        <f>_xlfn.XLOOKUP(E21,[1]!Data[CEDULA],[1]!Data[EMPRESA DONDE PRESTA SERVICIO],"No Existe",0,1)</f>
        <v>COMFAMILIAR ATLANTICO</v>
      </c>
      <c r="H21" s="11" t="str">
        <f>_xlfn.XLOOKUP(E21,[1]!Data[CEDULA],[1]!Data[UBICACIÓN],"No Existe",0,1)</f>
        <v>SEDE CARIBE MERCADEO</v>
      </c>
      <c r="I21" s="11" t="s">
        <v>25911</v>
      </c>
      <c r="J21" s="111" t="str">
        <f>UPPER(TEXT(Data[[#This Row],[F. INICIO]],"mmmm"))</f>
        <v>ENERO</v>
      </c>
      <c r="K21" s="11">
        <v>2</v>
      </c>
      <c r="L21" s="11" t="s">
        <v>5</v>
      </c>
      <c r="M21" s="11" t="s">
        <v>25630</v>
      </c>
      <c r="N21" s="141" t="str">
        <f>_xlfn.XLOOKUP(D21,[1]!Data[CEDULA],[1]!Data[EPS/SURA],"No Existe",0,1)</f>
        <v>MUTUALSER</v>
      </c>
      <c r="O21" s="11">
        <f>YEAR(Data[[#This Row],[F. INICIO]])</f>
        <v>2024</v>
      </c>
      <c r="P21" s="26">
        <v>45308</v>
      </c>
      <c r="Q21" s="26">
        <v>45309</v>
      </c>
      <c r="R21" s="11" t="s">
        <v>8939</v>
      </c>
      <c r="S21" s="92" t="str">
        <f>IF(Data[[#This Row],[TIPO DE INCAPACIDAD]]="LICENCIA DE PATERNIDAD","Licencia de paternidad",IF(Data[[#This Row],[TIPO DE INCAPACIDAD]]="LICENCIA DE LUTO","Licencia de Luto",_xlfn.IFNA(VLOOKUP(R21,'CIE-10 PARA RIPS'!$A$6:B13187,2,0),"No especificado")))</f>
        <v>Rinofaringitis aguda [resfriado comun]</v>
      </c>
      <c r="T21" t="str">
        <f>IF(P21&lt;&gt;"", IF(P21&gt;0, IF(P21&lt;=DATE(YEAR(P21),MONTH(P21),DAY(P21)), IF(P21&gt;=DATE(YEAR(P21),MONTH(P21),1), IF(K21&gt;10, C21, IF(SUMIFS($K:$K, $C:$C, C21, $P:$P, "&gt;="&amp;DATE(YEAR(P21),MONTH(P21),1), $P:$P, "&lt;="&amp;EOMONTH(P21,0))&gt;10, C21, "")), ""))), "")</f>
        <v/>
      </c>
      <c r="U21" t="str">
        <f>IF(AND(P21&lt;&gt;"", P21&gt;=DATE(YEAR(P21),MONTH(P21),1), SUMIFS($K:$K, $C:$C, C21, $P:$P, "&gt;="&amp;DATE(YEAR(P21),MONTH(P21),1), $P:$P, "&lt;="&amp;EOMONTH(P21,0))&gt;10), K21, "")</f>
        <v/>
      </c>
      <c r="V21" t="str">
        <f>IF(AND(P21&lt;&gt;"", P21&gt;=DATE(YEAR(P21),MONTH(P21),1), SUMIFS($K:$K, $C:$C, C21, $P:$P, "&gt;="&amp;DATE(YEAR(P21),MONTH(P21),1), $P:$P, "&lt;="&amp;EOMONTH(P21,0))&gt;10), YEAR(P21), "")</f>
        <v/>
      </c>
      <c r="W21" t="str">
        <f>IF(AND(P21&lt;&gt;"", P21&gt;=DATE(YEAR(P21),MONTH(P21),1), SUMIFS($K:$K, $C:$C, C21, $P:$P, "&gt;="&amp;DATE(YEAR(P21),MONTH(P21),1), $P:$P, "&lt;="&amp;EOMONTH(P21,0))&gt;10), TEXT(P21, "MMMM"), "")</f>
        <v/>
      </c>
      <c r="X21" t="str" cm="1">
        <f t="array" ref="X21">IF(AND(P21&lt;&gt;"", P21&gt;=DATE(YEAR(P21),MONTH(P21),1), SUMIFS($K:$K, $C:$C, C21, $P:$P, "&gt;="&amp;DATE(YEAR(P21),MONTH(P21),1), $P:$P, "&lt;="&amp;EOMONTH(P21,0))&gt;10), _xlfn.TEXTJOIN(", ", TRUE, _xlfn._xlws.FILTER($R:$R, ($C:$C=C21) * ($P:$P&gt;=DATE(YEAR(P21),MONTH(P21),1)) * ($P:$P&lt;=EOMONTH(P21,0)))), "")</f>
        <v/>
      </c>
      <c r="Y21" t="str" cm="1">
        <f t="array" ref="Y21">IF(AND(P21&lt;&gt;"", P21&gt;=DATE(YEAR(P21),MONTH(P21),1), SUMIFS($K:$K, $C:$C, C21, $P:$P, "&gt;="&amp;DATE(YEAR(P21),MONTH(P21),1), $P:$P, "&lt;="&amp;EOMONTH(P21,0))&gt;10), _xlfn.TEXTJOIN(", ", TRUE, _xlfn._xlws.FILTER($S:$S, ($C:$C=C21) * ($P:$P&gt;=DATE(YEAR(P21),MONTH(P21),1)) * ($P:$P&lt;=EOMONTH(P21,0)))), "")</f>
        <v/>
      </c>
    </row>
    <row r="22" spans="1:25" x14ac:dyDescent="0.25">
      <c r="A22" s="83">
        <v>15</v>
      </c>
      <c r="B22" s="111" t="s">
        <v>26038</v>
      </c>
      <c r="C22" s="159" t="str">
        <f>_xlfn.XLOOKUP(D22,[1]!Data[CEDULA],[1]!Data[Nombre Completo],"No Existe",0,1)</f>
        <v>CARELIS DEL CARMEN CARIDAD CALDERON</v>
      </c>
      <c r="D22" s="23">
        <v>1047239028</v>
      </c>
      <c r="E22" s="138">
        <f>IFERROR(_xlfn.NUMBERVALUE(Data[[#This Row],[CEDULA ]],",","."),_xlfn.NUMBERVALUE(Data[[#This Row],[CEDULA ]],".",","))</f>
        <v>1047239028</v>
      </c>
      <c r="F22" s="138" t="str">
        <f>_xlfn.XLOOKUP(E22,[1]!Data[CEDULA],[1]!Data[CARGO],"No Existe",0,1)</f>
        <v>SUPERNUMERARIO(A)</v>
      </c>
      <c r="G22" s="11" t="str">
        <f>_xlfn.XLOOKUP(E22,[1]!Data[CEDULA],[1]!Data[EMPRESA DONDE PRESTA SERVICIO],"No Existe",0,1)</f>
        <v>COMFAMILIAR ATLANTICO</v>
      </c>
      <c r="H22" s="11" t="str">
        <f>_xlfn.XLOOKUP(E22,[1]!Data[CEDULA],[1]!Data[UBICACIÓN],"No Existe",0,1)</f>
        <v>SEDE CARIBE MERCADEO</v>
      </c>
      <c r="I22" s="11" t="s">
        <v>25911</v>
      </c>
      <c r="J22" s="111" t="str">
        <f>UPPER(TEXT(Data[[#This Row],[F. INICIO]],"mmmm"))</f>
        <v>ENERO</v>
      </c>
      <c r="K22" s="11">
        <v>2</v>
      </c>
      <c r="L22" s="11" t="s">
        <v>5</v>
      </c>
      <c r="M22" s="11" t="s">
        <v>25630</v>
      </c>
      <c r="N22" s="141" t="str">
        <f>_xlfn.XLOOKUP(D22,[1]!Data[CEDULA],[1]!Data[EPS/SURA],"No Existe",0,1)</f>
        <v>MUTUALSER</v>
      </c>
      <c r="O22" s="11">
        <f>YEAR(Data[[#This Row],[F. INICIO]])</f>
        <v>2024</v>
      </c>
      <c r="P22" s="26">
        <v>45310</v>
      </c>
      <c r="Q22" s="26">
        <v>45311</v>
      </c>
      <c r="R22" s="11" t="s">
        <v>8926</v>
      </c>
      <c r="S22" s="92" t="str">
        <f>IF(Data[[#This Row],[TIPO DE INCAPACIDAD]]="LICENCIA DE PATERNIDAD","Licencia de paternidad",IF(Data[[#This Row],[TIPO DE INCAPACIDAD]]="LICENCIA DE LUTO","Licencia de Luto",_xlfn.IFNA(VLOOKUP(R22,'CIE-10 PARA RIPS'!$A$6:B13188,2,0),"No especificado")))</f>
        <v>Amigdalitis aguda, no especificada</v>
      </c>
      <c r="T22" t="str">
        <f>IF(P22&lt;&gt;"", IF(P22&gt;0, IF(P22&lt;=DATE(YEAR(P22),MONTH(P22),DAY(P22)), IF(P22&gt;=DATE(YEAR(P22),MONTH(P22),1), IF(K22&gt;10, C22, IF(SUMIFS($K:$K, $C:$C, C22, $P:$P, "&gt;="&amp;DATE(YEAR(P22),MONTH(P22),1), $P:$P, "&lt;="&amp;EOMONTH(P22,0))&gt;10, C22, "")), ""))), "")</f>
        <v/>
      </c>
      <c r="U22" t="str">
        <f>IF(AND(P22&lt;&gt;"", P22&gt;=DATE(YEAR(P22),MONTH(P22),1), SUMIFS($K:$K, $C:$C, C22, $P:$P, "&gt;="&amp;DATE(YEAR(P22),MONTH(P22),1), $P:$P, "&lt;="&amp;EOMONTH(P22,0))&gt;10), K22, "")</f>
        <v/>
      </c>
      <c r="V22" t="str">
        <f>IF(AND(P22&lt;&gt;"", P22&gt;=DATE(YEAR(P22),MONTH(P22),1), SUMIFS($K:$K, $C:$C, C22, $P:$P, "&gt;="&amp;DATE(YEAR(P22),MONTH(P22),1), $P:$P, "&lt;="&amp;EOMONTH(P22,0))&gt;10), YEAR(P22), "")</f>
        <v/>
      </c>
      <c r="W22" t="str">
        <f>IF(AND(P22&lt;&gt;"", P22&gt;=DATE(YEAR(P22),MONTH(P22),1), SUMIFS($K:$K, $C:$C, C22, $P:$P, "&gt;="&amp;DATE(YEAR(P22),MONTH(P22),1), $P:$P, "&lt;="&amp;EOMONTH(P22,0))&gt;10), TEXT(P22, "MMMM"), "")</f>
        <v/>
      </c>
      <c r="X22" t="str" cm="1">
        <f t="array" ref="X22">IF(AND(P22&lt;&gt;"", P22&gt;=DATE(YEAR(P22),MONTH(P22),1), SUMIFS($K:$K, $C:$C, C22, $P:$P, "&gt;="&amp;DATE(YEAR(P22),MONTH(P22),1), $P:$P, "&lt;="&amp;EOMONTH(P22,0))&gt;10), _xlfn.TEXTJOIN(", ", TRUE, _xlfn._xlws.FILTER($R:$R, ($C:$C=C22) * ($P:$P&gt;=DATE(YEAR(P22),MONTH(P22),1)) * ($P:$P&lt;=EOMONTH(P22,0)))), "")</f>
        <v/>
      </c>
      <c r="Y22" t="str" cm="1">
        <f t="array" ref="Y22">IF(AND(P22&lt;&gt;"", P22&gt;=DATE(YEAR(P22),MONTH(P22),1), SUMIFS($K:$K, $C:$C, C22, $P:$P, "&gt;="&amp;DATE(YEAR(P22),MONTH(P22),1), $P:$P, "&lt;="&amp;EOMONTH(P22,0))&gt;10), _xlfn.TEXTJOIN(", ", TRUE, _xlfn._xlws.FILTER($S:$S, ($C:$C=C22) * ($P:$P&gt;=DATE(YEAR(P22),MONTH(P22),1)) * ($P:$P&lt;=EOMONTH(P22,0)))), "")</f>
        <v/>
      </c>
    </row>
    <row r="23" spans="1:25" ht="30" x14ac:dyDescent="0.25">
      <c r="A23" s="83">
        <v>16</v>
      </c>
      <c r="B23" s="111" t="s">
        <v>26038</v>
      </c>
      <c r="C23" s="159" t="str">
        <f>_xlfn.XLOOKUP(D23,[1]!Data[CEDULA],[1]!Data[Nombre Completo],"No Existe",0,1)</f>
        <v>ZENITH  SUAREZ PEREZ</v>
      </c>
      <c r="D23" s="23">
        <v>22583181</v>
      </c>
      <c r="E23" s="138">
        <f>IFERROR(_xlfn.NUMBERVALUE(Data[[#This Row],[CEDULA ]],",","."),_xlfn.NUMBERVALUE(Data[[#This Row],[CEDULA ]],".",","))</f>
        <v>22583181</v>
      </c>
      <c r="F23" s="138" t="str">
        <f>_xlfn.XLOOKUP(E23,[1]!Data[CEDULA],[1]!Data[CARGO],"No Existe",0,1)</f>
        <v>SUPERNUMERARIO(A)</v>
      </c>
      <c r="G23" s="11" t="str">
        <f>_xlfn.XLOOKUP(E23,[1]!Data[CEDULA],[1]!Data[EMPRESA DONDE PRESTA SERVICIO],"No Existe",0,1)</f>
        <v>COMFAMILIAR ATLANTICO</v>
      </c>
      <c r="H23" s="11" t="str">
        <f>_xlfn.XLOOKUP(E23,[1]!Data[CEDULA],[1]!Data[UBICACIÓN],"No Existe",0,1)</f>
        <v>SALGARITO MERCADEO</v>
      </c>
      <c r="I23" s="11" t="s">
        <v>25911</v>
      </c>
      <c r="J23" s="111" t="str">
        <f>UPPER(TEXT(Data[[#This Row],[F. INICIO]],"mmmm"))</f>
        <v>ENERO</v>
      </c>
      <c r="K23" s="11">
        <v>6</v>
      </c>
      <c r="L23" s="11" t="s">
        <v>94</v>
      </c>
      <c r="M23" s="9" t="s">
        <v>12770</v>
      </c>
      <c r="N23" s="141" t="str">
        <f>_xlfn.XLOOKUP(D23,[1]!Data[CEDULA],[1]!Data[EPS/SURA],"No Existe",0,1)</f>
        <v>NUEVA E.P.S.</v>
      </c>
      <c r="O23" s="11">
        <f>YEAR(Data[[#This Row],[F. INICIO]])</f>
        <v>2024</v>
      </c>
      <c r="P23" s="26">
        <v>45307</v>
      </c>
      <c r="Q23" s="26">
        <v>45312</v>
      </c>
      <c r="R23" s="11" t="s">
        <v>4939</v>
      </c>
      <c r="S23" s="92" t="str">
        <f>IF(Data[[#This Row],[TIPO DE INCAPACIDAD]]="LICENCIA DE PATERNIDAD","Licencia de paternidad",IF(Data[[#This Row],[TIPO DE INCAPACIDAD]]="LICENCIA DE LUTO","Licencia de Luto",_xlfn.IFNA(VLOOKUP(R23,'CIE-10 PARA RIPS'!$A$6:B13189,2,0),"No especificado")))</f>
        <v>Herida de dedo(s) de la mano, con dano de la(s) una(s)</v>
      </c>
      <c r="T23" t="str">
        <f>IF(P23&lt;&gt;"", IF(P23&gt;0, IF(P23&lt;=DATE(YEAR(P23),MONTH(P23),DAY(P23)), IF(P23&gt;=DATE(YEAR(P23),MONTH(P23),1), IF(K23&gt;10, C23, IF(SUMIFS($K:$K, $C:$C, C23, $P:$P, "&gt;="&amp;DATE(YEAR(P23),MONTH(P23),1), $P:$P, "&lt;="&amp;EOMONTH(P23,0))&gt;10, C23, "")), ""))), "")</f>
        <v/>
      </c>
      <c r="U23" t="str">
        <f>IF(AND(P23&lt;&gt;"", P23&gt;=DATE(YEAR(P23),MONTH(P23),1), SUMIFS($K:$K, $C:$C, C23, $P:$P, "&gt;="&amp;DATE(YEAR(P23),MONTH(P23),1), $P:$P, "&lt;="&amp;EOMONTH(P23,0))&gt;10), K23, "")</f>
        <v/>
      </c>
      <c r="V23" t="str">
        <f>IF(AND(P23&lt;&gt;"", P23&gt;=DATE(YEAR(P23),MONTH(P23),1), SUMIFS($K:$K, $C:$C, C23, $P:$P, "&gt;="&amp;DATE(YEAR(P23),MONTH(P23),1), $P:$P, "&lt;="&amp;EOMONTH(P23,0))&gt;10), YEAR(P23), "")</f>
        <v/>
      </c>
      <c r="W23" t="str">
        <f>IF(AND(P23&lt;&gt;"", P23&gt;=DATE(YEAR(P23),MONTH(P23),1), SUMIFS($K:$K, $C:$C, C23, $P:$P, "&gt;="&amp;DATE(YEAR(P23),MONTH(P23),1), $P:$P, "&lt;="&amp;EOMONTH(P23,0))&gt;10), TEXT(P23, "MMMM"), "")</f>
        <v/>
      </c>
      <c r="X23" t="str" cm="1">
        <f t="array" ref="X23">IF(AND(P23&lt;&gt;"", P23&gt;=DATE(YEAR(P23),MONTH(P23),1), SUMIFS($K:$K, $C:$C, C23, $P:$P, "&gt;="&amp;DATE(YEAR(P23),MONTH(P23),1), $P:$P, "&lt;="&amp;EOMONTH(P23,0))&gt;10), _xlfn.TEXTJOIN(", ", TRUE, _xlfn._xlws.FILTER($R:$R, ($C:$C=C23) * ($P:$P&gt;=DATE(YEAR(P23),MONTH(P23),1)) * ($P:$P&lt;=EOMONTH(P23,0)))), "")</f>
        <v/>
      </c>
      <c r="Y23" t="str" cm="1">
        <f t="array" ref="Y23">IF(AND(P23&lt;&gt;"", P23&gt;=DATE(YEAR(P23),MONTH(P23),1), SUMIFS($K:$K, $C:$C, C23, $P:$P, "&gt;="&amp;DATE(YEAR(P23),MONTH(P23),1), $P:$P, "&lt;="&amp;EOMONTH(P23,0))&gt;10), _xlfn.TEXTJOIN(", ", TRUE, _xlfn._xlws.FILTER($S:$S, ($C:$C=C23) * ($P:$P&gt;=DATE(YEAR(P23),MONTH(P23),1)) * ($P:$P&lt;=EOMONTH(P23,0)))), "")</f>
        <v/>
      </c>
    </row>
    <row r="24" spans="1:25" x14ac:dyDescent="0.25">
      <c r="A24" s="83">
        <v>17</v>
      </c>
      <c r="B24" s="111" t="s">
        <v>26038</v>
      </c>
      <c r="C24" s="159" t="str">
        <f>_xlfn.XLOOKUP(D24,[1]!Data[CEDULA],[1]!Data[Nombre Completo],"No Existe",0,1)</f>
        <v>CARLOS ALBERTO TORRES LEON</v>
      </c>
      <c r="D24" s="23">
        <v>72051803</v>
      </c>
      <c r="E24" s="138">
        <f>IFERROR(_xlfn.NUMBERVALUE(Data[[#This Row],[CEDULA ]],",","."),_xlfn.NUMBERVALUE(Data[[#This Row],[CEDULA ]],".",","))</f>
        <v>72051803</v>
      </c>
      <c r="F24" s="138" t="str">
        <f>_xlfn.XLOOKUP(E24,[1]!Data[CEDULA],[1]!Data[CARGO],"No Existe",0,1)</f>
        <v>BARMAN</v>
      </c>
      <c r="G24" s="11" t="str">
        <f>_xlfn.XLOOKUP(E24,[1]!Data[CEDULA],[1]!Data[EMPRESA DONDE PRESTA SERVICIO],"No Existe",0,1)</f>
        <v>COMFAMILIAR ATLANTICO</v>
      </c>
      <c r="H24" s="11" t="str">
        <f>_xlfn.XLOOKUP(E24,[1]!Data[CEDULA],[1]!Data[UBICACIÓN],"No Existe",0,1)</f>
        <v>SEDE CARIBE</v>
      </c>
      <c r="I24" s="11" t="s">
        <v>25912</v>
      </c>
      <c r="J24" s="111" t="str">
        <f>UPPER(TEXT(Data[[#This Row],[F. INICIO]],"mmmm"))</f>
        <v>ENERO</v>
      </c>
      <c r="K24" s="11">
        <v>2</v>
      </c>
      <c r="L24" s="11" t="s">
        <v>5</v>
      </c>
      <c r="M24" s="11" t="s">
        <v>25630</v>
      </c>
      <c r="N24" s="141" t="str">
        <f>_xlfn.XLOOKUP(D24,[1]!Data[CEDULA],[1]!Data[EPS/SURA],"No Existe",0,1)</f>
        <v>E.P.S SANITAS</v>
      </c>
      <c r="O24" s="11">
        <f>YEAR(Data[[#This Row],[F. INICIO]])</f>
        <v>2024</v>
      </c>
      <c r="P24" s="26">
        <v>45316</v>
      </c>
      <c r="Q24" s="26">
        <v>45317</v>
      </c>
      <c r="R24" s="11" t="s">
        <v>5599</v>
      </c>
      <c r="S24" s="92" t="str">
        <f>IF(Data[[#This Row],[TIPO DE INCAPACIDAD]]="LICENCIA DE PATERNIDAD","Licencia de paternidad",IF(Data[[#This Row],[TIPO DE INCAPACIDAD]]="LICENCIA DE LUTO","Licencia de Luto",_xlfn.IFNA(VLOOKUP(R24,'CIE-10 PARA RIPS'!$A$6:B13190,2,0),"No especificado")))</f>
        <v>Dolor abdominal localizado en parte superior</v>
      </c>
      <c r="T24" t="str">
        <f>IF(P24&lt;&gt;"", IF(P24&gt;0, IF(P24&lt;=DATE(YEAR(P24),MONTH(P24),DAY(P24)), IF(P24&gt;=DATE(YEAR(P24),MONTH(P24),1), IF(K24&gt;10, C24, IF(SUMIFS($K:$K, $C:$C, C24, $P:$P, "&gt;="&amp;DATE(YEAR(P24),MONTH(P24),1), $P:$P, "&lt;="&amp;EOMONTH(P24,0))&gt;10, C24, "")), ""))), "")</f>
        <v/>
      </c>
      <c r="U24" t="str">
        <f>IF(AND(P24&lt;&gt;"", P24&gt;=DATE(YEAR(P24),MONTH(P24),1), SUMIFS($K:$K, $C:$C, C24, $P:$P, "&gt;="&amp;DATE(YEAR(P24),MONTH(P24),1), $P:$P, "&lt;="&amp;EOMONTH(P24,0))&gt;10), K24, "")</f>
        <v/>
      </c>
      <c r="V24" t="str">
        <f>IF(AND(P24&lt;&gt;"", P24&gt;=DATE(YEAR(P24),MONTH(P24),1), SUMIFS($K:$K, $C:$C, C24, $P:$P, "&gt;="&amp;DATE(YEAR(P24),MONTH(P24),1), $P:$P, "&lt;="&amp;EOMONTH(P24,0))&gt;10), YEAR(P24), "")</f>
        <v/>
      </c>
      <c r="W24" t="str">
        <f>IF(AND(P24&lt;&gt;"", P24&gt;=DATE(YEAR(P24),MONTH(P24),1), SUMIFS($K:$K, $C:$C, C24, $P:$P, "&gt;="&amp;DATE(YEAR(P24),MONTH(P24),1), $P:$P, "&lt;="&amp;EOMONTH(P24,0))&gt;10), TEXT(P24, "MMMM"), "")</f>
        <v/>
      </c>
      <c r="X24" t="str" cm="1">
        <f t="array" ref="X24">IF(AND(P24&lt;&gt;"", P24&gt;=DATE(YEAR(P24),MONTH(P24),1), SUMIFS($K:$K, $C:$C, C24, $P:$P, "&gt;="&amp;DATE(YEAR(P24),MONTH(P24),1), $P:$P, "&lt;="&amp;EOMONTH(P24,0))&gt;10), _xlfn.TEXTJOIN(", ", TRUE, _xlfn._xlws.FILTER($R:$R, ($C:$C=C24) * ($P:$P&gt;=DATE(YEAR(P24),MONTH(P24),1)) * ($P:$P&lt;=EOMONTH(P24,0)))), "")</f>
        <v/>
      </c>
      <c r="Y24" t="str" cm="1">
        <f t="array" ref="Y24">IF(AND(P24&lt;&gt;"", P24&gt;=DATE(YEAR(P24),MONTH(P24),1), SUMIFS($K:$K, $C:$C, C24, $P:$P, "&gt;="&amp;DATE(YEAR(P24),MONTH(P24),1), $P:$P, "&lt;="&amp;EOMONTH(P24,0))&gt;10), _xlfn.TEXTJOIN(", ", TRUE, _xlfn._xlws.FILTER($S:$S, ($C:$C=C24) * ($P:$P&gt;=DATE(YEAR(P24),MONTH(P24),1)) * ($P:$P&lt;=EOMONTH(P24,0)))), "")</f>
        <v/>
      </c>
    </row>
    <row r="25" spans="1:25" ht="30" x14ac:dyDescent="0.25">
      <c r="A25" s="83">
        <v>18</v>
      </c>
      <c r="B25" s="111" t="s">
        <v>26038</v>
      </c>
      <c r="C25" s="159" t="str">
        <f>_xlfn.XLOOKUP(D25,[1]!Data[CEDULA],[1]!Data[Nombre Completo],"No Existe",0,1)</f>
        <v>LORAINNE PAOLA MOLINA PADILLA</v>
      </c>
      <c r="D25" s="23">
        <v>1044392755</v>
      </c>
      <c r="E25" s="138">
        <f>IFERROR(_xlfn.NUMBERVALUE(Data[[#This Row],[CEDULA ]],",","."),_xlfn.NUMBERVALUE(Data[[#This Row],[CEDULA ]],".",","))</f>
        <v>1044392755</v>
      </c>
      <c r="F25" s="138" t="str">
        <f>_xlfn.XLOOKUP(E25,[1]!Data[CEDULA],[1]!Data[CARGO],"No Existe",0,1)</f>
        <v>COCINERO 1</v>
      </c>
      <c r="G25" s="11" t="str">
        <f>_xlfn.XLOOKUP(E25,[1]!Data[CEDULA],[1]!Data[EMPRESA DONDE PRESTA SERVICIO],"No Existe",0,1)</f>
        <v>COMFAMILIAR ATLANTICO</v>
      </c>
      <c r="H25" s="11" t="str">
        <f>_xlfn.XLOOKUP(E25,[1]!Data[CEDULA],[1]!Data[UBICACIÓN],"No Existe",0,1)</f>
        <v>TURIPANA MERCADEO</v>
      </c>
      <c r="I25" s="11" t="s">
        <v>25911</v>
      </c>
      <c r="J25" s="111" t="str">
        <f>UPPER(TEXT(Data[[#This Row],[F. INICIO]],"mmmm"))</f>
        <v>ENERO</v>
      </c>
      <c r="K25" s="11">
        <v>1</v>
      </c>
      <c r="L25" s="11" t="s">
        <v>5</v>
      </c>
      <c r="M25" s="11" t="s">
        <v>25630</v>
      </c>
      <c r="N25" s="141" t="str">
        <f>_xlfn.XLOOKUP(D25,[1]!Data[CEDULA],[1]!Data[EPS/SURA],"No Existe",0,1)</f>
        <v>FAMISANAR</v>
      </c>
      <c r="O25" s="11">
        <f>YEAR(Data[[#This Row],[F. INICIO]])</f>
        <v>2024</v>
      </c>
      <c r="P25" s="26">
        <v>45322</v>
      </c>
      <c r="Q25" s="26">
        <v>45322</v>
      </c>
      <c r="R25" s="11" t="s">
        <v>8919</v>
      </c>
      <c r="S25" s="92" t="str">
        <f>IF(Data[[#This Row],[TIPO DE INCAPACIDAD]]="LICENCIA DE PATERNIDAD","Licencia de paternidad",IF(Data[[#This Row],[TIPO DE INCAPACIDAD]]="LICENCIA DE LUTO","Licencia de Luto",_xlfn.IFNA(VLOOKUP(R25,'CIE-10 PARA RIPS'!$A$6:B13193,2,0),"No especificado")))</f>
        <v>Otras infecciones agudas de sitios multiples de las vias respiratorias superiores</v>
      </c>
      <c r="T25" t="str">
        <f>IF(P25&lt;&gt;"", IF(P25&gt;0, IF(P25&lt;=DATE(YEAR(P25),MONTH(P25),DAY(P25)), IF(P25&gt;=DATE(YEAR(P25),MONTH(P25),1), IF(K25&gt;10, C25, IF(SUMIFS($K:$K, $C:$C, C25, $P:$P, "&gt;="&amp;DATE(YEAR(P25),MONTH(P25),1), $P:$P, "&lt;="&amp;EOMONTH(P25,0))&gt;10, C25, "")), ""))), "")</f>
        <v/>
      </c>
      <c r="U25" t="str">
        <f>IF(AND(P25&lt;&gt;"", P25&gt;=DATE(YEAR(P25),MONTH(P25),1), SUMIFS($K:$K, $C:$C, C25, $P:$P, "&gt;="&amp;DATE(YEAR(P25),MONTH(P25),1), $P:$P, "&lt;="&amp;EOMONTH(P25,0))&gt;10), K25, "")</f>
        <v/>
      </c>
      <c r="V25" t="str">
        <f>IF(AND(P25&lt;&gt;"", P25&gt;=DATE(YEAR(P25),MONTH(P25),1), SUMIFS($K:$K, $C:$C, C25, $P:$P, "&gt;="&amp;DATE(YEAR(P25),MONTH(P25),1), $P:$P, "&lt;="&amp;EOMONTH(P25,0))&gt;10), YEAR(P25), "")</f>
        <v/>
      </c>
      <c r="W25" t="str">
        <f>IF(AND(P25&lt;&gt;"", P25&gt;=DATE(YEAR(P25),MONTH(P25),1), SUMIFS($K:$K, $C:$C, C25, $P:$P, "&gt;="&amp;DATE(YEAR(P25),MONTH(P25),1), $P:$P, "&lt;="&amp;EOMONTH(P25,0))&gt;10), TEXT(P25, "MMMM"), "")</f>
        <v/>
      </c>
      <c r="X25" t="str" cm="1">
        <f t="array" ref="X25">IF(AND(P25&lt;&gt;"", P25&gt;=DATE(YEAR(P25),MONTH(P25),1), SUMIFS($K:$K, $C:$C, C25, $P:$P, "&gt;="&amp;DATE(YEAR(P25),MONTH(P25),1), $P:$P, "&lt;="&amp;EOMONTH(P25,0))&gt;10), _xlfn.TEXTJOIN(", ", TRUE, _xlfn._xlws.FILTER($R:$R, ($C:$C=C25) * ($P:$P&gt;=DATE(YEAR(P25),MONTH(P25),1)) * ($P:$P&lt;=EOMONTH(P25,0)))), "")</f>
        <v/>
      </c>
      <c r="Y25" t="str" cm="1">
        <f t="array" ref="Y25">IF(AND(P25&lt;&gt;"", P25&gt;=DATE(YEAR(P25),MONTH(P25),1), SUMIFS($K:$K, $C:$C, C25, $P:$P, "&gt;="&amp;DATE(YEAR(P25),MONTH(P25),1), $P:$P, "&lt;="&amp;EOMONTH(P25,0))&gt;10), _xlfn.TEXTJOIN(", ", TRUE, _xlfn._xlws.FILTER($S:$S, ($C:$C=C25) * ($P:$P&gt;=DATE(YEAR(P25),MONTH(P25),1)) * ($P:$P&lt;=EOMONTH(P25,0)))), "")</f>
        <v/>
      </c>
    </row>
    <row r="26" spans="1:25" ht="14.25" customHeight="1" x14ac:dyDescent="0.25">
      <c r="A26" s="83">
        <v>19</v>
      </c>
      <c r="B26" s="111" t="s">
        <v>26038</v>
      </c>
      <c r="C26" s="159" t="str">
        <f>_xlfn.XLOOKUP(D26,[1]!Data[CEDULA],[1]!Data[Nombre Completo],"No Existe",0,1)</f>
        <v>ALBERTO JULIO GUTIERREZ PERTUZ</v>
      </c>
      <c r="D26">
        <v>8486407</v>
      </c>
      <c r="E26" s="139">
        <f>IFERROR(_xlfn.NUMBERVALUE(Data[[#This Row],[CEDULA ]],",","."),_xlfn.NUMBERVALUE(Data[[#This Row],[CEDULA ]],".",","))</f>
        <v>8486407</v>
      </c>
      <c r="F26" s="139" t="str">
        <f>_xlfn.XLOOKUP(E26,[1]!Data[CEDULA],[1]!Data[CARGO],"No Existe",0,1)</f>
        <v>AYUDANTE COCINA</v>
      </c>
      <c r="G26" s="24" t="str">
        <f>_xlfn.XLOOKUP(E26,[1]!Data[CEDULA],[1]!Data[EMPRESA DONDE PRESTA SERVICIO],"No Existe",0,1)</f>
        <v>COMFAMILIAR ATLANTICO</v>
      </c>
      <c r="H26" s="24" t="str">
        <f>_xlfn.XLOOKUP(E26,[1]!Data[CEDULA],[1]!Data[UBICACIÓN],"No Existe",0,1)</f>
        <v>SALGARITO MERCADEO</v>
      </c>
      <c r="I26" s="24" t="s">
        <v>25912</v>
      </c>
      <c r="J26" s="111" t="str">
        <f>UPPER(TEXT(Data[[#This Row],[F. INICIO]],"mmmm"))</f>
        <v>JULIO</v>
      </c>
      <c r="K26" s="13">
        <v>8</v>
      </c>
      <c r="L26" s="11" t="s">
        <v>5</v>
      </c>
      <c r="M26" s="11" t="s">
        <v>25630</v>
      </c>
      <c r="N26" s="141" t="str">
        <f>_xlfn.XLOOKUP(D26,[1]!Data[CEDULA],[1]!Data[EPS/SURA],"No Existe",0,1)</f>
        <v>EPS/SURA</v>
      </c>
      <c r="O26" s="11">
        <f>YEAR(Data[[#This Row],[F. INICIO]])</f>
        <v>2023</v>
      </c>
      <c r="P26" s="19">
        <v>45110</v>
      </c>
      <c r="Q26" s="19">
        <v>45117</v>
      </c>
      <c r="R26" s="24" t="s">
        <v>8293</v>
      </c>
      <c r="S26" s="92" t="str">
        <f>IF(Data[[#This Row],[TIPO DE INCAPACIDAD]]="LICENCIA DE PATERNIDAD","Licencia de paternidad",IF(Data[[#This Row],[TIPO DE INCAPACIDAD]]="LICENCIA DE LUTO","Licencia de Luto",_xlfn.IFNA(VLOOKUP(R26,'CIE-10 PARA RIPS'!$A$6:B13191,2,0),"No especificado")))</f>
        <v>Celulitis de sitio no especificado</v>
      </c>
      <c r="T26" t="str">
        <f>IF(P26&lt;&gt;"", IF(P26&gt;0, IF(P26&lt;=DATE(YEAR(P26),MONTH(P26),DAY(P26)), IF(P26&gt;=DATE(YEAR(P26),MONTH(P26),1), IF(K26&gt;10, C26, IF(SUMIFS($K:$K, $C:$C, C26, $P:$P, "&gt;="&amp;DATE(YEAR(P26),MONTH(P26),1), $P:$P, "&lt;="&amp;EOMONTH(P26,0))&gt;10, C26, "")), ""))), "")</f>
        <v/>
      </c>
      <c r="U26" t="str">
        <f>IF(AND(P26&lt;&gt;"", P26&gt;=DATE(YEAR(P26),MONTH(P26),1), SUMIFS($K:$K, $C:$C, C26, $P:$P, "&gt;="&amp;DATE(YEAR(P26),MONTH(P26),1), $P:$P, "&lt;="&amp;EOMONTH(P26,0))&gt;10), K26, "")</f>
        <v/>
      </c>
      <c r="V26" t="str">
        <f>IF(AND(P26&lt;&gt;"", P26&gt;=DATE(YEAR(P26),MONTH(P26),1), SUMIFS($K:$K, $C:$C, C26, $P:$P, "&gt;="&amp;DATE(YEAR(P26),MONTH(P26),1), $P:$P, "&lt;="&amp;EOMONTH(P26,0))&gt;10), YEAR(P26), "")</f>
        <v/>
      </c>
      <c r="W26" t="str">
        <f>IF(AND(P26&lt;&gt;"", P26&gt;=DATE(YEAR(P26),MONTH(P26),1), SUMIFS($K:$K, $C:$C, C26, $P:$P, "&gt;="&amp;DATE(YEAR(P26),MONTH(P26),1), $P:$P, "&lt;="&amp;EOMONTH(P26,0))&gt;10), TEXT(P26, "MMMM"), "")</f>
        <v/>
      </c>
      <c r="X26" t="str" cm="1">
        <f t="array" ref="X26">IF(AND(P26&lt;&gt;"", P26&gt;=DATE(YEAR(P26),MONTH(P26),1), SUMIFS($K:$K, $C:$C, C26, $P:$P, "&gt;="&amp;DATE(YEAR(P26),MONTH(P26),1), $P:$P, "&lt;="&amp;EOMONTH(P26,0))&gt;10), _xlfn.TEXTJOIN(", ", TRUE, _xlfn._xlws.FILTER($R:$R, ($C:$C=C26) * ($P:$P&gt;=DATE(YEAR(P26),MONTH(P26),1)) * ($P:$P&lt;=EOMONTH(P26,0)))), "")</f>
        <v/>
      </c>
      <c r="Y26" t="str" cm="1">
        <f t="array" ref="Y26">IF(AND(P26&lt;&gt;"", P26&gt;=DATE(YEAR(P26),MONTH(P26),1), SUMIFS($K:$K, $C:$C, C26, $P:$P, "&gt;="&amp;DATE(YEAR(P26),MONTH(P26),1), $P:$P, "&lt;="&amp;EOMONTH(P26,0))&gt;10), _xlfn.TEXTJOIN(", ", TRUE, _xlfn._xlws.FILTER($S:$S, ($C:$C=C26) * ($P:$P&gt;=DATE(YEAR(P26),MONTH(P26),1)) * ($P:$P&lt;=EOMONTH(P26,0)))), "")</f>
        <v/>
      </c>
    </row>
    <row r="27" spans="1:25" ht="14.25" customHeight="1" x14ac:dyDescent="0.25">
      <c r="A27" s="83">
        <v>20</v>
      </c>
      <c r="B27" s="111" t="s">
        <v>26038</v>
      </c>
      <c r="C27" s="159" t="str">
        <f>_xlfn.XLOOKUP(D27,[1]!Data[CEDULA],[1]!Data[Nombre Completo],"No Existe",0,1)</f>
        <v>KARINA GREGORIA SALAS BROCHERO</v>
      </c>
      <c r="D27" s="23">
        <v>1007096798</v>
      </c>
      <c r="E27" s="138">
        <f>IFERROR(_xlfn.NUMBERVALUE(Data[[#This Row],[CEDULA ]],",","."),_xlfn.NUMBERVALUE(Data[[#This Row],[CEDULA ]],".",","))</f>
        <v>1007096798</v>
      </c>
      <c r="F27" s="138" t="str">
        <f>_xlfn.XLOOKUP(E27,[1]!Data[CEDULA],[1]!Data[CARGO],"No Existe",0,1)</f>
        <v>SUPERNUMERARIO(A)</v>
      </c>
      <c r="G27" s="11" t="str">
        <f>_xlfn.XLOOKUP(E27,[1]!Data[CEDULA],[1]!Data[EMPRESA DONDE PRESTA SERVICIO],"No Existe",0,1)</f>
        <v>COMFAMILIAR ATLANTICO</v>
      </c>
      <c r="H27" s="11" t="str">
        <f>_xlfn.XLOOKUP(E27,[1]!Data[CEDULA],[1]!Data[UBICACIÓN],"No Existe",0,1)</f>
        <v>SEDE NORTE</v>
      </c>
      <c r="I27" s="11" t="s">
        <v>25911</v>
      </c>
      <c r="J27" s="111" t="str">
        <f>UPPER(TEXT(Data[[#This Row],[F. INICIO]],"mmmm"))</f>
        <v>FEBRERO</v>
      </c>
      <c r="K27" s="11">
        <v>29</v>
      </c>
      <c r="L27" s="11" t="s">
        <v>5</v>
      </c>
      <c r="M27" s="11" t="s">
        <v>51</v>
      </c>
      <c r="N27" s="141" t="str">
        <f>_xlfn.XLOOKUP(D27,[1]!Data[CEDULA],[1]!Data[EPS/SURA],"No Existe",0,1)</f>
        <v>E.P.S SANITAS</v>
      </c>
      <c r="O27" s="11">
        <f>YEAR(Data[[#This Row],[F. INICIO]])</f>
        <v>2024</v>
      </c>
      <c r="P27" s="26">
        <v>45323</v>
      </c>
      <c r="Q27" s="26">
        <v>45351</v>
      </c>
      <c r="R27" s="11" t="s">
        <v>6666</v>
      </c>
      <c r="S27" s="92" t="str">
        <f>IF(Data[[#This Row],[TIPO DE INCAPACIDAD]]="LICENCIA DE PATERNIDAD","Licencia de paternidad",IF(Data[[#This Row],[TIPO DE INCAPACIDAD]]="LICENCIA DE LUTO","Licencia de Luto",_xlfn.IFNA(VLOOKUP(R27,'CIE-10 PARA RIPS'!$A$6:B13174,2,0),"No especificado")))</f>
        <v>Parto por cesarea, sin otra especificacion</v>
      </c>
      <c r="T27" t="str">
        <f>IF(P27&lt;&gt;"", IF(P27&gt;0, IF(P27&lt;=DATE(YEAR(P27),MONTH(P27),DAY(P27)), IF(P27&gt;=DATE(YEAR(P27),MONTH(P27),1), IF(K27&gt;10, C27, IF(SUMIFS($K:$K, $C:$C, C27, $P:$P, "&gt;="&amp;DATE(YEAR(P27),MONTH(P27),1), $P:$P, "&lt;="&amp;EOMONTH(P27,0))&gt;10, C27, "")), ""))), "")</f>
        <v>KARINA GREGORIA SALAS BROCHERO</v>
      </c>
      <c r="U27">
        <f>IF(AND(P27&lt;&gt;"", P27&gt;=DATE(YEAR(P27),MONTH(P27),1), SUMIFS($K:$K, $C:$C, C27, $P:$P, "&gt;="&amp;DATE(YEAR(P27),MONTH(P27),1), $P:$P, "&lt;="&amp;EOMONTH(P27,0))&gt;10), K27, "")</f>
        <v>29</v>
      </c>
      <c r="V27">
        <f>IF(AND(P27&lt;&gt;"", P27&gt;=DATE(YEAR(P27),MONTH(P27),1), SUMIFS($K:$K, $C:$C, C27, $P:$P, "&gt;="&amp;DATE(YEAR(P27),MONTH(P27),1), $P:$P, "&lt;="&amp;EOMONTH(P27,0))&gt;10), YEAR(P27), "")</f>
        <v>2024</v>
      </c>
      <c r="W27" t="str">
        <f>IF(AND(P27&lt;&gt;"", P27&gt;=DATE(YEAR(P27),MONTH(P27),1), SUMIFS($K:$K, $C:$C, C27, $P:$P, "&gt;="&amp;DATE(YEAR(P27),MONTH(P27),1), $P:$P, "&lt;="&amp;EOMONTH(P27,0))&gt;10), TEXT(P27, "MMMM"), "")</f>
        <v>febrero</v>
      </c>
      <c r="X27" t="str" cm="1">
        <f t="array" ref="X27">IF(AND(P27&lt;&gt;"", P27&gt;=DATE(YEAR(P27),MONTH(P27),1), SUMIFS($K:$K, $C:$C, C27, $P:$P, "&gt;="&amp;DATE(YEAR(P27),MONTH(P27),1), $P:$P, "&lt;="&amp;EOMONTH(P27,0))&gt;10), _xlfn.TEXTJOIN(", ", TRUE, _xlfn._xlws.FILTER($R:$R, ($C:$C=C27) * ($P:$P&gt;=DATE(YEAR(P27),MONTH(P27),1)) * ($P:$P&lt;=EOMONTH(P27,0)))), "")</f>
        <v>O829</v>
      </c>
      <c r="Y27" t="str" cm="1">
        <f t="array" ref="Y27">IF(AND(P27&lt;&gt;"", P27&gt;=DATE(YEAR(P27),MONTH(P27),1), SUMIFS($K:$K, $C:$C, C27, $P:$P, "&gt;="&amp;DATE(YEAR(P27),MONTH(P27),1), $P:$P, "&lt;="&amp;EOMONTH(P27,0))&gt;10), _xlfn.TEXTJOIN(", ", TRUE, _xlfn._xlws.FILTER($S:$S, ($C:$C=C27) * ($P:$P&gt;=DATE(YEAR(P27),MONTH(P27),1)) * ($P:$P&lt;=EOMONTH(P27,0)))), "")</f>
        <v>Parto por cesarea, sin otra especificacion</v>
      </c>
    </row>
    <row r="28" spans="1:25" ht="14.25" customHeight="1" x14ac:dyDescent="0.25">
      <c r="A28" s="83">
        <v>21</v>
      </c>
      <c r="B28" s="111" t="s">
        <v>26038</v>
      </c>
      <c r="C28" s="159" t="str">
        <f>_xlfn.XLOOKUP(D28,[1]!Data[CEDULA],[1]!Data[Nombre Completo],"No Existe",0,1)</f>
        <v>GENISIS MARIA CANTILLO TORRES</v>
      </c>
      <c r="D28" s="23">
        <v>1002228922</v>
      </c>
      <c r="E28" s="138">
        <f>IFERROR(_xlfn.NUMBERVALUE(Data[[#This Row],[CEDULA ]],",","."),_xlfn.NUMBERVALUE(Data[[#This Row],[CEDULA ]],".",","))</f>
        <v>1002228922</v>
      </c>
      <c r="F28" s="138" t="str">
        <f>_xlfn.XLOOKUP(E28,[1]!Data[CEDULA],[1]!Data[CARGO],"No Existe",0,1)</f>
        <v>MESERO</v>
      </c>
      <c r="G28" s="11" t="str">
        <f>_xlfn.XLOOKUP(E28,[1]!Data[CEDULA],[1]!Data[EMPRESA DONDE PRESTA SERVICIO],"No Existe",0,1)</f>
        <v>COMFAMILIAR ATLANTICO</v>
      </c>
      <c r="H28" s="11" t="str">
        <f>_xlfn.XLOOKUP(E28,[1]!Data[CEDULA],[1]!Data[UBICACIÓN],"No Existe",0,1)</f>
        <v>SEDE SPORT GYM</v>
      </c>
      <c r="I28" s="11" t="s">
        <v>25911</v>
      </c>
      <c r="J28" s="111" t="str">
        <f>UPPER(TEXT(Data[[#This Row],[F. INICIO]],"mmmm"))</f>
        <v>FEBRERO</v>
      </c>
      <c r="K28" s="11">
        <v>29</v>
      </c>
      <c r="L28" s="11" t="s">
        <v>5</v>
      </c>
      <c r="M28" s="11" t="s">
        <v>51</v>
      </c>
      <c r="N28" s="141" t="str">
        <f>_xlfn.XLOOKUP(D28,[1]!Data[CEDULA],[1]!Data[EPS/SURA],"No Existe",0,1)</f>
        <v>MUTUALSER</v>
      </c>
      <c r="O28" s="11">
        <f>YEAR(Data[[#This Row],[F. INICIO]])</f>
        <v>2024</v>
      </c>
      <c r="P28" s="26">
        <v>45323</v>
      </c>
      <c r="Q28" s="11" t="s">
        <v>25892</v>
      </c>
      <c r="R28" s="11" t="s">
        <v>6666</v>
      </c>
      <c r="S28" s="92" t="str">
        <f>IF(Data[[#This Row],[TIPO DE INCAPACIDAD]]="LICENCIA DE PATERNIDAD","Licencia de paternidad",IF(Data[[#This Row],[TIPO DE INCAPACIDAD]]="LICENCIA DE LUTO","Licencia de Luto",_xlfn.IFNA(VLOOKUP(R28,'CIE-10 PARA RIPS'!$A$6:B13178,2,0),"No especificado")))</f>
        <v>Parto por cesarea, sin otra especificacion</v>
      </c>
      <c r="T28" t="str">
        <f>IF(P28&lt;&gt;"", IF(P28&gt;0, IF(P28&lt;=DATE(YEAR(P28),MONTH(P28),DAY(P28)), IF(P28&gt;=DATE(YEAR(P28),MONTH(P28),1), IF(K28&gt;10, C28, IF(SUMIFS($K:$K, $C:$C, C28, $P:$P, "&gt;="&amp;DATE(YEAR(P28),MONTH(P28),1), $P:$P, "&lt;="&amp;EOMONTH(P28,0))&gt;10, C28, "")), ""))), "")</f>
        <v>GENISIS MARIA CANTILLO TORRES</v>
      </c>
      <c r="U28">
        <f>IF(AND(P28&lt;&gt;"", P28&gt;=DATE(YEAR(P28),MONTH(P28),1), SUMIFS($K:$K, $C:$C, C28, $P:$P, "&gt;="&amp;DATE(YEAR(P28),MONTH(P28),1), $P:$P, "&lt;="&amp;EOMONTH(P28,0))&gt;10), K28, "")</f>
        <v>29</v>
      </c>
      <c r="V28">
        <f>IF(AND(P28&lt;&gt;"", P28&gt;=DATE(YEAR(P28),MONTH(P28),1), SUMIFS($K:$K, $C:$C, C28, $P:$P, "&gt;="&amp;DATE(YEAR(P28),MONTH(P28),1), $P:$P, "&lt;="&amp;EOMONTH(P28,0))&gt;10), YEAR(P28), "")</f>
        <v>2024</v>
      </c>
      <c r="W28" t="str">
        <f>IF(AND(P28&lt;&gt;"", P28&gt;=DATE(YEAR(P28),MONTH(P28),1), SUMIFS($K:$K, $C:$C, C28, $P:$P, "&gt;="&amp;DATE(YEAR(P28),MONTH(P28),1), $P:$P, "&lt;="&amp;EOMONTH(P28,0))&gt;10), TEXT(P28, "MMMM"), "")</f>
        <v>febrero</v>
      </c>
      <c r="X28" t="str" cm="1">
        <f t="array" ref="X28">IF(AND(P28&lt;&gt;"", P28&gt;=DATE(YEAR(P28),MONTH(P28),1), SUMIFS($K:$K, $C:$C, C28, $P:$P, "&gt;="&amp;DATE(YEAR(P28),MONTH(P28),1), $P:$P, "&lt;="&amp;EOMONTH(P28,0))&gt;10), _xlfn.TEXTJOIN(", ", TRUE, _xlfn._xlws.FILTER($R:$R, ($C:$C=C28) * ($P:$P&gt;=DATE(YEAR(P28),MONTH(P28),1)) * ($P:$P&lt;=EOMONTH(P28,0)))), "")</f>
        <v>O829</v>
      </c>
      <c r="Y28" t="str" cm="1">
        <f t="array" ref="Y28">IF(AND(P28&lt;&gt;"", P28&gt;=DATE(YEAR(P28),MONTH(P28),1), SUMIFS($K:$K, $C:$C, C28, $P:$P, "&gt;="&amp;DATE(YEAR(P28),MONTH(P28),1), $P:$P, "&lt;="&amp;EOMONTH(P28,0))&gt;10), _xlfn.TEXTJOIN(", ", TRUE, _xlfn._xlws.FILTER($S:$S, ($C:$C=C28) * ($P:$P&gt;=DATE(YEAR(P28),MONTH(P28),1)) * ($P:$P&lt;=EOMONTH(P28,0)))), "")</f>
        <v>Parto por cesarea, sin otra especificacion</v>
      </c>
    </row>
    <row r="29" spans="1:25" ht="14.25" customHeight="1" x14ac:dyDescent="0.25">
      <c r="A29" s="83">
        <v>22</v>
      </c>
      <c r="B29" s="111" t="s">
        <v>26038</v>
      </c>
      <c r="C29" s="159" t="str">
        <f>_xlfn.XLOOKUP(D29,[1]!Data[CEDULA],[1]!Data[Nombre Completo],"No Existe",0,1)</f>
        <v>OLGA PATRICIA MOLINA JIMENEZ</v>
      </c>
      <c r="D29" s="23">
        <v>22510938</v>
      </c>
      <c r="E29" s="138">
        <f>IFERROR(_xlfn.NUMBERVALUE(Data[[#This Row],[CEDULA ]],",","."),_xlfn.NUMBERVALUE(Data[[#This Row],[CEDULA ]],".",","))</f>
        <v>22510938</v>
      </c>
      <c r="F29" s="138" t="str">
        <f>_xlfn.XLOOKUP(E29,[1]!Data[CEDULA],[1]!Data[CARGO],"No Existe",0,1)</f>
        <v>AMA DE LLAVES</v>
      </c>
      <c r="G29" s="11" t="str">
        <f>_xlfn.XLOOKUP(E29,[1]!Data[CEDULA],[1]!Data[EMPRESA DONDE PRESTA SERVICIO],"No Existe",0,1)</f>
        <v>COMFAMILIAR ATLANTICO</v>
      </c>
      <c r="H29" s="11" t="str">
        <f>_xlfn.XLOOKUP(E29,[1]!Data[CEDULA],[1]!Data[UBICACIÓN],"No Existe",0,1)</f>
        <v>CENTRO RECREACIONAL TURIPANA</v>
      </c>
      <c r="I29" s="11" t="s">
        <v>25911</v>
      </c>
      <c r="J29" s="111" t="str">
        <f>UPPER(TEXT(Data[[#This Row],[F. INICIO]],"mmmm"))</f>
        <v>FEBRERO</v>
      </c>
      <c r="K29" s="11">
        <v>7</v>
      </c>
      <c r="L29" s="11" t="s">
        <v>5</v>
      </c>
      <c r="M29" s="11" t="s">
        <v>25630</v>
      </c>
      <c r="N29" s="141" t="str">
        <f>_xlfn.XLOOKUP(D29,[1]!Data[CEDULA],[1]!Data[EPS/SURA],"No Existe",0,1)</f>
        <v>E.P.S SANITAS</v>
      </c>
      <c r="O29" s="11">
        <f>YEAR(Data[[#This Row],[F. INICIO]])</f>
        <v>2024</v>
      </c>
      <c r="P29" s="26">
        <v>45324</v>
      </c>
      <c r="Q29" s="26">
        <v>45330</v>
      </c>
      <c r="R29" s="11" t="s">
        <v>10992</v>
      </c>
      <c r="S29" s="92" t="str">
        <f>IF(Data[[#This Row],[TIPO DE INCAPACIDAD]]="LICENCIA DE PATERNIDAD","Licencia de paternidad",IF(Data[[#This Row],[TIPO DE INCAPACIDAD]]="LICENCIA DE LUTO","Licencia de Luto",_xlfn.IFNA(VLOOKUP(R29,'CIE-10 PARA RIPS'!$A$6:B13192,2,0),"No especificado")))</f>
        <v>Tumor de comportamiento incierto o desconocido del utero</v>
      </c>
      <c r="T29" t="str">
        <f>IF(P29&lt;&gt;"", IF(P29&gt;0, IF(P29&lt;=DATE(YEAR(P29),MONTH(P29),DAY(P29)), IF(P29&gt;=DATE(YEAR(P29),MONTH(P29),1), IF(K29&gt;10, C29, IF(SUMIFS($K:$K, $C:$C, C29, $P:$P, "&gt;="&amp;DATE(YEAR(P29),MONTH(P29),1), $P:$P, "&lt;="&amp;EOMONTH(P29,0))&gt;10, C29, "")), ""))), "")</f>
        <v/>
      </c>
      <c r="U29" t="str">
        <f>IF(AND(P29&lt;&gt;"", P29&gt;=DATE(YEAR(P29),MONTH(P29),1), SUMIFS($K:$K, $C:$C, C29, $P:$P, "&gt;="&amp;DATE(YEAR(P29),MONTH(P29),1), $P:$P, "&lt;="&amp;EOMONTH(P29,0))&gt;10), K29, "")</f>
        <v/>
      </c>
      <c r="V29" t="str">
        <f>IF(AND(P29&lt;&gt;"", P29&gt;=DATE(YEAR(P29),MONTH(P29),1), SUMIFS($K:$K, $C:$C, C29, $P:$P, "&gt;="&amp;DATE(YEAR(P29),MONTH(P29),1), $P:$P, "&lt;="&amp;EOMONTH(P29,0))&gt;10), YEAR(P29), "")</f>
        <v/>
      </c>
      <c r="W29" t="str">
        <f>IF(AND(P29&lt;&gt;"", P29&gt;=DATE(YEAR(P29),MONTH(P29),1), SUMIFS($K:$K, $C:$C, C29, $P:$P, "&gt;="&amp;DATE(YEAR(P29),MONTH(P29),1), $P:$P, "&lt;="&amp;EOMONTH(P29,0))&gt;10), TEXT(P29, "MMMM"), "")</f>
        <v/>
      </c>
      <c r="X29" t="str" cm="1">
        <f t="array" ref="X29">IF(AND(P29&lt;&gt;"", P29&gt;=DATE(YEAR(P29),MONTH(P29),1), SUMIFS($K:$K, $C:$C, C29, $P:$P, "&gt;="&amp;DATE(YEAR(P29),MONTH(P29),1), $P:$P, "&lt;="&amp;EOMONTH(P29,0))&gt;10), _xlfn.TEXTJOIN(", ", TRUE, _xlfn._xlws.FILTER($R:$R, ($C:$C=C29) * ($P:$P&gt;=DATE(YEAR(P29),MONTH(P29),1)) * ($P:$P&lt;=EOMONTH(P29,0)))), "")</f>
        <v/>
      </c>
      <c r="Y29" t="str" cm="1">
        <f t="array" ref="Y29">IF(AND(P29&lt;&gt;"", P29&gt;=DATE(YEAR(P29),MONTH(P29),1), SUMIFS($K:$K, $C:$C, C29, $P:$P, "&gt;="&amp;DATE(YEAR(P29),MONTH(P29),1), $P:$P, "&lt;="&amp;EOMONTH(P29,0))&gt;10), _xlfn.TEXTJOIN(", ", TRUE, _xlfn._xlws.FILTER($S:$S, ($C:$C=C29) * ($P:$P&gt;=DATE(YEAR(P29),MONTH(P29),1)) * ($P:$P&lt;=EOMONTH(P29,0)))), "")</f>
        <v/>
      </c>
    </row>
    <row r="30" spans="1:25" ht="14.25" customHeight="1" x14ac:dyDescent="0.25">
      <c r="A30" s="83">
        <v>23</v>
      </c>
      <c r="B30" s="111" t="s">
        <v>26038</v>
      </c>
      <c r="C30" s="159" t="str">
        <f>_xlfn.XLOOKUP(D30,[1]!Data[CEDULA],[1]!Data[Nombre Completo],"No Existe",0,1)</f>
        <v>LORAINNE PAOLA MOLINA PADILLA</v>
      </c>
      <c r="D30" s="23">
        <v>1044392755</v>
      </c>
      <c r="E30" s="138">
        <f>IFERROR(_xlfn.NUMBERVALUE(Data[[#This Row],[CEDULA ]],",","."),_xlfn.NUMBERVALUE(Data[[#This Row],[CEDULA ]],".",","))</f>
        <v>1044392755</v>
      </c>
      <c r="F30" s="138" t="str">
        <f>_xlfn.XLOOKUP(E30,[1]!Data[CEDULA],[1]!Data[CARGO],"No Existe",0,1)</f>
        <v>COCINERO 1</v>
      </c>
      <c r="G30" s="11" t="str">
        <f>_xlfn.XLOOKUP(E30,[1]!Data[CEDULA],[1]!Data[EMPRESA DONDE PRESTA SERVICIO],"No Existe",0,1)</f>
        <v>COMFAMILIAR ATLANTICO</v>
      </c>
      <c r="H30" s="11" t="str">
        <f>_xlfn.XLOOKUP(E30,[1]!Data[CEDULA],[1]!Data[UBICACIÓN],"No Existe",0,1)</f>
        <v>TURIPANA MERCADEO</v>
      </c>
      <c r="I30" s="11" t="s">
        <v>25911</v>
      </c>
      <c r="J30" s="111" t="str">
        <f>UPPER(TEXT(Data[[#This Row],[F. INICIO]],"mmmm"))</f>
        <v>FEBRERO</v>
      </c>
      <c r="K30" s="11">
        <v>1</v>
      </c>
      <c r="L30" s="11" t="s">
        <v>5</v>
      </c>
      <c r="M30" s="11" t="s">
        <v>25630</v>
      </c>
      <c r="N30" s="141" t="str">
        <f>_xlfn.XLOOKUP(D30,[1]!Data[CEDULA],[1]!Data[EPS/SURA],"No Existe",0,1)</f>
        <v>FAMISANAR</v>
      </c>
      <c r="O30" s="11">
        <f>YEAR(Data[[#This Row],[F. INICIO]])</f>
        <v>2024</v>
      </c>
      <c r="P30" s="26">
        <v>45323</v>
      </c>
      <c r="Q30" s="26">
        <v>45323</v>
      </c>
      <c r="R30" s="11" t="s">
        <v>8919</v>
      </c>
      <c r="S30" s="92" t="str">
        <f>IF(Data[[#This Row],[TIPO DE INCAPACIDAD]]="LICENCIA DE PATERNIDAD","Licencia de paternidad",IF(Data[[#This Row],[TIPO DE INCAPACIDAD]]="LICENCIA DE LUTO","Licencia de Luto",_xlfn.IFNA(VLOOKUP(R30,'CIE-10 PARA RIPS'!$A$6:B13194,2,0),"No especificado")))</f>
        <v>Otras infecciones agudas de sitios multiples de las vias respiratorias superiores</v>
      </c>
      <c r="T30" t="str">
        <f>IF(P30&lt;&gt;"", IF(P30&gt;0, IF(P30&lt;=DATE(YEAR(P30),MONTH(P30),DAY(P30)), IF(P30&gt;=DATE(YEAR(P30),MONTH(P30),1), IF(K30&gt;10, C30, IF(SUMIFS($K:$K, $C:$C, C30, $P:$P, "&gt;="&amp;DATE(YEAR(P30),MONTH(P30),1), $P:$P, "&lt;="&amp;EOMONTH(P30,0))&gt;10, C30, "")), ""))), "")</f>
        <v/>
      </c>
      <c r="U30" t="str">
        <f>IF(AND(P30&lt;&gt;"", P30&gt;=DATE(YEAR(P30),MONTH(P30),1), SUMIFS($K:$K, $C:$C, C30, $P:$P, "&gt;="&amp;DATE(YEAR(P30),MONTH(P30),1), $P:$P, "&lt;="&amp;EOMONTH(P30,0))&gt;10), K30, "")</f>
        <v/>
      </c>
      <c r="V30" t="str">
        <f>IF(AND(P30&lt;&gt;"", P30&gt;=DATE(YEAR(P30),MONTH(P30),1), SUMIFS($K:$K, $C:$C, C30, $P:$P, "&gt;="&amp;DATE(YEAR(P30),MONTH(P30),1), $P:$P, "&lt;="&amp;EOMONTH(P30,0))&gt;10), YEAR(P30), "")</f>
        <v/>
      </c>
      <c r="W30" t="str">
        <f>IF(AND(P30&lt;&gt;"", P30&gt;=DATE(YEAR(P30),MONTH(P30),1), SUMIFS($K:$K, $C:$C, C30, $P:$P, "&gt;="&amp;DATE(YEAR(P30),MONTH(P30),1), $P:$P, "&lt;="&amp;EOMONTH(P30,0))&gt;10), TEXT(P30, "MMMM"), "")</f>
        <v/>
      </c>
      <c r="X30" t="str" cm="1">
        <f t="array" ref="X30">IF(AND(P30&lt;&gt;"", P30&gt;=DATE(YEAR(P30),MONTH(P30),1), SUMIFS($K:$K, $C:$C, C30, $P:$P, "&gt;="&amp;DATE(YEAR(P30),MONTH(P30),1), $P:$P, "&lt;="&amp;EOMONTH(P30,0))&gt;10), _xlfn.TEXTJOIN(", ", TRUE, _xlfn._xlws.FILTER($R:$R, ($C:$C=C30) * ($P:$P&gt;=DATE(YEAR(P30),MONTH(P30),1)) * ($P:$P&lt;=EOMONTH(P30,0)))), "")</f>
        <v/>
      </c>
      <c r="Y30" t="str" cm="1">
        <f t="array" ref="Y30">IF(AND(P30&lt;&gt;"", P30&gt;=DATE(YEAR(P30),MONTH(P30),1), SUMIFS($K:$K, $C:$C, C30, $P:$P, "&gt;="&amp;DATE(YEAR(P30),MONTH(P30),1), $P:$P, "&lt;="&amp;EOMONTH(P30,0))&gt;10), _xlfn.TEXTJOIN(", ", TRUE, _xlfn._xlws.FILTER($S:$S, ($C:$C=C30) * ($P:$P&gt;=DATE(YEAR(P30),MONTH(P30),1)) * ($P:$P&lt;=EOMONTH(P30,0)))), "")</f>
        <v/>
      </c>
    </row>
    <row r="31" spans="1:25" ht="14.25" customHeight="1" x14ac:dyDescent="0.25">
      <c r="A31" s="83">
        <v>24</v>
      </c>
      <c r="B31" s="111" t="s">
        <v>26038</v>
      </c>
      <c r="C31" s="159" t="str">
        <f>_xlfn.XLOOKUP(D31,[1]!Data[CEDULA],[1]!Data[Nombre Completo],"No Existe",0,1)</f>
        <v>CARELIS DEL CARMEN CARIDAD CALDERON</v>
      </c>
      <c r="D31" s="59">
        <v>1047239028</v>
      </c>
      <c r="E31" s="138">
        <f>IFERROR(_xlfn.NUMBERVALUE(Data[[#This Row],[CEDULA ]],",","."),_xlfn.NUMBERVALUE(Data[[#This Row],[CEDULA ]],".",","))</f>
        <v>1047239028</v>
      </c>
      <c r="F31" s="138" t="str">
        <f>_xlfn.XLOOKUP(E31,[1]!Data[CEDULA],[1]!Data[CARGO],"No Existe",0,1)</f>
        <v>SUPERNUMERARIO(A)</v>
      </c>
      <c r="G31" s="11" t="str">
        <f>_xlfn.XLOOKUP(E31,[1]!Data[CEDULA],[1]!Data[EMPRESA DONDE PRESTA SERVICIO],"No Existe",0,1)</f>
        <v>COMFAMILIAR ATLANTICO</v>
      </c>
      <c r="H31" s="11" t="str">
        <f>_xlfn.XLOOKUP(E31,[1]!Data[CEDULA],[1]!Data[UBICACIÓN],"No Existe",0,1)</f>
        <v>SEDE CARIBE MERCADEO</v>
      </c>
      <c r="I31" s="11" t="s">
        <v>25911</v>
      </c>
      <c r="J31" s="111" t="str">
        <f>UPPER(TEXT(Data[[#This Row],[F. INICIO]],"mmmm"))</f>
        <v>FEBRERO</v>
      </c>
      <c r="K31" s="11">
        <v>2</v>
      </c>
      <c r="L31" s="11" t="s">
        <v>5</v>
      </c>
      <c r="M31" s="11" t="s">
        <v>25630</v>
      </c>
      <c r="N31" s="141" t="str">
        <f>_xlfn.XLOOKUP(D31,[1]!Data[CEDULA],[1]!Data[EPS/SURA],"No Existe",0,1)</f>
        <v>MUTUALSER</v>
      </c>
      <c r="O31" s="11">
        <f>YEAR(Data[[#This Row],[F. INICIO]])</f>
        <v>2024</v>
      </c>
      <c r="P31" s="26">
        <v>45330</v>
      </c>
      <c r="Q31" s="26">
        <v>45331</v>
      </c>
      <c r="R31" s="11" t="s">
        <v>8647</v>
      </c>
      <c r="S31" s="92" t="str">
        <f>IF(Data[[#This Row],[TIPO DE INCAPACIDAD]]="LICENCIA DE PATERNIDAD","Licencia de paternidad",IF(Data[[#This Row],[TIPO DE INCAPACIDAD]]="LICENCIA DE LUTO","Licencia de Luto",_xlfn.IFNA(VLOOKUP(R31,'CIE-10 PARA RIPS'!$A$6:B13373,2,0),"No especificado")))</f>
        <v>Raiz dental retenida</v>
      </c>
      <c r="T31" t="str">
        <f>IF(P31&lt;&gt;"", IF(P31&gt;0, IF(P31&lt;=DATE(YEAR(P31),MONTH(P31),DAY(P31)), IF(P31&gt;=DATE(YEAR(P31),MONTH(P31),1), IF(K31&gt;10, C31, IF(SUMIFS($K:$K, $C:$C, C31, $P:$P, "&gt;="&amp;DATE(YEAR(P31),MONTH(P31),1), $P:$P, "&lt;="&amp;EOMONTH(P31,0))&gt;10, C31, "")), ""))), "")</f>
        <v/>
      </c>
      <c r="U31" t="str">
        <f>IF(AND(P31&lt;&gt;"", P31&gt;=DATE(YEAR(P31),MONTH(P31),1), SUMIFS($K:$K, $C:$C, C31, $P:$P, "&gt;="&amp;DATE(YEAR(P31),MONTH(P31),1), $P:$P, "&lt;="&amp;EOMONTH(P31,0))&gt;10), K31, "")</f>
        <v/>
      </c>
      <c r="V31" t="str">
        <f>IF(AND(P31&lt;&gt;"", P31&gt;=DATE(YEAR(P31),MONTH(P31),1), SUMIFS($K:$K, $C:$C, C31, $P:$P, "&gt;="&amp;DATE(YEAR(P31),MONTH(P31),1), $P:$P, "&lt;="&amp;EOMONTH(P31,0))&gt;10), YEAR(P31), "")</f>
        <v/>
      </c>
      <c r="W31" t="str">
        <f>IF(AND(P31&lt;&gt;"", P31&gt;=DATE(YEAR(P31),MONTH(P31),1), SUMIFS($K:$K, $C:$C, C31, $P:$P, "&gt;="&amp;DATE(YEAR(P31),MONTH(P31),1), $P:$P, "&lt;="&amp;EOMONTH(P31,0))&gt;10), TEXT(P31, "MMMM"), "")</f>
        <v/>
      </c>
      <c r="X31" t="str" cm="1">
        <f t="array" ref="X31">IF(AND(P31&lt;&gt;"", P31&gt;=DATE(YEAR(P31),MONTH(P31),1), SUMIFS($K:$K, $C:$C, C31, $P:$P, "&gt;="&amp;DATE(YEAR(P31),MONTH(P31),1), $P:$P, "&lt;="&amp;EOMONTH(P31,0))&gt;10), _xlfn.TEXTJOIN(", ", TRUE, _xlfn._xlws.FILTER($R:$R, ($C:$C=C31) * ($P:$P&gt;=DATE(YEAR(P31),MONTH(P31),1)) * ($P:$P&lt;=EOMONTH(P31,0)))), "")</f>
        <v/>
      </c>
      <c r="Y31" t="str" cm="1">
        <f t="array" ref="Y31">IF(AND(P31&lt;&gt;"", P31&gt;=DATE(YEAR(P31),MONTH(P31),1), SUMIFS($K:$K, $C:$C, C31, $P:$P, "&gt;="&amp;DATE(YEAR(P31),MONTH(P31),1), $P:$P, "&lt;="&amp;EOMONTH(P31,0))&gt;10), _xlfn.TEXTJOIN(", ", TRUE, _xlfn._xlws.FILTER($S:$S, ($C:$C=C31) * ($P:$P&gt;=DATE(YEAR(P31),MONTH(P31),1)) * ($P:$P&lt;=EOMONTH(P31,0)))), "")</f>
        <v/>
      </c>
    </row>
    <row r="32" spans="1:25" x14ac:dyDescent="0.25">
      <c r="A32" s="83">
        <v>25</v>
      </c>
      <c r="B32" s="111" t="s">
        <v>26038</v>
      </c>
      <c r="C32" s="159" t="str">
        <f>_xlfn.XLOOKUP(D32,[1]!Data[CEDULA],[1]!Data[Nombre Completo],"No Existe",0,1)</f>
        <v>PEDRO FABIAN ARIZA MAESTRE</v>
      </c>
      <c r="D32" s="162">
        <v>1045228765</v>
      </c>
      <c r="E32" s="139">
        <f>IFERROR(_xlfn.NUMBERVALUE(Data[[#This Row],[CEDULA ]],",","."),_xlfn.NUMBERVALUE(Data[[#This Row],[CEDULA ]],".",","))</f>
        <v>1045228765</v>
      </c>
      <c r="F32" s="139" t="str">
        <f>_xlfn.XLOOKUP(E32,[1]!Data[CEDULA],[1]!Data[CARGO],"No Existe",0,1)</f>
        <v>STEWARD</v>
      </c>
      <c r="G32" s="24" t="str">
        <f>_xlfn.XLOOKUP(E32,[1]!Data[CEDULA],[1]!Data[EMPRESA DONDE PRESTA SERVICIO],"No Existe",0,1)</f>
        <v>COMFAMILIAR ATLANTICO</v>
      </c>
      <c r="H32" s="24" t="str">
        <f>_xlfn.XLOOKUP(E32,[1]!Data[CEDULA],[1]!Data[UBICACIÓN],"No Existe",0,1)</f>
        <v>CENTRO DE PROCESAMIENTO</v>
      </c>
      <c r="I32" s="24" t="s">
        <v>25912</v>
      </c>
      <c r="J32" s="111" t="str">
        <f>UPPER(TEXT(Data[[#This Row],[F. INICIO]],"mmmm"))</f>
        <v>JULIO</v>
      </c>
      <c r="K32" s="24">
        <v>7</v>
      </c>
      <c r="L32" s="11" t="s">
        <v>5</v>
      </c>
      <c r="M32" s="11" t="s">
        <v>25630</v>
      </c>
      <c r="N32" s="141" t="str">
        <f>_xlfn.XLOOKUP(D32,[1]!Data[CEDULA],[1]!Data[EPS/SURA],"No Existe",0,1)</f>
        <v>NUEVA E.P.S.</v>
      </c>
      <c r="O32" s="24">
        <f>YEAR(Data[[#This Row],[F. INICIO]])</f>
        <v>2024</v>
      </c>
      <c r="P32" s="19">
        <v>45483</v>
      </c>
      <c r="Q32" s="19">
        <v>45489</v>
      </c>
      <c r="R32" s="24" t="s">
        <v>4937</v>
      </c>
      <c r="S32" s="92" t="str">
        <f>IF(Data[[#This Row],[TIPO DE INCAPACIDAD]]="LICENCIA DE PATERNIDAD","Licencia de paternidad",IF(Data[[#This Row],[TIPO DE INCAPACIDAD]]="LICENCIA DE LUTO","Licencia de Luto",_xlfn.IFNA(VLOOKUP(R32,'CIE-10 PARA RIPS'!$A$6:B13226,2,0),"No especificado")))</f>
        <v>Herida de otras partes de la muneca y de la mano</v>
      </c>
      <c r="T32" t="str">
        <f>IF(P32&lt;&gt;"", IF(P32&gt;0, IF(P32&lt;=DATE(YEAR(P32),MONTH(P32),DAY(P32)), IF(P32&gt;=DATE(YEAR(P32),MONTH(P32),1), IF(K32&gt;10, C32, IF(SUMIFS($K:$K, $C:$C, C32, $P:$P, "&gt;="&amp;DATE(YEAR(P32),MONTH(P32),1), $P:$P, "&lt;="&amp;EOMONTH(P32,0))&gt;10, C32, "")), ""))), "")</f>
        <v/>
      </c>
      <c r="U32" t="str">
        <f>IF(AND(P32&lt;&gt;"", P32&gt;=DATE(YEAR(P32),MONTH(P32),1), SUMIFS($K:$K, $C:$C, C32, $P:$P, "&gt;="&amp;DATE(YEAR(P32),MONTH(P32),1), $P:$P, "&lt;="&amp;EOMONTH(P32,0))&gt;10), K32, "")</f>
        <v/>
      </c>
      <c r="V32" t="str">
        <f>IF(AND(P32&lt;&gt;"", P32&gt;=DATE(YEAR(P32),MONTH(P32),1), SUMIFS($K:$K, $C:$C, C32, $P:$P, "&gt;="&amp;DATE(YEAR(P32),MONTH(P32),1), $P:$P, "&lt;="&amp;EOMONTH(P32,0))&gt;10), YEAR(P32), "")</f>
        <v/>
      </c>
      <c r="W32" t="str">
        <f>IF(AND(P32&lt;&gt;"", P32&gt;=DATE(YEAR(P32),MONTH(P32),1), SUMIFS($K:$K, $C:$C, C32, $P:$P, "&gt;="&amp;DATE(YEAR(P32),MONTH(P32),1), $P:$P, "&lt;="&amp;EOMONTH(P32,0))&gt;10), TEXT(P32, "MMMM"), "")</f>
        <v/>
      </c>
      <c r="X32" t="str" cm="1">
        <f t="array" ref="X32">IF(AND(P32&lt;&gt;"", P32&gt;=DATE(YEAR(P32),MONTH(P32),1), SUMIFS($K:$K, $C:$C, C32, $P:$P, "&gt;="&amp;DATE(YEAR(P32),MONTH(P32),1), $P:$P, "&lt;="&amp;EOMONTH(P32,0))&gt;10), _xlfn.TEXTJOIN(", ", TRUE, _xlfn._xlws.FILTER($R:$R, ($C:$C=C32) * ($P:$P&gt;=DATE(YEAR(P32),MONTH(P32),1)) * ($P:$P&lt;=EOMONTH(P32,0)))), "")</f>
        <v/>
      </c>
      <c r="Y32" t="str" cm="1">
        <f t="array" ref="Y32">IF(AND(P32&lt;&gt;"", P32&gt;=DATE(YEAR(P32),MONTH(P32),1), SUMIFS($K:$K, $C:$C, C32, $P:$P, "&gt;="&amp;DATE(YEAR(P32),MONTH(P32),1), $P:$P, "&lt;="&amp;EOMONTH(P32,0))&gt;10), _xlfn.TEXTJOIN(", ", TRUE, _xlfn._xlws.FILTER($S:$S, ($C:$C=C32) * ($P:$P&gt;=DATE(YEAR(P32),MONTH(P32),1)) * ($P:$P&lt;=EOMONTH(P32,0)))), "")</f>
        <v/>
      </c>
    </row>
    <row r="33" spans="1:25" x14ac:dyDescent="0.25">
      <c r="A33" s="83">
        <v>26</v>
      </c>
      <c r="B33" s="111" t="s">
        <v>26038</v>
      </c>
      <c r="C33" s="159" t="str">
        <f>_xlfn.XLOOKUP(D33,[1]!Data[CEDULA],[1]!Data[Nombre Completo],"No Existe",0,1)</f>
        <v>MIGUEL DE JESUS RAMOS ARTETA</v>
      </c>
      <c r="D33" s="162">
        <v>1044394141</v>
      </c>
      <c r="E33" s="139">
        <f>IFERROR(_xlfn.NUMBERVALUE(Data[[#This Row],[CEDULA ]],",","."),_xlfn.NUMBERVALUE(Data[[#This Row],[CEDULA ]],".",","))</f>
        <v>1044394141</v>
      </c>
      <c r="F33" s="139" t="str">
        <f>_xlfn.XLOOKUP(E33,[1]!Data[CEDULA],[1]!Data[CARGO],"No Existe",0,1)</f>
        <v>SUPERNUMERARIO(A)</v>
      </c>
      <c r="G33" s="24" t="str">
        <f>_xlfn.XLOOKUP(E33,[1]!Data[CEDULA],[1]!Data[EMPRESA DONDE PRESTA SERVICIO],"No Existe",0,1)</f>
        <v>COMFAMILIAR ATLANTICO</v>
      </c>
      <c r="H33" s="24" t="str">
        <f>_xlfn.XLOOKUP(E33,[1]!Data[CEDULA],[1]!Data[UBICACIÓN],"No Existe",0,1)</f>
        <v>CENTRO RECREACIONAL TURIPANA</v>
      </c>
      <c r="I33" s="24" t="s">
        <v>25912</v>
      </c>
      <c r="J33" s="111" t="str">
        <f>UPPER(TEXT(Data[[#This Row],[F. INICIO]],"mmmm"))</f>
        <v>JULIO</v>
      </c>
      <c r="K33" s="24">
        <v>1</v>
      </c>
      <c r="L33" s="11" t="s">
        <v>5</v>
      </c>
      <c r="M33" s="11" t="s">
        <v>25630</v>
      </c>
      <c r="N33" s="141" t="str">
        <f>_xlfn.XLOOKUP(D33,[1]!Data[CEDULA],[1]!Data[EPS/SURA],"No Existe",0,1)</f>
        <v>NUEVA E.P.S.</v>
      </c>
      <c r="O33" s="24">
        <f>YEAR(Data[[#This Row],[F. INICIO]])</f>
        <v>2024</v>
      </c>
      <c r="P33" s="19">
        <v>45474</v>
      </c>
      <c r="Q33" s="19">
        <v>45474</v>
      </c>
      <c r="R33" s="24" t="s">
        <v>8926</v>
      </c>
      <c r="S33" s="92" t="str">
        <f>IF(Data[[#This Row],[TIPO DE INCAPACIDAD]]="LICENCIA DE PATERNIDAD","Licencia de paternidad",IF(Data[[#This Row],[TIPO DE INCAPACIDAD]]="LICENCIA DE LUTO","Licencia de Luto",_xlfn.IFNA(VLOOKUP(R33,'CIE-10 PARA RIPS'!$A$6:B13228,2,0),"No especificado")))</f>
        <v>Amigdalitis aguda, no especificada</v>
      </c>
      <c r="T33" t="str">
        <f>IF(P33&lt;&gt;"", IF(P33&gt;0, IF(P33&lt;=DATE(YEAR(P33),MONTH(P33),DAY(P33)), IF(P33&gt;=DATE(YEAR(P33),MONTH(P33),1), IF(K33&gt;10, C33, IF(SUMIFS($K:$K, $C:$C, C33, $P:$P, "&gt;="&amp;DATE(YEAR(P33),MONTH(P33),1), $P:$P, "&lt;="&amp;EOMONTH(P33,0))&gt;10, C33, "")), ""))), "")</f>
        <v/>
      </c>
      <c r="U33" t="str">
        <f>IF(AND(P33&lt;&gt;"", P33&gt;=DATE(YEAR(P33),MONTH(P33),1), SUMIFS($K:$K, $C:$C, C33, $P:$P, "&gt;="&amp;DATE(YEAR(P33),MONTH(P33),1), $P:$P, "&lt;="&amp;EOMONTH(P33,0))&gt;10), K33, "")</f>
        <v/>
      </c>
      <c r="V33" t="str">
        <f>IF(AND(P33&lt;&gt;"", P33&gt;=DATE(YEAR(P33),MONTH(P33),1), SUMIFS($K:$K, $C:$C, C33, $P:$P, "&gt;="&amp;DATE(YEAR(P33),MONTH(P33),1), $P:$P, "&lt;="&amp;EOMONTH(P33,0))&gt;10), YEAR(P33), "")</f>
        <v/>
      </c>
      <c r="W33" t="str">
        <f>IF(AND(P33&lt;&gt;"", P33&gt;=DATE(YEAR(P33),MONTH(P33),1), SUMIFS($K:$K, $C:$C, C33, $P:$P, "&gt;="&amp;DATE(YEAR(P33),MONTH(P33),1), $P:$P, "&lt;="&amp;EOMONTH(P33,0))&gt;10), TEXT(P33, "MMMM"), "")</f>
        <v/>
      </c>
      <c r="X33" t="str" cm="1">
        <f t="array" ref="X33">IF(AND(P33&lt;&gt;"", P33&gt;=DATE(YEAR(P33),MONTH(P33),1), SUMIFS($K:$K, $C:$C, C33, $P:$P, "&gt;="&amp;DATE(YEAR(P33),MONTH(P33),1), $P:$P, "&lt;="&amp;EOMONTH(P33,0))&gt;10), _xlfn.TEXTJOIN(", ", TRUE, _xlfn._xlws.FILTER($R:$R, ($C:$C=C33) * ($P:$P&gt;=DATE(YEAR(P33),MONTH(P33),1)) * ($P:$P&lt;=EOMONTH(P33,0)))), "")</f>
        <v/>
      </c>
      <c r="Y33" t="str" cm="1">
        <f t="array" ref="Y33">IF(AND(P33&lt;&gt;"", P33&gt;=DATE(YEAR(P33),MONTH(P33),1), SUMIFS($K:$K, $C:$C, C33, $P:$P, "&gt;="&amp;DATE(YEAR(P33),MONTH(P33),1), $P:$P, "&lt;="&amp;EOMONTH(P33,0))&gt;10), _xlfn.TEXTJOIN(", ", TRUE, _xlfn._xlws.FILTER($S:$S, ($C:$C=C33) * ($P:$P&gt;=DATE(YEAR(P33),MONTH(P33),1)) * ($P:$P&lt;=EOMONTH(P33,0)))), "")</f>
        <v/>
      </c>
    </row>
    <row r="34" spans="1:25" x14ac:dyDescent="0.25">
      <c r="A34" s="83">
        <v>27</v>
      </c>
      <c r="B34" s="111" t="s">
        <v>26038</v>
      </c>
      <c r="C34" s="159" t="str">
        <f>_xlfn.XLOOKUP(D34,[1]!Data[CEDULA],[1]!Data[Nombre Completo],"No Existe",0,1)</f>
        <v>ALDEMAR ENRIQUE ORTIZ CARPINTERO</v>
      </c>
      <c r="D34">
        <v>72310167</v>
      </c>
      <c r="E34" s="139">
        <f>IFERROR(_xlfn.NUMBERVALUE(Data[[#This Row],[CEDULA ]],",","."),_xlfn.NUMBERVALUE(Data[[#This Row],[CEDULA ]],".",","))</f>
        <v>72310167</v>
      </c>
      <c r="F34" s="139" t="str">
        <f>_xlfn.XLOOKUP(E34,[1]!Data[CEDULA],[1]!Data[CARGO],"No Existe",0,1)</f>
        <v>SUPERNUMERARIO(A)</v>
      </c>
      <c r="G34" s="24" t="str">
        <f>_xlfn.XLOOKUP(E34,[1]!Data[CEDULA],[1]!Data[EMPRESA DONDE PRESTA SERVICIO],"No Existe",0,1)</f>
        <v>COMFAMILIAR ATLANTICO</v>
      </c>
      <c r="H34" s="24" t="str">
        <f>_xlfn.XLOOKUP(E34,[1]!Data[CEDULA],[1]!Data[UBICACIÓN],"No Existe",0,1)</f>
        <v>SALGARITO</v>
      </c>
      <c r="I34" s="24" t="s">
        <v>25912</v>
      </c>
      <c r="J34" s="111" t="str">
        <f>UPPER(TEXT(Data[[#This Row],[F. INICIO]],"mmmm"))</f>
        <v>SEPTIEMBRE</v>
      </c>
      <c r="K34" s="13">
        <v>1</v>
      </c>
      <c r="L34" s="112" t="s">
        <v>5</v>
      </c>
      <c r="M34" s="11" t="s">
        <v>25630</v>
      </c>
      <c r="N34" s="141" t="str">
        <f>_xlfn.XLOOKUP(D34,[1]!Data[CEDULA],[1]!Data[EPS/SURA],"No Existe",0,1)</f>
        <v>SALUD TOTAL</v>
      </c>
      <c r="O34" s="11">
        <f>YEAR(Data[[#This Row],[F. INICIO]])</f>
        <v>2018</v>
      </c>
      <c r="P34" s="19">
        <v>43362</v>
      </c>
      <c r="Q34" s="19">
        <v>43362</v>
      </c>
      <c r="R34" s="24" t="s">
        <v>9886</v>
      </c>
      <c r="S34" s="92" t="str">
        <f>IF(Data[[#This Row],[TIPO DE INCAPACIDAD]]="LICENCIA DE PATERNIDAD","Licencia de paternidad",IF(Data[[#This Row],[TIPO DE INCAPACIDAD]]="LICENCIA DE LUTO","Licencia de Luto",_xlfn.IFNA(VLOOKUP(R34,'CIE-10 PARA RIPS'!$A$6:B13199,2,0),"No especificado")))</f>
        <v>Cefalea debida a tension</v>
      </c>
      <c r="T34" t="str">
        <f>IF(P34&lt;&gt;"", IF(P34&gt;0, IF(P34&lt;=DATE(YEAR(P34),MONTH(P34),DAY(P34)), IF(P34&gt;=DATE(YEAR(P34),MONTH(P34),1), IF(K34&gt;10, C34, IF(SUMIFS($K:$K, $C:$C, C34, $P:$P, "&gt;="&amp;DATE(YEAR(P34),MONTH(P34),1), $P:$P, "&lt;="&amp;EOMONTH(P34,0))&gt;10, C34, "")), ""))), "")</f>
        <v/>
      </c>
      <c r="U34" t="str">
        <f>IF(AND(P34&lt;&gt;"", P34&gt;=DATE(YEAR(P34),MONTH(P34),1), SUMIFS($K:$K, $C:$C, C34, $P:$P, "&gt;="&amp;DATE(YEAR(P34),MONTH(P34),1), $P:$P, "&lt;="&amp;EOMONTH(P34,0))&gt;10), K34, "")</f>
        <v/>
      </c>
      <c r="V34" t="str">
        <f>IF(AND(P34&lt;&gt;"", P34&gt;=DATE(YEAR(P34),MONTH(P34),1), SUMIFS($K:$K, $C:$C, C34, $P:$P, "&gt;="&amp;DATE(YEAR(P34),MONTH(P34),1), $P:$P, "&lt;="&amp;EOMONTH(P34,0))&gt;10), YEAR(P34), "")</f>
        <v/>
      </c>
      <c r="W34" t="str">
        <f>IF(AND(P34&lt;&gt;"", P34&gt;=DATE(YEAR(P34),MONTH(P34),1), SUMIFS($K:$K, $C:$C, C34, $P:$P, "&gt;="&amp;DATE(YEAR(P34),MONTH(P34),1), $P:$P, "&lt;="&amp;EOMONTH(P34,0))&gt;10), TEXT(P34, "MMMM"), "")</f>
        <v/>
      </c>
      <c r="X34" t="str" cm="1">
        <f t="array" ref="X34">IF(AND(P34&lt;&gt;"", P34&gt;=DATE(YEAR(P34),MONTH(P34),1), SUMIFS($K:$K, $C:$C, C34, $P:$P, "&gt;="&amp;DATE(YEAR(P34),MONTH(P34),1), $P:$P, "&lt;="&amp;EOMONTH(P34,0))&gt;10), _xlfn.TEXTJOIN(", ", TRUE, _xlfn._xlws.FILTER($R:$R, ($C:$C=C34) * ($P:$P&gt;=DATE(YEAR(P34),MONTH(P34),1)) * ($P:$P&lt;=EOMONTH(P34,0)))), "")</f>
        <v/>
      </c>
      <c r="Y34" t="str" cm="1">
        <f t="array" ref="Y34">IF(AND(P34&lt;&gt;"", P34&gt;=DATE(YEAR(P34),MONTH(P34),1), SUMIFS($K:$K, $C:$C, C34, $P:$P, "&gt;="&amp;DATE(YEAR(P34),MONTH(P34),1), $P:$P, "&lt;="&amp;EOMONTH(P34,0))&gt;10), _xlfn.TEXTJOIN(", ", TRUE, _xlfn._xlws.FILTER($S:$S, ($C:$C=C34) * ($P:$P&gt;=DATE(YEAR(P34),MONTH(P34),1)) * ($P:$P&lt;=EOMONTH(P34,0)))), "")</f>
        <v/>
      </c>
    </row>
    <row r="35" spans="1:25" x14ac:dyDescent="0.25">
      <c r="A35" s="83">
        <v>28</v>
      </c>
      <c r="B35" s="111" t="s">
        <v>26038</v>
      </c>
      <c r="C35" s="159" t="str">
        <f>_xlfn.XLOOKUP(D35,[1]!Data[CEDULA],[1]!Data[Nombre Completo],"No Existe",0,1)</f>
        <v>HELIS MARI RAMIREZ PATIÑO</v>
      </c>
      <c r="D35" s="162">
        <v>1140868628</v>
      </c>
      <c r="E35" s="139">
        <f>IFERROR(_xlfn.NUMBERVALUE(Data[[#This Row],[CEDULA ]],",","."),_xlfn.NUMBERVALUE(Data[[#This Row],[CEDULA ]],".",","))</f>
        <v>1140868628</v>
      </c>
      <c r="F35" s="139" t="str">
        <f>_xlfn.XLOOKUP(E35,[1]!Data[CEDULA],[1]!Data[CARGO],"No Existe",0,1)</f>
        <v>SUPERNUMERARIO(A)</v>
      </c>
      <c r="G35" s="24" t="str">
        <f>_xlfn.XLOOKUP(E35,[1]!Data[CEDULA],[1]!Data[EMPRESA DONDE PRESTA SERVICIO],"No Existe",0,1)</f>
        <v>COMFAMILIAR ATLANTICO</v>
      </c>
      <c r="H35" s="24" t="str">
        <f>_xlfn.XLOOKUP(E35,[1]!Data[CEDULA],[1]!Data[UBICACIÓN],"No Existe",0,1)</f>
        <v>SEDE NORTE</v>
      </c>
      <c r="I35" s="24" t="s">
        <v>25911</v>
      </c>
      <c r="J35" s="111" t="str">
        <f>UPPER(TEXT(Data[[#This Row],[F. INICIO]],"mmmm"))</f>
        <v>JULIO</v>
      </c>
      <c r="K35" s="24">
        <v>31</v>
      </c>
      <c r="L35" s="11" t="s">
        <v>5</v>
      </c>
      <c r="M35" s="11" t="s">
        <v>51</v>
      </c>
      <c r="N35" s="141" t="str">
        <f>_xlfn.XLOOKUP(D35,[1]!Data[CEDULA],[1]!Data[EPS/SURA],"No Existe",0,1)</f>
        <v>MUTUALSER</v>
      </c>
      <c r="O35" s="24">
        <f>YEAR(Data[[#This Row],[F. INICIO]])</f>
        <v>2024</v>
      </c>
      <c r="P35" s="19">
        <v>45474</v>
      </c>
      <c r="Q35" s="19">
        <v>45504</v>
      </c>
      <c r="R35" s="24" t="s">
        <v>6670</v>
      </c>
      <c r="S35" s="92" t="str">
        <f>IF(Data[[#This Row],[TIPO DE INCAPACIDAD]]="LICENCIA DE PATERNIDAD","Licencia de paternidad",IF(Data[[#This Row],[TIPO DE INCAPACIDAD]]="LICENCIA DE LUTO","Licencia de Luto",_xlfn.IFNA(VLOOKUP(R35,'CIE-10 PARA RIPS'!$A$6:B13235,2,0),"No especificado")))</f>
        <v>Parto por cesarea de emergencia</v>
      </c>
      <c r="T35" t="str">
        <f>IF(P35&lt;&gt;"", IF(P35&gt;0, IF(P35&lt;=DATE(YEAR(P35),MONTH(P35),DAY(P35)), IF(P35&gt;=DATE(YEAR(P35),MONTH(P35),1), IF(K35&gt;10, C35, IF(SUMIFS($K:$K, $C:$C, C35, $P:$P, "&gt;="&amp;DATE(YEAR(P35),MONTH(P35),1), $P:$P, "&lt;="&amp;EOMONTH(P35,0))&gt;10, C35, "")), ""))), "")</f>
        <v>HELIS MARI RAMIREZ PATIÑO</v>
      </c>
      <c r="U35">
        <f>IF(AND(P35&lt;&gt;"", P35&gt;=DATE(YEAR(P35),MONTH(P35),1), SUMIFS($K:$K, $C:$C, C35, $P:$P, "&gt;="&amp;DATE(YEAR(P35),MONTH(P35),1), $P:$P, "&lt;="&amp;EOMONTH(P35,0))&gt;10), K35, "")</f>
        <v>31</v>
      </c>
      <c r="V35">
        <f>IF(AND(P35&lt;&gt;"", P35&gt;=DATE(YEAR(P35),MONTH(P35),1), SUMIFS($K:$K, $C:$C, C35, $P:$P, "&gt;="&amp;DATE(YEAR(P35),MONTH(P35),1), $P:$P, "&lt;="&amp;EOMONTH(P35,0))&gt;10), YEAR(P35), "")</f>
        <v>2024</v>
      </c>
      <c r="W35" t="str">
        <f>IF(AND(P35&lt;&gt;"", P35&gt;=DATE(YEAR(P35),MONTH(P35),1), SUMIFS($K:$K, $C:$C, C35, $P:$P, "&gt;="&amp;DATE(YEAR(P35),MONTH(P35),1), $P:$P, "&lt;="&amp;EOMONTH(P35,0))&gt;10), TEXT(P35, "MMMM"), "")</f>
        <v>julio</v>
      </c>
      <c r="X35" t="str" cm="1">
        <f t="array" ref="X35">IF(AND(P35&lt;&gt;"", P35&gt;=DATE(YEAR(P35),MONTH(P35),1), SUMIFS($K:$K, $C:$C, C35, $P:$P, "&gt;="&amp;DATE(YEAR(P35),MONTH(P35),1), $P:$P, "&lt;="&amp;EOMONTH(P35,0))&gt;10), _xlfn.TEXTJOIN(", ", TRUE, _xlfn._xlws.FILTER($R:$R, ($C:$C=C35) * ($P:$P&gt;=DATE(YEAR(P35),MONTH(P35),1)) * ($P:$P&lt;=EOMONTH(P35,0)))), "")</f>
        <v>O821</v>
      </c>
      <c r="Y35" t="str" cm="1">
        <f t="array" ref="Y35">IF(AND(P35&lt;&gt;"", P35&gt;=DATE(YEAR(P35),MONTH(P35),1), SUMIFS($K:$K, $C:$C, C35, $P:$P, "&gt;="&amp;DATE(YEAR(P35),MONTH(P35),1), $P:$P, "&lt;="&amp;EOMONTH(P35,0))&gt;10), _xlfn.TEXTJOIN(", ", TRUE, _xlfn._xlws.FILTER($S:$S, ($C:$C=C35) * ($P:$P&gt;=DATE(YEAR(P35),MONTH(P35),1)) * ($P:$P&lt;=EOMONTH(P35,0)))), "")</f>
        <v>Parto por cesarea de emergencia</v>
      </c>
    </row>
    <row r="36" spans="1:25" x14ac:dyDescent="0.25">
      <c r="A36" s="83">
        <v>29</v>
      </c>
      <c r="B36" s="111" t="s">
        <v>26038</v>
      </c>
      <c r="C36" s="159" t="str">
        <f>_xlfn.XLOOKUP(D36,[1]!Data[CEDULA],[1]!Data[Nombre Completo],"No Existe",0,1)</f>
        <v>ROYBER ALBERTO ARRIETA RODRIGUEZ</v>
      </c>
      <c r="D36" s="162">
        <v>1143427863</v>
      </c>
      <c r="E36" s="139">
        <f>IFERROR(_xlfn.NUMBERVALUE(Data[[#This Row],[CEDULA ]],",","."),_xlfn.NUMBERVALUE(Data[[#This Row],[CEDULA ]],".",","))</f>
        <v>1143427863</v>
      </c>
      <c r="F36" s="139" t="str">
        <f>_xlfn.XLOOKUP(E36,[1]!Data[CEDULA],[1]!Data[CARGO],"No Existe",0,1)</f>
        <v>SUPERNUMERARIO(A)</v>
      </c>
      <c r="G36" s="24" t="str">
        <f>_xlfn.XLOOKUP(E36,[1]!Data[CEDULA],[1]!Data[EMPRESA DONDE PRESTA SERVICIO],"No Existe",0,1)</f>
        <v>COMFAMILIAR ATLANTICO</v>
      </c>
      <c r="H36" s="24" t="str">
        <f>_xlfn.XLOOKUP(E36,[1]!Data[CEDULA],[1]!Data[UBICACIÓN],"No Existe",0,1)</f>
        <v>PROGRAMAS RECREATIVOS</v>
      </c>
      <c r="I36" s="24" t="s">
        <v>25912</v>
      </c>
      <c r="J36" s="111" t="str">
        <f>UPPER(TEXT(Data[[#This Row],[F. INICIO]],"mmmm"))</f>
        <v>JULIO</v>
      </c>
      <c r="K36" s="24">
        <v>10</v>
      </c>
      <c r="L36" s="11" t="s">
        <v>94</v>
      </c>
      <c r="M36" s="9" t="s">
        <v>12770</v>
      </c>
      <c r="N36" s="141" t="str">
        <f>_xlfn.XLOOKUP(D36,[1]!Data[CEDULA],[1]!Data[EPS/SURA],"No Existe",0,1)</f>
        <v>NUEVA E.P.S.</v>
      </c>
      <c r="O36" s="24">
        <f>YEAR(Data[[#This Row],[F. INICIO]])</f>
        <v>2024</v>
      </c>
      <c r="P36" s="19">
        <v>45486</v>
      </c>
      <c r="Q36" s="19">
        <v>45495</v>
      </c>
      <c r="R36" s="24" t="s">
        <v>106</v>
      </c>
      <c r="S36" s="92" t="str">
        <f>IF(Data[[#This Row],[TIPO DE INCAPACIDAD]]="LICENCIA DE PATERNIDAD","Licencia de paternidad",IF(Data[[#This Row],[TIPO DE INCAPACIDAD]]="LICENCIA DE LUTO","Licencia de Luto",_xlfn.IFNA(VLOOKUP(R36,'CIE-10 PARA RIPS'!$A$6:B13238,2,0),"No especificado")))</f>
        <v>Esguinces y torceduras del tobillo</v>
      </c>
      <c r="T36" t="str">
        <f>IF(P36&lt;&gt;"", IF(P36&gt;0, IF(P36&lt;=DATE(YEAR(P36),MONTH(P36),DAY(P36)), IF(P36&gt;=DATE(YEAR(P36),MONTH(P36),1), IF(K36&gt;10, C36, IF(SUMIFS($K:$K, $C:$C, C36, $P:$P, "&gt;="&amp;DATE(YEAR(P36),MONTH(P36),1), $P:$P, "&lt;="&amp;EOMONTH(P36,0))&gt;10, C36, "")), ""))), "")</f>
        <v>ROYBER ALBERTO ARRIETA RODRIGUEZ</v>
      </c>
      <c r="U36">
        <f>IF(AND(P36&lt;&gt;"", P36&gt;=DATE(YEAR(P36),MONTH(P36),1), SUMIFS($K:$K, $C:$C, C36, $P:$P, "&gt;="&amp;DATE(YEAR(P36),MONTH(P36),1), $P:$P, "&lt;="&amp;EOMONTH(P36,0))&gt;10), K36, "")</f>
        <v>10</v>
      </c>
      <c r="V36">
        <f>IF(AND(P36&lt;&gt;"", P36&gt;=DATE(YEAR(P36),MONTH(P36),1), SUMIFS($K:$K, $C:$C, C36, $P:$P, "&gt;="&amp;DATE(YEAR(P36),MONTH(P36),1), $P:$P, "&lt;="&amp;EOMONTH(P36,0))&gt;10), YEAR(P36), "")</f>
        <v>2024</v>
      </c>
      <c r="W36" t="str">
        <f>IF(AND(P36&lt;&gt;"", P36&gt;=DATE(YEAR(P36),MONTH(P36),1), SUMIFS($K:$K, $C:$C, C36, $P:$P, "&gt;="&amp;DATE(YEAR(P36),MONTH(P36),1), $P:$P, "&lt;="&amp;EOMONTH(P36,0))&gt;10), TEXT(P36, "MMMM"), "")</f>
        <v>julio</v>
      </c>
      <c r="X36" t="str" cm="1">
        <f t="array" ref="X36">IF(AND(P36&lt;&gt;"", P36&gt;=DATE(YEAR(P36),MONTH(P36),1), SUMIFS($K:$K, $C:$C, C36, $P:$P, "&gt;="&amp;DATE(YEAR(P36),MONTH(P36),1), $P:$P, "&lt;="&amp;EOMONTH(P36,0))&gt;10), _xlfn.TEXTJOIN(", ", TRUE, _xlfn._xlws.FILTER($R:$R, ($C:$C=C36) * ($P:$P&gt;=DATE(YEAR(P36),MONTH(P36),1)) * ($P:$P&lt;=EOMONTH(P36,0)))), "")</f>
        <v>S934, S934</v>
      </c>
      <c r="Y36" t="str" cm="1">
        <f t="array" ref="Y36">IF(AND(P36&lt;&gt;"", P36&gt;=DATE(YEAR(P36),MONTH(P36),1), SUMIFS($K:$K, $C:$C, C36, $P:$P, "&gt;="&amp;DATE(YEAR(P36),MONTH(P36),1), $P:$P, "&lt;="&amp;EOMONTH(P36,0))&gt;10), _xlfn.TEXTJOIN(", ", TRUE, _xlfn._xlws.FILTER($S:$S, ($C:$C=C36) * ($P:$P&gt;=DATE(YEAR(P36),MONTH(P36),1)) * ($P:$P&lt;=EOMONTH(P36,0)))), "")</f>
        <v>Esguinces y torceduras del tobillo, Esguinces y torceduras del tobillo</v>
      </c>
    </row>
    <row r="37" spans="1:25" x14ac:dyDescent="0.25">
      <c r="A37" s="83">
        <v>30</v>
      </c>
      <c r="B37" s="111" t="s">
        <v>26038</v>
      </c>
      <c r="C37" s="159" t="str">
        <f>_xlfn.XLOOKUP(D37,[1]!Data[CEDULA],[1]!Data[Nombre Completo],"No Existe",0,1)</f>
        <v>MARIA ESTHER VARGAS MARQUEZ</v>
      </c>
      <c r="D37" s="162">
        <v>1044394039</v>
      </c>
      <c r="E37" s="139">
        <f>IFERROR(_xlfn.NUMBERVALUE(Data[[#This Row],[CEDULA ]],",","."),_xlfn.NUMBERVALUE(Data[[#This Row],[CEDULA ]],".",","))</f>
        <v>1044394039</v>
      </c>
      <c r="F37" s="139" t="str">
        <f>_xlfn.XLOOKUP(E37,[1]!Data[CEDULA],[1]!Data[CARGO],"No Existe",0,1)</f>
        <v>SUPERNUMERARIO(A)</v>
      </c>
      <c r="G37" s="24" t="str">
        <f>_xlfn.XLOOKUP(E37,[1]!Data[CEDULA],[1]!Data[EMPRESA DONDE PRESTA SERVICIO],"No Existe",0,1)</f>
        <v>COMFAMILIAR ATLANTICO</v>
      </c>
      <c r="H37" s="24" t="str">
        <f>_xlfn.XLOOKUP(E37,[1]!Data[CEDULA],[1]!Data[UBICACIÓN],"No Existe",0,1)</f>
        <v>CENTRO RECREACIONAL TURIPANA</v>
      </c>
      <c r="I37" s="24" t="s">
        <v>25911</v>
      </c>
      <c r="J37" s="111" t="str">
        <f>UPPER(TEXT(Data[[#This Row],[F. INICIO]],"mmmm"))</f>
        <v>JULIO</v>
      </c>
      <c r="K37" s="24">
        <v>3</v>
      </c>
      <c r="L37" s="11" t="s">
        <v>5</v>
      </c>
      <c r="M37" s="11" t="s">
        <v>25630</v>
      </c>
      <c r="N37" s="141" t="str">
        <f>_xlfn.XLOOKUP(D37,[1]!Data[CEDULA],[1]!Data[EPS/SURA],"No Existe",0,1)</f>
        <v>NUEVA E.P.S.</v>
      </c>
      <c r="O37" s="24">
        <f>YEAR(Data[[#This Row],[F. INICIO]])</f>
        <v>2024</v>
      </c>
      <c r="P37" s="19">
        <v>45483</v>
      </c>
      <c r="Q37" s="19">
        <v>45485</v>
      </c>
      <c r="R37" s="24" t="s">
        <v>8681</v>
      </c>
      <c r="S37" s="92" t="str">
        <f>IF(Data[[#This Row],[TIPO DE INCAPACIDAD]]="LICENCIA DE PATERNIDAD","Licencia de paternidad",IF(Data[[#This Row],[TIPO DE INCAPACIDAD]]="LICENCIA DE LUTO","Licencia de Luto",_xlfn.IFNA(VLOOKUP(R37,'CIE-10 PARA RIPS'!$A$6:B13239,2,0),"No especificado")))</f>
        <v>Pulpitis</v>
      </c>
      <c r="T37" t="str">
        <f>IF(P37&lt;&gt;"", IF(P37&gt;0, IF(P37&lt;=DATE(YEAR(P37),MONTH(P37),DAY(P37)), IF(P37&gt;=DATE(YEAR(P37),MONTH(P37),1), IF(K37&gt;10, C37, IF(SUMIFS($K:$K, $C:$C, C37, $P:$P, "&gt;="&amp;DATE(YEAR(P37),MONTH(P37),1), $P:$P, "&lt;="&amp;EOMONTH(P37,0))&gt;10, C37, "")), ""))), "")</f>
        <v/>
      </c>
      <c r="U37" t="str">
        <f>IF(AND(P37&lt;&gt;"", P37&gt;=DATE(YEAR(P37),MONTH(P37),1), SUMIFS($K:$K, $C:$C, C37, $P:$P, "&gt;="&amp;DATE(YEAR(P37),MONTH(P37),1), $P:$P, "&lt;="&amp;EOMONTH(P37,0))&gt;10), K37, "")</f>
        <v/>
      </c>
      <c r="V37" t="str">
        <f>IF(AND(P37&lt;&gt;"", P37&gt;=DATE(YEAR(P37),MONTH(P37),1), SUMIFS($K:$K, $C:$C, C37, $P:$P, "&gt;="&amp;DATE(YEAR(P37),MONTH(P37),1), $P:$P, "&lt;="&amp;EOMONTH(P37,0))&gt;10), YEAR(P37), "")</f>
        <v/>
      </c>
      <c r="W37" t="str">
        <f>IF(AND(P37&lt;&gt;"", P37&gt;=DATE(YEAR(P37),MONTH(P37),1), SUMIFS($K:$K, $C:$C, C37, $P:$P, "&gt;="&amp;DATE(YEAR(P37),MONTH(P37),1), $P:$P, "&lt;="&amp;EOMONTH(P37,0))&gt;10), TEXT(P37, "MMMM"), "")</f>
        <v/>
      </c>
      <c r="X37" t="str" cm="1">
        <f t="array" ref="X37">IF(AND(P37&lt;&gt;"", P37&gt;=DATE(YEAR(P37),MONTH(P37),1), SUMIFS($K:$K, $C:$C, C37, $P:$P, "&gt;="&amp;DATE(YEAR(P37),MONTH(P37),1), $P:$P, "&lt;="&amp;EOMONTH(P37,0))&gt;10), _xlfn.TEXTJOIN(", ", TRUE, _xlfn._xlws.FILTER($R:$R, ($C:$C=C37) * ($P:$P&gt;=DATE(YEAR(P37),MONTH(P37),1)) * ($P:$P&lt;=EOMONTH(P37,0)))), "")</f>
        <v/>
      </c>
      <c r="Y37" t="str" cm="1">
        <f t="array" ref="Y37">IF(AND(P37&lt;&gt;"", P37&gt;=DATE(YEAR(P37),MONTH(P37),1), SUMIFS($K:$K, $C:$C, C37, $P:$P, "&gt;="&amp;DATE(YEAR(P37),MONTH(P37),1), $P:$P, "&lt;="&amp;EOMONTH(P37,0))&gt;10), _xlfn.TEXTJOIN(", ", TRUE, _xlfn._xlws.FILTER($S:$S, ($C:$C=C37) * ($P:$P&gt;=DATE(YEAR(P37),MONTH(P37),1)) * ($P:$P&lt;=EOMONTH(P37,0)))), "")</f>
        <v/>
      </c>
    </row>
    <row r="38" spans="1:25" x14ac:dyDescent="0.25">
      <c r="A38" s="83">
        <v>31</v>
      </c>
      <c r="B38" s="111" t="s">
        <v>26038</v>
      </c>
      <c r="C38" s="159" t="str">
        <f>_xlfn.XLOOKUP(D38,[1]!Data[CEDULA],[1]!Data[Nombre Completo],"No Existe",0,1)</f>
        <v>NATALIA ISABEL CARDOZO MARTINEZ</v>
      </c>
      <c r="D38" s="162">
        <v>1143454486</v>
      </c>
      <c r="E38" s="139">
        <f>IFERROR(_xlfn.NUMBERVALUE(Data[[#This Row],[CEDULA ]],",","."),_xlfn.NUMBERVALUE(Data[[#This Row],[CEDULA ]],".",","))</f>
        <v>1143454486</v>
      </c>
      <c r="F38" s="139" t="str">
        <f>_xlfn.XLOOKUP(E38,[1]!Data[CEDULA],[1]!Data[CARGO],"No Existe",0,1)</f>
        <v>SUPERNUMERARIO(A)</v>
      </c>
      <c r="G38" s="24" t="str">
        <f>_xlfn.XLOOKUP(E38,[1]!Data[CEDULA],[1]!Data[EMPRESA DONDE PRESTA SERVICIO],"No Existe",0,1)</f>
        <v>COMFAMILIAR ATLANTICO</v>
      </c>
      <c r="H38" s="24" t="str">
        <f>_xlfn.XLOOKUP(E38,[1]!Data[CEDULA],[1]!Data[UBICACIÓN],"No Existe",0,1)</f>
        <v>PROGRAMAS RECREATIVOS</v>
      </c>
      <c r="I38" s="24" t="s">
        <v>25911</v>
      </c>
      <c r="J38" s="111" t="str">
        <f>UPPER(TEXT(Data[[#This Row],[F. INICIO]],"mmmm"))</f>
        <v>JULIO</v>
      </c>
      <c r="K38" s="24">
        <v>2</v>
      </c>
      <c r="L38" s="11" t="s">
        <v>94</v>
      </c>
      <c r="M38" s="9" t="s">
        <v>12770</v>
      </c>
      <c r="N38" s="141" t="str">
        <f>_xlfn.XLOOKUP(D38,[1]!Data[CEDULA],[1]!Data[EPS/SURA],"No Existe",0,1)</f>
        <v>SALUD TOTAL</v>
      </c>
      <c r="O38" s="24">
        <f>YEAR(Data[[#This Row],[F. INICIO]])</f>
        <v>2024</v>
      </c>
      <c r="P38" s="19">
        <v>45497</v>
      </c>
      <c r="Q38" s="19">
        <v>45498</v>
      </c>
      <c r="R38" s="24" t="s">
        <v>93</v>
      </c>
      <c r="S38" s="92" t="str">
        <f>IF(Data[[#This Row],[TIPO DE INCAPACIDAD]]="LICENCIA DE PATERNIDAD","Licencia de paternidad",IF(Data[[#This Row],[TIPO DE INCAPACIDAD]]="LICENCIA DE LUTO","Licencia de Luto",_xlfn.IFNA(VLOOKUP(R38,'CIE-10 PARA RIPS'!$A$6:B13240,2,0),"No especificado")))</f>
        <v>Contusion de la rodilla</v>
      </c>
      <c r="T38" t="str">
        <f>IF(P38&lt;&gt;"", IF(P38&gt;0, IF(P38&lt;=DATE(YEAR(P38),MONTH(P38),DAY(P38)), IF(P38&gt;=DATE(YEAR(P38),MONTH(P38),1), IF(K38&gt;10, C38, IF(SUMIFS($K:$K, $C:$C, C38, $P:$P, "&gt;="&amp;DATE(YEAR(P38),MONTH(P38),1), $P:$P, "&lt;="&amp;EOMONTH(P38,0))&gt;10, C38, "")), ""))), "")</f>
        <v/>
      </c>
      <c r="U38" t="str">
        <f>IF(AND(P38&lt;&gt;"", P38&gt;=DATE(YEAR(P38),MONTH(P38),1), SUMIFS($K:$K, $C:$C, C38, $P:$P, "&gt;="&amp;DATE(YEAR(P38),MONTH(P38),1), $P:$P, "&lt;="&amp;EOMONTH(P38,0))&gt;10), K38, "")</f>
        <v/>
      </c>
      <c r="V38" t="str">
        <f>IF(AND(P38&lt;&gt;"", P38&gt;=DATE(YEAR(P38),MONTH(P38),1), SUMIFS($K:$K, $C:$C, C38, $P:$P, "&gt;="&amp;DATE(YEAR(P38),MONTH(P38),1), $P:$P, "&lt;="&amp;EOMONTH(P38,0))&gt;10), YEAR(P38), "")</f>
        <v/>
      </c>
      <c r="W38" t="str">
        <f>IF(AND(P38&lt;&gt;"", P38&gt;=DATE(YEAR(P38),MONTH(P38),1), SUMIFS($K:$K, $C:$C, C38, $P:$P, "&gt;="&amp;DATE(YEAR(P38),MONTH(P38),1), $P:$P, "&lt;="&amp;EOMONTH(P38,0))&gt;10), TEXT(P38, "MMMM"), "")</f>
        <v/>
      </c>
      <c r="X38" t="str" cm="1">
        <f t="array" ref="X38">IF(AND(P38&lt;&gt;"", P38&gt;=DATE(YEAR(P38),MONTH(P38),1), SUMIFS($K:$K, $C:$C, C38, $P:$P, "&gt;="&amp;DATE(YEAR(P38),MONTH(P38),1), $P:$P, "&lt;="&amp;EOMONTH(P38,0))&gt;10), _xlfn.TEXTJOIN(", ", TRUE, _xlfn._xlws.FILTER($R:$R, ($C:$C=C38) * ($P:$P&gt;=DATE(YEAR(P38),MONTH(P38),1)) * ($P:$P&lt;=EOMONTH(P38,0)))), "")</f>
        <v/>
      </c>
      <c r="Y38" t="str" cm="1">
        <f t="array" ref="Y38">IF(AND(P38&lt;&gt;"", P38&gt;=DATE(YEAR(P38),MONTH(P38),1), SUMIFS($K:$K, $C:$C, C38, $P:$P, "&gt;="&amp;DATE(YEAR(P38),MONTH(P38),1), $P:$P, "&lt;="&amp;EOMONTH(P38,0))&gt;10), _xlfn.TEXTJOIN(", ", TRUE, _xlfn._xlws.FILTER($S:$S, ($C:$C=C38) * ($P:$P&gt;=DATE(YEAR(P38),MONTH(P38),1)) * ($P:$P&lt;=EOMONTH(P38,0)))), "")</f>
        <v/>
      </c>
    </row>
    <row r="39" spans="1:25" x14ac:dyDescent="0.25">
      <c r="A39" s="83">
        <v>32</v>
      </c>
      <c r="B39" s="111" t="s">
        <v>26038</v>
      </c>
      <c r="C39" s="159" t="str">
        <f>_xlfn.XLOOKUP(D39,[1]!Data[CEDULA],[1]!Data[Nombre Completo],"No Existe",0,1)</f>
        <v>NICK  MEDRANO VERGARA</v>
      </c>
      <c r="D39" s="23">
        <v>1143268971</v>
      </c>
      <c r="E39" s="138">
        <f>IFERROR(_xlfn.NUMBERVALUE(Data[[#This Row],[CEDULA ]],",","."),_xlfn.NUMBERVALUE(Data[[#This Row],[CEDULA ]],".",","))</f>
        <v>1143268971</v>
      </c>
      <c r="F39" s="138" t="str">
        <f>_xlfn.XLOOKUP(E39,[1]!Data[CEDULA],[1]!Data[CARGO],"No Existe",0,1)</f>
        <v>SUPERNUMERARIO(A)</v>
      </c>
      <c r="G39" s="24" t="str">
        <f>_xlfn.XLOOKUP(E39,[1]!Data[CEDULA],[1]!Data[EMPRESA DONDE PRESTA SERVICIO],"No Existe",0,1)</f>
        <v>COMFAMILIAR ATLANTICO</v>
      </c>
      <c r="H39" s="24" t="str">
        <f>_xlfn.XLOOKUP(E39,[1]!Data[CEDULA],[1]!Data[UBICACIÓN],"No Existe",0,1)</f>
        <v>SEDE CARIBE</v>
      </c>
      <c r="I39" s="24" t="s">
        <v>25912</v>
      </c>
      <c r="J39" s="111" t="str">
        <f>UPPER(TEXT(Data[[#This Row],[F. INICIO]],"mmmm"))</f>
        <v>JUNIO</v>
      </c>
      <c r="K39" s="24">
        <v>2</v>
      </c>
      <c r="L39" s="11" t="s">
        <v>5</v>
      </c>
      <c r="M39" s="11" t="s">
        <v>25630</v>
      </c>
      <c r="N39" s="141" t="str">
        <f>_xlfn.XLOOKUP(D39,[1]!Data[CEDULA],[1]!Data[EPS/SURA],"No Existe",0,1)</f>
        <v>EPS/SURA</v>
      </c>
      <c r="O39" s="24">
        <f>YEAR(Data[[#This Row],[F. INICIO]])</f>
        <v>2024</v>
      </c>
      <c r="P39" s="19">
        <v>45447</v>
      </c>
      <c r="Q39" s="19">
        <v>45448</v>
      </c>
      <c r="R39" s="24" t="s">
        <v>106</v>
      </c>
      <c r="S39" s="92" t="str">
        <f>IF(Data[[#This Row],[TIPO DE INCAPACIDAD]]="LICENCIA DE PATERNIDAD","Licencia de paternidad",IF(Data[[#This Row],[TIPO DE INCAPACIDAD]]="LICENCIA DE LUTO","Licencia de Luto",_xlfn.IFNA(VLOOKUP(R39,'CIE-10 PARA RIPS'!$A$6:B13204,2,0),"No especificado")))</f>
        <v>Esguinces y torceduras del tobillo</v>
      </c>
      <c r="T39" t="str">
        <f>IF(P39&lt;&gt;"", IF(P39&gt;0, IF(P39&lt;=DATE(YEAR(P39),MONTH(P39),DAY(P39)), IF(P39&gt;=DATE(YEAR(P39),MONTH(P39),1), IF(K39&gt;10, C39, IF(SUMIFS($K:$K, $C:$C, C39, $P:$P, "&gt;="&amp;DATE(YEAR(P39),MONTH(P39),1), $P:$P, "&lt;="&amp;EOMONTH(P39,0))&gt;10, C39, "")), ""))), "")</f>
        <v/>
      </c>
      <c r="U39" t="str">
        <f>IF(AND(P39&lt;&gt;"", P39&gt;=DATE(YEAR(P39),MONTH(P39),1), SUMIFS($K:$K, $C:$C, C39, $P:$P, "&gt;="&amp;DATE(YEAR(P39),MONTH(P39),1), $P:$P, "&lt;="&amp;EOMONTH(P39,0))&gt;10), K39, "")</f>
        <v/>
      </c>
      <c r="V39" t="str">
        <f>IF(AND(P39&lt;&gt;"", P39&gt;=DATE(YEAR(P39),MONTH(P39),1), SUMIFS($K:$K, $C:$C, C39, $P:$P, "&gt;="&amp;DATE(YEAR(P39),MONTH(P39),1), $P:$P, "&lt;="&amp;EOMONTH(P39,0))&gt;10), YEAR(P39), "")</f>
        <v/>
      </c>
      <c r="W39" t="str">
        <f>IF(AND(P39&lt;&gt;"", P39&gt;=DATE(YEAR(P39),MONTH(P39),1), SUMIFS($K:$K, $C:$C, C39, $P:$P, "&gt;="&amp;DATE(YEAR(P39),MONTH(P39),1), $P:$P, "&lt;="&amp;EOMONTH(P39,0))&gt;10), TEXT(P39, "MMMM"), "")</f>
        <v/>
      </c>
      <c r="X39" t="str" cm="1">
        <f t="array" ref="X39">IF(AND(P39&lt;&gt;"", P39&gt;=DATE(YEAR(P39),MONTH(P39),1), SUMIFS($K:$K, $C:$C, C39, $P:$P, "&gt;="&amp;DATE(YEAR(P39),MONTH(P39),1), $P:$P, "&lt;="&amp;EOMONTH(P39,0))&gt;10), _xlfn.TEXTJOIN(", ", TRUE, _xlfn._xlws.FILTER($R:$R, ($C:$C=C39) * ($P:$P&gt;=DATE(YEAR(P39),MONTH(P39),1)) * ($P:$P&lt;=EOMONTH(P39,0)))), "")</f>
        <v/>
      </c>
      <c r="Y39" t="str" cm="1">
        <f t="array" ref="Y39">IF(AND(P39&lt;&gt;"", P39&gt;=DATE(YEAR(P39),MONTH(P39),1), SUMIFS($K:$K, $C:$C, C39, $P:$P, "&gt;="&amp;DATE(YEAR(P39),MONTH(P39),1), $P:$P, "&lt;="&amp;EOMONTH(P39,0))&gt;10), _xlfn.TEXTJOIN(", ", TRUE, _xlfn._xlws.FILTER($S:$S, ($C:$C=C39) * ($P:$P&gt;=DATE(YEAR(P39),MONTH(P39),1)) * ($P:$P&lt;=EOMONTH(P39,0)))), "")</f>
        <v/>
      </c>
    </row>
    <row r="40" spans="1:25" x14ac:dyDescent="0.25">
      <c r="A40" s="83">
        <v>33</v>
      </c>
      <c r="B40" s="111" t="s">
        <v>26038</v>
      </c>
      <c r="C40" s="159" t="str">
        <f>_xlfn.XLOOKUP(D40,[1]!Data[CEDULA],[1]!Data[Nombre Completo],"No Existe",0,1)</f>
        <v>JOSE GREGORIO MARTINEZ MEJIA</v>
      </c>
      <c r="D40" s="23">
        <v>72236916</v>
      </c>
      <c r="E40" s="138">
        <f>IFERROR(_xlfn.NUMBERVALUE(Data[[#This Row],[CEDULA ]],",","."),_xlfn.NUMBERVALUE(Data[[#This Row],[CEDULA ]],".",","))</f>
        <v>72236916</v>
      </c>
      <c r="F40" s="138" t="str">
        <f>_xlfn.XLOOKUP(E40,[1]!Data[CEDULA],[1]!Data[CARGO],"No Existe",0,1)</f>
        <v>CHEF</v>
      </c>
      <c r="G40" s="24" t="str">
        <f>_xlfn.XLOOKUP(E40,[1]!Data[CEDULA],[1]!Data[EMPRESA DONDE PRESTA SERVICIO],"No Existe",0,1)</f>
        <v>COMFAMILIAR ATLANTICO</v>
      </c>
      <c r="H40" s="24" t="str">
        <f>_xlfn.XLOOKUP(E40,[1]!Data[CEDULA],[1]!Data[UBICACIÓN],"No Existe",0,1)</f>
        <v>SEDE CARIBE MERCADEO</v>
      </c>
      <c r="I40" s="24" t="s">
        <v>25912</v>
      </c>
      <c r="J40" s="111" t="str">
        <f>UPPER(TEXT(Data[[#This Row],[F. INICIO]],"mmmm"))</f>
        <v>JUNIO</v>
      </c>
      <c r="K40" s="24">
        <v>2</v>
      </c>
      <c r="L40" s="11" t="s">
        <v>5</v>
      </c>
      <c r="M40" s="11" t="s">
        <v>25630</v>
      </c>
      <c r="N40" s="141" t="str">
        <f>_xlfn.XLOOKUP(D40,[1]!Data[CEDULA],[1]!Data[EPS/SURA],"No Existe",0,1)</f>
        <v>EPS/SURA</v>
      </c>
      <c r="O40" s="24">
        <f>YEAR(Data[[#This Row],[F. INICIO]])</f>
        <v>2024</v>
      </c>
      <c r="P40" s="19">
        <v>45450</v>
      </c>
      <c r="Q40" s="19">
        <v>45451</v>
      </c>
      <c r="R40" s="24" t="s">
        <v>8939</v>
      </c>
      <c r="S40" s="92" t="str">
        <f>IF(Data[[#This Row],[TIPO DE INCAPACIDAD]]="LICENCIA DE PATERNIDAD","Licencia de paternidad",IF(Data[[#This Row],[TIPO DE INCAPACIDAD]]="LICENCIA DE LUTO","Licencia de Luto",_xlfn.IFNA(VLOOKUP(R40,'CIE-10 PARA RIPS'!$A$6:B13205,2,0),"No especificado")))</f>
        <v>Rinofaringitis aguda [resfriado comun]</v>
      </c>
      <c r="T40" t="str">
        <f>IF(P40&lt;&gt;"", IF(P40&gt;0, IF(P40&lt;=DATE(YEAR(P40),MONTH(P40),DAY(P40)), IF(P40&gt;=DATE(YEAR(P40),MONTH(P40),1), IF(K40&gt;10, C40, IF(SUMIFS($K:$K, $C:$C, C40, $P:$P, "&gt;="&amp;DATE(YEAR(P40),MONTH(P40),1), $P:$P, "&lt;="&amp;EOMONTH(P40,0))&gt;10, C40, "")), ""))), "")</f>
        <v/>
      </c>
      <c r="U40" t="str">
        <f>IF(AND(P40&lt;&gt;"", P40&gt;=DATE(YEAR(P40),MONTH(P40),1), SUMIFS($K:$K, $C:$C, C40, $P:$P, "&gt;="&amp;DATE(YEAR(P40),MONTH(P40),1), $P:$P, "&lt;="&amp;EOMONTH(P40,0))&gt;10), K40, "")</f>
        <v/>
      </c>
      <c r="V40" t="str">
        <f>IF(AND(P40&lt;&gt;"", P40&gt;=DATE(YEAR(P40),MONTH(P40),1), SUMIFS($K:$K, $C:$C, C40, $P:$P, "&gt;="&amp;DATE(YEAR(P40),MONTH(P40),1), $P:$P, "&lt;="&amp;EOMONTH(P40,0))&gt;10), YEAR(P40), "")</f>
        <v/>
      </c>
      <c r="W40" t="str">
        <f>IF(AND(P40&lt;&gt;"", P40&gt;=DATE(YEAR(P40),MONTH(P40),1), SUMIFS($K:$K, $C:$C, C40, $P:$P, "&gt;="&amp;DATE(YEAR(P40),MONTH(P40),1), $P:$P, "&lt;="&amp;EOMONTH(P40,0))&gt;10), TEXT(P40, "MMMM"), "")</f>
        <v/>
      </c>
      <c r="X40" t="str" cm="1">
        <f t="array" ref="X40">IF(AND(P40&lt;&gt;"", P40&gt;=DATE(YEAR(P40),MONTH(P40),1), SUMIFS($K:$K, $C:$C, C40, $P:$P, "&gt;="&amp;DATE(YEAR(P40),MONTH(P40),1), $P:$P, "&lt;="&amp;EOMONTH(P40,0))&gt;10), _xlfn.TEXTJOIN(", ", TRUE, _xlfn._xlws.FILTER($R:$R, ($C:$C=C40) * ($P:$P&gt;=DATE(YEAR(P40),MONTH(P40),1)) * ($P:$P&lt;=EOMONTH(P40,0)))), "")</f>
        <v/>
      </c>
      <c r="Y40" t="str" cm="1">
        <f t="array" ref="Y40">IF(AND(P40&lt;&gt;"", P40&gt;=DATE(YEAR(P40),MONTH(P40),1), SUMIFS($K:$K, $C:$C, C40, $P:$P, "&gt;="&amp;DATE(YEAR(P40),MONTH(P40),1), $P:$P, "&lt;="&amp;EOMONTH(P40,0))&gt;10), _xlfn.TEXTJOIN(", ", TRUE, _xlfn._xlws.FILTER($S:$S, ($C:$C=C40) * ($P:$P&gt;=DATE(YEAR(P40),MONTH(P40),1)) * ($P:$P&lt;=EOMONTH(P40,0)))), "")</f>
        <v/>
      </c>
    </row>
    <row r="41" spans="1:25" x14ac:dyDescent="0.25">
      <c r="A41" s="83">
        <v>34</v>
      </c>
      <c r="B41" s="111" t="s">
        <v>26038</v>
      </c>
      <c r="C41" s="159" t="str">
        <f>_xlfn.XLOOKUP(D41,[1]!Data[CEDULA],[1]!Data[Nombre Completo],"No Existe",0,1)</f>
        <v>CARLOS ALFREDO DAZA MOLINA</v>
      </c>
      <c r="D41" s="23">
        <v>1044395232</v>
      </c>
      <c r="E41" s="138">
        <f>IFERROR(_xlfn.NUMBERVALUE(Data[[#This Row],[CEDULA ]],",","."),_xlfn.NUMBERVALUE(Data[[#This Row],[CEDULA ]],".",","))</f>
        <v>1044395232</v>
      </c>
      <c r="F41" s="138" t="str">
        <f>_xlfn.XLOOKUP(E41,[1]!Data[CEDULA],[1]!Data[CARGO],"No Existe",0,1)</f>
        <v>SUPERNUMERARIO(A)</v>
      </c>
      <c r="G41" s="24" t="str">
        <f>_xlfn.XLOOKUP(E41,[1]!Data[CEDULA],[1]!Data[EMPRESA DONDE PRESTA SERVICIO],"No Existe",0,1)</f>
        <v>COMFAMILIAR ATLANTICO</v>
      </c>
      <c r="H41" s="24" t="str">
        <f>_xlfn.XLOOKUP(E41,[1]!Data[CEDULA],[1]!Data[UBICACIÓN],"No Existe",0,1)</f>
        <v>CENTRO RECREACIONAL TURIPANA</v>
      </c>
      <c r="I41" s="24" t="s">
        <v>25912</v>
      </c>
      <c r="J41" s="111" t="str">
        <f>UPPER(TEXT(Data[[#This Row],[F. INICIO]],"mmmm"))</f>
        <v>JUNIO</v>
      </c>
      <c r="K41" s="24">
        <v>2</v>
      </c>
      <c r="L41" s="11" t="s">
        <v>5</v>
      </c>
      <c r="M41" s="11" t="s">
        <v>25630</v>
      </c>
      <c r="N41" s="141" t="str">
        <f>_xlfn.XLOOKUP(D41,[1]!Data[CEDULA],[1]!Data[EPS/SURA],"No Existe",0,1)</f>
        <v>NUEVA E.P.S.</v>
      </c>
      <c r="O41" s="24">
        <f>YEAR(Data[[#This Row],[F. INICIO]])</f>
        <v>2024</v>
      </c>
      <c r="P41" s="19">
        <v>45450</v>
      </c>
      <c r="Q41" s="19">
        <v>45451</v>
      </c>
      <c r="R41" s="24" t="s">
        <v>8939</v>
      </c>
      <c r="S41" s="92" t="str">
        <f>IF(Data[[#This Row],[TIPO DE INCAPACIDAD]]="LICENCIA DE PATERNIDAD","Licencia de paternidad",IF(Data[[#This Row],[TIPO DE INCAPACIDAD]]="LICENCIA DE LUTO","Licencia de Luto",_xlfn.IFNA(VLOOKUP(R41,'CIE-10 PARA RIPS'!$A$6:B13206,2,0),"No especificado")))</f>
        <v>Rinofaringitis aguda [resfriado comun]</v>
      </c>
      <c r="T41" t="str">
        <f>IF(P41&lt;&gt;"", IF(P41&gt;0, IF(P41&lt;=DATE(YEAR(P41),MONTH(P41),DAY(P41)), IF(P41&gt;=DATE(YEAR(P41),MONTH(P41),1), IF(K41&gt;10, C41, IF(SUMIFS($K:$K, $C:$C, C41, $P:$P, "&gt;="&amp;DATE(YEAR(P41),MONTH(P41),1), $P:$P, "&lt;="&amp;EOMONTH(P41,0))&gt;10, C41, "")), ""))), "")</f>
        <v/>
      </c>
      <c r="U41" t="str">
        <f>IF(AND(P41&lt;&gt;"", P41&gt;=DATE(YEAR(P41),MONTH(P41),1), SUMIFS($K:$K, $C:$C, C41, $P:$P, "&gt;="&amp;DATE(YEAR(P41),MONTH(P41),1), $P:$P, "&lt;="&amp;EOMONTH(P41,0))&gt;10), K41, "")</f>
        <v/>
      </c>
      <c r="V41" t="str">
        <f>IF(AND(P41&lt;&gt;"", P41&gt;=DATE(YEAR(P41),MONTH(P41),1), SUMIFS($K:$K, $C:$C, C41, $P:$P, "&gt;="&amp;DATE(YEAR(P41),MONTH(P41),1), $P:$P, "&lt;="&amp;EOMONTH(P41,0))&gt;10), YEAR(P41), "")</f>
        <v/>
      </c>
      <c r="W41" t="str">
        <f>IF(AND(P41&lt;&gt;"", P41&gt;=DATE(YEAR(P41),MONTH(P41),1), SUMIFS($K:$K, $C:$C, C41, $P:$P, "&gt;="&amp;DATE(YEAR(P41),MONTH(P41),1), $P:$P, "&lt;="&amp;EOMONTH(P41,0))&gt;10), TEXT(P41, "MMMM"), "")</f>
        <v/>
      </c>
      <c r="X41" t="str" cm="1">
        <f t="array" ref="X41">IF(AND(P41&lt;&gt;"", P41&gt;=DATE(YEAR(P41),MONTH(P41),1), SUMIFS($K:$K, $C:$C, C41, $P:$P, "&gt;="&amp;DATE(YEAR(P41),MONTH(P41),1), $P:$P, "&lt;="&amp;EOMONTH(P41,0))&gt;10), _xlfn.TEXTJOIN(", ", TRUE, _xlfn._xlws.FILTER($R:$R, ($C:$C=C41) * ($P:$P&gt;=DATE(YEAR(P41),MONTH(P41),1)) * ($P:$P&lt;=EOMONTH(P41,0)))), "")</f>
        <v/>
      </c>
      <c r="Y41" t="str" cm="1">
        <f t="array" ref="Y41">IF(AND(P41&lt;&gt;"", P41&gt;=DATE(YEAR(P41),MONTH(P41),1), SUMIFS($K:$K, $C:$C, C41, $P:$P, "&gt;="&amp;DATE(YEAR(P41),MONTH(P41),1), $P:$P, "&lt;="&amp;EOMONTH(P41,0))&gt;10), _xlfn.TEXTJOIN(", ", TRUE, _xlfn._xlws.FILTER($S:$S, ($C:$C=C41) * ($P:$P&gt;=DATE(YEAR(P41),MONTH(P41),1)) * ($P:$P&lt;=EOMONTH(P41,0)))), "")</f>
        <v/>
      </c>
    </row>
    <row r="42" spans="1:25" ht="30" x14ac:dyDescent="0.25">
      <c r="A42" s="83">
        <v>35</v>
      </c>
      <c r="B42" s="111" t="s">
        <v>26038</v>
      </c>
      <c r="C42" s="159" t="str">
        <f>_xlfn.XLOOKUP(D42,[1]!Data[CEDULA],[1]!Data[Nombre Completo],"No Existe",0,1)</f>
        <v>GENILZON DE JESUS BARRAZA OROZCO</v>
      </c>
      <c r="D42" s="23">
        <v>1044424983</v>
      </c>
      <c r="E42" s="138">
        <f>IFERROR(_xlfn.NUMBERVALUE(Data[[#This Row],[CEDULA ]],",","."),_xlfn.NUMBERVALUE(Data[[#This Row],[CEDULA ]],".",","))</f>
        <v>1044424983</v>
      </c>
      <c r="F42" s="138" t="str">
        <f>_xlfn.XLOOKUP(E42,[1]!Data[CEDULA],[1]!Data[CARGO],"No Existe",0,1)</f>
        <v>SALVAVIDAS</v>
      </c>
      <c r="G42" s="24" t="str">
        <f>_xlfn.XLOOKUP(E42,[1]!Data[CEDULA],[1]!Data[EMPRESA DONDE PRESTA SERVICIO],"No Existe",0,1)</f>
        <v>COMFAMILIAR ATLANTICO</v>
      </c>
      <c r="H42" s="24" t="str">
        <f>_xlfn.XLOOKUP(E42,[1]!Data[CEDULA],[1]!Data[UBICACIÓN],"No Existe",0,1)</f>
        <v>SEDE CARIBE</v>
      </c>
      <c r="I42" s="24" t="s">
        <v>25912</v>
      </c>
      <c r="J42" s="111" t="str">
        <f>UPPER(TEXT(Data[[#This Row],[F. INICIO]],"mmmm"))</f>
        <v>JUNIO</v>
      </c>
      <c r="K42" s="24">
        <v>1</v>
      </c>
      <c r="L42" s="11" t="s">
        <v>5</v>
      </c>
      <c r="M42" s="11" t="s">
        <v>25630</v>
      </c>
      <c r="N42" s="141" t="str">
        <f>_xlfn.XLOOKUP(D42,[1]!Data[CEDULA],[1]!Data[EPS/SURA],"No Existe",0,1)</f>
        <v>MUTUALSER</v>
      </c>
      <c r="O42" s="24">
        <f>YEAR(Data[[#This Row],[F. INICIO]])</f>
        <v>2024</v>
      </c>
      <c r="P42" s="19">
        <v>45451</v>
      </c>
      <c r="Q42" s="19">
        <v>45451</v>
      </c>
      <c r="R42" s="24" t="s">
        <v>63</v>
      </c>
      <c r="S42" s="92" t="str">
        <f>IF(Data[[#This Row],[TIPO DE INCAPACIDAD]]="LICENCIA DE PATERNIDAD","Licencia de paternidad",IF(Data[[#This Row],[TIPO DE INCAPACIDAD]]="LICENCIA DE LUTO","Licencia de Luto",_xlfn.IFNA(VLOOKUP(R42,'CIE-10 PARA RIPS'!$A$6:B13207,2,0),"No especificado")))</f>
        <v>Diarrea y gastroenteritis de presunto origen infeccioso</v>
      </c>
      <c r="T42" t="str">
        <f>IF(P42&lt;&gt;"", IF(P42&gt;0, IF(P42&lt;=DATE(YEAR(P42),MONTH(P42),DAY(P42)), IF(P42&gt;=DATE(YEAR(P42),MONTH(P42),1), IF(K42&gt;10, C42, IF(SUMIFS($K:$K, $C:$C, C42, $P:$P, "&gt;="&amp;DATE(YEAR(P42),MONTH(P42),1), $P:$P, "&lt;="&amp;EOMONTH(P42,0))&gt;10, C42, "")), ""))), "")</f>
        <v/>
      </c>
      <c r="U42" t="str">
        <f>IF(AND(P42&lt;&gt;"", P42&gt;=DATE(YEAR(P42),MONTH(P42),1), SUMIFS($K:$K, $C:$C, C42, $P:$P, "&gt;="&amp;DATE(YEAR(P42),MONTH(P42),1), $P:$P, "&lt;="&amp;EOMONTH(P42,0))&gt;10), K42, "")</f>
        <v/>
      </c>
      <c r="V42" t="str">
        <f>IF(AND(P42&lt;&gt;"", P42&gt;=DATE(YEAR(P42),MONTH(P42),1), SUMIFS($K:$K, $C:$C, C42, $P:$P, "&gt;="&amp;DATE(YEAR(P42),MONTH(P42),1), $P:$P, "&lt;="&amp;EOMONTH(P42,0))&gt;10), YEAR(P42), "")</f>
        <v/>
      </c>
      <c r="W42" t="str">
        <f>IF(AND(P42&lt;&gt;"", P42&gt;=DATE(YEAR(P42),MONTH(P42),1), SUMIFS($K:$K, $C:$C, C42, $P:$P, "&gt;="&amp;DATE(YEAR(P42),MONTH(P42),1), $P:$P, "&lt;="&amp;EOMONTH(P42,0))&gt;10), TEXT(P42, "MMMM"), "")</f>
        <v/>
      </c>
      <c r="X42" t="str" cm="1">
        <f t="array" ref="X42">IF(AND(P42&lt;&gt;"", P42&gt;=DATE(YEAR(P42),MONTH(P42),1), SUMIFS($K:$K, $C:$C, C42, $P:$P, "&gt;="&amp;DATE(YEAR(P42),MONTH(P42),1), $P:$P, "&lt;="&amp;EOMONTH(P42,0))&gt;10), _xlfn.TEXTJOIN(", ", TRUE, _xlfn._xlws.FILTER($R:$R, ($C:$C=C42) * ($P:$P&gt;=DATE(YEAR(P42),MONTH(P42),1)) * ($P:$P&lt;=EOMONTH(P42,0)))), "")</f>
        <v/>
      </c>
      <c r="Y42" t="str" cm="1">
        <f t="array" ref="Y42">IF(AND(P42&lt;&gt;"", P42&gt;=DATE(YEAR(P42),MONTH(P42),1), SUMIFS($K:$K, $C:$C, C42, $P:$P, "&gt;="&amp;DATE(YEAR(P42),MONTH(P42),1), $P:$P, "&lt;="&amp;EOMONTH(P42,0))&gt;10), _xlfn.TEXTJOIN(", ", TRUE, _xlfn._xlws.FILTER($S:$S, ($C:$C=C42) * ($P:$P&gt;=DATE(YEAR(P42),MONTH(P42),1)) * ($P:$P&lt;=EOMONTH(P42,0)))), "")</f>
        <v/>
      </c>
    </row>
    <row r="43" spans="1:25" x14ac:dyDescent="0.25">
      <c r="A43" s="83">
        <v>36</v>
      </c>
      <c r="B43" s="111" t="s">
        <v>26038</v>
      </c>
      <c r="C43" s="159" t="str">
        <f>_xlfn.XLOOKUP(D43,[1]!Data[CEDULA],[1]!Data[Nombre Completo],"No Existe",0,1)</f>
        <v>ROBERTS DE JESUS VIECCO MOLINA</v>
      </c>
      <c r="D43" s="23">
        <v>1042849492</v>
      </c>
      <c r="E43" s="138">
        <f>IFERROR(_xlfn.NUMBERVALUE(Data[[#This Row],[CEDULA ]],",","."),_xlfn.NUMBERVALUE(Data[[#This Row],[CEDULA ]],".",","))</f>
        <v>1042849492</v>
      </c>
      <c r="F43" s="138" t="str">
        <f>_xlfn.XLOOKUP(E43,[1]!Data[CEDULA],[1]!Data[CARGO],"No Existe",0,1)</f>
        <v>AUXILIAR DE COCINA</v>
      </c>
      <c r="G43" s="24" t="str">
        <f>_xlfn.XLOOKUP(E43,[1]!Data[CEDULA],[1]!Data[EMPRESA DONDE PRESTA SERVICIO],"No Existe",0,1)</f>
        <v>COMFAMILIAR ATLANTICO</v>
      </c>
      <c r="H43" s="24" t="str">
        <f>_xlfn.XLOOKUP(E43,[1]!Data[CEDULA],[1]!Data[UBICACIÓN],"No Existe",0,1)</f>
        <v>SEDE CARIBE MERCADEO</v>
      </c>
      <c r="I43" s="24" t="s">
        <v>25912</v>
      </c>
      <c r="J43" s="111" t="str">
        <f>UPPER(TEXT(Data[[#This Row],[F. INICIO]],"mmmm"))</f>
        <v>JUNIO</v>
      </c>
      <c r="K43" s="24">
        <v>2</v>
      </c>
      <c r="L43" s="11" t="s">
        <v>5</v>
      </c>
      <c r="M43" s="11" t="s">
        <v>25630</v>
      </c>
      <c r="N43" s="141" t="str">
        <f>_xlfn.XLOOKUP(D43,[1]!Data[CEDULA],[1]!Data[EPS/SURA],"No Existe",0,1)</f>
        <v>EPS/SURA</v>
      </c>
      <c r="O43" s="24">
        <f>YEAR(Data[[#This Row],[F. INICIO]])</f>
        <v>2024</v>
      </c>
      <c r="P43" s="19">
        <v>45452</v>
      </c>
      <c r="Q43" s="19">
        <v>45453</v>
      </c>
      <c r="R43" s="24" t="s">
        <v>8939</v>
      </c>
      <c r="S43" s="92" t="str">
        <f>IF(Data[[#This Row],[TIPO DE INCAPACIDAD]]="LICENCIA DE PATERNIDAD","Licencia de paternidad",IF(Data[[#This Row],[TIPO DE INCAPACIDAD]]="LICENCIA DE LUTO","Licencia de Luto",_xlfn.IFNA(VLOOKUP(R43,'CIE-10 PARA RIPS'!$A$6:B13208,2,0),"No especificado")))</f>
        <v>Rinofaringitis aguda [resfriado comun]</v>
      </c>
      <c r="T43" t="str">
        <f>IF(P43&lt;&gt;"", IF(P43&gt;0, IF(P43&lt;=DATE(YEAR(P43),MONTH(P43),DAY(P43)), IF(P43&gt;=DATE(YEAR(P43),MONTH(P43),1), IF(K43&gt;10, C43, IF(SUMIFS($K:$K, $C:$C, C43, $P:$P, "&gt;="&amp;DATE(YEAR(P43),MONTH(P43),1), $P:$P, "&lt;="&amp;EOMONTH(P43,0))&gt;10, C43, "")), ""))), "")</f>
        <v/>
      </c>
      <c r="U43" t="str">
        <f>IF(AND(P43&lt;&gt;"", P43&gt;=DATE(YEAR(P43),MONTH(P43),1), SUMIFS($K:$K, $C:$C, C43, $P:$P, "&gt;="&amp;DATE(YEAR(P43),MONTH(P43),1), $P:$P, "&lt;="&amp;EOMONTH(P43,0))&gt;10), K43, "")</f>
        <v/>
      </c>
      <c r="V43" t="str">
        <f>IF(AND(P43&lt;&gt;"", P43&gt;=DATE(YEAR(P43),MONTH(P43),1), SUMIFS($K:$K, $C:$C, C43, $P:$P, "&gt;="&amp;DATE(YEAR(P43),MONTH(P43),1), $P:$P, "&lt;="&amp;EOMONTH(P43,0))&gt;10), YEAR(P43), "")</f>
        <v/>
      </c>
      <c r="W43" t="str">
        <f>IF(AND(P43&lt;&gt;"", P43&gt;=DATE(YEAR(P43),MONTH(P43),1), SUMIFS($K:$K, $C:$C, C43, $P:$P, "&gt;="&amp;DATE(YEAR(P43),MONTH(P43),1), $P:$P, "&lt;="&amp;EOMONTH(P43,0))&gt;10), TEXT(P43, "MMMM"), "")</f>
        <v/>
      </c>
      <c r="X43" t="str" cm="1">
        <f t="array" ref="X43">IF(AND(P43&lt;&gt;"", P43&gt;=DATE(YEAR(P43),MONTH(P43),1), SUMIFS($K:$K, $C:$C, C43, $P:$P, "&gt;="&amp;DATE(YEAR(P43),MONTH(P43),1), $P:$P, "&lt;="&amp;EOMONTH(P43,0))&gt;10), _xlfn.TEXTJOIN(", ", TRUE, _xlfn._xlws.FILTER($R:$R, ($C:$C=C43) * ($P:$P&gt;=DATE(YEAR(P43),MONTH(P43),1)) * ($P:$P&lt;=EOMONTH(P43,0)))), "")</f>
        <v/>
      </c>
      <c r="Y43" t="str" cm="1">
        <f t="array" ref="Y43">IF(AND(P43&lt;&gt;"", P43&gt;=DATE(YEAR(P43),MONTH(P43),1), SUMIFS($K:$K, $C:$C, C43, $P:$P, "&gt;="&amp;DATE(YEAR(P43),MONTH(P43),1), $P:$P, "&lt;="&amp;EOMONTH(P43,0))&gt;10), _xlfn.TEXTJOIN(", ", TRUE, _xlfn._xlws.FILTER($S:$S, ($C:$C=C43) * ($P:$P&gt;=DATE(YEAR(P43),MONTH(P43),1)) * ($P:$P&lt;=EOMONTH(P43,0)))), "")</f>
        <v/>
      </c>
    </row>
    <row r="44" spans="1:25" ht="30" x14ac:dyDescent="0.25">
      <c r="A44" s="83">
        <v>37</v>
      </c>
      <c r="B44" s="111" t="s">
        <v>26038</v>
      </c>
      <c r="C44" s="159" t="str">
        <f>_xlfn.XLOOKUP(D44,[1]!Data[CEDULA],[1]!Data[Nombre Completo],"No Existe",0,1)</f>
        <v>PEDRO FABIAN ARIZA MAESTRE</v>
      </c>
      <c r="D44" s="23">
        <v>1045228765</v>
      </c>
      <c r="E44" s="138">
        <f>IFERROR(_xlfn.NUMBERVALUE(Data[[#This Row],[CEDULA ]],",","."),_xlfn.NUMBERVALUE(Data[[#This Row],[CEDULA ]],".",","))</f>
        <v>1045228765</v>
      </c>
      <c r="F44" s="138" t="str">
        <f>_xlfn.XLOOKUP(E44,[1]!Data[CEDULA],[1]!Data[CARGO],"No Existe",0,1)</f>
        <v>STEWARD</v>
      </c>
      <c r="G44" s="24" t="str">
        <f>_xlfn.XLOOKUP(E44,[1]!Data[CEDULA],[1]!Data[EMPRESA DONDE PRESTA SERVICIO],"No Existe",0,1)</f>
        <v>COMFAMILIAR ATLANTICO</v>
      </c>
      <c r="H44" s="24" t="str">
        <f>_xlfn.XLOOKUP(E44,[1]!Data[CEDULA],[1]!Data[UBICACIÓN],"No Existe",0,1)</f>
        <v>CENTRO DE PROCESAMIENTO</v>
      </c>
      <c r="I44" s="24" t="s">
        <v>25912</v>
      </c>
      <c r="J44" s="111" t="str">
        <f>UPPER(TEXT(Data[[#This Row],[F. INICIO]],"mmmm"))</f>
        <v>JUNIO</v>
      </c>
      <c r="K44" s="24">
        <v>1</v>
      </c>
      <c r="L44" s="11" t="s">
        <v>5</v>
      </c>
      <c r="M44" s="11" t="s">
        <v>25630</v>
      </c>
      <c r="N44" s="141" t="str">
        <f>_xlfn.XLOOKUP(D44,[1]!Data[CEDULA],[1]!Data[EPS/SURA],"No Existe",0,1)</f>
        <v>NUEVA E.P.S.</v>
      </c>
      <c r="O44" s="24">
        <f>YEAR(Data[[#This Row],[F. INICIO]])</f>
        <v>2024</v>
      </c>
      <c r="P44" s="19">
        <v>45454</v>
      </c>
      <c r="Q44" s="19">
        <v>45454</v>
      </c>
      <c r="R44" s="24" t="s">
        <v>64</v>
      </c>
      <c r="S44" s="92" t="str">
        <f>IF(Data[[#This Row],[TIPO DE INCAPACIDAD]]="LICENCIA DE PATERNIDAD","Licencia de paternidad",IF(Data[[#This Row],[TIPO DE INCAPACIDAD]]="LICENCIA DE LUTO","Licencia de Luto",_xlfn.IFNA(VLOOKUP(R44,'CIE-10 PARA RIPS'!$A$6:B13209,2,0),"No especificado")))</f>
        <v>Infeccion aguda de las vias respiratorias superiores, no especificada</v>
      </c>
      <c r="T44" t="str">
        <f>IF(P44&lt;&gt;"", IF(P44&gt;0, IF(P44&lt;=DATE(YEAR(P44),MONTH(P44),DAY(P44)), IF(P44&gt;=DATE(YEAR(P44),MONTH(P44),1), IF(K44&gt;10, C44, IF(SUMIFS($K:$K, $C:$C, C44, $P:$P, "&gt;="&amp;DATE(YEAR(P44),MONTH(P44),1), $P:$P, "&lt;="&amp;EOMONTH(P44,0))&gt;10, C44, "")), ""))), "")</f>
        <v/>
      </c>
      <c r="U44" t="str">
        <f>IF(AND(P44&lt;&gt;"", P44&gt;=DATE(YEAR(P44),MONTH(P44),1), SUMIFS($K:$K, $C:$C, C44, $P:$P, "&gt;="&amp;DATE(YEAR(P44),MONTH(P44),1), $P:$P, "&lt;="&amp;EOMONTH(P44,0))&gt;10), K44, "")</f>
        <v/>
      </c>
      <c r="V44" t="str">
        <f>IF(AND(P44&lt;&gt;"", P44&gt;=DATE(YEAR(P44),MONTH(P44),1), SUMIFS($K:$K, $C:$C, C44, $P:$P, "&gt;="&amp;DATE(YEAR(P44),MONTH(P44),1), $P:$P, "&lt;="&amp;EOMONTH(P44,0))&gt;10), YEAR(P44), "")</f>
        <v/>
      </c>
      <c r="W44" t="str">
        <f>IF(AND(P44&lt;&gt;"", P44&gt;=DATE(YEAR(P44),MONTH(P44),1), SUMIFS($K:$K, $C:$C, C44, $P:$P, "&gt;="&amp;DATE(YEAR(P44),MONTH(P44),1), $P:$P, "&lt;="&amp;EOMONTH(P44,0))&gt;10), TEXT(P44, "MMMM"), "")</f>
        <v/>
      </c>
      <c r="X44" t="str" cm="1">
        <f t="array" ref="X44">IF(AND(P44&lt;&gt;"", P44&gt;=DATE(YEAR(P44),MONTH(P44),1), SUMIFS($K:$K, $C:$C, C44, $P:$P, "&gt;="&amp;DATE(YEAR(P44),MONTH(P44),1), $P:$P, "&lt;="&amp;EOMONTH(P44,0))&gt;10), _xlfn.TEXTJOIN(", ", TRUE, _xlfn._xlws.FILTER($R:$R, ($C:$C=C44) * ($P:$P&gt;=DATE(YEAR(P44),MONTH(P44),1)) * ($P:$P&lt;=EOMONTH(P44,0)))), "")</f>
        <v/>
      </c>
      <c r="Y44" t="str" cm="1">
        <f t="array" ref="Y44">IF(AND(P44&lt;&gt;"", P44&gt;=DATE(YEAR(P44),MONTH(P44),1), SUMIFS($K:$K, $C:$C, C44, $P:$P, "&gt;="&amp;DATE(YEAR(P44),MONTH(P44),1), $P:$P, "&lt;="&amp;EOMONTH(P44,0))&gt;10), _xlfn.TEXTJOIN(", ", TRUE, _xlfn._xlws.FILTER($S:$S, ($C:$C=C44) * ($P:$P&gt;=DATE(YEAR(P44),MONTH(P44),1)) * ($P:$P&lt;=EOMONTH(P44,0)))), "")</f>
        <v/>
      </c>
    </row>
    <row r="45" spans="1:25" x14ac:dyDescent="0.25">
      <c r="A45" s="83">
        <v>38</v>
      </c>
      <c r="B45" s="111" t="s">
        <v>26038</v>
      </c>
      <c r="C45" s="159" t="str">
        <f>_xlfn.XLOOKUP(D45,[1]!Data[CEDULA],[1]!Data[Nombre Completo],"No Existe",0,1)</f>
        <v>NICK  MEDRANO VERGARA</v>
      </c>
      <c r="D45" s="23">
        <v>1143268971</v>
      </c>
      <c r="E45" s="138">
        <f>IFERROR(_xlfn.NUMBERVALUE(Data[[#This Row],[CEDULA ]],",","."),_xlfn.NUMBERVALUE(Data[[#This Row],[CEDULA ]],".",","))</f>
        <v>1143268971</v>
      </c>
      <c r="F45" s="138" t="str">
        <f>_xlfn.XLOOKUP(E45,[1]!Data[CEDULA],[1]!Data[CARGO],"No Existe",0,1)</f>
        <v>SUPERNUMERARIO(A)</v>
      </c>
      <c r="G45" s="24" t="str">
        <f>_xlfn.XLOOKUP(E45,[1]!Data[CEDULA],[1]!Data[EMPRESA DONDE PRESTA SERVICIO],"No Existe",0,1)</f>
        <v>COMFAMILIAR ATLANTICO</v>
      </c>
      <c r="H45" s="24" t="str">
        <f>_xlfn.XLOOKUP(E45,[1]!Data[CEDULA],[1]!Data[UBICACIÓN],"No Existe",0,1)</f>
        <v>SEDE CARIBE</v>
      </c>
      <c r="I45" s="24" t="s">
        <v>25912</v>
      </c>
      <c r="J45" s="111" t="str">
        <f>UPPER(TEXT(Data[[#This Row],[F. INICIO]],"mmmm"))</f>
        <v>JUNIO</v>
      </c>
      <c r="K45" s="24">
        <v>2</v>
      </c>
      <c r="L45" s="11" t="s">
        <v>5</v>
      </c>
      <c r="M45" s="11" t="s">
        <v>25630</v>
      </c>
      <c r="N45" s="141" t="str">
        <f>_xlfn.XLOOKUP(D45,[1]!Data[CEDULA],[1]!Data[EPS/SURA],"No Existe",0,1)</f>
        <v>EPS/SURA</v>
      </c>
      <c r="O45" s="24">
        <f>YEAR(Data[[#This Row],[F. INICIO]])</f>
        <v>2024</v>
      </c>
      <c r="P45" s="19">
        <v>45449</v>
      </c>
      <c r="Q45" s="19">
        <v>45450</v>
      </c>
      <c r="R45" s="24" t="s">
        <v>106</v>
      </c>
      <c r="S45" s="92" t="str">
        <f>IF(Data[[#This Row],[TIPO DE INCAPACIDAD]]="LICENCIA DE PATERNIDAD","Licencia de paternidad",IF(Data[[#This Row],[TIPO DE INCAPACIDAD]]="LICENCIA DE LUTO","Licencia de Luto",_xlfn.IFNA(VLOOKUP(R45,'CIE-10 PARA RIPS'!$A$6:B13212,2,0),"No especificado")))</f>
        <v>Esguinces y torceduras del tobillo</v>
      </c>
      <c r="T45" t="str">
        <f>IF(P45&lt;&gt;"", IF(P45&gt;0, IF(P45&lt;=DATE(YEAR(P45),MONTH(P45),DAY(P45)), IF(P45&gt;=DATE(YEAR(P45),MONTH(P45),1), IF(K45&gt;10, C45, IF(SUMIFS($K:$K, $C:$C, C45, $P:$P, "&gt;="&amp;DATE(YEAR(P45),MONTH(P45),1), $P:$P, "&lt;="&amp;EOMONTH(P45,0))&gt;10, C45, "")), ""))), "")</f>
        <v/>
      </c>
      <c r="U45" t="str">
        <f>IF(AND(P45&lt;&gt;"", P45&gt;=DATE(YEAR(P45),MONTH(P45),1), SUMIFS($K:$K, $C:$C, C45, $P:$P, "&gt;="&amp;DATE(YEAR(P45),MONTH(P45),1), $P:$P, "&lt;="&amp;EOMONTH(P45,0))&gt;10), K45, "")</f>
        <v/>
      </c>
      <c r="V45" t="str">
        <f>IF(AND(P45&lt;&gt;"", P45&gt;=DATE(YEAR(P45),MONTH(P45),1), SUMIFS($K:$K, $C:$C, C45, $P:$P, "&gt;="&amp;DATE(YEAR(P45),MONTH(P45),1), $P:$P, "&lt;="&amp;EOMONTH(P45,0))&gt;10), YEAR(P45), "")</f>
        <v/>
      </c>
      <c r="W45" t="str">
        <f>IF(AND(P45&lt;&gt;"", P45&gt;=DATE(YEAR(P45),MONTH(P45),1), SUMIFS($K:$K, $C:$C, C45, $P:$P, "&gt;="&amp;DATE(YEAR(P45),MONTH(P45),1), $P:$P, "&lt;="&amp;EOMONTH(P45,0))&gt;10), TEXT(P45, "MMMM"), "")</f>
        <v/>
      </c>
      <c r="X45" t="str" cm="1">
        <f t="array" ref="X45">IF(AND(P45&lt;&gt;"", P45&gt;=DATE(YEAR(P45),MONTH(P45),1), SUMIFS($K:$K, $C:$C, C45, $P:$P, "&gt;="&amp;DATE(YEAR(P45),MONTH(P45),1), $P:$P, "&lt;="&amp;EOMONTH(P45,0))&gt;10), _xlfn.TEXTJOIN(", ", TRUE, _xlfn._xlws.FILTER($R:$R, ($C:$C=C45) * ($P:$P&gt;=DATE(YEAR(P45),MONTH(P45),1)) * ($P:$P&lt;=EOMONTH(P45,0)))), "")</f>
        <v/>
      </c>
      <c r="Y45" t="str" cm="1">
        <f t="array" ref="Y45">IF(AND(P45&lt;&gt;"", P45&gt;=DATE(YEAR(P45),MONTH(P45),1), SUMIFS($K:$K, $C:$C, C45, $P:$P, "&gt;="&amp;DATE(YEAR(P45),MONTH(P45),1), $P:$P, "&lt;="&amp;EOMONTH(P45,0))&gt;10), _xlfn.TEXTJOIN(", ", TRUE, _xlfn._xlws.FILTER($S:$S, ($C:$C=C45) * ($P:$P&gt;=DATE(YEAR(P45),MONTH(P45),1)) * ($P:$P&lt;=EOMONTH(P45,0)))), "")</f>
        <v/>
      </c>
    </row>
    <row r="46" spans="1:25" x14ac:dyDescent="0.25">
      <c r="A46" s="83">
        <v>39</v>
      </c>
      <c r="B46" s="111" t="s">
        <v>26038</v>
      </c>
      <c r="C46" s="159" t="str">
        <f>_xlfn.XLOOKUP(D46,[1]!Data[CEDULA],[1]!Data[Nombre Completo],"No Existe",0,1)</f>
        <v>HILDEMARO JOSE MEJIA OROZCO</v>
      </c>
      <c r="D46" s="23">
        <v>77036603</v>
      </c>
      <c r="E46" s="138">
        <f>IFERROR(_xlfn.NUMBERVALUE(Data[[#This Row],[CEDULA ]],",","."),_xlfn.NUMBERVALUE(Data[[#This Row],[CEDULA ]],".",","))</f>
        <v>77036603</v>
      </c>
      <c r="F46" s="138" t="str">
        <f>_xlfn.XLOOKUP(E46,[1]!Data[CEDULA],[1]!Data[CARGO],"No Existe",0,1)</f>
        <v>OFICIOS VARIOS</v>
      </c>
      <c r="G46" s="24" t="str">
        <f>_xlfn.XLOOKUP(E46,[1]!Data[CEDULA],[1]!Data[EMPRESA DONDE PRESTA SERVICIO],"No Existe",0,1)</f>
        <v>COMFAMILIAR ATLANTICO</v>
      </c>
      <c r="H46" s="24" t="str">
        <f>_xlfn.XLOOKUP(E46,[1]!Data[CEDULA],[1]!Data[UBICACIÓN],"No Existe",0,1)</f>
        <v>ASEO</v>
      </c>
      <c r="I46" s="24" t="s">
        <v>25912</v>
      </c>
      <c r="J46" s="111" t="str">
        <f>UPPER(TEXT(Data[[#This Row],[F. INICIO]],"mmmm"))</f>
        <v>JUNIO</v>
      </c>
      <c r="K46" s="24">
        <v>5</v>
      </c>
      <c r="L46" s="11" t="s">
        <v>5</v>
      </c>
      <c r="M46" s="11" t="s">
        <v>25630</v>
      </c>
      <c r="N46" s="141" t="str">
        <f>_xlfn.XLOOKUP(D46,[1]!Data[CEDULA],[1]!Data[EPS/SURA],"No Existe",0,1)</f>
        <v>NUEVA E.P.S.</v>
      </c>
      <c r="O46" s="24">
        <f>YEAR(Data[[#This Row],[F. INICIO]])</f>
        <v>2024</v>
      </c>
      <c r="P46" s="19">
        <v>45453</v>
      </c>
      <c r="Q46" s="19">
        <v>45457</v>
      </c>
      <c r="R46" s="24" t="s">
        <v>5521</v>
      </c>
      <c r="S46" s="92" t="str">
        <f>IF(Data[[#This Row],[TIPO DE INCAPACIDAD]]="LICENCIA DE PATERNIDAD","Licencia de paternidad",IF(Data[[#This Row],[TIPO DE INCAPACIDAD]]="LICENCIA DE LUTO","Licencia de Luto",_xlfn.IFNA(VLOOKUP(R46,'CIE-10 PARA RIPS'!$A$6:B13216,2,0),"No especificado")))</f>
        <v>Mareo y desvanecimiento</v>
      </c>
      <c r="T46" t="str">
        <f>IF(P46&lt;&gt;"", IF(P46&gt;0, IF(P46&lt;=DATE(YEAR(P46),MONTH(P46),DAY(P46)), IF(P46&gt;=DATE(YEAR(P46),MONTH(P46),1), IF(K46&gt;10, C46, IF(SUMIFS($K:$K, $C:$C, C46, $P:$P, "&gt;="&amp;DATE(YEAR(P46),MONTH(P46),1), $P:$P, "&lt;="&amp;EOMONTH(P46,0))&gt;10, C46, "")), ""))), "")</f>
        <v/>
      </c>
      <c r="U46" t="str">
        <f>IF(AND(P46&lt;&gt;"", P46&gt;=DATE(YEAR(P46),MONTH(P46),1), SUMIFS($K:$K, $C:$C, C46, $P:$P, "&gt;="&amp;DATE(YEAR(P46),MONTH(P46),1), $P:$P, "&lt;="&amp;EOMONTH(P46,0))&gt;10), K46, "")</f>
        <v/>
      </c>
      <c r="V46" t="str">
        <f>IF(AND(P46&lt;&gt;"", P46&gt;=DATE(YEAR(P46),MONTH(P46),1), SUMIFS($K:$K, $C:$C, C46, $P:$P, "&gt;="&amp;DATE(YEAR(P46),MONTH(P46),1), $P:$P, "&lt;="&amp;EOMONTH(P46,0))&gt;10), YEAR(P46), "")</f>
        <v/>
      </c>
      <c r="W46" t="str">
        <f>IF(AND(P46&lt;&gt;"", P46&gt;=DATE(YEAR(P46),MONTH(P46),1), SUMIFS($K:$K, $C:$C, C46, $P:$P, "&gt;="&amp;DATE(YEAR(P46),MONTH(P46),1), $P:$P, "&lt;="&amp;EOMONTH(P46,0))&gt;10), TEXT(P46, "MMMM"), "")</f>
        <v/>
      </c>
      <c r="X46" t="str" cm="1">
        <f t="array" ref="X46">IF(AND(P46&lt;&gt;"", P46&gt;=DATE(YEAR(P46),MONTH(P46),1), SUMIFS($K:$K, $C:$C, C46, $P:$P, "&gt;="&amp;DATE(YEAR(P46),MONTH(P46),1), $P:$P, "&lt;="&amp;EOMONTH(P46,0))&gt;10), _xlfn.TEXTJOIN(", ", TRUE, _xlfn._xlws.FILTER($R:$R, ($C:$C=C46) * ($P:$P&gt;=DATE(YEAR(P46),MONTH(P46),1)) * ($P:$P&lt;=EOMONTH(P46,0)))), "")</f>
        <v/>
      </c>
      <c r="Y46" t="str" cm="1">
        <f t="array" ref="Y46">IF(AND(P46&lt;&gt;"", P46&gt;=DATE(YEAR(P46),MONTH(P46),1), SUMIFS($K:$K, $C:$C, C46, $P:$P, "&gt;="&amp;DATE(YEAR(P46),MONTH(P46),1), $P:$P, "&lt;="&amp;EOMONTH(P46,0))&gt;10), _xlfn.TEXTJOIN(", ", TRUE, _xlfn._xlws.FILTER($S:$S, ($C:$C=C46) * ($P:$P&gt;=DATE(YEAR(P46),MONTH(P46),1)) * ($P:$P&lt;=EOMONTH(P46,0)))), "")</f>
        <v/>
      </c>
    </row>
    <row r="47" spans="1:25" ht="30" x14ac:dyDescent="0.25">
      <c r="A47" s="83">
        <v>40</v>
      </c>
      <c r="B47" s="111" t="s">
        <v>26038</v>
      </c>
      <c r="C47" s="159" t="str">
        <f>_xlfn.XLOOKUP(D47,[1]!Data[CEDULA],[1]!Data[Nombre Completo],"No Existe",0,1)</f>
        <v>HILDEMARO JOSE MEJIA OROZCO</v>
      </c>
      <c r="D47" s="23">
        <v>77036603</v>
      </c>
      <c r="E47" s="138">
        <f>IFERROR(_xlfn.NUMBERVALUE(Data[[#This Row],[CEDULA ]],",","."),_xlfn.NUMBERVALUE(Data[[#This Row],[CEDULA ]],".",","))</f>
        <v>77036603</v>
      </c>
      <c r="F47" s="138" t="str">
        <f>_xlfn.XLOOKUP(E47,[1]!Data[CEDULA],[1]!Data[CARGO],"No Existe",0,1)</f>
        <v>OFICIOS VARIOS</v>
      </c>
      <c r="G47" s="24" t="str">
        <f>_xlfn.XLOOKUP(E47,[1]!Data[CEDULA],[1]!Data[EMPRESA DONDE PRESTA SERVICIO],"No Existe",0,1)</f>
        <v>COMFAMILIAR ATLANTICO</v>
      </c>
      <c r="H47" s="24" t="str">
        <f>_xlfn.XLOOKUP(E47,[1]!Data[CEDULA],[1]!Data[UBICACIÓN],"No Existe",0,1)</f>
        <v>ASEO</v>
      </c>
      <c r="I47" s="24" t="s">
        <v>25912</v>
      </c>
      <c r="J47" s="111" t="str">
        <f>UPPER(TEXT(Data[[#This Row],[F. INICIO]],"mmmm"))</f>
        <v>JUNIO</v>
      </c>
      <c r="K47" s="24">
        <v>2</v>
      </c>
      <c r="L47" s="11" t="s">
        <v>5</v>
      </c>
      <c r="M47" s="11" t="s">
        <v>25630</v>
      </c>
      <c r="N47" s="141" t="str">
        <f>_xlfn.XLOOKUP(D47,[1]!Data[CEDULA],[1]!Data[EPS/SURA],"No Existe",0,1)</f>
        <v>NUEVA E.P.S.</v>
      </c>
      <c r="O47" s="24">
        <f>YEAR(Data[[#This Row],[F. INICIO]])</f>
        <v>2024</v>
      </c>
      <c r="P47" s="19">
        <v>45452</v>
      </c>
      <c r="Q47" s="19">
        <v>45453</v>
      </c>
      <c r="R47" s="24" t="s">
        <v>4936</v>
      </c>
      <c r="S47" s="92" t="str">
        <f>IF(Data[[#This Row],[TIPO DE INCAPACIDAD]]="LICENCIA DE PATERNIDAD","Licencia de paternidad",IF(Data[[#This Row],[TIPO DE INCAPACIDAD]]="LICENCIA DE LUTO","Licencia de Luto",_xlfn.IFNA(VLOOKUP(R47,'CIE-10 PARA RIPS'!$A$6:B13217,2,0),"No especificado")))</f>
        <v>Herida de la muneca y de la mano, parte no especificada</v>
      </c>
      <c r="T47" t="str">
        <f>IF(P47&lt;&gt;"", IF(P47&gt;0, IF(P47&lt;=DATE(YEAR(P47),MONTH(P47),DAY(P47)), IF(P47&gt;=DATE(YEAR(P47),MONTH(P47),1), IF(K47&gt;10, C47, IF(SUMIFS($K:$K, $C:$C, C47, $P:$P, "&gt;="&amp;DATE(YEAR(P47),MONTH(P47),1), $P:$P, "&lt;="&amp;EOMONTH(P47,0))&gt;10, C47, "")), ""))), "")</f>
        <v/>
      </c>
      <c r="U47" t="str">
        <f>IF(AND(P47&lt;&gt;"", P47&gt;=DATE(YEAR(P47),MONTH(P47),1), SUMIFS($K:$K, $C:$C, C47, $P:$P, "&gt;="&amp;DATE(YEAR(P47),MONTH(P47),1), $P:$P, "&lt;="&amp;EOMONTH(P47,0))&gt;10), K47, "")</f>
        <v/>
      </c>
      <c r="V47" t="str">
        <f>IF(AND(P47&lt;&gt;"", P47&gt;=DATE(YEAR(P47),MONTH(P47),1), SUMIFS($K:$K, $C:$C, C47, $P:$P, "&gt;="&amp;DATE(YEAR(P47),MONTH(P47),1), $P:$P, "&lt;="&amp;EOMONTH(P47,0))&gt;10), YEAR(P47), "")</f>
        <v/>
      </c>
      <c r="W47" t="str">
        <f>IF(AND(P47&lt;&gt;"", P47&gt;=DATE(YEAR(P47),MONTH(P47),1), SUMIFS($K:$K, $C:$C, C47, $P:$P, "&gt;="&amp;DATE(YEAR(P47),MONTH(P47),1), $P:$P, "&lt;="&amp;EOMONTH(P47,0))&gt;10), TEXT(P47, "MMMM"), "")</f>
        <v/>
      </c>
      <c r="X47" t="str" cm="1">
        <f t="array" ref="X47">IF(AND(P47&lt;&gt;"", P47&gt;=DATE(YEAR(P47),MONTH(P47),1), SUMIFS($K:$K, $C:$C, C47, $P:$P, "&gt;="&amp;DATE(YEAR(P47),MONTH(P47),1), $P:$P, "&lt;="&amp;EOMONTH(P47,0))&gt;10), _xlfn.TEXTJOIN(", ", TRUE, _xlfn._xlws.FILTER($R:$R, ($C:$C=C47) * ($P:$P&gt;=DATE(YEAR(P47),MONTH(P47),1)) * ($P:$P&lt;=EOMONTH(P47,0)))), "")</f>
        <v/>
      </c>
      <c r="Y47" t="str" cm="1">
        <f t="array" ref="Y47">IF(AND(P47&lt;&gt;"", P47&gt;=DATE(YEAR(P47),MONTH(P47),1), SUMIFS($K:$K, $C:$C, C47, $P:$P, "&gt;="&amp;DATE(YEAR(P47),MONTH(P47),1), $P:$P, "&lt;="&amp;EOMONTH(P47,0))&gt;10), _xlfn.TEXTJOIN(", ", TRUE, _xlfn._xlws.FILTER($S:$S, ($C:$C=C47) * ($P:$P&gt;=DATE(YEAR(P47),MONTH(P47),1)) * ($P:$P&lt;=EOMONTH(P47,0)))), "")</f>
        <v/>
      </c>
    </row>
    <row r="48" spans="1:25" x14ac:dyDescent="0.25">
      <c r="A48" s="83">
        <v>41</v>
      </c>
      <c r="B48" s="111" t="s">
        <v>26038</v>
      </c>
      <c r="C48" s="159" t="str">
        <f>_xlfn.XLOOKUP(D48,[1]!Data[CEDULA],[1]!Data[Nombre Completo],"No Existe",0,1)</f>
        <v>JOSE LUIS MEZA FONSECA</v>
      </c>
      <c r="D48" s="23">
        <v>1143426953</v>
      </c>
      <c r="E48" s="138">
        <f>IFERROR(_xlfn.NUMBERVALUE(Data[[#This Row],[CEDULA ]],",","."),_xlfn.NUMBERVALUE(Data[[#This Row],[CEDULA ]],".",","))</f>
        <v>1143426953</v>
      </c>
      <c r="F48" s="138" t="str">
        <f>_xlfn.XLOOKUP(E48,[1]!Data[CEDULA],[1]!Data[CARGO],"No Existe",0,1)</f>
        <v>INSTRUCTOR</v>
      </c>
      <c r="G48" s="24" t="str">
        <f>_xlfn.XLOOKUP(E48,[1]!Data[CEDULA],[1]!Data[EMPRESA DONDE PRESTA SERVICIO],"No Existe",0,1)</f>
        <v>COMFAMILIAR ATLANTICO</v>
      </c>
      <c r="H48" s="24" t="str">
        <f>_xlfn.XLOOKUP(E48,[1]!Data[CEDULA],[1]!Data[UBICACIÓN],"No Existe",0,1)</f>
        <v>SEDE SPORT GYM</v>
      </c>
      <c r="I48" s="24" t="s">
        <v>25912</v>
      </c>
      <c r="J48" s="111" t="str">
        <f>UPPER(TEXT(Data[[#This Row],[F. INICIO]],"mmmm"))</f>
        <v>JUNIO</v>
      </c>
      <c r="K48" s="24">
        <v>15</v>
      </c>
      <c r="L48" s="11" t="s">
        <v>5</v>
      </c>
      <c r="M48" s="11" t="s">
        <v>25630</v>
      </c>
      <c r="N48" s="141" t="str">
        <f>_xlfn.XLOOKUP(D48,[1]!Data[CEDULA],[1]!Data[EPS/SURA],"No Existe",0,1)</f>
        <v>E.P.S SANITAS</v>
      </c>
      <c r="O48" s="24">
        <f>YEAR(Data[[#This Row],[F. INICIO]])</f>
        <v>2024</v>
      </c>
      <c r="P48" s="19">
        <v>45444</v>
      </c>
      <c r="Q48" s="19">
        <v>45458</v>
      </c>
      <c r="R48" s="24" t="s">
        <v>9257</v>
      </c>
      <c r="S48" s="92" t="str">
        <f>IF(Data[[#This Row],[TIPO DE INCAPACIDAD]]="LICENCIA DE PATERNIDAD","Licencia de paternidad",IF(Data[[#This Row],[TIPO DE INCAPACIDAD]]="LICENCIA DE LUTO","Licencia de Luto",_xlfn.IFNA(VLOOKUP(R48,'CIE-10 PARA RIPS'!$A$6:B13219,2,0),"No especificado")))</f>
        <v>Infarto agudo del miocardio, sin otra especificacion</v>
      </c>
      <c r="T48" t="str">
        <f>IF(P48&lt;&gt;"", IF(P48&gt;0, IF(P48&lt;=DATE(YEAR(P48),MONTH(P48),DAY(P48)), IF(P48&gt;=DATE(YEAR(P48),MONTH(P48),1), IF(K48&gt;10, C48, IF(SUMIFS($K:$K, $C:$C, C48, $P:$P, "&gt;="&amp;DATE(YEAR(P48),MONTH(P48),1), $P:$P, "&lt;="&amp;EOMONTH(P48,0))&gt;10, C48, "")), ""))), "")</f>
        <v>JOSE LUIS MEZA FONSECA</v>
      </c>
      <c r="U48">
        <f>IF(AND(P48&lt;&gt;"", P48&gt;=DATE(YEAR(P48),MONTH(P48),1), SUMIFS($K:$K, $C:$C, C48, $P:$P, "&gt;="&amp;DATE(YEAR(P48),MONTH(P48),1), $P:$P, "&lt;="&amp;EOMONTH(P48,0))&gt;10), K48, "")</f>
        <v>15</v>
      </c>
      <c r="V48">
        <f>IF(AND(P48&lt;&gt;"", P48&gt;=DATE(YEAR(P48),MONTH(P48),1), SUMIFS($K:$K, $C:$C, C48, $P:$P, "&gt;="&amp;DATE(YEAR(P48),MONTH(P48),1), $P:$P, "&lt;="&amp;EOMONTH(P48,0))&gt;10), YEAR(P48), "")</f>
        <v>2024</v>
      </c>
      <c r="W48" t="str">
        <f>IF(AND(P48&lt;&gt;"", P48&gt;=DATE(YEAR(P48),MONTH(P48),1), SUMIFS($K:$K, $C:$C, C48, $P:$P, "&gt;="&amp;DATE(YEAR(P48),MONTH(P48),1), $P:$P, "&lt;="&amp;EOMONTH(P48,0))&gt;10), TEXT(P48, "MMMM"), "")</f>
        <v>junio</v>
      </c>
      <c r="X48" t="str" cm="1">
        <f t="array" ref="X48">IF(AND(P48&lt;&gt;"", P48&gt;=DATE(YEAR(P48),MONTH(P48),1), SUMIFS($K:$K, $C:$C, C48, $P:$P, "&gt;="&amp;DATE(YEAR(P48),MONTH(P48),1), $P:$P, "&lt;="&amp;EOMONTH(P48,0))&gt;10), _xlfn.TEXTJOIN(", ", TRUE, _xlfn._xlws.FILTER($R:$R, ($C:$C=C48) * ($P:$P&gt;=DATE(YEAR(P48),MONTH(P48),1)) * ($P:$P&lt;=EOMONTH(P48,0)))), "")</f>
        <v>I219</v>
      </c>
      <c r="Y48" t="str" cm="1">
        <f t="array" ref="Y48">IF(AND(P48&lt;&gt;"", P48&gt;=DATE(YEAR(P48),MONTH(P48),1), SUMIFS($K:$K, $C:$C, C48, $P:$P, "&gt;="&amp;DATE(YEAR(P48),MONTH(P48),1), $P:$P, "&lt;="&amp;EOMONTH(P48,0))&gt;10), _xlfn.TEXTJOIN(", ", TRUE, _xlfn._xlws.FILTER($S:$S, ($C:$C=C48) * ($P:$P&gt;=DATE(YEAR(P48),MONTH(P48),1)) * ($P:$P&lt;=EOMONTH(P48,0)))), "")</f>
        <v>Infarto agudo del miocardio, sin otra especificacion</v>
      </c>
    </row>
    <row r="49" spans="1:25" x14ac:dyDescent="0.25">
      <c r="A49" s="83">
        <v>42</v>
      </c>
      <c r="B49" s="111" t="s">
        <v>26038</v>
      </c>
      <c r="C49" s="159" t="str">
        <f>_xlfn.XLOOKUP(D49,[1]!Data[CEDULA],[1]!Data[Nombre Completo],"No Existe",0,1)</f>
        <v>NESTOR  OCHOA MANTILLA</v>
      </c>
      <c r="D49" s="23">
        <v>1042357925</v>
      </c>
      <c r="E49" s="138">
        <f>IFERROR(_xlfn.NUMBERVALUE(Data[[#This Row],[CEDULA ]],",","."),_xlfn.NUMBERVALUE(Data[[#This Row],[CEDULA ]],".",","))</f>
        <v>1042357925</v>
      </c>
      <c r="F49" s="138" t="str">
        <f>_xlfn.XLOOKUP(E49,[1]!Data[CEDULA],[1]!Data[CARGO],"No Existe",0,1)</f>
        <v>STEWARD</v>
      </c>
      <c r="G49" s="24" t="str">
        <f>_xlfn.XLOOKUP(E49,[1]!Data[CEDULA],[1]!Data[EMPRESA DONDE PRESTA SERVICIO],"No Existe",0,1)</f>
        <v>COMFAMILIAR ATLANTICO</v>
      </c>
      <c r="H49" s="24" t="str">
        <f>_xlfn.XLOOKUP(E49,[1]!Data[CEDULA],[1]!Data[UBICACIÓN],"No Existe",0,1)</f>
        <v>SEDE NORTE MERCADEO</v>
      </c>
      <c r="I49" s="24" t="s">
        <v>25912</v>
      </c>
      <c r="J49" s="111" t="str">
        <f>UPPER(TEXT(Data[[#This Row],[F. INICIO]],"mmmm"))</f>
        <v>JUNIO</v>
      </c>
      <c r="K49" s="24">
        <v>2</v>
      </c>
      <c r="L49" s="11" t="s">
        <v>5</v>
      </c>
      <c r="M49" s="11" t="s">
        <v>25630</v>
      </c>
      <c r="N49" s="141" t="str">
        <f>_xlfn.XLOOKUP(D49,[1]!Data[CEDULA],[1]!Data[EPS/SURA],"No Existe",0,1)</f>
        <v>FAMISANAR</v>
      </c>
      <c r="O49" s="24">
        <f>YEAR(Data[[#This Row],[F. INICIO]])</f>
        <v>2024</v>
      </c>
      <c r="P49" s="19">
        <v>45459</v>
      </c>
      <c r="Q49" s="19">
        <v>45460</v>
      </c>
      <c r="R49" s="24" t="s">
        <v>25907</v>
      </c>
      <c r="S49" s="92" t="str">
        <f>IF(Data[[#This Row],[TIPO DE INCAPACIDAD]]="LICENCIA DE PATERNIDAD","Licencia de paternidad",IF(Data[[#This Row],[TIPO DE INCAPACIDAD]]="LICENCIA DE LUTO","Licencia de Luto",_xlfn.IFNA(VLOOKUP(R49,'CIE-10 PARA RIPS'!$A$6:B13220,2,0),"No especificado")))</f>
        <v>Otros tipos de neumotorax espontaneo</v>
      </c>
      <c r="T49" t="str">
        <f>IF(P49&lt;&gt;"", IF(P49&gt;0, IF(P49&lt;=DATE(YEAR(P49),MONTH(P49),DAY(P49)), IF(P49&gt;=DATE(YEAR(P49),MONTH(P49),1), IF(K49&gt;10, C49, IF(SUMIFS($K:$K, $C:$C, C49, $P:$P, "&gt;="&amp;DATE(YEAR(P49),MONTH(P49),1), $P:$P, "&lt;="&amp;EOMONTH(P49,0))&gt;10, C49, "")), ""))), "")</f>
        <v/>
      </c>
      <c r="U49" t="str">
        <f>IF(AND(P49&lt;&gt;"", P49&gt;=DATE(YEAR(P49),MONTH(P49),1), SUMIFS($K:$K, $C:$C, C49, $P:$P, "&gt;="&amp;DATE(YEAR(P49),MONTH(P49),1), $P:$P, "&lt;="&amp;EOMONTH(P49,0))&gt;10), K49, "")</f>
        <v/>
      </c>
      <c r="V49" t="str">
        <f>IF(AND(P49&lt;&gt;"", P49&gt;=DATE(YEAR(P49),MONTH(P49),1), SUMIFS($K:$K, $C:$C, C49, $P:$P, "&gt;="&amp;DATE(YEAR(P49),MONTH(P49),1), $P:$P, "&lt;="&amp;EOMONTH(P49,0))&gt;10), YEAR(P49), "")</f>
        <v/>
      </c>
      <c r="W49" t="str">
        <f>IF(AND(P49&lt;&gt;"", P49&gt;=DATE(YEAR(P49),MONTH(P49),1), SUMIFS($K:$K, $C:$C, C49, $P:$P, "&gt;="&amp;DATE(YEAR(P49),MONTH(P49),1), $P:$P, "&lt;="&amp;EOMONTH(P49,0))&gt;10), TEXT(P49, "MMMM"), "")</f>
        <v/>
      </c>
      <c r="X49" t="str" cm="1">
        <f t="array" ref="X49">IF(AND(P49&lt;&gt;"", P49&gt;=DATE(YEAR(P49),MONTH(P49),1), SUMIFS($K:$K, $C:$C, C49, $P:$P, "&gt;="&amp;DATE(YEAR(P49),MONTH(P49),1), $P:$P, "&lt;="&amp;EOMONTH(P49,0))&gt;10), _xlfn.TEXTJOIN(", ", TRUE, _xlfn._xlws.FILTER($R:$R, ($C:$C=C49) * ($P:$P&gt;=DATE(YEAR(P49),MONTH(P49),1)) * ($P:$P&lt;=EOMONTH(P49,0)))), "")</f>
        <v/>
      </c>
      <c r="Y49" t="str" cm="1">
        <f t="array" ref="Y49">IF(AND(P49&lt;&gt;"", P49&gt;=DATE(YEAR(P49),MONTH(P49),1), SUMIFS($K:$K, $C:$C, C49, $P:$P, "&gt;="&amp;DATE(YEAR(P49),MONTH(P49),1), $P:$P, "&lt;="&amp;EOMONTH(P49,0))&gt;10), _xlfn.TEXTJOIN(", ", TRUE, _xlfn._xlws.FILTER($S:$S, ($C:$C=C49) * ($P:$P&gt;=DATE(YEAR(P49),MONTH(P49),1)) * ($P:$P&lt;=EOMONTH(P49,0)))), "")</f>
        <v/>
      </c>
    </row>
    <row r="50" spans="1:25" x14ac:dyDescent="0.25">
      <c r="A50" s="83">
        <v>43</v>
      </c>
      <c r="B50" s="111" t="s">
        <v>26038</v>
      </c>
      <c r="C50" s="159" t="str">
        <f>_xlfn.XLOOKUP(D50,[1]!Data[CEDULA],[1]!Data[Nombre Completo],"No Existe",0,1)</f>
        <v>CLARK WILLIAM POLO PALACIO</v>
      </c>
      <c r="D50" s="23">
        <v>1143425851</v>
      </c>
      <c r="E50" s="138">
        <f>IFERROR(_xlfn.NUMBERVALUE(Data[[#This Row],[CEDULA ]],",","."),_xlfn.NUMBERVALUE(Data[[#This Row],[CEDULA ]],".",","))</f>
        <v>1143425851</v>
      </c>
      <c r="F50" s="138" t="str">
        <f>_xlfn.XLOOKUP(E50,[1]!Data[CEDULA],[1]!Data[CARGO],"No Existe",0,1)</f>
        <v>AUXILIAR DE BODEGA</v>
      </c>
      <c r="G50" s="24" t="str">
        <f>_xlfn.XLOOKUP(E50,[1]!Data[CEDULA],[1]!Data[EMPRESA DONDE PRESTA SERVICIO],"No Existe",0,1)</f>
        <v>COMFAMILIAR ATLANTICO</v>
      </c>
      <c r="H50" s="24" t="str">
        <f>_xlfn.XLOOKUP(E50,[1]!Data[CEDULA],[1]!Data[UBICACIÓN],"No Existe",0,1)</f>
        <v>CENTRO RECREACIONAL CLL 48</v>
      </c>
      <c r="I50" s="24" t="s">
        <v>25912</v>
      </c>
      <c r="J50" s="111" t="str">
        <f>UPPER(TEXT(Data[[#This Row],[F. INICIO]],"mmmm"))</f>
        <v>JUNIO</v>
      </c>
      <c r="K50" s="24">
        <v>2</v>
      </c>
      <c r="L50" s="11" t="s">
        <v>5</v>
      </c>
      <c r="M50" s="11" t="s">
        <v>25630</v>
      </c>
      <c r="N50" s="141" t="str">
        <f>_xlfn.XLOOKUP(D50,[1]!Data[CEDULA],[1]!Data[EPS/SURA],"No Existe",0,1)</f>
        <v>SALUD TOTAL</v>
      </c>
      <c r="O50" s="24">
        <f>YEAR(Data[[#This Row],[F. INICIO]])</f>
        <v>2024</v>
      </c>
      <c r="P50" s="19">
        <v>45460</v>
      </c>
      <c r="Q50" s="19">
        <v>45461</v>
      </c>
      <c r="R50" s="24" t="s">
        <v>12371</v>
      </c>
      <c r="S50" s="92" t="str">
        <f>IF(Data[[#This Row],[TIPO DE INCAPACIDAD]]="LICENCIA DE PATERNIDAD","Licencia de paternidad",IF(Data[[#This Row],[TIPO DE INCAPACIDAD]]="LICENCIA DE LUTO","Licencia de Luto",_xlfn.IFNA(VLOOKUP(R50,'CIE-10 PARA RIPS'!$A$6:B13221,2,0),"No especificado")))</f>
        <v>Otras enteritis virales</v>
      </c>
      <c r="T50" t="str">
        <f>IF(P50&lt;&gt;"", IF(P50&gt;0, IF(P50&lt;=DATE(YEAR(P50),MONTH(P50),DAY(P50)), IF(P50&gt;=DATE(YEAR(P50),MONTH(P50),1), IF(K50&gt;10, C50, IF(SUMIFS($K:$K, $C:$C, C50, $P:$P, "&gt;="&amp;DATE(YEAR(P50),MONTH(P50),1), $P:$P, "&lt;="&amp;EOMONTH(P50,0))&gt;10, C50, "")), ""))), "")</f>
        <v/>
      </c>
      <c r="U50" t="str">
        <f>IF(AND(P50&lt;&gt;"", P50&gt;=DATE(YEAR(P50),MONTH(P50),1), SUMIFS($K:$K, $C:$C, C50, $P:$P, "&gt;="&amp;DATE(YEAR(P50),MONTH(P50),1), $P:$P, "&lt;="&amp;EOMONTH(P50,0))&gt;10), K50, "")</f>
        <v/>
      </c>
      <c r="V50" t="str">
        <f>IF(AND(P50&lt;&gt;"", P50&gt;=DATE(YEAR(P50),MONTH(P50),1), SUMIFS($K:$K, $C:$C, C50, $P:$P, "&gt;="&amp;DATE(YEAR(P50),MONTH(P50),1), $P:$P, "&lt;="&amp;EOMONTH(P50,0))&gt;10), YEAR(P50), "")</f>
        <v/>
      </c>
      <c r="W50" t="str">
        <f>IF(AND(P50&lt;&gt;"", P50&gt;=DATE(YEAR(P50),MONTH(P50),1), SUMIFS($K:$K, $C:$C, C50, $P:$P, "&gt;="&amp;DATE(YEAR(P50),MONTH(P50),1), $P:$P, "&lt;="&amp;EOMONTH(P50,0))&gt;10), TEXT(P50, "MMMM"), "")</f>
        <v/>
      </c>
      <c r="X50" t="str" cm="1">
        <f t="array" ref="X50">IF(AND(P50&lt;&gt;"", P50&gt;=DATE(YEAR(P50),MONTH(P50),1), SUMIFS($K:$K, $C:$C, C50, $P:$P, "&gt;="&amp;DATE(YEAR(P50),MONTH(P50),1), $P:$P, "&lt;="&amp;EOMONTH(P50,0))&gt;10), _xlfn.TEXTJOIN(", ", TRUE, _xlfn._xlws.FILTER($R:$R, ($C:$C=C50) * ($P:$P&gt;=DATE(YEAR(P50),MONTH(P50),1)) * ($P:$P&lt;=EOMONTH(P50,0)))), "")</f>
        <v/>
      </c>
      <c r="Y50" t="str" cm="1">
        <f t="array" ref="Y50">IF(AND(P50&lt;&gt;"", P50&gt;=DATE(YEAR(P50),MONTH(P50),1), SUMIFS($K:$K, $C:$C, C50, $P:$P, "&gt;="&amp;DATE(YEAR(P50),MONTH(P50),1), $P:$P, "&lt;="&amp;EOMONTH(P50,0))&gt;10), _xlfn.TEXTJOIN(", ", TRUE, _xlfn._xlws.FILTER($S:$S, ($C:$C=C50) * ($P:$P&gt;=DATE(YEAR(P50),MONTH(P50),1)) * ($P:$P&lt;=EOMONTH(P50,0)))), "")</f>
        <v/>
      </c>
    </row>
    <row r="51" spans="1:25" ht="30" x14ac:dyDescent="0.25">
      <c r="A51" s="83">
        <v>44</v>
      </c>
      <c r="B51" s="111" t="s">
        <v>26038</v>
      </c>
      <c r="C51" s="159" t="str">
        <f>_xlfn.XLOOKUP(D51,[1]!Data[CEDULA],[1]!Data[Nombre Completo],"No Existe",0,1)</f>
        <v>JORGE  CABARIQUE MANRIQUE</v>
      </c>
      <c r="D51" s="23">
        <v>91242205</v>
      </c>
      <c r="E51" s="138">
        <f>IFERROR(_xlfn.NUMBERVALUE(Data[[#This Row],[CEDULA ]],",","."),_xlfn.NUMBERVALUE(Data[[#This Row],[CEDULA ]],".",","))</f>
        <v>91242205</v>
      </c>
      <c r="F51" s="138" t="str">
        <f>_xlfn.XLOOKUP(E51,[1]!Data[CEDULA],[1]!Data[CARGO],"No Existe",0,1)</f>
        <v>CHEF</v>
      </c>
      <c r="G51" s="24" t="str">
        <f>_xlfn.XLOOKUP(E51,[1]!Data[CEDULA],[1]!Data[EMPRESA DONDE PRESTA SERVICIO],"No Existe",0,1)</f>
        <v>COMFAMILIAR ATLANTICO</v>
      </c>
      <c r="H51" s="24" t="str">
        <f>_xlfn.XLOOKUP(E51,[1]!Data[CEDULA],[1]!Data[UBICACIÓN],"No Existe",0,1)</f>
        <v>SEDE CARIBE MERCADEO</v>
      </c>
      <c r="I51" s="24" t="s">
        <v>25912</v>
      </c>
      <c r="J51" s="111" t="str">
        <f>UPPER(TEXT(Data[[#This Row],[F. INICIO]],"mmmm"))</f>
        <v>JUNIO</v>
      </c>
      <c r="K51" s="24">
        <v>2</v>
      </c>
      <c r="L51" s="11" t="s">
        <v>5</v>
      </c>
      <c r="M51" s="11" t="s">
        <v>25630</v>
      </c>
      <c r="N51" s="141" t="str">
        <f>_xlfn.XLOOKUP(D51,[1]!Data[CEDULA],[1]!Data[EPS/SURA],"No Existe",0,1)</f>
        <v>E.P.S SANITAS</v>
      </c>
      <c r="O51" s="24">
        <f>YEAR(Data[[#This Row],[F. INICIO]])</f>
        <v>2024</v>
      </c>
      <c r="P51" s="19">
        <v>45466</v>
      </c>
      <c r="Q51" s="19">
        <v>45467</v>
      </c>
      <c r="R51" s="24" t="s">
        <v>63</v>
      </c>
      <c r="S51" s="92" t="str">
        <f>IF(Data[[#This Row],[TIPO DE INCAPACIDAD]]="LICENCIA DE PATERNIDAD","Licencia de paternidad",IF(Data[[#This Row],[TIPO DE INCAPACIDAD]]="LICENCIA DE LUTO","Licencia de Luto",_xlfn.IFNA(VLOOKUP(R51,'CIE-10 PARA RIPS'!$A$6:B13222,2,0),"No especificado")))</f>
        <v>Diarrea y gastroenteritis de presunto origen infeccioso</v>
      </c>
      <c r="T51" t="str">
        <f>IF(P51&lt;&gt;"", IF(P51&gt;0, IF(P51&lt;=DATE(YEAR(P51),MONTH(P51),DAY(P51)), IF(P51&gt;=DATE(YEAR(P51),MONTH(P51),1), IF(K51&gt;10, C51, IF(SUMIFS($K:$K, $C:$C, C51, $P:$P, "&gt;="&amp;DATE(YEAR(P51),MONTH(P51),1), $P:$P, "&lt;="&amp;EOMONTH(P51,0))&gt;10, C51, "")), ""))), "")</f>
        <v/>
      </c>
      <c r="U51" t="str">
        <f>IF(AND(P51&lt;&gt;"", P51&gt;=DATE(YEAR(P51),MONTH(P51),1), SUMIFS($K:$K, $C:$C, C51, $P:$P, "&gt;="&amp;DATE(YEAR(P51),MONTH(P51),1), $P:$P, "&lt;="&amp;EOMONTH(P51,0))&gt;10), K51, "")</f>
        <v/>
      </c>
      <c r="V51" t="str">
        <f>IF(AND(P51&lt;&gt;"", P51&gt;=DATE(YEAR(P51),MONTH(P51),1), SUMIFS($K:$K, $C:$C, C51, $P:$P, "&gt;="&amp;DATE(YEAR(P51),MONTH(P51),1), $P:$P, "&lt;="&amp;EOMONTH(P51,0))&gt;10), YEAR(P51), "")</f>
        <v/>
      </c>
      <c r="W51" t="str">
        <f>IF(AND(P51&lt;&gt;"", P51&gt;=DATE(YEAR(P51),MONTH(P51),1), SUMIFS($K:$K, $C:$C, C51, $P:$P, "&gt;="&amp;DATE(YEAR(P51),MONTH(P51),1), $P:$P, "&lt;="&amp;EOMONTH(P51,0))&gt;10), TEXT(P51, "MMMM"), "")</f>
        <v/>
      </c>
      <c r="X51" t="str" cm="1">
        <f t="array" ref="X51">IF(AND(P51&lt;&gt;"", P51&gt;=DATE(YEAR(P51),MONTH(P51),1), SUMIFS($K:$K, $C:$C, C51, $P:$P, "&gt;="&amp;DATE(YEAR(P51),MONTH(P51),1), $P:$P, "&lt;="&amp;EOMONTH(P51,0))&gt;10), _xlfn.TEXTJOIN(", ", TRUE, _xlfn._xlws.FILTER($R:$R, ($C:$C=C51) * ($P:$P&gt;=DATE(YEAR(P51),MONTH(P51),1)) * ($P:$P&lt;=EOMONTH(P51,0)))), "")</f>
        <v/>
      </c>
      <c r="Y51" t="str" cm="1">
        <f t="array" ref="Y51">IF(AND(P51&lt;&gt;"", P51&gt;=DATE(YEAR(P51),MONTH(P51),1), SUMIFS($K:$K, $C:$C, C51, $P:$P, "&gt;="&amp;DATE(YEAR(P51),MONTH(P51),1), $P:$P, "&lt;="&amp;EOMONTH(P51,0))&gt;10), _xlfn.TEXTJOIN(", ", TRUE, _xlfn._xlws.FILTER($S:$S, ($C:$C=C51) * ($P:$P&gt;=DATE(YEAR(P51),MONTH(P51),1)) * ($P:$P&lt;=EOMONTH(P51,0)))), "")</f>
        <v/>
      </c>
    </row>
    <row r="52" spans="1:25" x14ac:dyDescent="0.25">
      <c r="A52" s="83">
        <v>45</v>
      </c>
      <c r="B52" s="111" t="s">
        <v>26038</v>
      </c>
      <c r="C52" s="159" t="str">
        <f>_xlfn.XLOOKUP(D52,[1]!Data[CEDULA],[1]!Data[Nombre Completo],"No Existe",0,1)</f>
        <v>MAVERYCK ANDRES GUTIERREZ DE LA HOZ</v>
      </c>
      <c r="D52" s="23">
        <v>1143267771</v>
      </c>
      <c r="E52" s="138">
        <f>IFERROR(_xlfn.NUMBERVALUE(Data[[#This Row],[CEDULA ]],",","."),_xlfn.NUMBERVALUE(Data[[#This Row],[CEDULA ]],".",","))</f>
        <v>1143267771</v>
      </c>
      <c r="F52" s="138" t="str">
        <f>_xlfn.XLOOKUP(E52,[1]!Data[CEDULA],[1]!Data[CARGO],"No Existe",0,1)</f>
        <v>MESERO</v>
      </c>
      <c r="G52" s="24" t="str">
        <f>_xlfn.XLOOKUP(E52,[1]!Data[CEDULA],[1]!Data[EMPRESA DONDE PRESTA SERVICIO],"No Existe",0,1)</f>
        <v>COMFAMILIAR ATLANTICO</v>
      </c>
      <c r="H52" s="24" t="str">
        <f>_xlfn.XLOOKUP(E52,[1]!Data[CEDULA],[1]!Data[UBICACIÓN],"No Existe",0,1)</f>
        <v>SEDE CARIBE</v>
      </c>
      <c r="I52" s="24" t="s">
        <v>25912</v>
      </c>
      <c r="J52" s="111" t="str">
        <f>UPPER(TEXT(Data[[#This Row],[F. INICIO]],"mmmm"))</f>
        <v>JUNIO</v>
      </c>
      <c r="K52" s="24">
        <v>1</v>
      </c>
      <c r="L52" s="11" t="s">
        <v>5</v>
      </c>
      <c r="M52" s="11" t="s">
        <v>25630</v>
      </c>
      <c r="N52" s="141" t="str">
        <f>_xlfn.XLOOKUP(D52,[1]!Data[CEDULA],[1]!Data[EPS/SURA],"No Existe",0,1)</f>
        <v>EPS/SURA</v>
      </c>
      <c r="O52" s="24">
        <f>YEAR(Data[[#This Row],[F. INICIO]])</f>
        <v>2024</v>
      </c>
      <c r="P52" s="19">
        <v>45464</v>
      </c>
      <c r="Q52" s="19">
        <v>45464</v>
      </c>
      <c r="R52" s="24" t="s">
        <v>8939</v>
      </c>
      <c r="S52" s="92" t="str">
        <f>IF(Data[[#This Row],[TIPO DE INCAPACIDAD]]="LICENCIA DE PATERNIDAD","Licencia de paternidad",IF(Data[[#This Row],[TIPO DE INCAPACIDAD]]="LICENCIA DE LUTO","Licencia de Luto",_xlfn.IFNA(VLOOKUP(R52,'CIE-10 PARA RIPS'!$A$6:B13223,2,0),"No especificado")))</f>
        <v>Rinofaringitis aguda [resfriado comun]</v>
      </c>
      <c r="T52" t="str">
        <f>IF(P52&lt;&gt;"", IF(P52&gt;0, IF(P52&lt;=DATE(YEAR(P52),MONTH(P52),DAY(P52)), IF(P52&gt;=DATE(YEAR(P52),MONTH(P52),1), IF(K52&gt;10, C52, IF(SUMIFS($K:$K, $C:$C, C52, $P:$P, "&gt;="&amp;DATE(YEAR(P52),MONTH(P52),1), $P:$P, "&lt;="&amp;EOMONTH(P52,0))&gt;10, C52, "")), ""))), "")</f>
        <v/>
      </c>
      <c r="U52" t="str">
        <f>IF(AND(P52&lt;&gt;"", P52&gt;=DATE(YEAR(P52),MONTH(P52),1), SUMIFS($K:$K, $C:$C, C52, $P:$P, "&gt;="&amp;DATE(YEAR(P52),MONTH(P52),1), $P:$P, "&lt;="&amp;EOMONTH(P52,0))&gt;10), K52, "")</f>
        <v/>
      </c>
      <c r="V52" t="str">
        <f>IF(AND(P52&lt;&gt;"", P52&gt;=DATE(YEAR(P52),MONTH(P52),1), SUMIFS($K:$K, $C:$C, C52, $P:$P, "&gt;="&amp;DATE(YEAR(P52),MONTH(P52),1), $P:$P, "&lt;="&amp;EOMONTH(P52,0))&gt;10), YEAR(P52), "")</f>
        <v/>
      </c>
      <c r="W52" t="str">
        <f>IF(AND(P52&lt;&gt;"", P52&gt;=DATE(YEAR(P52),MONTH(P52),1), SUMIFS($K:$K, $C:$C, C52, $P:$P, "&gt;="&amp;DATE(YEAR(P52),MONTH(P52),1), $P:$P, "&lt;="&amp;EOMONTH(P52,0))&gt;10), TEXT(P52, "MMMM"), "")</f>
        <v/>
      </c>
      <c r="X52" t="str" cm="1">
        <f t="array" ref="X52">IF(AND(P52&lt;&gt;"", P52&gt;=DATE(YEAR(P52),MONTH(P52),1), SUMIFS($K:$K, $C:$C, C52, $P:$P, "&gt;="&amp;DATE(YEAR(P52),MONTH(P52),1), $P:$P, "&lt;="&amp;EOMONTH(P52,0))&gt;10), _xlfn.TEXTJOIN(", ", TRUE, _xlfn._xlws.FILTER($R:$R, ($C:$C=C52) * ($P:$P&gt;=DATE(YEAR(P52),MONTH(P52),1)) * ($P:$P&lt;=EOMONTH(P52,0)))), "")</f>
        <v/>
      </c>
      <c r="Y52" t="str" cm="1">
        <f t="array" ref="Y52">IF(AND(P52&lt;&gt;"", P52&gt;=DATE(YEAR(P52),MONTH(P52),1), SUMIFS($K:$K, $C:$C, C52, $P:$P, "&gt;="&amp;DATE(YEAR(P52),MONTH(P52),1), $P:$P, "&lt;="&amp;EOMONTH(P52,0))&gt;10), _xlfn.TEXTJOIN(", ", TRUE, _xlfn._xlws.FILTER($S:$S, ($C:$C=C52) * ($P:$P&gt;=DATE(YEAR(P52),MONTH(P52),1)) * ($P:$P&lt;=EOMONTH(P52,0)))), "")</f>
        <v/>
      </c>
    </row>
    <row r="53" spans="1:25" ht="30" x14ac:dyDescent="0.25">
      <c r="A53" s="83">
        <v>46</v>
      </c>
      <c r="B53" s="111" t="s">
        <v>26038</v>
      </c>
      <c r="C53" s="159" t="str">
        <f>_xlfn.XLOOKUP(D53,[1]!Data[CEDULA],[1]!Data[Nombre Completo],"No Existe",0,1)</f>
        <v>CELIA MARIA MOLINA CORONELL</v>
      </c>
      <c r="D53" s="23">
        <v>1044392321</v>
      </c>
      <c r="E53" s="138">
        <f>IFERROR(_xlfn.NUMBERVALUE(Data[[#This Row],[CEDULA ]],",","."),_xlfn.NUMBERVALUE(Data[[#This Row],[CEDULA ]],".",","))</f>
        <v>1044392321</v>
      </c>
      <c r="F53" s="138" t="str">
        <f>_xlfn.XLOOKUP(E53,[1]!Data[CEDULA],[1]!Data[CARGO],"No Existe",0,1)</f>
        <v>RECEPCIONISTA</v>
      </c>
      <c r="G53" s="24" t="str">
        <f>_xlfn.XLOOKUP(E53,[1]!Data[CEDULA],[1]!Data[EMPRESA DONDE PRESTA SERVICIO],"No Existe",0,1)</f>
        <v>COMFAMILIAR ATLANTICO</v>
      </c>
      <c r="H53" s="24" t="str">
        <f>_xlfn.XLOOKUP(E53,[1]!Data[CEDULA],[1]!Data[UBICACIÓN],"No Existe",0,1)</f>
        <v>CENTRO RECREACIONAL TURIPANA</v>
      </c>
      <c r="I53" s="24" t="s">
        <v>25911</v>
      </c>
      <c r="J53" s="111" t="str">
        <f>UPPER(TEXT(Data[[#This Row],[F. INICIO]],"mmmm"))</f>
        <v>JUNIO</v>
      </c>
      <c r="K53" s="24">
        <v>2</v>
      </c>
      <c r="L53" s="11" t="s">
        <v>5</v>
      </c>
      <c r="M53" s="11" t="s">
        <v>25630</v>
      </c>
      <c r="N53" s="141" t="str">
        <f>_xlfn.XLOOKUP(D53,[1]!Data[CEDULA],[1]!Data[EPS/SURA],"No Existe",0,1)</f>
        <v>E.P.S SANITAS</v>
      </c>
      <c r="O53" s="24">
        <f>YEAR(Data[[#This Row],[F. INICIO]])</f>
        <v>2024</v>
      </c>
      <c r="P53" s="19">
        <v>45462</v>
      </c>
      <c r="Q53" s="19">
        <v>45463</v>
      </c>
      <c r="R53" s="24" t="s">
        <v>8871</v>
      </c>
      <c r="S53" s="92" t="str">
        <f>IF(Data[[#This Row],[TIPO DE INCAPACIDAD]]="LICENCIA DE PATERNIDAD","Licencia de paternidad",IF(Data[[#This Row],[TIPO DE INCAPACIDAD]]="LICENCIA DE LUTO","Licencia de Luto",_xlfn.IFNA(VLOOKUP(R53,'CIE-10 PARA RIPS'!$A$6:B13224,2,0),"No especificado")))</f>
        <v>Infeccion aguda no especificada de las vias respiratorias inferiores</v>
      </c>
      <c r="T53" t="str">
        <f>IF(P53&lt;&gt;"", IF(P53&gt;0, IF(P53&lt;=DATE(YEAR(P53),MONTH(P53),DAY(P53)), IF(P53&gt;=DATE(YEAR(P53),MONTH(P53),1), IF(K53&gt;10, C53, IF(SUMIFS($K:$K, $C:$C, C53, $P:$P, "&gt;="&amp;DATE(YEAR(P53),MONTH(P53),1), $P:$P, "&lt;="&amp;EOMONTH(P53,0))&gt;10, C53, "")), ""))), "")</f>
        <v/>
      </c>
      <c r="U53" t="str">
        <f>IF(AND(P53&lt;&gt;"", P53&gt;=DATE(YEAR(P53),MONTH(P53),1), SUMIFS($K:$K, $C:$C, C53, $P:$P, "&gt;="&amp;DATE(YEAR(P53),MONTH(P53),1), $P:$P, "&lt;="&amp;EOMONTH(P53,0))&gt;10), K53, "")</f>
        <v/>
      </c>
      <c r="V53" t="str">
        <f>IF(AND(P53&lt;&gt;"", P53&gt;=DATE(YEAR(P53),MONTH(P53),1), SUMIFS($K:$K, $C:$C, C53, $P:$P, "&gt;="&amp;DATE(YEAR(P53),MONTH(P53),1), $P:$P, "&lt;="&amp;EOMONTH(P53,0))&gt;10), YEAR(P53), "")</f>
        <v/>
      </c>
      <c r="W53" t="str">
        <f>IF(AND(P53&lt;&gt;"", P53&gt;=DATE(YEAR(P53),MONTH(P53),1), SUMIFS($K:$K, $C:$C, C53, $P:$P, "&gt;="&amp;DATE(YEAR(P53),MONTH(P53),1), $P:$P, "&lt;="&amp;EOMONTH(P53,0))&gt;10), TEXT(P53, "MMMM"), "")</f>
        <v/>
      </c>
      <c r="X53" t="str" cm="1">
        <f t="array" ref="X53">IF(AND(P53&lt;&gt;"", P53&gt;=DATE(YEAR(P53),MONTH(P53),1), SUMIFS($K:$K, $C:$C, C53, $P:$P, "&gt;="&amp;DATE(YEAR(P53),MONTH(P53),1), $P:$P, "&lt;="&amp;EOMONTH(P53,0))&gt;10), _xlfn.TEXTJOIN(", ", TRUE, _xlfn._xlws.FILTER($R:$R, ($C:$C=C53) * ($P:$P&gt;=DATE(YEAR(P53),MONTH(P53),1)) * ($P:$P&lt;=EOMONTH(P53,0)))), "")</f>
        <v/>
      </c>
      <c r="Y53" t="str" cm="1">
        <f t="array" ref="Y53">IF(AND(P53&lt;&gt;"", P53&gt;=DATE(YEAR(P53),MONTH(P53),1), SUMIFS($K:$K, $C:$C, C53, $P:$P, "&gt;="&amp;DATE(YEAR(P53),MONTH(P53),1), $P:$P, "&lt;="&amp;EOMONTH(P53,0))&gt;10), _xlfn.TEXTJOIN(", ", TRUE, _xlfn._xlws.FILTER($S:$S, ($C:$C=C53) * ($P:$P&gt;=DATE(YEAR(P53),MONTH(P53),1)) * ($P:$P&lt;=EOMONTH(P53,0)))), "")</f>
        <v/>
      </c>
    </row>
    <row r="54" spans="1:25" ht="30" x14ac:dyDescent="0.25">
      <c r="A54" s="83">
        <v>47</v>
      </c>
      <c r="B54" s="111" t="s">
        <v>26038</v>
      </c>
      <c r="C54" s="159" t="str">
        <f>_xlfn.XLOOKUP(D54,[1]!Data[CEDULA],[1]!Data[Nombre Completo],"No Existe",0,1)</f>
        <v>KAREN MARGARITA COLPAS ALVAREZ</v>
      </c>
      <c r="D54" s="162">
        <v>1043870216</v>
      </c>
      <c r="E54" s="139">
        <f>IFERROR(_xlfn.NUMBERVALUE(Data[[#This Row],[CEDULA ]],",","."),_xlfn.NUMBERVALUE(Data[[#This Row],[CEDULA ]],".",","))</f>
        <v>1043870216</v>
      </c>
      <c r="F54" s="139" t="str">
        <f>_xlfn.XLOOKUP(E54,[1]!Data[CEDULA],[1]!Data[CARGO],"No Existe",0,1)</f>
        <v>SUPERNUMERARIO(A)</v>
      </c>
      <c r="G54" s="24" t="str">
        <f>_xlfn.XLOOKUP(E54,[1]!Data[CEDULA],[1]!Data[EMPRESA DONDE PRESTA SERVICIO],"No Existe",0,1)</f>
        <v>COMFAMILIAR ATLANTICO</v>
      </c>
      <c r="H54" s="24" t="str">
        <f>_xlfn.XLOOKUP(E54,[1]!Data[CEDULA],[1]!Data[UBICACIÓN],"No Existe",0,1)</f>
        <v>SALGARITO</v>
      </c>
      <c r="I54" s="24" t="s">
        <v>25911</v>
      </c>
      <c r="J54" s="111" t="str">
        <f>UPPER(TEXT(Data[[#This Row],[F. INICIO]],"mmmm"))</f>
        <v>JUNIO</v>
      </c>
      <c r="K54" s="24">
        <v>2</v>
      </c>
      <c r="L54" s="11" t="s">
        <v>5</v>
      </c>
      <c r="M54" s="11" t="s">
        <v>25630</v>
      </c>
      <c r="N54" s="141" t="str">
        <f>_xlfn.XLOOKUP(D54,[1]!Data[CEDULA],[1]!Data[EPS/SURA],"No Existe",0,1)</f>
        <v>SALUD TOTAL</v>
      </c>
      <c r="O54" s="24">
        <f>YEAR(Data[[#This Row],[F. INICIO]])</f>
        <v>2024</v>
      </c>
      <c r="P54" s="19">
        <v>45454</v>
      </c>
      <c r="Q54" s="19">
        <v>45455</v>
      </c>
      <c r="R54" s="24" t="s">
        <v>25704</v>
      </c>
      <c r="S54" s="92" t="str">
        <f>IF(Data[[#This Row],[TIPO DE INCAPACIDAD]]="LICENCIA DE PATERNIDAD","Licencia de paternidad",IF(Data[[#This Row],[TIPO DE INCAPACIDAD]]="LICENCIA DE LUTO","Licencia de Luto",_xlfn.IFNA(VLOOKUP(R54,'CIE-10 PARA RIPS'!$A$6:B13225,2,0),"No especificado")))</f>
        <v>Infeccion aguda de las vias respiratorias superiores, no especificada</v>
      </c>
      <c r="T54" t="str">
        <f>IF(P54&lt;&gt;"", IF(P54&gt;0, IF(P54&lt;=DATE(YEAR(P54),MONTH(P54),DAY(P54)), IF(P54&gt;=DATE(YEAR(P54),MONTH(P54),1), IF(K54&gt;10, C54, IF(SUMIFS($K:$K, $C:$C, C54, $P:$P, "&gt;="&amp;DATE(YEAR(P54),MONTH(P54),1), $P:$P, "&lt;="&amp;EOMONTH(P54,0))&gt;10, C54, "")), ""))), "")</f>
        <v/>
      </c>
      <c r="U54" t="str">
        <f>IF(AND(P54&lt;&gt;"", P54&gt;=DATE(YEAR(P54),MONTH(P54),1), SUMIFS($K:$K, $C:$C, C54, $P:$P, "&gt;="&amp;DATE(YEAR(P54),MONTH(P54),1), $P:$P, "&lt;="&amp;EOMONTH(P54,0))&gt;10), K54, "")</f>
        <v/>
      </c>
      <c r="V54" t="str">
        <f>IF(AND(P54&lt;&gt;"", P54&gt;=DATE(YEAR(P54),MONTH(P54),1), SUMIFS($K:$K, $C:$C, C54, $P:$P, "&gt;="&amp;DATE(YEAR(P54),MONTH(P54),1), $P:$P, "&lt;="&amp;EOMONTH(P54,0))&gt;10), YEAR(P54), "")</f>
        <v/>
      </c>
      <c r="W54" t="str">
        <f>IF(AND(P54&lt;&gt;"", P54&gt;=DATE(YEAR(P54),MONTH(P54),1), SUMIFS($K:$K, $C:$C, C54, $P:$P, "&gt;="&amp;DATE(YEAR(P54),MONTH(P54),1), $P:$P, "&lt;="&amp;EOMONTH(P54,0))&gt;10), TEXT(P54, "MMMM"), "")</f>
        <v/>
      </c>
      <c r="X54" t="str" cm="1">
        <f t="array" ref="X54">IF(AND(P54&lt;&gt;"", P54&gt;=DATE(YEAR(P54),MONTH(P54),1), SUMIFS($K:$K, $C:$C, C54, $P:$P, "&gt;="&amp;DATE(YEAR(P54),MONTH(P54),1), $P:$P, "&lt;="&amp;EOMONTH(P54,0))&gt;10), _xlfn.TEXTJOIN(", ", TRUE, _xlfn._xlws.FILTER($R:$R, ($C:$C=C54) * ($P:$P&gt;=DATE(YEAR(P54),MONTH(P54),1)) * ($P:$P&lt;=EOMONTH(P54,0)))), "")</f>
        <v/>
      </c>
      <c r="Y54" t="str" cm="1">
        <f t="array" ref="Y54">IF(AND(P54&lt;&gt;"", P54&gt;=DATE(YEAR(P54),MONTH(P54),1), SUMIFS($K:$K, $C:$C, C54, $P:$P, "&gt;="&amp;DATE(YEAR(P54),MONTH(P54),1), $P:$P, "&lt;="&amp;EOMONTH(P54,0))&gt;10), _xlfn.TEXTJOIN(", ", TRUE, _xlfn._xlws.FILTER($S:$S, ($C:$C=C54) * ($P:$P&gt;=DATE(YEAR(P54),MONTH(P54),1)) * ($P:$P&lt;=EOMONTH(P54,0)))), "")</f>
        <v/>
      </c>
    </row>
    <row r="55" spans="1:25" x14ac:dyDescent="0.25">
      <c r="A55" s="83">
        <v>48</v>
      </c>
      <c r="B55" s="111" t="s">
        <v>26038</v>
      </c>
      <c r="C55" s="159" t="str">
        <f>_xlfn.XLOOKUP(D55,[1]!Data[CEDULA],[1]!Data[Nombre Completo],"No Existe",0,1)</f>
        <v>MIGUEL DE JESUS RAMOS ARTETA</v>
      </c>
      <c r="D55" s="162">
        <v>1044394141</v>
      </c>
      <c r="E55" s="139">
        <f>IFERROR(_xlfn.NUMBERVALUE(Data[[#This Row],[CEDULA ]],",","."),_xlfn.NUMBERVALUE(Data[[#This Row],[CEDULA ]],".",","))</f>
        <v>1044394141</v>
      </c>
      <c r="F55" s="139" t="str">
        <f>_xlfn.XLOOKUP(E55,[1]!Data[CEDULA],[1]!Data[CARGO],"No Existe",0,1)</f>
        <v>SUPERNUMERARIO(A)</v>
      </c>
      <c r="G55" s="24" t="str">
        <f>_xlfn.XLOOKUP(E55,[1]!Data[CEDULA],[1]!Data[EMPRESA DONDE PRESTA SERVICIO],"No Existe",0,1)</f>
        <v>COMFAMILIAR ATLANTICO</v>
      </c>
      <c r="H55" s="24" t="str">
        <f>_xlfn.XLOOKUP(E55,[1]!Data[CEDULA],[1]!Data[UBICACIÓN],"No Existe",0,1)</f>
        <v>CENTRO RECREACIONAL TURIPANA</v>
      </c>
      <c r="I55" s="24" t="s">
        <v>25912</v>
      </c>
      <c r="J55" s="111" t="str">
        <f>UPPER(TEXT(Data[[#This Row],[F. INICIO]],"mmmm"))</f>
        <v>JUNIO</v>
      </c>
      <c r="K55" s="24">
        <v>2</v>
      </c>
      <c r="L55" s="11" t="s">
        <v>5</v>
      </c>
      <c r="M55" s="11" t="s">
        <v>25630</v>
      </c>
      <c r="N55" s="141" t="str">
        <f>_xlfn.XLOOKUP(D55,[1]!Data[CEDULA],[1]!Data[EPS/SURA],"No Existe",0,1)</f>
        <v>NUEVA E.P.S.</v>
      </c>
      <c r="O55" s="24">
        <f>YEAR(Data[[#This Row],[F. INICIO]])</f>
        <v>2024</v>
      </c>
      <c r="P55" s="19">
        <v>45472</v>
      </c>
      <c r="Q55" s="19">
        <v>45473</v>
      </c>
      <c r="R55" s="24" t="s">
        <v>8926</v>
      </c>
      <c r="S55" s="92" t="str">
        <f>IF(Data[[#This Row],[TIPO DE INCAPACIDAD]]="LICENCIA DE PATERNIDAD","Licencia de paternidad",IF(Data[[#This Row],[TIPO DE INCAPACIDAD]]="LICENCIA DE LUTO","Licencia de Luto",_xlfn.IFNA(VLOOKUP(R55,'CIE-10 PARA RIPS'!$A$6:B13227,2,0),"No especificado")))</f>
        <v>Amigdalitis aguda, no especificada</v>
      </c>
      <c r="T55" t="str">
        <f>IF(P55&lt;&gt;"", IF(P55&gt;0, IF(P55&lt;=DATE(YEAR(P55),MONTH(P55),DAY(P55)), IF(P55&gt;=DATE(YEAR(P55),MONTH(P55),1), IF(K55&gt;10, C55, IF(SUMIFS($K:$K, $C:$C, C55, $P:$P, "&gt;="&amp;DATE(YEAR(P55),MONTH(P55),1), $P:$P, "&lt;="&amp;EOMONTH(P55,0))&gt;10, C55, "")), ""))), "")</f>
        <v/>
      </c>
      <c r="U55" t="str">
        <f>IF(AND(P55&lt;&gt;"", P55&gt;=DATE(YEAR(P55),MONTH(P55),1), SUMIFS($K:$K, $C:$C, C55, $P:$P, "&gt;="&amp;DATE(YEAR(P55),MONTH(P55),1), $P:$P, "&lt;="&amp;EOMONTH(P55,0))&gt;10), K55, "")</f>
        <v/>
      </c>
      <c r="V55" t="str">
        <f>IF(AND(P55&lt;&gt;"", P55&gt;=DATE(YEAR(P55),MONTH(P55),1), SUMIFS($K:$K, $C:$C, C55, $P:$P, "&gt;="&amp;DATE(YEAR(P55),MONTH(P55),1), $P:$P, "&lt;="&amp;EOMONTH(P55,0))&gt;10), YEAR(P55), "")</f>
        <v/>
      </c>
      <c r="W55" t="str">
        <f>IF(AND(P55&lt;&gt;"", P55&gt;=DATE(YEAR(P55),MONTH(P55),1), SUMIFS($K:$K, $C:$C, C55, $P:$P, "&gt;="&amp;DATE(YEAR(P55),MONTH(P55),1), $P:$P, "&lt;="&amp;EOMONTH(P55,0))&gt;10), TEXT(P55, "MMMM"), "")</f>
        <v/>
      </c>
      <c r="X55" t="str" cm="1">
        <f t="array" ref="X55">IF(AND(P55&lt;&gt;"", P55&gt;=DATE(YEAR(P55),MONTH(P55),1), SUMIFS($K:$K, $C:$C, C55, $P:$P, "&gt;="&amp;DATE(YEAR(P55),MONTH(P55),1), $P:$P, "&lt;="&amp;EOMONTH(P55,0))&gt;10), _xlfn.TEXTJOIN(", ", TRUE, _xlfn._xlws.FILTER($R:$R, ($C:$C=C55) * ($P:$P&gt;=DATE(YEAR(P55),MONTH(P55),1)) * ($P:$P&lt;=EOMONTH(P55,0)))), "")</f>
        <v/>
      </c>
      <c r="Y55" t="str" cm="1">
        <f t="array" ref="Y55">IF(AND(P55&lt;&gt;"", P55&gt;=DATE(YEAR(P55),MONTH(P55),1), SUMIFS($K:$K, $C:$C, C55, $P:$P, "&gt;="&amp;DATE(YEAR(P55),MONTH(P55),1), $P:$P, "&lt;="&amp;EOMONTH(P55,0))&gt;10), _xlfn.TEXTJOIN(", ", TRUE, _xlfn._xlws.FILTER($S:$S, ($C:$C=C55) * ($P:$P&gt;=DATE(YEAR(P55),MONTH(P55),1)) * ($P:$P&lt;=EOMONTH(P55,0)))), "")</f>
        <v/>
      </c>
    </row>
    <row r="56" spans="1:25" x14ac:dyDescent="0.25">
      <c r="A56" s="83">
        <v>49</v>
      </c>
      <c r="B56" s="111" t="s">
        <v>26038</v>
      </c>
      <c r="C56" s="159" t="str">
        <f>_xlfn.XLOOKUP(D56,[1]!Data[CEDULA],[1]!Data[Nombre Completo],"No Existe",0,1)</f>
        <v>JOSE GREGORIO MARTINEZ MEJIA</v>
      </c>
      <c r="D56" s="162">
        <v>72236916</v>
      </c>
      <c r="E56" s="139">
        <f>IFERROR(_xlfn.NUMBERVALUE(Data[[#This Row],[CEDULA ]],",","."),_xlfn.NUMBERVALUE(Data[[#This Row],[CEDULA ]],".",","))</f>
        <v>72236916</v>
      </c>
      <c r="F56" s="139" t="str">
        <f>_xlfn.XLOOKUP(E56,[1]!Data[CEDULA],[1]!Data[CARGO],"No Existe",0,1)</f>
        <v>CHEF</v>
      </c>
      <c r="G56" s="24" t="str">
        <f>_xlfn.XLOOKUP(E56,[1]!Data[CEDULA],[1]!Data[EMPRESA DONDE PRESTA SERVICIO],"No Existe",0,1)</f>
        <v>COMFAMILIAR ATLANTICO</v>
      </c>
      <c r="H56" s="24" t="str">
        <f>_xlfn.XLOOKUP(E56,[1]!Data[CEDULA],[1]!Data[UBICACIÓN],"No Existe",0,1)</f>
        <v>SEDE CARIBE MERCADEO</v>
      </c>
      <c r="I56" s="24" t="s">
        <v>25912</v>
      </c>
      <c r="J56" s="111" t="str">
        <f>UPPER(TEXT(Data[[#This Row],[F. INICIO]],"mmmm"))</f>
        <v>JUNIO</v>
      </c>
      <c r="K56" s="24">
        <v>1</v>
      </c>
      <c r="L56" s="11" t="s">
        <v>94</v>
      </c>
      <c r="M56" s="9" t="s">
        <v>12770</v>
      </c>
      <c r="N56" s="141" t="str">
        <f>_xlfn.XLOOKUP(D56,[1]!Data[CEDULA],[1]!Data[EPS/SURA],"No Existe",0,1)</f>
        <v>EPS/SURA</v>
      </c>
      <c r="O56" s="24">
        <f>YEAR(Data[[#This Row],[F. INICIO]])</f>
        <v>2024</v>
      </c>
      <c r="P56" s="19">
        <v>45456</v>
      </c>
      <c r="Q56" s="19">
        <v>45456</v>
      </c>
      <c r="R56" s="24" t="s">
        <v>5296</v>
      </c>
      <c r="S56" s="92" t="str">
        <f>IF(Data[[#This Row],[TIPO DE INCAPACIDAD]]="LICENCIA DE PATERNIDAD","Licencia de paternidad",IF(Data[[#This Row],[TIPO DE INCAPACIDAD]]="LICENCIA DE LUTO","Licencia de Luto",_xlfn.IFNA(VLOOKUP(R56,'CIE-10 PARA RIPS'!$A$6:B13229,2,0),"No especificado")))</f>
        <v>Herida de otras partes de la cabeza</v>
      </c>
      <c r="T56" t="str">
        <f>IF(P56&lt;&gt;"", IF(P56&gt;0, IF(P56&lt;=DATE(YEAR(P56),MONTH(P56),DAY(P56)), IF(P56&gt;=DATE(YEAR(P56),MONTH(P56),1), IF(K56&gt;10, C56, IF(SUMIFS($K:$K, $C:$C, C56, $P:$P, "&gt;="&amp;DATE(YEAR(P56),MONTH(P56),1), $P:$P, "&lt;="&amp;EOMONTH(P56,0))&gt;10, C56, "")), ""))), "")</f>
        <v/>
      </c>
      <c r="U56" t="str">
        <f>IF(AND(P56&lt;&gt;"", P56&gt;=DATE(YEAR(P56),MONTH(P56),1), SUMIFS($K:$K, $C:$C, C56, $P:$P, "&gt;="&amp;DATE(YEAR(P56),MONTH(P56),1), $P:$P, "&lt;="&amp;EOMONTH(P56,0))&gt;10), K56, "")</f>
        <v/>
      </c>
      <c r="V56" t="str">
        <f>IF(AND(P56&lt;&gt;"", P56&gt;=DATE(YEAR(P56),MONTH(P56),1), SUMIFS($K:$K, $C:$C, C56, $P:$P, "&gt;="&amp;DATE(YEAR(P56),MONTH(P56),1), $P:$P, "&lt;="&amp;EOMONTH(P56,0))&gt;10), YEAR(P56), "")</f>
        <v/>
      </c>
      <c r="W56" t="str">
        <f>IF(AND(P56&lt;&gt;"", P56&gt;=DATE(YEAR(P56),MONTH(P56),1), SUMIFS($K:$K, $C:$C, C56, $P:$P, "&gt;="&amp;DATE(YEAR(P56),MONTH(P56),1), $P:$P, "&lt;="&amp;EOMONTH(P56,0))&gt;10), TEXT(P56, "MMMM"), "")</f>
        <v/>
      </c>
      <c r="X56" t="str" cm="1">
        <f t="array" ref="X56">IF(AND(P56&lt;&gt;"", P56&gt;=DATE(YEAR(P56),MONTH(P56),1), SUMIFS($K:$K, $C:$C, C56, $P:$P, "&gt;="&amp;DATE(YEAR(P56),MONTH(P56),1), $P:$P, "&lt;="&amp;EOMONTH(P56,0))&gt;10), _xlfn.TEXTJOIN(", ", TRUE, _xlfn._xlws.FILTER($R:$R, ($C:$C=C56) * ($P:$P&gt;=DATE(YEAR(P56),MONTH(P56),1)) * ($P:$P&lt;=EOMONTH(P56,0)))), "")</f>
        <v/>
      </c>
      <c r="Y56" t="str" cm="1">
        <f t="array" ref="Y56">IF(AND(P56&lt;&gt;"", P56&gt;=DATE(YEAR(P56),MONTH(P56),1), SUMIFS($K:$K, $C:$C, C56, $P:$P, "&gt;="&amp;DATE(YEAR(P56),MONTH(P56),1), $P:$P, "&lt;="&amp;EOMONTH(P56,0))&gt;10), _xlfn.TEXTJOIN(", ", TRUE, _xlfn._xlws.FILTER($S:$S, ($C:$C=C56) * ($P:$P&gt;=DATE(YEAR(P56),MONTH(P56),1)) * ($P:$P&lt;=EOMONTH(P56,0)))), "")</f>
        <v/>
      </c>
    </row>
    <row r="57" spans="1:25" x14ac:dyDescent="0.25">
      <c r="A57" s="83">
        <v>50</v>
      </c>
      <c r="B57" s="111" t="s">
        <v>26038</v>
      </c>
      <c r="C57" s="159" t="str">
        <f>_xlfn.XLOOKUP(D57,[1]!Data[CEDULA],[1]!Data[Nombre Completo],"No Existe",0,1)</f>
        <v>HELIS MARI RAMIREZ PATIÑO</v>
      </c>
      <c r="D57" s="162">
        <v>1140868628</v>
      </c>
      <c r="E57" s="139">
        <f>IFERROR(_xlfn.NUMBERVALUE(Data[[#This Row],[CEDULA ]],",","."),_xlfn.NUMBERVALUE(Data[[#This Row],[CEDULA ]],".",","))</f>
        <v>1140868628</v>
      </c>
      <c r="F57" s="139" t="str">
        <f>_xlfn.XLOOKUP(E57,[1]!Data[CEDULA],[1]!Data[CARGO],"No Existe",0,1)</f>
        <v>SUPERNUMERARIO(A)</v>
      </c>
      <c r="G57" s="24" t="str">
        <f>_xlfn.XLOOKUP(E57,[1]!Data[CEDULA],[1]!Data[EMPRESA DONDE PRESTA SERVICIO],"No Existe",0,1)</f>
        <v>COMFAMILIAR ATLANTICO</v>
      </c>
      <c r="H57" s="24" t="str">
        <f>_xlfn.XLOOKUP(E57,[1]!Data[CEDULA],[1]!Data[UBICACIÓN],"No Existe",0,1)</f>
        <v>SEDE NORTE</v>
      </c>
      <c r="I57" s="24" t="s">
        <v>25911</v>
      </c>
      <c r="J57" s="111" t="str">
        <f>UPPER(TEXT(Data[[#This Row],[F. INICIO]],"mmmm"))</f>
        <v>JUNIO</v>
      </c>
      <c r="K57" s="24">
        <v>30</v>
      </c>
      <c r="L57" s="11" t="s">
        <v>5</v>
      </c>
      <c r="M57" s="11" t="s">
        <v>51</v>
      </c>
      <c r="N57" s="141" t="str">
        <f>_xlfn.XLOOKUP(D57,[1]!Data[CEDULA],[1]!Data[EPS/SURA],"No Existe",0,1)</f>
        <v>MUTUALSER</v>
      </c>
      <c r="O57" s="24">
        <f>YEAR(Data[[#This Row],[F. INICIO]])</f>
        <v>2024</v>
      </c>
      <c r="P57" s="19">
        <v>45444</v>
      </c>
      <c r="Q57" s="19">
        <v>45473</v>
      </c>
      <c r="R57" s="24" t="s">
        <v>6670</v>
      </c>
      <c r="S57" s="92" t="str">
        <f>IF(Data[[#This Row],[TIPO DE INCAPACIDAD]]="LICENCIA DE PATERNIDAD","Licencia de paternidad",IF(Data[[#This Row],[TIPO DE INCAPACIDAD]]="LICENCIA DE LUTO","Licencia de Luto",_xlfn.IFNA(VLOOKUP(R57,'CIE-10 PARA RIPS'!$A$6:B13234,2,0),"No especificado")))</f>
        <v>Parto por cesarea de emergencia</v>
      </c>
      <c r="T57" t="str">
        <f>IF(P57&lt;&gt;"", IF(P57&gt;0, IF(P57&lt;=DATE(YEAR(P57),MONTH(P57),DAY(P57)), IF(P57&gt;=DATE(YEAR(P57),MONTH(P57),1), IF(K57&gt;10, C57, IF(SUMIFS($K:$K, $C:$C, C57, $P:$P, "&gt;="&amp;DATE(YEAR(P57),MONTH(P57),1), $P:$P, "&lt;="&amp;EOMONTH(P57,0))&gt;10, C57, "")), ""))), "")</f>
        <v>HELIS MARI RAMIREZ PATIÑO</v>
      </c>
      <c r="U57">
        <f>IF(AND(P57&lt;&gt;"", P57&gt;=DATE(YEAR(P57),MONTH(P57),1), SUMIFS($K:$K, $C:$C, C57, $P:$P, "&gt;="&amp;DATE(YEAR(P57),MONTH(P57),1), $P:$P, "&lt;="&amp;EOMONTH(P57,0))&gt;10), K57, "")</f>
        <v>30</v>
      </c>
      <c r="V57">
        <f>IF(AND(P57&lt;&gt;"", P57&gt;=DATE(YEAR(P57),MONTH(P57),1), SUMIFS($K:$K, $C:$C, C57, $P:$P, "&gt;="&amp;DATE(YEAR(P57),MONTH(P57),1), $P:$P, "&lt;="&amp;EOMONTH(P57,0))&gt;10), YEAR(P57), "")</f>
        <v>2024</v>
      </c>
      <c r="W57" t="str">
        <f>IF(AND(P57&lt;&gt;"", P57&gt;=DATE(YEAR(P57),MONTH(P57),1), SUMIFS($K:$K, $C:$C, C57, $P:$P, "&gt;="&amp;DATE(YEAR(P57),MONTH(P57),1), $P:$P, "&lt;="&amp;EOMONTH(P57,0))&gt;10), TEXT(P57, "MMMM"), "")</f>
        <v>junio</v>
      </c>
      <c r="X57" t="str" cm="1">
        <f t="array" ref="X57">IF(AND(P57&lt;&gt;"", P57&gt;=DATE(YEAR(P57),MONTH(P57),1), SUMIFS($K:$K, $C:$C, C57, $P:$P, "&gt;="&amp;DATE(YEAR(P57),MONTH(P57),1), $P:$P, "&lt;="&amp;EOMONTH(P57,0))&gt;10), _xlfn.TEXTJOIN(", ", TRUE, _xlfn._xlws.FILTER($R:$R, ($C:$C=C57) * ($P:$P&gt;=DATE(YEAR(P57),MONTH(P57),1)) * ($P:$P&lt;=EOMONTH(P57,0)))), "")</f>
        <v>O821</v>
      </c>
      <c r="Y57" t="str" cm="1">
        <f t="array" ref="Y57">IF(AND(P57&lt;&gt;"", P57&gt;=DATE(YEAR(P57),MONTH(P57),1), SUMIFS($K:$K, $C:$C, C57, $P:$P, "&gt;="&amp;DATE(YEAR(P57),MONTH(P57),1), $P:$P, "&lt;="&amp;EOMONTH(P57,0))&gt;10), _xlfn.TEXTJOIN(", ", TRUE, _xlfn._xlws.FILTER($S:$S, ($C:$C=C57) * ($P:$P&gt;=DATE(YEAR(P57),MONTH(P57),1)) * ($P:$P&lt;=EOMONTH(P57,0)))), "")</f>
        <v>Parto por cesarea de emergencia</v>
      </c>
    </row>
    <row r="58" spans="1:25" x14ac:dyDescent="0.25">
      <c r="A58" s="83">
        <v>51</v>
      </c>
      <c r="B58" s="111" t="s">
        <v>26038</v>
      </c>
      <c r="C58" s="159" t="str">
        <f>_xlfn.XLOOKUP(D58,[1]!Data[CEDULA],[1]!Data[Nombre Completo],"No Existe",0,1)</f>
        <v>KARINA GREGORIA SALAS BROCHERO</v>
      </c>
      <c r="D58" s="23">
        <v>1007096798</v>
      </c>
      <c r="E58" s="138">
        <f>IFERROR(_xlfn.NUMBERVALUE(Data[[#This Row],[CEDULA ]],",","."),_xlfn.NUMBERVALUE(Data[[#This Row],[CEDULA ]],".",","))</f>
        <v>1007096798</v>
      </c>
      <c r="F58" s="138" t="str">
        <f>_xlfn.XLOOKUP(E58,[1]!Data[CEDULA],[1]!Data[CARGO],"No Existe",0,1)</f>
        <v>SUPERNUMERARIO(A)</v>
      </c>
      <c r="G58" s="11" t="str">
        <f>_xlfn.XLOOKUP(E58,[1]!Data[CEDULA],[1]!Data[EMPRESA DONDE PRESTA SERVICIO],"No Existe",0,1)</f>
        <v>COMFAMILIAR ATLANTICO</v>
      </c>
      <c r="H58" s="11" t="str">
        <f>_xlfn.XLOOKUP(E58,[1]!Data[CEDULA],[1]!Data[UBICACIÓN],"No Existe",0,1)</f>
        <v>SEDE NORTE</v>
      </c>
      <c r="I58" s="11" t="s">
        <v>25911</v>
      </c>
      <c r="J58" s="111" t="str">
        <f>UPPER(TEXT(Data[[#This Row],[F. INICIO]],"mmmm"))</f>
        <v>MARZO</v>
      </c>
      <c r="K58" s="11">
        <v>31</v>
      </c>
      <c r="L58" s="11" t="s">
        <v>5</v>
      </c>
      <c r="M58" s="11" t="s">
        <v>51</v>
      </c>
      <c r="N58" s="141" t="str">
        <f>_xlfn.XLOOKUP(D58,[1]!Data[CEDULA],[1]!Data[EPS/SURA],"No Existe",0,1)</f>
        <v>E.P.S SANITAS</v>
      </c>
      <c r="O58" s="11">
        <f>YEAR(Data[[#This Row],[F. INICIO]])</f>
        <v>2024</v>
      </c>
      <c r="P58" s="26">
        <v>45352</v>
      </c>
      <c r="Q58" s="26">
        <v>45382</v>
      </c>
      <c r="R58" s="11" t="s">
        <v>6666</v>
      </c>
      <c r="S58" s="92" t="str">
        <f>IF(Data[[#This Row],[TIPO DE INCAPACIDAD]]="LICENCIA DE PATERNIDAD","Licencia de paternidad",IF(Data[[#This Row],[TIPO DE INCAPACIDAD]]="LICENCIA DE LUTO","Licencia de Luto",_xlfn.IFNA(VLOOKUP(R58,'CIE-10 PARA RIPS'!$A$6:B13175,2,0),"No especificado")))</f>
        <v>Parto por cesarea, sin otra especificacion</v>
      </c>
      <c r="T58" t="str">
        <f>IF(P58&lt;&gt;"", IF(P58&gt;0, IF(P58&lt;=DATE(YEAR(P58),MONTH(P58),DAY(P58)), IF(P58&gt;=DATE(YEAR(P58),MONTH(P58),1), IF(K58&gt;10, C58, IF(SUMIFS($K:$K, $C:$C, C58, $P:$P, "&gt;="&amp;DATE(YEAR(P58),MONTH(P58),1), $P:$P, "&lt;="&amp;EOMONTH(P58,0))&gt;10, C58, "")), ""))), "")</f>
        <v>KARINA GREGORIA SALAS BROCHERO</v>
      </c>
      <c r="U58">
        <f>IF(AND(P58&lt;&gt;"", P58&gt;=DATE(YEAR(P58),MONTH(P58),1), SUMIFS($K:$K, $C:$C, C58, $P:$P, "&gt;="&amp;DATE(YEAR(P58),MONTH(P58),1), $P:$P, "&lt;="&amp;EOMONTH(P58,0))&gt;10), K58, "")</f>
        <v>31</v>
      </c>
      <c r="V58">
        <f>IF(AND(P58&lt;&gt;"", P58&gt;=DATE(YEAR(P58),MONTH(P58),1), SUMIFS($K:$K, $C:$C, C58, $P:$P, "&gt;="&amp;DATE(YEAR(P58),MONTH(P58),1), $P:$P, "&lt;="&amp;EOMONTH(P58,0))&gt;10), YEAR(P58), "")</f>
        <v>2024</v>
      </c>
      <c r="W58" t="str">
        <f>IF(AND(P58&lt;&gt;"", P58&gt;=DATE(YEAR(P58),MONTH(P58),1), SUMIFS($K:$K, $C:$C, C58, $P:$P, "&gt;="&amp;DATE(YEAR(P58),MONTH(P58),1), $P:$P, "&lt;="&amp;EOMONTH(P58,0))&gt;10), TEXT(P58, "MMMM"), "")</f>
        <v>marzo</v>
      </c>
      <c r="X58" t="str" cm="1">
        <f t="array" ref="X58">IF(AND(P58&lt;&gt;"", P58&gt;=DATE(YEAR(P58),MONTH(P58),1), SUMIFS($K:$K, $C:$C, C58, $P:$P, "&gt;="&amp;DATE(YEAR(P58),MONTH(P58),1), $P:$P, "&lt;="&amp;EOMONTH(P58,0))&gt;10), _xlfn.TEXTJOIN(", ", TRUE, _xlfn._xlws.FILTER($R:$R, ($C:$C=C58) * ($P:$P&gt;=DATE(YEAR(P58),MONTH(P58),1)) * ($P:$P&lt;=EOMONTH(P58,0)))), "")</f>
        <v>O829</v>
      </c>
      <c r="Y58" t="str" cm="1">
        <f t="array" ref="Y58">IF(AND(P58&lt;&gt;"", P58&gt;=DATE(YEAR(P58),MONTH(P58),1), SUMIFS($K:$K, $C:$C, C58, $P:$P, "&gt;="&amp;DATE(YEAR(P58),MONTH(P58),1), $P:$P, "&lt;="&amp;EOMONTH(P58,0))&gt;10), _xlfn.TEXTJOIN(", ", TRUE, _xlfn._xlws.FILTER($S:$S, ($C:$C=C58) * ($P:$P&gt;=DATE(YEAR(P58),MONTH(P58),1)) * ($P:$P&lt;=EOMONTH(P58,0)))), "")</f>
        <v>Parto por cesarea, sin otra especificacion</v>
      </c>
    </row>
    <row r="59" spans="1:25" x14ac:dyDescent="0.25">
      <c r="A59" s="83">
        <v>52</v>
      </c>
      <c r="B59" s="111" t="s">
        <v>26038</v>
      </c>
      <c r="C59" s="159" t="str">
        <f>_xlfn.XLOOKUP(D59,[1]!Data[CEDULA],[1]!Data[Nombre Completo],"No Existe",0,1)</f>
        <v>GENISIS MARIA CANTILLO TORRES</v>
      </c>
      <c r="D59" s="23">
        <v>1002228922</v>
      </c>
      <c r="E59" s="138">
        <f>IFERROR(_xlfn.NUMBERVALUE(Data[[#This Row],[CEDULA ]],",","."),_xlfn.NUMBERVALUE(Data[[#This Row],[CEDULA ]],".",","))</f>
        <v>1002228922</v>
      </c>
      <c r="F59" s="138" t="str">
        <f>_xlfn.XLOOKUP(E59,[1]!Data[CEDULA],[1]!Data[CARGO],"No Existe",0,1)</f>
        <v>MESERO</v>
      </c>
      <c r="G59" s="11" t="str">
        <f>_xlfn.XLOOKUP(E59,[1]!Data[CEDULA],[1]!Data[EMPRESA DONDE PRESTA SERVICIO],"No Existe",0,1)</f>
        <v>COMFAMILIAR ATLANTICO</v>
      </c>
      <c r="H59" s="11" t="str">
        <f>_xlfn.XLOOKUP(E59,[1]!Data[CEDULA],[1]!Data[UBICACIÓN],"No Existe",0,1)</f>
        <v>SEDE SPORT GYM</v>
      </c>
      <c r="I59" s="11" t="s">
        <v>25911</v>
      </c>
      <c r="J59" s="111" t="str">
        <f>UPPER(TEXT(Data[[#This Row],[F. INICIO]],"mmmm"))</f>
        <v>MARZO</v>
      </c>
      <c r="K59" s="11">
        <v>28</v>
      </c>
      <c r="L59" s="11" t="s">
        <v>5</v>
      </c>
      <c r="M59" s="11" t="s">
        <v>51</v>
      </c>
      <c r="N59" s="141" t="str">
        <f>_xlfn.XLOOKUP(D59,[1]!Data[CEDULA],[1]!Data[EPS/SURA],"No Existe",0,1)</f>
        <v>MUTUALSER</v>
      </c>
      <c r="O59" s="11">
        <f>YEAR(Data[[#This Row],[F. INICIO]])</f>
        <v>2024</v>
      </c>
      <c r="P59" s="26">
        <v>45352</v>
      </c>
      <c r="Q59" s="26">
        <v>45379</v>
      </c>
      <c r="R59" s="11" t="s">
        <v>6666</v>
      </c>
      <c r="S59" s="92" t="str">
        <f>IF(Data[[#This Row],[TIPO DE INCAPACIDAD]]="LICENCIA DE PATERNIDAD","Licencia de paternidad",IF(Data[[#This Row],[TIPO DE INCAPACIDAD]]="LICENCIA DE LUTO","Licencia de Luto",_xlfn.IFNA(VLOOKUP(R59,'CIE-10 PARA RIPS'!$A$6:B13179,2,0),"No especificado")))</f>
        <v>Parto por cesarea, sin otra especificacion</v>
      </c>
      <c r="T59" t="str">
        <f>IF(P59&lt;&gt;"", IF(P59&gt;0, IF(P59&lt;=DATE(YEAR(P59),MONTH(P59),DAY(P59)), IF(P59&gt;=DATE(YEAR(P59),MONTH(P59),1), IF(K59&gt;10, C59, IF(SUMIFS($K:$K, $C:$C, C59, $P:$P, "&gt;="&amp;DATE(YEAR(P59),MONTH(P59),1), $P:$P, "&lt;="&amp;EOMONTH(P59,0))&gt;10, C59, "")), ""))), "")</f>
        <v>GENISIS MARIA CANTILLO TORRES</v>
      </c>
      <c r="U59">
        <f>IF(AND(P59&lt;&gt;"", P59&gt;=DATE(YEAR(P59),MONTH(P59),1), SUMIFS($K:$K, $C:$C, C59, $P:$P, "&gt;="&amp;DATE(YEAR(P59),MONTH(P59),1), $P:$P, "&lt;="&amp;EOMONTH(P59,0))&gt;10), K59, "")</f>
        <v>28</v>
      </c>
      <c r="V59">
        <f>IF(AND(P59&lt;&gt;"", P59&gt;=DATE(YEAR(P59),MONTH(P59),1), SUMIFS($K:$K, $C:$C, C59, $P:$P, "&gt;="&amp;DATE(YEAR(P59),MONTH(P59),1), $P:$P, "&lt;="&amp;EOMONTH(P59,0))&gt;10), YEAR(P59), "")</f>
        <v>2024</v>
      </c>
      <c r="W59" t="str">
        <f>IF(AND(P59&lt;&gt;"", P59&gt;=DATE(YEAR(P59),MONTH(P59),1), SUMIFS($K:$K, $C:$C, C59, $P:$P, "&gt;="&amp;DATE(YEAR(P59),MONTH(P59),1), $P:$P, "&lt;="&amp;EOMONTH(P59,0))&gt;10), TEXT(P59, "MMMM"), "")</f>
        <v>marzo</v>
      </c>
      <c r="X59" t="str" cm="1">
        <f t="array" ref="X59">IF(AND(P59&lt;&gt;"", P59&gt;=DATE(YEAR(P59),MONTH(P59),1), SUMIFS($K:$K, $C:$C, C59, $P:$P, "&gt;="&amp;DATE(YEAR(P59),MONTH(P59),1), $P:$P, "&lt;="&amp;EOMONTH(P59,0))&gt;10), _xlfn.TEXTJOIN(", ", TRUE, _xlfn._xlws.FILTER($R:$R, ($C:$C=C59) * ($P:$P&gt;=DATE(YEAR(P59),MONTH(P59),1)) * ($P:$P&lt;=EOMONTH(P59,0)))), "")</f>
        <v>O829</v>
      </c>
      <c r="Y59" t="str" cm="1">
        <f t="array" ref="Y59">IF(AND(P59&lt;&gt;"", P59&gt;=DATE(YEAR(P59),MONTH(P59),1), SUMIFS($K:$K, $C:$C, C59, $P:$P, "&gt;="&amp;DATE(YEAR(P59),MONTH(P59),1), $P:$P, "&lt;="&amp;EOMONTH(P59,0))&gt;10), _xlfn.TEXTJOIN(", ", TRUE, _xlfn._xlws.FILTER($S:$S, ($C:$C=C59) * ($P:$P&gt;=DATE(YEAR(P59),MONTH(P59),1)) * ($P:$P&lt;=EOMONTH(P59,0)))), "")</f>
        <v>Parto por cesarea, sin otra especificacion</v>
      </c>
    </row>
    <row r="60" spans="1:25" ht="30" x14ac:dyDescent="0.25">
      <c r="A60" s="83">
        <v>53</v>
      </c>
      <c r="B60" s="111" t="s">
        <v>26038</v>
      </c>
      <c r="C60" s="159" t="str">
        <f>_xlfn.XLOOKUP(D60,[1]!Data[CEDULA],[1]!Data[Nombre Completo],"No Existe",0,1)</f>
        <v>HELIS MARI RAMIREZ PATIÑO</v>
      </c>
      <c r="D60" s="23">
        <v>1140868628</v>
      </c>
      <c r="E60" s="138">
        <f>IFERROR(_xlfn.NUMBERVALUE(Data[[#This Row],[CEDULA ]],",","."),_xlfn.NUMBERVALUE(Data[[#This Row],[CEDULA ]],".",","))</f>
        <v>1140868628</v>
      </c>
      <c r="F60" s="138" t="str">
        <f>_xlfn.XLOOKUP(E60,[1]!Data[CEDULA],[1]!Data[CARGO],"No Existe",0,1)</f>
        <v>SUPERNUMERARIO(A)</v>
      </c>
      <c r="G60" s="24" t="str">
        <f>_xlfn.XLOOKUP(E60,[1]!Data[CEDULA],[1]!Data[EMPRESA DONDE PRESTA SERVICIO],"No Existe",0,1)</f>
        <v>COMFAMILIAR ATLANTICO</v>
      </c>
      <c r="H60" s="24" t="str">
        <f>_xlfn.XLOOKUP(E60,[1]!Data[CEDULA],[1]!Data[UBICACIÓN],"No Existe",0,1)</f>
        <v>SEDE NORTE</v>
      </c>
      <c r="I60" s="24" t="s">
        <v>25911</v>
      </c>
      <c r="J60" s="111" t="str">
        <f>UPPER(TEXT(Data[[#This Row],[F. INICIO]],"mmmm"))</f>
        <v>MARZO</v>
      </c>
      <c r="K60" s="24">
        <v>18</v>
      </c>
      <c r="L60" s="11" t="s">
        <v>5</v>
      </c>
      <c r="M60" s="11" t="s">
        <v>25630</v>
      </c>
      <c r="N60" s="141" t="str">
        <f>_xlfn.XLOOKUP(D60,[1]!Data[CEDULA],[1]!Data[EPS/SURA],"No Existe",0,1)</f>
        <v>MUTUALSER</v>
      </c>
      <c r="O60" s="24">
        <f>YEAR(Data[[#This Row],[F. INICIO]])</f>
        <v>2024</v>
      </c>
      <c r="P60" s="19">
        <v>45365</v>
      </c>
      <c r="Q60" s="19">
        <v>45382</v>
      </c>
      <c r="R60" s="24" t="s">
        <v>556</v>
      </c>
      <c r="S60" s="92" t="str">
        <f>IF(Data[[#This Row],[TIPO DE INCAPACIDAD]]="LICENCIA DE PATERNIDAD","Licencia de paternidad",IF(Data[[#This Row],[TIPO DE INCAPACIDAD]]="LICENCIA DE LUTO","Licencia de Luto",_xlfn.IFNA(VLOOKUP(R60,'CIE-10 PARA RIPS'!$A$6:B13195,2,0),"No especificado")))</f>
        <v>Supervision de embarazo de alto riesgo, sin otra especificacion</v>
      </c>
      <c r="T60" t="str">
        <f>IF(P60&lt;&gt;"", IF(P60&gt;0, IF(P60&lt;=DATE(YEAR(P60),MONTH(P60),DAY(P60)), IF(P60&gt;=DATE(YEAR(P60),MONTH(P60),1), IF(K60&gt;10, C60, IF(SUMIFS($K:$K, $C:$C, C60, $P:$P, "&gt;="&amp;DATE(YEAR(P60),MONTH(P60),1), $P:$P, "&lt;="&amp;EOMONTH(P60,0))&gt;10, C60, "")), ""))), "")</f>
        <v>HELIS MARI RAMIREZ PATIÑO</v>
      </c>
      <c r="U60">
        <f>IF(AND(P60&lt;&gt;"", P60&gt;=DATE(YEAR(P60),MONTH(P60),1), SUMIFS($K:$K, $C:$C, C60, $P:$P, "&gt;="&amp;DATE(YEAR(P60),MONTH(P60),1), $P:$P, "&lt;="&amp;EOMONTH(P60,0))&gt;10), K60, "")</f>
        <v>18</v>
      </c>
      <c r="V60">
        <f>IF(AND(P60&lt;&gt;"", P60&gt;=DATE(YEAR(P60),MONTH(P60),1), SUMIFS($K:$K, $C:$C, C60, $P:$P, "&gt;="&amp;DATE(YEAR(P60),MONTH(P60),1), $P:$P, "&lt;="&amp;EOMONTH(P60,0))&gt;10), YEAR(P60), "")</f>
        <v>2024</v>
      </c>
      <c r="W60" t="str">
        <f>IF(AND(P60&lt;&gt;"", P60&gt;=DATE(YEAR(P60),MONTH(P60),1), SUMIFS($K:$K, $C:$C, C60, $P:$P, "&gt;="&amp;DATE(YEAR(P60),MONTH(P60),1), $P:$P, "&lt;="&amp;EOMONTH(P60,0))&gt;10), TEXT(P60, "MMMM"), "")</f>
        <v>marzo</v>
      </c>
      <c r="X60" t="str" cm="1">
        <f t="array" ref="X60">IF(AND(P60&lt;&gt;"", P60&gt;=DATE(YEAR(P60),MONTH(P60),1), SUMIFS($K:$K, $C:$C, C60, $P:$P, "&gt;="&amp;DATE(YEAR(P60),MONTH(P60),1), $P:$P, "&lt;="&amp;EOMONTH(P60,0))&gt;10), _xlfn.TEXTJOIN(", ", TRUE, _xlfn._xlws.FILTER($R:$R, ($C:$C=C60) * ($P:$P&gt;=DATE(YEAR(P60),MONTH(P60),1)) * ($P:$P&lt;=EOMONTH(P60,0)))), "")</f>
        <v>Z359</v>
      </c>
      <c r="Y60" t="str" cm="1">
        <f t="array" ref="Y60">IF(AND(P60&lt;&gt;"", P60&gt;=DATE(YEAR(P60),MONTH(P60),1), SUMIFS($K:$K, $C:$C, C60, $P:$P, "&gt;="&amp;DATE(YEAR(P60),MONTH(P60),1), $P:$P, "&lt;="&amp;EOMONTH(P60,0))&gt;10), _xlfn.TEXTJOIN(", ", TRUE, _xlfn._xlws.FILTER($S:$S, ($C:$C=C60) * ($P:$P&gt;=DATE(YEAR(P60),MONTH(P60),1)) * ($P:$P&lt;=EOMONTH(P60,0)))), "")</f>
        <v>Supervision de embarazo de alto riesgo, sin otra especificacion</v>
      </c>
    </row>
    <row r="61" spans="1:25" x14ac:dyDescent="0.25">
      <c r="A61" s="83">
        <v>54</v>
      </c>
      <c r="B61" s="111" t="s">
        <v>26038</v>
      </c>
      <c r="C61" s="159" t="str">
        <f>_xlfn.XLOOKUP(D61,[1]!Data[CEDULA],[1]!Data[Nombre Completo],"No Existe",0,1)</f>
        <v>MARTIN JOSE BALLESTAS JIMENEZ</v>
      </c>
      <c r="D61" s="23">
        <v>1002131545</v>
      </c>
      <c r="E61" s="138">
        <f>IFERROR(_xlfn.NUMBERVALUE(Data[[#This Row],[CEDULA ]],",","."),_xlfn.NUMBERVALUE(Data[[#This Row],[CEDULA ]],".",","))</f>
        <v>1002131545</v>
      </c>
      <c r="F61" s="138" t="str">
        <f>_xlfn.XLOOKUP(E61,[1]!Data[CEDULA],[1]!Data[CARGO],"No Existe",0,1)</f>
        <v>SUPERNUMERARIO(A)</v>
      </c>
      <c r="G61" s="24" t="str">
        <f>_xlfn.XLOOKUP(E61,[1]!Data[CEDULA],[1]!Data[EMPRESA DONDE PRESTA SERVICIO],"No Existe",0,1)</f>
        <v>COMFAMILIAR ATLANTICO</v>
      </c>
      <c r="H61" s="24" t="str">
        <f>_xlfn.XLOOKUP(E61,[1]!Data[CEDULA],[1]!Data[UBICACIÓN],"No Existe",0,1)</f>
        <v>SEDE CARIBE</v>
      </c>
      <c r="I61" s="24" t="s">
        <v>25912</v>
      </c>
      <c r="J61" s="111" t="str">
        <f>UPPER(TEXT(Data[[#This Row],[F. INICIO]],"mmmm"))</f>
        <v>MARZO</v>
      </c>
      <c r="K61" s="24">
        <v>2</v>
      </c>
      <c r="L61" s="11" t="s">
        <v>5</v>
      </c>
      <c r="M61" s="11" t="s">
        <v>25630</v>
      </c>
      <c r="N61" s="141" t="str">
        <f>_xlfn.XLOOKUP(D61,[1]!Data[CEDULA],[1]!Data[EPS/SURA],"No Existe",0,1)</f>
        <v>EPS/SURA</v>
      </c>
      <c r="O61" s="24">
        <f>YEAR(Data[[#This Row],[F. INICIO]])</f>
        <v>2024</v>
      </c>
      <c r="P61" s="19">
        <v>45370</v>
      </c>
      <c r="Q61" s="19">
        <v>45371</v>
      </c>
      <c r="R61" s="24" t="s">
        <v>25904</v>
      </c>
      <c r="S61" s="92" t="str">
        <f>IF(Data[[#This Row],[TIPO DE INCAPACIDAD]]="LICENCIA DE PATERNIDAD","Licencia de paternidad",IF(Data[[#This Row],[TIPO DE INCAPACIDAD]]="LICENCIA DE LUTO","Licencia de Luto",_xlfn.IFNA(VLOOKUP(R61,'CIE-10 PARA RIPS'!$A$6:B13197,2,0),"No especificado")))</f>
        <v>Infeccion viral, no especificada</v>
      </c>
      <c r="T61" t="str">
        <f>IF(P61&lt;&gt;"", IF(P61&gt;0, IF(P61&lt;=DATE(YEAR(P61),MONTH(P61),DAY(P61)), IF(P61&gt;=DATE(YEAR(P61),MONTH(P61),1), IF(K61&gt;10, C61, IF(SUMIFS($K:$K, $C:$C, C61, $P:$P, "&gt;="&amp;DATE(YEAR(P61),MONTH(P61),1), $P:$P, "&lt;="&amp;EOMONTH(P61,0))&gt;10, C61, "")), ""))), "")</f>
        <v/>
      </c>
      <c r="U61" t="str">
        <f>IF(AND(P61&lt;&gt;"", P61&gt;=DATE(YEAR(P61),MONTH(P61),1), SUMIFS($K:$K, $C:$C, C61, $P:$P, "&gt;="&amp;DATE(YEAR(P61),MONTH(P61),1), $P:$P, "&lt;="&amp;EOMONTH(P61,0))&gt;10), K61, "")</f>
        <v/>
      </c>
      <c r="V61" t="str">
        <f>IF(AND(P61&lt;&gt;"", P61&gt;=DATE(YEAR(P61),MONTH(P61),1), SUMIFS($K:$K, $C:$C, C61, $P:$P, "&gt;="&amp;DATE(YEAR(P61),MONTH(P61),1), $P:$P, "&lt;="&amp;EOMONTH(P61,0))&gt;10), YEAR(P61), "")</f>
        <v/>
      </c>
      <c r="W61" t="str">
        <f>IF(AND(P61&lt;&gt;"", P61&gt;=DATE(YEAR(P61),MONTH(P61),1), SUMIFS($K:$K, $C:$C, C61, $P:$P, "&gt;="&amp;DATE(YEAR(P61),MONTH(P61),1), $P:$P, "&lt;="&amp;EOMONTH(P61,0))&gt;10), TEXT(P61, "MMMM"), "")</f>
        <v/>
      </c>
      <c r="X61" t="str" cm="1">
        <f t="array" ref="X61">IF(AND(P61&lt;&gt;"", P61&gt;=DATE(YEAR(P61),MONTH(P61),1), SUMIFS($K:$K, $C:$C, C61, $P:$P, "&gt;="&amp;DATE(YEAR(P61),MONTH(P61),1), $P:$P, "&lt;="&amp;EOMONTH(P61,0))&gt;10), _xlfn.TEXTJOIN(", ", TRUE, _xlfn._xlws.FILTER($R:$R, ($C:$C=C61) * ($P:$P&gt;=DATE(YEAR(P61),MONTH(P61),1)) * ($P:$P&lt;=EOMONTH(P61,0)))), "")</f>
        <v/>
      </c>
      <c r="Y61" t="str" cm="1">
        <f t="array" ref="Y61">IF(AND(P61&lt;&gt;"", P61&gt;=DATE(YEAR(P61),MONTH(P61),1), SUMIFS($K:$K, $C:$C, C61, $P:$P, "&gt;="&amp;DATE(YEAR(P61),MONTH(P61),1), $P:$P, "&lt;="&amp;EOMONTH(P61,0))&gt;10), _xlfn.TEXTJOIN(", ", TRUE, _xlfn._xlws.FILTER($S:$S, ($C:$C=C61) * ($P:$P&gt;=DATE(YEAR(P61),MONTH(P61),1)) * ($P:$P&lt;=EOMONTH(P61,0)))), "")</f>
        <v/>
      </c>
    </row>
    <row r="62" spans="1:25" x14ac:dyDescent="0.25">
      <c r="A62" s="83">
        <v>55</v>
      </c>
      <c r="B62" s="111" t="s">
        <v>26038</v>
      </c>
      <c r="C62" s="159" t="str">
        <f>_xlfn.XLOOKUP(D62,[1]!Data[CEDULA],[1]!Data[Nombre Completo],"No Existe",0,1)</f>
        <v>KELLY YULIETH ROJAS MERCADO</v>
      </c>
      <c r="D62" s="23">
        <v>1065599209</v>
      </c>
      <c r="E62" s="138">
        <f>IFERROR(_xlfn.NUMBERVALUE(Data[[#This Row],[CEDULA ]],",","."),_xlfn.NUMBERVALUE(Data[[#This Row],[CEDULA ]],".",","))</f>
        <v>1065599209</v>
      </c>
      <c r="F62" s="138" t="str">
        <f>_xlfn.XLOOKUP(E62,[1]!Data[CEDULA],[1]!Data[CARGO],"No Existe",0,1)</f>
        <v>SUPERNUMERARIO(A)</v>
      </c>
      <c r="G62" s="24" t="str">
        <f>_xlfn.XLOOKUP(E62,[1]!Data[CEDULA],[1]!Data[EMPRESA DONDE PRESTA SERVICIO],"No Existe",0,1)</f>
        <v>COMFAMILIAR ATLANTICO</v>
      </c>
      <c r="H62" s="24" t="str">
        <f>_xlfn.XLOOKUP(E62,[1]!Data[CEDULA],[1]!Data[UBICACIÓN],"No Existe",0,1)</f>
        <v>CENTRO RECREACIONAL TURIPANA</v>
      </c>
      <c r="I62" s="24" t="s">
        <v>25911</v>
      </c>
      <c r="J62" s="111" t="str">
        <f>UPPER(TEXT(Data[[#This Row],[F. INICIO]],"mmmm"))</f>
        <v>MARZO</v>
      </c>
      <c r="K62" s="24">
        <v>2</v>
      </c>
      <c r="L62" s="11" t="s">
        <v>5</v>
      </c>
      <c r="M62" s="11" t="s">
        <v>25630</v>
      </c>
      <c r="N62" s="141" t="str">
        <f>_xlfn.XLOOKUP(D62,[1]!Data[CEDULA],[1]!Data[EPS/SURA],"No Existe",0,1)</f>
        <v>MUTUALSER</v>
      </c>
      <c r="O62" s="24">
        <f>YEAR(Data[[#This Row],[F. INICIO]])</f>
        <v>2024</v>
      </c>
      <c r="P62" s="19">
        <v>45369</v>
      </c>
      <c r="Q62" s="19">
        <v>45370</v>
      </c>
      <c r="R62" s="24" t="s">
        <v>71</v>
      </c>
      <c r="S62" s="92" t="str">
        <f>IF(Data[[#This Row],[TIPO DE INCAPACIDAD]]="LICENCIA DE PATERNIDAD","Licencia de paternidad",IF(Data[[#This Row],[TIPO DE INCAPACIDAD]]="LICENCIA DE LUTO","Licencia de Luto",_xlfn.IFNA(VLOOKUP(R62,'CIE-10 PARA RIPS'!$A$6:B13198,2,0),"No especificado")))</f>
        <v>Cefalea</v>
      </c>
      <c r="T62" t="str">
        <f>IF(P62&lt;&gt;"", IF(P62&gt;0, IF(P62&lt;=DATE(YEAR(P62),MONTH(P62),DAY(P62)), IF(P62&gt;=DATE(YEAR(P62),MONTH(P62),1), IF(K62&gt;10, C62, IF(SUMIFS($K:$K, $C:$C, C62, $P:$P, "&gt;="&amp;DATE(YEAR(P62),MONTH(P62),1), $P:$P, "&lt;="&amp;EOMONTH(P62,0))&gt;10, C62, "")), ""))), "")</f>
        <v/>
      </c>
      <c r="U62" t="str">
        <f>IF(AND(P62&lt;&gt;"", P62&gt;=DATE(YEAR(P62),MONTH(P62),1), SUMIFS($K:$K, $C:$C, C62, $P:$P, "&gt;="&amp;DATE(YEAR(P62),MONTH(P62),1), $P:$P, "&lt;="&amp;EOMONTH(P62,0))&gt;10), K62, "")</f>
        <v/>
      </c>
      <c r="V62" t="str">
        <f>IF(AND(P62&lt;&gt;"", P62&gt;=DATE(YEAR(P62),MONTH(P62),1), SUMIFS($K:$K, $C:$C, C62, $P:$P, "&gt;="&amp;DATE(YEAR(P62),MONTH(P62),1), $P:$P, "&lt;="&amp;EOMONTH(P62,0))&gt;10), YEAR(P62), "")</f>
        <v/>
      </c>
      <c r="W62" t="str">
        <f>IF(AND(P62&lt;&gt;"", P62&gt;=DATE(YEAR(P62),MONTH(P62),1), SUMIFS($K:$K, $C:$C, C62, $P:$P, "&gt;="&amp;DATE(YEAR(P62),MONTH(P62),1), $P:$P, "&lt;="&amp;EOMONTH(P62,0))&gt;10), TEXT(P62, "MMMM"), "")</f>
        <v/>
      </c>
      <c r="X62" t="str" cm="1">
        <f t="array" ref="X62">IF(AND(P62&lt;&gt;"", P62&gt;=DATE(YEAR(P62),MONTH(P62),1), SUMIFS($K:$K, $C:$C, C62, $P:$P, "&gt;="&amp;DATE(YEAR(P62),MONTH(P62),1), $P:$P, "&lt;="&amp;EOMONTH(P62,0))&gt;10), _xlfn.TEXTJOIN(", ", TRUE, _xlfn._xlws.FILTER($R:$R, ($C:$C=C62) * ($P:$P&gt;=DATE(YEAR(P62),MONTH(P62),1)) * ($P:$P&lt;=EOMONTH(P62,0)))), "")</f>
        <v/>
      </c>
      <c r="Y62" t="str" cm="1">
        <f t="array" ref="Y62">IF(AND(P62&lt;&gt;"", P62&gt;=DATE(YEAR(P62),MONTH(P62),1), SUMIFS($K:$K, $C:$C, C62, $P:$P, "&gt;="&amp;DATE(YEAR(P62),MONTH(P62),1), $P:$P, "&lt;="&amp;EOMONTH(P62,0))&gt;10), _xlfn.TEXTJOIN(", ", TRUE, _xlfn._xlws.FILTER($S:$S, ($C:$C=C62) * ($P:$P&gt;=DATE(YEAR(P62),MONTH(P62),1)) * ($P:$P&lt;=EOMONTH(P62,0)))), "")</f>
        <v/>
      </c>
    </row>
    <row r="63" spans="1:25" x14ac:dyDescent="0.25">
      <c r="A63" s="83">
        <v>56</v>
      </c>
      <c r="B63" s="111" t="s">
        <v>26038</v>
      </c>
      <c r="C63" s="159" t="str">
        <f>_xlfn.XLOOKUP(D63,[1]!Data[CEDULA],[1]!Data[Nombre Completo],"No Existe",0,1)</f>
        <v>LISBET MARIA CANTILLO MURIEL</v>
      </c>
      <c r="D63" s="23">
        <v>44205186</v>
      </c>
      <c r="E63" s="138">
        <f>IFERROR(_xlfn.NUMBERVALUE(Data[[#This Row],[CEDULA ]],",","."),_xlfn.NUMBERVALUE(Data[[#This Row],[CEDULA ]],".",","))</f>
        <v>44205186</v>
      </c>
      <c r="F63" s="138" t="str">
        <f>_xlfn.XLOOKUP(E63,[1]!Data[CEDULA],[1]!Data[CARGO],"No Existe",0,1)</f>
        <v>SUPERNUMERARIO(A)</v>
      </c>
      <c r="G63" s="24" t="str">
        <f>_xlfn.XLOOKUP(E63,[1]!Data[CEDULA],[1]!Data[EMPRESA DONDE PRESTA SERVICIO],"No Existe",0,1)</f>
        <v>COMFAMILIAR ATLANTICO</v>
      </c>
      <c r="H63" s="24" t="str">
        <f>_xlfn.XLOOKUP(E63,[1]!Data[CEDULA],[1]!Data[UBICACIÓN],"No Existe",0,1)</f>
        <v>SEDE NORTE</v>
      </c>
      <c r="I63" s="24" t="s">
        <v>25911</v>
      </c>
      <c r="J63" s="111" t="str">
        <f>UPPER(TEXT(Data[[#This Row],[F. INICIO]],"mmmm"))</f>
        <v>MARZO</v>
      </c>
      <c r="K63" s="24">
        <v>1</v>
      </c>
      <c r="L63" s="11" t="s">
        <v>5</v>
      </c>
      <c r="M63" s="11" t="s">
        <v>25630</v>
      </c>
      <c r="N63" s="141" t="str">
        <f>_xlfn.XLOOKUP(D63,[1]!Data[CEDULA],[1]!Data[EPS/SURA],"No Existe",0,1)</f>
        <v>EPS/SURA</v>
      </c>
      <c r="O63" s="24">
        <f>YEAR(Data[[#This Row],[F. INICIO]])</f>
        <v>2024</v>
      </c>
      <c r="P63" s="19">
        <v>45373</v>
      </c>
      <c r="Q63" s="19">
        <v>45373</v>
      </c>
      <c r="R63" s="24" t="s">
        <v>8939</v>
      </c>
      <c r="S63" s="92" t="str">
        <f>IF(Data[[#This Row],[TIPO DE INCAPACIDAD]]="LICENCIA DE PATERNIDAD","Licencia de paternidad",IF(Data[[#This Row],[TIPO DE INCAPACIDAD]]="LICENCIA DE LUTO","Licencia de Luto",_xlfn.IFNA(VLOOKUP(R63,'CIE-10 PARA RIPS'!$A$6:B13200,2,0),"No especificado")))</f>
        <v>Rinofaringitis aguda [resfriado comun]</v>
      </c>
      <c r="T63" t="str">
        <f>IF(P63&lt;&gt;"", IF(P63&gt;0, IF(P63&lt;=DATE(YEAR(P63),MONTH(P63),DAY(P63)), IF(P63&gt;=DATE(YEAR(P63),MONTH(P63),1), IF(K63&gt;10, C63, IF(SUMIFS($K:$K, $C:$C, C63, $P:$P, "&gt;="&amp;DATE(YEAR(P63),MONTH(P63),1), $P:$P, "&lt;="&amp;EOMONTH(P63,0))&gt;10, C63, "")), ""))), "")</f>
        <v/>
      </c>
      <c r="U63" t="str">
        <f>IF(AND(P63&lt;&gt;"", P63&gt;=DATE(YEAR(P63),MONTH(P63),1), SUMIFS($K:$K, $C:$C, C63, $P:$P, "&gt;="&amp;DATE(YEAR(P63),MONTH(P63),1), $P:$P, "&lt;="&amp;EOMONTH(P63,0))&gt;10), K63, "")</f>
        <v/>
      </c>
      <c r="V63" t="str">
        <f>IF(AND(P63&lt;&gt;"", P63&gt;=DATE(YEAR(P63),MONTH(P63),1), SUMIFS($K:$K, $C:$C, C63, $P:$P, "&gt;="&amp;DATE(YEAR(P63),MONTH(P63),1), $P:$P, "&lt;="&amp;EOMONTH(P63,0))&gt;10), YEAR(P63), "")</f>
        <v/>
      </c>
      <c r="W63" t="str">
        <f>IF(AND(P63&lt;&gt;"", P63&gt;=DATE(YEAR(P63),MONTH(P63),1), SUMIFS($K:$K, $C:$C, C63, $P:$P, "&gt;="&amp;DATE(YEAR(P63),MONTH(P63),1), $P:$P, "&lt;="&amp;EOMONTH(P63,0))&gt;10), TEXT(P63, "MMMM"), "")</f>
        <v/>
      </c>
      <c r="X63" t="str" cm="1">
        <f t="array" ref="X63">IF(AND(P63&lt;&gt;"", P63&gt;=DATE(YEAR(P63),MONTH(P63),1), SUMIFS($K:$K, $C:$C, C63, $P:$P, "&gt;="&amp;DATE(YEAR(P63),MONTH(P63),1), $P:$P, "&lt;="&amp;EOMONTH(P63,0))&gt;10), _xlfn.TEXTJOIN(", ", TRUE, _xlfn._xlws.FILTER($R:$R, ($C:$C=C63) * ($P:$P&gt;=DATE(YEAR(P63),MONTH(P63),1)) * ($P:$P&lt;=EOMONTH(P63,0)))), "")</f>
        <v/>
      </c>
      <c r="Y63" t="str" cm="1">
        <f t="array" ref="Y63">IF(AND(P63&lt;&gt;"", P63&gt;=DATE(YEAR(P63),MONTH(P63),1), SUMIFS($K:$K, $C:$C, C63, $P:$P, "&gt;="&amp;DATE(YEAR(P63),MONTH(P63),1), $P:$P, "&lt;="&amp;EOMONTH(P63,0))&gt;10), _xlfn.TEXTJOIN(", ", TRUE, _xlfn._xlws.FILTER($S:$S, ($C:$C=C63) * ($P:$P&gt;=DATE(YEAR(P63),MONTH(P63),1)) * ($P:$P&lt;=EOMONTH(P63,0)))), "")</f>
        <v/>
      </c>
    </row>
    <row r="64" spans="1:25" x14ac:dyDescent="0.25">
      <c r="A64" s="83">
        <v>57</v>
      </c>
      <c r="B64" s="111" t="s">
        <v>26038</v>
      </c>
      <c r="C64" s="159" t="str">
        <f>_xlfn.XLOOKUP(D64,[1]!Data[CEDULA],[1]!Data[Nombre Completo],"No Existe",0,1)</f>
        <v>LISETH ANDREA RODRIGUEZ BARRAZA</v>
      </c>
      <c r="D64" s="23">
        <v>1143163270</v>
      </c>
      <c r="E64" s="138">
        <f>IFERROR(_xlfn.NUMBERVALUE(Data[[#This Row],[CEDULA ]],",","."),_xlfn.NUMBERVALUE(Data[[#This Row],[CEDULA ]],".",","))</f>
        <v>1143163270</v>
      </c>
      <c r="F64" s="138" t="str">
        <f>_xlfn.XLOOKUP(E64,[1]!Data[CEDULA],[1]!Data[CARGO],"No Existe",0,1)</f>
        <v>AYUDANTE COCINA</v>
      </c>
      <c r="G64" s="24" t="str">
        <f>_xlfn.XLOOKUP(E64,[1]!Data[CEDULA],[1]!Data[EMPRESA DONDE PRESTA SERVICIO],"No Existe",0,1)</f>
        <v>COMFAMILIAR ATLANTICO</v>
      </c>
      <c r="H64" s="24" t="str">
        <f>_xlfn.XLOOKUP(E64,[1]!Data[CEDULA],[1]!Data[UBICACIÓN],"No Existe",0,1)</f>
        <v>CRU MERCADEO</v>
      </c>
      <c r="I64" s="24" t="s">
        <v>25911</v>
      </c>
      <c r="J64" s="111" t="str">
        <f>UPPER(TEXT(Data[[#This Row],[F. INICIO]],"mmmm"))</f>
        <v>MARZO</v>
      </c>
      <c r="K64" s="24">
        <v>2</v>
      </c>
      <c r="L64" s="11" t="s">
        <v>5</v>
      </c>
      <c r="M64" s="11" t="s">
        <v>25630</v>
      </c>
      <c r="N64" s="141" t="str">
        <f>_xlfn.XLOOKUP(D64,[1]!Data[CEDULA],[1]!Data[EPS/SURA],"No Existe",0,1)</f>
        <v>CAJACOPI</v>
      </c>
      <c r="O64" s="24">
        <f>YEAR(Data[[#This Row],[F. INICIO]])</f>
        <v>2024</v>
      </c>
      <c r="P64" s="19">
        <v>45372</v>
      </c>
      <c r="Q64" s="19">
        <v>45373</v>
      </c>
      <c r="R64" s="24" t="s">
        <v>60</v>
      </c>
      <c r="S64" s="92" t="str">
        <f>IF(Data[[#This Row],[TIPO DE INCAPACIDAD]]="LICENCIA DE PATERNIDAD","Licencia de paternidad",IF(Data[[#This Row],[TIPO DE INCAPACIDAD]]="LICENCIA DE LUTO","Licencia de Luto",_xlfn.IFNA(VLOOKUP(R64,'CIE-10 PARA RIPS'!$A$6:B13201,2,0),"No especificado")))</f>
        <v>Infeccion intestinal viral, sin otra especificacion</v>
      </c>
      <c r="T64" t="str">
        <f>IF(P64&lt;&gt;"", IF(P64&gt;0, IF(P64&lt;=DATE(YEAR(P64),MONTH(P64),DAY(P64)), IF(P64&gt;=DATE(YEAR(P64),MONTH(P64),1), IF(K64&gt;10, C64, IF(SUMIFS($K:$K, $C:$C, C64, $P:$P, "&gt;="&amp;DATE(YEAR(P64),MONTH(P64),1), $P:$P, "&lt;="&amp;EOMONTH(P64,0))&gt;10, C64, "")), ""))), "")</f>
        <v/>
      </c>
      <c r="U64" t="str">
        <f>IF(AND(P64&lt;&gt;"", P64&gt;=DATE(YEAR(P64),MONTH(P64),1), SUMIFS($K:$K, $C:$C, C64, $P:$P, "&gt;="&amp;DATE(YEAR(P64),MONTH(P64),1), $P:$P, "&lt;="&amp;EOMONTH(P64,0))&gt;10), K64, "")</f>
        <v/>
      </c>
      <c r="V64" t="str">
        <f>IF(AND(P64&lt;&gt;"", P64&gt;=DATE(YEAR(P64),MONTH(P64),1), SUMIFS($K:$K, $C:$C, C64, $P:$P, "&gt;="&amp;DATE(YEAR(P64),MONTH(P64),1), $P:$P, "&lt;="&amp;EOMONTH(P64,0))&gt;10), YEAR(P64), "")</f>
        <v/>
      </c>
      <c r="W64" t="str">
        <f>IF(AND(P64&lt;&gt;"", P64&gt;=DATE(YEAR(P64),MONTH(P64),1), SUMIFS($K:$K, $C:$C, C64, $P:$P, "&gt;="&amp;DATE(YEAR(P64),MONTH(P64),1), $P:$P, "&lt;="&amp;EOMONTH(P64,0))&gt;10), TEXT(P64, "MMMM"), "")</f>
        <v/>
      </c>
      <c r="X64" t="str" cm="1">
        <f t="array" ref="X64">IF(AND(P64&lt;&gt;"", P64&gt;=DATE(YEAR(P64),MONTH(P64),1), SUMIFS($K:$K, $C:$C, C64, $P:$P, "&gt;="&amp;DATE(YEAR(P64),MONTH(P64),1), $P:$P, "&lt;="&amp;EOMONTH(P64,0))&gt;10), _xlfn.TEXTJOIN(", ", TRUE, _xlfn._xlws.FILTER($R:$R, ($C:$C=C64) * ($P:$P&gt;=DATE(YEAR(P64),MONTH(P64),1)) * ($P:$P&lt;=EOMONTH(P64,0)))), "")</f>
        <v/>
      </c>
      <c r="Y64" t="str" cm="1">
        <f t="array" ref="Y64">IF(AND(P64&lt;&gt;"", P64&gt;=DATE(YEAR(P64),MONTH(P64),1), SUMIFS($K:$K, $C:$C, C64, $P:$P, "&gt;="&amp;DATE(YEAR(P64),MONTH(P64),1), $P:$P, "&lt;="&amp;EOMONTH(P64,0))&gt;10), _xlfn.TEXTJOIN(", ", TRUE, _xlfn._xlws.FILTER($S:$S, ($C:$C=C64) * ($P:$P&gt;=DATE(YEAR(P64),MONTH(P64),1)) * ($P:$P&lt;=EOMONTH(P64,0)))), "")</f>
        <v/>
      </c>
    </row>
    <row r="65" spans="1:25" x14ac:dyDescent="0.25">
      <c r="A65" s="83">
        <v>58</v>
      </c>
      <c r="B65" s="111" t="s">
        <v>26038</v>
      </c>
      <c r="C65" s="159" t="str">
        <f>_xlfn.XLOOKUP(D65,[1]!Data[CEDULA],[1]!Data[Nombre Completo],"No Existe",0,1)</f>
        <v>IVAN ANDRES VALENCIA PEREZ</v>
      </c>
      <c r="D65" s="23">
        <v>1042243313</v>
      </c>
      <c r="E65" s="138">
        <f>IFERROR(_xlfn.NUMBERVALUE(Data[[#This Row],[CEDULA ]],",","."),_xlfn.NUMBERVALUE(Data[[#This Row],[CEDULA ]],".",","))</f>
        <v>1042243313</v>
      </c>
      <c r="F65" s="138" t="str">
        <f>_xlfn.XLOOKUP(E65,[1]!Data[CEDULA],[1]!Data[CARGO],"No Existe",0,1)</f>
        <v>SUPERNUMERARIO(A)</v>
      </c>
      <c r="G65" s="24" t="str">
        <f>_xlfn.XLOOKUP(E65,[1]!Data[CEDULA],[1]!Data[EMPRESA DONDE PRESTA SERVICIO],"No Existe",0,1)</f>
        <v>COMFAMILIAR ATLANTICO</v>
      </c>
      <c r="H65" s="24" t="str">
        <f>_xlfn.XLOOKUP(E65,[1]!Data[CEDULA],[1]!Data[UBICACIÓN],"No Existe",0,1)</f>
        <v>SEDE NORTE</v>
      </c>
      <c r="I65" s="24" t="s">
        <v>25912</v>
      </c>
      <c r="J65" s="111" t="str">
        <f>UPPER(TEXT(Data[[#This Row],[F. INICIO]],"mmmm"))</f>
        <v>MARZO</v>
      </c>
      <c r="K65" s="24">
        <v>2</v>
      </c>
      <c r="L65" s="11" t="s">
        <v>5</v>
      </c>
      <c r="M65" s="11" t="s">
        <v>25630</v>
      </c>
      <c r="N65" s="141" t="str">
        <f>_xlfn.XLOOKUP(D65,[1]!Data[CEDULA],[1]!Data[EPS/SURA],"No Existe",0,1)</f>
        <v>MUTUALSER</v>
      </c>
      <c r="O65" s="24">
        <f>YEAR(Data[[#This Row],[F. INICIO]])</f>
        <v>2024</v>
      </c>
      <c r="P65" s="19">
        <v>45369</v>
      </c>
      <c r="Q65" s="19">
        <v>45370</v>
      </c>
      <c r="R65" s="111" t="s">
        <v>8920</v>
      </c>
      <c r="S65" s="92" t="str">
        <f>IF(Data[[#This Row],[TIPO DE INCAPACIDAD]]="LICENCIA DE PATERNIDAD","Licencia de paternidad",IF(Data[[#This Row],[TIPO DE INCAPACIDAD]]="LICENCIA DE LUTO","Licencia de Luto",_xlfn.IFNA(VLOOKUP(R65,'CIE-10 PARA RIPS'!$A$6:B13202,2,0),"No especificado")))</f>
        <v>Laringofaringitis aguda</v>
      </c>
      <c r="T65" t="str">
        <f>IF(P65&lt;&gt;"", IF(P65&gt;0, IF(P65&lt;=DATE(YEAR(P65),MONTH(P65),DAY(P65)), IF(P65&gt;=DATE(YEAR(P65),MONTH(P65),1), IF(K65&gt;10, C65, IF(SUMIFS($K:$K, $C:$C, C65, $P:$P, "&gt;="&amp;DATE(YEAR(P65),MONTH(P65),1), $P:$P, "&lt;="&amp;EOMONTH(P65,0))&gt;10, C65, "")), ""))), "")</f>
        <v/>
      </c>
      <c r="U65" t="str">
        <f>IF(AND(P65&lt;&gt;"", P65&gt;=DATE(YEAR(P65),MONTH(P65),1), SUMIFS($K:$K, $C:$C, C65, $P:$P, "&gt;="&amp;DATE(YEAR(P65),MONTH(P65),1), $P:$P, "&lt;="&amp;EOMONTH(P65,0))&gt;10), K65, "")</f>
        <v/>
      </c>
      <c r="V65" t="str">
        <f>IF(AND(P65&lt;&gt;"", P65&gt;=DATE(YEAR(P65),MONTH(P65),1), SUMIFS($K:$K, $C:$C, C65, $P:$P, "&gt;="&amp;DATE(YEAR(P65),MONTH(P65),1), $P:$P, "&lt;="&amp;EOMONTH(P65,0))&gt;10), YEAR(P65), "")</f>
        <v/>
      </c>
      <c r="W65" t="str">
        <f>IF(AND(P65&lt;&gt;"", P65&gt;=DATE(YEAR(P65),MONTH(P65),1), SUMIFS($K:$K, $C:$C, C65, $P:$P, "&gt;="&amp;DATE(YEAR(P65),MONTH(P65),1), $P:$P, "&lt;="&amp;EOMONTH(P65,0))&gt;10), TEXT(P65, "MMMM"), "")</f>
        <v/>
      </c>
      <c r="X65" t="str" cm="1">
        <f t="array" ref="X65">IF(AND(P65&lt;&gt;"", P65&gt;=DATE(YEAR(P65),MONTH(P65),1), SUMIFS($K:$K, $C:$C, C65, $P:$P, "&gt;="&amp;DATE(YEAR(P65),MONTH(P65),1), $P:$P, "&lt;="&amp;EOMONTH(P65,0))&gt;10), _xlfn.TEXTJOIN(", ", TRUE, _xlfn._xlws.FILTER($R:$R, ($C:$C=C65) * ($P:$P&gt;=DATE(YEAR(P65),MONTH(P65),1)) * ($P:$P&lt;=EOMONTH(P65,0)))), "")</f>
        <v/>
      </c>
      <c r="Y65" t="str" cm="1">
        <f t="array" ref="Y65">IF(AND(P65&lt;&gt;"", P65&gt;=DATE(YEAR(P65),MONTH(P65),1), SUMIFS($K:$K, $C:$C, C65, $P:$P, "&gt;="&amp;DATE(YEAR(P65),MONTH(P65),1), $P:$P, "&lt;="&amp;EOMONTH(P65,0))&gt;10), _xlfn.TEXTJOIN(", ", TRUE, _xlfn._xlws.FILTER($S:$S, ($C:$C=C65) * ($P:$P&gt;=DATE(YEAR(P65),MONTH(P65),1)) * ($P:$P&lt;=EOMONTH(P65,0)))), "")</f>
        <v/>
      </c>
    </row>
    <row r="66" spans="1:25" x14ac:dyDescent="0.25">
      <c r="A66" s="83">
        <v>59</v>
      </c>
      <c r="B66" s="111" t="s">
        <v>26038</v>
      </c>
      <c r="C66" s="159" t="str">
        <f>_xlfn.XLOOKUP(D66,[1]!Data[CEDULA],[1]!Data[Nombre Completo],"No Existe",0,1)</f>
        <v>ALICIA ESTHER VASQUEZ YEPES</v>
      </c>
      <c r="D66">
        <v>1140853573</v>
      </c>
      <c r="E66" s="140">
        <f>IFERROR(_xlfn.NUMBERVALUE(Data[[#This Row],[CEDULA ]],",","."),_xlfn.NUMBERVALUE(Data[[#This Row],[CEDULA ]],".",","))</f>
        <v>1140853573</v>
      </c>
      <c r="F66" s="140" t="str">
        <f>_xlfn.XLOOKUP(E66,[1]!Data[CEDULA],[1]!Data[CARGO],"No Existe",0,1)</f>
        <v>ASESOR COMERCIAL</v>
      </c>
      <c r="G66" s="11" t="str">
        <f>_xlfn.XLOOKUP(E66,[1]!Data[CEDULA],[1]!Data[EMPRESA DONDE PRESTA SERVICIO],"No Existe",0,1)</f>
        <v>COMFAMILIAR ATLANTICO</v>
      </c>
      <c r="H66" s="11" t="str">
        <f>_xlfn.XLOOKUP(E66,[1]!Data[CEDULA],[1]!Data[UBICACIÓN],"No Existe",0,1)</f>
        <v>C. ATENCION VIA 40</v>
      </c>
      <c r="I66" s="9" t="s">
        <v>25911</v>
      </c>
      <c r="J66" s="111" t="str">
        <f>UPPER(TEXT(Data[[#This Row],[F. INICIO]],"mmmm"))</f>
        <v>AGOSTO</v>
      </c>
      <c r="K66" s="25">
        <v>2</v>
      </c>
      <c r="L66" s="11" t="s">
        <v>5</v>
      </c>
      <c r="M66" s="11" t="s">
        <v>25630</v>
      </c>
      <c r="N66" s="141" t="str">
        <f>_xlfn.XLOOKUP(D66,[1]!Data[CEDULA],[1]!Data[EPS/SURA],"No Existe",0,1)</f>
        <v>EPS/SURA</v>
      </c>
      <c r="O66" s="5">
        <f>YEAR(Data[[#This Row],[F. INICIO]])</f>
        <v>2017</v>
      </c>
      <c r="P66" s="19">
        <v>42977</v>
      </c>
      <c r="Q66" s="7">
        <v>42978</v>
      </c>
      <c r="R66" s="11" t="s">
        <v>7662</v>
      </c>
      <c r="S66" s="92" t="str">
        <f>IF(Data[[#This Row],[TIPO DE INCAPACIDAD]]="LICENCIA DE PATERNIDAD","Licencia de paternidad",IF(Data[[#This Row],[TIPO DE INCAPACIDAD]]="LICENCIA DE LUTO","Licencia de Luto",_xlfn.IFNA(VLOOKUP(R66,'CIE-10 PARA RIPS'!$A$6:B13231,2,0),"No especificado")))</f>
        <v>Contractura muscular</v>
      </c>
      <c r="T66" t="str">
        <f>IF(P66&lt;&gt;"", IF(P66&gt;0, IF(P66&lt;=DATE(YEAR(P66),MONTH(P66),DAY(P66)), IF(P66&gt;=DATE(YEAR(P66),MONTH(P66),1), IF(K66&gt;10, C66, IF(SUMIFS($K:$K, $C:$C, C66, $P:$P, "&gt;="&amp;DATE(YEAR(P66),MONTH(P66),1), $P:$P, "&lt;="&amp;EOMONTH(P66,0))&gt;10, C66, "")), ""))), "")</f>
        <v/>
      </c>
      <c r="U66" t="str">
        <f>IF(AND(P66&lt;&gt;"", P66&gt;=DATE(YEAR(P66),MONTH(P66),1), SUMIFS($K:$K, $C:$C, C66, $P:$P, "&gt;="&amp;DATE(YEAR(P66),MONTH(P66),1), $P:$P, "&lt;="&amp;EOMONTH(P66,0))&gt;10), K66, "")</f>
        <v/>
      </c>
      <c r="V66" t="str">
        <f>IF(AND(P66&lt;&gt;"", P66&gt;=DATE(YEAR(P66),MONTH(P66),1), SUMIFS($K:$K, $C:$C, C66, $P:$P, "&gt;="&amp;DATE(YEAR(P66),MONTH(P66),1), $P:$P, "&lt;="&amp;EOMONTH(P66,0))&gt;10), YEAR(P66), "")</f>
        <v/>
      </c>
      <c r="W66" t="str">
        <f>IF(AND(P66&lt;&gt;"", P66&gt;=DATE(YEAR(P66),MONTH(P66),1), SUMIFS($K:$K, $C:$C, C66, $P:$P, "&gt;="&amp;DATE(YEAR(P66),MONTH(P66),1), $P:$P, "&lt;="&amp;EOMONTH(P66,0))&gt;10), TEXT(P66, "MMMM"), "")</f>
        <v/>
      </c>
      <c r="X66" t="str" cm="1">
        <f t="array" ref="X66">IF(AND(P66&lt;&gt;"", P66&gt;=DATE(YEAR(P66),MONTH(P66),1), SUMIFS($K:$K, $C:$C, C66, $P:$P, "&gt;="&amp;DATE(YEAR(P66),MONTH(P66),1), $P:$P, "&lt;="&amp;EOMONTH(P66,0))&gt;10), _xlfn.TEXTJOIN(", ", TRUE, _xlfn._xlws.FILTER($R:$R, ($C:$C=C66) * ($P:$P&gt;=DATE(YEAR(P66),MONTH(P66),1)) * ($P:$P&lt;=EOMONTH(P66,0)))), "")</f>
        <v/>
      </c>
      <c r="Y66" t="str" cm="1">
        <f t="array" ref="Y66">IF(AND(P66&lt;&gt;"", P66&gt;=DATE(YEAR(P66),MONTH(P66),1), SUMIFS($K:$K, $C:$C, C66, $P:$P, "&gt;="&amp;DATE(YEAR(P66),MONTH(P66),1), $P:$P, "&lt;="&amp;EOMONTH(P66,0))&gt;10), _xlfn.TEXTJOIN(", ", TRUE, _xlfn._xlws.FILTER($S:$S, ($C:$C=C66) * ($P:$P&gt;=DATE(YEAR(P66),MONTH(P66),1)) * ($P:$P&lt;=EOMONTH(P66,0)))), "")</f>
        <v/>
      </c>
    </row>
    <row r="67" spans="1:25" x14ac:dyDescent="0.25">
      <c r="A67" s="83">
        <v>60</v>
      </c>
      <c r="B67" s="111" t="s">
        <v>26038</v>
      </c>
      <c r="C67" s="159" t="str">
        <f>_xlfn.XLOOKUP(D67,[1]!Data[CEDULA],[1]!Data[Nombre Completo],"No Existe",0,1)</f>
        <v>CRISTIAN IVAN ALVAREZ ORTEGA</v>
      </c>
      <c r="D67" s="59">
        <v>1143262291</v>
      </c>
      <c r="E67" s="138">
        <f>IFERROR(_xlfn.NUMBERVALUE(Data[[#This Row],[CEDULA ]],",","."),_xlfn.NUMBERVALUE(Data[[#This Row],[CEDULA ]],".",","))</f>
        <v>1143262291</v>
      </c>
      <c r="F67" s="138" t="str">
        <f>_xlfn.XLOOKUP(E67,[1]!Data[CEDULA],[1]!Data[CARGO],"No Existe",0,1)</f>
        <v>SUPERNUMERARIO(A)</v>
      </c>
      <c r="G67" s="24" t="str">
        <f>_xlfn.XLOOKUP(E67,[1]!Data[CEDULA],[1]!Data[EMPRESA DONDE PRESTA SERVICIO],"No Existe",0,1)</f>
        <v>COMFAMILIAR ATLANTICO</v>
      </c>
      <c r="H67" s="24" t="str">
        <f>_xlfn.XLOOKUP(E67,[1]!Data[CEDULA],[1]!Data[UBICACIÓN],"No Existe",0,1)</f>
        <v>CENTRO RECREACIONAL CLL 48</v>
      </c>
      <c r="I67" s="24" t="s">
        <v>25912</v>
      </c>
      <c r="J67" s="111" t="str">
        <f>UPPER(TEXT(Data[[#This Row],[F. INICIO]],"mmmm"))</f>
        <v>MARZO</v>
      </c>
      <c r="K67" s="24">
        <v>5</v>
      </c>
      <c r="L67" s="24" t="s">
        <v>25906</v>
      </c>
      <c r="M67" s="24" t="s">
        <v>25905</v>
      </c>
      <c r="N67" s="141" t="str">
        <f>_xlfn.XLOOKUP(D67,[1]!Data[CEDULA],[1]!Data[EPS/SURA],"No Existe",0,1)</f>
        <v>SALUD TOTAL</v>
      </c>
      <c r="O67" s="24">
        <f>YEAR(Data[[#This Row],[F. INICIO]])</f>
        <v>2024</v>
      </c>
      <c r="P67" s="19">
        <v>45368</v>
      </c>
      <c r="Q67" s="19">
        <v>45372</v>
      </c>
      <c r="R67" s="24" t="str">
        <f>IF(Data[[#This Row],[DESCRIPCION]]="Licencia de Luto","Licencia de Luto",IF(Data[[#This Row],[DESCRIPCION]]="Licencia de paternidad","Licencia de paternidad"))</f>
        <v>Licencia de Luto</v>
      </c>
      <c r="S67" s="92" t="str">
        <f>IF(Data[[#This Row],[TIPO DE INCAPACIDAD]]="LICENCIA DE PATERNIDAD","Licencia de paternidad",IF(Data[[#This Row],[TIPO DE INCAPACIDAD]]="LICENCIA DE LUTO","Licencia de Luto",_xlfn.IFNA(VLOOKUP(R67,'CIE-10 PARA RIPS'!$A$6:B13421,2,0),"No especificado")))</f>
        <v>Licencia de Luto</v>
      </c>
      <c r="T67" t="str">
        <f>IF(P67&lt;&gt;"", IF(P67&gt;0, IF(P67&lt;=DATE(YEAR(P67),MONTH(P67),DAY(P67)), IF(P67&gt;=DATE(YEAR(P67),MONTH(P67),1), IF(K67&gt;10, C67, IF(SUMIFS($K:$K, $C:$C, C67, $P:$P, "&gt;="&amp;DATE(YEAR(P67),MONTH(P67),1), $P:$P, "&lt;="&amp;EOMONTH(P67,0))&gt;10, C67, "")), ""))), "")</f>
        <v/>
      </c>
      <c r="U67" t="str">
        <f>IF(AND(P67&lt;&gt;"", P67&gt;=DATE(YEAR(P67),MONTH(P67),1), SUMIFS($K:$K, $C:$C, C67, $P:$P, "&gt;="&amp;DATE(YEAR(P67),MONTH(P67),1), $P:$P, "&lt;="&amp;EOMONTH(P67,0))&gt;10), K67, "")</f>
        <v/>
      </c>
      <c r="V67" t="str">
        <f>IF(AND(P67&lt;&gt;"", P67&gt;=DATE(YEAR(P67),MONTH(P67),1), SUMIFS($K:$K, $C:$C, C67, $P:$P, "&gt;="&amp;DATE(YEAR(P67),MONTH(P67),1), $P:$P, "&lt;="&amp;EOMONTH(P67,0))&gt;10), YEAR(P67), "")</f>
        <v/>
      </c>
      <c r="W67" t="str">
        <f>IF(AND(P67&lt;&gt;"", P67&gt;=DATE(YEAR(P67),MONTH(P67),1), SUMIFS($K:$K, $C:$C, C67, $P:$P, "&gt;="&amp;DATE(YEAR(P67),MONTH(P67),1), $P:$P, "&lt;="&amp;EOMONTH(P67,0))&gt;10), TEXT(P67, "MMMM"), "")</f>
        <v/>
      </c>
      <c r="X67" t="str" cm="1">
        <f t="array" ref="X67">IF(AND(P67&lt;&gt;"", P67&gt;=DATE(YEAR(P67),MONTH(P67),1), SUMIFS($K:$K, $C:$C, C67, $P:$P, "&gt;="&amp;DATE(YEAR(P67),MONTH(P67),1), $P:$P, "&lt;="&amp;EOMONTH(P67,0))&gt;10), _xlfn.TEXTJOIN(", ", TRUE, _xlfn._xlws.FILTER($R:$R, ($C:$C=C67) * ($P:$P&gt;=DATE(YEAR(P67),MONTH(P67),1)) * ($P:$P&lt;=EOMONTH(P67,0)))), "")</f>
        <v/>
      </c>
      <c r="Y67" t="str" cm="1">
        <f t="array" ref="Y67">IF(AND(P67&lt;&gt;"", P67&gt;=DATE(YEAR(P67),MONTH(P67),1), SUMIFS($K:$K, $C:$C, C67, $P:$P, "&gt;="&amp;DATE(YEAR(P67),MONTH(P67),1), $P:$P, "&lt;="&amp;EOMONTH(P67,0))&gt;10), _xlfn.TEXTJOIN(", ", TRUE, _xlfn._xlws.FILTER($S:$S, ($C:$C=C67) * ($P:$P&gt;=DATE(YEAR(P67),MONTH(P67),1)) * ($P:$P&lt;=EOMONTH(P67,0)))), "")</f>
        <v/>
      </c>
    </row>
    <row r="68" spans="1:25" x14ac:dyDescent="0.25">
      <c r="A68" s="83">
        <v>61</v>
      </c>
      <c r="B68" s="111" t="s">
        <v>26038</v>
      </c>
      <c r="C68" s="159" t="str">
        <f>_xlfn.XLOOKUP(D68,[1]!Data[CEDULA],[1]!Data[Nombre Completo],"No Existe",0,1)</f>
        <v>JESICA PAOLA CAMPO CHAMORRO</v>
      </c>
      <c r="D68" s="23">
        <v>1005649208</v>
      </c>
      <c r="E68" s="138">
        <f>IFERROR(_xlfn.NUMBERVALUE(Data[[#This Row],[CEDULA ]],",","."),_xlfn.NUMBERVALUE(Data[[#This Row],[CEDULA ]],".",","))</f>
        <v>1005649208</v>
      </c>
      <c r="F68" s="138" t="str">
        <f>_xlfn.XLOOKUP(E68,[1]!Data[CEDULA],[1]!Data[CARGO],"No Existe",0,1)</f>
        <v>SUPERNUMERARIO(A)</v>
      </c>
      <c r="G68" s="24" t="str">
        <f>_xlfn.XLOOKUP(E68,[1]!Data[CEDULA],[1]!Data[EMPRESA DONDE PRESTA SERVICIO],"No Existe",0,1)</f>
        <v>COMFAMILIAR ATLANTICO</v>
      </c>
      <c r="H68" s="24" t="str">
        <f>_xlfn.XLOOKUP(E68,[1]!Data[CEDULA],[1]!Data[UBICACIÓN],"No Existe",0,1)</f>
        <v>SEDE CARIBE</v>
      </c>
      <c r="I68" s="24" t="s">
        <v>25911</v>
      </c>
      <c r="J68" s="111" t="str">
        <f>UPPER(TEXT(Data[[#This Row],[F. INICIO]],"mmmm"))</f>
        <v>MAYO</v>
      </c>
      <c r="K68" s="24">
        <v>2</v>
      </c>
      <c r="L68" s="11" t="s">
        <v>5</v>
      </c>
      <c r="M68" s="11" t="s">
        <v>25630</v>
      </c>
      <c r="N68" s="141" t="str">
        <f>_xlfn.XLOOKUP(D68,[1]!Data[CEDULA],[1]!Data[EPS/SURA],"No Existe",0,1)</f>
        <v>SALUD TOTAL</v>
      </c>
      <c r="O68" s="24">
        <f>YEAR(Data[[#This Row],[F. INICIO]])</f>
        <v>2024</v>
      </c>
      <c r="P68" s="19">
        <v>45442</v>
      </c>
      <c r="Q68" s="19">
        <v>45443</v>
      </c>
      <c r="R68" s="24" t="s">
        <v>12371</v>
      </c>
      <c r="S68" s="92" t="str">
        <f>IF(Data[[#This Row],[TIPO DE INCAPACIDAD]]="LICENCIA DE PATERNIDAD","Licencia de paternidad",IF(Data[[#This Row],[TIPO DE INCAPACIDAD]]="LICENCIA DE LUTO","Licencia de Luto",_xlfn.IFNA(VLOOKUP(R68,'CIE-10 PARA RIPS'!$A$6:B13203,2,0),"No especificado")))</f>
        <v>Otras enteritis virales</v>
      </c>
      <c r="T68" t="str">
        <f>IF(P68&lt;&gt;"", IF(P68&gt;0, IF(P68&lt;=DATE(YEAR(P68),MONTH(P68),DAY(P68)), IF(P68&gt;=DATE(YEAR(P68),MONTH(P68),1), IF(K68&gt;10, C68, IF(SUMIFS($K:$K, $C:$C, C68, $P:$P, "&gt;="&amp;DATE(YEAR(P68),MONTH(P68),1), $P:$P, "&lt;="&amp;EOMONTH(P68,0))&gt;10, C68, "")), ""))), "")</f>
        <v/>
      </c>
      <c r="U68" t="str">
        <f>IF(AND(P68&lt;&gt;"", P68&gt;=DATE(YEAR(P68),MONTH(P68),1), SUMIFS($K:$K, $C:$C, C68, $P:$P, "&gt;="&amp;DATE(YEAR(P68),MONTH(P68),1), $P:$P, "&lt;="&amp;EOMONTH(P68,0))&gt;10), K68, "")</f>
        <v/>
      </c>
      <c r="V68" t="str">
        <f>IF(AND(P68&lt;&gt;"", P68&gt;=DATE(YEAR(P68),MONTH(P68),1), SUMIFS($K:$K, $C:$C, C68, $P:$P, "&gt;="&amp;DATE(YEAR(P68),MONTH(P68),1), $P:$P, "&lt;="&amp;EOMONTH(P68,0))&gt;10), YEAR(P68), "")</f>
        <v/>
      </c>
      <c r="W68" t="str">
        <f>IF(AND(P68&lt;&gt;"", P68&gt;=DATE(YEAR(P68),MONTH(P68),1), SUMIFS($K:$K, $C:$C, C68, $P:$P, "&gt;="&amp;DATE(YEAR(P68),MONTH(P68),1), $P:$P, "&lt;="&amp;EOMONTH(P68,0))&gt;10), TEXT(P68, "MMMM"), "")</f>
        <v/>
      </c>
      <c r="X68" t="str" cm="1">
        <f t="array" ref="X68">IF(AND(P68&lt;&gt;"", P68&gt;=DATE(YEAR(P68),MONTH(P68),1), SUMIFS($K:$K, $C:$C, C68, $P:$P, "&gt;="&amp;DATE(YEAR(P68),MONTH(P68),1), $P:$P, "&lt;="&amp;EOMONTH(P68,0))&gt;10), _xlfn.TEXTJOIN(", ", TRUE, _xlfn._xlws.FILTER($R:$R, ($C:$C=C68) * ($P:$P&gt;=DATE(YEAR(P68),MONTH(P68),1)) * ($P:$P&lt;=EOMONTH(P68,0)))), "")</f>
        <v/>
      </c>
      <c r="Y68" t="str" cm="1">
        <f t="array" ref="Y68">IF(AND(P68&lt;&gt;"", P68&gt;=DATE(YEAR(P68),MONTH(P68),1), SUMIFS($K:$K, $C:$C, C68, $P:$P, "&gt;="&amp;DATE(YEAR(P68),MONTH(P68),1), $P:$P, "&lt;="&amp;EOMONTH(P68,0))&gt;10), _xlfn.TEXTJOIN(", ", TRUE, _xlfn._xlws.FILTER($S:$S, ($C:$C=C68) * ($P:$P&gt;=DATE(YEAR(P68),MONTH(P68),1)) * ($P:$P&lt;=EOMONTH(P68,0)))), "")</f>
        <v/>
      </c>
    </row>
    <row r="69" spans="1:25" x14ac:dyDescent="0.25">
      <c r="A69" s="83">
        <v>62</v>
      </c>
      <c r="B69" s="111" t="s">
        <v>26038</v>
      </c>
      <c r="C69" s="159" t="str">
        <f>_xlfn.XLOOKUP(D69,[1]!Data[CEDULA],[1]!Data[Nombre Completo],"No Existe",0,1)</f>
        <v>GREIDY DE JESUS ACOSTA CONRADO</v>
      </c>
      <c r="D69" s="23">
        <v>1044428902</v>
      </c>
      <c r="E69" s="138">
        <f>IFERROR(_xlfn.NUMBERVALUE(Data[[#This Row],[CEDULA ]],",","."),_xlfn.NUMBERVALUE(Data[[#This Row],[CEDULA ]],".",","))</f>
        <v>1044428902</v>
      </c>
      <c r="F69" s="138" t="str">
        <f>_xlfn.XLOOKUP(E69,[1]!Data[CEDULA],[1]!Data[CARGO],"No Existe",0,1)</f>
        <v>SUPERNUMERARIO(A)</v>
      </c>
      <c r="G69" s="24" t="str">
        <f>_xlfn.XLOOKUP(E69,[1]!Data[CEDULA],[1]!Data[EMPRESA DONDE PRESTA SERVICIO],"No Existe",0,1)</f>
        <v>COMFAMILIAR ATLANTICO</v>
      </c>
      <c r="H69" s="24" t="str">
        <f>_xlfn.XLOOKUP(E69,[1]!Data[CEDULA],[1]!Data[UBICACIÓN],"No Existe",0,1)</f>
        <v>SALGARITO</v>
      </c>
      <c r="I69" s="24" t="s">
        <v>25911</v>
      </c>
      <c r="J69" s="111" t="str">
        <f>UPPER(TEXT(Data[[#This Row],[F. INICIO]],"mmmm"))</f>
        <v>MAYO</v>
      </c>
      <c r="K69" s="24">
        <v>4</v>
      </c>
      <c r="L69" s="11" t="s">
        <v>5</v>
      </c>
      <c r="M69" s="11" t="s">
        <v>25630</v>
      </c>
      <c r="N69" s="141" t="str">
        <f>_xlfn.XLOOKUP(D69,[1]!Data[CEDULA],[1]!Data[EPS/SURA],"No Existe",0,1)</f>
        <v>EPS/SURA</v>
      </c>
      <c r="O69" s="24">
        <f>YEAR(Data[[#This Row],[F. INICIO]])</f>
        <v>2024</v>
      </c>
      <c r="P69" s="19">
        <v>45427</v>
      </c>
      <c r="Q69" s="19">
        <v>45430</v>
      </c>
      <c r="R69" s="24" t="s">
        <v>9594</v>
      </c>
      <c r="S69" s="92" t="str">
        <f>IF(Data[[#This Row],[TIPO DE INCAPACIDAD]]="LICENCIA DE PATERNIDAD","Licencia de paternidad",IF(Data[[#This Row],[TIPO DE INCAPACIDAD]]="LICENCIA DE LUTO","Licencia de Luto",_xlfn.IFNA(VLOOKUP(R69,'CIE-10 PARA RIPS'!$A$6:B13210,2,0),"No especificado")))</f>
        <v>Iridociclitis aguda y subaguda</v>
      </c>
      <c r="T69" t="str">
        <f>IF(P69&lt;&gt;"", IF(P69&gt;0, IF(P69&lt;=DATE(YEAR(P69),MONTH(P69),DAY(P69)), IF(P69&gt;=DATE(YEAR(P69),MONTH(P69),1), IF(K69&gt;10, C69, IF(SUMIFS($K:$K, $C:$C, C69, $P:$P, "&gt;="&amp;DATE(YEAR(P69),MONTH(P69),1), $P:$P, "&lt;="&amp;EOMONTH(P69,0))&gt;10, C69, "")), ""))), "")</f>
        <v/>
      </c>
      <c r="U69" t="str">
        <f>IF(AND(P69&lt;&gt;"", P69&gt;=DATE(YEAR(P69),MONTH(P69),1), SUMIFS($K:$K, $C:$C, C69, $P:$P, "&gt;="&amp;DATE(YEAR(P69),MONTH(P69),1), $P:$P, "&lt;="&amp;EOMONTH(P69,0))&gt;10), K69, "")</f>
        <v/>
      </c>
      <c r="V69" t="str">
        <f>IF(AND(P69&lt;&gt;"", P69&gt;=DATE(YEAR(P69),MONTH(P69),1), SUMIFS($K:$K, $C:$C, C69, $P:$P, "&gt;="&amp;DATE(YEAR(P69),MONTH(P69),1), $P:$P, "&lt;="&amp;EOMONTH(P69,0))&gt;10), YEAR(P69), "")</f>
        <v/>
      </c>
      <c r="W69" t="str">
        <f>IF(AND(P69&lt;&gt;"", P69&gt;=DATE(YEAR(P69),MONTH(P69),1), SUMIFS($K:$K, $C:$C, C69, $P:$P, "&gt;="&amp;DATE(YEAR(P69),MONTH(P69),1), $P:$P, "&lt;="&amp;EOMONTH(P69,0))&gt;10), TEXT(P69, "MMMM"), "")</f>
        <v/>
      </c>
      <c r="X69" t="str" cm="1">
        <f t="array" ref="X69">IF(AND(P69&lt;&gt;"", P69&gt;=DATE(YEAR(P69),MONTH(P69),1), SUMIFS($K:$K, $C:$C, C69, $P:$P, "&gt;="&amp;DATE(YEAR(P69),MONTH(P69),1), $P:$P, "&lt;="&amp;EOMONTH(P69,0))&gt;10), _xlfn.TEXTJOIN(", ", TRUE, _xlfn._xlws.FILTER($R:$R, ($C:$C=C69) * ($P:$P&gt;=DATE(YEAR(P69),MONTH(P69),1)) * ($P:$P&lt;=EOMONTH(P69,0)))), "")</f>
        <v/>
      </c>
      <c r="Y69" t="str" cm="1">
        <f t="array" ref="Y69">IF(AND(P69&lt;&gt;"", P69&gt;=DATE(YEAR(P69),MONTH(P69),1), SUMIFS($K:$K, $C:$C, C69, $P:$P, "&gt;="&amp;DATE(YEAR(P69),MONTH(P69),1), $P:$P, "&lt;="&amp;EOMONTH(P69,0))&gt;10), _xlfn.TEXTJOIN(", ", TRUE, _xlfn._xlws.FILTER($S:$S, ($C:$C=C69) * ($P:$P&gt;=DATE(YEAR(P69),MONTH(P69),1)) * ($P:$P&lt;=EOMONTH(P69,0)))), "")</f>
        <v/>
      </c>
    </row>
    <row r="70" spans="1:25" x14ac:dyDescent="0.25">
      <c r="A70" s="83">
        <v>63</v>
      </c>
      <c r="B70" s="111" t="s">
        <v>26038</v>
      </c>
      <c r="C70" s="159" t="str">
        <f>_xlfn.XLOOKUP(D70,[1]!Data[CEDULA],[1]!Data[Nombre Completo],"No Existe",0,1)</f>
        <v>JUAN HUMBERTO MOLINA JIMENEZ</v>
      </c>
      <c r="D70" s="23">
        <v>1044395070</v>
      </c>
      <c r="E70" s="138">
        <f>IFERROR(_xlfn.NUMBERVALUE(Data[[#This Row],[CEDULA ]],",","."),_xlfn.NUMBERVALUE(Data[[#This Row],[CEDULA ]],".",","))</f>
        <v>1044395070</v>
      </c>
      <c r="F70" s="138" t="str">
        <f>_xlfn.XLOOKUP(E70,[1]!Data[CEDULA],[1]!Data[CARGO],"No Existe",0,1)</f>
        <v>SUPERNUMERARIO(A)</v>
      </c>
      <c r="G70" s="24" t="str">
        <f>_xlfn.XLOOKUP(E70,[1]!Data[CEDULA],[1]!Data[EMPRESA DONDE PRESTA SERVICIO],"No Existe",0,1)</f>
        <v>COMFAMILIAR ATLANTICO</v>
      </c>
      <c r="H70" s="24" t="str">
        <f>_xlfn.XLOOKUP(E70,[1]!Data[CEDULA],[1]!Data[UBICACIÓN],"No Existe",0,1)</f>
        <v>CENTRO RECREACIONAL TURIPANA</v>
      </c>
      <c r="I70" s="24" t="s">
        <v>25912</v>
      </c>
      <c r="J70" s="111" t="str">
        <f>UPPER(TEXT(Data[[#This Row],[F. INICIO]],"mmmm"))</f>
        <v>MAYO</v>
      </c>
      <c r="K70" s="24">
        <v>4</v>
      </c>
      <c r="L70" s="11" t="s">
        <v>5</v>
      </c>
      <c r="M70" s="11" t="s">
        <v>25630</v>
      </c>
      <c r="N70" s="141" t="str">
        <f>_xlfn.XLOOKUP(D70,[1]!Data[CEDULA],[1]!Data[EPS/SURA],"No Existe",0,1)</f>
        <v>SALUD TOTAL</v>
      </c>
      <c r="O70" s="24">
        <f>YEAR(Data[[#This Row],[F. INICIO]])</f>
        <v>2024</v>
      </c>
      <c r="P70" s="19">
        <v>45424</v>
      </c>
      <c r="Q70" s="19">
        <v>45427</v>
      </c>
      <c r="R70" s="24" t="s">
        <v>88</v>
      </c>
      <c r="S70" s="92" t="str">
        <f>IF(Data[[#This Row],[TIPO DE INCAPACIDAD]]="LICENCIA DE PATERNIDAD","Licencia de paternidad",IF(Data[[#This Row],[TIPO DE INCAPACIDAD]]="LICENCIA DE LUTO","Licencia de Luto",_xlfn.IFNA(VLOOKUP(R70,'CIE-10 PARA RIPS'!$A$6:B13211,2,0),"No especificado")))</f>
        <v>Fiebre, no especificada</v>
      </c>
      <c r="T70" t="str">
        <f>IF(P70&lt;&gt;"", IF(P70&gt;0, IF(P70&lt;=DATE(YEAR(P70),MONTH(P70),DAY(P70)), IF(P70&gt;=DATE(YEAR(P70),MONTH(P70),1), IF(K70&gt;10, C70, IF(SUMIFS($K:$K, $C:$C, C70, $P:$P, "&gt;="&amp;DATE(YEAR(P70),MONTH(P70),1), $P:$P, "&lt;="&amp;EOMONTH(P70,0))&gt;10, C70, "")), ""))), "")</f>
        <v/>
      </c>
      <c r="U70" t="str">
        <f>IF(AND(P70&lt;&gt;"", P70&gt;=DATE(YEAR(P70),MONTH(P70),1), SUMIFS($K:$K, $C:$C, C70, $P:$P, "&gt;="&amp;DATE(YEAR(P70),MONTH(P70),1), $P:$P, "&lt;="&amp;EOMONTH(P70,0))&gt;10), K70, "")</f>
        <v/>
      </c>
      <c r="V70" t="str">
        <f>IF(AND(P70&lt;&gt;"", P70&gt;=DATE(YEAR(P70),MONTH(P70),1), SUMIFS($K:$K, $C:$C, C70, $P:$P, "&gt;="&amp;DATE(YEAR(P70),MONTH(P70),1), $P:$P, "&lt;="&amp;EOMONTH(P70,0))&gt;10), YEAR(P70), "")</f>
        <v/>
      </c>
      <c r="W70" t="str">
        <f>IF(AND(P70&lt;&gt;"", P70&gt;=DATE(YEAR(P70),MONTH(P70),1), SUMIFS($K:$K, $C:$C, C70, $P:$P, "&gt;="&amp;DATE(YEAR(P70),MONTH(P70),1), $P:$P, "&lt;="&amp;EOMONTH(P70,0))&gt;10), TEXT(P70, "MMMM"), "")</f>
        <v/>
      </c>
      <c r="X70" t="str" cm="1">
        <f t="array" ref="X70">IF(AND(P70&lt;&gt;"", P70&gt;=DATE(YEAR(P70),MONTH(P70),1), SUMIFS($K:$K, $C:$C, C70, $P:$P, "&gt;="&amp;DATE(YEAR(P70),MONTH(P70),1), $P:$P, "&lt;="&amp;EOMONTH(P70,0))&gt;10), _xlfn.TEXTJOIN(", ", TRUE, _xlfn._xlws.FILTER($R:$R, ($C:$C=C70) * ($P:$P&gt;=DATE(YEAR(P70),MONTH(P70),1)) * ($P:$P&lt;=EOMONTH(P70,0)))), "")</f>
        <v/>
      </c>
      <c r="Y70" t="str" cm="1">
        <f t="array" ref="Y70">IF(AND(P70&lt;&gt;"", P70&gt;=DATE(YEAR(P70),MONTH(P70),1), SUMIFS($K:$K, $C:$C, C70, $P:$P, "&gt;="&amp;DATE(YEAR(P70),MONTH(P70),1), $P:$P, "&lt;="&amp;EOMONTH(P70,0))&gt;10), _xlfn.TEXTJOIN(", ", TRUE, _xlfn._xlws.FILTER($S:$S, ($C:$C=C70) * ($P:$P&gt;=DATE(YEAR(P70),MONTH(P70),1)) * ($P:$P&lt;=EOMONTH(P70,0)))), "")</f>
        <v/>
      </c>
    </row>
    <row r="71" spans="1:25" x14ac:dyDescent="0.25">
      <c r="A71" s="83">
        <v>64</v>
      </c>
      <c r="B71" s="111" t="s">
        <v>26038</v>
      </c>
      <c r="C71" s="159" t="str">
        <f>_xlfn.XLOOKUP(D71,[1]!Data[CEDULA],[1]!Data[Nombre Completo],"No Existe",0,1)</f>
        <v>LEIDIS  MENA MEDINA</v>
      </c>
      <c r="D71" s="23">
        <v>1017150004</v>
      </c>
      <c r="E71" s="138">
        <f>IFERROR(_xlfn.NUMBERVALUE(Data[[#This Row],[CEDULA ]],",","."),_xlfn.NUMBERVALUE(Data[[#This Row],[CEDULA ]],".",","))</f>
        <v>1017150004</v>
      </c>
      <c r="F71" s="138" t="str">
        <f>_xlfn.XLOOKUP(E71,[1]!Data[CEDULA],[1]!Data[CARGO],"No Existe",0,1)</f>
        <v>SUPERNUMERARIO(A)</v>
      </c>
      <c r="G71" s="24" t="str">
        <f>_xlfn.XLOOKUP(E71,[1]!Data[CEDULA],[1]!Data[EMPRESA DONDE PRESTA SERVICIO],"No Existe",0,1)</f>
        <v>COMFAMILIAR ATLANTICO</v>
      </c>
      <c r="H71" s="24" t="str">
        <f>_xlfn.XLOOKUP(E71,[1]!Data[CEDULA],[1]!Data[UBICACIÓN],"No Existe",0,1)</f>
        <v>SEDE NORTE</v>
      </c>
      <c r="I71" s="24" t="s">
        <v>25911</v>
      </c>
      <c r="J71" s="111" t="str">
        <f>UPPER(TEXT(Data[[#This Row],[F. INICIO]],"mmmm"))</f>
        <v>MAYO</v>
      </c>
      <c r="K71" s="24">
        <v>1</v>
      </c>
      <c r="L71" s="11" t="s">
        <v>5</v>
      </c>
      <c r="M71" s="11" t="s">
        <v>25630</v>
      </c>
      <c r="N71" s="141" t="str">
        <f>_xlfn.XLOOKUP(D71,[1]!Data[CEDULA],[1]!Data[EPS/SURA],"No Existe",0,1)</f>
        <v>EPS/SURA</v>
      </c>
      <c r="O71" s="24">
        <f>YEAR(Data[[#This Row],[F. INICIO]])</f>
        <v>2024</v>
      </c>
      <c r="P71" s="19">
        <v>45442</v>
      </c>
      <c r="Q71" s="19">
        <v>45442</v>
      </c>
      <c r="R71" s="24" t="s">
        <v>8700</v>
      </c>
      <c r="S71" s="92" t="str">
        <f>IF(Data[[#This Row],[TIPO DE INCAPACIDAD]]="LICENCIA DE PATERNIDAD","Licencia de paternidad",IF(Data[[#This Row],[TIPO DE INCAPACIDAD]]="LICENCIA DE LUTO","Licencia de Luto",_xlfn.IFNA(VLOOKUP(R71,'CIE-10 PARA RIPS'!$A$6:B13213,2,0),"No especificado")))</f>
        <v>Dientes incluidos</v>
      </c>
      <c r="T71" t="str">
        <f>IF(P71&lt;&gt;"", IF(P71&gt;0, IF(P71&lt;=DATE(YEAR(P71),MONTH(P71),DAY(P71)), IF(P71&gt;=DATE(YEAR(P71),MONTH(P71),1), IF(K71&gt;10, C71, IF(SUMIFS($K:$K, $C:$C, C71, $P:$P, "&gt;="&amp;DATE(YEAR(P71),MONTH(P71),1), $P:$P, "&lt;="&amp;EOMONTH(P71,0))&gt;10, C71, "")), ""))), "")</f>
        <v/>
      </c>
      <c r="U71" t="str">
        <f>IF(AND(P71&lt;&gt;"", P71&gt;=DATE(YEAR(P71),MONTH(P71),1), SUMIFS($K:$K, $C:$C, C71, $P:$P, "&gt;="&amp;DATE(YEAR(P71),MONTH(P71),1), $P:$P, "&lt;="&amp;EOMONTH(P71,0))&gt;10), K71, "")</f>
        <v/>
      </c>
      <c r="V71" t="str">
        <f>IF(AND(P71&lt;&gt;"", P71&gt;=DATE(YEAR(P71),MONTH(P71),1), SUMIFS($K:$K, $C:$C, C71, $P:$P, "&gt;="&amp;DATE(YEAR(P71),MONTH(P71),1), $P:$P, "&lt;="&amp;EOMONTH(P71,0))&gt;10), YEAR(P71), "")</f>
        <v/>
      </c>
      <c r="W71" t="str">
        <f>IF(AND(P71&lt;&gt;"", P71&gt;=DATE(YEAR(P71),MONTH(P71),1), SUMIFS($K:$K, $C:$C, C71, $P:$P, "&gt;="&amp;DATE(YEAR(P71),MONTH(P71),1), $P:$P, "&lt;="&amp;EOMONTH(P71,0))&gt;10), TEXT(P71, "MMMM"), "")</f>
        <v/>
      </c>
      <c r="X71" t="str" cm="1">
        <f t="array" ref="X71">IF(AND(P71&lt;&gt;"", P71&gt;=DATE(YEAR(P71),MONTH(P71),1), SUMIFS($K:$K, $C:$C, C71, $P:$P, "&gt;="&amp;DATE(YEAR(P71),MONTH(P71),1), $P:$P, "&lt;="&amp;EOMONTH(P71,0))&gt;10), _xlfn.TEXTJOIN(", ", TRUE, _xlfn._xlws.FILTER($R:$R, ($C:$C=C71) * ($P:$P&gt;=DATE(YEAR(P71),MONTH(P71),1)) * ($P:$P&lt;=EOMONTH(P71,0)))), "")</f>
        <v/>
      </c>
      <c r="Y71" t="str" cm="1">
        <f t="array" ref="Y71">IF(AND(P71&lt;&gt;"", P71&gt;=DATE(YEAR(P71),MONTH(P71),1), SUMIFS($K:$K, $C:$C, C71, $P:$P, "&gt;="&amp;DATE(YEAR(P71),MONTH(P71),1), $P:$P, "&lt;="&amp;EOMONTH(P71,0))&gt;10), _xlfn.TEXTJOIN(", ", TRUE, _xlfn._xlws.FILTER($S:$S, ($C:$C=C71) * ($P:$P&gt;=DATE(YEAR(P71),MONTH(P71),1)) * ($P:$P&lt;=EOMONTH(P71,0)))), "")</f>
        <v/>
      </c>
    </row>
    <row r="72" spans="1:25" x14ac:dyDescent="0.25">
      <c r="A72" s="83">
        <v>65</v>
      </c>
      <c r="B72" s="111" t="s">
        <v>26038</v>
      </c>
      <c r="C72" s="159" t="str">
        <f>_xlfn.XLOOKUP(D72,[1]!Data[CEDULA],[1]!Data[Nombre Completo],"No Existe",0,1)</f>
        <v>LEIDIS  MENA MEDINA</v>
      </c>
      <c r="D72" s="23">
        <v>1017150004</v>
      </c>
      <c r="E72" s="138">
        <f>IFERROR(_xlfn.NUMBERVALUE(Data[[#This Row],[CEDULA ]],",","."),_xlfn.NUMBERVALUE(Data[[#This Row],[CEDULA ]],".",","))</f>
        <v>1017150004</v>
      </c>
      <c r="F72" s="138" t="str">
        <f>_xlfn.XLOOKUP(E72,[1]!Data[CEDULA],[1]!Data[CARGO],"No Existe",0,1)</f>
        <v>SUPERNUMERARIO(A)</v>
      </c>
      <c r="G72" s="24" t="str">
        <f>_xlfn.XLOOKUP(E72,[1]!Data[CEDULA],[1]!Data[EMPRESA DONDE PRESTA SERVICIO],"No Existe",0,1)</f>
        <v>COMFAMILIAR ATLANTICO</v>
      </c>
      <c r="H72" s="24" t="str">
        <f>_xlfn.XLOOKUP(E72,[1]!Data[CEDULA],[1]!Data[UBICACIÓN],"No Existe",0,1)</f>
        <v>SEDE NORTE</v>
      </c>
      <c r="I72" s="24" t="s">
        <v>25911</v>
      </c>
      <c r="J72" s="111" t="str">
        <f>UPPER(TEXT(Data[[#This Row],[F. INICIO]],"mmmm"))</f>
        <v>JUNIO</v>
      </c>
      <c r="K72" s="24">
        <v>2</v>
      </c>
      <c r="L72" s="11" t="s">
        <v>5</v>
      </c>
      <c r="M72" s="11" t="s">
        <v>25630</v>
      </c>
      <c r="N72" s="141" t="str">
        <f>_xlfn.XLOOKUP(D72,[1]!Data[CEDULA],[1]!Data[EPS/SURA],"No Existe",0,1)</f>
        <v>EPS/SURA</v>
      </c>
      <c r="O72" s="24">
        <f>YEAR(Data[[#This Row],[F. INICIO]])</f>
        <v>2024</v>
      </c>
      <c r="P72" s="19">
        <v>45444</v>
      </c>
      <c r="Q72" s="19">
        <v>45445</v>
      </c>
      <c r="R72" s="24" t="s">
        <v>8700</v>
      </c>
      <c r="S72" s="92" t="str">
        <f>IF(Data[[#This Row],[TIPO DE INCAPACIDAD]]="LICENCIA DE PATERNIDAD","Licencia de paternidad",IF(Data[[#This Row],[TIPO DE INCAPACIDAD]]="LICENCIA DE LUTO","Licencia de Luto",_xlfn.IFNA(VLOOKUP(R72,'CIE-10 PARA RIPS'!$A$6:B13214,2,0),"No especificado")))</f>
        <v>Dientes incluidos</v>
      </c>
      <c r="T72" t="str">
        <f>IF(P72&lt;&gt;"", IF(P72&gt;0, IF(P72&lt;=DATE(YEAR(P72),MONTH(P72),DAY(P72)), IF(P72&gt;=DATE(YEAR(P72),MONTH(P72),1), IF(K72&gt;10, C72, IF(SUMIFS($K:$K, $C:$C, C72, $P:$P, "&gt;="&amp;DATE(YEAR(P72),MONTH(P72),1), $P:$P, "&lt;="&amp;EOMONTH(P72,0))&gt;10, C72, "")), ""))), "")</f>
        <v/>
      </c>
      <c r="U72" t="str">
        <f>IF(AND(P72&lt;&gt;"", P72&gt;=DATE(YEAR(P72),MONTH(P72),1), SUMIFS($K:$K, $C:$C, C72, $P:$P, "&gt;="&amp;DATE(YEAR(P72),MONTH(P72),1), $P:$P, "&lt;="&amp;EOMONTH(P72,0))&gt;10), K72, "")</f>
        <v/>
      </c>
      <c r="V72" t="str">
        <f>IF(AND(P72&lt;&gt;"", P72&gt;=DATE(YEAR(P72),MONTH(P72),1), SUMIFS($K:$K, $C:$C, C72, $P:$P, "&gt;="&amp;DATE(YEAR(P72),MONTH(P72),1), $P:$P, "&lt;="&amp;EOMONTH(P72,0))&gt;10), YEAR(P72), "")</f>
        <v/>
      </c>
      <c r="W72" t="str">
        <f>IF(AND(P72&lt;&gt;"", P72&gt;=DATE(YEAR(P72),MONTH(P72),1), SUMIFS($K:$K, $C:$C, C72, $P:$P, "&gt;="&amp;DATE(YEAR(P72),MONTH(P72),1), $P:$P, "&lt;="&amp;EOMONTH(P72,0))&gt;10), TEXT(P72, "MMMM"), "")</f>
        <v/>
      </c>
      <c r="X72" t="str" cm="1">
        <f t="array" ref="X72">IF(AND(P72&lt;&gt;"", P72&gt;=DATE(YEAR(P72),MONTH(P72),1), SUMIFS($K:$K, $C:$C, C72, $P:$P, "&gt;="&amp;DATE(YEAR(P72),MONTH(P72),1), $P:$P, "&lt;="&amp;EOMONTH(P72,0))&gt;10), _xlfn.TEXTJOIN(", ", TRUE, _xlfn._xlws.FILTER($R:$R, ($C:$C=C72) * ($P:$P&gt;=DATE(YEAR(P72),MONTH(P72),1)) * ($P:$P&lt;=EOMONTH(P72,0)))), "")</f>
        <v/>
      </c>
      <c r="Y72" t="str" cm="1">
        <f t="array" ref="Y72">IF(AND(P72&lt;&gt;"", P72&gt;=DATE(YEAR(P72),MONTH(P72),1), SUMIFS($K:$K, $C:$C, C72, $P:$P, "&gt;="&amp;DATE(YEAR(P72),MONTH(P72),1), $P:$P, "&lt;="&amp;EOMONTH(P72,0))&gt;10), _xlfn.TEXTJOIN(", ", TRUE, _xlfn._xlws.FILTER($S:$S, ($C:$C=C72) * ($P:$P&gt;=DATE(YEAR(P72),MONTH(P72),1)) * ($P:$P&lt;=EOMONTH(P72,0)))), "")</f>
        <v/>
      </c>
    </row>
    <row r="73" spans="1:25" x14ac:dyDescent="0.25">
      <c r="A73" s="83">
        <v>66</v>
      </c>
      <c r="B73" s="111" t="s">
        <v>26038</v>
      </c>
      <c r="C73" s="159" t="str">
        <f>_xlfn.XLOOKUP(D73,[1]!Data[CEDULA],[1]!Data[Nombre Completo],"No Existe",0,1)</f>
        <v>ZAMIT  SOLANO MEJIA</v>
      </c>
      <c r="D73" s="23">
        <v>1048205563</v>
      </c>
      <c r="E73" s="138">
        <f>IFERROR(_xlfn.NUMBERVALUE(Data[[#This Row],[CEDULA ]],",","."),_xlfn.NUMBERVALUE(Data[[#This Row],[CEDULA ]],".",","))</f>
        <v>1048205563</v>
      </c>
      <c r="F73" s="138" t="str">
        <f>_xlfn.XLOOKUP(E73,[1]!Data[CEDULA],[1]!Data[CARGO],"No Existe",0,1)</f>
        <v>AUXILIAR DE PRIMEROS AUXILIOS</v>
      </c>
      <c r="G73" s="24" t="str">
        <f>_xlfn.XLOOKUP(E73,[1]!Data[CEDULA],[1]!Data[EMPRESA DONDE PRESTA SERVICIO],"No Existe",0,1)</f>
        <v>COMFAMILIAR ATLANTICO</v>
      </c>
      <c r="H73" s="24" t="str">
        <f>_xlfn.XLOOKUP(E73,[1]!Data[CEDULA],[1]!Data[UBICACIÓN],"No Existe",0,1)</f>
        <v>CENTRO RECREACIONAL TURIPANA</v>
      </c>
      <c r="I73" s="24" t="s">
        <v>25912</v>
      </c>
      <c r="J73" s="111" t="str">
        <f>UPPER(TEXT(Data[[#This Row],[F. INICIO]],"mmmm"))</f>
        <v>MAYO</v>
      </c>
      <c r="K73" s="24">
        <v>3</v>
      </c>
      <c r="L73" s="11" t="s">
        <v>5</v>
      </c>
      <c r="M73" s="11" t="s">
        <v>25630</v>
      </c>
      <c r="N73" s="141" t="str">
        <f>_xlfn.XLOOKUP(D73,[1]!Data[CEDULA],[1]!Data[EPS/SURA],"No Existe",0,1)</f>
        <v>NUEVA E.P.S.</v>
      </c>
      <c r="O73" s="24">
        <f>YEAR(Data[[#This Row],[F. INICIO]])</f>
        <v>2024</v>
      </c>
      <c r="P73" s="19">
        <v>45439</v>
      </c>
      <c r="Q73" s="19">
        <v>45441</v>
      </c>
      <c r="R73" s="24" t="s">
        <v>8668</v>
      </c>
      <c r="S73" s="92" t="str">
        <f>IF(Data[[#This Row],[TIPO DE INCAPACIDAD]]="LICENCIA DE PATERNIDAD","Licencia de paternidad",IF(Data[[#This Row],[TIPO DE INCAPACIDAD]]="LICENCIA DE LUTO","Licencia de Luto",_xlfn.IFNA(VLOOKUP(R73,'CIE-10 PARA RIPS'!$A$6:B13215,2,0),"No especificado")))</f>
        <v>Periodontitis cronica</v>
      </c>
      <c r="T73" t="str">
        <f>IF(P73&lt;&gt;"", IF(P73&gt;0, IF(P73&lt;=DATE(YEAR(P73),MONTH(P73),DAY(P73)), IF(P73&gt;=DATE(YEAR(P73),MONTH(P73),1), IF(K73&gt;10, C73, IF(SUMIFS($K:$K, $C:$C, C73, $P:$P, "&gt;="&amp;DATE(YEAR(P73),MONTH(P73),1), $P:$P, "&lt;="&amp;EOMONTH(P73,0))&gt;10, C73, "")), ""))), "")</f>
        <v/>
      </c>
      <c r="U73" t="str">
        <f>IF(AND(P73&lt;&gt;"", P73&gt;=DATE(YEAR(P73),MONTH(P73),1), SUMIFS($K:$K, $C:$C, C73, $P:$P, "&gt;="&amp;DATE(YEAR(P73),MONTH(P73),1), $P:$P, "&lt;="&amp;EOMONTH(P73,0))&gt;10), K73, "")</f>
        <v/>
      </c>
      <c r="V73" t="str">
        <f>IF(AND(P73&lt;&gt;"", P73&gt;=DATE(YEAR(P73),MONTH(P73),1), SUMIFS($K:$K, $C:$C, C73, $P:$P, "&gt;="&amp;DATE(YEAR(P73),MONTH(P73),1), $P:$P, "&lt;="&amp;EOMONTH(P73,0))&gt;10), YEAR(P73), "")</f>
        <v/>
      </c>
      <c r="W73" t="str">
        <f>IF(AND(P73&lt;&gt;"", P73&gt;=DATE(YEAR(P73),MONTH(P73),1), SUMIFS($K:$K, $C:$C, C73, $P:$P, "&gt;="&amp;DATE(YEAR(P73),MONTH(P73),1), $P:$P, "&lt;="&amp;EOMONTH(P73,0))&gt;10), TEXT(P73, "MMMM"), "")</f>
        <v/>
      </c>
      <c r="X73" t="str" cm="1">
        <f t="array" ref="X73">IF(AND(P73&lt;&gt;"", P73&gt;=DATE(YEAR(P73),MONTH(P73),1), SUMIFS($K:$K, $C:$C, C73, $P:$P, "&gt;="&amp;DATE(YEAR(P73),MONTH(P73),1), $P:$P, "&lt;="&amp;EOMONTH(P73,0))&gt;10), _xlfn.TEXTJOIN(", ", TRUE, _xlfn._xlws.FILTER($R:$R, ($C:$C=C73) * ($P:$P&gt;=DATE(YEAR(P73),MONTH(P73),1)) * ($P:$P&lt;=EOMONTH(P73,0)))), "")</f>
        <v/>
      </c>
      <c r="Y73" t="str" cm="1">
        <f t="array" ref="Y73">IF(AND(P73&lt;&gt;"", P73&gt;=DATE(YEAR(P73),MONTH(P73),1), SUMIFS($K:$K, $C:$C, C73, $P:$P, "&gt;="&amp;DATE(YEAR(P73),MONTH(P73),1), $P:$P, "&lt;="&amp;EOMONTH(P73,0))&gt;10), _xlfn.TEXTJOIN(", ", TRUE, _xlfn._xlws.FILTER($S:$S, ($C:$C=C73) * ($P:$P&gt;=DATE(YEAR(P73),MONTH(P73),1)) * ($P:$P&lt;=EOMONTH(P73,0)))), "")</f>
        <v/>
      </c>
    </row>
    <row r="74" spans="1:25" x14ac:dyDescent="0.25">
      <c r="A74" s="83">
        <v>67</v>
      </c>
      <c r="B74" s="111" t="s">
        <v>26038</v>
      </c>
      <c r="C74" s="159" t="str">
        <f>_xlfn.XLOOKUP(D74,[1]!Data[CEDULA],[1]!Data[Nombre Completo],"No Existe",0,1)</f>
        <v>WISMAR RAFAEL RUIZ SANJUAN</v>
      </c>
      <c r="D74" s="23">
        <v>3731849</v>
      </c>
      <c r="E74" s="138">
        <f>IFERROR(_xlfn.NUMBERVALUE(Data[[#This Row],[CEDULA ]],",","."),_xlfn.NUMBERVALUE(Data[[#This Row],[CEDULA ]],".",","))</f>
        <v>3731849</v>
      </c>
      <c r="F74" s="138" t="str">
        <f>_xlfn.XLOOKUP(E74,[1]!Data[CEDULA],[1]!Data[CARGO],"No Existe",0,1)</f>
        <v>SUPERNUMERARIO(A)</v>
      </c>
      <c r="G74" s="24" t="str">
        <f>_xlfn.XLOOKUP(E74,[1]!Data[CEDULA],[1]!Data[EMPRESA DONDE PRESTA SERVICIO],"No Existe",0,1)</f>
        <v>COMFAMILIAR ATLANTICO</v>
      </c>
      <c r="H74" s="24" t="str">
        <f>_xlfn.XLOOKUP(E74,[1]!Data[CEDULA],[1]!Data[UBICACIÓN],"No Existe",0,1)</f>
        <v>CENTRO RECREACIONAL TURIPANA</v>
      </c>
      <c r="I74" s="24" t="s">
        <v>25912</v>
      </c>
      <c r="J74" s="111" t="str">
        <f>UPPER(TEXT(Data[[#This Row],[F. INICIO]],"mmmm"))</f>
        <v>MAYO</v>
      </c>
      <c r="K74" s="24">
        <v>3</v>
      </c>
      <c r="L74" s="11" t="s">
        <v>5</v>
      </c>
      <c r="M74" s="11" t="s">
        <v>25630</v>
      </c>
      <c r="N74" s="141" t="str">
        <f>_xlfn.XLOOKUP(D74,[1]!Data[CEDULA],[1]!Data[EPS/SURA],"No Existe",0,1)</f>
        <v>FAMISANAR</v>
      </c>
      <c r="O74" s="24">
        <f>YEAR(Data[[#This Row],[F. INICIO]])</f>
        <v>2024</v>
      </c>
      <c r="P74" s="19">
        <v>45441</v>
      </c>
      <c r="Q74" s="19">
        <v>45443</v>
      </c>
      <c r="R74" s="24" t="s">
        <v>5476</v>
      </c>
      <c r="S74" s="92" t="str">
        <f>IF(Data[[#This Row],[TIPO DE INCAPACIDAD]]="LICENCIA DE PATERNIDAD","Licencia de paternidad",IF(Data[[#This Row],[TIPO DE INCAPACIDAD]]="LICENCIA DE LUTO","Licencia de Luto",_xlfn.IFNA(VLOOKUP(R74,'CIE-10 PARA RIPS'!$A$6:B13218,2,0),"No especificado")))</f>
        <v>Sincope y colapso</v>
      </c>
      <c r="T74" t="str">
        <f>IF(P74&lt;&gt;"", IF(P74&gt;0, IF(P74&lt;=DATE(YEAR(P74),MONTH(P74),DAY(P74)), IF(P74&gt;=DATE(YEAR(P74),MONTH(P74),1), IF(K74&gt;10, C74, IF(SUMIFS($K:$K, $C:$C, C74, $P:$P, "&gt;="&amp;DATE(YEAR(P74),MONTH(P74),1), $P:$P, "&lt;="&amp;EOMONTH(P74,0))&gt;10, C74, "")), ""))), "")</f>
        <v/>
      </c>
      <c r="U74" t="str">
        <f>IF(AND(P74&lt;&gt;"", P74&gt;=DATE(YEAR(P74),MONTH(P74),1), SUMIFS($K:$K, $C:$C, C74, $P:$P, "&gt;="&amp;DATE(YEAR(P74),MONTH(P74),1), $P:$P, "&lt;="&amp;EOMONTH(P74,0))&gt;10), K74, "")</f>
        <v/>
      </c>
      <c r="V74" t="str">
        <f>IF(AND(P74&lt;&gt;"", P74&gt;=DATE(YEAR(P74),MONTH(P74),1), SUMIFS($K:$K, $C:$C, C74, $P:$P, "&gt;="&amp;DATE(YEAR(P74),MONTH(P74),1), $P:$P, "&lt;="&amp;EOMONTH(P74,0))&gt;10), YEAR(P74), "")</f>
        <v/>
      </c>
      <c r="W74" t="str">
        <f>IF(AND(P74&lt;&gt;"", P74&gt;=DATE(YEAR(P74),MONTH(P74),1), SUMIFS($K:$K, $C:$C, C74, $P:$P, "&gt;="&amp;DATE(YEAR(P74),MONTH(P74),1), $P:$P, "&lt;="&amp;EOMONTH(P74,0))&gt;10), TEXT(P74, "MMMM"), "")</f>
        <v/>
      </c>
      <c r="X74" t="str" cm="1">
        <f t="array" ref="X74">IF(AND(P74&lt;&gt;"", P74&gt;=DATE(YEAR(P74),MONTH(P74),1), SUMIFS($K:$K, $C:$C, C74, $P:$P, "&gt;="&amp;DATE(YEAR(P74),MONTH(P74),1), $P:$P, "&lt;="&amp;EOMONTH(P74,0))&gt;10), _xlfn.TEXTJOIN(", ", TRUE, _xlfn._xlws.FILTER($R:$R, ($C:$C=C74) * ($P:$P&gt;=DATE(YEAR(P74),MONTH(P74),1)) * ($P:$P&lt;=EOMONTH(P74,0)))), "")</f>
        <v/>
      </c>
      <c r="Y74" t="str" cm="1">
        <f t="array" ref="Y74">IF(AND(P74&lt;&gt;"", P74&gt;=DATE(YEAR(P74),MONTH(P74),1), SUMIFS($K:$K, $C:$C, C74, $P:$P, "&gt;="&amp;DATE(YEAR(P74),MONTH(P74),1), $P:$P, "&lt;="&amp;EOMONTH(P74,0))&gt;10), _xlfn.TEXTJOIN(", ", TRUE, _xlfn._xlws.FILTER($S:$S, ($C:$C=C74) * ($P:$P&gt;=DATE(YEAR(P74),MONTH(P74),1)) * ($P:$P&lt;=EOMONTH(P74,0)))), "")</f>
        <v/>
      </c>
    </row>
    <row r="75" spans="1:25" x14ac:dyDescent="0.25">
      <c r="A75" s="83">
        <v>68</v>
      </c>
      <c r="B75" s="111" t="s">
        <v>26038</v>
      </c>
      <c r="C75" s="159" t="str">
        <f>_xlfn.XLOOKUP(D75,[1]!Data[CEDULA],[1]!Data[Nombre Completo],"No Existe",0,1)</f>
        <v>MANUEL EDUARDO ALBA CHARRIS</v>
      </c>
      <c r="D75" s="162">
        <v>1044391518</v>
      </c>
      <c r="E75" s="139">
        <f>IFERROR(_xlfn.NUMBERVALUE(Data[[#This Row],[CEDULA ]],",","."),_xlfn.NUMBERVALUE(Data[[#This Row],[CEDULA ]],".",","))</f>
        <v>1044391518</v>
      </c>
      <c r="F75" s="139" t="str">
        <f>_xlfn.XLOOKUP(E75,[1]!Data[CEDULA],[1]!Data[CARGO],"No Existe",0,1)</f>
        <v>SUPERNUMERARIO(A)</v>
      </c>
      <c r="G75" s="24" t="str">
        <f>_xlfn.XLOOKUP(E75,[1]!Data[CEDULA],[1]!Data[EMPRESA DONDE PRESTA SERVICIO],"No Existe",0,1)</f>
        <v>COMFAMILIAR ATLANTICO</v>
      </c>
      <c r="H75" s="24" t="str">
        <f>_xlfn.XLOOKUP(E75,[1]!Data[CEDULA],[1]!Data[UBICACIÓN],"No Existe",0,1)</f>
        <v>CENTRO RECREACIONAL TURIPANA</v>
      </c>
      <c r="I75" s="24" t="s">
        <v>25912</v>
      </c>
      <c r="J75" s="111" t="str">
        <f>UPPER(TEXT(Data[[#This Row],[F. INICIO]],"mmmm"))</f>
        <v>MAYO</v>
      </c>
      <c r="K75" s="24">
        <v>15</v>
      </c>
      <c r="L75" s="11" t="s">
        <v>25906</v>
      </c>
      <c r="M75" s="24" t="s">
        <v>12578</v>
      </c>
      <c r="N75" s="141" t="str">
        <f>_xlfn.XLOOKUP(D75,[1]!Data[CEDULA],[1]!Data[EPS/SURA],"No Existe",0,1)</f>
        <v>FAMISANAR</v>
      </c>
      <c r="O75" s="24">
        <f>YEAR(Data[[#This Row],[F. INICIO]])</f>
        <v>2024</v>
      </c>
      <c r="P75" s="19">
        <v>45418</v>
      </c>
      <c r="Q75" s="19">
        <v>45431</v>
      </c>
      <c r="R75" s="24" t="str">
        <f>IF(Data[[#This Row],[DESCRIPCION]]="Licencia de Luto","Licencia de Luto",IF(Data[[#This Row],[DESCRIPCION]]="Licencia de paternidad","Licencia de paternidad"))</f>
        <v>Licencia de paternidad</v>
      </c>
      <c r="S75" s="92" t="str">
        <f>IF(Data[[#This Row],[TIPO DE INCAPACIDAD]]="LICENCIA DE PATERNIDAD","Licencia de paternidad",IF(Data[[#This Row],[TIPO DE INCAPACIDAD]]="LICENCIA DE LUTO","Licencia de Luto",_xlfn.IFNA(VLOOKUP(R75,'CIE-10 PARA RIPS'!$A$6:B13230,2,0),"No especificado")))</f>
        <v>Licencia de paternidad</v>
      </c>
      <c r="T75" t="str">
        <f>IF(P75&lt;&gt;"", IF(P75&gt;0, IF(P75&lt;=DATE(YEAR(P75),MONTH(P75),DAY(P75)), IF(P75&gt;=DATE(YEAR(P75),MONTH(P75),1), IF(K75&gt;10, C75, IF(SUMIFS($K:$K, $C:$C, C75, $P:$P, "&gt;="&amp;DATE(YEAR(P75),MONTH(P75),1), $P:$P, "&lt;="&amp;EOMONTH(P75,0))&gt;10, C75, "")), ""))), "")</f>
        <v>MANUEL EDUARDO ALBA CHARRIS</v>
      </c>
      <c r="U75">
        <f>IF(AND(P75&lt;&gt;"", P75&gt;=DATE(YEAR(P75),MONTH(P75),1), SUMIFS($K:$K, $C:$C, C75, $P:$P, "&gt;="&amp;DATE(YEAR(P75),MONTH(P75),1), $P:$P, "&lt;="&amp;EOMONTH(P75,0))&gt;10), K75, "")</f>
        <v>15</v>
      </c>
      <c r="V75">
        <f>IF(AND(P75&lt;&gt;"", P75&gt;=DATE(YEAR(P75),MONTH(P75),1), SUMIFS($K:$K, $C:$C, C75, $P:$P, "&gt;="&amp;DATE(YEAR(P75),MONTH(P75),1), $P:$P, "&lt;="&amp;EOMONTH(P75,0))&gt;10), YEAR(P75), "")</f>
        <v>2024</v>
      </c>
      <c r="W75" t="str">
        <f>IF(AND(P75&lt;&gt;"", P75&gt;=DATE(YEAR(P75),MONTH(P75),1), SUMIFS($K:$K, $C:$C, C75, $P:$P, "&gt;="&amp;DATE(YEAR(P75),MONTH(P75),1), $P:$P, "&lt;="&amp;EOMONTH(P75,0))&gt;10), TEXT(P75, "MMMM"), "")</f>
        <v>mayo</v>
      </c>
      <c r="X75" t="str" cm="1">
        <f t="array" ref="X75">IF(AND(P75&lt;&gt;"", P75&gt;=DATE(YEAR(P75),MONTH(P75),1), SUMIFS($K:$K, $C:$C, C75, $P:$P, "&gt;="&amp;DATE(YEAR(P75),MONTH(P75),1), $P:$P, "&lt;="&amp;EOMONTH(P75,0))&gt;10), _xlfn.TEXTJOIN(", ", TRUE, _xlfn._xlws.FILTER($R:$R, ($C:$C=C75) * ($P:$P&gt;=DATE(YEAR(P75),MONTH(P75),1)) * ($P:$P&lt;=EOMONTH(P75,0)))), "")</f>
        <v>Licencia de paternidad</v>
      </c>
      <c r="Y75" t="str" cm="1">
        <f t="array" ref="Y75">IF(AND(P75&lt;&gt;"", P75&gt;=DATE(YEAR(P75),MONTH(P75),1), SUMIFS($K:$K, $C:$C, C75, $P:$P, "&gt;="&amp;DATE(YEAR(P75),MONTH(P75),1), $P:$P, "&lt;="&amp;EOMONTH(P75,0))&gt;10), _xlfn.TEXTJOIN(", ", TRUE, _xlfn._xlws.FILTER($S:$S, ($C:$C=C75) * ($P:$P&gt;=DATE(YEAR(P75),MONTH(P75),1)) * ($P:$P&lt;=EOMONTH(P75,0)))), "")</f>
        <v>Licencia de paternidad</v>
      </c>
    </row>
    <row r="76" spans="1:25" x14ac:dyDescent="0.25">
      <c r="A76" s="83">
        <v>69</v>
      </c>
      <c r="B76" s="111" t="s">
        <v>26038</v>
      </c>
      <c r="C76" s="159" t="str">
        <f>_xlfn.XLOOKUP(D76,[1]!Data[CEDULA],[1]!Data[Nombre Completo],"No Existe",0,1)</f>
        <v>HELIS MARI RAMIREZ PATIÑO</v>
      </c>
      <c r="D76" s="162">
        <v>1140868628</v>
      </c>
      <c r="E76" s="139">
        <f>IFERROR(_xlfn.NUMBERVALUE(Data[[#This Row],[CEDULA ]],",","."),_xlfn.NUMBERVALUE(Data[[#This Row],[CEDULA ]],".",","))</f>
        <v>1140868628</v>
      </c>
      <c r="F76" s="139" t="str">
        <f>_xlfn.XLOOKUP(E76,[1]!Data[CEDULA],[1]!Data[CARGO],"No Existe",0,1)</f>
        <v>SUPERNUMERARIO(A)</v>
      </c>
      <c r="G76" s="24" t="str">
        <f>_xlfn.XLOOKUP(E76,[1]!Data[CEDULA],[1]!Data[EMPRESA DONDE PRESTA SERVICIO],"No Existe",0,1)</f>
        <v>COMFAMILIAR ATLANTICO</v>
      </c>
      <c r="H76" s="24" t="str">
        <f>_xlfn.XLOOKUP(E76,[1]!Data[CEDULA],[1]!Data[UBICACIÓN],"No Existe",0,1)</f>
        <v>SEDE NORTE</v>
      </c>
      <c r="I76" s="24" t="s">
        <v>25911</v>
      </c>
      <c r="J76" s="111" t="str">
        <f>UPPER(TEXT(Data[[#This Row],[F. INICIO]],"mmmm"))</f>
        <v>MAYO</v>
      </c>
      <c r="K76" s="24">
        <v>31</v>
      </c>
      <c r="L76" s="11" t="s">
        <v>5</v>
      </c>
      <c r="M76" s="11" t="s">
        <v>51</v>
      </c>
      <c r="N76" s="141" t="str">
        <f>_xlfn.XLOOKUP(D76,[1]!Data[CEDULA],[1]!Data[EPS/SURA],"No Existe",0,1)</f>
        <v>MUTUALSER</v>
      </c>
      <c r="O76" s="24">
        <f>YEAR(Data[[#This Row],[F. INICIO]])</f>
        <v>2024</v>
      </c>
      <c r="P76" s="19">
        <v>45413</v>
      </c>
      <c r="Q76" s="19">
        <v>45443</v>
      </c>
      <c r="R76" s="24" t="s">
        <v>6670</v>
      </c>
      <c r="S76" s="92" t="str">
        <f>IF(Data[[#This Row],[TIPO DE INCAPACIDAD]]="LICENCIA DE PATERNIDAD","Licencia de paternidad",IF(Data[[#This Row],[TIPO DE INCAPACIDAD]]="LICENCIA DE LUTO","Licencia de Luto",_xlfn.IFNA(VLOOKUP(R76,'CIE-10 PARA RIPS'!$A$6:B13233,2,0),"No especificado")))</f>
        <v>Parto por cesarea de emergencia</v>
      </c>
      <c r="T76" t="str">
        <f>IF(P76&lt;&gt;"", IF(P76&gt;0, IF(P76&lt;=DATE(YEAR(P76),MONTH(P76),DAY(P76)), IF(P76&gt;=DATE(YEAR(P76),MONTH(P76),1), IF(K76&gt;10, C76, IF(SUMIFS($K:$K, $C:$C, C76, $P:$P, "&gt;="&amp;DATE(YEAR(P76),MONTH(P76),1), $P:$P, "&lt;="&amp;EOMONTH(P76,0))&gt;10, C76, "")), ""))), "")</f>
        <v>HELIS MARI RAMIREZ PATIÑO</v>
      </c>
      <c r="U76">
        <f>IF(AND(P76&lt;&gt;"", P76&gt;=DATE(YEAR(P76),MONTH(P76),1), SUMIFS($K:$K, $C:$C, C76, $P:$P, "&gt;="&amp;DATE(YEAR(P76),MONTH(P76),1), $P:$P, "&lt;="&amp;EOMONTH(P76,0))&gt;10), K76, "")</f>
        <v>31</v>
      </c>
      <c r="V76">
        <f>IF(AND(P76&lt;&gt;"", P76&gt;=DATE(YEAR(P76),MONTH(P76),1), SUMIFS($K:$K, $C:$C, C76, $P:$P, "&gt;="&amp;DATE(YEAR(P76),MONTH(P76),1), $P:$P, "&lt;="&amp;EOMONTH(P76,0))&gt;10), YEAR(P76), "")</f>
        <v>2024</v>
      </c>
      <c r="W76" t="str">
        <f>IF(AND(P76&lt;&gt;"", P76&gt;=DATE(YEAR(P76),MONTH(P76),1), SUMIFS($K:$K, $C:$C, C76, $P:$P, "&gt;="&amp;DATE(YEAR(P76),MONTH(P76),1), $P:$P, "&lt;="&amp;EOMONTH(P76,0))&gt;10), TEXT(P76, "MMMM"), "")</f>
        <v>mayo</v>
      </c>
      <c r="X76" t="str" cm="1">
        <f t="array" ref="X76">IF(AND(P76&lt;&gt;"", P76&gt;=DATE(YEAR(P76),MONTH(P76),1), SUMIFS($K:$K, $C:$C, C76, $P:$P, "&gt;="&amp;DATE(YEAR(P76),MONTH(P76),1), $P:$P, "&lt;="&amp;EOMONTH(P76,0))&gt;10), _xlfn.TEXTJOIN(", ", TRUE, _xlfn._xlws.FILTER($R:$R, ($C:$C=C76) * ($P:$P&gt;=DATE(YEAR(P76),MONTH(P76),1)) * ($P:$P&lt;=EOMONTH(P76,0)))), "")</f>
        <v>O821</v>
      </c>
      <c r="Y76" t="str" cm="1">
        <f t="array" ref="Y76">IF(AND(P76&lt;&gt;"", P76&gt;=DATE(YEAR(P76),MONTH(P76),1), SUMIFS($K:$K, $C:$C, C76, $P:$P, "&gt;="&amp;DATE(YEAR(P76),MONTH(P76),1), $P:$P, "&lt;="&amp;EOMONTH(P76,0))&gt;10), _xlfn.TEXTJOIN(", ", TRUE, _xlfn._xlws.FILTER($S:$S, ($C:$C=C76) * ($P:$P&gt;=DATE(YEAR(P76),MONTH(P76),1)) * ($P:$P&lt;=EOMONTH(P76,0)))), "")</f>
        <v>Parto por cesarea de emergencia</v>
      </c>
    </row>
    <row r="77" spans="1:25" x14ac:dyDescent="0.25">
      <c r="A77" s="83">
        <v>70</v>
      </c>
      <c r="B77" s="111" t="s">
        <v>26038</v>
      </c>
      <c r="C77" s="159" t="str">
        <f>_xlfn.XLOOKUP(D77,[1]!Data[CEDULA],[1]!Data[Nombre Completo],"No Existe",0,1)</f>
        <v>KELLY YULIETH ROJAS MERCADO</v>
      </c>
      <c r="D77" s="162">
        <v>1065599209</v>
      </c>
      <c r="E77" s="139">
        <f>IFERROR(_xlfn.NUMBERVALUE(Data[[#This Row],[CEDULA ]],",","."),_xlfn.NUMBERVALUE(Data[[#This Row],[CEDULA ]],".",","))</f>
        <v>1065599209</v>
      </c>
      <c r="F77" s="24" t="str">
        <f>_xlfn.XLOOKUP(E77,[1]!Data[CEDULA],[1]!Data[CARGO],"No Existe",0,1)</f>
        <v>SUPERNUMERARIO(A)</v>
      </c>
      <c r="G77" s="24" t="str">
        <f>_xlfn.XLOOKUP(E77,[1]!Data[CEDULA],[1]!Data[EMPRESA DONDE PRESTA SERVICIO],"No Existe",0,1)</f>
        <v>COMFAMILIAR ATLANTICO</v>
      </c>
      <c r="H77" s="11" t="str">
        <f>_xlfn.XLOOKUP(E77,[1]!Data[CEDULA],[1]!Data[UBICACIÓN],"No Existe",0,1)</f>
        <v>CENTRO RECREACIONAL TURIPANA</v>
      </c>
      <c r="I77" s="24" t="s">
        <v>25911</v>
      </c>
      <c r="J77" s="111" t="str">
        <f>UPPER(TEXT(Data[[#This Row],[F. INICIO]],"mmmm"))</f>
        <v>NOVIEMBRE</v>
      </c>
      <c r="K77" s="24">
        <v>8</v>
      </c>
      <c r="L77" s="24" t="s">
        <v>25906</v>
      </c>
      <c r="M77" s="24" t="s">
        <v>25905</v>
      </c>
      <c r="N77" s="141" t="str">
        <f>_xlfn.XLOOKUP(D77,[1]!Data[CEDULA],[1]!Data[EPS/SURA],"No Existe",0,1)</f>
        <v>MUTUALSER</v>
      </c>
      <c r="O77" s="5">
        <f>YEAR(Data[[#This Row],[F. INICIO]])</f>
        <v>2024</v>
      </c>
      <c r="P77" s="19">
        <v>45602</v>
      </c>
      <c r="Q77" s="19">
        <v>45609</v>
      </c>
      <c r="R77" s="24" t="str">
        <f>IF(Data[[#This Row],[DESCRIPCION]]="Licencia de Luto","Licencia de Luto",IF(Data[[#This Row],[DESCRIPCION]]="Licencia de paternidad","Licencia de paternidad"))</f>
        <v>Licencia de Luto</v>
      </c>
      <c r="S77" s="92" t="str">
        <f>IF(Data[[#This Row],[TIPO DE INCAPACIDAD]]="LICENCIA DE PATERNIDAD","Licencia de paternidad",IF(Data[[#This Row],[TIPO DE INCAPACIDAD]]="LICENCIA DE LUTO","Licencia de Luto",_xlfn.IFNA(VLOOKUP(R77,'CIE-10 PARA RIPS'!$A$6:B14289,2,0),"No especificado")))</f>
        <v>Licencia de Luto</v>
      </c>
      <c r="T77" t="str">
        <f>IF(P77&lt;&gt;"", IF(P77&gt;0, IF(P77&lt;=DATE(YEAR(P77),MONTH(P77),DAY(P77)), IF(P77&gt;=DATE(YEAR(P77),MONTH(P77),1), IF(K77&gt;10, C77, IF(SUMIFS($K:$K, $C:$C, C77, $P:$P, "&gt;="&amp;DATE(YEAR(P77),MONTH(P77),1), $P:$P, "&lt;="&amp;EOMONTH(P77,0))&gt;10, C77, "")), ""))), "")</f>
        <v/>
      </c>
      <c r="U77" t="str">
        <f>IF(AND(P77&lt;&gt;"", P77&gt;=DATE(YEAR(P77),MONTH(P77),1), SUMIFS($K:$K, $C:$C, C77, $P:$P, "&gt;="&amp;DATE(YEAR(P77),MONTH(P77),1), $P:$P, "&lt;="&amp;EOMONTH(P77,0))&gt;10), K77, "")</f>
        <v/>
      </c>
      <c r="V77" t="str">
        <f>IF(AND(P77&lt;&gt;"", P77&gt;=DATE(YEAR(P77),MONTH(P77),1), SUMIFS($K:$K, $C:$C, C77, $P:$P, "&gt;="&amp;DATE(YEAR(P77),MONTH(P77),1), $P:$P, "&lt;="&amp;EOMONTH(P77,0))&gt;10), YEAR(P77), "")</f>
        <v/>
      </c>
      <c r="W77" t="str">
        <f>IF(AND(P77&lt;&gt;"", P77&gt;=DATE(YEAR(P77),MONTH(P77),1), SUMIFS($K:$K, $C:$C, C77, $P:$P, "&gt;="&amp;DATE(YEAR(P77),MONTH(P77),1), $P:$P, "&lt;="&amp;EOMONTH(P77,0))&gt;10), TEXT(P77, "MMMM"), "")</f>
        <v/>
      </c>
      <c r="X77" t="str" cm="1">
        <f t="array" ref="X77">IF(AND(P77&lt;&gt;"", P77&gt;=DATE(YEAR(P77),MONTH(P77),1), SUMIFS($K:$K, $C:$C, C77, $P:$P, "&gt;="&amp;DATE(YEAR(P77),MONTH(P77),1), $P:$P, "&lt;="&amp;EOMONTH(P77,0))&gt;10), _xlfn.TEXTJOIN(", ", TRUE, _xlfn._xlws.FILTER($R:$R, ($C:$C=C77) * ($P:$P&gt;=DATE(YEAR(P77),MONTH(P77),1)) * ($P:$P&lt;=EOMONTH(P77,0)))), "")</f>
        <v/>
      </c>
      <c r="Y77" t="str" cm="1">
        <f t="array" ref="Y77">IF(AND(P77&lt;&gt;"", P77&gt;=DATE(YEAR(P77),MONTH(P77),1), SUMIFS($K:$K, $C:$C, C77, $P:$P, "&gt;="&amp;DATE(YEAR(P77),MONTH(P77),1), $P:$P, "&lt;="&amp;EOMONTH(P77,0))&gt;10), _xlfn.TEXTJOIN(", ", TRUE, _xlfn._xlws.FILTER($S:$S, ($C:$C=C77) * ($P:$P&gt;=DATE(YEAR(P77),MONTH(P77),1)) * ($P:$P&lt;=EOMONTH(P77,0)))), "")</f>
        <v/>
      </c>
    </row>
    <row r="78" spans="1:25" x14ac:dyDescent="0.25">
      <c r="A78" s="83">
        <v>71</v>
      </c>
      <c r="B78" s="111" t="s">
        <v>26038</v>
      </c>
      <c r="C78" s="159" t="str">
        <f>_xlfn.XLOOKUP(D78,[1]!Data[CEDULA],[1]!Data[Nombre Completo],"No Existe",0,1)</f>
        <v>JOSE LUIS MALDONADO SILVERA</v>
      </c>
      <c r="D78" s="162">
        <v>8498713</v>
      </c>
      <c r="E78" s="139">
        <f>IFERROR(_xlfn.NUMBERVALUE(Data[[#This Row],[CEDULA ]],",","."),_xlfn.NUMBERVALUE(Data[[#This Row],[CEDULA ]],".",","))</f>
        <v>8498713</v>
      </c>
      <c r="F78" s="139" t="str">
        <f>_xlfn.XLOOKUP(E78,[1]!Data[CEDULA],[1]!Data[CARGO],"No Existe",0,1)</f>
        <v>AUXILIAR DE COCINA</v>
      </c>
      <c r="G78" s="11" t="str">
        <f>_xlfn.XLOOKUP(E78,[1]!Data[CEDULA],[1]!Data[EMPRESA DONDE PRESTA SERVICIO],"No Existe",0,1)</f>
        <v>COMFAMILIAR ATLANTICO</v>
      </c>
      <c r="H78" s="11" t="str">
        <f>_xlfn.XLOOKUP(E78,[1]!Data[CEDULA],[1]!Data[UBICACIÓN],"No Existe",0,1)</f>
        <v>SALGARITO</v>
      </c>
      <c r="I78" s="11" t="s">
        <v>25912</v>
      </c>
      <c r="J78" s="111" t="str">
        <f>UPPER(TEXT(Data[[#This Row],[F. INICIO]],"mmmm"))</f>
        <v>ENERO</v>
      </c>
      <c r="K78" s="13">
        <v>7</v>
      </c>
      <c r="L78" s="11" t="s">
        <v>5</v>
      </c>
      <c r="M78" s="11" t="s">
        <v>25630</v>
      </c>
      <c r="N78" s="141" t="str">
        <f>_xlfn.XLOOKUP(D78,[1]!Data[CEDULA],[1]!Data[EPS/SURA],"No Existe",0,1)</f>
        <v>SALUD TOTAL</v>
      </c>
      <c r="O78" s="5">
        <f>YEAR(Data[[#This Row],[F. INICIO]])</f>
        <v>2023</v>
      </c>
      <c r="P78" s="26">
        <v>44927</v>
      </c>
      <c r="Q78" s="26">
        <v>44933</v>
      </c>
      <c r="R78" s="11" t="s">
        <v>8968</v>
      </c>
      <c r="S78" s="92" t="str">
        <f>IF(Data[[#This Row],[TIPO DE INCAPACIDAD]]="LICENCIA DE PATERNIDAD","Licencia de paternidad",IF(Data[[#This Row],[TIPO DE INCAPACIDAD]]="LICENCIA DE LUTO","Licencia de Luto",_xlfn.IFNA(VLOOKUP(R78,'CIE-10 PARA RIPS'!$A$6:B13243,2,0),"No especificado")))</f>
        <v>Varices en otros sitios especificados</v>
      </c>
      <c r="T78" t="str">
        <f>IF(P78&lt;&gt;"", IF(P78&gt;0, IF(P78&lt;=DATE(YEAR(P78),MONTH(P78),DAY(P78)), IF(P78&gt;=DATE(YEAR(P78),MONTH(P78),1), IF(K78&gt;10, C78, IF(SUMIFS($K:$K, $C:$C, C78, $P:$P, "&gt;="&amp;DATE(YEAR(P78),MONTH(P78),1), $P:$P, "&lt;="&amp;EOMONTH(P78,0))&gt;10, C78, "")), ""))), "")</f>
        <v/>
      </c>
      <c r="U78" t="str">
        <f>IF(AND(P78&lt;&gt;"", P78&gt;=DATE(YEAR(P78),MONTH(P78),1), SUMIFS($K:$K, $C:$C, C78, $P:$P, "&gt;="&amp;DATE(YEAR(P78),MONTH(P78),1), $P:$P, "&lt;="&amp;EOMONTH(P78,0))&gt;10), K78, "")</f>
        <v/>
      </c>
      <c r="V78" t="str">
        <f>IF(AND(P78&lt;&gt;"", P78&gt;=DATE(YEAR(P78),MONTH(P78),1), SUMIFS($K:$K, $C:$C, C78, $P:$P, "&gt;="&amp;DATE(YEAR(P78),MONTH(P78),1), $P:$P, "&lt;="&amp;EOMONTH(P78,0))&gt;10), YEAR(P78), "")</f>
        <v/>
      </c>
      <c r="W78" t="str">
        <f>IF(AND(P78&lt;&gt;"", P78&gt;=DATE(YEAR(P78),MONTH(P78),1), SUMIFS($K:$K, $C:$C, C78, $P:$P, "&gt;="&amp;DATE(YEAR(P78),MONTH(P78),1), $P:$P, "&lt;="&amp;EOMONTH(P78,0))&gt;10), TEXT(P78, "MMMM"), "")</f>
        <v/>
      </c>
      <c r="X78" t="str" cm="1">
        <f t="array" ref="X78">IF(AND(P78&lt;&gt;"", P78&gt;=DATE(YEAR(P78),MONTH(P78),1), SUMIFS($K:$K, $C:$C, C78, $P:$P, "&gt;="&amp;DATE(YEAR(P78),MONTH(P78),1), $P:$P, "&lt;="&amp;EOMONTH(P78,0))&gt;10), _xlfn.TEXTJOIN(", ", TRUE, _xlfn._xlws.FILTER($R:$R, ($C:$C=C78) * ($P:$P&gt;=DATE(YEAR(P78),MONTH(P78),1)) * ($P:$P&lt;=EOMONTH(P78,0)))), "")</f>
        <v/>
      </c>
      <c r="Y78" t="str" cm="1">
        <f t="array" ref="Y78">IF(AND(P78&lt;&gt;"", P78&gt;=DATE(YEAR(P78),MONTH(P78),1), SUMIFS($K:$K, $C:$C, C78, $P:$P, "&gt;="&amp;DATE(YEAR(P78),MONTH(P78),1), $P:$P, "&lt;="&amp;EOMONTH(P78,0))&gt;10), _xlfn.TEXTJOIN(", ", TRUE, _xlfn._xlws.FILTER($S:$S, ($C:$C=C78) * ($P:$P&gt;=DATE(YEAR(P78),MONTH(P78),1)) * ($P:$P&lt;=EOMONTH(P78,0)))), "")</f>
        <v/>
      </c>
    </row>
    <row r="79" spans="1:25" x14ac:dyDescent="0.25">
      <c r="A79" s="83">
        <v>72</v>
      </c>
      <c r="B79" s="111" t="s">
        <v>26038</v>
      </c>
      <c r="C79" s="159" t="str">
        <f>_xlfn.XLOOKUP(D79,[1]!Data[CEDULA],[1]!Data[Nombre Completo],"No Existe",0,1)</f>
        <v>JOSE LUIS MALDONADO SILVERA</v>
      </c>
      <c r="D79" s="162">
        <v>8498713</v>
      </c>
      <c r="E79" s="139">
        <f>IFERROR(_xlfn.NUMBERVALUE(Data[[#This Row],[CEDULA ]],",","."),_xlfn.NUMBERVALUE(Data[[#This Row],[CEDULA ]],".",","))</f>
        <v>8498713</v>
      </c>
      <c r="F79" s="139" t="str">
        <f>_xlfn.XLOOKUP(E79,[1]!Data[CEDULA],[1]!Data[CARGO],"No Existe",0,1)</f>
        <v>AUXILIAR DE COCINA</v>
      </c>
      <c r="G79" s="5" t="str">
        <f>_xlfn.XLOOKUP(E79,[1]!Data[CEDULA],[1]!Data[EMPRESA DONDE PRESTA SERVICIO],"No Existe",0,1)</f>
        <v>COMFAMILIAR ATLANTICO</v>
      </c>
      <c r="H79" s="5" t="str">
        <f>_xlfn.XLOOKUP(E79,[1]!Data[CEDULA],[1]!Data[UBICACIÓN],"No Existe",0,1)</f>
        <v>SALGARITO</v>
      </c>
      <c r="I79" s="24" t="s">
        <v>25912</v>
      </c>
      <c r="J79" s="111" t="str">
        <f>UPPER(TEXT(Data[[#This Row],[F. INICIO]],"mmmm"))</f>
        <v>ENERO</v>
      </c>
      <c r="K79" s="9">
        <v>3</v>
      </c>
      <c r="L79" s="11" t="s">
        <v>5</v>
      </c>
      <c r="M79" s="11" t="s">
        <v>25630</v>
      </c>
      <c r="N79" s="141" t="str">
        <f>_xlfn.XLOOKUP(D79,[1]!Data[CEDULA],[1]!Data[EPS/SURA],"No Existe",0,1)</f>
        <v>SALUD TOTAL</v>
      </c>
      <c r="O79" s="5">
        <f>YEAR(Data[[#This Row],[F. INICIO]])</f>
        <v>2023</v>
      </c>
      <c r="P79" s="17">
        <v>44934</v>
      </c>
      <c r="Q79" s="17">
        <v>44936</v>
      </c>
      <c r="R79" s="7" t="s">
        <v>12027</v>
      </c>
      <c r="S79" s="92" t="str">
        <f>IF(Data[[#This Row],[TIPO DE INCAPACIDAD]]="LICENCIA DE PATERNIDAD","Licencia de paternidad",IF(Data[[#This Row],[TIPO DE INCAPACIDAD]]="LICENCIA DE LUTO","Licencia de Luto",_xlfn.IFNA(VLOOKUP(R79,'CIE-10 PARA RIPS'!$A$6:B13244,2,0),"No especificado")))</f>
        <v>Varicela sin complicaciones</v>
      </c>
      <c r="T79" t="str">
        <f>IF(P79&lt;&gt;"", IF(P79&gt;0, IF(P79&lt;=DATE(YEAR(P79),MONTH(P79),DAY(P79)), IF(P79&gt;=DATE(YEAR(P79),MONTH(P79),1), IF(K79&gt;10, C79, IF(SUMIFS($K:$K, $C:$C, C79, $P:$P, "&gt;="&amp;DATE(YEAR(P79),MONTH(P79),1), $P:$P, "&lt;="&amp;EOMONTH(P79,0))&gt;10, C79, "")), ""))), "")</f>
        <v/>
      </c>
      <c r="U79" t="str">
        <f>IF(AND(P79&lt;&gt;"", P79&gt;=DATE(YEAR(P79),MONTH(P79),1), SUMIFS($K:$K, $C:$C, C79, $P:$P, "&gt;="&amp;DATE(YEAR(P79),MONTH(P79),1), $P:$P, "&lt;="&amp;EOMONTH(P79,0))&gt;10), K79, "")</f>
        <v/>
      </c>
      <c r="V79" t="str">
        <f>IF(AND(P79&lt;&gt;"", P79&gt;=DATE(YEAR(P79),MONTH(P79),1), SUMIFS($K:$K, $C:$C, C79, $P:$P, "&gt;="&amp;DATE(YEAR(P79),MONTH(P79),1), $P:$P, "&lt;="&amp;EOMONTH(P79,0))&gt;10), YEAR(P79), "")</f>
        <v/>
      </c>
      <c r="W79" t="str">
        <f>IF(AND(P79&lt;&gt;"", P79&gt;=DATE(YEAR(P79),MONTH(P79),1), SUMIFS($K:$K, $C:$C, C79, $P:$P, "&gt;="&amp;DATE(YEAR(P79),MONTH(P79),1), $P:$P, "&lt;="&amp;EOMONTH(P79,0))&gt;10), TEXT(P79, "MMMM"), "")</f>
        <v/>
      </c>
      <c r="X79" t="str" cm="1">
        <f t="array" ref="X79">IF(AND(P79&lt;&gt;"", P79&gt;=DATE(YEAR(P79),MONTH(P79),1), SUMIFS($K:$K, $C:$C, C79, $P:$P, "&gt;="&amp;DATE(YEAR(P79),MONTH(P79),1), $P:$P, "&lt;="&amp;EOMONTH(P79,0))&gt;10), _xlfn.TEXTJOIN(", ", TRUE, _xlfn._xlws.FILTER($R:$R, ($C:$C=C79) * ($P:$P&gt;=DATE(YEAR(P79),MONTH(P79),1)) * ($P:$P&lt;=EOMONTH(P79,0)))), "")</f>
        <v/>
      </c>
      <c r="Y79" t="str" cm="1">
        <f t="array" ref="Y79">IF(AND(P79&lt;&gt;"", P79&gt;=DATE(YEAR(P79),MONTH(P79),1), SUMIFS($K:$K, $C:$C, C79, $P:$P, "&gt;="&amp;DATE(YEAR(P79),MONTH(P79),1), $P:$P, "&lt;="&amp;EOMONTH(P79,0))&gt;10), _xlfn.TEXTJOIN(", ", TRUE, _xlfn._xlws.FILTER($S:$S, ($C:$C=C79) * ($P:$P&gt;=DATE(YEAR(P79),MONTH(P79),1)) * ($P:$P&lt;=EOMONTH(P79,0)))), "")</f>
        <v/>
      </c>
    </row>
    <row r="80" spans="1:25" x14ac:dyDescent="0.25">
      <c r="A80" s="83">
        <v>73</v>
      </c>
      <c r="B80" s="111" t="s">
        <v>26038</v>
      </c>
      <c r="C80" s="159" t="str">
        <f>_xlfn.XLOOKUP(D80,[1]!Data[CEDULA],[1]!Data[Nombre Completo],"No Existe",0,1)</f>
        <v>JOSELIN  CAMPO CHAMORRO</v>
      </c>
      <c r="D80" s="162">
        <v>1005649210</v>
      </c>
      <c r="E80" s="139">
        <f>IFERROR(_xlfn.NUMBERVALUE(Data[[#This Row],[CEDULA ]],",","."),_xlfn.NUMBERVALUE(Data[[#This Row],[CEDULA ]],".",","))</f>
        <v>1005649210</v>
      </c>
      <c r="F80" s="139" t="str">
        <f>_xlfn.XLOOKUP(E80,[1]!Data[CEDULA],[1]!Data[CARGO],"No Existe",0,1)</f>
        <v>SUPERNUMERARIO(A)</v>
      </c>
      <c r="G80" s="5" t="str">
        <f>_xlfn.XLOOKUP(E80,[1]!Data[CEDULA],[1]!Data[EMPRESA DONDE PRESTA SERVICIO],"No Existe",0,1)</f>
        <v>COMFAMILIAR ATLANTICO</v>
      </c>
      <c r="H80" s="5" t="str">
        <f>_xlfn.XLOOKUP(E80,[1]!Data[CEDULA],[1]!Data[UBICACIÓN],"No Existe",0,1)</f>
        <v>CENTRO RECREACIONAL CLL 48</v>
      </c>
      <c r="I80" s="5" t="s">
        <v>25911</v>
      </c>
      <c r="J80" s="111" t="str">
        <f>UPPER(TEXT(Data[[#This Row],[F. INICIO]],"mmmm"))</f>
        <v>DICIEMBRE</v>
      </c>
      <c r="K80" s="9">
        <v>126</v>
      </c>
      <c r="L80" s="11" t="s">
        <v>5</v>
      </c>
      <c r="M80" s="11" t="s">
        <v>51</v>
      </c>
      <c r="N80" s="141" t="str">
        <f>_xlfn.XLOOKUP(D80,[1]!Data[CEDULA],[1]!Data[EPS/SURA],"No Existe",0,1)</f>
        <v>SALUD TOTAL</v>
      </c>
      <c r="O80" s="5">
        <f>YEAR(Data[[#This Row],[F. INICIO]])</f>
        <v>2022</v>
      </c>
      <c r="P80" s="17">
        <v>44907</v>
      </c>
      <c r="Q80" s="17">
        <v>45032</v>
      </c>
      <c r="R80" s="7" t="s">
        <v>547</v>
      </c>
      <c r="S80" s="92" t="str">
        <f>IF(Data[[#This Row],[TIPO DE INCAPACIDAD]]="LICENCIA DE PATERNIDAD","Licencia de paternidad",IF(Data[[#This Row],[TIPO DE INCAPACIDAD]]="LICENCIA DE LUTO","Licencia de Luto",_xlfn.IFNA(VLOOKUP(R80,'CIE-10 PARA RIPS'!$A$6:B13245,2,0),"No especificado")))</f>
        <v>Nacido vivo, unico</v>
      </c>
      <c r="T80" t="str">
        <f>IF(P80&lt;&gt;"", IF(P80&gt;0, IF(P80&lt;=DATE(YEAR(P80),MONTH(P80),DAY(P80)), IF(P80&gt;=DATE(YEAR(P80),MONTH(P80),1), IF(K80&gt;10, C80, IF(SUMIFS($K:$K, $C:$C, C80, $P:$P, "&gt;="&amp;DATE(YEAR(P80),MONTH(P80),1), $P:$P, "&lt;="&amp;EOMONTH(P80,0))&gt;10, C80, "")), ""))), "")</f>
        <v>JOSELIN  CAMPO CHAMORRO</v>
      </c>
      <c r="U80">
        <f>IF(AND(P80&lt;&gt;"", P80&gt;=DATE(YEAR(P80),MONTH(P80),1), SUMIFS($K:$K, $C:$C, C80, $P:$P, "&gt;="&amp;DATE(YEAR(P80),MONTH(P80),1), $P:$P, "&lt;="&amp;EOMONTH(P80,0))&gt;10), K80, "")</f>
        <v>126</v>
      </c>
      <c r="V80">
        <f>IF(AND(P80&lt;&gt;"", P80&gt;=DATE(YEAR(P80),MONTH(P80),1), SUMIFS($K:$K, $C:$C, C80, $P:$P, "&gt;="&amp;DATE(YEAR(P80),MONTH(P80),1), $P:$P, "&lt;="&amp;EOMONTH(P80,0))&gt;10), YEAR(P80), "")</f>
        <v>2022</v>
      </c>
      <c r="W80" t="str">
        <f>IF(AND(P80&lt;&gt;"", P80&gt;=DATE(YEAR(P80),MONTH(P80),1), SUMIFS($K:$K, $C:$C, C80, $P:$P, "&gt;="&amp;DATE(YEAR(P80),MONTH(P80),1), $P:$P, "&lt;="&amp;EOMONTH(P80,0))&gt;10), TEXT(P80, "MMMM"), "")</f>
        <v>diciembre</v>
      </c>
      <c r="X80" t="str" cm="1">
        <f t="array" ref="X80">IF(AND(P80&lt;&gt;"", P80&gt;=DATE(YEAR(P80),MONTH(P80),1), SUMIFS($K:$K, $C:$C, C80, $P:$P, "&gt;="&amp;DATE(YEAR(P80),MONTH(P80),1), $P:$P, "&lt;="&amp;EOMONTH(P80,0))&gt;10), _xlfn.TEXTJOIN(", ", TRUE, _xlfn._xlws.FILTER($R:$R, ($C:$C=C80) * ($P:$P&gt;=DATE(YEAR(P80),MONTH(P80),1)) * ($P:$P&lt;=EOMONTH(P80,0)))), "")</f>
        <v>Z370</v>
      </c>
      <c r="Y80" t="str" cm="1">
        <f t="array" ref="Y80">IF(AND(P80&lt;&gt;"", P80&gt;=DATE(YEAR(P80),MONTH(P80),1), SUMIFS($K:$K, $C:$C, C80, $P:$P, "&gt;="&amp;DATE(YEAR(P80),MONTH(P80),1), $P:$P, "&lt;="&amp;EOMONTH(P80,0))&gt;10), _xlfn.TEXTJOIN(", ", TRUE, _xlfn._xlws.FILTER($S:$S, ($C:$C=C80) * ($P:$P&gt;=DATE(YEAR(P80),MONTH(P80),1)) * ($P:$P&lt;=EOMONTH(P80,0)))), "")</f>
        <v>Nacido vivo, unico</v>
      </c>
    </row>
    <row r="81" spans="1:25" ht="30" x14ac:dyDescent="0.25">
      <c r="A81" s="83">
        <v>74</v>
      </c>
      <c r="B81" s="111" t="s">
        <v>26038</v>
      </c>
      <c r="C81" s="159" t="str">
        <f>_xlfn.XLOOKUP(D81,[1]!Data[CEDULA],[1]!Data[Nombre Completo],"No Existe",0,1)</f>
        <v>JEFRY JOSE DE LA HOZ MARQUEZ</v>
      </c>
      <c r="D81" s="162">
        <v>1002155895</v>
      </c>
      <c r="E81" s="139">
        <f>IFERROR(_xlfn.NUMBERVALUE(Data[[#This Row],[CEDULA ]],",","."),_xlfn.NUMBERVALUE(Data[[#This Row],[CEDULA ]],".",","))</f>
        <v>1002155895</v>
      </c>
      <c r="F81" s="139" t="str">
        <f>_xlfn.XLOOKUP(E81,[1]!Data[CEDULA],[1]!Data[CARGO],"No Existe",0,1)</f>
        <v>SUPERNUMERARIO(A)</v>
      </c>
      <c r="G81" s="5" t="str">
        <f>_xlfn.XLOOKUP(E81,[1]!Data[CEDULA],[1]!Data[EMPRESA DONDE PRESTA SERVICIO],"No Existe",0,1)</f>
        <v>COMFAMILIAR ATLANTICO</v>
      </c>
      <c r="H81" s="5" t="str">
        <f>_xlfn.XLOOKUP(E81,[1]!Data[CEDULA],[1]!Data[UBICACIÓN],"No Existe",0,1)</f>
        <v>SEDE NORTE</v>
      </c>
      <c r="I81" s="24" t="s">
        <v>25912</v>
      </c>
      <c r="J81" s="111" t="str">
        <f>UPPER(TEXT(Data[[#This Row],[F. INICIO]],"mmmm"))</f>
        <v>ENERO</v>
      </c>
      <c r="K81" s="9">
        <v>5</v>
      </c>
      <c r="L81" s="11" t="s">
        <v>5</v>
      </c>
      <c r="M81" s="11" t="s">
        <v>25630</v>
      </c>
      <c r="N81" s="141" t="str">
        <f>_xlfn.XLOOKUP(D81,[1]!Data[CEDULA],[1]!Data[EPS/SURA],"No Existe",0,1)</f>
        <v>SALUD TOTAL</v>
      </c>
      <c r="O81" s="5">
        <f>YEAR(Data[[#This Row],[F. INICIO]])</f>
        <v>2023</v>
      </c>
      <c r="P81" s="17">
        <v>44928</v>
      </c>
      <c r="Q81" s="17">
        <v>44932</v>
      </c>
      <c r="R81" s="7" t="s">
        <v>4881</v>
      </c>
      <c r="S81" s="92" t="str">
        <f>IF(Data[[#This Row],[TIPO DE INCAPACIDAD]]="LICENCIA DE PATERNIDAD","Licencia de paternidad",IF(Data[[#This Row],[TIPO DE INCAPACIDAD]]="LICENCIA DE LUTO","Licencia de Luto",_xlfn.IFNA(VLOOKUP(R81,'CIE-10 PARA RIPS'!$A$6:B13246,2,0),"No especificado")))</f>
        <v>Otros traumatismos especificados de la muneca y de la mano</v>
      </c>
      <c r="T81" t="str">
        <f>IF(P81&lt;&gt;"", IF(P81&gt;0, IF(P81&lt;=DATE(YEAR(P81),MONTH(P81),DAY(P81)), IF(P81&gt;=DATE(YEAR(P81),MONTH(P81),1), IF(K81&gt;10, C81, IF(SUMIFS($K:$K, $C:$C, C81, $P:$P, "&gt;="&amp;DATE(YEAR(P81),MONTH(P81),1), $P:$P, "&lt;="&amp;EOMONTH(P81,0))&gt;10, C81, "")), ""))), "")</f>
        <v/>
      </c>
      <c r="U81" t="str">
        <f>IF(AND(P81&lt;&gt;"", P81&gt;=DATE(YEAR(P81),MONTH(P81),1), SUMIFS($K:$K, $C:$C, C81, $P:$P, "&gt;="&amp;DATE(YEAR(P81),MONTH(P81),1), $P:$P, "&lt;="&amp;EOMONTH(P81,0))&gt;10), K81, "")</f>
        <v/>
      </c>
      <c r="V81" t="str">
        <f>IF(AND(P81&lt;&gt;"", P81&gt;=DATE(YEAR(P81),MONTH(P81),1), SUMIFS($K:$K, $C:$C, C81, $P:$P, "&gt;="&amp;DATE(YEAR(P81),MONTH(P81),1), $P:$P, "&lt;="&amp;EOMONTH(P81,0))&gt;10), YEAR(P81), "")</f>
        <v/>
      </c>
      <c r="W81" t="str">
        <f>IF(AND(P81&lt;&gt;"", P81&gt;=DATE(YEAR(P81),MONTH(P81),1), SUMIFS($K:$K, $C:$C, C81, $P:$P, "&gt;="&amp;DATE(YEAR(P81),MONTH(P81),1), $P:$P, "&lt;="&amp;EOMONTH(P81,0))&gt;10), TEXT(P81, "MMMM"), "")</f>
        <v/>
      </c>
      <c r="X81" t="str" cm="1">
        <f t="array" ref="X81">IF(AND(P81&lt;&gt;"", P81&gt;=DATE(YEAR(P81),MONTH(P81),1), SUMIFS($K:$K, $C:$C, C81, $P:$P, "&gt;="&amp;DATE(YEAR(P81),MONTH(P81),1), $P:$P, "&lt;="&amp;EOMONTH(P81,0))&gt;10), _xlfn.TEXTJOIN(", ", TRUE, _xlfn._xlws.FILTER($R:$R, ($C:$C=C81) * ($P:$P&gt;=DATE(YEAR(P81),MONTH(P81),1)) * ($P:$P&lt;=EOMONTH(P81,0)))), "")</f>
        <v/>
      </c>
      <c r="Y81" t="str" cm="1">
        <f t="array" ref="Y81">IF(AND(P81&lt;&gt;"", P81&gt;=DATE(YEAR(P81),MONTH(P81),1), SUMIFS($K:$K, $C:$C, C81, $P:$P, "&gt;="&amp;DATE(YEAR(P81),MONTH(P81),1), $P:$P, "&lt;="&amp;EOMONTH(P81,0))&gt;10), _xlfn.TEXTJOIN(", ", TRUE, _xlfn._xlws.FILTER($S:$S, ($C:$C=C81) * ($P:$P&gt;=DATE(YEAR(P81),MONTH(P81),1)) * ($P:$P&lt;=EOMONTH(P81,0)))), "")</f>
        <v/>
      </c>
    </row>
    <row r="82" spans="1:25" x14ac:dyDescent="0.25">
      <c r="A82" s="83">
        <v>75</v>
      </c>
      <c r="B82" s="111" t="s">
        <v>26038</v>
      </c>
      <c r="C82" s="159" t="str">
        <f>_xlfn.XLOOKUP(D82,[1]!Data[CEDULA],[1]!Data[Nombre Completo],"No Existe",0,1)</f>
        <v>GENISIS MARIA CANTILLO TORRES</v>
      </c>
      <c r="D82" s="162">
        <v>1002228922</v>
      </c>
      <c r="E82" s="139">
        <f>IFERROR(_xlfn.NUMBERVALUE(Data[[#This Row],[CEDULA ]],",","."),_xlfn.NUMBERVALUE(Data[[#This Row],[CEDULA ]],".",","))</f>
        <v>1002228922</v>
      </c>
      <c r="F82" s="139" t="str">
        <f>_xlfn.XLOOKUP(E82,[1]!Data[CEDULA],[1]!Data[CARGO],"No Existe",0,1)</f>
        <v>MESERO</v>
      </c>
      <c r="G82" s="24" t="str">
        <f>_xlfn.XLOOKUP(E82,[1]!Data[CEDULA],[1]!Data[EMPRESA DONDE PRESTA SERVICIO],"No Existe",0,1)</f>
        <v>COMFAMILIAR ATLANTICO</v>
      </c>
      <c r="H82" s="24" t="str">
        <f>_xlfn.XLOOKUP(E82,[1]!Data[CEDULA],[1]!Data[UBICACIÓN],"No Existe",0,1)</f>
        <v>SEDE SPORT GYM</v>
      </c>
      <c r="I82" s="24" t="s">
        <v>25911</v>
      </c>
      <c r="J82" s="111" t="str">
        <f>UPPER(TEXT(Data[[#This Row],[F. INICIO]],"mmmm"))</f>
        <v>ENERO</v>
      </c>
      <c r="K82" s="13">
        <v>1</v>
      </c>
      <c r="L82" s="11" t="s">
        <v>5</v>
      </c>
      <c r="M82" s="11" t="s">
        <v>25630</v>
      </c>
      <c r="N82" s="141" t="str">
        <f>_xlfn.XLOOKUP(D82,[1]!Data[CEDULA],[1]!Data[EPS/SURA],"No Existe",0,1)</f>
        <v>MUTUALSER</v>
      </c>
      <c r="O82" s="11">
        <f>YEAR(Data[[#This Row],[F. INICIO]])</f>
        <v>2023</v>
      </c>
      <c r="P82" s="19">
        <v>44931</v>
      </c>
      <c r="Q82" s="19">
        <v>44931</v>
      </c>
      <c r="R82" s="24" t="s">
        <v>5600</v>
      </c>
      <c r="S82" s="92" t="str">
        <f>IF(Data[[#This Row],[TIPO DE INCAPACIDAD]]="LICENCIA DE PATERNIDAD","Licencia de paternidad",IF(Data[[#This Row],[TIPO DE INCAPACIDAD]]="LICENCIA DE LUTO","Licencia de Luto",_xlfn.IFNA(VLOOKUP(R82,'CIE-10 PARA RIPS'!$A$6:B13247,2,0),"No especificado")))</f>
        <v>Abdomen agudo</v>
      </c>
      <c r="T82" t="str">
        <f>IF(P82&lt;&gt;"", IF(P82&gt;0, IF(P82&lt;=DATE(YEAR(P82),MONTH(P82),DAY(P82)), IF(P82&gt;=DATE(YEAR(P82),MONTH(P82),1), IF(K82&gt;10, C82, IF(SUMIFS($K:$K, $C:$C, C82, $P:$P, "&gt;="&amp;DATE(YEAR(P82),MONTH(P82),1), $P:$P, "&lt;="&amp;EOMONTH(P82,0))&gt;10, C82, "")), ""))), "")</f>
        <v/>
      </c>
      <c r="U82" t="str">
        <f>IF(AND(P82&lt;&gt;"", P82&gt;=DATE(YEAR(P82),MONTH(P82),1), SUMIFS($K:$K, $C:$C, C82, $P:$P, "&gt;="&amp;DATE(YEAR(P82),MONTH(P82),1), $P:$P, "&lt;="&amp;EOMONTH(P82,0))&gt;10), K82, "")</f>
        <v/>
      </c>
      <c r="V82" t="str">
        <f>IF(AND(P82&lt;&gt;"", P82&gt;=DATE(YEAR(P82),MONTH(P82),1), SUMIFS($K:$K, $C:$C, C82, $P:$P, "&gt;="&amp;DATE(YEAR(P82),MONTH(P82),1), $P:$P, "&lt;="&amp;EOMONTH(P82,0))&gt;10), YEAR(P82), "")</f>
        <v/>
      </c>
      <c r="W82" t="str">
        <f>IF(AND(P82&lt;&gt;"", P82&gt;=DATE(YEAR(P82),MONTH(P82),1), SUMIFS($K:$K, $C:$C, C82, $P:$P, "&gt;="&amp;DATE(YEAR(P82),MONTH(P82),1), $P:$P, "&lt;="&amp;EOMONTH(P82,0))&gt;10), TEXT(P82, "MMMM"), "")</f>
        <v/>
      </c>
      <c r="X82" t="str" cm="1">
        <f t="array" ref="X82">IF(AND(P82&lt;&gt;"", P82&gt;=DATE(YEAR(P82),MONTH(P82),1), SUMIFS($K:$K, $C:$C, C82, $P:$P, "&gt;="&amp;DATE(YEAR(P82),MONTH(P82),1), $P:$P, "&lt;="&amp;EOMONTH(P82,0))&gt;10), _xlfn.TEXTJOIN(", ", TRUE, _xlfn._xlws.FILTER($R:$R, ($C:$C=C82) * ($P:$P&gt;=DATE(YEAR(P82),MONTH(P82),1)) * ($P:$P&lt;=EOMONTH(P82,0)))), "")</f>
        <v/>
      </c>
      <c r="Y82" t="str" cm="1">
        <f t="array" ref="Y82">IF(AND(P82&lt;&gt;"", P82&gt;=DATE(YEAR(P82),MONTH(P82),1), SUMIFS($K:$K, $C:$C, C82, $P:$P, "&gt;="&amp;DATE(YEAR(P82),MONTH(P82),1), $P:$P, "&lt;="&amp;EOMONTH(P82,0))&gt;10), _xlfn.TEXTJOIN(", ", TRUE, _xlfn._xlws.FILTER($S:$S, ($C:$C=C82) * ($P:$P&gt;=DATE(YEAR(P82),MONTH(P82),1)) * ($P:$P&lt;=EOMONTH(P82,0)))), "")</f>
        <v/>
      </c>
    </row>
    <row r="83" spans="1:25" x14ac:dyDescent="0.25">
      <c r="A83" s="83">
        <v>76</v>
      </c>
      <c r="B83" s="111" t="s">
        <v>26038</v>
      </c>
      <c r="C83" s="159" t="str">
        <f>_xlfn.XLOOKUP(D83,[1]!Data[CEDULA],[1]!Data[Nombre Completo],"No Existe",0,1)</f>
        <v>ALVARO DE JESUS IGLESIAS HEREDIA</v>
      </c>
      <c r="D83" s="162">
        <v>72010807</v>
      </c>
      <c r="E83" s="139">
        <f>IFERROR(_xlfn.NUMBERVALUE(Data[[#This Row],[CEDULA ]],",","."),_xlfn.NUMBERVALUE(Data[[#This Row],[CEDULA ]],".",","))</f>
        <v>72010807</v>
      </c>
      <c r="F83" s="139" t="str">
        <f>_xlfn.XLOOKUP(E83,[1]!Data[CEDULA],[1]!Data[CARGO],"No Existe",0,1)</f>
        <v>MESERO</v>
      </c>
      <c r="G83" s="24" t="str">
        <f>_xlfn.XLOOKUP(E83,[1]!Data[CEDULA],[1]!Data[EMPRESA DONDE PRESTA SERVICIO],"No Existe",0,1)</f>
        <v>COMFAMILIAR ATLANTICO</v>
      </c>
      <c r="H83" s="24" t="str">
        <f>_xlfn.XLOOKUP(E83,[1]!Data[CEDULA],[1]!Data[UBICACIÓN],"No Existe",0,1)</f>
        <v>SEDE NORTE MERCADEO</v>
      </c>
      <c r="I83" s="24" t="s">
        <v>25912</v>
      </c>
      <c r="J83" s="111" t="str">
        <f>UPPER(TEXT(Data[[#This Row],[F. INICIO]],"mmmm"))</f>
        <v>ENERO</v>
      </c>
      <c r="K83" s="13">
        <v>30</v>
      </c>
      <c r="L83" s="11" t="s">
        <v>5</v>
      </c>
      <c r="M83" s="11" t="s">
        <v>25630</v>
      </c>
      <c r="N83" s="141" t="str">
        <f>_xlfn.XLOOKUP(D83,[1]!Data[CEDULA],[1]!Data[EPS/SURA],"No Existe",0,1)</f>
        <v>NUEVA E.P.S.</v>
      </c>
      <c r="O83" s="11">
        <f>YEAR(Data[[#This Row],[F. INICIO]])</f>
        <v>2023</v>
      </c>
      <c r="P83" s="19">
        <v>44936</v>
      </c>
      <c r="Q83" s="19">
        <v>44965</v>
      </c>
      <c r="R83" s="24" t="s">
        <v>476</v>
      </c>
      <c r="S83" s="92" t="str">
        <f>IF(Data[[#This Row],[TIPO DE INCAPACIDAD]]="LICENCIA DE PATERNIDAD","Licencia de paternidad",IF(Data[[#This Row],[TIPO DE INCAPACIDAD]]="LICENCIA DE LUTO","Licencia de Luto",_xlfn.IFNA(VLOOKUP(R83,'CIE-10 PARA RIPS'!$A$6:B13248,2,0),"No especificado")))</f>
        <v>Cuidado posterior a la ortopedia, no especificado</v>
      </c>
      <c r="T83" t="str">
        <f>IF(P83&lt;&gt;"", IF(P83&gt;0, IF(P83&lt;=DATE(YEAR(P83),MONTH(P83),DAY(P83)), IF(P83&gt;=DATE(YEAR(P83),MONTH(P83),1), IF(K83&gt;10, C83, IF(SUMIFS($K:$K, $C:$C, C83, $P:$P, "&gt;="&amp;DATE(YEAR(P83),MONTH(P83),1), $P:$P, "&lt;="&amp;EOMONTH(P83,0))&gt;10, C83, "")), ""))), "")</f>
        <v>ALVARO DE JESUS IGLESIAS HEREDIA</v>
      </c>
      <c r="U83">
        <f>IF(AND(P83&lt;&gt;"", P83&gt;=DATE(YEAR(P83),MONTH(P83),1), SUMIFS($K:$K, $C:$C, C83, $P:$P, "&gt;="&amp;DATE(YEAR(P83),MONTH(P83),1), $P:$P, "&lt;="&amp;EOMONTH(P83,0))&gt;10), K83, "")</f>
        <v>30</v>
      </c>
      <c r="V83">
        <f>IF(AND(P83&lt;&gt;"", P83&gt;=DATE(YEAR(P83),MONTH(P83),1), SUMIFS($K:$K, $C:$C, C83, $P:$P, "&gt;="&amp;DATE(YEAR(P83),MONTH(P83),1), $P:$P, "&lt;="&amp;EOMONTH(P83,0))&gt;10), YEAR(P83), "")</f>
        <v>2023</v>
      </c>
      <c r="W83" t="str">
        <f>IF(AND(P83&lt;&gt;"", P83&gt;=DATE(YEAR(P83),MONTH(P83),1), SUMIFS($K:$K, $C:$C, C83, $P:$P, "&gt;="&amp;DATE(YEAR(P83),MONTH(P83),1), $P:$P, "&lt;="&amp;EOMONTH(P83,0))&gt;10), TEXT(P83, "MMMM"), "")</f>
        <v>enero</v>
      </c>
      <c r="X83" t="str" cm="1">
        <f t="array" ref="X83">IF(AND(P83&lt;&gt;"", P83&gt;=DATE(YEAR(P83),MONTH(P83),1), SUMIFS($K:$K, $C:$C, C83, $P:$P, "&gt;="&amp;DATE(YEAR(P83),MONTH(P83),1), $P:$P, "&lt;="&amp;EOMONTH(P83,0))&gt;10), _xlfn.TEXTJOIN(", ", TRUE, _xlfn._xlws.FILTER($R:$R, ($C:$C=C83) * ($P:$P&gt;=DATE(YEAR(P83),MONTH(P83),1)) * ($P:$P&lt;=EOMONTH(P83,0)))), "")</f>
        <v>Z479</v>
      </c>
      <c r="Y83" t="str" cm="1">
        <f t="array" ref="Y83">IF(AND(P83&lt;&gt;"", P83&gt;=DATE(YEAR(P83),MONTH(P83),1), SUMIFS($K:$K, $C:$C, C83, $P:$P, "&gt;="&amp;DATE(YEAR(P83),MONTH(P83),1), $P:$P, "&lt;="&amp;EOMONTH(P83,0))&gt;10), _xlfn.TEXTJOIN(", ", TRUE, _xlfn._xlws.FILTER($S:$S, ($C:$C=C83) * ($P:$P&gt;=DATE(YEAR(P83),MONTH(P83),1)) * ($P:$P&lt;=EOMONTH(P83,0)))), "")</f>
        <v>Cuidado posterior a la ortopedia, no especificado</v>
      </c>
    </row>
    <row r="84" spans="1:25" x14ac:dyDescent="0.25">
      <c r="A84" s="83">
        <v>77</v>
      </c>
      <c r="B84" s="111" t="s">
        <v>26038</v>
      </c>
      <c r="C84" s="159" t="str">
        <f>_xlfn.XLOOKUP(D84,[1]!Data[CEDULA],[1]!Data[Nombre Completo],"No Existe",0,1)</f>
        <v>JOHANDRY PAOLA MONTENEGRO MARTINEZ</v>
      </c>
      <c r="D84" s="162">
        <v>1193471824</v>
      </c>
      <c r="E84" s="139">
        <f>IFERROR(_xlfn.NUMBERVALUE(Data[[#This Row],[CEDULA ]],",","."),_xlfn.NUMBERVALUE(Data[[#This Row],[CEDULA ]],".",","))</f>
        <v>1193471824</v>
      </c>
      <c r="F84" s="139" t="str">
        <f>_xlfn.XLOOKUP(E84,[1]!Data[CEDULA],[1]!Data[CARGO],"No Existe",0,1)</f>
        <v>SUPERNUMERARIO(A)</v>
      </c>
      <c r="G84" s="24" t="str">
        <f>_xlfn.XLOOKUP(E84,[1]!Data[CEDULA],[1]!Data[EMPRESA DONDE PRESTA SERVICIO],"No Existe",0,1)</f>
        <v>COMFAMILIAR ATLANTICO</v>
      </c>
      <c r="H84" s="24" t="str">
        <f>_xlfn.XLOOKUP(E84,[1]!Data[CEDULA],[1]!Data[UBICACIÓN],"No Existe",0,1)</f>
        <v>SEDE NORTE</v>
      </c>
      <c r="I84" s="24" t="s">
        <v>25911</v>
      </c>
      <c r="J84" s="111" t="str">
        <f>UPPER(TEXT(Data[[#This Row],[F. INICIO]],"mmmm"))</f>
        <v>ENERO</v>
      </c>
      <c r="K84" s="13">
        <v>1</v>
      </c>
      <c r="L84" s="11" t="s">
        <v>5</v>
      </c>
      <c r="M84" s="11" t="s">
        <v>25630</v>
      </c>
      <c r="N84" s="141" t="str">
        <f>_xlfn.XLOOKUP(D84,[1]!Data[CEDULA],[1]!Data[EPS/SURA],"No Existe",0,1)</f>
        <v>EPS/SURA</v>
      </c>
      <c r="O84" s="11">
        <f>YEAR(Data[[#This Row],[F. INICIO]])</f>
        <v>2023</v>
      </c>
      <c r="P84" s="19">
        <v>44946</v>
      </c>
      <c r="Q84" s="19">
        <v>44946</v>
      </c>
      <c r="R84" s="24" t="s">
        <v>5597</v>
      </c>
      <c r="S84" s="92" t="str">
        <f>IF(Data[[#This Row],[TIPO DE INCAPACIDAD]]="LICENCIA DE PATERNIDAD","Licencia de paternidad",IF(Data[[#This Row],[TIPO DE INCAPACIDAD]]="LICENCIA DE LUTO","Licencia de Luto",_xlfn.IFNA(VLOOKUP(R84,'CIE-10 PARA RIPS'!$A$6:B13249,2,0),"No especificado")))</f>
        <v>Otros dolores abdominales y los no especificados</v>
      </c>
      <c r="T84" t="str">
        <f>IF(P84&lt;&gt;"", IF(P84&gt;0, IF(P84&lt;=DATE(YEAR(P84),MONTH(P84),DAY(P84)), IF(P84&gt;=DATE(YEAR(P84),MONTH(P84),1), IF(K84&gt;10, C84, IF(SUMIFS($K:$K, $C:$C, C84, $P:$P, "&gt;="&amp;DATE(YEAR(P84),MONTH(P84),1), $P:$P, "&lt;="&amp;EOMONTH(P84,0))&gt;10, C84, "")), ""))), "")</f>
        <v/>
      </c>
      <c r="U84" t="str">
        <f>IF(AND(P84&lt;&gt;"", P84&gt;=DATE(YEAR(P84),MONTH(P84),1), SUMIFS($K:$K, $C:$C, C84, $P:$P, "&gt;="&amp;DATE(YEAR(P84),MONTH(P84),1), $P:$P, "&lt;="&amp;EOMONTH(P84,0))&gt;10), K84, "")</f>
        <v/>
      </c>
      <c r="V84" t="str">
        <f>IF(AND(P84&lt;&gt;"", P84&gt;=DATE(YEAR(P84),MONTH(P84),1), SUMIFS($K:$K, $C:$C, C84, $P:$P, "&gt;="&amp;DATE(YEAR(P84),MONTH(P84),1), $P:$P, "&lt;="&amp;EOMONTH(P84,0))&gt;10), YEAR(P84), "")</f>
        <v/>
      </c>
      <c r="W84" t="str">
        <f>IF(AND(P84&lt;&gt;"", P84&gt;=DATE(YEAR(P84),MONTH(P84),1), SUMIFS($K:$K, $C:$C, C84, $P:$P, "&gt;="&amp;DATE(YEAR(P84),MONTH(P84),1), $P:$P, "&lt;="&amp;EOMONTH(P84,0))&gt;10), TEXT(P84, "MMMM"), "")</f>
        <v/>
      </c>
      <c r="X84" t="str" cm="1">
        <f t="array" ref="X84">IF(AND(P84&lt;&gt;"", P84&gt;=DATE(YEAR(P84),MONTH(P84),1), SUMIFS($K:$K, $C:$C, C84, $P:$P, "&gt;="&amp;DATE(YEAR(P84),MONTH(P84),1), $P:$P, "&lt;="&amp;EOMONTH(P84,0))&gt;10), _xlfn.TEXTJOIN(", ", TRUE, _xlfn._xlws.FILTER($R:$R, ($C:$C=C84) * ($P:$P&gt;=DATE(YEAR(P84),MONTH(P84),1)) * ($P:$P&lt;=EOMONTH(P84,0)))), "")</f>
        <v/>
      </c>
      <c r="Y84" t="str" cm="1">
        <f t="array" ref="Y84">IF(AND(P84&lt;&gt;"", P84&gt;=DATE(YEAR(P84),MONTH(P84),1), SUMIFS($K:$K, $C:$C, C84, $P:$P, "&gt;="&amp;DATE(YEAR(P84),MONTH(P84),1), $P:$P, "&lt;="&amp;EOMONTH(P84,0))&gt;10), _xlfn.TEXTJOIN(", ", TRUE, _xlfn._xlws.FILTER($S:$S, ($C:$C=C84) * ($P:$P&gt;=DATE(YEAR(P84),MONTH(P84),1)) * ($P:$P&lt;=EOMONTH(P84,0)))), "")</f>
        <v/>
      </c>
    </row>
    <row r="85" spans="1:25" x14ac:dyDescent="0.25">
      <c r="A85" s="83">
        <v>78</v>
      </c>
      <c r="B85" s="111" t="s">
        <v>26038</v>
      </c>
      <c r="C85" s="159" t="str">
        <f>_xlfn.XLOOKUP(D85,[1]!Data[CEDULA],[1]!Data[Nombre Completo],"No Existe",0,1)</f>
        <v>LUIS FERNANDO GUZMAN RIVERA</v>
      </c>
      <c r="D85" s="162">
        <v>72273863</v>
      </c>
      <c r="E85" s="139">
        <f>IFERROR(_xlfn.NUMBERVALUE(Data[[#This Row],[CEDULA ]],",","."),_xlfn.NUMBERVALUE(Data[[#This Row],[CEDULA ]],".",","))</f>
        <v>72273863</v>
      </c>
      <c r="F85" s="139" t="str">
        <f>_xlfn.XLOOKUP(E85,[1]!Data[CEDULA],[1]!Data[CARGO],"No Existe",0,1)</f>
        <v>SUBCHEF</v>
      </c>
      <c r="G85" s="24" t="str">
        <f>_xlfn.XLOOKUP(E85,[1]!Data[CEDULA],[1]!Data[EMPRESA DONDE PRESTA SERVICIO],"No Existe",0,1)</f>
        <v>COMFAMILIAR ATLANTICO</v>
      </c>
      <c r="H85" s="24" t="str">
        <f>_xlfn.XLOOKUP(E85,[1]!Data[CEDULA],[1]!Data[UBICACIÓN],"No Existe",0,1)</f>
        <v>SEDE NORTE MERCADEO</v>
      </c>
      <c r="I85" s="24" t="s">
        <v>25912</v>
      </c>
      <c r="J85" s="111" t="str">
        <f>UPPER(TEXT(Data[[#This Row],[F. INICIO]],"mmmm"))</f>
        <v>ENERO</v>
      </c>
      <c r="K85" s="13">
        <v>3</v>
      </c>
      <c r="L85" s="11" t="s">
        <v>5</v>
      </c>
      <c r="M85" s="11" t="s">
        <v>25630</v>
      </c>
      <c r="N85" s="141" t="str">
        <f>_xlfn.XLOOKUP(D85,[1]!Data[CEDULA],[1]!Data[EPS/SURA],"No Existe",0,1)</f>
        <v>EPS/SURA</v>
      </c>
      <c r="O85" s="11">
        <f>YEAR(Data[[#This Row],[F. INICIO]])</f>
        <v>2023</v>
      </c>
      <c r="P85" s="19">
        <v>44938</v>
      </c>
      <c r="Q85" s="19">
        <v>44940</v>
      </c>
      <c r="R85" s="24" t="s">
        <v>8888</v>
      </c>
      <c r="S85" s="92" t="str">
        <f>IF(Data[[#This Row],[TIPO DE INCAPACIDAD]]="LICENCIA DE PATERNIDAD","Licencia de paternidad",IF(Data[[#This Row],[TIPO DE INCAPACIDAD]]="LICENCIA DE LUTO","Licencia de Luto",_xlfn.IFNA(VLOOKUP(R85,'CIE-10 PARA RIPS'!$A$6:B13250,2,0),"No especificado")))</f>
        <v>Bronconeumonia, no especificada</v>
      </c>
      <c r="T85" t="str">
        <f>IF(P85&lt;&gt;"", IF(P85&gt;0, IF(P85&lt;=DATE(YEAR(P85),MONTH(P85),DAY(P85)), IF(P85&gt;=DATE(YEAR(P85),MONTH(P85),1), IF(K85&gt;10, C85, IF(SUMIFS($K:$K, $C:$C, C85, $P:$P, "&gt;="&amp;DATE(YEAR(P85),MONTH(P85),1), $P:$P, "&lt;="&amp;EOMONTH(P85,0))&gt;10, C85, "")), ""))), "")</f>
        <v/>
      </c>
      <c r="U85" t="str">
        <f>IF(AND(P85&lt;&gt;"", P85&gt;=DATE(YEAR(P85),MONTH(P85),1), SUMIFS($K:$K, $C:$C, C85, $P:$P, "&gt;="&amp;DATE(YEAR(P85),MONTH(P85),1), $P:$P, "&lt;="&amp;EOMONTH(P85,0))&gt;10), K85, "")</f>
        <v/>
      </c>
      <c r="V85" t="str">
        <f>IF(AND(P85&lt;&gt;"", P85&gt;=DATE(YEAR(P85),MONTH(P85),1), SUMIFS($K:$K, $C:$C, C85, $P:$P, "&gt;="&amp;DATE(YEAR(P85),MONTH(P85),1), $P:$P, "&lt;="&amp;EOMONTH(P85,0))&gt;10), YEAR(P85), "")</f>
        <v/>
      </c>
      <c r="W85" t="str">
        <f>IF(AND(P85&lt;&gt;"", P85&gt;=DATE(YEAR(P85),MONTH(P85),1), SUMIFS($K:$K, $C:$C, C85, $P:$P, "&gt;="&amp;DATE(YEAR(P85),MONTH(P85),1), $P:$P, "&lt;="&amp;EOMONTH(P85,0))&gt;10), TEXT(P85, "MMMM"), "")</f>
        <v/>
      </c>
      <c r="X85" t="str" cm="1">
        <f t="array" ref="X85">IF(AND(P85&lt;&gt;"", P85&gt;=DATE(YEAR(P85),MONTH(P85),1), SUMIFS($K:$K, $C:$C, C85, $P:$P, "&gt;="&amp;DATE(YEAR(P85),MONTH(P85),1), $P:$P, "&lt;="&amp;EOMONTH(P85,0))&gt;10), _xlfn.TEXTJOIN(", ", TRUE, _xlfn._xlws.FILTER($R:$R, ($C:$C=C85) * ($P:$P&gt;=DATE(YEAR(P85),MONTH(P85),1)) * ($P:$P&lt;=EOMONTH(P85,0)))), "")</f>
        <v/>
      </c>
      <c r="Y85" t="str" cm="1">
        <f t="array" ref="Y85">IF(AND(P85&lt;&gt;"", P85&gt;=DATE(YEAR(P85),MONTH(P85),1), SUMIFS($K:$K, $C:$C, C85, $P:$P, "&gt;="&amp;DATE(YEAR(P85),MONTH(P85),1), $P:$P, "&lt;="&amp;EOMONTH(P85,0))&gt;10), _xlfn.TEXTJOIN(", ", TRUE, _xlfn._xlws.FILTER($S:$S, ($C:$C=C85) * ($P:$P&gt;=DATE(YEAR(P85),MONTH(P85),1)) * ($P:$P&lt;=EOMONTH(P85,0)))), "")</f>
        <v/>
      </c>
    </row>
    <row r="86" spans="1:25" x14ac:dyDescent="0.25">
      <c r="A86" s="83">
        <v>79</v>
      </c>
      <c r="B86" s="111" t="s">
        <v>26038</v>
      </c>
      <c r="C86" s="159" t="str">
        <f>_xlfn.XLOOKUP(D86,[1]!Data[CEDULA],[1]!Data[Nombre Completo],"No Existe",0,1)</f>
        <v>LUIS DUVAN ESCORCIA SIERRA</v>
      </c>
      <c r="D86" s="162">
        <v>1044394298</v>
      </c>
      <c r="E86" s="139">
        <f>IFERROR(_xlfn.NUMBERVALUE(Data[[#This Row],[CEDULA ]],",","."),_xlfn.NUMBERVALUE(Data[[#This Row],[CEDULA ]],".",","))</f>
        <v>1044394298</v>
      </c>
      <c r="F86" s="139" t="str">
        <f>_xlfn.XLOOKUP(E86,[1]!Data[CEDULA],[1]!Data[CARGO],"No Existe",0,1)</f>
        <v>SUPERNUMERARIO(A)</v>
      </c>
      <c r="G86" s="24" t="str">
        <f>_xlfn.XLOOKUP(E86,[1]!Data[CEDULA],[1]!Data[EMPRESA DONDE PRESTA SERVICIO],"No Existe",0,1)</f>
        <v>COMFAMILIAR ATLANTICO</v>
      </c>
      <c r="H86" s="24" t="str">
        <f>_xlfn.XLOOKUP(E86,[1]!Data[CEDULA],[1]!Data[UBICACIÓN],"No Existe",0,1)</f>
        <v>CENTRO RECREACIONAL TURIPANA</v>
      </c>
      <c r="I86" s="24" t="s">
        <v>25912</v>
      </c>
      <c r="J86" s="111" t="str">
        <f>UPPER(TEXT(Data[[#This Row],[F. INICIO]],"mmmm"))</f>
        <v>ENERO</v>
      </c>
      <c r="K86" s="13">
        <v>1</v>
      </c>
      <c r="L86" s="11" t="s">
        <v>5</v>
      </c>
      <c r="M86" s="11" t="s">
        <v>25630</v>
      </c>
      <c r="N86" s="141" t="str">
        <f>_xlfn.XLOOKUP(D86,[1]!Data[CEDULA],[1]!Data[EPS/SURA],"No Existe",0,1)</f>
        <v>CAJACOPI</v>
      </c>
      <c r="O86" s="11">
        <f>YEAR(Data[[#This Row],[F. INICIO]])</f>
        <v>2023</v>
      </c>
      <c r="P86" s="19">
        <v>44943</v>
      </c>
      <c r="Q86" s="19">
        <v>44943</v>
      </c>
      <c r="R86" s="24" t="s">
        <v>5482</v>
      </c>
      <c r="S86" s="92" t="str">
        <f>IF(Data[[#This Row],[TIPO DE INCAPACIDAD]]="LICENCIA DE PATERNIDAD","Licencia de paternidad",IF(Data[[#This Row],[TIPO DE INCAPACIDAD]]="LICENCIA DE LUTO","Licencia de Luto",_xlfn.IFNA(VLOOKUP(R86,'CIE-10 PARA RIPS'!$A$6:B13251,2,0),"No especificado")))</f>
        <v>Dolor agudo</v>
      </c>
      <c r="T86" t="str">
        <f>IF(P86&lt;&gt;"", IF(P86&gt;0, IF(P86&lt;=DATE(YEAR(P86),MONTH(P86),DAY(P86)), IF(P86&gt;=DATE(YEAR(P86),MONTH(P86),1), IF(K86&gt;10, C86, IF(SUMIFS($K:$K, $C:$C, C86, $P:$P, "&gt;="&amp;DATE(YEAR(P86),MONTH(P86),1), $P:$P, "&lt;="&amp;EOMONTH(P86,0))&gt;10, C86, "")), ""))), "")</f>
        <v/>
      </c>
      <c r="U86" t="str">
        <f>IF(AND(P86&lt;&gt;"", P86&gt;=DATE(YEAR(P86),MONTH(P86),1), SUMIFS($K:$K, $C:$C, C86, $P:$P, "&gt;="&amp;DATE(YEAR(P86),MONTH(P86),1), $P:$P, "&lt;="&amp;EOMONTH(P86,0))&gt;10), K86, "")</f>
        <v/>
      </c>
      <c r="V86" t="str">
        <f>IF(AND(P86&lt;&gt;"", P86&gt;=DATE(YEAR(P86),MONTH(P86),1), SUMIFS($K:$K, $C:$C, C86, $P:$P, "&gt;="&amp;DATE(YEAR(P86),MONTH(P86),1), $P:$P, "&lt;="&amp;EOMONTH(P86,0))&gt;10), YEAR(P86), "")</f>
        <v/>
      </c>
      <c r="W86" t="str">
        <f>IF(AND(P86&lt;&gt;"", P86&gt;=DATE(YEAR(P86),MONTH(P86),1), SUMIFS($K:$K, $C:$C, C86, $P:$P, "&gt;="&amp;DATE(YEAR(P86),MONTH(P86),1), $P:$P, "&lt;="&amp;EOMONTH(P86,0))&gt;10), TEXT(P86, "MMMM"), "")</f>
        <v/>
      </c>
      <c r="X86" t="str" cm="1">
        <f t="array" ref="X86">IF(AND(P86&lt;&gt;"", P86&gt;=DATE(YEAR(P86),MONTH(P86),1), SUMIFS($K:$K, $C:$C, C86, $P:$P, "&gt;="&amp;DATE(YEAR(P86),MONTH(P86),1), $P:$P, "&lt;="&amp;EOMONTH(P86,0))&gt;10), _xlfn.TEXTJOIN(", ", TRUE, _xlfn._xlws.FILTER($R:$R, ($C:$C=C86) * ($P:$P&gt;=DATE(YEAR(P86),MONTH(P86),1)) * ($P:$P&lt;=EOMONTH(P86,0)))), "")</f>
        <v/>
      </c>
      <c r="Y86" t="str" cm="1">
        <f t="array" ref="Y86">IF(AND(P86&lt;&gt;"", P86&gt;=DATE(YEAR(P86),MONTH(P86),1), SUMIFS($K:$K, $C:$C, C86, $P:$P, "&gt;="&amp;DATE(YEAR(P86),MONTH(P86),1), $P:$P, "&lt;="&amp;EOMONTH(P86,0))&gt;10), _xlfn.TEXTJOIN(", ", TRUE, _xlfn._xlws.FILTER($S:$S, ($C:$C=C86) * ($P:$P&gt;=DATE(YEAR(P86),MONTH(P86),1)) * ($P:$P&lt;=EOMONTH(P86,0)))), "")</f>
        <v/>
      </c>
    </row>
    <row r="87" spans="1:25" x14ac:dyDescent="0.25">
      <c r="A87" s="83">
        <v>80</v>
      </c>
      <c r="B87" s="111" t="s">
        <v>26038</v>
      </c>
      <c r="C87" s="159" t="str">
        <f>_xlfn.XLOOKUP(D87,[1]!Data[CEDULA],[1]!Data[Nombre Completo],"No Existe",0,1)</f>
        <v>JAIR RAFAEL DE LA HOZ AHUMADA</v>
      </c>
      <c r="D87" s="162">
        <v>72210550</v>
      </c>
      <c r="E87" s="139">
        <f>IFERROR(_xlfn.NUMBERVALUE(Data[[#This Row],[CEDULA ]],",","."),_xlfn.NUMBERVALUE(Data[[#This Row],[CEDULA ]],".",","))</f>
        <v>72210550</v>
      </c>
      <c r="F87" s="139" t="str">
        <f>_xlfn.XLOOKUP(E87,[1]!Data[CEDULA],[1]!Data[CARGO],"No Existe",0,1)</f>
        <v>AYUDANTE COCINA</v>
      </c>
      <c r="G87" s="24" t="str">
        <f>_xlfn.XLOOKUP(E87,[1]!Data[CEDULA],[1]!Data[EMPRESA DONDE PRESTA SERVICIO],"No Existe",0,1)</f>
        <v>COMFAMILIAR ATLANTICO</v>
      </c>
      <c r="H87" s="24" t="str">
        <f>_xlfn.XLOOKUP(E87,[1]!Data[CEDULA],[1]!Data[UBICACIÓN],"No Existe",0,1)</f>
        <v>CRU MERCADEO</v>
      </c>
      <c r="I87" s="24" t="s">
        <v>25912</v>
      </c>
      <c r="J87" s="111" t="str">
        <f>UPPER(TEXT(Data[[#This Row],[F. INICIO]],"mmmm"))</f>
        <v>ENERO</v>
      </c>
      <c r="K87" s="13">
        <v>4</v>
      </c>
      <c r="L87" s="11" t="s">
        <v>5</v>
      </c>
      <c r="M87" s="11" t="s">
        <v>25630</v>
      </c>
      <c r="N87" s="141" t="str">
        <f>_xlfn.XLOOKUP(D87,[1]!Data[CEDULA],[1]!Data[EPS/SURA],"No Existe",0,1)</f>
        <v>EPS/SURA</v>
      </c>
      <c r="O87" s="11">
        <f>YEAR(Data[[#This Row],[F. INICIO]])</f>
        <v>2023</v>
      </c>
      <c r="P87" s="19">
        <v>44951</v>
      </c>
      <c r="Q87" s="19">
        <v>44954</v>
      </c>
      <c r="R87" s="24" t="s">
        <v>7641</v>
      </c>
      <c r="S87" s="92" t="str">
        <f>IF(Data[[#This Row],[TIPO DE INCAPACIDAD]]="LICENCIA DE PATERNIDAD","Licencia de paternidad",IF(Data[[#This Row],[TIPO DE INCAPACIDAD]]="LICENCIA DE LUTO","Licencia de Luto",_xlfn.IFNA(VLOOKUP(R87,'CIE-10 PARA RIPS'!$A$6:B13252,2,0),"No especificado")))</f>
        <v>Ruptura espontanea de otros tendones</v>
      </c>
      <c r="T87" t="str">
        <f>IF(P87&lt;&gt;"", IF(P87&gt;0, IF(P87&lt;=DATE(YEAR(P87),MONTH(P87),DAY(P87)), IF(P87&gt;=DATE(YEAR(P87),MONTH(P87),1), IF(K87&gt;10, C87, IF(SUMIFS($K:$K, $C:$C, C87, $P:$P, "&gt;="&amp;DATE(YEAR(P87),MONTH(P87),1), $P:$P, "&lt;="&amp;EOMONTH(P87,0))&gt;10, C87, "")), ""))), "")</f>
        <v/>
      </c>
      <c r="U87" t="str">
        <f>IF(AND(P87&lt;&gt;"", P87&gt;=DATE(YEAR(P87),MONTH(P87),1), SUMIFS($K:$K, $C:$C, C87, $P:$P, "&gt;="&amp;DATE(YEAR(P87),MONTH(P87),1), $P:$P, "&lt;="&amp;EOMONTH(P87,0))&gt;10), K87, "")</f>
        <v/>
      </c>
      <c r="V87" t="str">
        <f>IF(AND(P87&lt;&gt;"", P87&gt;=DATE(YEAR(P87),MONTH(P87),1), SUMIFS($K:$K, $C:$C, C87, $P:$P, "&gt;="&amp;DATE(YEAR(P87),MONTH(P87),1), $P:$P, "&lt;="&amp;EOMONTH(P87,0))&gt;10), YEAR(P87), "")</f>
        <v/>
      </c>
      <c r="W87" t="str">
        <f>IF(AND(P87&lt;&gt;"", P87&gt;=DATE(YEAR(P87),MONTH(P87),1), SUMIFS($K:$K, $C:$C, C87, $P:$P, "&gt;="&amp;DATE(YEAR(P87),MONTH(P87),1), $P:$P, "&lt;="&amp;EOMONTH(P87,0))&gt;10), TEXT(P87, "MMMM"), "")</f>
        <v/>
      </c>
      <c r="X87" t="str" cm="1">
        <f t="array" ref="X87">IF(AND(P87&lt;&gt;"", P87&gt;=DATE(YEAR(P87),MONTH(P87),1), SUMIFS($K:$K, $C:$C, C87, $P:$P, "&gt;="&amp;DATE(YEAR(P87),MONTH(P87),1), $P:$P, "&lt;="&amp;EOMONTH(P87,0))&gt;10), _xlfn.TEXTJOIN(", ", TRUE, _xlfn._xlws.FILTER($R:$R, ($C:$C=C87) * ($P:$P&gt;=DATE(YEAR(P87),MONTH(P87),1)) * ($P:$P&lt;=EOMONTH(P87,0)))), "")</f>
        <v/>
      </c>
      <c r="Y87" t="str" cm="1">
        <f t="array" ref="Y87">IF(AND(P87&lt;&gt;"", P87&gt;=DATE(YEAR(P87),MONTH(P87),1), SUMIFS($K:$K, $C:$C, C87, $P:$P, "&gt;="&amp;DATE(YEAR(P87),MONTH(P87),1), $P:$P, "&lt;="&amp;EOMONTH(P87,0))&gt;10), _xlfn.TEXTJOIN(", ", TRUE, _xlfn._xlws.FILTER($S:$S, ($C:$C=C87) * ($P:$P&gt;=DATE(YEAR(P87),MONTH(P87),1)) * ($P:$P&lt;=EOMONTH(P87,0)))), "")</f>
        <v/>
      </c>
    </row>
    <row r="88" spans="1:25" x14ac:dyDescent="0.25">
      <c r="A88" s="83">
        <v>81</v>
      </c>
      <c r="B88" s="111" t="s">
        <v>26038</v>
      </c>
      <c r="C88" s="159" t="str">
        <f>_xlfn.XLOOKUP(D88,[1]!Data[CEDULA],[1]!Data[Nombre Completo],"No Existe",0,1)</f>
        <v>RAMIRO ALBERTO SIERRA RICO</v>
      </c>
      <c r="D88" s="162">
        <v>73135826</v>
      </c>
      <c r="E88" s="139">
        <f>IFERROR(_xlfn.NUMBERVALUE(Data[[#This Row],[CEDULA ]],",","."),_xlfn.NUMBERVALUE(Data[[#This Row],[CEDULA ]],".",","))</f>
        <v>73135826</v>
      </c>
      <c r="F88" s="139" t="str">
        <f>_xlfn.XLOOKUP(E88,[1]!Data[CEDULA],[1]!Data[CARGO],"No Existe",0,1)</f>
        <v>BARMAN</v>
      </c>
      <c r="G88" s="24" t="str">
        <f>_xlfn.XLOOKUP(E88,[1]!Data[CEDULA],[1]!Data[EMPRESA DONDE PRESTA SERVICIO],"No Existe",0,1)</f>
        <v>COMFAMILIAR ATLANTICO</v>
      </c>
      <c r="H88" s="24" t="str">
        <f>_xlfn.XLOOKUP(E88,[1]!Data[CEDULA],[1]!Data[UBICACIÓN],"No Existe",0,1)</f>
        <v>CRU MERCADEO</v>
      </c>
      <c r="I88" s="24" t="s">
        <v>25912</v>
      </c>
      <c r="J88" s="111" t="str">
        <f>UPPER(TEXT(Data[[#This Row],[F. INICIO]],"mmmm"))</f>
        <v>FEBRERO</v>
      </c>
      <c r="K88" s="13">
        <v>2</v>
      </c>
      <c r="L88" s="11" t="s">
        <v>5</v>
      </c>
      <c r="M88" s="11" t="s">
        <v>25630</v>
      </c>
      <c r="N88" s="141" t="str">
        <f>_xlfn.XLOOKUP(D88,[1]!Data[CEDULA],[1]!Data[EPS/SURA],"No Existe",0,1)</f>
        <v>NUEVA E.P.S.</v>
      </c>
      <c r="O88" s="11">
        <f>YEAR(Data[[#This Row],[F. INICIO]])</f>
        <v>2023</v>
      </c>
      <c r="P88" s="19">
        <v>44967</v>
      </c>
      <c r="Q88" s="19">
        <v>44968</v>
      </c>
      <c r="R88" s="24" t="s">
        <v>12848</v>
      </c>
      <c r="S88" s="92" t="str">
        <f>IF(Data[[#This Row],[TIPO DE INCAPACIDAD]]="LICENCIA DE PATERNIDAD","Licencia de paternidad",IF(Data[[#This Row],[TIPO DE INCAPACIDAD]]="LICENCIA DE LUTO","Licencia de Luto",_xlfn.IFNA(VLOOKUP(R88,'CIE-10 PARA RIPS'!$A$6:B13253,2,0),"No especificado")))</f>
        <v>Otras gastroenteritis y colitis de origen infeccioso</v>
      </c>
      <c r="T88" t="str">
        <f>IF(P88&lt;&gt;"", IF(P88&gt;0, IF(P88&lt;=DATE(YEAR(P88),MONTH(P88),DAY(P88)), IF(P88&gt;=DATE(YEAR(P88),MONTH(P88),1), IF(K88&gt;10, C88, IF(SUMIFS($K:$K, $C:$C, C88, $P:$P, "&gt;="&amp;DATE(YEAR(P88),MONTH(P88),1), $P:$P, "&lt;="&amp;EOMONTH(P88,0))&gt;10, C88, "")), ""))), "")</f>
        <v/>
      </c>
      <c r="U88" t="str">
        <f>IF(AND(P88&lt;&gt;"", P88&gt;=DATE(YEAR(P88),MONTH(P88),1), SUMIFS($K:$K, $C:$C, C88, $P:$P, "&gt;="&amp;DATE(YEAR(P88),MONTH(P88),1), $P:$P, "&lt;="&amp;EOMONTH(P88,0))&gt;10), K88, "")</f>
        <v/>
      </c>
      <c r="V88" t="str">
        <f>IF(AND(P88&lt;&gt;"", P88&gt;=DATE(YEAR(P88),MONTH(P88),1), SUMIFS($K:$K, $C:$C, C88, $P:$P, "&gt;="&amp;DATE(YEAR(P88),MONTH(P88),1), $P:$P, "&lt;="&amp;EOMONTH(P88,0))&gt;10), YEAR(P88), "")</f>
        <v/>
      </c>
      <c r="W88" t="str">
        <f>IF(AND(P88&lt;&gt;"", P88&gt;=DATE(YEAR(P88),MONTH(P88),1), SUMIFS($K:$K, $C:$C, C88, $P:$P, "&gt;="&amp;DATE(YEAR(P88),MONTH(P88),1), $P:$P, "&lt;="&amp;EOMONTH(P88,0))&gt;10), TEXT(P88, "MMMM"), "")</f>
        <v/>
      </c>
      <c r="X88" t="str" cm="1">
        <f t="array" ref="X88">IF(AND(P88&lt;&gt;"", P88&gt;=DATE(YEAR(P88),MONTH(P88),1), SUMIFS($K:$K, $C:$C, C88, $P:$P, "&gt;="&amp;DATE(YEAR(P88),MONTH(P88),1), $P:$P, "&lt;="&amp;EOMONTH(P88,0))&gt;10), _xlfn.TEXTJOIN(", ", TRUE, _xlfn._xlws.FILTER($R:$R, ($C:$C=C88) * ($P:$P&gt;=DATE(YEAR(P88),MONTH(P88),1)) * ($P:$P&lt;=EOMONTH(P88,0)))), "")</f>
        <v/>
      </c>
      <c r="Y88" t="str" cm="1">
        <f t="array" ref="Y88">IF(AND(P88&lt;&gt;"", P88&gt;=DATE(YEAR(P88),MONTH(P88),1), SUMIFS($K:$K, $C:$C, C88, $P:$P, "&gt;="&amp;DATE(YEAR(P88),MONTH(P88),1), $P:$P, "&lt;="&amp;EOMONTH(P88,0))&gt;10), _xlfn.TEXTJOIN(", ", TRUE, _xlfn._xlws.FILTER($S:$S, ($C:$C=C88) * ($P:$P&gt;=DATE(YEAR(P88),MONTH(P88),1)) * ($P:$P&lt;=EOMONTH(P88,0)))), "")</f>
        <v/>
      </c>
    </row>
    <row r="89" spans="1:25" x14ac:dyDescent="0.25">
      <c r="A89" s="83">
        <v>82</v>
      </c>
      <c r="B89" s="111" t="s">
        <v>26038</v>
      </c>
      <c r="C89" s="159" t="str">
        <f>_xlfn.XLOOKUP(D89,[1]!Data[CEDULA],[1]!Data[Nombre Completo],"No Existe",0,1)</f>
        <v>OLGA PATRICIA MOLINA JIMENEZ</v>
      </c>
      <c r="D89" s="162">
        <v>22510938</v>
      </c>
      <c r="E89" s="139">
        <f>IFERROR(_xlfn.NUMBERVALUE(Data[[#This Row],[CEDULA ]],",","."),_xlfn.NUMBERVALUE(Data[[#This Row],[CEDULA ]],".",","))</f>
        <v>22510938</v>
      </c>
      <c r="F89" s="139" t="str">
        <f>_xlfn.XLOOKUP(E89,[1]!Data[CEDULA],[1]!Data[CARGO],"No Existe",0,1)</f>
        <v>AMA DE LLAVES</v>
      </c>
      <c r="G89" s="24" t="str">
        <f>_xlfn.XLOOKUP(E89,[1]!Data[CEDULA],[1]!Data[EMPRESA DONDE PRESTA SERVICIO],"No Existe",0,1)</f>
        <v>COMFAMILIAR ATLANTICO</v>
      </c>
      <c r="H89" s="24" t="str">
        <f>_xlfn.XLOOKUP(E89,[1]!Data[CEDULA],[1]!Data[UBICACIÓN],"No Existe",0,1)</f>
        <v>CENTRO RECREACIONAL TURIPANA</v>
      </c>
      <c r="I89" s="24" t="s">
        <v>25911</v>
      </c>
      <c r="J89" s="111" t="str">
        <f>UPPER(TEXT(Data[[#This Row],[F. INICIO]],"mmmm"))</f>
        <v>ENERO</v>
      </c>
      <c r="K89" s="13">
        <v>2</v>
      </c>
      <c r="L89" s="11" t="s">
        <v>5</v>
      </c>
      <c r="M89" s="11" t="s">
        <v>25630</v>
      </c>
      <c r="N89" s="141" t="str">
        <f>_xlfn.XLOOKUP(D89,[1]!Data[CEDULA],[1]!Data[EPS/SURA],"No Existe",0,1)</f>
        <v>E.P.S SANITAS</v>
      </c>
      <c r="O89" s="11">
        <f>YEAR(Data[[#This Row],[F. INICIO]])</f>
        <v>2023</v>
      </c>
      <c r="P89" s="19">
        <v>44955</v>
      </c>
      <c r="Q89" s="19">
        <v>44956</v>
      </c>
      <c r="R89" s="24" t="s">
        <v>42</v>
      </c>
      <c r="S89" s="92" t="str">
        <f>IF(Data[[#This Row],[TIPO DE INCAPACIDAD]]="LICENCIA DE PATERNIDAD","Licencia de paternidad",IF(Data[[#This Row],[TIPO DE INCAPACIDAD]]="LICENCIA DE LUTO","Licencia de Luto",_xlfn.IFNA(VLOOKUP(R89,'CIE-10 PARA RIPS'!$A$6:B13254,2,0),"No especificado")))</f>
        <v>Hipertension esencial (primaria)</v>
      </c>
      <c r="T89" t="str">
        <f>IF(P89&lt;&gt;"", IF(P89&gt;0, IF(P89&lt;=DATE(YEAR(P89),MONTH(P89),DAY(P89)), IF(P89&gt;=DATE(YEAR(P89),MONTH(P89),1), IF(K89&gt;10, C89, IF(SUMIFS($K:$K, $C:$C, C89, $P:$P, "&gt;="&amp;DATE(YEAR(P89),MONTH(P89),1), $P:$P, "&lt;="&amp;EOMONTH(P89,0))&gt;10, C89, "")), ""))), "")</f>
        <v/>
      </c>
      <c r="U89" t="str">
        <f>IF(AND(P89&lt;&gt;"", P89&gt;=DATE(YEAR(P89),MONTH(P89),1), SUMIFS($K:$K, $C:$C, C89, $P:$P, "&gt;="&amp;DATE(YEAR(P89),MONTH(P89),1), $P:$P, "&lt;="&amp;EOMONTH(P89,0))&gt;10), K89, "")</f>
        <v/>
      </c>
      <c r="V89" t="str">
        <f>IF(AND(P89&lt;&gt;"", P89&gt;=DATE(YEAR(P89),MONTH(P89),1), SUMIFS($K:$K, $C:$C, C89, $P:$P, "&gt;="&amp;DATE(YEAR(P89),MONTH(P89),1), $P:$P, "&lt;="&amp;EOMONTH(P89,0))&gt;10), YEAR(P89), "")</f>
        <v/>
      </c>
      <c r="W89" t="str">
        <f>IF(AND(P89&lt;&gt;"", P89&gt;=DATE(YEAR(P89),MONTH(P89),1), SUMIFS($K:$K, $C:$C, C89, $P:$P, "&gt;="&amp;DATE(YEAR(P89),MONTH(P89),1), $P:$P, "&lt;="&amp;EOMONTH(P89,0))&gt;10), TEXT(P89, "MMMM"), "")</f>
        <v/>
      </c>
      <c r="X89" t="str" cm="1">
        <f t="array" ref="X89">IF(AND(P89&lt;&gt;"", P89&gt;=DATE(YEAR(P89),MONTH(P89),1), SUMIFS($K:$K, $C:$C, C89, $P:$P, "&gt;="&amp;DATE(YEAR(P89),MONTH(P89),1), $P:$P, "&lt;="&amp;EOMONTH(P89,0))&gt;10), _xlfn.TEXTJOIN(", ", TRUE, _xlfn._xlws.FILTER($R:$R, ($C:$C=C89) * ($P:$P&gt;=DATE(YEAR(P89),MONTH(P89),1)) * ($P:$P&lt;=EOMONTH(P89,0)))), "")</f>
        <v/>
      </c>
      <c r="Y89" t="str" cm="1">
        <f t="array" ref="Y89">IF(AND(P89&lt;&gt;"", P89&gt;=DATE(YEAR(P89),MONTH(P89),1), SUMIFS($K:$K, $C:$C, C89, $P:$P, "&gt;="&amp;DATE(YEAR(P89),MONTH(P89),1), $P:$P, "&lt;="&amp;EOMONTH(P89,0))&gt;10), _xlfn.TEXTJOIN(", ", TRUE, _xlfn._xlws.FILTER($S:$S, ($C:$C=C89) * ($P:$P&gt;=DATE(YEAR(P89),MONTH(P89),1)) * ($P:$P&lt;=EOMONTH(P89,0)))), "")</f>
        <v/>
      </c>
    </row>
    <row r="90" spans="1:25" x14ac:dyDescent="0.25">
      <c r="A90" s="83">
        <v>83</v>
      </c>
      <c r="B90" s="111" t="s">
        <v>26038</v>
      </c>
      <c r="C90" s="159" t="str">
        <f>_xlfn.XLOOKUP(D90,[1]!Data[CEDULA],[1]!Data[Nombre Completo],"No Existe",0,1)</f>
        <v>LILIAN PAOLA NARVAEZ REDONDO</v>
      </c>
      <c r="D90" s="162">
        <v>1007176091</v>
      </c>
      <c r="E90" s="139">
        <f>IFERROR(_xlfn.NUMBERVALUE(Data[[#This Row],[CEDULA ]],",","."),_xlfn.NUMBERVALUE(Data[[#This Row],[CEDULA ]],".",","))</f>
        <v>1007176091</v>
      </c>
      <c r="F90" s="139" t="str">
        <f>_xlfn.XLOOKUP(E90,[1]!Data[CEDULA],[1]!Data[CARGO],"No Existe",0,1)</f>
        <v>AUXILIAR DE ARCHIVO</v>
      </c>
      <c r="G90" s="21" t="str">
        <f>_xlfn.XLOOKUP(E90,[1]!Data[CEDULA],[1]!Data[EMPRESA DONDE PRESTA SERVICIO],"No Existe",0,1)</f>
        <v>TEMPOACTIVA EST S.A.S.</v>
      </c>
      <c r="H90" s="21" t="str">
        <f>_xlfn.XLOOKUP(E90,[1]!Data[CEDULA],[1]!Data[UBICACIÓN],"No Existe",0,1)</f>
        <v>SISTEMAS</v>
      </c>
      <c r="I90" s="11" t="s">
        <v>25911</v>
      </c>
      <c r="J90" s="111" t="str">
        <f>UPPER(TEXT(Data[[#This Row],[F. INICIO]],"mmmm"))</f>
        <v>FEBRERO</v>
      </c>
      <c r="K90" s="13">
        <v>1</v>
      </c>
      <c r="L90" s="11" t="s">
        <v>5</v>
      </c>
      <c r="M90" s="11" t="s">
        <v>25630</v>
      </c>
      <c r="N90" s="141" t="str">
        <f>_xlfn.XLOOKUP(D90,[1]!Data[CEDULA],[1]!Data[EPS/SURA],"No Existe",0,1)</f>
        <v>EPS/SURA</v>
      </c>
      <c r="O90" s="5">
        <f>YEAR(Data[[#This Row],[F. INICIO]])</f>
        <v>2023</v>
      </c>
      <c r="P90" s="17">
        <v>44972</v>
      </c>
      <c r="Q90" s="17">
        <v>44972</v>
      </c>
      <c r="R90" s="8" t="s">
        <v>73</v>
      </c>
      <c r="S90" s="92" t="str">
        <f>IF(Data[[#This Row],[TIPO DE INCAPACIDAD]]="LICENCIA DE PATERNIDAD","Licencia de paternidad",IF(Data[[#This Row],[TIPO DE INCAPACIDAD]]="LICENCIA DE LUTO","Licencia de Luto",_xlfn.IFNA(VLOOKUP(R90,'CIE-10 PARA RIPS'!$A$6:B13255,2,0),"No especificado")))</f>
        <v>Infeccion de vias urinarias, sitio no especificado</v>
      </c>
      <c r="T90" t="str">
        <f>IF(P90&lt;&gt;"", IF(P90&gt;0, IF(P90&lt;=DATE(YEAR(P90),MONTH(P90),DAY(P90)), IF(P90&gt;=DATE(YEAR(P90),MONTH(P90),1), IF(K90&gt;10, C90, IF(SUMIFS($K:$K, $C:$C, C90, $P:$P, "&gt;="&amp;DATE(YEAR(P90),MONTH(P90),1), $P:$P, "&lt;="&amp;EOMONTH(P90,0))&gt;10, C90, "")), ""))), "")</f>
        <v/>
      </c>
      <c r="U90" t="str">
        <f>IF(AND(P90&lt;&gt;"", P90&gt;=DATE(YEAR(P90),MONTH(P90),1), SUMIFS($K:$K, $C:$C, C90, $P:$P, "&gt;="&amp;DATE(YEAR(P90),MONTH(P90),1), $P:$P, "&lt;="&amp;EOMONTH(P90,0))&gt;10), K90, "")</f>
        <v/>
      </c>
      <c r="V90" t="str">
        <f>IF(AND(P90&lt;&gt;"", P90&gt;=DATE(YEAR(P90),MONTH(P90),1), SUMIFS($K:$K, $C:$C, C90, $P:$P, "&gt;="&amp;DATE(YEAR(P90),MONTH(P90),1), $P:$P, "&lt;="&amp;EOMONTH(P90,0))&gt;10), YEAR(P90), "")</f>
        <v/>
      </c>
      <c r="W90" t="str">
        <f>IF(AND(P90&lt;&gt;"", P90&gt;=DATE(YEAR(P90),MONTH(P90),1), SUMIFS($K:$K, $C:$C, C90, $P:$P, "&gt;="&amp;DATE(YEAR(P90),MONTH(P90),1), $P:$P, "&lt;="&amp;EOMONTH(P90,0))&gt;10), TEXT(P90, "MMMM"), "")</f>
        <v/>
      </c>
      <c r="X90" t="str" cm="1">
        <f t="array" ref="X90">IF(AND(P90&lt;&gt;"", P90&gt;=DATE(YEAR(P90),MONTH(P90),1), SUMIFS($K:$K, $C:$C, C90, $P:$P, "&gt;="&amp;DATE(YEAR(P90),MONTH(P90),1), $P:$P, "&lt;="&amp;EOMONTH(P90,0))&gt;10), _xlfn.TEXTJOIN(", ", TRUE, _xlfn._xlws.FILTER($R:$R, ($C:$C=C90) * ($P:$P&gt;=DATE(YEAR(P90),MONTH(P90),1)) * ($P:$P&lt;=EOMONTH(P90,0)))), "")</f>
        <v/>
      </c>
      <c r="Y90" t="str" cm="1">
        <f t="array" ref="Y90">IF(AND(P90&lt;&gt;"", P90&gt;=DATE(YEAR(P90),MONTH(P90),1), SUMIFS($K:$K, $C:$C, C90, $P:$P, "&gt;="&amp;DATE(YEAR(P90),MONTH(P90),1), $P:$P, "&lt;="&amp;EOMONTH(P90,0))&gt;10), _xlfn.TEXTJOIN(", ", TRUE, _xlfn._xlws.FILTER($S:$S, ($C:$C=C90) * ($P:$P&gt;=DATE(YEAR(P90),MONTH(P90),1)) * ($P:$P&lt;=EOMONTH(P90,0)))), "")</f>
        <v/>
      </c>
    </row>
    <row r="91" spans="1:25" x14ac:dyDescent="0.25">
      <c r="A91" s="83">
        <v>84</v>
      </c>
      <c r="B91" s="111" t="s">
        <v>26038</v>
      </c>
      <c r="C91" s="159" t="str">
        <f>_xlfn.XLOOKUP(D91,[1]!Data[CEDULA],[1]!Data[Nombre Completo],"No Existe",0,1)</f>
        <v>NICK  MEDRANO VERGARA</v>
      </c>
      <c r="D91" s="162">
        <v>1143268971</v>
      </c>
      <c r="E91" s="139">
        <f>IFERROR(_xlfn.NUMBERVALUE(Data[[#This Row],[CEDULA ]],",","."),_xlfn.NUMBERVALUE(Data[[#This Row],[CEDULA ]],".",","))</f>
        <v>1143268971</v>
      </c>
      <c r="F91" s="139" t="str">
        <f>_xlfn.XLOOKUP(E91,[1]!Data[CEDULA],[1]!Data[CARGO],"No Existe",0,1)</f>
        <v>SUPERNUMERARIO(A)</v>
      </c>
      <c r="G91" s="5" t="str">
        <f>_xlfn.XLOOKUP(E91,[1]!Data[CEDULA],[1]!Data[EMPRESA DONDE PRESTA SERVICIO],"No Existe",0,1)</f>
        <v>COMFAMILIAR ATLANTICO</v>
      </c>
      <c r="H91" s="5" t="str">
        <f>_xlfn.XLOOKUP(E91,[1]!Data[CEDULA],[1]!Data[UBICACIÓN],"No Existe",0,1)</f>
        <v>SEDE CARIBE</v>
      </c>
      <c r="I91" s="24" t="s">
        <v>25912</v>
      </c>
      <c r="J91" s="111" t="str">
        <f>UPPER(TEXT(Data[[#This Row],[F. INICIO]],"mmmm"))</f>
        <v>FEBRERO</v>
      </c>
      <c r="K91" s="13">
        <v>2</v>
      </c>
      <c r="L91" s="11" t="s">
        <v>5</v>
      </c>
      <c r="M91" s="11" t="s">
        <v>25630</v>
      </c>
      <c r="N91" s="141" t="str">
        <f>_xlfn.XLOOKUP(D91,[1]!Data[CEDULA],[1]!Data[EPS/SURA],"No Existe",0,1)</f>
        <v>EPS/SURA</v>
      </c>
      <c r="O91" s="5">
        <f>YEAR(Data[[#This Row],[F. INICIO]])</f>
        <v>2023</v>
      </c>
      <c r="P91" s="17">
        <v>44974</v>
      </c>
      <c r="Q91" s="17">
        <v>44975</v>
      </c>
      <c r="R91" s="24" t="s">
        <v>9886</v>
      </c>
      <c r="S91" s="92" t="str">
        <f>IF(Data[[#This Row],[TIPO DE INCAPACIDAD]]="LICENCIA DE PATERNIDAD","Licencia de paternidad",IF(Data[[#This Row],[TIPO DE INCAPACIDAD]]="LICENCIA DE LUTO","Licencia de Luto",_xlfn.IFNA(VLOOKUP(R91,'CIE-10 PARA RIPS'!$A$6:B13256,2,0),"No especificado")))</f>
        <v>Cefalea debida a tension</v>
      </c>
      <c r="T91" t="str">
        <f>IF(P91&lt;&gt;"", IF(P91&gt;0, IF(P91&lt;=DATE(YEAR(P91),MONTH(P91),DAY(P91)), IF(P91&gt;=DATE(YEAR(P91),MONTH(P91),1), IF(K91&gt;10, C91, IF(SUMIFS($K:$K, $C:$C, C91, $P:$P, "&gt;="&amp;DATE(YEAR(P91),MONTH(P91),1), $P:$P, "&lt;="&amp;EOMONTH(P91,0))&gt;10, C91, "")), ""))), "")</f>
        <v/>
      </c>
      <c r="U91" t="str">
        <f>IF(AND(P91&lt;&gt;"", P91&gt;=DATE(YEAR(P91),MONTH(P91),1), SUMIFS($K:$K, $C:$C, C91, $P:$P, "&gt;="&amp;DATE(YEAR(P91),MONTH(P91),1), $P:$P, "&lt;="&amp;EOMONTH(P91,0))&gt;10), K91, "")</f>
        <v/>
      </c>
      <c r="V91" t="str">
        <f>IF(AND(P91&lt;&gt;"", P91&gt;=DATE(YEAR(P91),MONTH(P91),1), SUMIFS($K:$K, $C:$C, C91, $P:$P, "&gt;="&amp;DATE(YEAR(P91),MONTH(P91),1), $P:$P, "&lt;="&amp;EOMONTH(P91,0))&gt;10), YEAR(P91), "")</f>
        <v/>
      </c>
      <c r="W91" t="str">
        <f>IF(AND(P91&lt;&gt;"", P91&gt;=DATE(YEAR(P91),MONTH(P91),1), SUMIFS($K:$K, $C:$C, C91, $P:$P, "&gt;="&amp;DATE(YEAR(P91),MONTH(P91),1), $P:$P, "&lt;="&amp;EOMONTH(P91,0))&gt;10), TEXT(P91, "MMMM"), "")</f>
        <v/>
      </c>
      <c r="X91" t="str" cm="1">
        <f t="array" ref="X91">IF(AND(P91&lt;&gt;"", P91&gt;=DATE(YEAR(P91),MONTH(P91),1), SUMIFS($K:$K, $C:$C, C91, $P:$P, "&gt;="&amp;DATE(YEAR(P91),MONTH(P91),1), $P:$P, "&lt;="&amp;EOMONTH(P91,0))&gt;10), _xlfn.TEXTJOIN(", ", TRUE, _xlfn._xlws.FILTER($R:$R, ($C:$C=C91) * ($P:$P&gt;=DATE(YEAR(P91),MONTH(P91),1)) * ($P:$P&lt;=EOMONTH(P91,0)))), "")</f>
        <v/>
      </c>
      <c r="Y91" t="str" cm="1">
        <f t="array" ref="Y91">IF(AND(P91&lt;&gt;"", P91&gt;=DATE(YEAR(P91),MONTH(P91),1), SUMIFS($K:$K, $C:$C, C91, $P:$P, "&gt;="&amp;DATE(YEAR(P91),MONTH(P91),1), $P:$P, "&lt;="&amp;EOMONTH(P91,0))&gt;10), _xlfn.TEXTJOIN(", ", TRUE, _xlfn._xlws.FILTER($S:$S, ($C:$C=C91) * ($P:$P&gt;=DATE(YEAR(P91),MONTH(P91),1)) * ($P:$P&lt;=EOMONTH(P91,0)))), "")</f>
        <v/>
      </c>
    </row>
    <row r="92" spans="1:25" x14ac:dyDescent="0.25">
      <c r="A92" s="83">
        <v>85</v>
      </c>
      <c r="B92" s="111" t="s">
        <v>26038</v>
      </c>
      <c r="C92" s="159" t="str">
        <f>_xlfn.XLOOKUP(D92,[1]!Data[CEDULA],[1]!Data[Nombre Completo],"No Existe",0,1)</f>
        <v>CELIA MARIA MOLINA CORONELL</v>
      </c>
      <c r="D92" s="162">
        <v>1044392321</v>
      </c>
      <c r="E92" s="139">
        <f>IFERROR(_xlfn.NUMBERVALUE(Data[[#This Row],[CEDULA ]],",","."),_xlfn.NUMBERVALUE(Data[[#This Row],[CEDULA ]],".",","))</f>
        <v>1044392321</v>
      </c>
      <c r="F92" s="139" t="str">
        <f>_xlfn.XLOOKUP(E92,[1]!Data[CEDULA],[1]!Data[CARGO],"No Existe",0,1)</f>
        <v>RECEPCIONISTA</v>
      </c>
      <c r="G92" s="5" t="str">
        <f>_xlfn.XLOOKUP(E92,[1]!Data[CEDULA],[1]!Data[EMPRESA DONDE PRESTA SERVICIO],"No Existe",0,1)</f>
        <v>COMFAMILIAR ATLANTICO</v>
      </c>
      <c r="H92" s="5" t="str">
        <f>_xlfn.XLOOKUP(E92,[1]!Data[CEDULA],[1]!Data[UBICACIÓN],"No Existe",0,1)</f>
        <v>CENTRO RECREACIONAL TURIPANA</v>
      </c>
      <c r="I92" s="24" t="s">
        <v>25911</v>
      </c>
      <c r="J92" s="111" t="str">
        <f>UPPER(TEXT(Data[[#This Row],[F. INICIO]],"mmmm"))</f>
        <v>FEBRERO</v>
      </c>
      <c r="K92" s="13">
        <v>2</v>
      </c>
      <c r="L92" s="11" t="s">
        <v>5</v>
      </c>
      <c r="M92" s="11" t="s">
        <v>25630</v>
      </c>
      <c r="N92" s="141" t="str">
        <f>_xlfn.XLOOKUP(D92,[1]!Data[CEDULA],[1]!Data[EPS/SURA],"No Existe",0,1)</f>
        <v>E.P.S SANITAS</v>
      </c>
      <c r="O92" s="5">
        <f>YEAR(Data[[#This Row],[F. INICIO]])</f>
        <v>2023</v>
      </c>
      <c r="P92" s="17">
        <v>44979</v>
      </c>
      <c r="Q92" s="17">
        <v>44980</v>
      </c>
      <c r="R92" s="8" t="s">
        <v>7182</v>
      </c>
      <c r="S92" s="92" t="str">
        <f>IF(Data[[#This Row],[TIPO DE INCAPACIDAD]]="LICENCIA DE PATERNIDAD","Licencia de paternidad",IF(Data[[#This Row],[TIPO DE INCAPACIDAD]]="LICENCIA DE LUTO","Licencia de Luto",_xlfn.IFNA(VLOOKUP(R92,'CIE-10 PARA RIPS'!$A$6:B13257,2,0),"No especificado")))</f>
        <v>Mastodinia</v>
      </c>
      <c r="T92" t="str">
        <f>IF(P92&lt;&gt;"", IF(P92&gt;0, IF(P92&lt;=DATE(YEAR(P92),MONTH(P92),DAY(P92)), IF(P92&gt;=DATE(YEAR(P92),MONTH(P92),1), IF(K92&gt;10, C92, IF(SUMIFS($K:$K, $C:$C, C92, $P:$P, "&gt;="&amp;DATE(YEAR(P92),MONTH(P92),1), $P:$P, "&lt;="&amp;EOMONTH(P92,0))&gt;10, C92, "")), ""))), "")</f>
        <v/>
      </c>
      <c r="U92" t="str">
        <f>IF(AND(P92&lt;&gt;"", P92&gt;=DATE(YEAR(P92),MONTH(P92),1), SUMIFS($K:$K, $C:$C, C92, $P:$P, "&gt;="&amp;DATE(YEAR(P92),MONTH(P92),1), $P:$P, "&lt;="&amp;EOMONTH(P92,0))&gt;10), K92, "")</f>
        <v/>
      </c>
      <c r="V92" t="str">
        <f>IF(AND(P92&lt;&gt;"", P92&gt;=DATE(YEAR(P92),MONTH(P92),1), SUMIFS($K:$K, $C:$C, C92, $P:$P, "&gt;="&amp;DATE(YEAR(P92),MONTH(P92),1), $P:$P, "&lt;="&amp;EOMONTH(P92,0))&gt;10), YEAR(P92), "")</f>
        <v/>
      </c>
      <c r="W92" t="str">
        <f>IF(AND(P92&lt;&gt;"", P92&gt;=DATE(YEAR(P92),MONTH(P92),1), SUMIFS($K:$K, $C:$C, C92, $P:$P, "&gt;="&amp;DATE(YEAR(P92),MONTH(P92),1), $P:$P, "&lt;="&amp;EOMONTH(P92,0))&gt;10), TEXT(P92, "MMMM"), "")</f>
        <v/>
      </c>
      <c r="X92" t="str" cm="1">
        <f t="array" ref="X92">IF(AND(P92&lt;&gt;"", P92&gt;=DATE(YEAR(P92),MONTH(P92),1), SUMIFS($K:$K, $C:$C, C92, $P:$P, "&gt;="&amp;DATE(YEAR(P92),MONTH(P92),1), $P:$P, "&lt;="&amp;EOMONTH(P92,0))&gt;10), _xlfn.TEXTJOIN(", ", TRUE, _xlfn._xlws.FILTER($R:$R, ($C:$C=C92) * ($P:$P&gt;=DATE(YEAR(P92),MONTH(P92),1)) * ($P:$P&lt;=EOMONTH(P92,0)))), "")</f>
        <v/>
      </c>
      <c r="Y92" t="str" cm="1">
        <f t="array" ref="Y92">IF(AND(P92&lt;&gt;"", P92&gt;=DATE(YEAR(P92),MONTH(P92),1), SUMIFS($K:$K, $C:$C, C92, $P:$P, "&gt;="&amp;DATE(YEAR(P92),MONTH(P92),1), $P:$P, "&lt;="&amp;EOMONTH(P92,0))&gt;10), _xlfn.TEXTJOIN(", ", TRUE, _xlfn._xlws.FILTER($S:$S, ($C:$C=C92) * ($P:$P&gt;=DATE(YEAR(P92),MONTH(P92),1)) * ($P:$P&lt;=EOMONTH(P92,0)))), "")</f>
        <v/>
      </c>
    </row>
    <row r="93" spans="1:25" x14ac:dyDescent="0.25">
      <c r="A93" s="83">
        <v>86</v>
      </c>
      <c r="B93" s="111" t="s">
        <v>26038</v>
      </c>
      <c r="C93" s="159" t="str">
        <f>_xlfn.XLOOKUP(D93,[1]!Data[CEDULA],[1]!Data[Nombre Completo],"No Existe",0,1)</f>
        <v>MARICELA  CALDERIN PERTUZ</v>
      </c>
      <c r="D93" s="162">
        <v>32869679</v>
      </c>
      <c r="E93" s="139">
        <f>IFERROR(_xlfn.NUMBERVALUE(Data[[#This Row],[CEDULA ]],",","."),_xlfn.NUMBERVALUE(Data[[#This Row],[CEDULA ]],".",","))</f>
        <v>32869679</v>
      </c>
      <c r="F93" s="139" t="str">
        <f>_xlfn.XLOOKUP(E93,[1]!Data[CEDULA],[1]!Data[CARGO],"No Existe",0,1)</f>
        <v>SUPERNUMERARIO(A)</v>
      </c>
      <c r="G93" s="5" t="str">
        <f>_xlfn.XLOOKUP(E93,[1]!Data[CEDULA],[1]!Data[EMPRESA DONDE PRESTA SERVICIO],"No Existe",0,1)</f>
        <v>COMFAMILIAR ATLANTICO</v>
      </c>
      <c r="H93" s="5" t="str">
        <f>_xlfn.XLOOKUP(E93,[1]!Data[CEDULA],[1]!Data[UBICACIÓN],"No Existe",0,1)</f>
        <v>SEDE CARIBE</v>
      </c>
      <c r="I93" s="24" t="s">
        <v>25911</v>
      </c>
      <c r="J93" s="111" t="str">
        <f>UPPER(TEXT(Data[[#This Row],[F. INICIO]],"mmmm"))</f>
        <v>FEBRERO</v>
      </c>
      <c r="K93" s="13">
        <v>2</v>
      </c>
      <c r="L93" s="11" t="s">
        <v>5</v>
      </c>
      <c r="M93" s="11" t="s">
        <v>25630</v>
      </c>
      <c r="N93" s="141" t="str">
        <f>_xlfn.XLOOKUP(D93,[1]!Data[CEDULA],[1]!Data[EPS/SURA],"No Existe",0,1)</f>
        <v>EPS/SURA</v>
      </c>
      <c r="O93" s="5">
        <f>YEAR(Data[[#This Row],[F. INICIO]])</f>
        <v>2023</v>
      </c>
      <c r="P93" s="17">
        <v>44979</v>
      </c>
      <c r="Q93" s="17">
        <v>44980</v>
      </c>
      <c r="R93" s="128" t="s">
        <v>8926</v>
      </c>
      <c r="S93" s="92" t="str">
        <f>IF(Data[[#This Row],[TIPO DE INCAPACIDAD]]="LICENCIA DE PATERNIDAD","Licencia de paternidad",IF(Data[[#This Row],[TIPO DE INCAPACIDAD]]="LICENCIA DE LUTO","Licencia de Luto",_xlfn.IFNA(VLOOKUP(R93,'CIE-10 PARA RIPS'!$A$6:B13258,2,0),"No especificado")))</f>
        <v>Amigdalitis aguda, no especificada</v>
      </c>
      <c r="T93" t="str">
        <f>IF(P93&lt;&gt;"", IF(P93&gt;0, IF(P93&lt;=DATE(YEAR(P93),MONTH(P93),DAY(P93)), IF(P93&gt;=DATE(YEAR(P93),MONTH(P93),1), IF(K93&gt;10, C93, IF(SUMIFS($K:$K, $C:$C, C93, $P:$P, "&gt;="&amp;DATE(YEAR(P93),MONTH(P93),1), $P:$P, "&lt;="&amp;EOMONTH(P93,0))&gt;10, C93, "")), ""))), "")</f>
        <v/>
      </c>
      <c r="U93" t="str">
        <f>IF(AND(P93&lt;&gt;"", P93&gt;=DATE(YEAR(P93),MONTH(P93),1), SUMIFS($K:$K, $C:$C, C93, $P:$P, "&gt;="&amp;DATE(YEAR(P93),MONTH(P93),1), $P:$P, "&lt;="&amp;EOMONTH(P93,0))&gt;10), K93, "")</f>
        <v/>
      </c>
      <c r="V93" t="str">
        <f>IF(AND(P93&lt;&gt;"", P93&gt;=DATE(YEAR(P93),MONTH(P93),1), SUMIFS($K:$K, $C:$C, C93, $P:$P, "&gt;="&amp;DATE(YEAR(P93),MONTH(P93),1), $P:$P, "&lt;="&amp;EOMONTH(P93,0))&gt;10), YEAR(P93), "")</f>
        <v/>
      </c>
      <c r="W93" t="str">
        <f>IF(AND(P93&lt;&gt;"", P93&gt;=DATE(YEAR(P93),MONTH(P93),1), SUMIFS($K:$K, $C:$C, C93, $P:$P, "&gt;="&amp;DATE(YEAR(P93),MONTH(P93),1), $P:$P, "&lt;="&amp;EOMONTH(P93,0))&gt;10), TEXT(P93, "MMMM"), "")</f>
        <v/>
      </c>
      <c r="X93" t="str" cm="1">
        <f t="array" ref="X93">IF(AND(P93&lt;&gt;"", P93&gt;=DATE(YEAR(P93),MONTH(P93),1), SUMIFS($K:$K, $C:$C, C93, $P:$P, "&gt;="&amp;DATE(YEAR(P93),MONTH(P93),1), $P:$P, "&lt;="&amp;EOMONTH(P93,0))&gt;10), _xlfn.TEXTJOIN(", ", TRUE, _xlfn._xlws.FILTER($R:$R, ($C:$C=C93) * ($P:$P&gt;=DATE(YEAR(P93),MONTH(P93),1)) * ($P:$P&lt;=EOMONTH(P93,0)))), "")</f>
        <v/>
      </c>
      <c r="Y93" t="str" cm="1">
        <f t="array" ref="Y93">IF(AND(P93&lt;&gt;"", P93&gt;=DATE(YEAR(P93),MONTH(P93),1), SUMIFS($K:$K, $C:$C, C93, $P:$P, "&gt;="&amp;DATE(YEAR(P93),MONTH(P93),1), $P:$P, "&lt;="&amp;EOMONTH(P93,0))&gt;10), _xlfn.TEXTJOIN(", ", TRUE, _xlfn._xlws.FILTER($S:$S, ($C:$C=C93) * ($P:$P&gt;=DATE(YEAR(P93),MONTH(P93),1)) * ($P:$P&lt;=EOMONTH(P93,0)))), "")</f>
        <v/>
      </c>
    </row>
    <row r="94" spans="1:25" x14ac:dyDescent="0.25">
      <c r="A94" s="83">
        <v>87</v>
      </c>
      <c r="B94" s="111" t="s">
        <v>26038</v>
      </c>
      <c r="C94" s="159" t="str">
        <f>_xlfn.XLOOKUP(D94,[1]!Data[CEDULA],[1]!Data[Nombre Completo],"No Existe",0,1)</f>
        <v>HONATAN ENRIQUE MOLINA REYES</v>
      </c>
      <c r="D94" s="162">
        <v>1044390709</v>
      </c>
      <c r="E94" s="139">
        <f>IFERROR(_xlfn.NUMBERVALUE(Data[[#This Row],[CEDULA ]],",","."),_xlfn.NUMBERVALUE(Data[[#This Row],[CEDULA ]],".",","))</f>
        <v>1044390709</v>
      </c>
      <c r="F94" s="139" t="str">
        <f>_xlfn.XLOOKUP(E94,[1]!Data[CEDULA],[1]!Data[CARGO],"No Existe",0,1)</f>
        <v>SUBCHEF</v>
      </c>
      <c r="G94" s="5" t="str">
        <f>_xlfn.XLOOKUP(E94,[1]!Data[CEDULA],[1]!Data[EMPRESA DONDE PRESTA SERVICIO],"No Existe",0,1)</f>
        <v>COMFAMILIAR ATLANTICO</v>
      </c>
      <c r="H94" s="5" t="str">
        <f>_xlfn.XLOOKUP(E94,[1]!Data[CEDULA],[1]!Data[UBICACIÓN],"No Existe",0,1)</f>
        <v>TURIPANA MERCADEO</v>
      </c>
      <c r="I94" s="11" t="s">
        <v>25912</v>
      </c>
      <c r="J94" s="111" t="str">
        <f>UPPER(TEXT(Data[[#This Row],[F. INICIO]],"mmmm"))</f>
        <v>FEBRERO</v>
      </c>
      <c r="K94" s="13">
        <v>3</v>
      </c>
      <c r="L94" s="11" t="s">
        <v>5</v>
      </c>
      <c r="M94" s="11" t="s">
        <v>25630</v>
      </c>
      <c r="N94" s="141" t="str">
        <f>_xlfn.XLOOKUP(D94,[1]!Data[CEDULA],[1]!Data[EPS/SURA],"No Existe",0,1)</f>
        <v>SALUD TOTAL</v>
      </c>
      <c r="O94" s="5">
        <f>YEAR(Data[[#This Row],[F. INICIO]])</f>
        <v>2023</v>
      </c>
      <c r="P94" s="17">
        <v>44975</v>
      </c>
      <c r="Q94" s="17">
        <v>44977</v>
      </c>
      <c r="R94" s="8" t="s">
        <v>7685</v>
      </c>
      <c r="S94" s="92" t="str">
        <f>IF(Data[[#This Row],[TIPO DE INCAPACIDAD]]="LICENCIA DE PATERNIDAD","Licencia de paternidad",IF(Data[[#This Row],[TIPO DE INCAPACIDAD]]="LICENCIA DE LUTO","Licencia de Luto",_xlfn.IFNA(VLOOKUP(R94,'CIE-10 PARA RIPS'!$A$6:B13259,2,0),"No especificado")))</f>
        <v>Cervicalgia</v>
      </c>
      <c r="T94" t="str">
        <f>IF(P94&lt;&gt;"", IF(P94&gt;0, IF(P94&lt;=DATE(YEAR(P94),MONTH(P94),DAY(P94)), IF(P94&gt;=DATE(YEAR(P94),MONTH(P94),1), IF(K94&gt;10, C94, IF(SUMIFS($K:$K, $C:$C, C94, $P:$P, "&gt;="&amp;DATE(YEAR(P94),MONTH(P94),1), $P:$P, "&lt;="&amp;EOMONTH(P94,0))&gt;10, C94, "")), ""))), "")</f>
        <v/>
      </c>
      <c r="U94" t="str">
        <f>IF(AND(P94&lt;&gt;"", P94&gt;=DATE(YEAR(P94),MONTH(P94),1), SUMIFS($K:$K, $C:$C, C94, $P:$P, "&gt;="&amp;DATE(YEAR(P94),MONTH(P94),1), $P:$P, "&lt;="&amp;EOMONTH(P94,0))&gt;10), K94, "")</f>
        <v/>
      </c>
      <c r="V94" t="str">
        <f>IF(AND(P94&lt;&gt;"", P94&gt;=DATE(YEAR(P94),MONTH(P94),1), SUMIFS($K:$K, $C:$C, C94, $P:$P, "&gt;="&amp;DATE(YEAR(P94),MONTH(P94),1), $P:$P, "&lt;="&amp;EOMONTH(P94,0))&gt;10), YEAR(P94), "")</f>
        <v/>
      </c>
      <c r="W94" t="str">
        <f>IF(AND(P94&lt;&gt;"", P94&gt;=DATE(YEAR(P94),MONTH(P94),1), SUMIFS($K:$K, $C:$C, C94, $P:$P, "&gt;="&amp;DATE(YEAR(P94),MONTH(P94),1), $P:$P, "&lt;="&amp;EOMONTH(P94,0))&gt;10), TEXT(P94, "MMMM"), "")</f>
        <v/>
      </c>
      <c r="X94" t="str" cm="1">
        <f t="array" ref="X94">IF(AND(P94&lt;&gt;"", P94&gt;=DATE(YEAR(P94),MONTH(P94),1), SUMIFS($K:$K, $C:$C, C94, $P:$P, "&gt;="&amp;DATE(YEAR(P94),MONTH(P94),1), $P:$P, "&lt;="&amp;EOMONTH(P94,0))&gt;10), _xlfn.TEXTJOIN(", ", TRUE, _xlfn._xlws.FILTER($R:$R, ($C:$C=C94) * ($P:$P&gt;=DATE(YEAR(P94),MONTH(P94),1)) * ($P:$P&lt;=EOMONTH(P94,0)))), "")</f>
        <v/>
      </c>
      <c r="Y94" t="str" cm="1">
        <f t="array" ref="Y94">IF(AND(P94&lt;&gt;"", P94&gt;=DATE(YEAR(P94),MONTH(P94),1), SUMIFS($K:$K, $C:$C, C94, $P:$P, "&gt;="&amp;DATE(YEAR(P94),MONTH(P94),1), $P:$P, "&lt;="&amp;EOMONTH(P94,0))&gt;10), _xlfn.TEXTJOIN(", ", TRUE, _xlfn._xlws.FILTER($S:$S, ($C:$C=C94) * ($P:$P&gt;=DATE(YEAR(P94),MONTH(P94),1)) * ($P:$P&lt;=EOMONTH(P94,0)))), "")</f>
        <v/>
      </c>
    </row>
    <row r="95" spans="1:25" x14ac:dyDescent="0.25">
      <c r="A95" s="83">
        <v>88</v>
      </c>
      <c r="B95" s="111" t="s">
        <v>26038</v>
      </c>
      <c r="C95" s="159" t="str">
        <f>_xlfn.XLOOKUP(D95,[1]!Data[CEDULA],[1]!Data[Nombre Completo],"No Existe",0,1)</f>
        <v>LUIS DUVAN ESCORCIA SIERRA</v>
      </c>
      <c r="D95" s="162">
        <v>1044394298</v>
      </c>
      <c r="E95" s="139">
        <f>IFERROR(_xlfn.NUMBERVALUE(Data[[#This Row],[CEDULA ]],",","."),_xlfn.NUMBERVALUE(Data[[#This Row],[CEDULA ]],".",","))</f>
        <v>1044394298</v>
      </c>
      <c r="F95" s="139" t="str">
        <f>_xlfn.XLOOKUP(E95,[1]!Data[CEDULA],[1]!Data[CARGO],"No Existe",0,1)</f>
        <v>SUPERNUMERARIO(A)</v>
      </c>
      <c r="G95" s="5" t="str">
        <f>_xlfn.XLOOKUP(E95,[1]!Data[CEDULA],[1]!Data[EMPRESA DONDE PRESTA SERVICIO],"No Existe",0,1)</f>
        <v>COMFAMILIAR ATLANTICO</v>
      </c>
      <c r="H95" s="5" t="str">
        <f>_xlfn.XLOOKUP(E95,[1]!Data[CEDULA],[1]!Data[UBICACIÓN],"No Existe",0,1)</f>
        <v>CENTRO RECREACIONAL TURIPANA</v>
      </c>
      <c r="I95" s="11" t="s">
        <v>25912</v>
      </c>
      <c r="J95" s="111" t="str">
        <f>UPPER(TEXT(Data[[#This Row],[F. INICIO]],"mmmm"))</f>
        <v>FEBRERO</v>
      </c>
      <c r="K95" s="13">
        <v>2</v>
      </c>
      <c r="L95" s="11" t="s">
        <v>5</v>
      </c>
      <c r="M95" s="11" t="s">
        <v>25630</v>
      </c>
      <c r="N95" s="141" t="str">
        <f>_xlfn.XLOOKUP(D95,[1]!Data[CEDULA],[1]!Data[EPS/SURA],"No Existe",0,1)</f>
        <v>CAJACOPI</v>
      </c>
      <c r="O95" s="5">
        <f>YEAR(Data[[#This Row],[F. INICIO]])</f>
        <v>2023</v>
      </c>
      <c r="P95" s="17">
        <v>44981</v>
      </c>
      <c r="Q95" s="17">
        <v>44982</v>
      </c>
      <c r="R95" s="8" t="s">
        <v>8931</v>
      </c>
      <c r="S95" s="92" t="str">
        <f>IF(Data[[#This Row],[TIPO DE INCAPACIDAD]]="LICENCIA DE PATERNIDAD","Licencia de paternidad",IF(Data[[#This Row],[TIPO DE INCAPACIDAD]]="LICENCIA DE LUTO","Licencia de Luto",_xlfn.IFNA(VLOOKUP(R95,'CIE-10 PARA RIPS'!$A$6:B13260,2,0),"No especificado")))</f>
        <v>Faringitis estreptococica</v>
      </c>
      <c r="T95" t="str">
        <f>IF(P95&lt;&gt;"", IF(P95&gt;0, IF(P95&lt;=DATE(YEAR(P95),MONTH(P95),DAY(P95)), IF(P95&gt;=DATE(YEAR(P95),MONTH(P95),1), IF(K95&gt;10, C95, IF(SUMIFS($K:$K, $C:$C, C95, $P:$P, "&gt;="&amp;DATE(YEAR(P95),MONTH(P95),1), $P:$P, "&lt;="&amp;EOMONTH(P95,0))&gt;10, C95, "")), ""))), "")</f>
        <v/>
      </c>
      <c r="U95" t="str">
        <f>IF(AND(P95&lt;&gt;"", P95&gt;=DATE(YEAR(P95),MONTH(P95),1), SUMIFS($K:$K, $C:$C, C95, $P:$P, "&gt;="&amp;DATE(YEAR(P95),MONTH(P95),1), $P:$P, "&lt;="&amp;EOMONTH(P95,0))&gt;10), K95, "")</f>
        <v/>
      </c>
      <c r="V95" t="str">
        <f>IF(AND(P95&lt;&gt;"", P95&gt;=DATE(YEAR(P95),MONTH(P95),1), SUMIFS($K:$K, $C:$C, C95, $P:$P, "&gt;="&amp;DATE(YEAR(P95),MONTH(P95),1), $P:$P, "&lt;="&amp;EOMONTH(P95,0))&gt;10), YEAR(P95), "")</f>
        <v/>
      </c>
      <c r="W95" t="str">
        <f>IF(AND(P95&lt;&gt;"", P95&gt;=DATE(YEAR(P95),MONTH(P95),1), SUMIFS($K:$K, $C:$C, C95, $P:$P, "&gt;="&amp;DATE(YEAR(P95),MONTH(P95),1), $P:$P, "&lt;="&amp;EOMONTH(P95,0))&gt;10), TEXT(P95, "MMMM"), "")</f>
        <v/>
      </c>
      <c r="X95" t="str" cm="1">
        <f t="array" ref="X95">IF(AND(P95&lt;&gt;"", P95&gt;=DATE(YEAR(P95),MONTH(P95),1), SUMIFS($K:$K, $C:$C, C95, $P:$P, "&gt;="&amp;DATE(YEAR(P95),MONTH(P95),1), $P:$P, "&lt;="&amp;EOMONTH(P95,0))&gt;10), _xlfn.TEXTJOIN(", ", TRUE, _xlfn._xlws.FILTER($R:$R, ($C:$C=C95) * ($P:$P&gt;=DATE(YEAR(P95),MONTH(P95),1)) * ($P:$P&lt;=EOMONTH(P95,0)))), "")</f>
        <v/>
      </c>
      <c r="Y95" t="str" cm="1">
        <f t="array" ref="Y95">IF(AND(P95&lt;&gt;"", P95&gt;=DATE(YEAR(P95),MONTH(P95),1), SUMIFS($K:$K, $C:$C, C95, $P:$P, "&gt;="&amp;DATE(YEAR(P95),MONTH(P95),1), $P:$P, "&lt;="&amp;EOMONTH(P95,0))&gt;10), _xlfn.TEXTJOIN(", ", TRUE, _xlfn._xlws.FILTER($S:$S, ($C:$C=C95) * ($P:$P&gt;=DATE(YEAR(P95),MONTH(P95),1)) * ($P:$P&lt;=EOMONTH(P95,0)))), "")</f>
        <v/>
      </c>
    </row>
    <row r="96" spans="1:25" x14ac:dyDescent="0.25">
      <c r="A96" s="83">
        <v>89</v>
      </c>
      <c r="B96" s="111" t="s">
        <v>26038</v>
      </c>
      <c r="C96" s="159" t="str">
        <f>_xlfn.XLOOKUP(D96,[1]!Data[CEDULA],[1]!Data[Nombre Completo],"No Existe",0,1)</f>
        <v>CELIA MARIA MOLINA CORONELL</v>
      </c>
      <c r="D96" s="163">
        <v>1044392321</v>
      </c>
      <c r="E96" s="140">
        <f>IFERROR(_xlfn.NUMBERVALUE(Data[[#This Row],[CEDULA ]],",","."),_xlfn.NUMBERVALUE(Data[[#This Row],[CEDULA ]],".",","))</f>
        <v>1044392321</v>
      </c>
      <c r="F96" s="140" t="str">
        <f>_xlfn.XLOOKUP(E96,[1]!Data[CEDULA],[1]!Data[CARGO],"No Existe",0,1)</f>
        <v>RECEPCIONISTA</v>
      </c>
      <c r="G96" s="5" t="str">
        <f>_xlfn.XLOOKUP(E96,[1]!Data[CEDULA],[1]!Data[EMPRESA DONDE PRESTA SERVICIO],"No Existe",0,1)</f>
        <v>COMFAMILIAR ATLANTICO</v>
      </c>
      <c r="H96" s="5" t="str">
        <f>_xlfn.XLOOKUP(E96,[1]!Data[CEDULA],[1]!Data[UBICACIÓN],"No Existe",0,1)</f>
        <v>CENTRO RECREACIONAL TURIPANA</v>
      </c>
      <c r="I96" s="11" t="s">
        <v>25911</v>
      </c>
      <c r="J96" s="111" t="str">
        <f>UPPER(TEXT(Data[[#This Row],[F. INICIO]],"mmmm"))</f>
        <v>MARZO</v>
      </c>
      <c r="K96" s="9">
        <v>126</v>
      </c>
      <c r="L96" s="11" t="s">
        <v>5</v>
      </c>
      <c r="M96" s="11" t="s">
        <v>51</v>
      </c>
      <c r="N96" s="141" t="str">
        <f>_xlfn.XLOOKUP(D96,[1]!Data[CEDULA],[1]!Data[EPS/SURA],"No Existe",0,1)</f>
        <v>E.P.S SANITAS</v>
      </c>
      <c r="O96" s="5">
        <f>YEAR(Data[[#This Row],[F. INICIO]])</f>
        <v>2023</v>
      </c>
      <c r="P96" s="17">
        <v>44993</v>
      </c>
      <c r="Q96" s="17">
        <v>45118</v>
      </c>
      <c r="R96" s="8" t="s">
        <v>6666</v>
      </c>
      <c r="S96" s="92" t="str">
        <f>IF(Data[[#This Row],[TIPO DE INCAPACIDAD]]="LICENCIA DE PATERNIDAD","Licencia de paternidad",IF(Data[[#This Row],[TIPO DE INCAPACIDAD]]="LICENCIA DE LUTO","Licencia de Luto",_xlfn.IFNA(VLOOKUP(R96,'CIE-10 PARA RIPS'!$A$6:B13261,2,0),"No especificado")))</f>
        <v>Parto por cesarea, sin otra especificacion</v>
      </c>
      <c r="T96" t="str">
        <f>IF(P96&lt;&gt;"", IF(P96&gt;0, IF(P96&lt;=DATE(YEAR(P96),MONTH(P96),DAY(P96)), IF(P96&gt;=DATE(YEAR(P96),MONTH(P96),1), IF(K96&gt;10, C96, IF(SUMIFS($K:$K, $C:$C, C96, $P:$P, "&gt;="&amp;DATE(YEAR(P96),MONTH(P96),1), $P:$P, "&lt;="&amp;EOMONTH(P96,0))&gt;10, C96, "")), ""))), "")</f>
        <v>CELIA MARIA MOLINA CORONELL</v>
      </c>
      <c r="U96">
        <f>IF(AND(P96&lt;&gt;"", P96&gt;=DATE(YEAR(P96),MONTH(P96),1), SUMIFS($K:$K, $C:$C, C96, $P:$P, "&gt;="&amp;DATE(YEAR(P96),MONTH(P96),1), $P:$P, "&lt;="&amp;EOMONTH(P96,0))&gt;10), K96, "")</f>
        <v>126</v>
      </c>
      <c r="V96">
        <f>IF(AND(P96&lt;&gt;"", P96&gt;=DATE(YEAR(P96),MONTH(P96),1), SUMIFS($K:$K, $C:$C, C96, $P:$P, "&gt;="&amp;DATE(YEAR(P96),MONTH(P96),1), $P:$P, "&lt;="&amp;EOMONTH(P96,0))&gt;10), YEAR(P96), "")</f>
        <v>2023</v>
      </c>
      <c r="W96" t="str">
        <f>IF(AND(P96&lt;&gt;"", P96&gt;=DATE(YEAR(P96),MONTH(P96),1), SUMIFS($K:$K, $C:$C, C96, $P:$P, "&gt;="&amp;DATE(YEAR(P96),MONTH(P96),1), $P:$P, "&lt;="&amp;EOMONTH(P96,0))&gt;10), TEXT(P96, "MMMM"), "")</f>
        <v>marzo</v>
      </c>
      <c r="X96" t="str" cm="1">
        <f t="array" ref="X96">IF(AND(P96&lt;&gt;"", P96&gt;=DATE(YEAR(P96),MONTH(P96),1), SUMIFS($K:$K, $C:$C, C96, $P:$P, "&gt;="&amp;DATE(YEAR(P96),MONTH(P96),1), $P:$P, "&lt;="&amp;EOMONTH(P96,0))&gt;10), _xlfn.TEXTJOIN(", ", TRUE, _xlfn._xlws.FILTER($R:$R, ($C:$C=C96) * ($P:$P&gt;=DATE(YEAR(P96),MONTH(P96),1)) * ($P:$P&lt;=EOMONTH(P96,0)))), "")</f>
        <v>O829</v>
      </c>
      <c r="Y96" t="str" cm="1">
        <f t="array" ref="Y96">IF(AND(P96&lt;&gt;"", P96&gt;=DATE(YEAR(P96),MONTH(P96),1), SUMIFS($K:$K, $C:$C, C96, $P:$P, "&gt;="&amp;DATE(YEAR(P96),MONTH(P96),1), $P:$P, "&lt;="&amp;EOMONTH(P96,0))&gt;10), _xlfn.TEXTJOIN(", ", TRUE, _xlfn._xlws.FILTER($S:$S, ($C:$C=C96) * ($P:$P&gt;=DATE(YEAR(P96),MONTH(P96),1)) * ($P:$P&lt;=EOMONTH(P96,0)))), "")</f>
        <v>Parto por cesarea, sin otra especificacion</v>
      </c>
    </row>
    <row r="97" spans="1:25" x14ac:dyDescent="0.25">
      <c r="A97" s="83">
        <v>90</v>
      </c>
      <c r="B97" s="111" t="s">
        <v>26038</v>
      </c>
      <c r="C97" s="159" t="str">
        <f>_xlfn.XLOOKUP(D97,[1]!Data[CEDULA],[1]!Data[Nombre Completo],"No Existe",0,1)</f>
        <v>CRISTIAN IVAN ALVAREZ ORTEGA</v>
      </c>
      <c r="D97" s="162">
        <v>1143262291</v>
      </c>
      <c r="E97" s="139">
        <f>IFERROR(_xlfn.NUMBERVALUE(Data[[#This Row],[CEDULA ]],",","."),_xlfn.NUMBERVALUE(Data[[#This Row],[CEDULA ]],".",","))</f>
        <v>1143262291</v>
      </c>
      <c r="F97" s="139" t="str">
        <f>_xlfn.XLOOKUP(E97,[1]!Data[CEDULA],[1]!Data[CARGO],"No Existe",0,1)</f>
        <v>SUPERNUMERARIO(A)</v>
      </c>
      <c r="G97" s="5" t="str">
        <f>_xlfn.XLOOKUP(E97,[1]!Data[CEDULA],[1]!Data[EMPRESA DONDE PRESTA SERVICIO],"No Existe",0,1)</f>
        <v>COMFAMILIAR ATLANTICO</v>
      </c>
      <c r="H97" s="5" t="str">
        <f>_xlfn.XLOOKUP(E97,[1]!Data[CEDULA],[1]!Data[UBICACIÓN],"No Existe",0,1)</f>
        <v>CENTRO RECREACIONAL CLL 48</v>
      </c>
      <c r="I97" s="11" t="s">
        <v>25912</v>
      </c>
      <c r="J97" s="111" t="str">
        <f>UPPER(TEXT(Data[[#This Row],[F. INICIO]],"mmmm"))</f>
        <v>MARZO</v>
      </c>
      <c r="K97" s="9">
        <v>2</v>
      </c>
      <c r="L97" s="11" t="s">
        <v>5</v>
      </c>
      <c r="M97" s="11" t="s">
        <v>25630</v>
      </c>
      <c r="N97" s="141" t="str">
        <f>_xlfn.XLOOKUP(D97,[1]!Data[CEDULA],[1]!Data[EPS/SURA],"No Existe",0,1)</f>
        <v>SALUD TOTAL</v>
      </c>
      <c r="O97" s="5">
        <f>YEAR(Data[[#This Row],[F. INICIO]])</f>
        <v>2023</v>
      </c>
      <c r="P97" s="17">
        <v>44986</v>
      </c>
      <c r="Q97" s="17">
        <v>44987</v>
      </c>
      <c r="R97" s="8" t="s">
        <v>7468</v>
      </c>
      <c r="S97" s="92" t="str">
        <f>IF(Data[[#This Row],[TIPO DE INCAPACIDAD]]="LICENCIA DE PATERNIDAD","Licencia de paternidad",IF(Data[[#This Row],[TIPO DE INCAPACIDAD]]="LICENCIA DE LUTO","Licencia de Luto",_xlfn.IFNA(VLOOKUP(R97,'CIE-10 PARA RIPS'!$A$6:B13262,2,0),"No especificado")))</f>
        <v>Sindrome de la articulacion condrocostal [Tietze]</v>
      </c>
      <c r="T97" t="str">
        <f>IF(P97&lt;&gt;"", IF(P97&gt;0, IF(P97&lt;=DATE(YEAR(P97),MONTH(P97),DAY(P97)), IF(P97&gt;=DATE(YEAR(P97),MONTH(P97),1), IF(K97&gt;10, C97, IF(SUMIFS($K:$K, $C:$C, C97, $P:$P, "&gt;="&amp;DATE(YEAR(P97),MONTH(P97),1), $P:$P, "&lt;="&amp;EOMONTH(P97,0))&gt;10, C97, "")), ""))), "")</f>
        <v/>
      </c>
      <c r="U97" t="str">
        <f>IF(AND(P97&lt;&gt;"", P97&gt;=DATE(YEAR(P97),MONTH(P97),1), SUMIFS($K:$K, $C:$C, C97, $P:$P, "&gt;="&amp;DATE(YEAR(P97),MONTH(P97),1), $P:$P, "&lt;="&amp;EOMONTH(P97,0))&gt;10), K97, "")</f>
        <v/>
      </c>
      <c r="V97" t="str">
        <f>IF(AND(P97&lt;&gt;"", P97&gt;=DATE(YEAR(P97),MONTH(P97),1), SUMIFS($K:$K, $C:$C, C97, $P:$P, "&gt;="&amp;DATE(YEAR(P97),MONTH(P97),1), $P:$P, "&lt;="&amp;EOMONTH(P97,0))&gt;10), YEAR(P97), "")</f>
        <v/>
      </c>
      <c r="W97" t="str">
        <f>IF(AND(P97&lt;&gt;"", P97&gt;=DATE(YEAR(P97),MONTH(P97),1), SUMIFS($K:$K, $C:$C, C97, $P:$P, "&gt;="&amp;DATE(YEAR(P97),MONTH(P97),1), $P:$P, "&lt;="&amp;EOMONTH(P97,0))&gt;10), TEXT(P97, "MMMM"), "")</f>
        <v/>
      </c>
      <c r="X97" t="str" cm="1">
        <f t="array" ref="X97">IF(AND(P97&lt;&gt;"", P97&gt;=DATE(YEAR(P97),MONTH(P97),1), SUMIFS($K:$K, $C:$C, C97, $P:$P, "&gt;="&amp;DATE(YEAR(P97),MONTH(P97),1), $P:$P, "&lt;="&amp;EOMONTH(P97,0))&gt;10), _xlfn.TEXTJOIN(", ", TRUE, _xlfn._xlws.FILTER($R:$R, ($C:$C=C97) * ($P:$P&gt;=DATE(YEAR(P97),MONTH(P97),1)) * ($P:$P&lt;=EOMONTH(P97,0)))), "")</f>
        <v/>
      </c>
      <c r="Y97" t="str" cm="1">
        <f t="array" ref="Y97">IF(AND(P97&lt;&gt;"", P97&gt;=DATE(YEAR(P97),MONTH(P97),1), SUMIFS($K:$K, $C:$C, C97, $P:$P, "&gt;="&amp;DATE(YEAR(P97),MONTH(P97),1), $P:$P, "&lt;="&amp;EOMONTH(P97,0))&gt;10), _xlfn.TEXTJOIN(", ", TRUE, _xlfn._xlws.FILTER($S:$S, ($C:$C=C97) * ($P:$P&gt;=DATE(YEAR(P97),MONTH(P97),1)) * ($P:$P&lt;=EOMONTH(P97,0)))), "")</f>
        <v/>
      </c>
    </row>
    <row r="98" spans="1:25" x14ac:dyDescent="0.25">
      <c r="A98" s="83">
        <v>91</v>
      </c>
      <c r="B98" s="111" t="s">
        <v>26038</v>
      </c>
      <c r="C98" s="159" t="str">
        <f>_xlfn.XLOOKUP(D98,[1]!Data[CEDULA],[1]!Data[Nombre Completo],"No Existe",0,1)</f>
        <v>GIOVANNI ANTONIO SALAS OÑORO</v>
      </c>
      <c r="D98" s="163">
        <v>72254969</v>
      </c>
      <c r="E98" s="140">
        <f>IFERROR(_xlfn.NUMBERVALUE(Data[[#This Row],[CEDULA ]],",","."),_xlfn.NUMBERVALUE(Data[[#This Row],[CEDULA ]],".",","))</f>
        <v>72254969</v>
      </c>
      <c r="F98" s="140" t="str">
        <f>_xlfn.XLOOKUP(E98,[1]!Data[CEDULA],[1]!Data[CARGO],"No Existe",0,1)</f>
        <v>SUBCHEF</v>
      </c>
      <c r="G98" s="5" t="str">
        <f>_xlfn.XLOOKUP(E98,[1]!Data[CEDULA],[1]!Data[EMPRESA DONDE PRESTA SERVICIO],"No Existe",0,1)</f>
        <v>COMFAMILIAR ATLANTICO</v>
      </c>
      <c r="H98" s="5" t="str">
        <f>_xlfn.XLOOKUP(E98,[1]!Data[CEDULA],[1]!Data[UBICACIÓN],"No Existe",0,1)</f>
        <v>SEDE NORTE MERCADEO</v>
      </c>
      <c r="I98" s="11" t="s">
        <v>25912</v>
      </c>
      <c r="J98" s="111" t="str">
        <f>UPPER(TEXT(Data[[#This Row],[F. INICIO]],"mmmm"))</f>
        <v>MARZO</v>
      </c>
      <c r="K98" s="9">
        <v>2</v>
      </c>
      <c r="L98" s="11" t="s">
        <v>5</v>
      </c>
      <c r="M98" s="11" t="s">
        <v>25630</v>
      </c>
      <c r="N98" s="141" t="str">
        <f>_xlfn.XLOOKUP(D98,[1]!Data[CEDULA],[1]!Data[EPS/SURA],"No Existe",0,1)</f>
        <v>SALUD TOTAL</v>
      </c>
      <c r="O98" s="5">
        <f>YEAR(Data[[#This Row],[F. INICIO]])</f>
        <v>2023</v>
      </c>
      <c r="P98" s="17">
        <v>44994</v>
      </c>
      <c r="Q98" s="17">
        <v>44995</v>
      </c>
      <c r="R98" s="8" t="s">
        <v>73</v>
      </c>
      <c r="S98" s="92" t="str">
        <f>IF(Data[[#This Row],[TIPO DE INCAPACIDAD]]="LICENCIA DE PATERNIDAD","Licencia de paternidad",IF(Data[[#This Row],[TIPO DE INCAPACIDAD]]="LICENCIA DE LUTO","Licencia de Luto",_xlfn.IFNA(VLOOKUP(R98,'CIE-10 PARA RIPS'!$A$6:B13263,2,0),"No especificado")))</f>
        <v>Infeccion de vias urinarias, sitio no especificado</v>
      </c>
      <c r="T98" t="str">
        <f>IF(P98&lt;&gt;"", IF(P98&gt;0, IF(P98&lt;=DATE(YEAR(P98),MONTH(P98),DAY(P98)), IF(P98&gt;=DATE(YEAR(P98),MONTH(P98),1), IF(K98&gt;10, C98, IF(SUMIFS($K:$K, $C:$C, C98, $P:$P, "&gt;="&amp;DATE(YEAR(P98),MONTH(P98),1), $P:$P, "&lt;="&amp;EOMONTH(P98,0))&gt;10, C98, "")), ""))), "")</f>
        <v/>
      </c>
      <c r="U98" t="str">
        <f>IF(AND(P98&lt;&gt;"", P98&gt;=DATE(YEAR(P98),MONTH(P98),1), SUMIFS($K:$K, $C:$C, C98, $P:$P, "&gt;="&amp;DATE(YEAR(P98),MONTH(P98),1), $P:$P, "&lt;="&amp;EOMONTH(P98,0))&gt;10), K98, "")</f>
        <v/>
      </c>
      <c r="V98" t="str">
        <f>IF(AND(P98&lt;&gt;"", P98&gt;=DATE(YEAR(P98),MONTH(P98),1), SUMIFS($K:$K, $C:$C, C98, $P:$P, "&gt;="&amp;DATE(YEAR(P98),MONTH(P98),1), $P:$P, "&lt;="&amp;EOMONTH(P98,0))&gt;10), YEAR(P98), "")</f>
        <v/>
      </c>
      <c r="W98" t="str">
        <f>IF(AND(P98&lt;&gt;"", P98&gt;=DATE(YEAR(P98),MONTH(P98),1), SUMIFS($K:$K, $C:$C, C98, $P:$P, "&gt;="&amp;DATE(YEAR(P98),MONTH(P98),1), $P:$P, "&lt;="&amp;EOMONTH(P98,0))&gt;10), TEXT(P98, "MMMM"), "")</f>
        <v/>
      </c>
      <c r="X98" t="str" cm="1">
        <f t="array" ref="X98">IF(AND(P98&lt;&gt;"", P98&gt;=DATE(YEAR(P98),MONTH(P98),1), SUMIFS($K:$K, $C:$C, C98, $P:$P, "&gt;="&amp;DATE(YEAR(P98),MONTH(P98),1), $P:$P, "&lt;="&amp;EOMONTH(P98,0))&gt;10), _xlfn.TEXTJOIN(", ", TRUE, _xlfn._xlws.FILTER($R:$R, ($C:$C=C98) * ($P:$P&gt;=DATE(YEAR(P98),MONTH(P98),1)) * ($P:$P&lt;=EOMONTH(P98,0)))), "")</f>
        <v/>
      </c>
      <c r="Y98" t="str" cm="1">
        <f t="array" ref="Y98">IF(AND(P98&lt;&gt;"", P98&gt;=DATE(YEAR(P98),MONTH(P98),1), SUMIFS($K:$K, $C:$C, C98, $P:$P, "&gt;="&amp;DATE(YEAR(P98),MONTH(P98),1), $P:$P, "&lt;="&amp;EOMONTH(P98,0))&gt;10), _xlfn.TEXTJOIN(", ", TRUE, _xlfn._xlws.FILTER($S:$S, ($C:$C=C98) * ($P:$P&gt;=DATE(YEAR(P98),MONTH(P98),1)) * ($P:$P&lt;=EOMONTH(P98,0)))), "")</f>
        <v/>
      </c>
    </row>
    <row r="99" spans="1:25" x14ac:dyDescent="0.25">
      <c r="A99" s="83">
        <v>92</v>
      </c>
      <c r="B99" s="111" t="s">
        <v>26038</v>
      </c>
      <c r="C99" s="159" t="str">
        <f>_xlfn.XLOOKUP(D99,[1]!Data[CEDULA],[1]!Data[Nombre Completo],"No Existe",0,1)</f>
        <v>MICHEL DAVID MARTINEZ CONTRERAS</v>
      </c>
      <c r="D99" s="163">
        <v>1047216134</v>
      </c>
      <c r="E99" s="140">
        <f>IFERROR(_xlfn.NUMBERVALUE(Data[[#This Row],[CEDULA ]],",","."),_xlfn.NUMBERVALUE(Data[[#This Row],[CEDULA ]],".",","))</f>
        <v>1047216134</v>
      </c>
      <c r="F99" s="140" t="str">
        <f>_xlfn.XLOOKUP(E99,[1]!Data[CEDULA],[1]!Data[CARGO],"No Existe",0,1)</f>
        <v>PANADERO</v>
      </c>
      <c r="G99" s="5" t="str">
        <f>_xlfn.XLOOKUP(E99,[1]!Data[CEDULA],[1]!Data[EMPRESA DONDE PRESTA SERVICIO],"No Existe",0,1)</f>
        <v>COMFAMILIAR ATLANTICO</v>
      </c>
      <c r="H99" s="5" t="str">
        <f>_xlfn.XLOOKUP(E99,[1]!Data[CEDULA],[1]!Data[UBICACIÓN],"No Existe",0,1)</f>
        <v>SEDE NORTE MERCADEO</v>
      </c>
      <c r="I99" s="11" t="s">
        <v>25912</v>
      </c>
      <c r="J99" s="111" t="str">
        <f>UPPER(TEXT(Data[[#This Row],[F. INICIO]],"mmmm"))</f>
        <v>MARZO</v>
      </c>
      <c r="K99" s="9">
        <v>1</v>
      </c>
      <c r="L99" s="11" t="s">
        <v>5</v>
      </c>
      <c r="M99" s="11" t="s">
        <v>25630</v>
      </c>
      <c r="N99" s="141" t="str">
        <f>_xlfn.XLOOKUP(D99,[1]!Data[CEDULA],[1]!Data[EPS/SURA],"No Existe",0,1)</f>
        <v>EPS/SURA</v>
      </c>
      <c r="O99" s="5">
        <f>YEAR(Data[[#This Row],[F. INICIO]])</f>
        <v>2023</v>
      </c>
      <c r="P99" s="17">
        <v>45002</v>
      </c>
      <c r="Q99" s="17">
        <v>45002</v>
      </c>
      <c r="R99" s="8" t="s">
        <v>5479</v>
      </c>
      <c r="S99" s="92" t="str">
        <f>IF(Data[[#This Row],[TIPO DE INCAPACIDAD]]="LICENCIA DE PATERNIDAD","Licencia de paternidad",IF(Data[[#This Row],[TIPO DE INCAPACIDAD]]="LICENCIA DE LUTO","Licencia de Luto",_xlfn.IFNA(VLOOKUP(R99,'CIE-10 PARA RIPS'!$A$6:B13264,2,0),"No especificado")))</f>
        <v>Dolor, no especificado</v>
      </c>
      <c r="T99" t="str">
        <f>IF(P99&lt;&gt;"", IF(P99&gt;0, IF(P99&lt;=DATE(YEAR(P99),MONTH(P99),DAY(P99)), IF(P99&gt;=DATE(YEAR(P99),MONTH(P99),1), IF(K99&gt;10, C99, IF(SUMIFS($K:$K, $C:$C, C99, $P:$P, "&gt;="&amp;DATE(YEAR(P99),MONTH(P99),1), $P:$P, "&lt;="&amp;EOMONTH(P99,0))&gt;10, C99, "")), ""))), "")</f>
        <v/>
      </c>
      <c r="U99" t="str">
        <f>IF(AND(P99&lt;&gt;"", P99&gt;=DATE(YEAR(P99),MONTH(P99),1), SUMIFS($K:$K, $C:$C, C99, $P:$P, "&gt;="&amp;DATE(YEAR(P99),MONTH(P99),1), $P:$P, "&lt;="&amp;EOMONTH(P99,0))&gt;10), K99, "")</f>
        <v/>
      </c>
      <c r="V99" t="str">
        <f>IF(AND(P99&lt;&gt;"", P99&gt;=DATE(YEAR(P99),MONTH(P99),1), SUMIFS($K:$K, $C:$C, C99, $P:$P, "&gt;="&amp;DATE(YEAR(P99),MONTH(P99),1), $P:$P, "&lt;="&amp;EOMONTH(P99,0))&gt;10), YEAR(P99), "")</f>
        <v/>
      </c>
      <c r="W99" t="str">
        <f>IF(AND(P99&lt;&gt;"", P99&gt;=DATE(YEAR(P99),MONTH(P99),1), SUMIFS($K:$K, $C:$C, C99, $P:$P, "&gt;="&amp;DATE(YEAR(P99),MONTH(P99),1), $P:$P, "&lt;="&amp;EOMONTH(P99,0))&gt;10), TEXT(P99, "MMMM"), "")</f>
        <v/>
      </c>
      <c r="X99" t="str" cm="1">
        <f t="array" ref="X99">IF(AND(P99&lt;&gt;"", P99&gt;=DATE(YEAR(P99),MONTH(P99),1), SUMIFS($K:$K, $C:$C, C99, $P:$P, "&gt;="&amp;DATE(YEAR(P99),MONTH(P99),1), $P:$P, "&lt;="&amp;EOMONTH(P99,0))&gt;10), _xlfn.TEXTJOIN(", ", TRUE, _xlfn._xlws.FILTER($R:$R, ($C:$C=C99) * ($P:$P&gt;=DATE(YEAR(P99),MONTH(P99),1)) * ($P:$P&lt;=EOMONTH(P99,0)))), "")</f>
        <v/>
      </c>
      <c r="Y99" t="str" cm="1">
        <f t="array" ref="Y99">IF(AND(P99&lt;&gt;"", P99&gt;=DATE(YEAR(P99),MONTH(P99),1), SUMIFS($K:$K, $C:$C, C99, $P:$P, "&gt;="&amp;DATE(YEAR(P99),MONTH(P99),1), $P:$P, "&lt;="&amp;EOMONTH(P99,0))&gt;10), _xlfn.TEXTJOIN(", ", TRUE, _xlfn._xlws.FILTER($S:$S, ($C:$C=C99) * ($P:$P&gt;=DATE(YEAR(P99),MONTH(P99),1)) * ($P:$P&lt;=EOMONTH(P99,0)))), "")</f>
        <v/>
      </c>
    </row>
    <row r="100" spans="1:25" x14ac:dyDescent="0.25">
      <c r="A100" s="83">
        <v>93</v>
      </c>
      <c r="B100" s="111" t="s">
        <v>26038</v>
      </c>
      <c r="C100" s="159" t="str">
        <f>_xlfn.XLOOKUP(D100,[1]!Data[CEDULA],[1]!Data[Nombre Completo],"No Existe",0,1)</f>
        <v>LUIS ALEXANDER RODRIGUEZ ZAMBRANO</v>
      </c>
      <c r="D100" s="163">
        <v>72170498</v>
      </c>
      <c r="E100" s="140">
        <f>IFERROR(_xlfn.NUMBERVALUE(Data[[#This Row],[CEDULA ]],",","."),_xlfn.NUMBERVALUE(Data[[#This Row],[CEDULA ]],".",","))</f>
        <v>72170498</v>
      </c>
      <c r="F100" s="140" t="str">
        <f>_xlfn.XLOOKUP(E100,[1]!Data[CEDULA],[1]!Data[CARGO],"No Existe",0,1)</f>
        <v>AUXILIAR</v>
      </c>
      <c r="G100" s="5" t="str">
        <f>_xlfn.XLOOKUP(E100,[1]!Data[CEDULA],[1]!Data[EMPRESA DONDE PRESTA SERVICIO],"No Existe",0,1)</f>
        <v>COMFAMILIAR ATLANTICO</v>
      </c>
      <c r="H100" s="5" t="str">
        <f>_xlfn.XLOOKUP(E100,[1]!Data[CEDULA],[1]!Data[UBICACIÓN],"No Existe",0,1)</f>
        <v>CENTRO RECREACIONAL TURIPANA</v>
      </c>
      <c r="I100" s="11" t="s">
        <v>25912</v>
      </c>
      <c r="J100" s="111" t="str">
        <f>UPPER(TEXT(Data[[#This Row],[F. INICIO]],"mmmm"))</f>
        <v>MARZO</v>
      </c>
      <c r="K100" s="9">
        <v>3</v>
      </c>
      <c r="L100" s="11" t="s">
        <v>5</v>
      </c>
      <c r="M100" s="11" t="s">
        <v>25630</v>
      </c>
      <c r="N100" s="141" t="str">
        <f>_xlfn.XLOOKUP(D100,[1]!Data[CEDULA],[1]!Data[EPS/SURA],"No Existe",0,1)</f>
        <v>EPS/SURA</v>
      </c>
      <c r="O100" s="5">
        <f>YEAR(Data[[#This Row],[F. INICIO]])</f>
        <v>2023</v>
      </c>
      <c r="P100" s="17">
        <v>44999</v>
      </c>
      <c r="Q100" s="17">
        <v>45001</v>
      </c>
      <c r="R100" s="8" t="s">
        <v>12819</v>
      </c>
      <c r="S100" s="92" t="str">
        <f>IF(Data[[#This Row],[TIPO DE INCAPACIDAD]]="LICENCIA DE PATERNIDAD","Licencia de paternidad",IF(Data[[#This Row],[TIPO DE INCAPACIDAD]]="LICENCIA DE LUTO","Licencia de Luto",_xlfn.IFNA(VLOOKUP(R100,'CIE-10 PARA RIPS'!$A$6:B13265,2,0),"No especificado")))</f>
        <v>COVID-19, virus no identificado</v>
      </c>
      <c r="T100" t="str">
        <f>IF(P100&lt;&gt;"", IF(P100&gt;0, IF(P100&lt;=DATE(YEAR(P100),MONTH(P100),DAY(P100)), IF(P100&gt;=DATE(YEAR(P100),MONTH(P100),1), IF(K100&gt;10, C100, IF(SUMIFS($K:$K, $C:$C, C100, $P:$P, "&gt;="&amp;DATE(YEAR(P100),MONTH(P100),1), $P:$P, "&lt;="&amp;EOMONTH(P100,0))&gt;10, C100, "")), ""))), "")</f>
        <v/>
      </c>
      <c r="U100" t="str">
        <f>IF(AND(P100&lt;&gt;"", P100&gt;=DATE(YEAR(P100),MONTH(P100),1), SUMIFS($K:$K, $C:$C, C100, $P:$P, "&gt;="&amp;DATE(YEAR(P100),MONTH(P100),1), $P:$P, "&lt;="&amp;EOMONTH(P100,0))&gt;10), K100, "")</f>
        <v/>
      </c>
      <c r="V100" t="str">
        <f>IF(AND(P100&lt;&gt;"", P100&gt;=DATE(YEAR(P100),MONTH(P100),1), SUMIFS($K:$K, $C:$C, C100, $P:$P, "&gt;="&amp;DATE(YEAR(P100),MONTH(P100),1), $P:$P, "&lt;="&amp;EOMONTH(P100,0))&gt;10), YEAR(P100), "")</f>
        <v/>
      </c>
      <c r="W100" t="str">
        <f>IF(AND(P100&lt;&gt;"", P100&gt;=DATE(YEAR(P100),MONTH(P100),1), SUMIFS($K:$K, $C:$C, C100, $P:$P, "&gt;="&amp;DATE(YEAR(P100),MONTH(P100),1), $P:$P, "&lt;="&amp;EOMONTH(P100,0))&gt;10), TEXT(P100, "MMMM"), "")</f>
        <v/>
      </c>
      <c r="X100" t="str" cm="1">
        <f t="array" ref="X100">IF(AND(P100&lt;&gt;"", P100&gt;=DATE(YEAR(P100),MONTH(P100),1), SUMIFS($K:$K, $C:$C, C100, $P:$P, "&gt;="&amp;DATE(YEAR(P100),MONTH(P100),1), $P:$P, "&lt;="&amp;EOMONTH(P100,0))&gt;10), _xlfn.TEXTJOIN(", ", TRUE, _xlfn._xlws.FILTER($R:$R, ($C:$C=C100) * ($P:$P&gt;=DATE(YEAR(P100),MONTH(P100),1)) * ($P:$P&lt;=EOMONTH(P100,0)))), "")</f>
        <v/>
      </c>
      <c r="Y100" t="str" cm="1">
        <f t="array" ref="Y100">IF(AND(P100&lt;&gt;"", P100&gt;=DATE(YEAR(P100),MONTH(P100),1), SUMIFS($K:$K, $C:$C, C100, $P:$P, "&gt;="&amp;DATE(YEAR(P100),MONTH(P100),1), $P:$P, "&lt;="&amp;EOMONTH(P100,0))&gt;10), _xlfn.TEXTJOIN(", ", TRUE, _xlfn._xlws.FILTER($S:$S, ($C:$C=C100) * ($P:$P&gt;=DATE(YEAR(P100),MONTH(P100),1)) * ($P:$P&lt;=EOMONTH(P100,0)))), "")</f>
        <v/>
      </c>
    </row>
    <row r="101" spans="1:25" x14ac:dyDescent="0.25">
      <c r="A101" s="83">
        <v>94</v>
      </c>
      <c r="B101" s="111" t="s">
        <v>26038</v>
      </c>
      <c r="C101" s="159" t="str">
        <f>_xlfn.XLOOKUP(D101,[1]!Data[CEDULA],[1]!Data[Nombre Completo],"No Existe",0,1)</f>
        <v>EDILBERTO CARLOS OLIVARES CHARRIS</v>
      </c>
      <c r="D101" s="163">
        <v>3730754</v>
      </c>
      <c r="E101" s="140">
        <f>IFERROR(_xlfn.NUMBERVALUE(Data[[#This Row],[CEDULA ]],",","."),_xlfn.NUMBERVALUE(Data[[#This Row],[CEDULA ]],".",","))</f>
        <v>3730754</v>
      </c>
      <c r="F101" s="140" t="str">
        <f>_xlfn.XLOOKUP(E101,[1]!Data[CEDULA],[1]!Data[CARGO],"No Existe",0,1)</f>
        <v>COCINERO 1</v>
      </c>
      <c r="G101" s="5" t="str">
        <f>_xlfn.XLOOKUP(E101,[1]!Data[CEDULA],[1]!Data[EMPRESA DONDE PRESTA SERVICIO],"No Existe",0,1)</f>
        <v>COMFAMILIAR ATLANTICO</v>
      </c>
      <c r="H101" s="5" t="str">
        <f>_xlfn.XLOOKUP(E101,[1]!Data[CEDULA],[1]!Data[UBICACIÓN],"No Existe",0,1)</f>
        <v>TURIPANA MERCADEO</v>
      </c>
      <c r="I101" s="11" t="s">
        <v>25912</v>
      </c>
      <c r="J101" s="111" t="str">
        <f>UPPER(TEXT(Data[[#This Row],[F. INICIO]],"mmmm"))</f>
        <v>MARZO</v>
      </c>
      <c r="K101" s="9">
        <v>8</v>
      </c>
      <c r="L101" s="11" t="s">
        <v>5</v>
      </c>
      <c r="M101" s="11" t="s">
        <v>25630</v>
      </c>
      <c r="N101" s="141" t="str">
        <f>_xlfn.XLOOKUP(D101,[1]!Data[CEDULA],[1]!Data[EPS/SURA],"No Existe",0,1)</f>
        <v>MUTUALSER</v>
      </c>
      <c r="O101" s="9">
        <f>YEAR(Data[[#This Row],[F. INICIO]])</f>
        <v>2023</v>
      </c>
      <c r="P101" s="17">
        <v>45004</v>
      </c>
      <c r="Q101" s="17">
        <v>45011</v>
      </c>
      <c r="R101" s="8" t="s">
        <v>5126</v>
      </c>
      <c r="S101" s="92" t="str">
        <f>IF(Data[[#This Row],[TIPO DE INCAPACIDAD]]="LICENCIA DE PATERNIDAD","Licencia de paternidad",IF(Data[[#This Row],[TIPO DE INCAPACIDAD]]="LICENCIA DE LUTO","Licencia de Luto",_xlfn.IFNA(VLOOKUP(R101,'CIE-10 PARA RIPS'!$A$6:B13266,2,0),"No especificado")))</f>
        <v>Contusion de la region lumbosacra y de la pelvis</v>
      </c>
      <c r="T101" t="str">
        <f>IF(P101&lt;&gt;"", IF(P101&gt;0, IF(P101&lt;=DATE(YEAR(P101),MONTH(P101),DAY(P101)), IF(P101&gt;=DATE(YEAR(P101),MONTH(P101),1), IF(K101&gt;10, C101, IF(SUMIFS($K:$K, $C:$C, C101, $P:$P, "&gt;="&amp;DATE(YEAR(P101),MONTH(P101),1), $P:$P, "&lt;="&amp;EOMONTH(P101,0))&gt;10, C101, "")), ""))), "")</f>
        <v/>
      </c>
      <c r="U101" t="str">
        <f>IF(AND(P101&lt;&gt;"", P101&gt;=DATE(YEAR(P101),MONTH(P101),1), SUMIFS($K:$K, $C:$C, C101, $P:$P, "&gt;="&amp;DATE(YEAR(P101),MONTH(P101),1), $P:$P, "&lt;="&amp;EOMONTH(P101,0))&gt;10), K101, "")</f>
        <v/>
      </c>
      <c r="V101" t="str">
        <f>IF(AND(P101&lt;&gt;"", P101&gt;=DATE(YEAR(P101),MONTH(P101),1), SUMIFS($K:$K, $C:$C, C101, $P:$P, "&gt;="&amp;DATE(YEAR(P101),MONTH(P101),1), $P:$P, "&lt;="&amp;EOMONTH(P101,0))&gt;10), YEAR(P101), "")</f>
        <v/>
      </c>
      <c r="W101" t="str">
        <f>IF(AND(P101&lt;&gt;"", P101&gt;=DATE(YEAR(P101),MONTH(P101),1), SUMIFS($K:$K, $C:$C, C101, $P:$P, "&gt;="&amp;DATE(YEAR(P101),MONTH(P101),1), $P:$P, "&lt;="&amp;EOMONTH(P101,0))&gt;10), TEXT(P101, "MMMM"), "")</f>
        <v/>
      </c>
      <c r="X101" t="str" cm="1">
        <f t="array" ref="X101">IF(AND(P101&lt;&gt;"", P101&gt;=DATE(YEAR(P101),MONTH(P101),1), SUMIFS($K:$K, $C:$C, C101, $P:$P, "&gt;="&amp;DATE(YEAR(P101),MONTH(P101),1), $P:$P, "&lt;="&amp;EOMONTH(P101,0))&gt;10), _xlfn.TEXTJOIN(", ", TRUE, _xlfn._xlws.FILTER($R:$R, ($C:$C=C101) * ($P:$P&gt;=DATE(YEAR(P101),MONTH(P101),1)) * ($P:$P&lt;=EOMONTH(P101,0)))), "")</f>
        <v/>
      </c>
      <c r="Y101" t="str" cm="1">
        <f t="array" ref="Y101">IF(AND(P101&lt;&gt;"", P101&gt;=DATE(YEAR(P101),MONTH(P101),1), SUMIFS($K:$K, $C:$C, C101, $P:$P, "&gt;="&amp;DATE(YEAR(P101),MONTH(P101),1), $P:$P, "&lt;="&amp;EOMONTH(P101,0))&gt;10), _xlfn.TEXTJOIN(", ", TRUE, _xlfn._xlws.FILTER($S:$S, ($C:$C=C101) * ($P:$P&gt;=DATE(YEAR(P101),MONTH(P101),1)) * ($P:$P&lt;=EOMONTH(P101,0)))), "")</f>
        <v/>
      </c>
    </row>
    <row r="102" spans="1:25" x14ac:dyDescent="0.25">
      <c r="A102" s="83">
        <v>95</v>
      </c>
      <c r="B102" s="111" t="s">
        <v>26038</v>
      </c>
      <c r="C102" s="159" t="str">
        <f>_xlfn.XLOOKUP(D102,[1]!Data[CEDULA],[1]!Data[Nombre Completo],"No Existe",0,1)</f>
        <v>MAIRA ALEJANDRA MARRIAGA BOLAÑOS</v>
      </c>
      <c r="D102" s="163">
        <v>1143460389</v>
      </c>
      <c r="E102" s="140">
        <f>IFERROR(_xlfn.NUMBERVALUE(Data[[#This Row],[CEDULA ]],",","."),_xlfn.NUMBERVALUE(Data[[#This Row],[CEDULA ]],".",","))</f>
        <v>1143460389</v>
      </c>
      <c r="F102" s="140" t="str">
        <f>_xlfn.XLOOKUP(E102,[1]!Data[CEDULA],[1]!Data[CARGO],"No Existe",0,1)</f>
        <v>SUPERNUMERARIO(A)</v>
      </c>
      <c r="G102" s="5" t="str">
        <f>_xlfn.XLOOKUP(E102,[1]!Data[CEDULA],[1]!Data[EMPRESA DONDE PRESTA SERVICIO],"No Existe",0,1)</f>
        <v>COMFAMILIAR ATLANTICO</v>
      </c>
      <c r="H102" s="5" t="str">
        <f>_xlfn.XLOOKUP(E102,[1]!Data[CEDULA],[1]!Data[UBICACIÓN],"No Existe",0,1)</f>
        <v>SEDE NORTE</v>
      </c>
      <c r="I102" s="5" t="s">
        <v>25911</v>
      </c>
      <c r="J102" s="111" t="str">
        <f>UPPER(TEXT(Data[[#This Row],[F. INICIO]],"mmmm"))</f>
        <v>MARZO</v>
      </c>
      <c r="K102" s="9">
        <v>2</v>
      </c>
      <c r="L102" s="11" t="s">
        <v>5</v>
      </c>
      <c r="M102" s="11" t="s">
        <v>25630</v>
      </c>
      <c r="N102" s="141" t="str">
        <f>_xlfn.XLOOKUP(D102,[1]!Data[CEDULA],[1]!Data[EPS/SURA],"No Existe",0,1)</f>
        <v>SALUD TOTAL</v>
      </c>
      <c r="O102" s="5">
        <f>YEAR(Data[[#This Row],[F. INICIO]])</f>
        <v>2023</v>
      </c>
      <c r="P102" s="17">
        <v>45008</v>
      </c>
      <c r="Q102" s="17">
        <v>45009</v>
      </c>
      <c r="R102" s="8" t="s">
        <v>8939</v>
      </c>
      <c r="S102" s="92" t="str">
        <f>IF(Data[[#This Row],[TIPO DE INCAPACIDAD]]="LICENCIA DE PATERNIDAD","Licencia de paternidad",IF(Data[[#This Row],[TIPO DE INCAPACIDAD]]="LICENCIA DE LUTO","Licencia de Luto",_xlfn.IFNA(VLOOKUP(R102,'CIE-10 PARA RIPS'!$A$6:B13267,2,0),"No especificado")))</f>
        <v>Rinofaringitis aguda [resfriado comun]</v>
      </c>
      <c r="T102" t="str">
        <f>IF(P102&lt;&gt;"", IF(P102&gt;0, IF(P102&lt;=DATE(YEAR(P102),MONTH(P102),DAY(P102)), IF(P102&gt;=DATE(YEAR(P102),MONTH(P102),1), IF(K102&gt;10, C102, IF(SUMIFS($K:$K, $C:$C, C102, $P:$P, "&gt;="&amp;DATE(YEAR(P102),MONTH(P102),1), $P:$P, "&lt;="&amp;EOMONTH(P102,0))&gt;10, C102, "")), ""))), "")</f>
        <v/>
      </c>
      <c r="U102" t="str">
        <f>IF(AND(P102&lt;&gt;"", P102&gt;=DATE(YEAR(P102),MONTH(P102),1), SUMIFS($K:$K, $C:$C, C102, $P:$P, "&gt;="&amp;DATE(YEAR(P102),MONTH(P102),1), $P:$P, "&lt;="&amp;EOMONTH(P102,0))&gt;10), K102, "")</f>
        <v/>
      </c>
      <c r="V102" t="str">
        <f>IF(AND(P102&lt;&gt;"", P102&gt;=DATE(YEAR(P102),MONTH(P102),1), SUMIFS($K:$K, $C:$C, C102, $P:$P, "&gt;="&amp;DATE(YEAR(P102),MONTH(P102),1), $P:$P, "&lt;="&amp;EOMONTH(P102,0))&gt;10), YEAR(P102), "")</f>
        <v/>
      </c>
      <c r="W102" t="str">
        <f>IF(AND(P102&lt;&gt;"", P102&gt;=DATE(YEAR(P102),MONTH(P102),1), SUMIFS($K:$K, $C:$C, C102, $P:$P, "&gt;="&amp;DATE(YEAR(P102),MONTH(P102),1), $P:$P, "&lt;="&amp;EOMONTH(P102,0))&gt;10), TEXT(P102, "MMMM"), "")</f>
        <v/>
      </c>
      <c r="X102" t="str" cm="1">
        <f t="array" ref="X102">IF(AND(P102&lt;&gt;"", P102&gt;=DATE(YEAR(P102),MONTH(P102),1), SUMIFS($K:$K, $C:$C, C102, $P:$P, "&gt;="&amp;DATE(YEAR(P102),MONTH(P102),1), $P:$P, "&lt;="&amp;EOMONTH(P102,0))&gt;10), _xlfn.TEXTJOIN(", ", TRUE, _xlfn._xlws.FILTER($R:$R, ($C:$C=C102) * ($P:$P&gt;=DATE(YEAR(P102),MONTH(P102),1)) * ($P:$P&lt;=EOMONTH(P102,0)))), "")</f>
        <v/>
      </c>
      <c r="Y102" t="str" cm="1">
        <f t="array" ref="Y102">IF(AND(P102&lt;&gt;"", P102&gt;=DATE(YEAR(P102),MONTH(P102),1), SUMIFS($K:$K, $C:$C, C102, $P:$P, "&gt;="&amp;DATE(YEAR(P102),MONTH(P102),1), $P:$P, "&lt;="&amp;EOMONTH(P102,0))&gt;10), _xlfn.TEXTJOIN(", ", TRUE, _xlfn._xlws.FILTER($S:$S, ($C:$C=C102) * ($P:$P&gt;=DATE(YEAR(P102),MONTH(P102),1)) * ($P:$P&lt;=EOMONTH(P102,0)))), "")</f>
        <v/>
      </c>
    </row>
    <row r="103" spans="1:25" x14ac:dyDescent="0.25">
      <c r="A103" s="83">
        <v>96</v>
      </c>
      <c r="B103" s="111" t="s">
        <v>26038</v>
      </c>
      <c r="C103" s="159" t="str">
        <f>_xlfn.XLOOKUP(D103,[1]!Data[CEDULA],[1]!Data[Nombre Completo],"No Existe",0,1)</f>
        <v>LEIDY LAURA JIMENEZ NARVAEZ</v>
      </c>
      <c r="D103" s="163">
        <v>1234093434</v>
      </c>
      <c r="E103" s="140">
        <f>IFERROR(_xlfn.NUMBERVALUE(Data[[#This Row],[CEDULA ]],",","."),_xlfn.NUMBERVALUE(Data[[#This Row],[CEDULA ]],".",","))</f>
        <v>1234093434</v>
      </c>
      <c r="F103" s="140" t="str">
        <f>_xlfn.XLOOKUP(E103,[1]!Data[CEDULA],[1]!Data[CARGO],"No Existe",0,1)</f>
        <v>SUPERNUMERARIO(A)</v>
      </c>
      <c r="G103" s="5" t="str">
        <f>_xlfn.XLOOKUP(E103,[1]!Data[CEDULA],[1]!Data[EMPRESA DONDE PRESTA SERVICIO],"No Existe",0,1)</f>
        <v>COMFAMILIAR ATLANTICO</v>
      </c>
      <c r="H103" s="5" t="str">
        <f>_xlfn.XLOOKUP(E103,[1]!Data[CEDULA],[1]!Data[UBICACIÓN],"No Existe",0,1)</f>
        <v>CENTRO RECREACIONAL CLL 48</v>
      </c>
      <c r="I103" s="5" t="s">
        <v>25911</v>
      </c>
      <c r="J103" s="111" t="str">
        <f>UPPER(TEXT(Data[[#This Row],[F. INICIO]],"mmmm"))</f>
        <v>MARZO</v>
      </c>
      <c r="K103" s="9">
        <v>2</v>
      </c>
      <c r="L103" s="11" t="s">
        <v>5</v>
      </c>
      <c r="M103" s="11" t="s">
        <v>25630</v>
      </c>
      <c r="N103" s="141" t="str">
        <f>_xlfn.XLOOKUP(D103,[1]!Data[CEDULA],[1]!Data[EPS/SURA],"No Existe",0,1)</f>
        <v>EPS/SURA</v>
      </c>
      <c r="O103" s="5">
        <f>YEAR(Data[[#This Row],[F. INICIO]])</f>
        <v>2023</v>
      </c>
      <c r="P103" s="17">
        <v>45009</v>
      </c>
      <c r="Q103" s="17">
        <v>45010</v>
      </c>
      <c r="R103" s="5" t="s">
        <v>8459</v>
      </c>
      <c r="S103" s="92" t="str">
        <f>IF(Data[[#This Row],[TIPO DE INCAPACIDAD]]="LICENCIA DE PATERNIDAD","Licencia de paternidad",IF(Data[[#This Row],[TIPO DE INCAPACIDAD]]="LICENCIA DE LUTO","Licencia de Luto",_xlfn.IFNA(VLOOKUP(R103,'CIE-10 PARA RIPS'!$A$6:B13268,2,0),"No especificado")))</f>
        <v>Diarrea funcional</v>
      </c>
      <c r="T103" t="str">
        <f>IF(P103&lt;&gt;"", IF(P103&gt;0, IF(P103&lt;=DATE(YEAR(P103),MONTH(P103),DAY(P103)), IF(P103&gt;=DATE(YEAR(P103),MONTH(P103),1), IF(K103&gt;10, C103, IF(SUMIFS($K:$K, $C:$C, C103, $P:$P, "&gt;="&amp;DATE(YEAR(P103),MONTH(P103),1), $P:$P, "&lt;="&amp;EOMONTH(P103,0))&gt;10, C103, "")), ""))), "")</f>
        <v/>
      </c>
      <c r="U103" t="str">
        <f>IF(AND(P103&lt;&gt;"", P103&gt;=DATE(YEAR(P103),MONTH(P103),1), SUMIFS($K:$K, $C:$C, C103, $P:$P, "&gt;="&amp;DATE(YEAR(P103),MONTH(P103),1), $P:$P, "&lt;="&amp;EOMONTH(P103,0))&gt;10), K103, "")</f>
        <v/>
      </c>
      <c r="V103" t="str">
        <f>IF(AND(P103&lt;&gt;"", P103&gt;=DATE(YEAR(P103),MONTH(P103),1), SUMIFS($K:$K, $C:$C, C103, $P:$P, "&gt;="&amp;DATE(YEAR(P103),MONTH(P103),1), $P:$P, "&lt;="&amp;EOMONTH(P103,0))&gt;10), YEAR(P103), "")</f>
        <v/>
      </c>
      <c r="W103" t="str">
        <f>IF(AND(P103&lt;&gt;"", P103&gt;=DATE(YEAR(P103),MONTH(P103),1), SUMIFS($K:$K, $C:$C, C103, $P:$P, "&gt;="&amp;DATE(YEAR(P103),MONTH(P103),1), $P:$P, "&lt;="&amp;EOMONTH(P103,0))&gt;10), TEXT(P103, "MMMM"), "")</f>
        <v/>
      </c>
      <c r="X103" t="str" cm="1">
        <f t="array" ref="X103">IF(AND(P103&lt;&gt;"", P103&gt;=DATE(YEAR(P103),MONTH(P103),1), SUMIFS($K:$K, $C:$C, C103, $P:$P, "&gt;="&amp;DATE(YEAR(P103),MONTH(P103),1), $P:$P, "&lt;="&amp;EOMONTH(P103,0))&gt;10), _xlfn.TEXTJOIN(", ", TRUE, _xlfn._xlws.FILTER($R:$R, ($C:$C=C103) * ($P:$P&gt;=DATE(YEAR(P103),MONTH(P103),1)) * ($P:$P&lt;=EOMONTH(P103,0)))), "")</f>
        <v/>
      </c>
      <c r="Y103" t="str" cm="1">
        <f t="array" ref="Y103">IF(AND(P103&lt;&gt;"", P103&gt;=DATE(YEAR(P103),MONTH(P103),1), SUMIFS($K:$K, $C:$C, C103, $P:$P, "&gt;="&amp;DATE(YEAR(P103),MONTH(P103),1), $P:$P, "&lt;="&amp;EOMONTH(P103,0))&gt;10), _xlfn.TEXTJOIN(", ", TRUE, _xlfn._xlws.FILTER($S:$S, ($C:$C=C103) * ($P:$P&gt;=DATE(YEAR(P103),MONTH(P103),1)) * ($P:$P&lt;=EOMONTH(P103,0)))), "")</f>
        <v/>
      </c>
    </row>
    <row r="104" spans="1:25" x14ac:dyDescent="0.25">
      <c r="A104" s="83">
        <v>97</v>
      </c>
      <c r="B104" s="111" t="s">
        <v>26038</v>
      </c>
      <c r="C104" s="159" t="str">
        <f>_xlfn.XLOOKUP(D104,[1]!Data[CEDULA],[1]!Data[Nombre Completo],"No Existe",0,1)</f>
        <v>EDGAR ENRIQUE AMAYA JIMENEZ</v>
      </c>
      <c r="D104" s="163">
        <v>1044392017</v>
      </c>
      <c r="E104" s="140">
        <f>IFERROR(_xlfn.NUMBERVALUE(Data[[#This Row],[CEDULA ]],",","."),_xlfn.NUMBERVALUE(Data[[#This Row],[CEDULA ]],".",","))</f>
        <v>1044392017</v>
      </c>
      <c r="F104" s="140" t="str">
        <f>_xlfn.XLOOKUP(E104,[1]!Data[CEDULA],[1]!Data[CARGO],"No Existe",0,1)</f>
        <v>OFICIOS VARIOS</v>
      </c>
      <c r="G104" s="5" t="str">
        <f>_xlfn.XLOOKUP(E104,[1]!Data[CEDULA],[1]!Data[EMPRESA DONDE PRESTA SERVICIO],"No Existe",0,1)</f>
        <v>COMFAMILIAR ATLANTICO</v>
      </c>
      <c r="H104" s="5" t="str">
        <f>_xlfn.XLOOKUP(E104,[1]!Data[CEDULA],[1]!Data[UBICACIÓN],"No Existe",0,1)</f>
        <v>CENTRO RECREACIONAL TURIPANA</v>
      </c>
      <c r="I104" s="5" t="s">
        <v>25912</v>
      </c>
      <c r="J104" s="111" t="str">
        <f>UPPER(TEXT(Data[[#This Row],[F. INICIO]],"mmmm"))</f>
        <v>MARZO</v>
      </c>
      <c r="K104" s="9">
        <v>10</v>
      </c>
      <c r="L104" s="11" t="s">
        <v>5</v>
      </c>
      <c r="M104" s="11" t="s">
        <v>25630</v>
      </c>
      <c r="N104" s="141" t="str">
        <f>_xlfn.XLOOKUP(D104,[1]!Data[CEDULA],[1]!Data[EPS/SURA],"No Existe",0,1)</f>
        <v>SALUD TOTAL</v>
      </c>
      <c r="O104" s="5">
        <f>YEAR(Data[[#This Row],[F. INICIO]])</f>
        <v>2023</v>
      </c>
      <c r="P104" s="17">
        <v>45015</v>
      </c>
      <c r="Q104" s="17">
        <v>45024</v>
      </c>
      <c r="R104" s="5" t="s">
        <v>9634</v>
      </c>
      <c r="S104" s="92" t="str">
        <f>IF(Data[[#This Row],[TIPO DE INCAPACIDAD]]="LICENCIA DE PATERNIDAD","Licencia de paternidad",IF(Data[[#This Row],[TIPO DE INCAPACIDAD]]="LICENCIA DE LUTO","Licencia de Luto",_xlfn.IFNA(VLOOKUP(R104,'CIE-10 PARA RIPS'!$A$6:B13269,2,0),"No especificado")))</f>
        <v>Pterigion</v>
      </c>
      <c r="T104" t="str">
        <f>IF(P104&lt;&gt;"", IF(P104&gt;0, IF(P104&lt;=DATE(YEAR(P104),MONTH(P104),DAY(P104)), IF(P104&gt;=DATE(YEAR(P104),MONTH(P104),1), IF(K104&gt;10, C104, IF(SUMIFS($K:$K, $C:$C, C104, $P:$P, "&gt;="&amp;DATE(YEAR(P104),MONTH(P104),1), $P:$P, "&lt;="&amp;EOMONTH(P104,0))&gt;10, C104, "")), ""))), "")</f>
        <v/>
      </c>
      <c r="U104" t="str">
        <f>IF(AND(P104&lt;&gt;"", P104&gt;=DATE(YEAR(P104),MONTH(P104),1), SUMIFS($K:$K, $C:$C, C104, $P:$P, "&gt;="&amp;DATE(YEAR(P104),MONTH(P104),1), $P:$P, "&lt;="&amp;EOMONTH(P104,0))&gt;10), K104, "")</f>
        <v/>
      </c>
      <c r="V104" t="str">
        <f>IF(AND(P104&lt;&gt;"", P104&gt;=DATE(YEAR(P104),MONTH(P104),1), SUMIFS($K:$K, $C:$C, C104, $P:$P, "&gt;="&amp;DATE(YEAR(P104),MONTH(P104),1), $P:$P, "&lt;="&amp;EOMONTH(P104,0))&gt;10), YEAR(P104), "")</f>
        <v/>
      </c>
      <c r="W104" t="str">
        <f>IF(AND(P104&lt;&gt;"", P104&gt;=DATE(YEAR(P104),MONTH(P104),1), SUMIFS($K:$K, $C:$C, C104, $P:$P, "&gt;="&amp;DATE(YEAR(P104),MONTH(P104),1), $P:$P, "&lt;="&amp;EOMONTH(P104,0))&gt;10), TEXT(P104, "MMMM"), "")</f>
        <v/>
      </c>
      <c r="X104" t="str" cm="1">
        <f t="array" ref="X104">IF(AND(P104&lt;&gt;"", P104&gt;=DATE(YEAR(P104),MONTH(P104),1), SUMIFS($K:$K, $C:$C, C104, $P:$P, "&gt;="&amp;DATE(YEAR(P104),MONTH(P104),1), $P:$P, "&lt;="&amp;EOMONTH(P104,0))&gt;10), _xlfn.TEXTJOIN(", ", TRUE, _xlfn._xlws.FILTER($R:$R, ($C:$C=C104) * ($P:$P&gt;=DATE(YEAR(P104),MONTH(P104),1)) * ($P:$P&lt;=EOMONTH(P104,0)))), "")</f>
        <v/>
      </c>
      <c r="Y104" t="str" cm="1">
        <f t="array" ref="Y104">IF(AND(P104&lt;&gt;"", P104&gt;=DATE(YEAR(P104),MONTH(P104),1), SUMIFS($K:$K, $C:$C, C104, $P:$P, "&gt;="&amp;DATE(YEAR(P104),MONTH(P104),1), $P:$P, "&lt;="&amp;EOMONTH(P104,0))&gt;10), _xlfn.TEXTJOIN(", ", TRUE, _xlfn._xlws.FILTER($S:$S, ($C:$C=C104) * ($P:$P&gt;=DATE(YEAR(P104),MONTH(P104),1)) * ($P:$P&lt;=EOMONTH(P104,0)))), "")</f>
        <v/>
      </c>
    </row>
    <row r="105" spans="1:25" x14ac:dyDescent="0.25">
      <c r="A105" s="83">
        <v>98</v>
      </c>
      <c r="B105" s="111" t="s">
        <v>26038</v>
      </c>
      <c r="C105" s="159" t="str">
        <f>_xlfn.XLOOKUP(D105,[1]!Data[CEDULA],[1]!Data[Nombre Completo],"No Existe",0,1)</f>
        <v>BENNIS ANTONIO CHIQUILLO LOPEZ</v>
      </c>
      <c r="D105" s="163">
        <v>8775024</v>
      </c>
      <c r="E105" s="140">
        <f>IFERROR(_xlfn.NUMBERVALUE(Data[[#This Row],[CEDULA ]],",","."),_xlfn.NUMBERVALUE(Data[[#This Row],[CEDULA ]],".",","))</f>
        <v>8775024</v>
      </c>
      <c r="F105" s="140" t="str">
        <f>_xlfn.XLOOKUP(E105,[1]!Data[CEDULA],[1]!Data[CARGO],"No Existe",0,1)</f>
        <v>SUBCHEF</v>
      </c>
      <c r="G105" s="5" t="str">
        <f>_xlfn.XLOOKUP(E105,[1]!Data[CEDULA],[1]!Data[EMPRESA DONDE PRESTA SERVICIO],"No Existe",0,1)</f>
        <v>COMFAMILIAR ATLANTICO</v>
      </c>
      <c r="H105" s="5" t="str">
        <f>_xlfn.XLOOKUP(E105,[1]!Data[CEDULA],[1]!Data[UBICACIÓN],"No Existe",0,1)</f>
        <v>SEDE SPORT GYM</v>
      </c>
      <c r="I105" s="5" t="s">
        <v>25912</v>
      </c>
      <c r="J105" s="111" t="str">
        <f>UPPER(TEXT(Data[[#This Row],[F. INICIO]],"mmmm"))</f>
        <v>ABRIL</v>
      </c>
      <c r="K105" s="9">
        <v>2</v>
      </c>
      <c r="L105" s="11" t="s">
        <v>5</v>
      </c>
      <c r="M105" s="11" t="s">
        <v>25630</v>
      </c>
      <c r="N105" s="141" t="str">
        <f>_xlfn.XLOOKUP(D105,[1]!Data[CEDULA],[1]!Data[EPS/SURA],"No Existe",0,1)</f>
        <v>E.P.S SANITAS</v>
      </c>
      <c r="O105" s="5">
        <f>YEAR(Data[[#This Row],[F. INICIO]])</f>
        <v>2023</v>
      </c>
      <c r="P105" s="17">
        <v>45020</v>
      </c>
      <c r="Q105" s="17">
        <v>45021</v>
      </c>
      <c r="R105" s="5" t="s">
        <v>8297</v>
      </c>
      <c r="S105" s="92" t="str">
        <f>IF(Data[[#This Row],[TIPO DE INCAPACIDAD]]="LICENCIA DE PATERNIDAD","Licencia de paternidad",IF(Data[[#This Row],[TIPO DE INCAPACIDAD]]="LICENCIA DE LUTO","Licencia de Luto",_xlfn.IFNA(VLOOKUP(R105,'CIE-10 PARA RIPS'!$A$6:B13270,2,0),"No especificado")))</f>
        <v>Celulitis de otras partes de los miembros</v>
      </c>
      <c r="T105" t="str">
        <f>IF(P105&lt;&gt;"", IF(P105&gt;0, IF(P105&lt;=DATE(YEAR(P105),MONTH(P105),DAY(P105)), IF(P105&gt;=DATE(YEAR(P105),MONTH(P105),1), IF(K105&gt;10, C105, IF(SUMIFS($K:$K, $C:$C, C105, $P:$P, "&gt;="&amp;DATE(YEAR(P105),MONTH(P105),1), $P:$P, "&lt;="&amp;EOMONTH(P105,0))&gt;10, C105, "")), ""))), "")</f>
        <v/>
      </c>
      <c r="U105" t="str">
        <f>IF(AND(P105&lt;&gt;"", P105&gt;=DATE(YEAR(P105),MONTH(P105),1), SUMIFS($K:$K, $C:$C, C105, $P:$P, "&gt;="&amp;DATE(YEAR(P105),MONTH(P105),1), $P:$P, "&lt;="&amp;EOMONTH(P105,0))&gt;10), K105, "")</f>
        <v/>
      </c>
      <c r="V105" t="str">
        <f>IF(AND(P105&lt;&gt;"", P105&gt;=DATE(YEAR(P105),MONTH(P105),1), SUMIFS($K:$K, $C:$C, C105, $P:$P, "&gt;="&amp;DATE(YEAR(P105),MONTH(P105),1), $P:$P, "&lt;="&amp;EOMONTH(P105,0))&gt;10), YEAR(P105), "")</f>
        <v/>
      </c>
      <c r="W105" t="str">
        <f>IF(AND(P105&lt;&gt;"", P105&gt;=DATE(YEAR(P105),MONTH(P105),1), SUMIFS($K:$K, $C:$C, C105, $P:$P, "&gt;="&amp;DATE(YEAR(P105),MONTH(P105),1), $P:$P, "&lt;="&amp;EOMONTH(P105,0))&gt;10), TEXT(P105, "MMMM"), "")</f>
        <v/>
      </c>
      <c r="X105" t="str" cm="1">
        <f t="array" ref="X105">IF(AND(P105&lt;&gt;"", P105&gt;=DATE(YEAR(P105),MONTH(P105),1), SUMIFS($K:$K, $C:$C, C105, $P:$P, "&gt;="&amp;DATE(YEAR(P105),MONTH(P105),1), $P:$P, "&lt;="&amp;EOMONTH(P105,0))&gt;10), _xlfn.TEXTJOIN(", ", TRUE, _xlfn._xlws.FILTER($R:$R, ($C:$C=C105) * ($P:$P&gt;=DATE(YEAR(P105),MONTH(P105),1)) * ($P:$P&lt;=EOMONTH(P105,0)))), "")</f>
        <v/>
      </c>
      <c r="Y105" t="str" cm="1">
        <f t="array" ref="Y105">IF(AND(P105&lt;&gt;"", P105&gt;=DATE(YEAR(P105),MONTH(P105),1), SUMIFS($K:$K, $C:$C, C105, $P:$P, "&gt;="&amp;DATE(YEAR(P105),MONTH(P105),1), $P:$P, "&lt;="&amp;EOMONTH(P105,0))&gt;10), _xlfn.TEXTJOIN(", ", TRUE, _xlfn._xlws.FILTER($S:$S, ($C:$C=C105) * ($P:$P&gt;=DATE(YEAR(P105),MONTH(P105),1)) * ($P:$P&lt;=EOMONTH(P105,0)))), "")</f>
        <v/>
      </c>
    </row>
    <row r="106" spans="1:25" x14ac:dyDescent="0.25">
      <c r="A106" s="83">
        <v>99</v>
      </c>
      <c r="B106" s="111" t="s">
        <v>26038</v>
      </c>
      <c r="C106" s="159" t="str">
        <f>_xlfn.XLOOKUP(D106,[1]!Data[CEDULA],[1]!Data[Nombre Completo],"No Existe",0,1)</f>
        <v>MAIRA ALEJANDRA MARRIAGA BOLAÑOS</v>
      </c>
      <c r="D106" s="163">
        <v>1143460389</v>
      </c>
      <c r="E106" s="140">
        <f>IFERROR(_xlfn.NUMBERVALUE(Data[[#This Row],[CEDULA ]],",","."),_xlfn.NUMBERVALUE(Data[[#This Row],[CEDULA ]],".",","))</f>
        <v>1143460389</v>
      </c>
      <c r="F106" s="140" t="str">
        <f>_xlfn.XLOOKUP(E106,[1]!Data[CEDULA],[1]!Data[CARGO],"No Existe",0,1)</f>
        <v>SUPERNUMERARIO(A)</v>
      </c>
      <c r="G106" s="5" t="str">
        <f>_xlfn.XLOOKUP(E106,[1]!Data[CEDULA],[1]!Data[EMPRESA DONDE PRESTA SERVICIO],"No Existe",0,1)</f>
        <v>COMFAMILIAR ATLANTICO</v>
      </c>
      <c r="H106" s="5" t="str">
        <f>_xlfn.XLOOKUP(E106,[1]!Data[CEDULA],[1]!Data[UBICACIÓN],"No Existe",0,1)</f>
        <v>SEDE NORTE</v>
      </c>
      <c r="I106" s="5" t="s">
        <v>25911</v>
      </c>
      <c r="J106" s="111" t="str">
        <f>UPPER(TEXT(Data[[#This Row],[F. INICIO]],"mmmm"))</f>
        <v>ABRIL</v>
      </c>
      <c r="K106" s="9">
        <v>3</v>
      </c>
      <c r="L106" s="11" t="s">
        <v>5</v>
      </c>
      <c r="M106" s="11" t="s">
        <v>25630</v>
      </c>
      <c r="N106" s="141" t="str">
        <f>_xlfn.XLOOKUP(D106,[1]!Data[CEDULA],[1]!Data[EPS/SURA],"No Existe",0,1)</f>
        <v>SALUD TOTAL</v>
      </c>
      <c r="O106" s="5">
        <f>YEAR(Data[[#This Row],[F. INICIO]])</f>
        <v>2023</v>
      </c>
      <c r="P106" s="17">
        <v>45023</v>
      </c>
      <c r="Q106" s="17">
        <v>45025</v>
      </c>
      <c r="R106" s="4" t="s">
        <v>5597</v>
      </c>
      <c r="S106" s="92" t="str">
        <f>IF(Data[[#This Row],[TIPO DE INCAPACIDAD]]="LICENCIA DE PATERNIDAD","Licencia de paternidad",IF(Data[[#This Row],[TIPO DE INCAPACIDAD]]="LICENCIA DE LUTO","Licencia de Luto",_xlfn.IFNA(VLOOKUP(R106,'CIE-10 PARA RIPS'!$A$6:B13271,2,0),"No especificado")))</f>
        <v>Otros dolores abdominales y los no especificados</v>
      </c>
      <c r="T106" t="str">
        <f>IF(P106&lt;&gt;"", IF(P106&gt;0, IF(P106&lt;=DATE(YEAR(P106),MONTH(P106),DAY(P106)), IF(P106&gt;=DATE(YEAR(P106),MONTH(P106),1), IF(K106&gt;10, C106, IF(SUMIFS($K:$K, $C:$C, C106, $P:$P, "&gt;="&amp;DATE(YEAR(P106),MONTH(P106),1), $P:$P, "&lt;="&amp;EOMONTH(P106,0))&gt;10, C106, "")), ""))), "")</f>
        <v/>
      </c>
      <c r="U106" t="str">
        <f>IF(AND(P106&lt;&gt;"", P106&gt;=DATE(YEAR(P106),MONTH(P106),1), SUMIFS($K:$K, $C:$C, C106, $P:$P, "&gt;="&amp;DATE(YEAR(P106),MONTH(P106),1), $P:$P, "&lt;="&amp;EOMONTH(P106,0))&gt;10), K106, "")</f>
        <v/>
      </c>
      <c r="V106" t="str">
        <f>IF(AND(P106&lt;&gt;"", P106&gt;=DATE(YEAR(P106),MONTH(P106),1), SUMIFS($K:$K, $C:$C, C106, $P:$P, "&gt;="&amp;DATE(YEAR(P106),MONTH(P106),1), $P:$P, "&lt;="&amp;EOMONTH(P106,0))&gt;10), YEAR(P106), "")</f>
        <v/>
      </c>
      <c r="W106" t="str">
        <f>IF(AND(P106&lt;&gt;"", P106&gt;=DATE(YEAR(P106),MONTH(P106),1), SUMIFS($K:$K, $C:$C, C106, $P:$P, "&gt;="&amp;DATE(YEAR(P106),MONTH(P106),1), $P:$P, "&lt;="&amp;EOMONTH(P106,0))&gt;10), TEXT(P106, "MMMM"), "")</f>
        <v/>
      </c>
      <c r="X106" t="str" cm="1">
        <f t="array" ref="X106">IF(AND(P106&lt;&gt;"", P106&gt;=DATE(YEAR(P106),MONTH(P106),1), SUMIFS($K:$K, $C:$C, C106, $P:$P, "&gt;="&amp;DATE(YEAR(P106),MONTH(P106),1), $P:$P, "&lt;="&amp;EOMONTH(P106,0))&gt;10), _xlfn.TEXTJOIN(", ", TRUE, _xlfn._xlws.FILTER($R:$R, ($C:$C=C106) * ($P:$P&gt;=DATE(YEAR(P106),MONTH(P106),1)) * ($P:$P&lt;=EOMONTH(P106,0)))), "")</f>
        <v/>
      </c>
      <c r="Y106" t="str" cm="1">
        <f t="array" ref="Y106">IF(AND(P106&lt;&gt;"", P106&gt;=DATE(YEAR(P106),MONTH(P106),1), SUMIFS($K:$K, $C:$C, C106, $P:$P, "&gt;="&amp;DATE(YEAR(P106),MONTH(P106),1), $P:$P, "&lt;="&amp;EOMONTH(P106,0))&gt;10), _xlfn.TEXTJOIN(", ", TRUE, _xlfn._xlws.FILTER($S:$S, ($C:$C=C106) * ($P:$P&gt;=DATE(YEAR(P106),MONTH(P106),1)) * ($P:$P&lt;=EOMONTH(P106,0)))), "")</f>
        <v/>
      </c>
    </row>
    <row r="107" spans="1:25" x14ac:dyDescent="0.25">
      <c r="A107" s="83">
        <v>100</v>
      </c>
      <c r="B107" s="111" t="s">
        <v>26038</v>
      </c>
      <c r="C107" s="159" t="str">
        <f>_xlfn.XLOOKUP(D107,[1]!Data[CEDULA],[1]!Data[Nombre Completo],"No Existe",0,1)</f>
        <v>GENISIS MARIA CANTILLO TORRES</v>
      </c>
      <c r="D107" s="162">
        <v>1002228922</v>
      </c>
      <c r="E107" s="139">
        <f>IFERROR(_xlfn.NUMBERVALUE(Data[[#This Row],[CEDULA ]],",","."),_xlfn.NUMBERVALUE(Data[[#This Row],[CEDULA ]],".",","))</f>
        <v>1002228922</v>
      </c>
      <c r="F107" s="139" t="str">
        <f>_xlfn.XLOOKUP(E107,[1]!Data[CEDULA],[1]!Data[CARGO],"No Existe",0,1)</f>
        <v>MESERO</v>
      </c>
      <c r="G107" s="24" t="str">
        <f>_xlfn.XLOOKUP(E107,[1]!Data[CEDULA],[1]!Data[EMPRESA DONDE PRESTA SERVICIO],"No Existe",0,1)</f>
        <v>COMFAMILIAR ATLANTICO</v>
      </c>
      <c r="H107" s="24" t="str">
        <f>_xlfn.XLOOKUP(E107,[1]!Data[CEDULA],[1]!Data[UBICACIÓN],"No Existe",0,1)</f>
        <v>SEDE SPORT GYM</v>
      </c>
      <c r="I107" s="24" t="s">
        <v>25911</v>
      </c>
      <c r="J107" s="111" t="str">
        <f>UPPER(TEXT(Data[[#This Row],[F. INICIO]],"mmmm"))</f>
        <v>ABRIL</v>
      </c>
      <c r="K107" s="13">
        <v>2</v>
      </c>
      <c r="L107" s="11" t="s">
        <v>5</v>
      </c>
      <c r="M107" s="11" t="s">
        <v>25630</v>
      </c>
      <c r="N107" s="141" t="str">
        <f>_xlfn.XLOOKUP(D107,[1]!Data[CEDULA],[1]!Data[EPS/SURA],"No Existe",0,1)</f>
        <v>MUTUALSER</v>
      </c>
      <c r="O107" s="11">
        <f>YEAR(Data[[#This Row],[F. INICIO]])</f>
        <v>2023</v>
      </c>
      <c r="P107" s="19">
        <v>45032</v>
      </c>
      <c r="Q107" s="19">
        <v>45034</v>
      </c>
      <c r="R107" s="24" t="s">
        <v>9886</v>
      </c>
      <c r="S107" s="92" t="str">
        <f>IF(Data[[#This Row],[TIPO DE INCAPACIDAD]]="LICENCIA DE PATERNIDAD","Licencia de paternidad",IF(Data[[#This Row],[TIPO DE INCAPACIDAD]]="LICENCIA DE LUTO","Licencia de Luto",_xlfn.IFNA(VLOOKUP(R107,'CIE-10 PARA RIPS'!$A$6:B13272,2,0),"No especificado")))</f>
        <v>Cefalea debida a tension</v>
      </c>
      <c r="T107" t="str">
        <f>IF(P107&lt;&gt;"", IF(P107&gt;0, IF(P107&lt;=DATE(YEAR(P107),MONTH(P107),DAY(P107)), IF(P107&gt;=DATE(YEAR(P107),MONTH(P107),1), IF(K107&gt;10, C107, IF(SUMIFS($K:$K, $C:$C, C107, $P:$P, "&gt;="&amp;DATE(YEAR(P107),MONTH(P107),1), $P:$P, "&lt;="&amp;EOMONTH(P107,0))&gt;10, C107, "")), ""))), "")</f>
        <v/>
      </c>
      <c r="U107" t="str">
        <f>IF(AND(P107&lt;&gt;"", P107&gt;=DATE(YEAR(P107),MONTH(P107),1), SUMIFS($K:$K, $C:$C, C107, $P:$P, "&gt;="&amp;DATE(YEAR(P107),MONTH(P107),1), $P:$P, "&lt;="&amp;EOMONTH(P107,0))&gt;10), K107, "")</f>
        <v/>
      </c>
      <c r="V107" t="str">
        <f>IF(AND(P107&lt;&gt;"", P107&gt;=DATE(YEAR(P107),MONTH(P107),1), SUMIFS($K:$K, $C:$C, C107, $P:$P, "&gt;="&amp;DATE(YEAR(P107),MONTH(P107),1), $P:$P, "&lt;="&amp;EOMONTH(P107,0))&gt;10), YEAR(P107), "")</f>
        <v/>
      </c>
      <c r="W107" t="str">
        <f>IF(AND(P107&lt;&gt;"", P107&gt;=DATE(YEAR(P107),MONTH(P107),1), SUMIFS($K:$K, $C:$C, C107, $P:$P, "&gt;="&amp;DATE(YEAR(P107),MONTH(P107),1), $P:$P, "&lt;="&amp;EOMONTH(P107,0))&gt;10), TEXT(P107, "MMMM"), "")</f>
        <v/>
      </c>
      <c r="X107" t="str" cm="1">
        <f t="array" ref="X107">IF(AND(P107&lt;&gt;"", P107&gt;=DATE(YEAR(P107),MONTH(P107),1), SUMIFS($K:$K, $C:$C, C107, $P:$P, "&gt;="&amp;DATE(YEAR(P107),MONTH(P107),1), $P:$P, "&lt;="&amp;EOMONTH(P107,0))&gt;10), _xlfn.TEXTJOIN(", ", TRUE, _xlfn._xlws.FILTER($R:$R, ($C:$C=C107) * ($P:$P&gt;=DATE(YEAR(P107),MONTH(P107),1)) * ($P:$P&lt;=EOMONTH(P107,0)))), "")</f>
        <v/>
      </c>
      <c r="Y107" t="str" cm="1">
        <f t="array" ref="Y107">IF(AND(P107&lt;&gt;"", P107&gt;=DATE(YEAR(P107),MONTH(P107),1), SUMIFS($K:$K, $C:$C, C107, $P:$P, "&gt;="&amp;DATE(YEAR(P107),MONTH(P107),1), $P:$P, "&lt;="&amp;EOMONTH(P107,0))&gt;10), _xlfn.TEXTJOIN(", ", TRUE, _xlfn._xlws.FILTER($S:$S, ($C:$C=C107) * ($P:$P&gt;=DATE(YEAR(P107),MONTH(P107),1)) * ($P:$P&lt;=EOMONTH(P107,0)))), "")</f>
        <v/>
      </c>
    </row>
    <row r="108" spans="1:25" x14ac:dyDescent="0.25">
      <c r="A108" s="83">
        <v>101</v>
      </c>
      <c r="B108" s="111" t="s">
        <v>26038</v>
      </c>
      <c r="C108" s="159" t="str">
        <f>_xlfn.XLOOKUP(D108,[1]!Data[CEDULA],[1]!Data[Nombre Completo],"No Existe",0,1)</f>
        <v>JAVIER ALFONSO MEJIA MARTINEZ</v>
      </c>
      <c r="D108" s="162">
        <v>72314183</v>
      </c>
      <c r="E108" s="139">
        <f>IFERROR(_xlfn.NUMBERVALUE(Data[[#This Row],[CEDULA ]],",","."),_xlfn.NUMBERVALUE(Data[[#This Row],[CEDULA ]],".",","))</f>
        <v>72314183</v>
      </c>
      <c r="F108" s="139" t="str">
        <f>_xlfn.XLOOKUP(E108,[1]!Data[CEDULA],[1]!Data[CARGO],"No Existe",0,1)</f>
        <v>SUPERNUMERARIO(A)</v>
      </c>
      <c r="G108" s="24" t="str">
        <f>_xlfn.XLOOKUP(E108,[1]!Data[CEDULA],[1]!Data[EMPRESA DONDE PRESTA SERVICIO],"No Existe",0,1)</f>
        <v>COMFAMILIAR ATLANTICO</v>
      </c>
      <c r="H108" s="24" t="str">
        <f>_xlfn.XLOOKUP(E108,[1]!Data[CEDULA],[1]!Data[UBICACIÓN],"No Existe",0,1)</f>
        <v>CENTRO RECREACIONAL CLL 48</v>
      </c>
      <c r="I108" s="24" t="s">
        <v>25912</v>
      </c>
      <c r="J108" s="111" t="str">
        <f>UPPER(TEXT(Data[[#This Row],[F. INICIO]],"mmmm"))</f>
        <v>ABRIL</v>
      </c>
      <c r="K108" s="13">
        <v>2</v>
      </c>
      <c r="L108" s="11" t="s">
        <v>5</v>
      </c>
      <c r="M108" s="11" t="s">
        <v>25630</v>
      </c>
      <c r="N108" s="141" t="str">
        <f>_xlfn.XLOOKUP(D108,[1]!Data[CEDULA],[1]!Data[EPS/SURA],"No Existe",0,1)</f>
        <v>SALUD TOTAL</v>
      </c>
      <c r="O108" s="11">
        <f>YEAR(Data[[#This Row],[F. INICIO]])</f>
        <v>2023</v>
      </c>
      <c r="P108" s="19">
        <v>45040</v>
      </c>
      <c r="Q108" s="19">
        <v>45041</v>
      </c>
      <c r="R108" s="24" t="s">
        <v>8939</v>
      </c>
      <c r="S108" s="92" t="str">
        <f>IF(Data[[#This Row],[TIPO DE INCAPACIDAD]]="LICENCIA DE PATERNIDAD","Licencia de paternidad",IF(Data[[#This Row],[TIPO DE INCAPACIDAD]]="LICENCIA DE LUTO","Licencia de Luto",_xlfn.IFNA(VLOOKUP(R108,'CIE-10 PARA RIPS'!$A$6:B13273,2,0),"No especificado")))</f>
        <v>Rinofaringitis aguda [resfriado comun]</v>
      </c>
      <c r="T108" t="str">
        <f>IF(P108&lt;&gt;"", IF(P108&gt;0, IF(P108&lt;=DATE(YEAR(P108),MONTH(P108),DAY(P108)), IF(P108&gt;=DATE(YEAR(P108),MONTH(P108),1), IF(K108&gt;10, C108, IF(SUMIFS($K:$K, $C:$C, C108, $P:$P, "&gt;="&amp;DATE(YEAR(P108),MONTH(P108),1), $P:$P, "&lt;="&amp;EOMONTH(P108,0))&gt;10, C108, "")), ""))), "")</f>
        <v/>
      </c>
      <c r="U108" t="str">
        <f>IF(AND(P108&lt;&gt;"", P108&gt;=DATE(YEAR(P108),MONTH(P108),1), SUMIFS($K:$K, $C:$C, C108, $P:$P, "&gt;="&amp;DATE(YEAR(P108),MONTH(P108),1), $P:$P, "&lt;="&amp;EOMONTH(P108,0))&gt;10), K108, "")</f>
        <v/>
      </c>
      <c r="V108" t="str">
        <f>IF(AND(P108&lt;&gt;"", P108&gt;=DATE(YEAR(P108),MONTH(P108),1), SUMIFS($K:$K, $C:$C, C108, $P:$P, "&gt;="&amp;DATE(YEAR(P108),MONTH(P108),1), $P:$P, "&lt;="&amp;EOMONTH(P108,0))&gt;10), YEAR(P108), "")</f>
        <v/>
      </c>
      <c r="W108" t="str">
        <f>IF(AND(P108&lt;&gt;"", P108&gt;=DATE(YEAR(P108),MONTH(P108),1), SUMIFS($K:$K, $C:$C, C108, $P:$P, "&gt;="&amp;DATE(YEAR(P108),MONTH(P108),1), $P:$P, "&lt;="&amp;EOMONTH(P108,0))&gt;10), TEXT(P108, "MMMM"), "")</f>
        <v/>
      </c>
      <c r="X108" t="str" cm="1">
        <f t="array" ref="X108">IF(AND(P108&lt;&gt;"", P108&gt;=DATE(YEAR(P108),MONTH(P108),1), SUMIFS($K:$K, $C:$C, C108, $P:$P, "&gt;="&amp;DATE(YEAR(P108),MONTH(P108),1), $P:$P, "&lt;="&amp;EOMONTH(P108,0))&gt;10), _xlfn.TEXTJOIN(", ", TRUE, _xlfn._xlws.FILTER($R:$R, ($C:$C=C108) * ($P:$P&gt;=DATE(YEAR(P108),MONTH(P108),1)) * ($P:$P&lt;=EOMONTH(P108,0)))), "")</f>
        <v/>
      </c>
      <c r="Y108" t="str" cm="1">
        <f t="array" ref="Y108">IF(AND(P108&lt;&gt;"", P108&gt;=DATE(YEAR(P108),MONTH(P108),1), SUMIFS($K:$K, $C:$C, C108, $P:$P, "&gt;="&amp;DATE(YEAR(P108),MONTH(P108),1), $P:$P, "&lt;="&amp;EOMONTH(P108,0))&gt;10), _xlfn.TEXTJOIN(", ", TRUE, _xlfn._xlws.FILTER($S:$S, ($C:$C=C108) * ($P:$P&gt;=DATE(YEAR(P108),MONTH(P108),1)) * ($P:$P&lt;=EOMONTH(P108,0)))), "")</f>
        <v/>
      </c>
    </row>
    <row r="109" spans="1:25" ht="30" x14ac:dyDescent="0.25">
      <c r="A109" s="83">
        <v>102</v>
      </c>
      <c r="B109" s="111" t="s">
        <v>26038</v>
      </c>
      <c r="C109" s="159" t="str">
        <f>_xlfn.XLOOKUP(D109,[1]!Data[CEDULA],[1]!Data[Nombre Completo],"No Existe",0,1)</f>
        <v>FRAY ANTONIO GONZALEZ PALACIO</v>
      </c>
      <c r="D109" s="162">
        <v>1044428129</v>
      </c>
      <c r="E109" s="139">
        <f>IFERROR(_xlfn.NUMBERVALUE(Data[[#This Row],[CEDULA ]],",","."),_xlfn.NUMBERVALUE(Data[[#This Row],[CEDULA ]],".",","))</f>
        <v>1044428129</v>
      </c>
      <c r="F109" s="139" t="str">
        <f>_xlfn.XLOOKUP(E109,[1]!Data[CEDULA],[1]!Data[CARGO],"No Existe",0,1)</f>
        <v>MAITRE</v>
      </c>
      <c r="G109" s="24" t="str">
        <f>_xlfn.XLOOKUP(E109,[1]!Data[CEDULA],[1]!Data[EMPRESA DONDE PRESTA SERVICIO],"No Existe",0,1)</f>
        <v>COMFAMILIAR ATLANTICO</v>
      </c>
      <c r="H109" s="24" t="str">
        <f>_xlfn.XLOOKUP(E109,[1]!Data[CEDULA],[1]!Data[UBICACIÓN],"No Existe",0,1)</f>
        <v>SALGARITO</v>
      </c>
      <c r="I109" s="24" t="s">
        <v>25912</v>
      </c>
      <c r="J109" s="111" t="str">
        <f>UPPER(TEXT(Data[[#This Row],[F. INICIO]],"mmmm"))</f>
        <v>ABRIL</v>
      </c>
      <c r="K109" s="13">
        <v>14</v>
      </c>
      <c r="L109" s="11" t="s">
        <v>5</v>
      </c>
      <c r="M109" s="11" t="s">
        <v>51</v>
      </c>
      <c r="N109" s="141" t="str">
        <f>_xlfn.XLOOKUP(D109,[1]!Data[CEDULA],[1]!Data[EPS/SURA],"No Existe",0,1)</f>
        <v>EPS/SURA</v>
      </c>
      <c r="O109" s="11">
        <f>YEAR(Data[[#This Row],[F. INICIO]])</f>
        <v>2023</v>
      </c>
      <c r="P109" s="19">
        <v>45029</v>
      </c>
      <c r="Q109" s="19">
        <v>45042</v>
      </c>
      <c r="R109" s="24" t="s">
        <v>81</v>
      </c>
      <c r="S109" s="92" t="str">
        <f>IF(Data[[#This Row],[TIPO DE INCAPACIDAD]]="LICENCIA DE PATERNIDAD","Licencia de paternidad",IF(Data[[#This Row],[TIPO DE INCAPACIDAD]]="LICENCIA DE LUTO","Licencia de Luto",_xlfn.IFNA(VLOOKUP(R109,'CIE-10 PARA RIPS'!$A$6:B13274,2,0),"No especificado")))</f>
        <v>Parto unico espontaneo, presentacion cefalica de vertice</v>
      </c>
      <c r="T109" t="str">
        <f>IF(P109&lt;&gt;"", IF(P109&gt;0, IF(P109&lt;=DATE(YEAR(P109),MONTH(P109),DAY(P109)), IF(P109&gt;=DATE(YEAR(P109),MONTH(P109),1), IF(K109&gt;10, C109, IF(SUMIFS($K:$K, $C:$C, C109, $P:$P, "&gt;="&amp;DATE(YEAR(P109),MONTH(P109),1), $P:$P, "&lt;="&amp;EOMONTH(P109,0))&gt;10, C109, "")), ""))), "")</f>
        <v>FRAY ANTONIO GONZALEZ PALACIO</v>
      </c>
      <c r="U109">
        <f>IF(AND(P109&lt;&gt;"", P109&gt;=DATE(YEAR(P109),MONTH(P109),1), SUMIFS($K:$K, $C:$C, C109, $P:$P, "&gt;="&amp;DATE(YEAR(P109),MONTH(P109),1), $P:$P, "&lt;="&amp;EOMONTH(P109,0))&gt;10), K109, "")</f>
        <v>14</v>
      </c>
      <c r="V109">
        <f>IF(AND(P109&lt;&gt;"", P109&gt;=DATE(YEAR(P109),MONTH(P109),1), SUMIFS($K:$K, $C:$C, C109, $P:$P, "&gt;="&amp;DATE(YEAR(P109),MONTH(P109),1), $P:$P, "&lt;="&amp;EOMONTH(P109,0))&gt;10), YEAR(P109), "")</f>
        <v>2023</v>
      </c>
      <c r="W109" t="str">
        <f>IF(AND(P109&lt;&gt;"", P109&gt;=DATE(YEAR(P109),MONTH(P109),1), SUMIFS($K:$K, $C:$C, C109, $P:$P, "&gt;="&amp;DATE(YEAR(P109),MONTH(P109),1), $P:$P, "&lt;="&amp;EOMONTH(P109,0))&gt;10), TEXT(P109, "MMMM"), "")</f>
        <v>abril</v>
      </c>
      <c r="X109" t="str" cm="1">
        <f t="array" ref="X109">IF(AND(P109&lt;&gt;"", P109&gt;=DATE(YEAR(P109),MONTH(P109),1), SUMIFS($K:$K, $C:$C, C109, $P:$P, "&gt;="&amp;DATE(YEAR(P109),MONTH(P109),1), $P:$P, "&lt;="&amp;EOMONTH(P109,0))&gt;10), _xlfn.TEXTJOIN(", ", TRUE, _xlfn._xlws.FILTER($R:$R, ($C:$C=C109) * ($P:$P&gt;=DATE(YEAR(P109),MONTH(P109),1)) * ($P:$P&lt;=EOMONTH(P109,0)))), "")</f>
        <v>O800</v>
      </c>
      <c r="Y109" t="str" cm="1">
        <f t="array" ref="Y109">IF(AND(P109&lt;&gt;"", P109&gt;=DATE(YEAR(P109),MONTH(P109),1), SUMIFS($K:$K, $C:$C, C109, $P:$P, "&gt;="&amp;DATE(YEAR(P109),MONTH(P109),1), $P:$P, "&lt;="&amp;EOMONTH(P109,0))&gt;10), _xlfn.TEXTJOIN(", ", TRUE, _xlfn._xlws.FILTER($S:$S, ($C:$C=C109) * ($P:$P&gt;=DATE(YEAR(P109),MONTH(P109),1)) * ($P:$P&lt;=EOMONTH(P109,0)))), "")</f>
        <v>Parto unico espontaneo, presentacion cefalica de vertice</v>
      </c>
    </row>
    <row r="110" spans="1:25" x14ac:dyDescent="0.25">
      <c r="A110" s="83">
        <v>103</v>
      </c>
      <c r="B110" s="111" t="s">
        <v>26038</v>
      </c>
      <c r="C110" s="159" t="str">
        <f>_xlfn.XLOOKUP(D110,[1]!Data[CEDULA],[1]!Data[Nombre Completo],"No Existe",0,1)</f>
        <v>EDGAR ENRIQUE AMAYA JIMENEZ</v>
      </c>
      <c r="D110" s="162">
        <v>1044392017</v>
      </c>
      <c r="E110" s="139">
        <f>IFERROR(_xlfn.NUMBERVALUE(Data[[#This Row],[CEDULA ]],",","."),_xlfn.NUMBERVALUE(Data[[#This Row],[CEDULA ]],".",","))</f>
        <v>1044392017</v>
      </c>
      <c r="F110" s="139" t="str">
        <f>_xlfn.XLOOKUP(E110,[1]!Data[CEDULA],[1]!Data[CARGO],"No Existe",0,1)</f>
        <v>OFICIOS VARIOS</v>
      </c>
      <c r="G110" s="24" t="str">
        <f>_xlfn.XLOOKUP(E110,[1]!Data[CEDULA],[1]!Data[EMPRESA DONDE PRESTA SERVICIO],"No Existe",0,1)</f>
        <v>COMFAMILIAR ATLANTICO</v>
      </c>
      <c r="H110" s="24" t="str">
        <f>_xlfn.XLOOKUP(E110,[1]!Data[CEDULA],[1]!Data[UBICACIÓN],"No Existe",0,1)</f>
        <v>CENTRO RECREACIONAL TURIPANA</v>
      </c>
      <c r="I110" s="24" t="s">
        <v>25912</v>
      </c>
      <c r="J110" s="111" t="str">
        <f>UPPER(TEXT(Data[[#This Row],[F. INICIO]],"mmmm"))</f>
        <v>ABRIL</v>
      </c>
      <c r="K110" s="13">
        <v>7</v>
      </c>
      <c r="L110" s="11" t="s">
        <v>5</v>
      </c>
      <c r="M110" s="11" t="s">
        <v>25630</v>
      </c>
      <c r="N110" s="141" t="str">
        <f>_xlfn.XLOOKUP(D110,[1]!Data[CEDULA],[1]!Data[EPS/SURA],"No Existe",0,1)</f>
        <v>SALUD TOTAL</v>
      </c>
      <c r="O110" s="11">
        <f>YEAR(Data[[#This Row],[F. INICIO]])</f>
        <v>2023</v>
      </c>
      <c r="P110" s="19">
        <v>45025</v>
      </c>
      <c r="Q110" s="19">
        <v>45031</v>
      </c>
      <c r="R110" s="24" t="s">
        <v>9634</v>
      </c>
      <c r="S110" s="92" t="str">
        <f>IF(Data[[#This Row],[TIPO DE INCAPACIDAD]]="LICENCIA DE PATERNIDAD","Licencia de paternidad",IF(Data[[#This Row],[TIPO DE INCAPACIDAD]]="LICENCIA DE LUTO","Licencia de Luto",_xlfn.IFNA(VLOOKUP(R110,'CIE-10 PARA RIPS'!$A$6:B13275,2,0),"No especificado")))</f>
        <v>Pterigion</v>
      </c>
      <c r="T110" t="str">
        <f>IF(P110&lt;&gt;"", IF(P110&gt;0, IF(P110&lt;=DATE(YEAR(P110),MONTH(P110),DAY(P110)), IF(P110&gt;=DATE(YEAR(P110),MONTH(P110),1), IF(K110&gt;10, C110, IF(SUMIFS($K:$K, $C:$C, C110, $P:$P, "&gt;="&amp;DATE(YEAR(P110),MONTH(P110),1), $P:$P, "&lt;="&amp;EOMONTH(P110,0))&gt;10, C110, "")), ""))), "")</f>
        <v/>
      </c>
      <c r="U110" t="str">
        <f>IF(AND(P110&lt;&gt;"", P110&gt;=DATE(YEAR(P110),MONTH(P110),1), SUMIFS($K:$K, $C:$C, C110, $P:$P, "&gt;="&amp;DATE(YEAR(P110),MONTH(P110),1), $P:$P, "&lt;="&amp;EOMONTH(P110,0))&gt;10), K110, "")</f>
        <v/>
      </c>
      <c r="V110" t="str">
        <f>IF(AND(P110&lt;&gt;"", P110&gt;=DATE(YEAR(P110),MONTH(P110),1), SUMIFS($K:$K, $C:$C, C110, $P:$P, "&gt;="&amp;DATE(YEAR(P110),MONTH(P110),1), $P:$P, "&lt;="&amp;EOMONTH(P110,0))&gt;10), YEAR(P110), "")</f>
        <v/>
      </c>
      <c r="W110" t="str">
        <f>IF(AND(P110&lt;&gt;"", P110&gt;=DATE(YEAR(P110),MONTH(P110),1), SUMIFS($K:$K, $C:$C, C110, $P:$P, "&gt;="&amp;DATE(YEAR(P110),MONTH(P110),1), $P:$P, "&lt;="&amp;EOMONTH(P110,0))&gt;10), TEXT(P110, "MMMM"), "")</f>
        <v/>
      </c>
      <c r="X110" t="str" cm="1">
        <f t="array" ref="X110">IF(AND(P110&lt;&gt;"", P110&gt;=DATE(YEAR(P110),MONTH(P110),1), SUMIFS($K:$K, $C:$C, C110, $P:$P, "&gt;="&amp;DATE(YEAR(P110),MONTH(P110),1), $P:$P, "&lt;="&amp;EOMONTH(P110,0))&gt;10), _xlfn.TEXTJOIN(", ", TRUE, _xlfn._xlws.FILTER($R:$R, ($C:$C=C110) * ($P:$P&gt;=DATE(YEAR(P110),MONTH(P110),1)) * ($P:$P&lt;=EOMONTH(P110,0)))), "")</f>
        <v/>
      </c>
      <c r="Y110" t="str" cm="1">
        <f t="array" ref="Y110">IF(AND(P110&lt;&gt;"", P110&gt;=DATE(YEAR(P110),MONTH(P110),1), SUMIFS($K:$K, $C:$C, C110, $P:$P, "&gt;="&amp;DATE(YEAR(P110),MONTH(P110),1), $P:$P, "&lt;="&amp;EOMONTH(P110,0))&gt;10), _xlfn.TEXTJOIN(", ", TRUE, _xlfn._xlws.FILTER($S:$S, ($C:$C=C110) * ($P:$P&gt;=DATE(YEAR(P110),MONTH(P110),1)) * ($P:$P&lt;=EOMONTH(P110,0)))), "")</f>
        <v/>
      </c>
    </row>
    <row r="111" spans="1:25" x14ac:dyDescent="0.25">
      <c r="A111" s="83">
        <v>104</v>
      </c>
      <c r="B111" s="111" t="s">
        <v>26038</v>
      </c>
      <c r="C111" s="159" t="str">
        <f>_xlfn.XLOOKUP(D111,[1]!Data[CEDULA],[1]!Data[Nombre Completo],"No Existe",0,1)</f>
        <v>ZAMIT  SOLANO MEJIA</v>
      </c>
      <c r="D111" s="162">
        <v>1048205563</v>
      </c>
      <c r="E111" s="139">
        <f>IFERROR(_xlfn.NUMBERVALUE(Data[[#This Row],[CEDULA ]],",","."),_xlfn.NUMBERVALUE(Data[[#This Row],[CEDULA ]],".",","))</f>
        <v>1048205563</v>
      </c>
      <c r="F111" s="139" t="str">
        <f>_xlfn.XLOOKUP(E111,[1]!Data[CEDULA],[1]!Data[CARGO],"No Existe",0,1)</f>
        <v>AUXILIAR DE PRIMEROS AUXILIOS</v>
      </c>
      <c r="G111" s="24" t="str">
        <f>_xlfn.XLOOKUP(E111,[1]!Data[CEDULA],[1]!Data[EMPRESA DONDE PRESTA SERVICIO],"No Existe",0,1)</f>
        <v>COMFAMILIAR ATLANTICO</v>
      </c>
      <c r="H111" s="24" t="str">
        <f>_xlfn.XLOOKUP(E111,[1]!Data[CEDULA],[1]!Data[UBICACIÓN],"No Existe",0,1)</f>
        <v>CENTRO RECREACIONAL TURIPANA</v>
      </c>
      <c r="I111" s="24" t="s">
        <v>25912</v>
      </c>
      <c r="J111" s="111" t="str">
        <f>UPPER(TEXT(Data[[#This Row],[F. INICIO]],"mmmm"))</f>
        <v>ABRIL</v>
      </c>
      <c r="K111" s="13">
        <v>7</v>
      </c>
      <c r="L111" s="11" t="s">
        <v>5</v>
      </c>
      <c r="M111" s="11" t="s">
        <v>25630</v>
      </c>
      <c r="N111" s="141" t="str">
        <f>_xlfn.XLOOKUP(D111,[1]!Data[CEDULA],[1]!Data[EPS/SURA],"No Existe",0,1)</f>
        <v>NUEVA E.P.S.</v>
      </c>
      <c r="O111" s="11">
        <f>YEAR(Data[[#This Row],[F. INICIO]])</f>
        <v>2023</v>
      </c>
      <c r="P111" s="19">
        <v>45030</v>
      </c>
      <c r="Q111" s="19">
        <v>45037</v>
      </c>
      <c r="R111" s="24" t="s">
        <v>5474</v>
      </c>
      <c r="S111" s="92" t="str">
        <f>IF(Data[[#This Row],[TIPO DE INCAPACIDAD]]="LICENCIA DE PATERNIDAD","Licencia de paternidad",IF(Data[[#This Row],[TIPO DE INCAPACIDAD]]="LICENCIA DE LUTO","Licencia de Luto",_xlfn.IFNA(VLOOKUP(R111,'CIE-10 PARA RIPS'!$A$6:B13276,2,0),"No especificado")))</f>
        <v>Otras convulsiones y las no especificadas</v>
      </c>
      <c r="T111" t="str">
        <f>IF(P111&lt;&gt;"", IF(P111&gt;0, IF(P111&lt;=DATE(YEAR(P111),MONTH(P111),DAY(P111)), IF(P111&gt;=DATE(YEAR(P111),MONTH(P111),1), IF(K111&gt;10, C111, IF(SUMIFS($K:$K, $C:$C, C111, $P:$P, "&gt;="&amp;DATE(YEAR(P111),MONTH(P111),1), $P:$P, "&lt;="&amp;EOMONTH(P111,0))&gt;10, C111, "")), ""))), "")</f>
        <v/>
      </c>
      <c r="U111" t="str">
        <f>IF(AND(P111&lt;&gt;"", P111&gt;=DATE(YEAR(P111),MONTH(P111),1), SUMIFS($K:$K, $C:$C, C111, $P:$P, "&gt;="&amp;DATE(YEAR(P111),MONTH(P111),1), $P:$P, "&lt;="&amp;EOMONTH(P111,0))&gt;10), K111, "")</f>
        <v/>
      </c>
      <c r="V111" t="str">
        <f>IF(AND(P111&lt;&gt;"", P111&gt;=DATE(YEAR(P111),MONTH(P111),1), SUMIFS($K:$K, $C:$C, C111, $P:$P, "&gt;="&amp;DATE(YEAR(P111),MONTH(P111),1), $P:$P, "&lt;="&amp;EOMONTH(P111,0))&gt;10), YEAR(P111), "")</f>
        <v/>
      </c>
      <c r="W111" t="str">
        <f>IF(AND(P111&lt;&gt;"", P111&gt;=DATE(YEAR(P111),MONTH(P111),1), SUMIFS($K:$K, $C:$C, C111, $P:$P, "&gt;="&amp;DATE(YEAR(P111),MONTH(P111),1), $P:$P, "&lt;="&amp;EOMONTH(P111,0))&gt;10), TEXT(P111, "MMMM"), "")</f>
        <v/>
      </c>
      <c r="X111" t="str" cm="1">
        <f t="array" ref="X111">IF(AND(P111&lt;&gt;"", P111&gt;=DATE(YEAR(P111),MONTH(P111),1), SUMIFS($K:$K, $C:$C, C111, $P:$P, "&gt;="&amp;DATE(YEAR(P111),MONTH(P111),1), $P:$P, "&lt;="&amp;EOMONTH(P111,0))&gt;10), _xlfn.TEXTJOIN(", ", TRUE, _xlfn._xlws.FILTER($R:$R, ($C:$C=C111) * ($P:$P&gt;=DATE(YEAR(P111),MONTH(P111),1)) * ($P:$P&lt;=EOMONTH(P111,0)))), "")</f>
        <v/>
      </c>
      <c r="Y111" t="str" cm="1">
        <f t="array" ref="Y111">IF(AND(P111&lt;&gt;"", P111&gt;=DATE(YEAR(P111),MONTH(P111),1), SUMIFS($K:$K, $C:$C, C111, $P:$P, "&gt;="&amp;DATE(YEAR(P111),MONTH(P111),1), $P:$P, "&lt;="&amp;EOMONTH(P111,0))&gt;10), _xlfn.TEXTJOIN(", ", TRUE, _xlfn._xlws.FILTER($S:$S, ($C:$C=C111) * ($P:$P&gt;=DATE(YEAR(P111),MONTH(P111),1)) * ($P:$P&lt;=EOMONTH(P111,0)))), "")</f>
        <v/>
      </c>
    </row>
    <row r="112" spans="1:25" x14ac:dyDescent="0.25">
      <c r="A112" s="83">
        <v>105</v>
      </c>
      <c r="B112" s="111" t="s">
        <v>26038</v>
      </c>
      <c r="C112" s="159" t="str">
        <f>_xlfn.XLOOKUP(D112,[1]!Data[CEDULA],[1]!Data[Nombre Completo],"No Existe",0,1)</f>
        <v>ALICIA ESTHER VASQUEZ YEPES</v>
      </c>
      <c r="D112">
        <v>1140853573</v>
      </c>
      <c r="E112" s="140">
        <f>IFERROR(_xlfn.NUMBERVALUE(Data[[#This Row],[CEDULA ]],",","."),_xlfn.NUMBERVALUE(Data[[#This Row],[CEDULA ]],".",","))</f>
        <v>1140853573</v>
      </c>
      <c r="F112" s="140" t="str">
        <f>_xlfn.XLOOKUP(E112,[1]!Data[CEDULA],[1]!Data[CARGO],"No Existe",0,1)</f>
        <v>ASESOR COMERCIAL</v>
      </c>
      <c r="G112" s="11" t="str">
        <f>_xlfn.XLOOKUP(E112,[1]!Data[CEDULA],[1]!Data[EMPRESA DONDE PRESTA SERVICIO],"No Existe",0,1)</f>
        <v>COMFAMILIAR ATLANTICO</v>
      </c>
      <c r="H112" s="11" t="str">
        <f>_xlfn.XLOOKUP(E112,[1]!Data[CEDULA],[1]!Data[UBICACIÓN],"No Existe",0,1)</f>
        <v>C. ATENCION VIA 40</v>
      </c>
      <c r="I112" s="11" t="s">
        <v>25912</v>
      </c>
      <c r="J112" s="111" t="str">
        <f>UPPER(TEXT(Data[[#This Row],[F. INICIO]],"mmmm"))</f>
        <v>SEPTIEMBRE</v>
      </c>
      <c r="K112" s="13">
        <v>2</v>
      </c>
      <c r="L112" s="11" t="s">
        <v>5</v>
      </c>
      <c r="M112" s="11" t="s">
        <v>25630</v>
      </c>
      <c r="N112" s="141" t="str">
        <f>_xlfn.XLOOKUP(D112,[1]!Data[CEDULA],[1]!Data[EPS/SURA],"No Existe",0,1)</f>
        <v>EPS/SURA</v>
      </c>
      <c r="O112" s="5">
        <f>YEAR(Data[[#This Row],[F. INICIO]])</f>
        <v>2017</v>
      </c>
      <c r="P112" s="26">
        <v>42999</v>
      </c>
      <c r="Q112" s="7">
        <v>43000</v>
      </c>
      <c r="R112" s="11" t="s">
        <v>8284</v>
      </c>
      <c r="S112" s="92" t="str">
        <f>IF(Data[[#This Row],[TIPO DE INCAPACIDAD]]="LICENCIA DE PATERNIDAD","Licencia de paternidad",IF(Data[[#This Row],[TIPO DE INCAPACIDAD]]="LICENCIA DE LUTO","Licencia de Luto",_xlfn.IFNA(VLOOKUP(R112,'CIE-10 PARA RIPS'!$A$6:B13277,2,0),"No especificado")))</f>
        <v>Pioderma</v>
      </c>
      <c r="T112" t="str">
        <f>IF(P112&lt;&gt;"", IF(P112&gt;0, IF(P112&lt;=DATE(YEAR(P112),MONTH(P112),DAY(P112)), IF(P112&gt;=DATE(YEAR(P112),MONTH(P112),1), IF(K112&gt;10, C112, IF(SUMIFS($K:$K, $C:$C, C112, $P:$P, "&gt;="&amp;DATE(YEAR(P112),MONTH(P112),1), $P:$P, "&lt;="&amp;EOMONTH(P112,0))&gt;10, C112, "")), ""))), "")</f>
        <v/>
      </c>
      <c r="U112" t="str">
        <f>IF(AND(P112&lt;&gt;"", P112&gt;=DATE(YEAR(P112),MONTH(P112),1), SUMIFS($K:$K, $C:$C, C112, $P:$P, "&gt;="&amp;DATE(YEAR(P112),MONTH(P112),1), $P:$P, "&lt;="&amp;EOMONTH(P112,0))&gt;10), K112, "")</f>
        <v/>
      </c>
      <c r="V112" t="str">
        <f>IF(AND(P112&lt;&gt;"", P112&gt;=DATE(YEAR(P112),MONTH(P112),1), SUMIFS($K:$K, $C:$C, C112, $P:$P, "&gt;="&amp;DATE(YEAR(P112),MONTH(P112),1), $P:$P, "&lt;="&amp;EOMONTH(P112,0))&gt;10), YEAR(P112), "")</f>
        <v/>
      </c>
      <c r="W112" t="str">
        <f>IF(AND(P112&lt;&gt;"", P112&gt;=DATE(YEAR(P112),MONTH(P112),1), SUMIFS($K:$K, $C:$C, C112, $P:$P, "&gt;="&amp;DATE(YEAR(P112),MONTH(P112),1), $P:$P, "&lt;="&amp;EOMONTH(P112,0))&gt;10), TEXT(P112, "MMMM"), "")</f>
        <v/>
      </c>
      <c r="X112" t="str" cm="1">
        <f t="array" ref="X112">IF(AND(P112&lt;&gt;"", P112&gt;=DATE(YEAR(P112),MONTH(P112),1), SUMIFS($K:$K, $C:$C, C112, $P:$P, "&gt;="&amp;DATE(YEAR(P112),MONTH(P112),1), $P:$P, "&lt;="&amp;EOMONTH(P112,0))&gt;10), _xlfn.TEXTJOIN(", ", TRUE, _xlfn._xlws.FILTER($R:$R, ($C:$C=C112) * ($P:$P&gt;=DATE(YEAR(P112),MONTH(P112),1)) * ($P:$P&lt;=EOMONTH(P112,0)))), "")</f>
        <v/>
      </c>
      <c r="Y112" t="str" cm="1">
        <f t="array" ref="Y112">IF(AND(P112&lt;&gt;"", P112&gt;=DATE(YEAR(P112),MONTH(P112),1), SUMIFS($K:$K, $C:$C, C112, $P:$P, "&gt;="&amp;DATE(YEAR(P112),MONTH(P112),1), $P:$P, "&lt;="&amp;EOMONTH(P112,0))&gt;10), _xlfn.TEXTJOIN(", ", TRUE, _xlfn._xlws.FILTER($S:$S, ($C:$C=C112) * ($P:$P&gt;=DATE(YEAR(P112),MONTH(P112),1)) * ($P:$P&lt;=EOMONTH(P112,0)))), "")</f>
        <v/>
      </c>
    </row>
    <row r="113" spans="1:25" x14ac:dyDescent="0.25">
      <c r="A113" s="83">
        <v>106</v>
      </c>
      <c r="B113" s="111" t="s">
        <v>26038</v>
      </c>
      <c r="C113" s="159" t="str">
        <f>_xlfn.XLOOKUP(D113,[1]!Data[CEDULA],[1]!Data[Nombre Completo],"No Existe",0,1)</f>
        <v>MAIRA ALEJANDRA MARRIAGA BOLAÑOS</v>
      </c>
      <c r="D113" s="162">
        <v>1143460389</v>
      </c>
      <c r="E113" s="139">
        <f>IFERROR(_xlfn.NUMBERVALUE(Data[[#This Row],[CEDULA ]],",","."),_xlfn.NUMBERVALUE(Data[[#This Row],[CEDULA ]],".",","))</f>
        <v>1143460389</v>
      </c>
      <c r="F113" s="139" t="str">
        <f>_xlfn.XLOOKUP(E113,[1]!Data[CEDULA],[1]!Data[CARGO],"No Existe",0,1)</f>
        <v>SUPERNUMERARIO(A)</v>
      </c>
      <c r="G113" s="24" t="str">
        <f>_xlfn.XLOOKUP(E113,[1]!Data[CEDULA],[1]!Data[EMPRESA DONDE PRESTA SERVICIO],"No Existe",0,1)</f>
        <v>COMFAMILIAR ATLANTICO</v>
      </c>
      <c r="H113" s="24" t="str">
        <f>_xlfn.XLOOKUP(E113,[1]!Data[CEDULA],[1]!Data[UBICACIÓN],"No Existe",0,1)</f>
        <v>SEDE NORTE</v>
      </c>
      <c r="I113" s="24" t="s">
        <v>25911</v>
      </c>
      <c r="J113" s="111" t="str">
        <f>UPPER(TEXT(Data[[#This Row],[F. INICIO]],"mmmm"))</f>
        <v>MAYO</v>
      </c>
      <c r="K113" s="13">
        <v>2</v>
      </c>
      <c r="L113" s="11" t="s">
        <v>5</v>
      </c>
      <c r="M113" s="11" t="s">
        <v>25630</v>
      </c>
      <c r="N113" s="141" t="str">
        <f>_xlfn.XLOOKUP(D113,[1]!Data[CEDULA],[1]!Data[EPS/SURA],"No Existe",0,1)</f>
        <v>SALUD TOTAL</v>
      </c>
      <c r="O113" s="11">
        <f>YEAR(Data[[#This Row],[F. INICIO]])</f>
        <v>2023</v>
      </c>
      <c r="P113" s="19">
        <v>45049</v>
      </c>
      <c r="Q113" s="19">
        <v>45050</v>
      </c>
      <c r="R113" s="24" t="s">
        <v>8545</v>
      </c>
      <c r="S113" s="92" t="str">
        <f>IF(Data[[#This Row],[TIPO DE INCAPACIDAD]]="LICENCIA DE PATERNIDAD","Licencia de paternidad",IF(Data[[#This Row],[TIPO DE INCAPACIDAD]]="LICENCIA DE LUTO","Licencia de Luto",_xlfn.IFNA(VLOOKUP(R113,'CIE-10 PARA RIPS'!$A$6:B13278,2,0),"No especificado")))</f>
        <v>Gastroduodenitis, no especificada</v>
      </c>
      <c r="T113" t="str">
        <f>IF(P113&lt;&gt;"", IF(P113&gt;0, IF(P113&lt;=DATE(YEAR(P113),MONTH(P113),DAY(P113)), IF(P113&gt;=DATE(YEAR(P113),MONTH(P113),1), IF(K113&gt;10, C113, IF(SUMIFS($K:$K, $C:$C, C113, $P:$P, "&gt;="&amp;DATE(YEAR(P113),MONTH(P113),1), $P:$P, "&lt;="&amp;EOMONTH(P113,0))&gt;10, C113, "")), ""))), "")</f>
        <v/>
      </c>
      <c r="U113" t="str">
        <f>IF(AND(P113&lt;&gt;"", P113&gt;=DATE(YEAR(P113),MONTH(P113),1), SUMIFS($K:$K, $C:$C, C113, $P:$P, "&gt;="&amp;DATE(YEAR(P113),MONTH(P113),1), $P:$P, "&lt;="&amp;EOMONTH(P113,0))&gt;10), K113, "")</f>
        <v/>
      </c>
      <c r="V113" t="str">
        <f>IF(AND(P113&lt;&gt;"", P113&gt;=DATE(YEAR(P113),MONTH(P113),1), SUMIFS($K:$K, $C:$C, C113, $P:$P, "&gt;="&amp;DATE(YEAR(P113),MONTH(P113),1), $P:$P, "&lt;="&amp;EOMONTH(P113,0))&gt;10), YEAR(P113), "")</f>
        <v/>
      </c>
      <c r="W113" t="str">
        <f>IF(AND(P113&lt;&gt;"", P113&gt;=DATE(YEAR(P113),MONTH(P113),1), SUMIFS($K:$K, $C:$C, C113, $P:$P, "&gt;="&amp;DATE(YEAR(P113),MONTH(P113),1), $P:$P, "&lt;="&amp;EOMONTH(P113,0))&gt;10), TEXT(P113, "MMMM"), "")</f>
        <v/>
      </c>
      <c r="X113" t="str" cm="1">
        <f t="array" ref="X113">IF(AND(P113&lt;&gt;"", P113&gt;=DATE(YEAR(P113),MONTH(P113),1), SUMIFS($K:$K, $C:$C, C113, $P:$P, "&gt;="&amp;DATE(YEAR(P113),MONTH(P113),1), $P:$P, "&lt;="&amp;EOMONTH(P113,0))&gt;10), _xlfn.TEXTJOIN(", ", TRUE, _xlfn._xlws.FILTER($R:$R, ($C:$C=C113) * ($P:$P&gt;=DATE(YEAR(P113),MONTH(P113),1)) * ($P:$P&lt;=EOMONTH(P113,0)))), "")</f>
        <v/>
      </c>
      <c r="Y113" t="str" cm="1">
        <f t="array" ref="Y113">IF(AND(P113&lt;&gt;"", P113&gt;=DATE(YEAR(P113),MONTH(P113),1), SUMIFS($K:$K, $C:$C, C113, $P:$P, "&gt;="&amp;DATE(YEAR(P113),MONTH(P113),1), $P:$P, "&lt;="&amp;EOMONTH(P113,0))&gt;10), _xlfn.TEXTJOIN(", ", TRUE, _xlfn._xlws.FILTER($S:$S, ($C:$C=C113) * ($P:$P&gt;=DATE(YEAR(P113),MONTH(P113),1)) * ($P:$P&lt;=EOMONTH(P113,0)))), "")</f>
        <v/>
      </c>
    </row>
    <row r="114" spans="1:25" x14ac:dyDescent="0.25">
      <c r="A114" s="83">
        <v>107</v>
      </c>
      <c r="B114" s="111" t="s">
        <v>26038</v>
      </c>
      <c r="C114" s="159" t="str">
        <f>_xlfn.XLOOKUP(D114,[1]!Data[CEDULA],[1]!Data[Nombre Completo],"No Existe",0,1)</f>
        <v>ANDRES ABELINO VARGAS MANOTAS</v>
      </c>
      <c r="D114" s="162">
        <v>72099290</v>
      </c>
      <c r="E114" s="139">
        <f>IFERROR(_xlfn.NUMBERVALUE(Data[[#This Row],[CEDULA ]],",","."),_xlfn.NUMBERVALUE(Data[[#This Row],[CEDULA ]],".",","))</f>
        <v>72099290</v>
      </c>
      <c r="F114" s="139" t="str">
        <f>_xlfn.XLOOKUP(E114,[1]!Data[CEDULA],[1]!Data[CARGO],"No Existe",0,1)</f>
        <v>SUPERNUMERARIO(A)</v>
      </c>
      <c r="G114" s="24" t="str">
        <f>_xlfn.XLOOKUP(E114,[1]!Data[CEDULA],[1]!Data[EMPRESA DONDE PRESTA SERVICIO],"No Existe",0,1)</f>
        <v>COMFAMILIAR ATLANTICO</v>
      </c>
      <c r="H114" s="24" t="str">
        <f>_xlfn.XLOOKUP(E114,[1]!Data[CEDULA],[1]!Data[UBICACIÓN],"No Existe",0,1)</f>
        <v>CENTRO RECREACIONAL CLL 48</v>
      </c>
      <c r="I114" s="24" t="s">
        <v>25912</v>
      </c>
      <c r="J114" s="111" t="str">
        <f>UPPER(TEXT(Data[[#This Row],[F. INICIO]],"mmmm"))</f>
        <v>MAYO</v>
      </c>
      <c r="K114" s="13">
        <v>4</v>
      </c>
      <c r="L114" s="11" t="s">
        <v>5</v>
      </c>
      <c r="M114" s="11" t="s">
        <v>25630</v>
      </c>
      <c r="N114" s="141" t="str">
        <f>_xlfn.XLOOKUP(D114,[1]!Data[CEDULA],[1]!Data[EPS/SURA],"No Existe",0,1)</f>
        <v>E.P.S SANITAS</v>
      </c>
      <c r="O114" s="11">
        <f>YEAR(Data[[#This Row],[F. INICIO]])</f>
        <v>2023</v>
      </c>
      <c r="P114" s="19">
        <v>45049</v>
      </c>
      <c r="Q114" s="19">
        <v>45052</v>
      </c>
      <c r="R114" s="24" t="s">
        <v>8297</v>
      </c>
      <c r="S114" s="92" t="str">
        <f>IF(Data[[#This Row],[TIPO DE INCAPACIDAD]]="LICENCIA DE PATERNIDAD","Licencia de paternidad",IF(Data[[#This Row],[TIPO DE INCAPACIDAD]]="LICENCIA DE LUTO","Licencia de Luto",_xlfn.IFNA(VLOOKUP(R114,'CIE-10 PARA RIPS'!$A$6:B13279,2,0),"No especificado")))</f>
        <v>Celulitis de otras partes de los miembros</v>
      </c>
      <c r="T114" t="str">
        <f>IF(P114&lt;&gt;"", IF(P114&gt;0, IF(P114&lt;=DATE(YEAR(P114),MONTH(P114),DAY(P114)), IF(P114&gt;=DATE(YEAR(P114),MONTH(P114),1), IF(K114&gt;10, C114, IF(SUMIFS($K:$K, $C:$C, C114, $P:$P, "&gt;="&amp;DATE(YEAR(P114),MONTH(P114),1), $P:$P, "&lt;="&amp;EOMONTH(P114,0))&gt;10, C114, "")), ""))), "")</f>
        <v>ANDRES ABELINO VARGAS MANOTAS</v>
      </c>
      <c r="U114">
        <f>IF(AND(P114&lt;&gt;"", P114&gt;=DATE(YEAR(P114),MONTH(P114),1), SUMIFS($K:$K, $C:$C, C114, $P:$P, "&gt;="&amp;DATE(YEAR(P114),MONTH(P114),1), $P:$P, "&lt;="&amp;EOMONTH(P114,0))&gt;10), K114, "")</f>
        <v>4</v>
      </c>
      <c r="V114">
        <f>IF(AND(P114&lt;&gt;"", P114&gt;=DATE(YEAR(P114),MONTH(P114),1), SUMIFS($K:$K, $C:$C, C114, $P:$P, "&gt;="&amp;DATE(YEAR(P114),MONTH(P114),1), $P:$P, "&lt;="&amp;EOMONTH(P114,0))&gt;10), YEAR(P114), "")</f>
        <v>2023</v>
      </c>
      <c r="W114" t="str">
        <f>IF(AND(P114&lt;&gt;"", P114&gt;=DATE(YEAR(P114),MONTH(P114),1), SUMIFS($K:$K, $C:$C, C114, $P:$P, "&gt;="&amp;DATE(YEAR(P114),MONTH(P114),1), $P:$P, "&lt;="&amp;EOMONTH(P114,0))&gt;10), TEXT(P114, "MMMM"), "")</f>
        <v>mayo</v>
      </c>
      <c r="X114" t="str" cm="1">
        <f t="array" ref="X114">IF(AND(P114&lt;&gt;"", P114&gt;=DATE(YEAR(P114),MONTH(P114),1), SUMIFS($K:$K, $C:$C, C114, $P:$P, "&gt;="&amp;DATE(YEAR(P114),MONTH(P114),1), $P:$P, "&lt;="&amp;EOMONTH(P114,0))&gt;10), _xlfn.TEXTJOIN(", ", TRUE, _xlfn._xlws.FILTER($R:$R, ($C:$C=C114) * ($P:$P&gt;=DATE(YEAR(P114),MONTH(P114),1)) * ($P:$P&lt;=EOMONTH(P114,0)))), "")</f>
        <v>L031, L039</v>
      </c>
      <c r="Y114" t="str" cm="1">
        <f t="array" ref="Y114">IF(AND(P114&lt;&gt;"", P114&gt;=DATE(YEAR(P114),MONTH(P114),1), SUMIFS($K:$K, $C:$C, C114, $P:$P, "&gt;="&amp;DATE(YEAR(P114),MONTH(P114),1), $P:$P, "&lt;="&amp;EOMONTH(P114,0))&gt;10), _xlfn.TEXTJOIN(", ", TRUE, _xlfn._xlws.FILTER($S:$S, ($C:$C=C114) * ($P:$P&gt;=DATE(YEAR(P114),MONTH(P114),1)) * ($P:$P&lt;=EOMONTH(P114,0)))), "")</f>
        <v>Celulitis de otras partes de los miembros, Celulitis de sitio no especificado</v>
      </c>
    </row>
    <row r="115" spans="1:25" ht="30" x14ac:dyDescent="0.25">
      <c r="A115" s="83">
        <v>108</v>
      </c>
      <c r="B115" s="111" t="s">
        <v>26038</v>
      </c>
      <c r="C115" s="159" t="str">
        <f>_xlfn.XLOOKUP(D115,[1]!Data[CEDULA],[1]!Data[Nombre Completo],"No Existe",0,1)</f>
        <v>VALENTINA SOFIA DIAZGRANADOS XIQUES</v>
      </c>
      <c r="D115" s="162">
        <v>1143167763</v>
      </c>
      <c r="E115" s="139">
        <f>IFERROR(_xlfn.NUMBERVALUE(Data[[#This Row],[CEDULA ]],",","."),_xlfn.NUMBERVALUE(Data[[#This Row],[CEDULA ]],".",","))</f>
        <v>1143167763</v>
      </c>
      <c r="F115" s="139" t="str">
        <f>_xlfn.XLOOKUP(E115,[1]!Data[CEDULA],[1]!Data[CARGO],"No Existe",0,1)</f>
        <v>SUPERNUMERARIO(A)</v>
      </c>
      <c r="G115" s="24" t="str">
        <f>_xlfn.XLOOKUP(E115,[1]!Data[CEDULA],[1]!Data[EMPRESA DONDE PRESTA SERVICIO],"No Existe",0,1)</f>
        <v>COMFAMILIAR ATLANTICO</v>
      </c>
      <c r="H115" s="24" t="str">
        <f>_xlfn.XLOOKUP(E115,[1]!Data[CEDULA],[1]!Data[UBICACIÓN],"No Existe",0,1)</f>
        <v>SALGARITO</v>
      </c>
      <c r="I115" s="24" t="s">
        <v>25911</v>
      </c>
      <c r="J115" s="111" t="str">
        <f>UPPER(TEXT(Data[[#This Row],[F. INICIO]],"mmmm"))</f>
        <v>ABRIL</v>
      </c>
      <c r="K115" s="13">
        <v>2</v>
      </c>
      <c r="L115" s="11" t="s">
        <v>5</v>
      </c>
      <c r="M115" s="11" t="s">
        <v>25630</v>
      </c>
      <c r="N115" s="141" t="str">
        <f>_xlfn.XLOOKUP(D115,[1]!Data[CEDULA],[1]!Data[EPS/SURA],"No Existe",0,1)</f>
        <v>SALUD TOTAL</v>
      </c>
      <c r="O115" s="11">
        <f>YEAR(Data[[#This Row],[F. INICIO]])</f>
        <v>2023</v>
      </c>
      <c r="P115" s="19">
        <v>45046</v>
      </c>
      <c r="Q115" s="19">
        <v>45047</v>
      </c>
      <c r="R115" s="24" t="s">
        <v>63</v>
      </c>
      <c r="S115" s="92" t="str">
        <f>IF(Data[[#This Row],[TIPO DE INCAPACIDAD]]="LICENCIA DE PATERNIDAD","Licencia de paternidad",IF(Data[[#This Row],[TIPO DE INCAPACIDAD]]="LICENCIA DE LUTO","Licencia de Luto",_xlfn.IFNA(VLOOKUP(R115,'CIE-10 PARA RIPS'!$A$6:B13280,2,0),"No especificado")))</f>
        <v>Diarrea y gastroenteritis de presunto origen infeccioso</v>
      </c>
      <c r="T115" t="str">
        <f>IF(P115&lt;&gt;"", IF(P115&gt;0, IF(P115&lt;=DATE(YEAR(P115),MONTH(P115),DAY(P115)), IF(P115&gt;=DATE(YEAR(P115),MONTH(P115),1), IF(K115&gt;10, C115, IF(SUMIFS($K:$K, $C:$C, C115, $P:$P, "&gt;="&amp;DATE(YEAR(P115),MONTH(P115),1), $P:$P, "&lt;="&amp;EOMONTH(P115,0))&gt;10, C115, "")), ""))), "")</f>
        <v/>
      </c>
      <c r="U115" t="str">
        <f>IF(AND(P115&lt;&gt;"", P115&gt;=DATE(YEAR(P115),MONTH(P115),1), SUMIFS($K:$K, $C:$C, C115, $P:$P, "&gt;="&amp;DATE(YEAR(P115),MONTH(P115),1), $P:$P, "&lt;="&amp;EOMONTH(P115,0))&gt;10), K115, "")</f>
        <v/>
      </c>
      <c r="V115" t="str">
        <f>IF(AND(P115&lt;&gt;"", P115&gt;=DATE(YEAR(P115),MONTH(P115),1), SUMIFS($K:$K, $C:$C, C115, $P:$P, "&gt;="&amp;DATE(YEAR(P115),MONTH(P115),1), $P:$P, "&lt;="&amp;EOMONTH(P115,0))&gt;10), YEAR(P115), "")</f>
        <v/>
      </c>
      <c r="W115" t="str">
        <f>IF(AND(P115&lt;&gt;"", P115&gt;=DATE(YEAR(P115),MONTH(P115),1), SUMIFS($K:$K, $C:$C, C115, $P:$P, "&gt;="&amp;DATE(YEAR(P115),MONTH(P115),1), $P:$P, "&lt;="&amp;EOMONTH(P115,0))&gt;10), TEXT(P115, "MMMM"), "")</f>
        <v/>
      </c>
      <c r="X115" t="str" cm="1">
        <f t="array" ref="X115">IF(AND(P115&lt;&gt;"", P115&gt;=DATE(YEAR(P115),MONTH(P115),1), SUMIFS($K:$K, $C:$C, C115, $P:$P, "&gt;="&amp;DATE(YEAR(P115),MONTH(P115),1), $P:$P, "&lt;="&amp;EOMONTH(P115,0))&gt;10), _xlfn.TEXTJOIN(", ", TRUE, _xlfn._xlws.FILTER($R:$R, ($C:$C=C115) * ($P:$P&gt;=DATE(YEAR(P115),MONTH(P115),1)) * ($P:$P&lt;=EOMONTH(P115,0)))), "")</f>
        <v/>
      </c>
      <c r="Y115" t="str" cm="1">
        <f t="array" ref="Y115">IF(AND(P115&lt;&gt;"", P115&gt;=DATE(YEAR(P115),MONTH(P115),1), SUMIFS($K:$K, $C:$C, C115, $P:$P, "&gt;="&amp;DATE(YEAR(P115),MONTH(P115),1), $P:$P, "&lt;="&amp;EOMONTH(P115,0))&gt;10), _xlfn.TEXTJOIN(", ", TRUE, _xlfn._xlws.FILTER($S:$S, ($C:$C=C115) * ($P:$P&gt;=DATE(YEAR(P115),MONTH(P115),1)) * ($P:$P&lt;=EOMONTH(P115,0)))), "")</f>
        <v/>
      </c>
    </row>
    <row r="116" spans="1:25" ht="30" x14ac:dyDescent="0.25">
      <c r="A116" s="83">
        <v>109</v>
      </c>
      <c r="B116" s="111" t="s">
        <v>26038</v>
      </c>
      <c r="C116" s="159" t="str">
        <f>_xlfn.XLOOKUP(D116,[1]!Data[CEDULA],[1]!Data[Nombre Completo],"No Existe",0,1)</f>
        <v>BOLIVAR YONNY ORDOÑEZ BORNACELLI</v>
      </c>
      <c r="D116" s="162">
        <v>72253445</v>
      </c>
      <c r="E116" s="139">
        <f>IFERROR(_xlfn.NUMBERVALUE(Data[[#This Row],[CEDULA ]],",","."),_xlfn.NUMBERVALUE(Data[[#This Row],[CEDULA ]],".",","))</f>
        <v>72253445</v>
      </c>
      <c r="F116" s="139" t="str">
        <f>_xlfn.XLOOKUP(E116,[1]!Data[CEDULA],[1]!Data[CARGO],"No Existe",0,1)</f>
        <v>SUPERNUMERARIO(A)</v>
      </c>
      <c r="G116" s="24" t="str">
        <f>_xlfn.XLOOKUP(E116,[1]!Data[CEDULA],[1]!Data[EMPRESA DONDE PRESTA SERVICIO],"No Existe",0,1)</f>
        <v>COMFAMILIAR ATLANTICO</v>
      </c>
      <c r="H116" s="24" t="str">
        <f>_xlfn.XLOOKUP(E116,[1]!Data[CEDULA],[1]!Data[UBICACIÓN],"No Existe",0,1)</f>
        <v>PROGRAMAS RECREATIVOS</v>
      </c>
      <c r="I116" s="24" t="s">
        <v>25912</v>
      </c>
      <c r="J116" s="111" t="str">
        <f>UPPER(TEXT(Data[[#This Row],[F. INICIO]],"mmmm"))</f>
        <v>ABRIL</v>
      </c>
      <c r="K116" s="13">
        <v>15</v>
      </c>
      <c r="L116" s="11" t="s">
        <v>5</v>
      </c>
      <c r="M116" s="11" t="s">
        <v>25630</v>
      </c>
      <c r="N116" s="141" t="str">
        <f>_xlfn.XLOOKUP(D116,[1]!Data[CEDULA],[1]!Data[EPS/SURA],"No Existe",0,1)</f>
        <v>COOSALUD</v>
      </c>
      <c r="O116" s="11">
        <f>YEAR(Data[[#This Row],[F. INICIO]])</f>
        <v>2023</v>
      </c>
      <c r="P116" s="19">
        <v>45039</v>
      </c>
      <c r="Q116" s="19">
        <v>45053</v>
      </c>
      <c r="R116" s="24" t="s">
        <v>7340</v>
      </c>
      <c r="S116" s="92" t="str">
        <f>IF(Data[[#This Row],[TIPO DE INCAPACIDAD]]="LICENCIA DE PATERNIDAD","Licencia de paternidad",IF(Data[[#This Row],[TIPO DE INCAPACIDAD]]="LICENCIA DE LUTO","Licencia de Luto",_xlfn.IFNA(VLOOKUP(R116,'CIE-10 PARA RIPS'!$A$6:B13281,2,0),"No especificado")))</f>
        <v>Hidronefrosis con obstruccion por calculos del rinon y del ureter</v>
      </c>
      <c r="T116" t="str">
        <f>IF(P116&lt;&gt;"", IF(P116&gt;0, IF(P116&lt;=DATE(YEAR(P116),MONTH(P116),DAY(P116)), IF(P116&gt;=DATE(YEAR(P116),MONTH(P116),1), IF(K116&gt;10, C116, IF(SUMIFS($K:$K, $C:$C, C116, $P:$P, "&gt;="&amp;DATE(YEAR(P116),MONTH(P116),1), $P:$P, "&lt;="&amp;EOMONTH(P116,0))&gt;10, C116, "")), ""))), "")</f>
        <v>BOLIVAR YONNY ORDOÑEZ BORNACELLI</v>
      </c>
      <c r="U116">
        <f>IF(AND(P116&lt;&gt;"", P116&gt;=DATE(YEAR(P116),MONTH(P116),1), SUMIFS($K:$K, $C:$C, C116, $P:$P, "&gt;="&amp;DATE(YEAR(P116),MONTH(P116),1), $P:$P, "&lt;="&amp;EOMONTH(P116,0))&gt;10), K116, "")</f>
        <v>15</v>
      </c>
      <c r="V116">
        <f>IF(AND(P116&lt;&gt;"", P116&gt;=DATE(YEAR(P116),MONTH(P116),1), SUMIFS($K:$K, $C:$C, C116, $P:$P, "&gt;="&amp;DATE(YEAR(P116),MONTH(P116),1), $P:$P, "&lt;="&amp;EOMONTH(P116,0))&gt;10), YEAR(P116), "")</f>
        <v>2023</v>
      </c>
      <c r="W116" t="str">
        <f>IF(AND(P116&lt;&gt;"", P116&gt;=DATE(YEAR(P116),MONTH(P116),1), SUMIFS($K:$K, $C:$C, C116, $P:$P, "&gt;="&amp;DATE(YEAR(P116),MONTH(P116),1), $P:$P, "&lt;="&amp;EOMONTH(P116,0))&gt;10), TEXT(P116, "MMMM"), "")</f>
        <v>abril</v>
      </c>
      <c r="X116" t="str" cm="1">
        <f t="array" ref="X116">IF(AND(P116&lt;&gt;"", P116&gt;=DATE(YEAR(P116),MONTH(P116),1), SUMIFS($K:$K, $C:$C, C116, $P:$P, "&gt;="&amp;DATE(YEAR(P116),MONTH(P116),1), $P:$P, "&lt;="&amp;EOMONTH(P116,0))&gt;10), _xlfn.TEXTJOIN(", ", TRUE, _xlfn._xlws.FILTER($R:$R, ($C:$C=C116) * ($P:$P&gt;=DATE(YEAR(P116),MONTH(P116),1)) * ($P:$P&lt;=EOMONTH(P116,0)))), "")</f>
        <v>N132</v>
      </c>
      <c r="Y116" t="str" cm="1">
        <f t="array" ref="Y116">IF(AND(P116&lt;&gt;"", P116&gt;=DATE(YEAR(P116),MONTH(P116),1), SUMIFS($K:$K, $C:$C, C116, $P:$P, "&gt;="&amp;DATE(YEAR(P116),MONTH(P116),1), $P:$P, "&lt;="&amp;EOMONTH(P116,0))&gt;10), _xlfn.TEXTJOIN(", ", TRUE, _xlfn._xlws.FILTER($S:$S, ($C:$C=C116) * ($P:$P&gt;=DATE(YEAR(P116),MONTH(P116),1)) * ($P:$P&lt;=EOMONTH(P116,0)))), "")</f>
        <v>Hidronefrosis con obstruccion por calculos del rinon y del ureter</v>
      </c>
    </row>
    <row r="117" spans="1:25" ht="30" x14ac:dyDescent="0.25">
      <c r="A117" s="83">
        <v>110</v>
      </c>
      <c r="B117" s="111" t="s">
        <v>26038</v>
      </c>
      <c r="C117" s="159" t="str">
        <f>_xlfn.XLOOKUP(D117,[1]!Data[CEDULA],[1]!Data[Nombre Completo],"No Existe",0,1)</f>
        <v>ORLANDO DAVID GUZMAN CHACON</v>
      </c>
      <c r="D117" s="162">
        <v>1043116205</v>
      </c>
      <c r="E117" s="139">
        <f>IFERROR(_xlfn.NUMBERVALUE(Data[[#This Row],[CEDULA ]],",","."),_xlfn.NUMBERVALUE(Data[[#This Row],[CEDULA ]],".",","))</f>
        <v>1043116205</v>
      </c>
      <c r="F117" s="139" t="str">
        <f>_xlfn.XLOOKUP(E117,[1]!Data[CEDULA],[1]!Data[CARGO],"No Existe",0,1)</f>
        <v>SUPERNUMERARIO(A)</v>
      </c>
      <c r="G117" s="24" t="str">
        <f>_xlfn.XLOOKUP(E117,[1]!Data[CEDULA],[1]!Data[EMPRESA DONDE PRESTA SERVICIO],"No Existe",0,1)</f>
        <v>COMFAMILIAR ATLANTICO</v>
      </c>
      <c r="H117" s="24" t="str">
        <f>_xlfn.XLOOKUP(E117,[1]!Data[CEDULA],[1]!Data[UBICACIÓN],"No Existe",0,1)</f>
        <v>SEDE NORTE MERCADEO</v>
      </c>
      <c r="I117" s="24" t="s">
        <v>25912</v>
      </c>
      <c r="J117" s="111" t="str">
        <f>UPPER(TEXT(Data[[#This Row],[F. INICIO]],"mmmm"))</f>
        <v>MAYO</v>
      </c>
      <c r="K117" s="13">
        <v>1</v>
      </c>
      <c r="L117" s="11" t="s">
        <v>5</v>
      </c>
      <c r="M117" s="11" t="s">
        <v>25630</v>
      </c>
      <c r="N117" s="141" t="str">
        <f>_xlfn.XLOOKUP(D117,[1]!Data[CEDULA],[1]!Data[EPS/SURA],"No Existe",0,1)</f>
        <v>SALUD TOTAL</v>
      </c>
      <c r="O117" s="11">
        <f>YEAR(Data[[#This Row],[F. INICIO]])</f>
        <v>2023</v>
      </c>
      <c r="P117" s="19">
        <v>45059</v>
      </c>
      <c r="Q117" s="19">
        <v>45059</v>
      </c>
      <c r="R117" s="24" t="s">
        <v>8224</v>
      </c>
      <c r="S117" s="92" t="str">
        <f>IF(Data[[#This Row],[TIPO DE INCAPACIDAD]]="LICENCIA DE PATERNIDAD","Licencia de paternidad",IF(Data[[#This Row],[TIPO DE INCAPACIDAD]]="LICENCIA DE LUTO","Licencia de Luto",_xlfn.IFNA(VLOOKUP(R117,'CIE-10 PARA RIPS'!$A$6:B13282,2,0),"No especificado")))</f>
        <v>Dermatitis de contacto, forma no especificada, debida a otros agentes</v>
      </c>
      <c r="T117" t="str">
        <f>IF(P117&lt;&gt;"", IF(P117&gt;0, IF(P117&lt;=DATE(YEAR(P117),MONTH(P117),DAY(P117)), IF(P117&gt;=DATE(YEAR(P117),MONTH(P117),1), IF(K117&gt;10, C117, IF(SUMIFS($K:$K, $C:$C, C117, $P:$P, "&gt;="&amp;DATE(YEAR(P117),MONTH(P117),1), $P:$P, "&lt;="&amp;EOMONTH(P117,0))&gt;10, C117, "")), ""))), "")</f>
        <v/>
      </c>
      <c r="U117" t="str">
        <f>IF(AND(P117&lt;&gt;"", P117&gt;=DATE(YEAR(P117),MONTH(P117),1), SUMIFS($K:$K, $C:$C, C117, $P:$P, "&gt;="&amp;DATE(YEAR(P117),MONTH(P117),1), $P:$P, "&lt;="&amp;EOMONTH(P117,0))&gt;10), K117, "")</f>
        <v/>
      </c>
      <c r="V117" t="str">
        <f>IF(AND(P117&lt;&gt;"", P117&gt;=DATE(YEAR(P117),MONTH(P117),1), SUMIFS($K:$K, $C:$C, C117, $P:$P, "&gt;="&amp;DATE(YEAR(P117),MONTH(P117),1), $P:$P, "&lt;="&amp;EOMONTH(P117,0))&gt;10), YEAR(P117), "")</f>
        <v/>
      </c>
      <c r="W117" t="str">
        <f>IF(AND(P117&lt;&gt;"", P117&gt;=DATE(YEAR(P117),MONTH(P117),1), SUMIFS($K:$K, $C:$C, C117, $P:$P, "&gt;="&amp;DATE(YEAR(P117),MONTH(P117),1), $P:$P, "&lt;="&amp;EOMONTH(P117,0))&gt;10), TEXT(P117, "MMMM"), "")</f>
        <v/>
      </c>
      <c r="X117" t="str" cm="1">
        <f t="array" ref="X117">IF(AND(P117&lt;&gt;"", P117&gt;=DATE(YEAR(P117),MONTH(P117),1), SUMIFS($K:$K, $C:$C, C117, $P:$P, "&gt;="&amp;DATE(YEAR(P117),MONTH(P117),1), $P:$P, "&lt;="&amp;EOMONTH(P117,0))&gt;10), _xlfn.TEXTJOIN(", ", TRUE, _xlfn._xlws.FILTER($R:$R, ($C:$C=C117) * ($P:$P&gt;=DATE(YEAR(P117),MONTH(P117),1)) * ($P:$P&lt;=EOMONTH(P117,0)))), "")</f>
        <v/>
      </c>
      <c r="Y117" t="str" cm="1">
        <f t="array" ref="Y117">IF(AND(P117&lt;&gt;"", P117&gt;=DATE(YEAR(P117),MONTH(P117),1), SUMIFS($K:$K, $C:$C, C117, $P:$P, "&gt;="&amp;DATE(YEAR(P117),MONTH(P117),1), $P:$P, "&lt;="&amp;EOMONTH(P117,0))&gt;10), _xlfn.TEXTJOIN(", ", TRUE, _xlfn._xlws.FILTER($S:$S, ($C:$C=C117) * ($P:$P&gt;=DATE(YEAR(P117),MONTH(P117),1)) * ($P:$P&lt;=EOMONTH(P117,0)))), "")</f>
        <v/>
      </c>
    </row>
    <row r="118" spans="1:25" x14ac:dyDescent="0.25">
      <c r="A118" s="83">
        <v>111</v>
      </c>
      <c r="B118" s="111" t="s">
        <v>26038</v>
      </c>
      <c r="C118" s="159" t="str">
        <f>_xlfn.XLOOKUP(D118,[1]!Data[CEDULA],[1]!Data[Nombre Completo],"No Existe",0,1)</f>
        <v>ANDRES ABELINO VARGAS MANOTAS</v>
      </c>
      <c r="D118" s="162">
        <v>72099290</v>
      </c>
      <c r="E118" s="139">
        <f>IFERROR(_xlfn.NUMBERVALUE(Data[[#This Row],[CEDULA ]],",","."),_xlfn.NUMBERVALUE(Data[[#This Row],[CEDULA ]],".",","))</f>
        <v>72099290</v>
      </c>
      <c r="F118" s="139" t="str">
        <f>_xlfn.XLOOKUP(E118,[1]!Data[CEDULA],[1]!Data[CARGO],"No Existe",0,1)</f>
        <v>SUPERNUMERARIO(A)</v>
      </c>
      <c r="G118" s="24" t="str">
        <f>_xlfn.XLOOKUP(E118,[1]!Data[CEDULA],[1]!Data[EMPRESA DONDE PRESTA SERVICIO],"No Existe",0,1)</f>
        <v>COMFAMILIAR ATLANTICO</v>
      </c>
      <c r="H118" s="24" t="str">
        <f>_xlfn.XLOOKUP(E118,[1]!Data[CEDULA],[1]!Data[UBICACIÓN],"No Existe",0,1)</f>
        <v>CENTRO RECREACIONAL CLL 48</v>
      </c>
      <c r="I118" s="24" t="s">
        <v>25912</v>
      </c>
      <c r="J118" s="111" t="str">
        <f>UPPER(TEXT(Data[[#This Row],[F. INICIO]],"mmmm"))</f>
        <v>MAYO</v>
      </c>
      <c r="K118" s="13">
        <v>12</v>
      </c>
      <c r="L118" s="11" t="s">
        <v>5</v>
      </c>
      <c r="M118" s="11" t="s">
        <v>25630</v>
      </c>
      <c r="N118" s="141" t="str">
        <f>_xlfn.XLOOKUP(D118,[1]!Data[CEDULA],[1]!Data[EPS/SURA],"No Existe",0,1)</f>
        <v>E.P.S SANITAS</v>
      </c>
      <c r="O118" s="11">
        <f>YEAR(Data[[#This Row],[F. INICIO]])</f>
        <v>2023</v>
      </c>
      <c r="P118" s="19">
        <v>45055</v>
      </c>
      <c r="Q118" s="19">
        <v>45066</v>
      </c>
      <c r="R118" s="24" t="s">
        <v>8293</v>
      </c>
      <c r="S118" s="92" t="str">
        <f>IF(Data[[#This Row],[TIPO DE INCAPACIDAD]]="LICENCIA DE PATERNIDAD","Licencia de paternidad",IF(Data[[#This Row],[TIPO DE INCAPACIDAD]]="LICENCIA DE LUTO","Licencia de Luto",_xlfn.IFNA(VLOOKUP(R118,'CIE-10 PARA RIPS'!$A$6:B13283,2,0),"No especificado")))</f>
        <v>Celulitis de sitio no especificado</v>
      </c>
      <c r="T118" t="str">
        <f>IF(P118&lt;&gt;"", IF(P118&gt;0, IF(P118&lt;=DATE(YEAR(P118),MONTH(P118),DAY(P118)), IF(P118&gt;=DATE(YEAR(P118),MONTH(P118),1), IF(K118&gt;10, C118, IF(SUMIFS($K:$K, $C:$C, C118, $P:$P, "&gt;="&amp;DATE(YEAR(P118),MONTH(P118),1), $P:$P, "&lt;="&amp;EOMONTH(P118,0))&gt;10, C118, "")), ""))), "")</f>
        <v>ANDRES ABELINO VARGAS MANOTAS</v>
      </c>
      <c r="U118">
        <f>IF(AND(P118&lt;&gt;"", P118&gt;=DATE(YEAR(P118),MONTH(P118),1), SUMIFS($K:$K, $C:$C, C118, $P:$P, "&gt;="&amp;DATE(YEAR(P118),MONTH(P118),1), $P:$P, "&lt;="&amp;EOMONTH(P118,0))&gt;10), K118, "")</f>
        <v>12</v>
      </c>
      <c r="V118">
        <f>IF(AND(P118&lt;&gt;"", P118&gt;=DATE(YEAR(P118),MONTH(P118),1), SUMIFS($K:$K, $C:$C, C118, $P:$P, "&gt;="&amp;DATE(YEAR(P118),MONTH(P118),1), $P:$P, "&lt;="&amp;EOMONTH(P118,0))&gt;10), YEAR(P118), "")</f>
        <v>2023</v>
      </c>
      <c r="W118" t="str">
        <f>IF(AND(P118&lt;&gt;"", P118&gt;=DATE(YEAR(P118),MONTH(P118),1), SUMIFS($K:$K, $C:$C, C118, $P:$P, "&gt;="&amp;DATE(YEAR(P118),MONTH(P118),1), $P:$P, "&lt;="&amp;EOMONTH(P118,0))&gt;10), TEXT(P118, "MMMM"), "")</f>
        <v>mayo</v>
      </c>
      <c r="X118" t="str" cm="1">
        <f t="array" ref="X118">IF(AND(P118&lt;&gt;"", P118&gt;=DATE(YEAR(P118),MONTH(P118),1), SUMIFS($K:$K, $C:$C, C118, $P:$P, "&gt;="&amp;DATE(YEAR(P118),MONTH(P118),1), $P:$P, "&lt;="&amp;EOMONTH(P118,0))&gt;10), _xlfn.TEXTJOIN(", ", TRUE, _xlfn._xlws.FILTER($R:$R, ($C:$C=C118) * ($P:$P&gt;=DATE(YEAR(P118),MONTH(P118),1)) * ($P:$P&lt;=EOMONTH(P118,0)))), "")</f>
        <v>L031, L039</v>
      </c>
      <c r="Y118" t="str" cm="1">
        <f t="array" ref="Y118">IF(AND(P118&lt;&gt;"", P118&gt;=DATE(YEAR(P118),MONTH(P118),1), SUMIFS($K:$K, $C:$C, C118, $P:$P, "&gt;="&amp;DATE(YEAR(P118),MONTH(P118),1), $P:$P, "&lt;="&amp;EOMONTH(P118,0))&gt;10), _xlfn.TEXTJOIN(", ", TRUE, _xlfn._xlws.FILTER($S:$S, ($C:$C=C118) * ($P:$P&gt;=DATE(YEAR(P118),MONTH(P118),1)) * ($P:$P&lt;=EOMONTH(P118,0)))), "")</f>
        <v>Celulitis de otras partes de los miembros, Celulitis de sitio no especificado</v>
      </c>
    </row>
    <row r="119" spans="1:25" x14ac:dyDescent="0.25">
      <c r="A119" s="83">
        <v>112</v>
      </c>
      <c r="B119" s="111" t="s">
        <v>26038</v>
      </c>
      <c r="C119" s="159" t="str">
        <f>_xlfn.XLOOKUP(D119,[1]!Data[CEDULA],[1]!Data[Nombre Completo],"No Existe",0,1)</f>
        <v>HUGO ALFONSO MOLINA ROCHA</v>
      </c>
      <c r="D119" s="162">
        <v>72122335</v>
      </c>
      <c r="E119" s="139">
        <f>IFERROR(_xlfn.NUMBERVALUE(Data[[#This Row],[CEDULA ]],",","."),_xlfn.NUMBERVALUE(Data[[#This Row],[CEDULA ]],".",","))</f>
        <v>72122335</v>
      </c>
      <c r="F119" s="139" t="str">
        <f>_xlfn.XLOOKUP(E119,[1]!Data[CEDULA],[1]!Data[CARGO],"No Existe",0,1)</f>
        <v>COCINERO 1</v>
      </c>
      <c r="G119" s="24" t="str">
        <f>_xlfn.XLOOKUP(E119,[1]!Data[CEDULA],[1]!Data[EMPRESA DONDE PRESTA SERVICIO],"No Existe",0,1)</f>
        <v>COMFAMILIAR ATLANTICO</v>
      </c>
      <c r="H119" s="24" t="str">
        <f>_xlfn.XLOOKUP(E119,[1]!Data[CEDULA],[1]!Data[UBICACIÓN],"No Existe",0,1)</f>
        <v>CENTRO RECREACIONAL TURIPANA</v>
      </c>
      <c r="I119" s="24" t="s">
        <v>25912</v>
      </c>
      <c r="J119" s="111" t="str">
        <f>UPPER(TEXT(Data[[#This Row],[F. INICIO]],"mmmm"))</f>
        <v>MAYO</v>
      </c>
      <c r="K119" s="13">
        <v>1</v>
      </c>
      <c r="L119" s="11" t="s">
        <v>5</v>
      </c>
      <c r="M119" s="11" t="s">
        <v>25630</v>
      </c>
      <c r="N119" s="141" t="str">
        <f>_xlfn.XLOOKUP(D119,[1]!Data[CEDULA],[1]!Data[EPS/SURA],"No Existe",0,1)</f>
        <v>SALUD TOTAL</v>
      </c>
      <c r="O119" s="11">
        <f>YEAR(Data[[#This Row],[F. INICIO]])</f>
        <v>2023</v>
      </c>
      <c r="P119" s="19">
        <v>45065</v>
      </c>
      <c r="Q119" s="19">
        <v>45065</v>
      </c>
      <c r="R119" s="24" t="s">
        <v>88</v>
      </c>
      <c r="S119" s="92" t="str">
        <f>IF(Data[[#This Row],[TIPO DE INCAPACIDAD]]="LICENCIA DE PATERNIDAD","Licencia de paternidad",IF(Data[[#This Row],[TIPO DE INCAPACIDAD]]="LICENCIA DE LUTO","Licencia de Luto",_xlfn.IFNA(VLOOKUP(R119,'CIE-10 PARA RIPS'!$A$6:B13284,2,0),"No especificado")))</f>
        <v>Fiebre, no especificada</v>
      </c>
      <c r="T119" t="str">
        <f>IF(P119&lt;&gt;"", IF(P119&gt;0, IF(P119&lt;=DATE(YEAR(P119),MONTH(P119),DAY(P119)), IF(P119&gt;=DATE(YEAR(P119),MONTH(P119),1), IF(K119&gt;10, C119, IF(SUMIFS($K:$K, $C:$C, C119, $P:$P, "&gt;="&amp;DATE(YEAR(P119),MONTH(P119),1), $P:$P, "&lt;="&amp;EOMONTH(P119,0))&gt;10, C119, "")), ""))), "")</f>
        <v/>
      </c>
      <c r="U119" t="str">
        <f>IF(AND(P119&lt;&gt;"", P119&gt;=DATE(YEAR(P119),MONTH(P119),1), SUMIFS($K:$K, $C:$C, C119, $P:$P, "&gt;="&amp;DATE(YEAR(P119),MONTH(P119),1), $P:$P, "&lt;="&amp;EOMONTH(P119,0))&gt;10), K119, "")</f>
        <v/>
      </c>
      <c r="V119" t="str">
        <f>IF(AND(P119&lt;&gt;"", P119&gt;=DATE(YEAR(P119),MONTH(P119),1), SUMIFS($K:$K, $C:$C, C119, $P:$P, "&gt;="&amp;DATE(YEAR(P119),MONTH(P119),1), $P:$P, "&lt;="&amp;EOMONTH(P119,0))&gt;10), YEAR(P119), "")</f>
        <v/>
      </c>
      <c r="W119" t="str">
        <f>IF(AND(P119&lt;&gt;"", P119&gt;=DATE(YEAR(P119),MONTH(P119),1), SUMIFS($K:$K, $C:$C, C119, $P:$P, "&gt;="&amp;DATE(YEAR(P119),MONTH(P119),1), $P:$P, "&lt;="&amp;EOMONTH(P119,0))&gt;10), TEXT(P119, "MMMM"), "")</f>
        <v/>
      </c>
      <c r="X119" t="str" cm="1">
        <f t="array" ref="X119">IF(AND(P119&lt;&gt;"", P119&gt;=DATE(YEAR(P119),MONTH(P119),1), SUMIFS($K:$K, $C:$C, C119, $P:$P, "&gt;="&amp;DATE(YEAR(P119),MONTH(P119),1), $P:$P, "&lt;="&amp;EOMONTH(P119,0))&gt;10), _xlfn.TEXTJOIN(", ", TRUE, _xlfn._xlws.FILTER($R:$R, ($C:$C=C119) * ($P:$P&gt;=DATE(YEAR(P119),MONTH(P119),1)) * ($P:$P&lt;=EOMONTH(P119,0)))), "")</f>
        <v/>
      </c>
      <c r="Y119" t="str" cm="1">
        <f t="array" ref="Y119">IF(AND(P119&lt;&gt;"", P119&gt;=DATE(YEAR(P119),MONTH(P119),1), SUMIFS($K:$K, $C:$C, C119, $P:$P, "&gt;="&amp;DATE(YEAR(P119),MONTH(P119),1), $P:$P, "&lt;="&amp;EOMONTH(P119,0))&gt;10), _xlfn.TEXTJOIN(", ", TRUE, _xlfn._xlws.FILTER($S:$S, ($C:$C=C119) * ($P:$P&gt;=DATE(YEAR(P119),MONTH(P119),1)) * ($P:$P&lt;=EOMONTH(P119,0)))), "")</f>
        <v/>
      </c>
    </row>
    <row r="120" spans="1:25" x14ac:dyDescent="0.25">
      <c r="A120" s="83">
        <v>113</v>
      </c>
      <c r="B120" s="111" t="s">
        <v>26038</v>
      </c>
      <c r="C120" s="159" t="str">
        <f>_xlfn.XLOOKUP(D120,[1]!Data[CEDULA],[1]!Data[Nombre Completo],"No Existe",0,1)</f>
        <v>JEFRY JOSE DE LA HOZ MARQUEZ</v>
      </c>
      <c r="D120" s="162">
        <v>1002155895</v>
      </c>
      <c r="E120" s="139">
        <f>IFERROR(_xlfn.NUMBERVALUE(Data[[#This Row],[CEDULA ]],",","."),_xlfn.NUMBERVALUE(Data[[#This Row],[CEDULA ]],".",","))</f>
        <v>1002155895</v>
      </c>
      <c r="F120" s="139" t="str">
        <f>_xlfn.XLOOKUP(E120,[1]!Data[CEDULA],[1]!Data[CARGO],"No Existe",0,1)</f>
        <v>SUPERNUMERARIO(A)</v>
      </c>
      <c r="G120" s="24" t="str">
        <f>_xlfn.XLOOKUP(E120,[1]!Data[CEDULA],[1]!Data[EMPRESA DONDE PRESTA SERVICIO],"No Existe",0,1)</f>
        <v>COMFAMILIAR ATLANTICO</v>
      </c>
      <c r="H120" s="24" t="str">
        <f>_xlfn.XLOOKUP(E120,[1]!Data[CEDULA],[1]!Data[UBICACIÓN],"No Existe",0,1)</f>
        <v>SEDE NORTE</v>
      </c>
      <c r="I120" s="24" t="s">
        <v>25912</v>
      </c>
      <c r="J120" s="111" t="str">
        <f>UPPER(TEXT(Data[[#This Row],[F. INICIO]],"mmmm"))</f>
        <v>MAYO</v>
      </c>
      <c r="K120" s="13">
        <v>1</v>
      </c>
      <c r="L120" s="11" t="s">
        <v>5</v>
      </c>
      <c r="M120" s="11" t="s">
        <v>25630</v>
      </c>
      <c r="N120" s="141" t="str">
        <f>_xlfn.XLOOKUP(D120,[1]!Data[CEDULA],[1]!Data[EPS/SURA],"No Existe",0,1)</f>
        <v>SALUD TOTAL</v>
      </c>
      <c r="O120" s="11">
        <f>YEAR(Data[[#This Row],[F. INICIO]])</f>
        <v>2023</v>
      </c>
      <c r="P120" s="19">
        <v>45068</v>
      </c>
      <c r="Q120" s="19">
        <v>45068</v>
      </c>
      <c r="R120" s="24" t="s">
        <v>11923</v>
      </c>
      <c r="S120" s="92" t="str">
        <f>IF(Data[[#This Row],[TIPO DE INCAPACIDAD]]="LICENCIA DE PATERNIDAD","Licencia de paternidad",IF(Data[[#This Row],[TIPO DE INCAPACIDAD]]="LICENCIA DE LUTO","Licencia de Luto",_xlfn.IFNA(VLOOKUP(R120,'CIE-10 PARA RIPS'!$A$6:B13285,2,0),"No especificado")))</f>
        <v>Infeccion viral, no especificada</v>
      </c>
      <c r="T120" t="str">
        <f>IF(P120&lt;&gt;"", IF(P120&gt;0, IF(P120&lt;=DATE(YEAR(P120),MONTH(P120),DAY(P120)), IF(P120&gt;=DATE(YEAR(P120),MONTH(P120),1), IF(K120&gt;10, C120, IF(SUMIFS($K:$K, $C:$C, C120, $P:$P, "&gt;="&amp;DATE(YEAR(P120),MONTH(P120),1), $P:$P, "&lt;="&amp;EOMONTH(P120,0))&gt;10, C120, "")), ""))), "")</f>
        <v/>
      </c>
      <c r="U120" t="str">
        <f>IF(AND(P120&lt;&gt;"", P120&gt;=DATE(YEAR(P120),MONTH(P120),1), SUMIFS($K:$K, $C:$C, C120, $P:$P, "&gt;="&amp;DATE(YEAR(P120),MONTH(P120),1), $P:$P, "&lt;="&amp;EOMONTH(P120,0))&gt;10), K120, "")</f>
        <v/>
      </c>
      <c r="V120" t="str">
        <f>IF(AND(P120&lt;&gt;"", P120&gt;=DATE(YEAR(P120),MONTH(P120),1), SUMIFS($K:$K, $C:$C, C120, $P:$P, "&gt;="&amp;DATE(YEAR(P120),MONTH(P120),1), $P:$P, "&lt;="&amp;EOMONTH(P120,0))&gt;10), YEAR(P120), "")</f>
        <v/>
      </c>
      <c r="W120" t="str">
        <f>IF(AND(P120&lt;&gt;"", P120&gt;=DATE(YEAR(P120),MONTH(P120),1), SUMIFS($K:$K, $C:$C, C120, $P:$P, "&gt;="&amp;DATE(YEAR(P120),MONTH(P120),1), $P:$P, "&lt;="&amp;EOMONTH(P120,0))&gt;10), TEXT(P120, "MMMM"), "")</f>
        <v/>
      </c>
      <c r="X120" t="str" cm="1">
        <f t="array" ref="X120">IF(AND(P120&lt;&gt;"", P120&gt;=DATE(YEAR(P120),MONTH(P120),1), SUMIFS($K:$K, $C:$C, C120, $P:$P, "&gt;="&amp;DATE(YEAR(P120),MONTH(P120),1), $P:$P, "&lt;="&amp;EOMONTH(P120,0))&gt;10), _xlfn.TEXTJOIN(", ", TRUE, _xlfn._xlws.FILTER($R:$R, ($C:$C=C120) * ($P:$P&gt;=DATE(YEAR(P120),MONTH(P120),1)) * ($P:$P&lt;=EOMONTH(P120,0)))), "")</f>
        <v/>
      </c>
      <c r="Y120" t="str" cm="1">
        <f t="array" ref="Y120">IF(AND(P120&lt;&gt;"", P120&gt;=DATE(YEAR(P120),MONTH(P120),1), SUMIFS($K:$K, $C:$C, C120, $P:$P, "&gt;="&amp;DATE(YEAR(P120),MONTH(P120),1), $P:$P, "&lt;="&amp;EOMONTH(P120,0))&gt;10), _xlfn.TEXTJOIN(", ", TRUE, _xlfn._xlws.FILTER($S:$S, ($C:$C=C120) * ($P:$P&gt;=DATE(YEAR(P120),MONTH(P120),1)) * ($P:$P&lt;=EOMONTH(P120,0)))), "")</f>
        <v/>
      </c>
    </row>
    <row r="121" spans="1:25" x14ac:dyDescent="0.25">
      <c r="A121" s="83">
        <v>114</v>
      </c>
      <c r="B121" s="111" t="s">
        <v>26038</v>
      </c>
      <c r="C121" s="159" t="str">
        <f>_xlfn.XLOOKUP(D121,[1]!Data[CEDULA],[1]!Data[Nombre Completo],"No Existe",0,1)</f>
        <v>MILENA BEATRIZ CARDENAS PEDROZA</v>
      </c>
      <c r="D121" s="162">
        <v>1046814743</v>
      </c>
      <c r="E121" s="139">
        <f>IFERROR(_xlfn.NUMBERVALUE(Data[[#This Row],[CEDULA ]],",","."),_xlfn.NUMBERVALUE(Data[[#This Row],[CEDULA ]],".",","))</f>
        <v>1046814743</v>
      </c>
      <c r="F121" s="139" t="str">
        <f>_xlfn.XLOOKUP(E121,[1]!Data[CEDULA],[1]!Data[CARGO],"No Existe",0,1)</f>
        <v>AYUDANTE COCINA</v>
      </c>
      <c r="G121" s="24" t="str">
        <f>_xlfn.XLOOKUP(E121,[1]!Data[CEDULA],[1]!Data[EMPRESA DONDE PRESTA SERVICIO],"No Existe",0,1)</f>
        <v>COMFAMILIAR ATLANTICO</v>
      </c>
      <c r="H121" s="24" t="str">
        <f>_xlfn.XLOOKUP(E121,[1]!Data[CEDULA],[1]!Data[UBICACIÓN],"No Existe",0,1)</f>
        <v>SEDE NORTE MERCADEO</v>
      </c>
      <c r="I121" s="24" t="s">
        <v>25911</v>
      </c>
      <c r="J121" s="111" t="str">
        <f>UPPER(TEXT(Data[[#This Row],[F. INICIO]],"mmmm"))</f>
        <v>MAYO</v>
      </c>
      <c r="K121" s="13">
        <v>2</v>
      </c>
      <c r="L121" s="11" t="s">
        <v>5</v>
      </c>
      <c r="M121" s="11" t="s">
        <v>25630</v>
      </c>
      <c r="N121" s="141" t="str">
        <f>_xlfn.XLOOKUP(D121,[1]!Data[CEDULA],[1]!Data[EPS/SURA],"No Existe",0,1)</f>
        <v>NUEVA E.P.S.</v>
      </c>
      <c r="O121" s="11">
        <f>YEAR(Data[[#This Row],[F. INICIO]])</f>
        <v>2023</v>
      </c>
      <c r="P121" s="19">
        <v>45070</v>
      </c>
      <c r="Q121" s="19">
        <v>45071</v>
      </c>
      <c r="R121" s="24" t="s">
        <v>8939</v>
      </c>
      <c r="S121" s="92" t="str">
        <f>IF(Data[[#This Row],[TIPO DE INCAPACIDAD]]="LICENCIA DE PATERNIDAD","Licencia de paternidad",IF(Data[[#This Row],[TIPO DE INCAPACIDAD]]="LICENCIA DE LUTO","Licencia de Luto",_xlfn.IFNA(VLOOKUP(R121,'CIE-10 PARA RIPS'!$A$6:B13286,2,0),"No especificado")))</f>
        <v>Rinofaringitis aguda [resfriado comun]</v>
      </c>
      <c r="T121" t="str">
        <f>IF(P121&lt;&gt;"", IF(P121&gt;0, IF(P121&lt;=DATE(YEAR(P121),MONTH(P121),DAY(P121)), IF(P121&gt;=DATE(YEAR(P121),MONTH(P121),1), IF(K121&gt;10, C121, IF(SUMIFS($K:$K, $C:$C, C121, $P:$P, "&gt;="&amp;DATE(YEAR(P121),MONTH(P121),1), $P:$P, "&lt;="&amp;EOMONTH(P121,0))&gt;10, C121, "")), ""))), "")</f>
        <v/>
      </c>
      <c r="U121" t="str">
        <f>IF(AND(P121&lt;&gt;"", P121&gt;=DATE(YEAR(P121),MONTH(P121),1), SUMIFS($K:$K, $C:$C, C121, $P:$P, "&gt;="&amp;DATE(YEAR(P121),MONTH(P121),1), $P:$P, "&lt;="&amp;EOMONTH(P121,0))&gt;10), K121, "")</f>
        <v/>
      </c>
      <c r="V121" t="str">
        <f>IF(AND(P121&lt;&gt;"", P121&gt;=DATE(YEAR(P121),MONTH(P121),1), SUMIFS($K:$K, $C:$C, C121, $P:$P, "&gt;="&amp;DATE(YEAR(P121),MONTH(P121),1), $P:$P, "&lt;="&amp;EOMONTH(P121,0))&gt;10), YEAR(P121), "")</f>
        <v/>
      </c>
      <c r="W121" t="str">
        <f>IF(AND(P121&lt;&gt;"", P121&gt;=DATE(YEAR(P121),MONTH(P121),1), SUMIFS($K:$K, $C:$C, C121, $P:$P, "&gt;="&amp;DATE(YEAR(P121),MONTH(P121),1), $P:$P, "&lt;="&amp;EOMONTH(P121,0))&gt;10), TEXT(P121, "MMMM"), "")</f>
        <v/>
      </c>
      <c r="X121" t="str" cm="1">
        <f t="array" ref="X121">IF(AND(P121&lt;&gt;"", P121&gt;=DATE(YEAR(P121),MONTH(P121),1), SUMIFS($K:$K, $C:$C, C121, $P:$P, "&gt;="&amp;DATE(YEAR(P121),MONTH(P121),1), $P:$P, "&lt;="&amp;EOMONTH(P121,0))&gt;10), _xlfn.TEXTJOIN(", ", TRUE, _xlfn._xlws.FILTER($R:$R, ($C:$C=C121) * ($P:$P&gt;=DATE(YEAR(P121),MONTH(P121),1)) * ($P:$P&lt;=EOMONTH(P121,0)))), "")</f>
        <v/>
      </c>
      <c r="Y121" t="str" cm="1">
        <f t="array" ref="Y121">IF(AND(P121&lt;&gt;"", P121&gt;=DATE(YEAR(P121),MONTH(P121),1), SUMIFS($K:$K, $C:$C, C121, $P:$P, "&gt;="&amp;DATE(YEAR(P121),MONTH(P121),1), $P:$P, "&lt;="&amp;EOMONTH(P121,0))&gt;10), _xlfn.TEXTJOIN(", ", TRUE, _xlfn._xlws.FILTER($S:$S, ($C:$C=C121) * ($P:$P&gt;=DATE(YEAR(P121),MONTH(P121),1)) * ($P:$P&lt;=EOMONTH(P121,0)))), "")</f>
        <v/>
      </c>
    </row>
    <row r="122" spans="1:25" x14ac:dyDescent="0.25">
      <c r="A122" s="83">
        <v>115</v>
      </c>
      <c r="B122" s="111" t="s">
        <v>26038</v>
      </c>
      <c r="C122" s="159" t="str">
        <f>_xlfn.XLOOKUP(D122,[1]!Data[CEDULA],[1]!Data[Nombre Completo],"No Existe",0,1)</f>
        <v>GENISIS MARIA CANTILLO TORRES</v>
      </c>
      <c r="D122" s="162">
        <v>1002228922</v>
      </c>
      <c r="E122" s="139">
        <f>IFERROR(_xlfn.NUMBERVALUE(Data[[#This Row],[CEDULA ]],",","."),_xlfn.NUMBERVALUE(Data[[#This Row],[CEDULA ]],".",","))</f>
        <v>1002228922</v>
      </c>
      <c r="F122" s="139" t="str">
        <f>_xlfn.XLOOKUP(E122,[1]!Data[CEDULA],[1]!Data[CARGO],"No Existe",0,1)</f>
        <v>MESERO</v>
      </c>
      <c r="G122" s="24" t="str">
        <f>_xlfn.XLOOKUP(E122,[1]!Data[CEDULA],[1]!Data[EMPRESA DONDE PRESTA SERVICIO],"No Existe",0,1)</f>
        <v>COMFAMILIAR ATLANTICO</v>
      </c>
      <c r="H122" s="24" t="str">
        <f>_xlfn.XLOOKUP(E122,[1]!Data[CEDULA],[1]!Data[UBICACIÓN],"No Existe",0,1)</f>
        <v>SEDE SPORT GYM</v>
      </c>
      <c r="I122" s="24" t="s">
        <v>25911</v>
      </c>
      <c r="J122" s="111" t="str">
        <f>UPPER(TEXT(Data[[#This Row],[F. INICIO]],"mmmm"))</f>
        <v>MAYO</v>
      </c>
      <c r="K122" s="13">
        <v>5</v>
      </c>
      <c r="L122" s="11" t="s">
        <v>5</v>
      </c>
      <c r="M122" s="11" t="s">
        <v>25630</v>
      </c>
      <c r="N122" s="141" t="str">
        <f>_xlfn.XLOOKUP(D122,[1]!Data[CEDULA],[1]!Data[EPS/SURA],"No Existe",0,1)</f>
        <v>MUTUALSER</v>
      </c>
      <c r="O122" s="11">
        <f>YEAR(Data[[#This Row],[F. INICIO]])</f>
        <v>2023</v>
      </c>
      <c r="P122" s="19">
        <v>45070</v>
      </c>
      <c r="Q122" s="19">
        <v>45074</v>
      </c>
      <c r="R122" s="24" t="s">
        <v>7682</v>
      </c>
      <c r="S122" s="92" t="str">
        <f>IF(Data[[#This Row],[TIPO DE INCAPACIDAD]]="LICENCIA DE PATERNIDAD","Licencia de paternidad",IF(Data[[#This Row],[TIPO DE INCAPACIDAD]]="LICENCIA DE LUTO","Licencia de Luto",_xlfn.IFNA(VLOOKUP(R122,'CIE-10 PARA RIPS'!$A$6:B13287,2,0),"No especificado")))</f>
        <v>Lumbago no especificado</v>
      </c>
      <c r="T122" t="str">
        <f>IF(P122&lt;&gt;"", IF(P122&gt;0, IF(P122&lt;=DATE(YEAR(P122),MONTH(P122),DAY(P122)), IF(P122&gt;=DATE(YEAR(P122),MONTH(P122),1), IF(K122&gt;10, C122, IF(SUMIFS($K:$K, $C:$C, C122, $P:$P, "&gt;="&amp;DATE(YEAR(P122),MONTH(P122),1), $P:$P, "&lt;="&amp;EOMONTH(P122,0))&gt;10, C122, "")), ""))), "")</f>
        <v/>
      </c>
      <c r="U122" t="str">
        <f>IF(AND(P122&lt;&gt;"", P122&gt;=DATE(YEAR(P122),MONTH(P122),1), SUMIFS($K:$K, $C:$C, C122, $P:$P, "&gt;="&amp;DATE(YEAR(P122),MONTH(P122),1), $P:$P, "&lt;="&amp;EOMONTH(P122,0))&gt;10), K122, "")</f>
        <v/>
      </c>
      <c r="V122" t="str">
        <f>IF(AND(P122&lt;&gt;"", P122&gt;=DATE(YEAR(P122),MONTH(P122),1), SUMIFS($K:$K, $C:$C, C122, $P:$P, "&gt;="&amp;DATE(YEAR(P122),MONTH(P122),1), $P:$P, "&lt;="&amp;EOMONTH(P122,0))&gt;10), YEAR(P122), "")</f>
        <v/>
      </c>
      <c r="W122" t="str">
        <f>IF(AND(P122&lt;&gt;"", P122&gt;=DATE(YEAR(P122),MONTH(P122),1), SUMIFS($K:$K, $C:$C, C122, $P:$P, "&gt;="&amp;DATE(YEAR(P122),MONTH(P122),1), $P:$P, "&lt;="&amp;EOMONTH(P122,0))&gt;10), TEXT(P122, "MMMM"), "")</f>
        <v/>
      </c>
      <c r="X122" t="str" cm="1">
        <f t="array" ref="X122">IF(AND(P122&lt;&gt;"", P122&gt;=DATE(YEAR(P122),MONTH(P122),1), SUMIFS($K:$K, $C:$C, C122, $P:$P, "&gt;="&amp;DATE(YEAR(P122),MONTH(P122),1), $P:$P, "&lt;="&amp;EOMONTH(P122,0))&gt;10), _xlfn.TEXTJOIN(", ", TRUE, _xlfn._xlws.FILTER($R:$R, ($C:$C=C122) * ($P:$P&gt;=DATE(YEAR(P122),MONTH(P122),1)) * ($P:$P&lt;=EOMONTH(P122,0)))), "")</f>
        <v/>
      </c>
      <c r="Y122" t="str" cm="1">
        <f t="array" ref="Y122">IF(AND(P122&lt;&gt;"", P122&gt;=DATE(YEAR(P122),MONTH(P122),1), SUMIFS($K:$K, $C:$C, C122, $P:$P, "&gt;="&amp;DATE(YEAR(P122),MONTH(P122),1), $P:$P, "&lt;="&amp;EOMONTH(P122,0))&gt;10), _xlfn.TEXTJOIN(", ", TRUE, _xlfn._xlws.FILTER($S:$S, ($C:$C=C122) * ($P:$P&gt;=DATE(YEAR(P122),MONTH(P122),1)) * ($P:$P&lt;=EOMONTH(P122,0)))), "")</f>
        <v/>
      </c>
    </row>
    <row r="123" spans="1:25" ht="30" x14ac:dyDescent="0.25">
      <c r="A123" s="83">
        <v>116</v>
      </c>
      <c r="B123" s="111" t="s">
        <v>26038</v>
      </c>
      <c r="C123" s="159" t="str">
        <f>_xlfn.XLOOKUP(D123,[1]!Data[CEDULA],[1]!Data[Nombre Completo],"No Existe",0,1)</f>
        <v>NELLY JOHANA ECHAVARRIA PEÑA</v>
      </c>
      <c r="D123" s="162">
        <v>1140903079</v>
      </c>
      <c r="E123" s="139">
        <f>IFERROR(_xlfn.NUMBERVALUE(Data[[#This Row],[CEDULA ]],",","."),_xlfn.NUMBERVALUE(Data[[#This Row],[CEDULA ]],".",","))</f>
        <v>1140903079</v>
      </c>
      <c r="F123" s="139" t="str">
        <f>_xlfn.XLOOKUP(E123,[1]!Data[CEDULA],[1]!Data[CARGO],"No Existe",0,1)</f>
        <v>SUPERNUMERARIO(A)</v>
      </c>
      <c r="G123" s="24" t="str">
        <f>_xlfn.XLOOKUP(E123,[1]!Data[CEDULA],[1]!Data[EMPRESA DONDE PRESTA SERVICIO],"No Existe",0,1)</f>
        <v>COMFAMILIAR ATLANTICO</v>
      </c>
      <c r="H123" s="24" t="str">
        <f>_xlfn.XLOOKUP(E123,[1]!Data[CEDULA],[1]!Data[UBICACIÓN],"No Existe",0,1)</f>
        <v>SEDE NORTE</v>
      </c>
      <c r="I123" s="24" t="s">
        <v>25911</v>
      </c>
      <c r="J123" s="111" t="str">
        <f>UPPER(TEXT(Data[[#This Row],[F. INICIO]],"mmmm"))</f>
        <v>MAYO</v>
      </c>
      <c r="K123" s="13">
        <v>2</v>
      </c>
      <c r="L123" s="11" t="s">
        <v>5</v>
      </c>
      <c r="M123" s="11" t="s">
        <v>25630</v>
      </c>
      <c r="N123" s="141" t="str">
        <f>_xlfn.XLOOKUP(D123,[1]!Data[CEDULA],[1]!Data[EPS/SURA],"No Existe",0,1)</f>
        <v>NUEVA E.P.S.</v>
      </c>
      <c r="O123" s="11">
        <f>YEAR(Data[[#This Row],[F. INICIO]])</f>
        <v>2023</v>
      </c>
      <c r="P123" s="19">
        <v>45072</v>
      </c>
      <c r="Q123" s="19">
        <v>45073</v>
      </c>
      <c r="R123" s="24" t="s">
        <v>64</v>
      </c>
      <c r="S123" s="92" t="str">
        <f>IF(Data[[#This Row],[TIPO DE INCAPACIDAD]]="LICENCIA DE PATERNIDAD","Licencia de paternidad",IF(Data[[#This Row],[TIPO DE INCAPACIDAD]]="LICENCIA DE LUTO","Licencia de Luto",_xlfn.IFNA(VLOOKUP(R123,'CIE-10 PARA RIPS'!$A$6:B13288,2,0),"No especificado")))</f>
        <v>Infeccion aguda de las vias respiratorias superiores, no especificada</v>
      </c>
      <c r="T123" t="str">
        <f>IF(P123&lt;&gt;"", IF(P123&gt;0, IF(P123&lt;=DATE(YEAR(P123),MONTH(P123),DAY(P123)), IF(P123&gt;=DATE(YEAR(P123),MONTH(P123),1), IF(K123&gt;10, C123, IF(SUMIFS($K:$K, $C:$C, C123, $P:$P, "&gt;="&amp;DATE(YEAR(P123),MONTH(P123),1), $P:$P, "&lt;="&amp;EOMONTH(P123,0))&gt;10, C123, "")), ""))), "")</f>
        <v/>
      </c>
      <c r="U123" t="str">
        <f>IF(AND(P123&lt;&gt;"", P123&gt;=DATE(YEAR(P123),MONTH(P123),1), SUMIFS($K:$K, $C:$C, C123, $P:$P, "&gt;="&amp;DATE(YEAR(P123),MONTH(P123),1), $P:$P, "&lt;="&amp;EOMONTH(P123,0))&gt;10), K123, "")</f>
        <v/>
      </c>
      <c r="V123" t="str">
        <f>IF(AND(P123&lt;&gt;"", P123&gt;=DATE(YEAR(P123),MONTH(P123),1), SUMIFS($K:$K, $C:$C, C123, $P:$P, "&gt;="&amp;DATE(YEAR(P123),MONTH(P123),1), $P:$P, "&lt;="&amp;EOMONTH(P123,0))&gt;10), YEAR(P123), "")</f>
        <v/>
      </c>
      <c r="W123" t="str">
        <f>IF(AND(P123&lt;&gt;"", P123&gt;=DATE(YEAR(P123),MONTH(P123),1), SUMIFS($K:$K, $C:$C, C123, $P:$P, "&gt;="&amp;DATE(YEAR(P123),MONTH(P123),1), $P:$P, "&lt;="&amp;EOMONTH(P123,0))&gt;10), TEXT(P123, "MMMM"), "")</f>
        <v/>
      </c>
      <c r="X123" t="str" cm="1">
        <f t="array" ref="X123">IF(AND(P123&lt;&gt;"", P123&gt;=DATE(YEAR(P123),MONTH(P123),1), SUMIFS($K:$K, $C:$C, C123, $P:$P, "&gt;="&amp;DATE(YEAR(P123),MONTH(P123),1), $P:$P, "&lt;="&amp;EOMONTH(P123,0))&gt;10), _xlfn.TEXTJOIN(", ", TRUE, _xlfn._xlws.FILTER($R:$R, ($C:$C=C123) * ($P:$P&gt;=DATE(YEAR(P123),MONTH(P123),1)) * ($P:$P&lt;=EOMONTH(P123,0)))), "")</f>
        <v/>
      </c>
      <c r="Y123" t="str" cm="1">
        <f t="array" ref="Y123">IF(AND(P123&lt;&gt;"", P123&gt;=DATE(YEAR(P123),MONTH(P123),1), SUMIFS($K:$K, $C:$C, C123, $P:$P, "&gt;="&amp;DATE(YEAR(P123),MONTH(P123),1), $P:$P, "&lt;="&amp;EOMONTH(P123,0))&gt;10), _xlfn.TEXTJOIN(", ", TRUE, _xlfn._xlws.FILTER($S:$S, ($C:$C=C123) * ($P:$P&gt;=DATE(YEAR(P123),MONTH(P123),1)) * ($P:$P&lt;=EOMONTH(P123,0)))), "")</f>
        <v/>
      </c>
    </row>
    <row r="124" spans="1:25" x14ac:dyDescent="0.25">
      <c r="A124" s="83">
        <v>117</v>
      </c>
      <c r="B124" s="111" t="s">
        <v>26038</v>
      </c>
      <c r="C124" s="159" t="str">
        <f>_xlfn.XLOOKUP(D124,[1]!Data[CEDULA],[1]!Data[Nombre Completo],"No Existe",0,1)</f>
        <v>GENISIS MARIA CANTILLO TORRES</v>
      </c>
      <c r="D124" s="162">
        <v>1002228922</v>
      </c>
      <c r="E124" s="139">
        <f>IFERROR(_xlfn.NUMBERVALUE(Data[[#This Row],[CEDULA ]],",","."),_xlfn.NUMBERVALUE(Data[[#This Row],[CEDULA ]],".",","))</f>
        <v>1002228922</v>
      </c>
      <c r="F124" s="139" t="str">
        <f>_xlfn.XLOOKUP(E124,[1]!Data[CEDULA],[1]!Data[CARGO],"No Existe",0,1)</f>
        <v>MESERO</v>
      </c>
      <c r="G124" s="24" t="str">
        <f>_xlfn.XLOOKUP(E124,[1]!Data[CEDULA],[1]!Data[EMPRESA DONDE PRESTA SERVICIO],"No Existe",0,1)</f>
        <v>COMFAMILIAR ATLANTICO</v>
      </c>
      <c r="H124" s="24" t="str">
        <f>_xlfn.XLOOKUP(E124,[1]!Data[CEDULA],[1]!Data[UBICACIÓN],"No Existe",0,1)</f>
        <v>SEDE SPORT GYM</v>
      </c>
      <c r="I124" s="24" t="s">
        <v>25911</v>
      </c>
      <c r="J124" s="111" t="str">
        <f>UPPER(TEXT(Data[[#This Row],[F. INICIO]],"mmmm"))</f>
        <v>MAYO</v>
      </c>
      <c r="K124" s="13">
        <v>3</v>
      </c>
      <c r="L124" s="11" t="s">
        <v>5</v>
      </c>
      <c r="M124" s="11" t="s">
        <v>25630</v>
      </c>
      <c r="N124" s="141" t="str">
        <f>_xlfn.XLOOKUP(D124,[1]!Data[CEDULA],[1]!Data[EPS/SURA],"No Existe",0,1)</f>
        <v>MUTUALSER</v>
      </c>
      <c r="O124" s="11">
        <f>YEAR(Data[[#This Row],[F. INICIO]])</f>
        <v>2023</v>
      </c>
      <c r="P124" s="19">
        <v>45077</v>
      </c>
      <c r="Q124" s="19">
        <v>45079</v>
      </c>
      <c r="R124" s="24" t="s">
        <v>7682</v>
      </c>
      <c r="S124" s="92" t="str">
        <f>IF(Data[[#This Row],[TIPO DE INCAPACIDAD]]="LICENCIA DE PATERNIDAD","Licencia de paternidad",IF(Data[[#This Row],[TIPO DE INCAPACIDAD]]="LICENCIA DE LUTO","Licencia de Luto",_xlfn.IFNA(VLOOKUP(R124,'CIE-10 PARA RIPS'!$A$6:B13289,2,0),"No especificado")))</f>
        <v>Lumbago no especificado</v>
      </c>
      <c r="T124" t="str">
        <f>IF(P124&lt;&gt;"", IF(P124&gt;0, IF(P124&lt;=DATE(YEAR(P124),MONTH(P124),DAY(P124)), IF(P124&gt;=DATE(YEAR(P124),MONTH(P124),1), IF(K124&gt;10, C124, IF(SUMIFS($K:$K, $C:$C, C124, $P:$P, "&gt;="&amp;DATE(YEAR(P124),MONTH(P124),1), $P:$P, "&lt;="&amp;EOMONTH(P124,0))&gt;10, C124, "")), ""))), "")</f>
        <v/>
      </c>
      <c r="U124" t="str">
        <f>IF(AND(P124&lt;&gt;"", P124&gt;=DATE(YEAR(P124),MONTH(P124),1), SUMIFS($K:$K, $C:$C, C124, $P:$P, "&gt;="&amp;DATE(YEAR(P124),MONTH(P124),1), $P:$P, "&lt;="&amp;EOMONTH(P124,0))&gt;10), K124, "")</f>
        <v/>
      </c>
      <c r="V124" t="str">
        <f>IF(AND(P124&lt;&gt;"", P124&gt;=DATE(YEAR(P124),MONTH(P124),1), SUMIFS($K:$K, $C:$C, C124, $P:$P, "&gt;="&amp;DATE(YEAR(P124),MONTH(P124),1), $P:$P, "&lt;="&amp;EOMONTH(P124,0))&gt;10), YEAR(P124), "")</f>
        <v/>
      </c>
      <c r="W124" t="str">
        <f>IF(AND(P124&lt;&gt;"", P124&gt;=DATE(YEAR(P124),MONTH(P124),1), SUMIFS($K:$K, $C:$C, C124, $P:$P, "&gt;="&amp;DATE(YEAR(P124),MONTH(P124),1), $P:$P, "&lt;="&amp;EOMONTH(P124,0))&gt;10), TEXT(P124, "MMMM"), "")</f>
        <v/>
      </c>
      <c r="X124" t="str" cm="1">
        <f t="array" ref="X124">IF(AND(P124&lt;&gt;"", P124&gt;=DATE(YEAR(P124),MONTH(P124),1), SUMIFS($K:$K, $C:$C, C124, $P:$P, "&gt;="&amp;DATE(YEAR(P124),MONTH(P124),1), $P:$P, "&lt;="&amp;EOMONTH(P124,0))&gt;10), _xlfn.TEXTJOIN(", ", TRUE, _xlfn._xlws.FILTER($R:$R, ($C:$C=C124) * ($P:$P&gt;=DATE(YEAR(P124),MONTH(P124),1)) * ($P:$P&lt;=EOMONTH(P124,0)))), "")</f>
        <v/>
      </c>
      <c r="Y124" t="str" cm="1">
        <f t="array" ref="Y124">IF(AND(P124&lt;&gt;"", P124&gt;=DATE(YEAR(P124),MONTH(P124),1), SUMIFS($K:$K, $C:$C, C124, $P:$P, "&gt;="&amp;DATE(YEAR(P124),MONTH(P124),1), $P:$P, "&lt;="&amp;EOMONTH(P124,0))&gt;10), _xlfn.TEXTJOIN(", ", TRUE, _xlfn._xlws.FILTER($S:$S, ($C:$C=C124) * ($P:$P&gt;=DATE(YEAR(P124),MONTH(P124),1)) * ($P:$P&lt;=EOMONTH(P124,0)))), "")</f>
        <v/>
      </c>
    </row>
    <row r="125" spans="1:25" ht="30" x14ac:dyDescent="0.25">
      <c r="A125" s="83">
        <v>118</v>
      </c>
      <c r="B125" s="111" t="s">
        <v>26038</v>
      </c>
      <c r="C125" s="159" t="str">
        <f>_xlfn.XLOOKUP(D125,[1]!Data[CEDULA],[1]!Data[Nombre Completo],"No Existe",0,1)</f>
        <v>ALBERTO JULIO GUTIERREZ PERTUZ</v>
      </c>
      <c r="D125" s="162">
        <v>8486407</v>
      </c>
      <c r="E125" s="139">
        <f>IFERROR(_xlfn.NUMBERVALUE(Data[[#This Row],[CEDULA ]],",","."),_xlfn.NUMBERVALUE(Data[[#This Row],[CEDULA ]],".",","))</f>
        <v>8486407</v>
      </c>
      <c r="F125" s="139" t="str">
        <f>_xlfn.XLOOKUP(E125,[1]!Data[CEDULA],[1]!Data[CARGO],"No Existe",0,1)</f>
        <v>AYUDANTE COCINA</v>
      </c>
      <c r="G125" s="24" t="str">
        <f>_xlfn.XLOOKUP(E125,[1]!Data[CEDULA],[1]!Data[EMPRESA DONDE PRESTA SERVICIO],"No Existe",0,1)</f>
        <v>COMFAMILIAR ATLANTICO</v>
      </c>
      <c r="H125" s="24" t="str">
        <f>_xlfn.XLOOKUP(E125,[1]!Data[CEDULA],[1]!Data[UBICACIÓN],"No Existe",0,1)</f>
        <v>SALGARITO MERCADEO</v>
      </c>
      <c r="I125" s="24" t="s">
        <v>25912</v>
      </c>
      <c r="J125" s="111" t="str">
        <f>UPPER(TEXT(Data[[#This Row],[F. INICIO]],"mmmm"))</f>
        <v>JUNIO</v>
      </c>
      <c r="K125" s="13">
        <v>2</v>
      </c>
      <c r="L125" s="11" t="s">
        <v>5</v>
      </c>
      <c r="M125" s="11" t="s">
        <v>25630</v>
      </c>
      <c r="N125" s="141" t="str">
        <f>_xlfn.XLOOKUP(D125,[1]!Data[CEDULA],[1]!Data[EPS/SURA],"No Existe",0,1)</f>
        <v>EPS/SURA</v>
      </c>
      <c r="O125" s="11">
        <f>YEAR(Data[[#This Row],[F. INICIO]])</f>
        <v>2023</v>
      </c>
      <c r="P125" s="19">
        <v>45079</v>
      </c>
      <c r="Q125" s="19">
        <v>45080</v>
      </c>
      <c r="R125" s="24" t="s">
        <v>7631</v>
      </c>
      <c r="S125" s="92" t="str">
        <f>IF(Data[[#This Row],[TIPO DE INCAPACIDAD]]="LICENCIA DE PATERNIDAD","Licencia de paternidad",IF(Data[[#This Row],[TIPO DE INCAPACIDAD]]="LICENCIA DE LUTO","Licencia de Luto",_xlfn.IFNA(VLOOKUP(R125,'CIE-10 PARA RIPS'!$A$6:B13290,2,0),"No especificado")))</f>
        <v>Otros trastornos sinoviales y tendinosos en enfermedades clasificadas en otra parte</v>
      </c>
      <c r="T125" t="str">
        <f>IF(P125&lt;&gt;"", IF(P125&gt;0, IF(P125&lt;=DATE(YEAR(P125),MONTH(P125),DAY(P125)), IF(P125&gt;=DATE(YEAR(P125),MONTH(P125),1), IF(K125&gt;10, C125, IF(SUMIFS($K:$K, $C:$C, C125, $P:$P, "&gt;="&amp;DATE(YEAR(P125),MONTH(P125),1), $P:$P, "&lt;="&amp;EOMONTH(P125,0))&gt;10, C125, "")), ""))), "")</f>
        <v/>
      </c>
      <c r="U125" t="str">
        <f>IF(AND(P125&lt;&gt;"", P125&gt;=DATE(YEAR(P125),MONTH(P125),1), SUMIFS($K:$K, $C:$C, C125, $P:$P, "&gt;="&amp;DATE(YEAR(P125),MONTH(P125),1), $P:$P, "&lt;="&amp;EOMONTH(P125,0))&gt;10), K125, "")</f>
        <v/>
      </c>
      <c r="V125" t="str">
        <f>IF(AND(P125&lt;&gt;"", P125&gt;=DATE(YEAR(P125),MONTH(P125),1), SUMIFS($K:$K, $C:$C, C125, $P:$P, "&gt;="&amp;DATE(YEAR(P125),MONTH(P125),1), $P:$P, "&lt;="&amp;EOMONTH(P125,0))&gt;10), YEAR(P125), "")</f>
        <v/>
      </c>
      <c r="W125" t="str">
        <f>IF(AND(P125&lt;&gt;"", P125&gt;=DATE(YEAR(P125),MONTH(P125),1), SUMIFS($K:$K, $C:$C, C125, $P:$P, "&gt;="&amp;DATE(YEAR(P125),MONTH(P125),1), $P:$P, "&lt;="&amp;EOMONTH(P125,0))&gt;10), TEXT(P125, "MMMM"), "")</f>
        <v/>
      </c>
      <c r="X125" t="str" cm="1">
        <f t="array" ref="X125">IF(AND(P125&lt;&gt;"", P125&gt;=DATE(YEAR(P125),MONTH(P125),1), SUMIFS($K:$K, $C:$C, C125, $P:$P, "&gt;="&amp;DATE(YEAR(P125),MONTH(P125),1), $P:$P, "&lt;="&amp;EOMONTH(P125,0))&gt;10), _xlfn.TEXTJOIN(", ", TRUE, _xlfn._xlws.FILTER($R:$R, ($C:$C=C125) * ($P:$P&gt;=DATE(YEAR(P125),MONTH(P125),1)) * ($P:$P&lt;=EOMONTH(P125,0)))), "")</f>
        <v/>
      </c>
      <c r="Y125" t="str" cm="1">
        <f t="array" ref="Y125">IF(AND(P125&lt;&gt;"", P125&gt;=DATE(YEAR(P125),MONTH(P125),1), SUMIFS($K:$K, $C:$C, C125, $P:$P, "&gt;="&amp;DATE(YEAR(P125),MONTH(P125),1), $P:$P, "&lt;="&amp;EOMONTH(P125,0))&gt;10), _xlfn.TEXTJOIN(", ", TRUE, _xlfn._xlws.FILTER($S:$S, ($C:$C=C125) * ($P:$P&gt;=DATE(YEAR(P125),MONTH(P125),1)) * ($P:$P&lt;=EOMONTH(P125,0)))), "")</f>
        <v/>
      </c>
    </row>
    <row r="126" spans="1:25" x14ac:dyDescent="0.25">
      <c r="A126" s="83">
        <v>119</v>
      </c>
      <c r="B126" s="111" t="s">
        <v>26038</v>
      </c>
      <c r="C126" s="159" t="str">
        <f>_xlfn.XLOOKUP(D126,[1]!Data[CEDULA],[1]!Data[Nombre Completo],"No Existe",0,1)</f>
        <v>ANDRES FELIPE HERNANDEZ ROJAS</v>
      </c>
      <c r="D126" s="162">
        <v>1192925892</v>
      </c>
      <c r="E126" s="139">
        <f>IFERROR(_xlfn.NUMBERVALUE(Data[[#This Row],[CEDULA ]],",","."),_xlfn.NUMBERVALUE(Data[[#This Row],[CEDULA ]],".",","))</f>
        <v>1192925892</v>
      </c>
      <c r="F126" s="139" t="str">
        <f>_xlfn.XLOOKUP(E126,[1]!Data[CEDULA],[1]!Data[CARGO],"No Existe",0,1)</f>
        <v>SUPERNUMERARIO(A)</v>
      </c>
      <c r="G126" s="24" t="str">
        <f>_xlfn.XLOOKUP(E126,[1]!Data[CEDULA],[1]!Data[EMPRESA DONDE PRESTA SERVICIO],"No Existe",0,1)</f>
        <v>COMFAMILIAR ATLANTICO</v>
      </c>
      <c r="H126" s="24" t="str">
        <f>_xlfn.XLOOKUP(E126,[1]!Data[CEDULA],[1]!Data[UBICACIÓN],"No Existe",0,1)</f>
        <v>SEDE NORTE</v>
      </c>
      <c r="I126" s="24" t="s">
        <v>25912</v>
      </c>
      <c r="J126" s="111" t="str">
        <f>UPPER(TEXT(Data[[#This Row],[F. INICIO]],"mmmm"))</f>
        <v>JUNIO</v>
      </c>
      <c r="K126" s="13">
        <v>1</v>
      </c>
      <c r="L126" s="11" t="s">
        <v>5</v>
      </c>
      <c r="M126" s="11" t="s">
        <v>25630</v>
      </c>
      <c r="N126" s="141" t="str">
        <f>_xlfn.XLOOKUP(D126,[1]!Data[CEDULA],[1]!Data[EPS/SURA],"No Existe",0,1)</f>
        <v>E.P.S SANITAS</v>
      </c>
      <c r="O126" s="11">
        <f>YEAR(Data[[#This Row],[F. INICIO]])</f>
        <v>2023</v>
      </c>
      <c r="P126" s="19">
        <v>45082</v>
      </c>
      <c r="Q126" s="19">
        <v>45082</v>
      </c>
      <c r="R126" s="24" t="s">
        <v>9886</v>
      </c>
      <c r="S126" s="92" t="str">
        <f>IF(Data[[#This Row],[TIPO DE INCAPACIDAD]]="LICENCIA DE PATERNIDAD","Licencia de paternidad",IF(Data[[#This Row],[TIPO DE INCAPACIDAD]]="LICENCIA DE LUTO","Licencia de Luto",_xlfn.IFNA(VLOOKUP(R126,'CIE-10 PARA RIPS'!$A$6:B13291,2,0),"No especificado")))</f>
        <v>Cefalea debida a tension</v>
      </c>
      <c r="T126" t="str">
        <f>IF(P126&lt;&gt;"", IF(P126&gt;0, IF(P126&lt;=DATE(YEAR(P126),MONTH(P126),DAY(P126)), IF(P126&gt;=DATE(YEAR(P126),MONTH(P126),1), IF(K126&gt;10, C126, IF(SUMIFS($K:$K, $C:$C, C126, $P:$P, "&gt;="&amp;DATE(YEAR(P126),MONTH(P126),1), $P:$P, "&lt;="&amp;EOMONTH(P126,0))&gt;10, C126, "")), ""))), "")</f>
        <v/>
      </c>
      <c r="U126" t="str">
        <f>IF(AND(P126&lt;&gt;"", P126&gt;=DATE(YEAR(P126),MONTH(P126),1), SUMIFS($K:$K, $C:$C, C126, $P:$P, "&gt;="&amp;DATE(YEAR(P126),MONTH(P126),1), $P:$P, "&lt;="&amp;EOMONTH(P126,0))&gt;10), K126, "")</f>
        <v/>
      </c>
      <c r="V126" t="str">
        <f>IF(AND(P126&lt;&gt;"", P126&gt;=DATE(YEAR(P126),MONTH(P126),1), SUMIFS($K:$K, $C:$C, C126, $P:$P, "&gt;="&amp;DATE(YEAR(P126),MONTH(P126),1), $P:$P, "&lt;="&amp;EOMONTH(P126,0))&gt;10), YEAR(P126), "")</f>
        <v/>
      </c>
      <c r="W126" t="str">
        <f>IF(AND(P126&lt;&gt;"", P126&gt;=DATE(YEAR(P126),MONTH(P126),1), SUMIFS($K:$K, $C:$C, C126, $P:$P, "&gt;="&amp;DATE(YEAR(P126),MONTH(P126),1), $P:$P, "&lt;="&amp;EOMONTH(P126,0))&gt;10), TEXT(P126, "MMMM"), "")</f>
        <v/>
      </c>
      <c r="X126" t="str" cm="1">
        <f t="array" ref="X126">IF(AND(P126&lt;&gt;"", P126&gt;=DATE(YEAR(P126),MONTH(P126),1), SUMIFS($K:$K, $C:$C, C126, $P:$P, "&gt;="&amp;DATE(YEAR(P126),MONTH(P126),1), $P:$P, "&lt;="&amp;EOMONTH(P126,0))&gt;10), _xlfn.TEXTJOIN(", ", TRUE, _xlfn._xlws.FILTER($R:$R, ($C:$C=C126) * ($P:$P&gt;=DATE(YEAR(P126),MONTH(P126),1)) * ($P:$P&lt;=EOMONTH(P126,0)))), "")</f>
        <v/>
      </c>
      <c r="Y126" t="str" cm="1">
        <f t="array" ref="Y126">IF(AND(P126&lt;&gt;"", P126&gt;=DATE(YEAR(P126),MONTH(P126),1), SUMIFS($K:$K, $C:$C, C126, $P:$P, "&gt;="&amp;DATE(YEAR(P126),MONTH(P126),1), $P:$P, "&lt;="&amp;EOMONTH(P126,0))&gt;10), _xlfn.TEXTJOIN(", ", TRUE, _xlfn._xlws.FILTER($S:$S, ($C:$C=C126) * ($P:$P&gt;=DATE(YEAR(P126),MONTH(P126),1)) * ($P:$P&lt;=EOMONTH(P126,0)))), "")</f>
        <v/>
      </c>
    </row>
    <row r="127" spans="1:25" x14ac:dyDescent="0.25">
      <c r="A127" s="83">
        <v>120</v>
      </c>
      <c r="B127" s="111" t="s">
        <v>26038</v>
      </c>
      <c r="C127" s="159" t="str">
        <f>_xlfn.XLOOKUP(D127,[1]!Data[CEDULA],[1]!Data[Nombre Completo],"No Existe",0,1)</f>
        <v>CARLOS EMILIO SARMIENTO MIRANDA</v>
      </c>
      <c r="D127" s="162">
        <v>72021072</v>
      </c>
      <c r="E127" s="139">
        <f>IFERROR(_xlfn.NUMBERVALUE(Data[[#This Row],[CEDULA ]],",","."),_xlfn.NUMBERVALUE(Data[[#This Row],[CEDULA ]],".",","))</f>
        <v>72021072</v>
      </c>
      <c r="F127" s="139" t="str">
        <f>_xlfn.XLOOKUP(E127,[1]!Data[CEDULA],[1]!Data[CARGO],"No Existe",0,1)</f>
        <v>COCINERO 1</v>
      </c>
      <c r="G127" s="24" t="str">
        <f>_xlfn.XLOOKUP(E127,[1]!Data[CEDULA],[1]!Data[EMPRESA DONDE PRESTA SERVICIO],"No Existe",0,1)</f>
        <v>COMFAMILIAR ATLANTICO</v>
      </c>
      <c r="H127" s="24" t="str">
        <f>_xlfn.XLOOKUP(E127,[1]!Data[CEDULA],[1]!Data[UBICACIÓN],"No Existe",0,1)</f>
        <v>CRU MERCADEO</v>
      </c>
      <c r="I127" s="24" t="s">
        <v>25912</v>
      </c>
      <c r="J127" s="111" t="str">
        <f>UPPER(TEXT(Data[[#This Row],[F. INICIO]],"mmmm"))</f>
        <v>JUNIO</v>
      </c>
      <c r="K127" s="13">
        <v>2</v>
      </c>
      <c r="L127" s="11" t="s">
        <v>5</v>
      </c>
      <c r="M127" s="11" t="s">
        <v>25630</v>
      </c>
      <c r="N127" s="141" t="str">
        <f>_xlfn.XLOOKUP(D127,[1]!Data[CEDULA],[1]!Data[EPS/SURA],"No Existe",0,1)</f>
        <v>EPS/SURA</v>
      </c>
      <c r="O127" s="11">
        <f>YEAR(Data[[#This Row],[F. INICIO]])</f>
        <v>2023</v>
      </c>
      <c r="P127" s="19">
        <v>45083</v>
      </c>
      <c r="Q127" s="19">
        <v>45084</v>
      </c>
      <c r="R127" s="24" t="s">
        <v>72</v>
      </c>
      <c r="S127" s="92" t="str">
        <f>IF(Data[[#This Row],[TIPO DE INCAPACIDAD]]="LICENCIA DE PATERNIDAD","Licencia de paternidad",IF(Data[[#This Row],[TIPO DE INCAPACIDAD]]="LICENCIA DE LUTO","Licencia de Luto",_xlfn.IFNA(VLOOKUP(R127,'CIE-10 PARA RIPS'!$A$6:B13292,2,0),"No especificado")))</f>
        <v>Enfermedades del sistma digestivo</v>
      </c>
      <c r="T127" t="str">
        <f>IF(P127&lt;&gt;"", IF(P127&gt;0, IF(P127&lt;=DATE(YEAR(P127),MONTH(P127),DAY(P127)), IF(P127&gt;=DATE(YEAR(P127),MONTH(P127),1), IF(K127&gt;10, C127, IF(SUMIFS($K:$K, $C:$C, C127, $P:$P, "&gt;="&amp;DATE(YEAR(P127),MONTH(P127),1), $P:$P, "&lt;="&amp;EOMONTH(P127,0))&gt;10, C127, "")), ""))), "")</f>
        <v/>
      </c>
      <c r="U127" t="str">
        <f>IF(AND(P127&lt;&gt;"", P127&gt;=DATE(YEAR(P127),MONTH(P127),1), SUMIFS($K:$K, $C:$C, C127, $P:$P, "&gt;="&amp;DATE(YEAR(P127),MONTH(P127),1), $P:$P, "&lt;="&amp;EOMONTH(P127,0))&gt;10), K127, "")</f>
        <v/>
      </c>
      <c r="V127" t="str">
        <f>IF(AND(P127&lt;&gt;"", P127&gt;=DATE(YEAR(P127),MONTH(P127),1), SUMIFS($K:$K, $C:$C, C127, $P:$P, "&gt;="&amp;DATE(YEAR(P127),MONTH(P127),1), $P:$P, "&lt;="&amp;EOMONTH(P127,0))&gt;10), YEAR(P127), "")</f>
        <v/>
      </c>
      <c r="W127" t="str">
        <f>IF(AND(P127&lt;&gt;"", P127&gt;=DATE(YEAR(P127),MONTH(P127),1), SUMIFS($K:$K, $C:$C, C127, $P:$P, "&gt;="&amp;DATE(YEAR(P127),MONTH(P127),1), $P:$P, "&lt;="&amp;EOMONTH(P127,0))&gt;10), TEXT(P127, "MMMM"), "")</f>
        <v/>
      </c>
      <c r="X127" t="str" cm="1">
        <f t="array" ref="X127">IF(AND(P127&lt;&gt;"", P127&gt;=DATE(YEAR(P127),MONTH(P127),1), SUMIFS($K:$K, $C:$C, C127, $P:$P, "&gt;="&amp;DATE(YEAR(P127),MONTH(P127),1), $P:$P, "&lt;="&amp;EOMONTH(P127,0))&gt;10), _xlfn.TEXTJOIN(", ", TRUE, _xlfn._xlws.FILTER($R:$R, ($C:$C=C127) * ($P:$P&gt;=DATE(YEAR(P127),MONTH(P127),1)) * ($P:$P&lt;=EOMONTH(P127,0)))), "")</f>
        <v/>
      </c>
      <c r="Y127" t="str" cm="1">
        <f t="array" ref="Y127">IF(AND(P127&lt;&gt;"", P127&gt;=DATE(YEAR(P127),MONTH(P127),1), SUMIFS($K:$K, $C:$C, C127, $P:$P, "&gt;="&amp;DATE(YEAR(P127),MONTH(P127),1), $P:$P, "&lt;="&amp;EOMONTH(P127,0))&gt;10), _xlfn.TEXTJOIN(", ", TRUE, _xlfn._xlws.FILTER($S:$S, ($C:$C=C127) * ($P:$P&gt;=DATE(YEAR(P127),MONTH(P127),1)) * ($P:$P&lt;=EOMONTH(P127,0)))), "")</f>
        <v/>
      </c>
    </row>
    <row r="128" spans="1:25" x14ac:dyDescent="0.25">
      <c r="A128" s="83">
        <v>121</v>
      </c>
      <c r="B128" s="111" t="s">
        <v>26038</v>
      </c>
      <c r="C128" s="159" t="str">
        <f>_xlfn.XLOOKUP(D128,[1]!Data[CEDULA],[1]!Data[Nombre Completo],"No Existe",0,1)</f>
        <v>MICHEL DAVID MARTINEZ CONTRERAS</v>
      </c>
      <c r="D128" s="162">
        <v>1047216134</v>
      </c>
      <c r="E128" s="139">
        <f>IFERROR(_xlfn.NUMBERVALUE(Data[[#This Row],[CEDULA ]],",","."),_xlfn.NUMBERVALUE(Data[[#This Row],[CEDULA ]],".",","))</f>
        <v>1047216134</v>
      </c>
      <c r="F128" s="139" t="str">
        <f>_xlfn.XLOOKUP(E128,[1]!Data[CEDULA],[1]!Data[CARGO],"No Existe",0,1)</f>
        <v>PANADERO</v>
      </c>
      <c r="G128" s="24" t="str">
        <f>_xlfn.XLOOKUP(E128,[1]!Data[CEDULA],[1]!Data[EMPRESA DONDE PRESTA SERVICIO],"No Existe",0,1)</f>
        <v>COMFAMILIAR ATLANTICO</v>
      </c>
      <c r="H128" s="24" t="str">
        <f>_xlfn.XLOOKUP(E128,[1]!Data[CEDULA],[1]!Data[UBICACIÓN],"No Existe",0,1)</f>
        <v>SEDE NORTE MERCADEO</v>
      </c>
      <c r="I128" s="24" t="s">
        <v>25912</v>
      </c>
      <c r="J128" s="111" t="str">
        <f>UPPER(TEXT(Data[[#This Row],[F. INICIO]],"mmmm"))</f>
        <v>JUNIO</v>
      </c>
      <c r="K128" s="13">
        <v>3</v>
      </c>
      <c r="L128" s="11" t="s">
        <v>5</v>
      </c>
      <c r="M128" s="11" t="s">
        <v>25630</v>
      </c>
      <c r="N128" s="141" t="str">
        <f>_xlfn.XLOOKUP(D128,[1]!Data[CEDULA],[1]!Data[EPS/SURA],"No Existe",0,1)</f>
        <v>EPS/SURA</v>
      </c>
      <c r="O128" s="11">
        <f>YEAR(Data[[#This Row],[F. INICIO]])</f>
        <v>2023</v>
      </c>
      <c r="P128" s="19">
        <v>45083</v>
      </c>
      <c r="Q128" s="19">
        <v>45085</v>
      </c>
      <c r="R128" s="24" t="s">
        <v>8700</v>
      </c>
      <c r="S128" s="92" t="str">
        <f>IF(Data[[#This Row],[TIPO DE INCAPACIDAD]]="LICENCIA DE PATERNIDAD","Licencia de paternidad",IF(Data[[#This Row],[TIPO DE INCAPACIDAD]]="LICENCIA DE LUTO","Licencia de Luto",_xlfn.IFNA(VLOOKUP(R128,'CIE-10 PARA RIPS'!$A$6:B13293,2,0),"No especificado")))</f>
        <v>Dientes incluidos</v>
      </c>
      <c r="T128" t="str">
        <f>IF(P128&lt;&gt;"", IF(P128&gt;0, IF(P128&lt;=DATE(YEAR(P128),MONTH(P128),DAY(P128)), IF(P128&gt;=DATE(YEAR(P128),MONTH(P128),1), IF(K128&gt;10, C128, IF(SUMIFS($K:$K, $C:$C, C128, $P:$P, "&gt;="&amp;DATE(YEAR(P128),MONTH(P128),1), $P:$P, "&lt;="&amp;EOMONTH(P128,0))&gt;10, C128, "")), ""))), "")</f>
        <v/>
      </c>
      <c r="U128" t="str">
        <f>IF(AND(P128&lt;&gt;"", P128&gt;=DATE(YEAR(P128),MONTH(P128),1), SUMIFS($K:$K, $C:$C, C128, $P:$P, "&gt;="&amp;DATE(YEAR(P128),MONTH(P128),1), $P:$P, "&lt;="&amp;EOMONTH(P128,0))&gt;10), K128, "")</f>
        <v/>
      </c>
      <c r="V128" t="str">
        <f>IF(AND(P128&lt;&gt;"", P128&gt;=DATE(YEAR(P128),MONTH(P128),1), SUMIFS($K:$K, $C:$C, C128, $P:$P, "&gt;="&amp;DATE(YEAR(P128),MONTH(P128),1), $P:$P, "&lt;="&amp;EOMONTH(P128,0))&gt;10), YEAR(P128), "")</f>
        <v/>
      </c>
      <c r="W128" t="str">
        <f>IF(AND(P128&lt;&gt;"", P128&gt;=DATE(YEAR(P128),MONTH(P128),1), SUMIFS($K:$K, $C:$C, C128, $P:$P, "&gt;="&amp;DATE(YEAR(P128),MONTH(P128),1), $P:$P, "&lt;="&amp;EOMONTH(P128,0))&gt;10), TEXT(P128, "MMMM"), "")</f>
        <v/>
      </c>
      <c r="X128" t="str" cm="1">
        <f t="array" ref="X128">IF(AND(P128&lt;&gt;"", P128&gt;=DATE(YEAR(P128),MONTH(P128),1), SUMIFS($K:$K, $C:$C, C128, $P:$P, "&gt;="&amp;DATE(YEAR(P128),MONTH(P128),1), $P:$P, "&lt;="&amp;EOMONTH(P128,0))&gt;10), _xlfn.TEXTJOIN(", ", TRUE, _xlfn._xlws.FILTER($R:$R, ($C:$C=C128) * ($P:$P&gt;=DATE(YEAR(P128),MONTH(P128),1)) * ($P:$P&lt;=EOMONTH(P128,0)))), "")</f>
        <v/>
      </c>
      <c r="Y128" t="str" cm="1">
        <f t="array" ref="Y128">IF(AND(P128&lt;&gt;"", P128&gt;=DATE(YEAR(P128),MONTH(P128),1), SUMIFS($K:$K, $C:$C, C128, $P:$P, "&gt;="&amp;DATE(YEAR(P128),MONTH(P128),1), $P:$P, "&lt;="&amp;EOMONTH(P128,0))&gt;10), _xlfn.TEXTJOIN(", ", TRUE, _xlfn._xlws.FILTER($S:$S, ($C:$C=C128) * ($P:$P&gt;=DATE(YEAR(P128),MONTH(P128),1)) * ($P:$P&lt;=EOMONTH(P128,0)))), "")</f>
        <v/>
      </c>
    </row>
    <row r="129" spans="1:25" x14ac:dyDescent="0.25">
      <c r="A129" s="83">
        <v>122</v>
      </c>
      <c r="B129" s="111" t="s">
        <v>26038</v>
      </c>
      <c r="C129" s="159" t="str">
        <f>_xlfn.XLOOKUP(D129,[1]!Data[CEDULA],[1]!Data[Nombre Completo],"No Existe",0,1)</f>
        <v xml:space="preserve">JAIME ANTONIO MOLINARES </v>
      </c>
      <c r="D129" s="162">
        <v>3746452</v>
      </c>
      <c r="E129" s="139">
        <f>IFERROR(_xlfn.NUMBERVALUE(Data[[#This Row],[CEDULA ]],",","."),_xlfn.NUMBERVALUE(Data[[#This Row],[CEDULA ]],".",","))</f>
        <v>3746452</v>
      </c>
      <c r="F129" s="139" t="str">
        <f>_xlfn.XLOOKUP(E129,[1]!Data[CEDULA],[1]!Data[CARGO],"No Existe",0,1)</f>
        <v>AYUDANTE MANTENIMIENTO</v>
      </c>
      <c r="G129" s="24" t="str">
        <f>_xlfn.XLOOKUP(E129,[1]!Data[CEDULA],[1]!Data[EMPRESA DONDE PRESTA SERVICIO],"No Existe",0,1)</f>
        <v>COMFAMILIAR ATLANTICO</v>
      </c>
      <c r="H129" s="24" t="str">
        <f>_xlfn.XLOOKUP(E129,[1]!Data[CEDULA],[1]!Data[UBICACIÓN],"No Existe",0,1)</f>
        <v>MANTENIMIENTO TECNICO</v>
      </c>
      <c r="I129" s="24" t="s">
        <v>25912</v>
      </c>
      <c r="J129" s="111" t="str">
        <f>UPPER(TEXT(Data[[#This Row],[F. INICIO]],"mmmm"))</f>
        <v>JUNIO</v>
      </c>
      <c r="K129" s="13">
        <v>1</v>
      </c>
      <c r="L129" s="11" t="s">
        <v>5</v>
      </c>
      <c r="M129" s="11" t="s">
        <v>25630</v>
      </c>
      <c r="N129" s="141" t="str">
        <f>_xlfn.XLOOKUP(D129,[1]!Data[CEDULA],[1]!Data[EPS/SURA],"No Existe",0,1)</f>
        <v>EPS/SURA</v>
      </c>
      <c r="O129" s="11">
        <f>YEAR(Data[[#This Row],[F. INICIO]])</f>
        <v>2023</v>
      </c>
      <c r="P129" s="19">
        <v>45086</v>
      </c>
      <c r="Q129" s="19">
        <v>45086</v>
      </c>
      <c r="R129" s="24" t="s">
        <v>7577</v>
      </c>
      <c r="S129" s="92" t="str">
        <f>IF(Data[[#This Row],[TIPO DE INCAPACIDAD]]="LICENCIA DE PATERNIDAD","Licencia de paternidad",IF(Data[[#This Row],[TIPO DE INCAPACIDAD]]="LICENCIA DE LUTO","Licencia de Luto",_xlfn.IFNA(VLOOKUP(R129,'CIE-10 PARA RIPS'!$A$6:B13294,2,0),"No especificado")))</f>
        <v>Mialgia</v>
      </c>
      <c r="T129" t="str">
        <f>IF(P129&lt;&gt;"", IF(P129&gt;0, IF(P129&lt;=DATE(YEAR(P129),MONTH(P129),DAY(P129)), IF(P129&gt;=DATE(YEAR(P129),MONTH(P129),1), IF(K129&gt;10, C129, IF(SUMIFS($K:$K, $C:$C, C129, $P:$P, "&gt;="&amp;DATE(YEAR(P129),MONTH(P129),1), $P:$P, "&lt;="&amp;EOMONTH(P129,0))&gt;10, C129, "")), ""))), "")</f>
        <v/>
      </c>
      <c r="U129" t="str">
        <f>IF(AND(P129&lt;&gt;"", P129&gt;=DATE(YEAR(P129),MONTH(P129),1), SUMIFS($K:$K, $C:$C, C129, $P:$P, "&gt;="&amp;DATE(YEAR(P129),MONTH(P129),1), $P:$P, "&lt;="&amp;EOMONTH(P129,0))&gt;10), K129, "")</f>
        <v/>
      </c>
      <c r="V129" t="str">
        <f>IF(AND(P129&lt;&gt;"", P129&gt;=DATE(YEAR(P129),MONTH(P129),1), SUMIFS($K:$K, $C:$C, C129, $P:$P, "&gt;="&amp;DATE(YEAR(P129),MONTH(P129),1), $P:$P, "&lt;="&amp;EOMONTH(P129,0))&gt;10), YEAR(P129), "")</f>
        <v/>
      </c>
      <c r="W129" t="str">
        <f>IF(AND(P129&lt;&gt;"", P129&gt;=DATE(YEAR(P129),MONTH(P129),1), SUMIFS($K:$K, $C:$C, C129, $P:$P, "&gt;="&amp;DATE(YEAR(P129),MONTH(P129),1), $P:$P, "&lt;="&amp;EOMONTH(P129,0))&gt;10), TEXT(P129, "MMMM"), "")</f>
        <v/>
      </c>
      <c r="X129" t="str" cm="1">
        <f t="array" ref="X129">IF(AND(P129&lt;&gt;"", P129&gt;=DATE(YEAR(P129),MONTH(P129),1), SUMIFS($K:$K, $C:$C, C129, $P:$P, "&gt;="&amp;DATE(YEAR(P129),MONTH(P129),1), $P:$P, "&lt;="&amp;EOMONTH(P129,0))&gt;10), _xlfn.TEXTJOIN(", ", TRUE, _xlfn._xlws.FILTER($R:$R, ($C:$C=C129) * ($P:$P&gt;=DATE(YEAR(P129),MONTH(P129),1)) * ($P:$P&lt;=EOMONTH(P129,0)))), "")</f>
        <v/>
      </c>
      <c r="Y129" t="str" cm="1">
        <f t="array" ref="Y129">IF(AND(P129&lt;&gt;"", P129&gt;=DATE(YEAR(P129),MONTH(P129),1), SUMIFS($K:$K, $C:$C, C129, $P:$P, "&gt;="&amp;DATE(YEAR(P129),MONTH(P129),1), $P:$P, "&lt;="&amp;EOMONTH(P129,0))&gt;10), _xlfn.TEXTJOIN(", ", TRUE, _xlfn._xlws.FILTER($S:$S, ($C:$C=C129) * ($P:$P&gt;=DATE(YEAR(P129),MONTH(P129),1)) * ($P:$P&lt;=EOMONTH(P129,0)))), "")</f>
        <v/>
      </c>
    </row>
    <row r="130" spans="1:25" x14ac:dyDescent="0.25">
      <c r="A130" s="83">
        <v>123</v>
      </c>
      <c r="B130" s="111" t="s">
        <v>26038</v>
      </c>
      <c r="C130" s="159" t="str">
        <f>_xlfn.XLOOKUP(D130,[1]!Data[CEDULA],[1]!Data[Nombre Completo],"No Existe",0,1)</f>
        <v>MAIRA ALEJANDRA MARRIAGA BOLAÑOS</v>
      </c>
      <c r="D130" s="162">
        <v>1143460389</v>
      </c>
      <c r="E130" s="139">
        <f>IFERROR(_xlfn.NUMBERVALUE(Data[[#This Row],[CEDULA ]],",","."),_xlfn.NUMBERVALUE(Data[[#This Row],[CEDULA ]],".",","))</f>
        <v>1143460389</v>
      </c>
      <c r="F130" s="139" t="str">
        <f>_xlfn.XLOOKUP(E130,[1]!Data[CEDULA],[1]!Data[CARGO],"No Existe",0,1)</f>
        <v>SUPERNUMERARIO(A)</v>
      </c>
      <c r="G130" s="24" t="str">
        <f>_xlfn.XLOOKUP(E130,[1]!Data[CEDULA],[1]!Data[EMPRESA DONDE PRESTA SERVICIO],"No Existe",0,1)</f>
        <v>COMFAMILIAR ATLANTICO</v>
      </c>
      <c r="H130" s="24" t="str">
        <f>_xlfn.XLOOKUP(E130,[1]!Data[CEDULA],[1]!Data[UBICACIÓN],"No Existe",0,1)</f>
        <v>SEDE NORTE</v>
      </c>
      <c r="I130" s="24" t="s">
        <v>25911</v>
      </c>
      <c r="J130" s="111" t="str">
        <f>UPPER(TEXT(Data[[#This Row],[F. INICIO]],"mmmm"))</f>
        <v>JUNIO</v>
      </c>
      <c r="K130" s="13">
        <v>2</v>
      </c>
      <c r="L130" s="11" t="s">
        <v>5</v>
      </c>
      <c r="M130" s="11" t="s">
        <v>25630</v>
      </c>
      <c r="N130" s="141" t="str">
        <f>_xlfn.XLOOKUP(D130,[1]!Data[CEDULA],[1]!Data[EPS/SURA],"No Existe",0,1)</f>
        <v>SALUD TOTAL</v>
      </c>
      <c r="O130" s="11">
        <f>YEAR(Data[[#This Row],[F. INICIO]])</f>
        <v>2023</v>
      </c>
      <c r="P130" s="19">
        <v>45089</v>
      </c>
      <c r="Q130" s="19">
        <v>45090</v>
      </c>
      <c r="R130" s="24" t="s">
        <v>4185</v>
      </c>
      <c r="S130" s="92" t="str">
        <f>IF(Data[[#This Row],[TIPO DE INCAPACIDAD]]="LICENCIA DE PATERNIDAD","Licencia de paternidad",IF(Data[[#This Row],[TIPO DE INCAPACIDAD]]="LICENCIA DE LUTO","Licencia de Luto",_xlfn.IFNA(VLOOKUP(R130,'CIE-10 PARA RIPS'!$A$6:B13295,2,0),"No especificado")))</f>
        <v>Alergia no especificada</v>
      </c>
      <c r="T130" t="str">
        <f>IF(P130&lt;&gt;"", IF(P130&gt;0, IF(P130&lt;=DATE(YEAR(P130),MONTH(P130),DAY(P130)), IF(P130&gt;=DATE(YEAR(P130),MONTH(P130),1), IF(K130&gt;10, C130, IF(SUMIFS($K:$K, $C:$C, C130, $P:$P, "&gt;="&amp;DATE(YEAR(P130),MONTH(P130),1), $P:$P, "&lt;="&amp;EOMONTH(P130,0))&gt;10, C130, "")), ""))), "")</f>
        <v/>
      </c>
      <c r="U130" t="str">
        <f>IF(AND(P130&lt;&gt;"", P130&gt;=DATE(YEAR(P130),MONTH(P130),1), SUMIFS($K:$K, $C:$C, C130, $P:$P, "&gt;="&amp;DATE(YEAR(P130),MONTH(P130),1), $P:$P, "&lt;="&amp;EOMONTH(P130,0))&gt;10), K130, "")</f>
        <v/>
      </c>
      <c r="V130" t="str">
        <f>IF(AND(P130&lt;&gt;"", P130&gt;=DATE(YEAR(P130),MONTH(P130),1), SUMIFS($K:$K, $C:$C, C130, $P:$P, "&gt;="&amp;DATE(YEAR(P130),MONTH(P130),1), $P:$P, "&lt;="&amp;EOMONTH(P130,0))&gt;10), YEAR(P130), "")</f>
        <v/>
      </c>
      <c r="W130" t="str">
        <f>IF(AND(P130&lt;&gt;"", P130&gt;=DATE(YEAR(P130),MONTH(P130),1), SUMIFS($K:$K, $C:$C, C130, $P:$P, "&gt;="&amp;DATE(YEAR(P130),MONTH(P130),1), $P:$P, "&lt;="&amp;EOMONTH(P130,0))&gt;10), TEXT(P130, "MMMM"), "")</f>
        <v/>
      </c>
      <c r="X130" t="str" cm="1">
        <f t="array" ref="X130">IF(AND(P130&lt;&gt;"", P130&gt;=DATE(YEAR(P130),MONTH(P130),1), SUMIFS($K:$K, $C:$C, C130, $P:$P, "&gt;="&amp;DATE(YEAR(P130),MONTH(P130),1), $P:$P, "&lt;="&amp;EOMONTH(P130,0))&gt;10), _xlfn.TEXTJOIN(", ", TRUE, _xlfn._xlws.FILTER($R:$R, ($C:$C=C130) * ($P:$P&gt;=DATE(YEAR(P130),MONTH(P130),1)) * ($P:$P&lt;=EOMONTH(P130,0)))), "")</f>
        <v/>
      </c>
      <c r="Y130" t="str" cm="1">
        <f t="array" ref="Y130">IF(AND(P130&lt;&gt;"", P130&gt;=DATE(YEAR(P130),MONTH(P130),1), SUMIFS($K:$K, $C:$C, C130, $P:$P, "&gt;="&amp;DATE(YEAR(P130),MONTH(P130),1), $P:$P, "&lt;="&amp;EOMONTH(P130,0))&gt;10), _xlfn.TEXTJOIN(", ", TRUE, _xlfn._xlws.FILTER($S:$S, ($C:$C=C130) * ($P:$P&gt;=DATE(YEAR(P130),MONTH(P130),1)) * ($P:$P&lt;=EOMONTH(P130,0)))), "")</f>
        <v/>
      </c>
    </row>
    <row r="131" spans="1:25" x14ac:dyDescent="0.25">
      <c r="A131" s="83">
        <v>124</v>
      </c>
      <c r="B131" s="111" t="s">
        <v>26038</v>
      </c>
      <c r="C131" s="159" t="str">
        <f>_xlfn.XLOOKUP(D131,[1]!Data[CEDULA],[1]!Data[Nombre Completo],"No Existe",0,1)</f>
        <v>HELIS MARI RAMIREZ PATIÑO</v>
      </c>
      <c r="D131" s="162">
        <v>1140868628</v>
      </c>
      <c r="E131" s="139">
        <f>IFERROR(_xlfn.NUMBERVALUE(Data[[#This Row],[CEDULA ]],",","."),_xlfn.NUMBERVALUE(Data[[#This Row],[CEDULA ]],".",","))</f>
        <v>1140868628</v>
      </c>
      <c r="F131" s="139" t="str">
        <f>_xlfn.XLOOKUP(E131,[1]!Data[CEDULA],[1]!Data[CARGO],"No Existe",0,1)</f>
        <v>SUPERNUMERARIO(A)</v>
      </c>
      <c r="G131" s="24" t="str">
        <f>_xlfn.XLOOKUP(E131,[1]!Data[CEDULA],[1]!Data[EMPRESA DONDE PRESTA SERVICIO],"No Existe",0,1)</f>
        <v>COMFAMILIAR ATLANTICO</v>
      </c>
      <c r="H131" s="24" t="str">
        <f>_xlfn.XLOOKUP(E131,[1]!Data[CEDULA],[1]!Data[UBICACIÓN],"No Existe",0,1)</f>
        <v>SEDE NORTE</v>
      </c>
      <c r="I131" s="24" t="s">
        <v>25911</v>
      </c>
      <c r="J131" s="111" t="str">
        <f>UPPER(TEXT(Data[[#This Row],[F. INICIO]],"mmmm"))</f>
        <v>JUNIO</v>
      </c>
      <c r="K131" s="13">
        <v>3</v>
      </c>
      <c r="L131" s="11" t="s">
        <v>5</v>
      </c>
      <c r="M131" s="11" t="s">
        <v>25630</v>
      </c>
      <c r="N131" s="141" t="str">
        <f>_xlfn.XLOOKUP(D131,[1]!Data[CEDULA],[1]!Data[EPS/SURA],"No Existe",0,1)</f>
        <v>MUTUALSER</v>
      </c>
      <c r="O131" s="11">
        <f>YEAR(Data[[#This Row],[F. INICIO]])</f>
        <v>2023</v>
      </c>
      <c r="P131" s="19">
        <v>45094</v>
      </c>
      <c r="Q131" s="19">
        <v>45096</v>
      </c>
      <c r="R131" s="24" t="s">
        <v>7683</v>
      </c>
      <c r="S131" s="92" t="str">
        <f>IF(Data[[#This Row],[TIPO DE INCAPACIDAD]]="LICENCIA DE PATERNIDAD","Licencia de paternidad",IF(Data[[#This Row],[TIPO DE INCAPACIDAD]]="LICENCIA DE LUTO","Licencia de Luto",_xlfn.IFNA(VLOOKUP(R131,'CIE-10 PARA RIPS'!$A$6:B13296,2,0),"No especificado")))</f>
        <v>Lumbago con ciatica</v>
      </c>
      <c r="T131" t="str">
        <f>IF(P131&lt;&gt;"", IF(P131&gt;0, IF(P131&lt;=DATE(YEAR(P131),MONTH(P131),DAY(P131)), IF(P131&gt;=DATE(YEAR(P131),MONTH(P131),1), IF(K131&gt;10, C131, IF(SUMIFS($K:$K, $C:$C, C131, $P:$P, "&gt;="&amp;DATE(YEAR(P131),MONTH(P131),1), $P:$P, "&lt;="&amp;EOMONTH(P131,0))&gt;10, C131, "")), ""))), "")</f>
        <v/>
      </c>
      <c r="U131" t="str">
        <f>IF(AND(P131&lt;&gt;"", P131&gt;=DATE(YEAR(P131),MONTH(P131),1), SUMIFS($K:$K, $C:$C, C131, $P:$P, "&gt;="&amp;DATE(YEAR(P131),MONTH(P131),1), $P:$P, "&lt;="&amp;EOMONTH(P131,0))&gt;10), K131, "")</f>
        <v/>
      </c>
      <c r="V131" t="str">
        <f>IF(AND(P131&lt;&gt;"", P131&gt;=DATE(YEAR(P131),MONTH(P131),1), SUMIFS($K:$K, $C:$C, C131, $P:$P, "&gt;="&amp;DATE(YEAR(P131),MONTH(P131),1), $P:$P, "&lt;="&amp;EOMONTH(P131,0))&gt;10), YEAR(P131), "")</f>
        <v/>
      </c>
      <c r="W131" t="str">
        <f>IF(AND(P131&lt;&gt;"", P131&gt;=DATE(YEAR(P131),MONTH(P131),1), SUMIFS($K:$K, $C:$C, C131, $P:$P, "&gt;="&amp;DATE(YEAR(P131),MONTH(P131),1), $P:$P, "&lt;="&amp;EOMONTH(P131,0))&gt;10), TEXT(P131, "MMMM"), "")</f>
        <v/>
      </c>
      <c r="X131" t="str" cm="1">
        <f t="array" ref="X131">IF(AND(P131&lt;&gt;"", P131&gt;=DATE(YEAR(P131),MONTH(P131),1), SUMIFS($K:$K, $C:$C, C131, $P:$P, "&gt;="&amp;DATE(YEAR(P131),MONTH(P131),1), $P:$P, "&lt;="&amp;EOMONTH(P131,0))&gt;10), _xlfn.TEXTJOIN(", ", TRUE, _xlfn._xlws.FILTER($R:$R, ($C:$C=C131) * ($P:$P&gt;=DATE(YEAR(P131),MONTH(P131),1)) * ($P:$P&lt;=EOMONTH(P131,0)))), "")</f>
        <v/>
      </c>
      <c r="Y131" t="str" cm="1">
        <f t="array" ref="Y131">IF(AND(P131&lt;&gt;"", P131&gt;=DATE(YEAR(P131),MONTH(P131),1), SUMIFS($K:$K, $C:$C, C131, $P:$P, "&gt;="&amp;DATE(YEAR(P131),MONTH(P131),1), $P:$P, "&lt;="&amp;EOMONTH(P131,0))&gt;10), _xlfn.TEXTJOIN(", ", TRUE, _xlfn._xlws.FILTER($S:$S, ($C:$C=C131) * ($P:$P&gt;=DATE(YEAR(P131),MONTH(P131),1)) * ($P:$P&lt;=EOMONTH(P131,0)))), "")</f>
        <v/>
      </c>
    </row>
    <row r="132" spans="1:25" x14ac:dyDescent="0.25">
      <c r="A132" s="83">
        <v>125</v>
      </c>
      <c r="B132" s="111" t="s">
        <v>26038</v>
      </c>
      <c r="C132" s="159" t="str">
        <f>_xlfn.XLOOKUP(D132,[1]!Data[CEDULA],[1]!Data[Nombre Completo],"No Existe",0,1)</f>
        <v>JAIR RAFAEL DE LA HOZ AHUMADA</v>
      </c>
      <c r="D132" s="162">
        <v>72210550</v>
      </c>
      <c r="E132" s="139">
        <f>IFERROR(_xlfn.NUMBERVALUE(Data[[#This Row],[CEDULA ]],",","."),_xlfn.NUMBERVALUE(Data[[#This Row],[CEDULA ]],".",","))</f>
        <v>72210550</v>
      </c>
      <c r="F132" s="139" t="str">
        <f>_xlfn.XLOOKUP(E132,[1]!Data[CEDULA],[1]!Data[CARGO],"No Existe",0,1)</f>
        <v>AYUDANTE COCINA</v>
      </c>
      <c r="G132" s="24" t="str">
        <f>_xlfn.XLOOKUP(E132,[1]!Data[CEDULA],[1]!Data[EMPRESA DONDE PRESTA SERVICIO],"No Existe",0,1)</f>
        <v>COMFAMILIAR ATLANTICO</v>
      </c>
      <c r="H132" s="24" t="str">
        <f>_xlfn.XLOOKUP(E132,[1]!Data[CEDULA],[1]!Data[UBICACIÓN],"No Existe",0,1)</f>
        <v>CRU MERCADEO</v>
      </c>
      <c r="I132" s="24" t="s">
        <v>25912</v>
      </c>
      <c r="J132" s="111" t="str">
        <f>UPPER(TEXT(Data[[#This Row],[F. INICIO]],"mmmm"))</f>
        <v>JUNIO</v>
      </c>
      <c r="K132" s="13">
        <v>2</v>
      </c>
      <c r="L132" s="11" t="s">
        <v>5</v>
      </c>
      <c r="M132" s="11" t="s">
        <v>25630</v>
      </c>
      <c r="N132" s="141" t="str">
        <f>_xlfn.XLOOKUP(D132,[1]!Data[CEDULA],[1]!Data[EPS/SURA],"No Existe",0,1)</f>
        <v>EPS/SURA</v>
      </c>
      <c r="O132" s="11">
        <f>YEAR(Data[[#This Row],[F. INICIO]])</f>
        <v>2023</v>
      </c>
      <c r="P132" s="19">
        <v>45100</v>
      </c>
      <c r="Q132" s="19">
        <v>45101</v>
      </c>
      <c r="R132" s="24" t="s">
        <v>7861</v>
      </c>
      <c r="S132" s="92" t="str">
        <f>IF(Data[[#This Row],[TIPO DE INCAPACIDAD]]="LICENCIA DE PATERNIDAD","Licencia de paternidad",IF(Data[[#This Row],[TIPO DE INCAPACIDAD]]="LICENCIA DE LUTO","Licencia de Luto",_xlfn.IFNA(VLOOKUP(R132,'CIE-10 PARA RIPS'!$A$6:B13297,2,0),"No especificado")))</f>
        <v>Artrosis primaria de otras articulaciones</v>
      </c>
      <c r="T132" t="str">
        <f>IF(P132&lt;&gt;"", IF(P132&gt;0, IF(P132&lt;=DATE(YEAR(P132),MONTH(P132),DAY(P132)), IF(P132&gt;=DATE(YEAR(P132),MONTH(P132),1), IF(K132&gt;10, C132, IF(SUMIFS($K:$K, $C:$C, C132, $P:$P, "&gt;="&amp;DATE(YEAR(P132),MONTH(P132),1), $P:$P, "&lt;="&amp;EOMONTH(P132,0))&gt;10, C132, "")), ""))), "")</f>
        <v/>
      </c>
      <c r="U132" t="str">
        <f>IF(AND(P132&lt;&gt;"", P132&gt;=DATE(YEAR(P132),MONTH(P132),1), SUMIFS($K:$K, $C:$C, C132, $P:$P, "&gt;="&amp;DATE(YEAR(P132),MONTH(P132),1), $P:$P, "&lt;="&amp;EOMONTH(P132,0))&gt;10), K132, "")</f>
        <v/>
      </c>
      <c r="V132" t="str">
        <f>IF(AND(P132&lt;&gt;"", P132&gt;=DATE(YEAR(P132),MONTH(P132),1), SUMIFS($K:$K, $C:$C, C132, $P:$P, "&gt;="&amp;DATE(YEAR(P132),MONTH(P132),1), $P:$P, "&lt;="&amp;EOMONTH(P132,0))&gt;10), YEAR(P132), "")</f>
        <v/>
      </c>
      <c r="W132" t="str">
        <f>IF(AND(P132&lt;&gt;"", P132&gt;=DATE(YEAR(P132),MONTH(P132),1), SUMIFS($K:$K, $C:$C, C132, $P:$P, "&gt;="&amp;DATE(YEAR(P132),MONTH(P132),1), $P:$P, "&lt;="&amp;EOMONTH(P132,0))&gt;10), TEXT(P132, "MMMM"), "")</f>
        <v/>
      </c>
      <c r="X132" t="str" cm="1">
        <f t="array" ref="X132">IF(AND(P132&lt;&gt;"", P132&gt;=DATE(YEAR(P132),MONTH(P132),1), SUMIFS($K:$K, $C:$C, C132, $P:$P, "&gt;="&amp;DATE(YEAR(P132),MONTH(P132),1), $P:$P, "&lt;="&amp;EOMONTH(P132,0))&gt;10), _xlfn.TEXTJOIN(", ", TRUE, _xlfn._xlws.FILTER($R:$R, ($C:$C=C132) * ($P:$P&gt;=DATE(YEAR(P132),MONTH(P132),1)) * ($P:$P&lt;=EOMONTH(P132,0)))), "")</f>
        <v/>
      </c>
      <c r="Y132" t="str" cm="1">
        <f t="array" ref="Y132">IF(AND(P132&lt;&gt;"", P132&gt;=DATE(YEAR(P132),MONTH(P132),1), SUMIFS($K:$K, $C:$C, C132, $P:$P, "&gt;="&amp;DATE(YEAR(P132),MONTH(P132),1), $P:$P, "&lt;="&amp;EOMONTH(P132,0))&gt;10), _xlfn.TEXTJOIN(", ", TRUE, _xlfn._xlws.FILTER($S:$S, ($C:$C=C132) * ($P:$P&gt;=DATE(YEAR(P132),MONTH(P132),1)) * ($P:$P&lt;=EOMONTH(P132,0)))), "")</f>
        <v/>
      </c>
    </row>
    <row r="133" spans="1:25" x14ac:dyDescent="0.25">
      <c r="A133" s="83">
        <v>126</v>
      </c>
      <c r="B133" s="111" t="s">
        <v>26038</v>
      </c>
      <c r="C133" s="159" t="str">
        <f>_xlfn.XLOOKUP(D133,[1]!Data[CEDULA],[1]!Data[Nombre Completo],"No Existe",0,1)</f>
        <v>KAREN SABINA ROJANO HERNANDEZ</v>
      </c>
      <c r="D133" s="162">
        <v>1042348028</v>
      </c>
      <c r="E133" s="139">
        <f>IFERROR(_xlfn.NUMBERVALUE(Data[[#This Row],[CEDULA ]],",","."),_xlfn.NUMBERVALUE(Data[[#This Row],[CEDULA ]],".",","))</f>
        <v>1042348028</v>
      </c>
      <c r="F133" s="139" t="str">
        <f>_xlfn.XLOOKUP(E133,[1]!Data[CEDULA],[1]!Data[CARGO],"No Existe",0,1)</f>
        <v>SUPERNUMERARIO(A)</v>
      </c>
      <c r="G133" s="24" t="str">
        <f>_xlfn.XLOOKUP(E133,[1]!Data[CEDULA],[1]!Data[EMPRESA DONDE PRESTA SERVICIO],"No Existe",0,1)</f>
        <v>COMFAMILIAR ATLANTICO</v>
      </c>
      <c r="H133" s="24" t="str">
        <f>_xlfn.XLOOKUP(E133,[1]!Data[CEDULA],[1]!Data[UBICACIÓN],"No Existe",0,1)</f>
        <v>SEDE NORTE</v>
      </c>
      <c r="I133" s="24" t="s">
        <v>25911</v>
      </c>
      <c r="J133" s="111" t="str">
        <f>UPPER(TEXT(Data[[#This Row],[F. INICIO]],"mmmm"))</f>
        <v>JUNIO</v>
      </c>
      <c r="K133" s="13">
        <v>1</v>
      </c>
      <c r="L133" s="11" t="s">
        <v>5</v>
      </c>
      <c r="M133" s="11" t="s">
        <v>25630</v>
      </c>
      <c r="N133" s="141" t="str">
        <f>_xlfn.XLOOKUP(D133,[1]!Data[CEDULA],[1]!Data[EPS/SURA],"No Existe",0,1)</f>
        <v>MUTUALSER</v>
      </c>
      <c r="O133" s="11">
        <f>YEAR(Data[[#This Row],[F. INICIO]])</f>
        <v>2023</v>
      </c>
      <c r="P133" s="19">
        <v>45104</v>
      </c>
      <c r="Q133" s="19">
        <v>45104</v>
      </c>
      <c r="R133" s="24" t="s">
        <v>8926</v>
      </c>
      <c r="S133" s="92" t="str">
        <f>IF(Data[[#This Row],[TIPO DE INCAPACIDAD]]="LICENCIA DE PATERNIDAD","Licencia de paternidad",IF(Data[[#This Row],[TIPO DE INCAPACIDAD]]="LICENCIA DE LUTO","Licencia de Luto",_xlfn.IFNA(VLOOKUP(R133,'CIE-10 PARA RIPS'!$A$6:B13298,2,0),"No especificado")))</f>
        <v>Amigdalitis aguda, no especificada</v>
      </c>
      <c r="T133" t="str">
        <f>IF(P133&lt;&gt;"", IF(P133&gt;0, IF(P133&lt;=DATE(YEAR(P133),MONTH(P133),DAY(P133)), IF(P133&gt;=DATE(YEAR(P133),MONTH(P133),1), IF(K133&gt;10, C133, IF(SUMIFS($K:$K, $C:$C, C133, $P:$P, "&gt;="&amp;DATE(YEAR(P133),MONTH(P133),1), $P:$P, "&lt;="&amp;EOMONTH(P133,0))&gt;10, C133, "")), ""))), "")</f>
        <v/>
      </c>
      <c r="U133" t="str">
        <f>IF(AND(P133&lt;&gt;"", P133&gt;=DATE(YEAR(P133),MONTH(P133),1), SUMIFS($K:$K, $C:$C, C133, $P:$P, "&gt;="&amp;DATE(YEAR(P133),MONTH(P133),1), $P:$P, "&lt;="&amp;EOMONTH(P133,0))&gt;10), K133, "")</f>
        <v/>
      </c>
      <c r="V133" t="str">
        <f>IF(AND(P133&lt;&gt;"", P133&gt;=DATE(YEAR(P133),MONTH(P133),1), SUMIFS($K:$K, $C:$C, C133, $P:$P, "&gt;="&amp;DATE(YEAR(P133),MONTH(P133),1), $P:$P, "&lt;="&amp;EOMONTH(P133,0))&gt;10), YEAR(P133), "")</f>
        <v/>
      </c>
      <c r="W133" t="str">
        <f>IF(AND(P133&lt;&gt;"", P133&gt;=DATE(YEAR(P133),MONTH(P133),1), SUMIFS($K:$K, $C:$C, C133, $P:$P, "&gt;="&amp;DATE(YEAR(P133),MONTH(P133),1), $P:$P, "&lt;="&amp;EOMONTH(P133,0))&gt;10), TEXT(P133, "MMMM"), "")</f>
        <v/>
      </c>
      <c r="X133" t="str" cm="1">
        <f t="array" ref="X133">IF(AND(P133&lt;&gt;"", P133&gt;=DATE(YEAR(P133),MONTH(P133),1), SUMIFS($K:$K, $C:$C, C133, $P:$P, "&gt;="&amp;DATE(YEAR(P133),MONTH(P133),1), $P:$P, "&lt;="&amp;EOMONTH(P133,0))&gt;10), _xlfn.TEXTJOIN(", ", TRUE, _xlfn._xlws.FILTER($R:$R, ($C:$C=C133) * ($P:$P&gt;=DATE(YEAR(P133),MONTH(P133),1)) * ($P:$P&lt;=EOMONTH(P133,0)))), "")</f>
        <v/>
      </c>
      <c r="Y133" t="str" cm="1">
        <f t="array" ref="Y133">IF(AND(P133&lt;&gt;"", P133&gt;=DATE(YEAR(P133),MONTH(P133),1), SUMIFS($K:$K, $C:$C, C133, $P:$P, "&gt;="&amp;DATE(YEAR(P133),MONTH(P133),1), $P:$P, "&lt;="&amp;EOMONTH(P133,0))&gt;10), _xlfn.TEXTJOIN(", ", TRUE, _xlfn._xlws.FILTER($S:$S, ($C:$C=C133) * ($P:$P&gt;=DATE(YEAR(P133),MONTH(P133),1)) * ($P:$P&lt;=EOMONTH(P133,0)))), "")</f>
        <v/>
      </c>
    </row>
    <row r="134" spans="1:25" x14ac:dyDescent="0.25">
      <c r="A134" s="83">
        <v>127</v>
      </c>
      <c r="B134" s="111" t="s">
        <v>26038</v>
      </c>
      <c r="C134" s="159" t="str">
        <f>_xlfn.XLOOKUP(D134,[1]!Data[CEDULA],[1]!Data[Nombre Completo],"No Existe",0,1)</f>
        <v>KAREN CECILIA BORNACELLY SIMONDS</v>
      </c>
      <c r="D134" s="162">
        <v>1081028900</v>
      </c>
      <c r="E134" s="139">
        <f>IFERROR(_xlfn.NUMBERVALUE(Data[[#This Row],[CEDULA ]],",","."),_xlfn.NUMBERVALUE(Data[[#This Row],[CEDULA ]],".",","))</f>
        <v>1081028900</v>
      </c>
      <c r="F134" s="139" t="str">
        <f>_xlfn.XLOOKUP(E134,[1]!Data[CEDULA],[1]!Data[CARGO],"No Existe",0,1)</f>
        <v>SUPERNUMERARIO(A)</v>
      </c>
      <c r="G134" s="24" t="str">
        <f>_xlfn.XLOOKUP(E134,[1]!Data[CEDULA],[1]!Data[EMPRESA DONDE PRESTA SERVICIO],"No Existe",0,1)</f>
        <v>COMFAMILIAR ATLANTICO</v>
      </c>
      <c r="H134" s="24" t="str">
        <f>_xlfn.XLOOKUP(E134,[1]!Data[CEDULA],[1]!Data[UBICACIÓN],"No Existe",0,1)</f>
        <v>CENTRO RECREACIONAL CLL 48</v>
      </c>
      <c r="I134" s="24" t="s">
        <v>25911</v>
      </c>
      <c r="J134" s="111" t="str">
        <f>UPPER(TEXT(Data[[#This Row],[F. INICIO]],"mmmm"))</f>
        <v>JUNIO</v>
      </c>
      <c r="K134" s="13">
        <v>2</v>
      </c>
      <c r="L134" s="11" t="s">
        <v>5</v>
      </c>
      <c r="M134" s="11" t="s">
        <v>25630</v>
      </c>
      <c r="N134" s="141" t="str">
        <f>_xlfn.XLOOKUP(D134,[1]!Data[CEDULA],[1]!Data[EPS/SURA],"No Existe",0,1)</f>
        <v>EPS/SURA</v>
      </c>
      <c r="O134" s="11">
        <f>YEAR(Data[[#This Row],[F. INICIO]])</f>
        <v>2023</v>
      </c>
      <c r="P134" s="19">
        <v>45107</v>
      </c>
      <c r="Q134" s="19">
        <v>45108</v>
      </c>
      <c r="R134" s="24" t="s">
        <v>7309</v>
      </c>
      <c r="S134" s="92" t="str">
        <f>IF(Data[[#This Row],[TIPO DE INCAPACIDAD]]="LICENCIA DE PATERNIDAD","Licencia de paternidad",IF(Data[[#This Row],[TIPO DE INCAPACIDAD]]="LICENCIA DE LUTO","Licencia de Luto",_xlfn.IFNA(VLOOKUP(R134,'CIE-10 PARA RIPS'!$A$6:B13299,2,0),"No especificado")))</f>
        <v>Calculo del rinon</v>
      </c>
      <c r="T134" t="str">
        <f>IF(P134&lt;&gt;"", IF(P134&gt;0, IF(P134&lt;=DATE(YEAR(P134),MONTH(P134),DAY(P134)), IF(P134&gt;=DATE(YEAR(P134),MONTH(P134),1), IF(K134&gt;10, C134, IF(SUMIFS($K:$K, $C:$C, C134, $P:$P, "&gt;="&amp;DATE(YEAR(P134),MONTH(P134),1), $P:$P, "&lt;="&amp;EOMONTH(P134,0))&gt;10, C134, "")), ""))), "")</f>
        <v/>
      </c>
      <c r="U134" t="str">
        <f>IF(AND(P134&lt;&gt;"", P134&gt;=DATE(YEAR(P134),MONTH(P134),1), SUMIFS($K:$K, $C:$C, C134, $P:$P, "&gt;="&amp;DATE(YEAR(P134),MONTH(P134),1), $P:$P, "&lt;="&amp;EOMONTH(P134,0))&gt;10), K134, "")</f>
        <v/>
      </c>
      <c r="V134" t="str">
        <f>IF(AND(P134&lt;&gt;"", P134&gt;=DATE(YEAR(P134),MONTH(P134),1), SUMIFS($K:$K, $C:$C, C134, $P:$P, "&gt;="&amp;DATE(YEAR(P134),MONTH(P134),1), $P:$P, "&lt;="&amp;EOMONTH(P134,0))&gt;10), YEAR(P134), "")</f>
        <v/>
      </c>
      <c r="W134" t="str">
        <f>IF(AND(P134&lt;&gt;"", P134&gt;=DATE(YEAR(P134),MONTH(P134),1), SUMIFS($K:$K, $C:$C, C134, $P:$P, "&gt;="&amp;DATE(YEAR(P134),MONTH(P134),1), $P:$P, "&lt;="&amp;EOMONTH(P134,0))&gt;10), TEXT(P134, "MMMM"), "")</f>
        <v/>
      </c>
      <c r="X134" t="str" cm="1">
        <f t="array" ref="X134">IF(AND(P134&lt;&gt;"", P134&gt;=DATE(YEAR(P134),MONTH(P134),1), SUMIFS($K:$K, $C:$C, C134, $P:$P, "&gt;="&amp;DATE(YEAR(P134),MONTH(P134),1), $P:$P, "&lt;="&amp;EOMONTH(P134,0))&gt;10), _xlfn.TEXTJOIN(", ", TRUE, _xlfn._xlws.FILTER($R:$R, ($C:$C=C134) * ($P:$P&gt;=DATE(YEAR(P134),MONTH(P134),1)) * ($P:$P&lt;=EOMONTH(P134,0)))), "")</f>
        <v/>
      </c>
      <c r="Y134" t="str" cm="1">
        <f t="array" ref="Y134">IF(AND(P134&lt;&gt;"", P134&gt;=DATE(YEAR(P134),MONTH(P134),1), SUMIFS($K:$K, $C:$C, C134, $P:$P, "&gt;="&amp;DATE(YEAR(P134),MONTH(P134),1), $P:$P, "&lt;="&amp;EOMONTH(P134,0))&gt;10), _xlfn.TEXTJOIN(", ", TRUE, _xlfn._xlws.FILTER($S:$S, ($C:$C=C134) * ($P:$P&gt;=DATE(YEAR(P134),MONTH(P134),1)) * ($P:$P&lt;=EOMONTH(P134,0)))), "")</f>
        <v/>
      </c>
    </row>
    <row r="135" spans="1:25" x14ac:dyDescent="0.25">
      <c r="A135" s="83">
        <v>128</v>
      </c>
      <c r="B135" s="111" t="s">
        <v>26038</v>
      </c>
      <c r="C135" s="159" t="str">
        <f>_xlfn.XLOOKUP(D135,[1]!Data[CEDULA],[1]!Data[Nombre Completo],"No Existe",0,1)</f>
        <v>KAREN CECILIA BORNACELLY SIMONDS</v>
      </c>
      <c r="D135" s="162">
        <v>1081028900</v>
      </c>
      <c r="E135" s="139">
        <f>IFERROR(_xlfn.NUMBERVALUE(Data[[#This Row],[CEDULA ]],",","."),_xlfn.NUMBERVALUE(Data[[#This Row],[CEDULA ]],".",","))</f>
        <v>1081028900</v>
      </c>
      <c r="F135" s="139" t="str">
        <f>_xlfn.XLOOKUP(E135,[1]!Data[CEDULA],[1]!Data[CARGO],"No Existe",0,1)</f>
        <v>SUPERNUMERARIO(A)</v>
      </c>
      <c r="G135" s="24" t="str">
        <f>_xlfn.XLOOKUP(E135,[1]!Data[CEDULA],[1]!Data[EMPRESA DONDE PRESTA SERVICIO],"No Existe",0,1)</f>
        <v>COMFAMILIAR ATLANTICO</v>
      </c>
      <c r="H135" s="24" t="str">
        <f>_xlfn.XLOOKUP(E135,[1]!Data[CEDULA],[1]!Data[UBICACIÓN],"No Existe",0,1)</f>
        <v>CENTRO RECREACIONAL CLL 48</v>
      </c>
      <c r="I135" s="24" t="s">
        <v>25911</v>
      </c>
      <c r="J135" s="111" t="str">
        <f>UPPER(TEXT(Data[[#This Row],[F. INICIO]],"mmmm"))</f>
        <v>JULIO</v>
      </c>
      <c r="K135" s="13">
        <v>1</v>
      </c>
      <c r="L135" s="11" t="s">
        <v>5</v>
      </c>
      <c r="M135" s="11" t="s">
        <v>25630</v>
      </c>
      <c r="N135" s="141" t="str">
        <f>_xlfn.XLOOKUP(D135,[1]!Data[CEDULA],[1]!Data[EPS/SURA],"No Existe",0,1)</f>
        <v>EPS/SURA</v>
      </c>
      <c r="O135" s="11">
        <f>YEAR(Data[[#This Row],[F. INICIO]])</f>
        <v>2023</v>
      </c>
      <c r="P135" s="19">
        <v>45109</v>
      </c>
      <c r="Q135" s="19">
        <v>45109</v>
      </c>
      <c r="R135" s="24" t="s">
        <v>60</v>
      </c>
      <c r="S135" s="92" t="str">
        <f>IF(Data[[#This Row],[TIPO DE INCAPACIDAD]]="LICENCIA DE PATERNIDAD","Licencia de paternidad",IF(Data[[#This Row],[TIPO DE INCAPACIDAD]]="LICENCIA DE LUTO","Licencia de Luto",_xlfn.IFNA(VLOOKUP(R135,'CIE-10 PARA RIPS'!$A$6:B13300,2,0),"No especificado")))</f>
        <v>Infeccion intestinal viral, sin otra especificacion</v>
      </c>
      <c r="T135" t="str">
        <f>IF(P135&lt;&gt;"", IF(P135&gt;0, IF(P135&lt;=DATE(YEAR(P135),MONTH(P135),DAY(P135)), IF(P135&gt;=DATE(YEAR(P135),MONTH(P135),1), IF(K135&gt;10, C135, IF(SUMIFS($K:$K, $C:$C, C135, $P:$P, "&gt;="&amp;DATE(YEAR(P135),MONTH(P135),1), $P:$P, "&lt;="&amp;EOMONTH(P135,0))&gt;10, C135, "")), ""))), "")</f>
        <v/>
      </c>
      <c r="U135" t="str">
        <f>IF(AND(P135&lt;&gt;"", P135&gt;=DATE(YEAR(P135),MONTH(P135),1), SUMIFS($K:$K, $C:$C, C135, $P:$P, "&gt;="&amp;DATE(YEAR(P135),MONTH(P135),1), $P:$P, "&lt;="&amp;EOMONTH(P135,0))&gt;10), K135, "")</f>
        <v/>
      </c>
      <c r="V135" t="str">
        <f>IF(AND(P135&lt;&gt;"", P135&gt;=DATE(YEAR(P135),MONTH(P135),1), SUMIFS($K:$K, $C:$C, C135, $P:$P, "&gt;="&amp;DATE(YEAR(P135),MONTH(P135),1), $P:$P, "&lt;="&amp;EOMONTH(P135,0))&gt;10), YEAR(P135), "")</f>
        <v/>
      </c>
      <c r="W135" t="str">
        <f>IF(AND(P135&lt;&gt;"", P135&gt;=DATE(YEAR(P135),MONTH(P135),1), SUMIFS($K:$K, $C:$C, C135, $P:$P, "&gt;="&amp;DATE(YEAR(P135),MONTH(P135),1), $P:$P, "&lt;="&amp;EOMONTH(P135,0))&gt;10), TEXT(P135, "MMMM"), "")</f>
        <v/>
      </c>
      <c r="X135" t="str" cm="1">
        <f t="array" ref="X135">IF(AND(P135&lt;&gt;"", P135&gt;=DATE(YEAR(P135),MONTH(P135),1), SUMIFS($K:$K, $C:$C, C135, $P:$P, "&gt;="&amp;DATE(YEAR(P135),MONTH(P135),1), $P:$P, "&lt;="&amp;EOMONTH(P135,0))&gt;10), _xlfn.TEXTJOIN(", ", TRUE, _xlfn._xlws.FILTER($R:$R, ($C:$C=C135) * ($P:$P&gt;=DATE(YEAR(P135),MONTH(P135),1)) * ($P:$P&lt;=EOMONTH(P135,0)))), "")</f>
        <v/>
      </c>
      <c r="Y135" t="str" cm="1">
        <f t="array" ref="Y135">IF(AND(P135&lt;&gt;"", P135&gt;=DATE(YEAR(P135),MONTH(P135),1), SUMIFS($K:$K, $C:$C, C135, $P:$P, "&gt;="&amp;DATE(YEAR(P135),MONTH(P135),1), $P:$P, "&lt;="&amp;EOMONTH(P135,0))&gt;10), _xlfn.TEXTJOIN(", ", TRUE, _xlfn._xlws.FILTER($S:$S, ($C:$C=C135) * ($P:$P&gt;=DATE(YEAR(P135),MONTH(P135),1)) * ($P:$P&lt;=EOMONTH(P135,0)))), "")</f>
        <v/>
      </c>
    </row>
    <row r="136" spans="1:25" x14ac:dyDescent="0.25">
      <c r="A136" s="83">
        <v>129</v>
      </c>
      <c r="B136" s="111" t="s">
        <v>26038</v>
      </c>
      <c r="C136" s="159" t="str">
        <f>_xlfn.XLOOKUP(D136,[1]!Data[CEDULA],[1]!Data[Nombre Completo],"No Existe",0,1)</f>
        <v>JHONNY MANUEL ARRIETA LLANOS</v>
      </c>
      <c r="D136" s="162">
        <v>8699499</v>
      </c>
      <c r="E136" s="139">
        <f>IFERROR(_xlfn.NUMBERVALUE(Data[[#This Row],[CEDULA ]],",","."),_xlfn.NUMBERVALUE(Data[[#This Row],[CEDULA ]],".",","))</f>
        <v>8699499</v>
      </c>
      <c r="F136" s="139" t="str">
        <f>_xlfn.XLOOKUP(E136,[1]!Data[CEDULA],[1]!Data[CARGO],"No Existe",0,1)</f>
        <v>SUPERNUMERARIO(A)</v>
      </c>
      <c r="G136" s="24" t="str">
        <f>_xlfn.XLOOKUP(E136,[1]!Data[CEDULA],[1]!Data[EMPRESA DONDE PRESTA SERVICIO],"No Existe",0,1)</f>
        <v>COMFAMILIAR ATLANTICO</v>
      </c>
      <c r="H136" s="24" t="str">
        <f>_xlfn.XLOOKUP(E136,[1]!Data[CEDULA],[1]!Data[UBICACIÓN],"No Existe",0,1)</f>
        <v>SEDE NORTE MERCADEO</v>
      </c>
      <c r="I136" s="24" t="s">
        <v>25912</v>
      </c>
      <c r="J136" s="111" t="str">
        <f>UPPER(TEXT(Data[[#This Row],[F. INICIO]],"mmmm"))</f>
        <v>JUNIO</v>
      </c>
      <c r="K136" s="13">
        <v>10</v>
      </c>
      <c r="L136" s="11" t="s">
        <v>5</v>
      </c>
      <c r="M136" s="11" t="s">
        <v>25630</v>
      </c>
      <c r="N136" s="141" t="str">
        <f>_xlfn.XLOOKUP(D136,[1]!Data[CEDULA],[1]!Data[EPS/SURA],"No Existe",0,1)</f>
        <v>CAJACOPI</v>
      </c>
      <c r="O136" s="11">
        <f>YEAR(Data[[#This Row],[F. INICIO]])</f>
        <v>2023</v>
      </c>
      <c r="P136" s="19">
        <v>45105</v>
      </c>
      <c r="Q136" s="19">
        <v>45114</v>
      </c>
      <c r="R136" s="24" t="s">
        <v>9515</v>
      </c>
      <c r="S136" s="92" t="str">
        <f>IF(Data[[#This Row],[TIPO DE INCAPACIDAD]]="LICENCIA DE PATERNIDAD","Licencia de paternidad",IF(Data[[#This Row],[TIPO DE INCAPACIDAD]]="LICENCIA DE LUTO","Licencia de Luto",_xlfn.IFNA(VLOOKUP(R136,'CIE-10 PARA RIPS'!$A$6:B13301,2,0),"No especificado")))</f>
        <v>Otros glaucomas</v>
      </c>
      <c r="T136" t="str">
        <f>IF(P136&lt;&gt;"", IF(P136&gt;0, IF(P136&lt;=DATE(YEAR(P136),MONTH(P136),DAY(P136)), IF(P136&gt;=DATE(YEAR(P136),MONTH(P136),1), IF(K136&gt;10, C136, IF(SUMIFS($K:$K, $C:$C, C136, $P:$P, "&gt;="&amp;DATE(YEAR(P136),MONTH(P136),1), $P:$P, "&lt;="&amp;EOMONTH(P136,0))&gt;10, C136, "")), ""))), "")</f>
        <v/>
      </c>
      <c r="U136" t="str">
        <f>IF(AND(P136&lt;&gt;"", P136&gt;=DATE(YEAR(P136),MONTH(P136),1), SUMIFS($K:$K, $C:$C, C136, $P:$P, "&gt;="&amp;DATE(YEAR(P136),MONTH(P136),1), $P:$P, "&lt;="&amp;EOMONTH(P136,0))&gt;10), K136, "")</f>
        <v/>
      </c>
      <c r="V136" t="str">
        <f>IF(AND(P136&lt;&gt;"", P136&gt;=DATE(YEAR(P136),MONTH(P136),1), SUMIFS($K:$K, $C:$C, C136, $P:$P, "&gt;="&amp;DATE(YEAR(P136),MONTH(P136),1), $P:$P, "&lt;="&amp;EOMONTH(P136,0))&gt;10), YEAR(P136), "")</f>
        <v/>
      </c>
      <c r="W136" t="str">
        <f>IF(AND(P136&lt;&gt;"", P136&gt;=DATE(YEAR(P136),MONTH(P136),1), SUMIFS($K:$K, $C:$C, C136, $P:$P, "&gt;="&amp;DATE(YEAR(P136),MONTH(P136),1), $P:$P, "&lt;="&amp;EOMONTH(P136,0))&gt;10), TEXT(P136, "MMMM"), "")</f>
        <v/>
      </c>
      <c r="X136" t="str" cm="1">
        <f t="array" ref="X136">IF(AND(P136&lt;&gt;"", P136&gt;=DATE(YEAR(P136),MONTH(P136),1), SUMIFS($K:$K, $C:$C, C136, $P:$P, "&gt;="&amp;DATE(YEAR(P136),MONTH(P136),1), $P:$P, "&lt;="&amp;EOMONTH(P136,0))&gt;10), _xlfn.TEXTJOIN(", ", TRUE, _xlfn._xlws.FILTER($R:$R, ($C:$C=C136) * ($P:$P&gt;=DATE(YEAR(P136),MONTH(P136),1)) * ($P:$P&lt;=EOMONTH(P136,0)))), "")</f>
        <v/>
      </c>
      <c r="Y136" t="str" cm="1">
        <f t="array" ref="Y136">IF(AND(P136&lt;&gt;"", P136&gt;=DATE(YEAR(P136),MONTH(P136),1), SUMIFS($K:$K, $C:$C, C136, $P:$P, "&gt;="&amp;DATE(YEAR(P136),MONTH(P136),1), $P:$P, "&lt;="&amp;EOMONTH(P136,0))&gt;10), _xlfn.TEXTJOIN(", ", TRUE, _xlfn._xlws.FILTER($S:$S, ($C:$C=C136) * ($P:$P&gt;=DATE(YEAR(P136),MONTH(P136),1)) * ($P:$P&lt;=EOMONTH(P136,0)))), "")</f>
        <v/>
      </c>
    </row>
    <row r="137" spans="1:25" x14ac:dyDescent="0.25">
      <c r="A137" s="83">
        <v>130</v>
      </c>
      <c r="B137" s="111" t="s">
        <v>26038</v>
      </c>
      <c r="C137" s="159" t="str">
        <f>_xlfn.XLOOKUP(D137,[1]!Data[CEDULA],[1]!Data[Nombre Completo],"No Existe",0,1)</f>
        <v>ALVARO DE JESUS IGLESIAS HEREDIA</v>
      </c>
      <c r="D137">
        <v>72010807</v>
      </c>
      <c r="E137" s="140">
        <f>IFERROR(_xlfn.NUMBERVALUE(Data[[#This Row],[CEDULA ]],",","."),_xlfn.NUMBERVALUE(Data[[#This Row],[CEDULA ]],".",","))</f>
        <v>72010807</v>
      </c>
      <c r="F137" s="140" t="str">
        <f>_xlfn.XLOOKUP(E137,[1]!Data[CEDULA],[1]!Data[CARGO],"No Existe",0,1)</f>
        <v>MESERO</v>
      </c>
      <c r="G137" s="11" t="str">
        <f>_xlfn.XLOOKUP(E137,[1]!Data[CEDULA],[1]!Data[EMPRESA DONDE PRESTA SERVICIO],"No Existe",0,1)</f>
        <v>COMFAMILIAR ATLANTICO</v>
      </c>
      <c r="H137" s="11" t="str">
        <f>_xlfn.XLOOKUP(E137,[1]!Data[CEDULA],[1]!Data[UBICACIÓN],"No Existe",0,1)</f>
        <v>SEDE NORTE MERCADEO</v>
      </c>
      <c r="I137" s="11" t="s">
        <v>25912</v>
      </c>
      <c r="J137" s="111" t="str">
        <f>UPPER(TEXT(Data[[#This Row],[F. INICIO]],"mmmm"))</f>
        <v>ABRIL</v>
      </c>
      <c r="K137" s="13">
        <v>11</v>
      </c>
      <c r="L137" s="11" t="s">
        <v>5</v>
      </c>
      <c r="M137" s="11" t="s">
        <v>25630</v>
      </c>
      <c r="N137" s="141" t="str">
        <f>_xlfn.XLOOKUP(D137,[1]!Data[CEDULA],[1]!Data[EPS/SURA],"No Existe",0,1)</f>
        <v>NUEVA E.P.S.</v>
      </c>
      <c r="O137" s="5">
        <f>YEAR(Data[[#This Row],[F. INICIO]])</f>
        <v>2016</v>
      </c>
      <c r="P137" s="26">
        <v>42461</v>
      </c>
      <c r="Q137" s="7">
        <v>42471</v>
      </c>
      <c r="R137" s="11" t="s">
        <v>9633</v>
      </c>
      <c r="S137" s="92" t="str">
        <f>IF(Data[[#This Row],[TIPO DE INCAPACIDAD]]="LICENCIA DE PATERNIDAD","Licencia de paternidad",IF(Data[[#This Row],[TIPO DE INCAPACIDAD]]="LICENCIA DE LUTO","Licencia de Luto",_xlfn.IFNA(VLOOKUP(R137,'CIE-10 PARA RIPS'!$A$6:B13302,2,0),"No especificado")))</f>
        <v>Degeneraciones y depositos conjuntivales</v>
      </c>
      <c r="T137" t="str">
        <f>IF(P137&lt;&gt;"", IF(P137&gt;0, IF(P137&lt;=DATE(YEAR(P137),MONTH(P137),DAY(P137)), IF(P137&gt;=DATE(YEAR(P137),MONTH(P137),1), IF(K137&gt;10, C137, IF(SUMIFS($K:$K, $C:$C, C137, $P:$P, "&gt;="&amp;DATE(YEAR(P137),MONTH(P137),1), $P:$P, "&lt;="&amp;EOMONTH(P137,0))&gt;10, C137, "")), ""))), "")</f>
        <v>ALVARO DE JESUS IGLESIAS HEREDIA</v>
      </c>
      <c r="U137">
        <f>IF(AND(P137&lt;&gt;"", P137&gt;=DATE(YEAR(P137),MONTH(P137),1), SUMIFS($K:$K, $C:$C, C137, $P:$P, "&gt;="&amp;DATE(YEAR(P137),MONTH(P137),1), $P:$P, "&lt;="&amp;EOMONTH(P137,0))&gt;10), K137, "")</f>
        <v>11</v>
      </c>
      <c r="V137">
        <f>IF(AND(P137&lt;&gt;"", P137&gt;=DATE(YEAR(P137),MONTH(P137),1), SUMIFS($K:$K, $C:$C, C137, $P:$P, "&gt;="&amp;DATE(YEAR(P137),MONTH(P137),1), $P:$P, "&lt;="&amp;EOMONTH(P137,0))&gt;10), YEAR(P137), "")</f>
        <v>2016</v>
      </c>
      <c r="W137" t="str">
        <f>IF(AND(P137&lt;&gt;"", P137&gt;=DATE(YEAR(P137),MONTH(P137),1), SUMIFS($K:$K, $C:$C, C137, $P:$P, "&gt;="&amp;DATE(YEAR(P137),MONTH(P137),1), $P:$P, "&lt;="&amp;EOMONTH(P137,0))&gt;10), TEXT(P137, "MMMM"), "")</f>
        <v>abril</v>
      </c>
      <c r="X137" t="str" cm="1">
        <f t="array" ref="X137">IF(AND(P137&lt;&gt;"", P137&gt;=DATE(YEAR(P137),MONTH(P137),1), SUMIFS($K:$K, $C:$C, C137, $P:$P, "&gt;="&amp;DATE(YEAR(P137),MONTH(P137),1), $P:$P, "&lt;="&amp;EOMONTH(P137,0))&gt;10), _xlfn.TEXTJOIN(", ", TRUE, _xlfn._xlws.FILTER($R:$R, ($C:$C=C137) * ($P:$P&gt;=DATE(YEAR(P137),MONTH(P137),1)) * ($P:$P&lt;=EOMONTH(P137,0)))), "")</f>
        <v>H111</v>
      </c>
      <c r="Y137" t="str" cm="1">
        <f t="array" ref="Y137">IF(AND(P137&lt;&gt;"", P137&gt;=DATE(YEAR(P137),MONTH(P137),1), SUMIFS($K:$K, $C:$C, C137, $P:$P, "&gt;="&amp;DATE(YEAR(P137),MONTH(P137),1), $P:$P, "&lt;="&amp;EOMONTH(P137,0))&gt;10), _xlfn.TEXTJOIN(", ", TRUE, _xlfn._xlws.FILTER($S:$S, ($C:$C=C137) * ($P:$P&gt;=DATE(YEAR(P137),MONTH(P137),1)) * ($P:$P&lt;=EOMONTH(P137,0)))), "")</f>
        <v>Degeneraciones y depositos conjuntivales</v>
      </c>
    </row>
    <row r="138" spans="1:25" x14ac:dyDescent="0.25">
      <c r="A138" s="83">
        <v>131</v>
      </c>
      <c r="B138" s="111" t="s">
        <v>26038</v>
      </c>
      <c r="C138" s="159" t="str">
        <f>_xlfn.XLOOKUP(D138,[1]!Data[CEDULA],[1]!Data[Nombre Completo],"No Existe",0,1)</f>
        <v>LUIS FERNANDO GUZMAN RIVERA</v>
      </c>
      <c r="D138" s="162">
        <v>72273863</v>
      </c>
      <c r="E138" s="139">
        <f>IFERROR(_xlfn.NUMBERVALUE(Data[[#This Row],[CEDULA ]],",","."),_xlfn.NUMBERVALUE(Data[[#This Row],[CEDULA ]],".",","))</f>
        <v>72273863</v>
      </c>
      <c r="F138" s="139" t="str">
        <f>_xlfn.XLOOKUP(E138,[1]!Data[CEDULA],[1]!Data[CARGO],"No Existe",0,1)</f>
        <v>SUBCHEF</v>
      </c>
      <c r="G138" s="24" t="str">
        <f>_xlfn.XLOOKUP(E138,[1]!Data[CEDULA],[1]!Data[EMPRESA DONDE PRESTA SERVICIO],"No Existe",0,1)</f>
        <v>COMFAMILIAR ATLANTICO</v>
      </c>
      <c r="H138" s="24" t="str">
        <f>_xlfn.XLOOKUP(E138,[1]!Data[CEDULA],[1]!Data[UBICACIÓN],"No Existe",0,1)</f>
        <v>SEDE NORTE MERCADEO</v>
      </c>
      <c r="I138" s="24" t="s">
        <v>25912</v>
      </c>
      <c r="J138" s="111" t="str">
        <f>UPPER(TEXT(Data[[#This Row],[F. INICIO]],"mmmm"))</f>
        <v>JULIO</v>
      </c>
      <c r="K138" s="113">
        <v>3</v>
      </c>
      <c r="L138" s="11" t="s">
        <v>5</v>
      </c>
      <c r="M138" s="11" t="s">
        <v>25630</v>
      </c>
      <c r="N138" s="141" t="str">
        <f>_xlfn.XLOOKUP(D138,[1]!Data[CEDULA],[1]!Data[EPS/SURA],"No Existe",0,1)</f>
        <v>EPS/SURA</v>
      </c>
      <c r="O138" s="112">
        <f>YEAR(Data[[#This Row],[F. INICIO]])</f>
        <v>2023</v>
      </c>
      <c r="P138" s="114">
        <v>45114</v>
      </c>
      <c r="Q138" s="114">
        <v>45116</v>
      </c>
      <c r="R138" s="111" t="s">
        <v>8920</v>
      </c>
      <c r="S138" s="92" t="str">
        <f>IF(Data[[#This Row],[TIPO DE INCAPACIDAD]]="LICENCIA DE PATERNIDAD","Licencia de paternidad",IF(Data[[#This Row],[TIPO DE INCAPACIDAD]]="LICENCIA DE LUTO","Licencia de Luto",_xlfn.IFNA(VLOOKUP(R138,'CIE-10 PARA RIPS'!$A$6:B13303,2,0),"No especificado")))</f>
        <v>Laringofaringitis aguda</v>
      </c>
      <c r="T138" t="str">
        <f>IF(P138&lt;&gt;"", IF(P138&gt;0, IF(P138&lt;=DATE(YEAR(P138),MONTH(P138),DAY(P138)), IF(P138&gt;=DATE(YEAR(P138),MONTH(P138),1), IF(K138&gt;10, C138, IF(SUMIFS($K:$K, $C:$C, C138, $P:$P, "&gt;="&amp;DATE(YEAR(P138),MONTH(P138),1), $P:$P, "&lt;="&amp;EOMONTH(P138,0))&gt;10, C138, "")), ""))), "")</f>
        <v/>
      </c>
      <c r="U138" t="str">
        <f>IF(AND(P138&lt;&gt;"", P138&gt;=DATE(YEAR(P138),MONTH(P138),1), SUMIFS($K:$K, $C:$C, C138, $P:$P, "&gt;="&amp;DATE(YEAR(P138),MONTH(P138),1), $P:$P, "&lt;="&amp;EOMONTH(P138,0))&gt;10), K138, "")</f>
        <v/>
      </c>
      <c r="V138" t="str">
        <f>IF(AND(P138&lt;&gt;"", P138&gt;=DATE(YEAR(P138),MONTH(P138),1), SUMIFS($K:$K, $C:$C, C138, $P:$P, "&gt;="&amp;DATE(YEAR(P138),MONTH(P138),1), $P:$P, "&lt;="&amp;EOMONTH(P138,0))&gt;10), YEAR(P138), "")</f>
        <v/>
      </c>
      <c r="W138" t="str">
        <f>IF(AND(P138&lt;&gt;"", P138&gt;=DATE(YEAR(P138),MONTH(P138),1), SUMIFS($K:$K, $C:$C, C138, $P:$P, "&gt;="&amp;DATE(YEAR(P138),MONTH(P138),1), $P:$P, "&lt;="&amp;EOMONTH(P138,0))&gt;10), TEXT(P138, "MMMM"), "")</f>
        <v/>
      </c>
      <c r="X138" t="str" cm="1">
        <f t="array" ref="X138">IF(AND(P138&lt;&gt;"", P138&gt;=DATE(YEAR(P138),MONTH(P138),1), SUMIFS($K:$K, $C:$C, C138, $P:$P, "&gt;="&amp;DATE(YEAR(P138),MONTH(P138),1), $P:$P, "&lt;="&amp;EOMONTH(P138,0))&gt;10), _xlfn.TEXTJOIN(", ", TRUE, _xlfn._xlws.FILTER($R:$R, ($C:$C=C138) * ($P:$P&gt;=DATE(YEAR(P138),MONTH(P138),1)) * ($P:$P&lt;=EOMONTH(P138,0)))), "")</f>
        <v/>
      </c>
      <c r="Y138" t="str" cm="1">
        <f t="array" ref="Y138">IF(AND(P138&lt;&gt;"", P138&gt;=DATE(YEAR(P138),MONTH(P138),1), SUMIFS($K:$K, $C:$C, C138, $P:$P, "&gt;="&amp;DATE(YEAR(P138),MONTH(P138),1), $P:$P, "&lt;="&amp;EOMONTH(P138,0))&gt;10), _xlfn.TEXTJOIN(", ", TRUE, _xlfn._xlws.FILTER($S:$S, ($C:$C=C138) * ($P:$P&gt;=DATE(YEAR(P138),MONTH(P138),1)) * ($P:$P&lt;=EOMONTH(P138,0)))), "")</f>
        <v/>
      </c>
    </row>
    <row r="139" spans="1:25" x14ac:dyDescent="0.25">
      <c r="A139" s="83">
        <v>132</v>
      </c>
      <c r="B139" s="111" t="s">
        <v>26038</v>
      </c>
      <c r="C139" s="159" t="str">
        <f>_xlfn.XLOOKUP(D139,[1]!Data[CEDULA],[1]!Data[Nombre Completo],"No Existe",0,1)</f>
        <v>CLARK WILLIAM POLO PALACIO</v>
      </c>
      <c r="D139" s="162">
        <v>1143425851</v>
      </c>
      <c r="E139" s="139">
        <f>IFERROR(_xlfn.NUMBERVALUE(Data[[#This Row],[CEDULA ]],",","."),_xlfn.NUMBERVALUE(Data[[#This Row],[CEDULA ]],".",","))</f>
        <v>1143425851</v>
      </c>
      <c r="F139" s="139" t="str">
        <f>_xlfn.XLOOKUP(E139,[1]!Data[CEDULA],[1]!Data[CARGO],"No Existe",0,1)</f>
        <v>AUXILIAR DE BODEGA</v>
      </c>
      <c r="G139" s="24" t="str">
        <f>_xlfn.XLOOKUP(E139,[1]!Data[CEDULA],[1]!Data[EMPRESA DONDE PRESTA SERVICIO],"No Existe",0,1)</f>
        <v>COMFAMILIAR ATLANTICO</v>
      </c>
      <c r="H139" s="24" t="str">
        <f>_xlfn.XLOOKUP(E139,[1]!Data[CEDULA],[1]!Data[UBICACIÓN],"No Existe",0,1)</f>
        <v>CENTRO RECREACIONAL CLL 48</v>
      </c>
      <c r="I139" s="24" t="s">
        <v>25912</v>
      </c>
      <c r="J139" s="111" t="str">
        <f>UPPER(TEXT(Data[[#This Row],[F. INICIO]],"mmmm"))</f>
        <v>JULIO</v>
      </c>
      <c r="K139" s="113">
        <v>2</v>
      </c>
      <c r="L139" s="11" t="s">
        <v>5</v>
      </c>
      <c r="M139" s="11" t="s">
        <v>25630</v>
      </c>
      <c r="N139" s="141" t="str">
        <f>_xlfn.XLOOKUP(D139,[1]!Data[CEDULA],[1]!Data[EPS/SURA],"No Existe",0,1)</f>
        <v>SALUD TOTAL</v>
      </c>
      <c r="O139" s="112">
        <f>YEAR(Data[[#This Row],[F. INICIO]])</f>
        <v>2023</v>
      </c>
      <c r="P139" s="114">
        <v>45118</v>
      </c>
      <c r="Q139" s="114">
        <v>45119</v>
      </c>
      <c r="R139" s="111" t="s">
        <v>12371</v>
      </c>
      <c r="S139" s="92" t="str">
        <f>IF(Data[[#This Row],[TIPO DE INCAPACIDAD]]="LICENCIA DE PATERNIDAD","Licencia de paternidad",IF(Data[[#This Row],[TIPO DE INCAPACIDAD]]="LICENCIA DE LUTO","Licencia de Luto",_xlfn.IFNA(VLOOKUP(R139,'CIE-10 PARA RIPS'!$A$6:B13304,2,0),"No especificado")))</f>
        <v>Otras enteritis virales</v>
      </c>
      <c r="T139" t="str">
        <f>IF(P139&lt;&gt;"", IF(P139&gt;0, IF(P139&lt;=DATE(YEAR(P139),MONTH(P139),DAY(P139)), IF(P139&gt;=DATE(YEAR(P139),MONTH(P139),1), IF(K139&gt;10, C139, IF(SUMIFS($K:$K, $C:$C, C139, $P:$P, "&gt;="&amp;DATE(YEAR(P139),MONTH(P139),1), $P:$P, "&lt;="&amp;EOMONTH(P139,0))&gt;10, C139, "")), ""))), "")</f>
        <v/>
      </c>
      <c r="U139" t="str">
        <f>IF(AND(P139&lt;&gt;"", P139&gt;=DATE(YEAR(P139),MONTH(P139),1), SUMIFS($K:$K, $C:$C, C139, $P:$P, "&gt;="&amp;DATE(YEAR(P139),MONTH(P139),1), $P:$P, "&lt;="&amp;EOMONTH(P139,0))&gt;10), K139, "")</f>
        <v/>
      </c>
      <c r="V139" t="str">
        <f>IF(AND(P139&lt;&gt;"", P139&gt;=DATE(YEAR(P139),MONTH(P139),1), SUMIFS($K:$K, $C:$C, C139, $P:$P, "&gt;="&amp;DATE(YEAR(P139),MONTH(P139),1), $P:$P, "&lt;="&amp;EOMONTH(P139,0))&gt;10), YEAR(P139), "")</f>
        <v/>
      </c>
      <c r="W139" t="str">
        <f>IF(AND(P139&lt;&gt;"", P139&gt;=DATE(YEAR(P139),MONTH(P139),1), SUMIFS($K:$K, $C:$C, C139, $P:$P, "&gt;="&amp;DATE(YEAR(P139),MONTH(P139),1), $P:$P, "&lt;="&amp;EOMONTH(P139,0))&gt;10), TEXT(P139, "MMMM"), "")</f>
        <v/>
      </c>
      <c r="X139" t="str" cm="1">
        <f t="array" ref="X139">IF(AND(P139&lt;&gt;"", P139&gt;=DATE(YEAR(P139),MONTH(P139),1), SUMIFS($K:$K, $C:$C, C139, $P:$P, "&gt;="&amp;DATE(YEAR(P139),MONTH(P139),1), $P:$P, "&lt;="&amp;EOMONTH(P139,0))&gt;10), _xlfn.TEXTJOIN(", ", TRUE, _xlfn._xlws.FILTER($R:$R, ($C:$C=C139) * ($P:$P&gt;=DATE(YEAR(P139),MONTH(P139),1)) * ($P:$P&lt;=EOMONTH(P139,0)))), "")</f>
        <v/>
      </c>
      <c r="Y139" t="str" cm="1">
        <f t="array" ref="Y139">IF(AND(P139&lt;&gt;"", P139&gt;=DATE(YEAR(P139),MONTH(P139),1), SUMIFS($K:$K, $C:$C, C139, $P:$P, "&gt;="&amp;DATE(YEAR(P139),MONTH(P139),1), $P:$P, "&lt;="&amp;EOMONTH(P139,0))&gt;10), _xlfn.TEXTJOIN(", ", TRUE, _xlfn._xlws.FILTER($S:$S, ($C:$C=C139) * ($P:$P&gt;=DATE(YEAR(P139),MONTH(P139),1)) * ($P:$P&lt;=EOMONTH(P139,0)))), "")</f>
        <v/>
      </c>
    </row>
    <row r="140" spans="1:25" x14ac:dyDescent="0.25">
      <c r="A140" s="83">
        <v>133</v>
      </c>
      <c r="B140" s="111" t="s">
        <v>26038</v>
      </c>
      <c r="C140" s="159" t="str">
        <f>_xlfn.XLOOKUP(D140,[1]!Data[CEDULA],[1]!Data[Nombre Completo],"No Existe",0,1)</f>
        <v>MARIA DEL CARMEN FERRER ALVIS</v>
      </c>
      <c r="D140" s="162">
        <v>22506589</v>
      </c>
      <c r="E140" s="139">
        <f>IFERROR(_xlfn.NUMBERVALUE(Data[[#This Row],[CEDULA ]],",","."),_xlfn.NUMBERVALUE(Data[[#This Row],[CEDULA ]],".",","))</f>
        <v>22506589</v>
      </c>
      <c r="F140" s="139" t="str">
        <f>_xlfn.XLOOKUP(E140,[1]!Data[CEDULA],[1]!Data[CARGO],"No Existe",0,1)</f>
        <v>PORCINADOR</v>
      </c>
      <c r="G140" s="24" t="str">
        <f>_xlfn.XLOOKUP(E140,[1]!Data[CEDULA],[1]!Data[EMPRESA DONDE PRESTA SERVICIO],"No Existe",0,1)</f>
        <v>COMFAMILIAR ATLANTICO</v>
      </c>
      <c r="H140" s="24" t="str">
        <f>_xlfn.XLOOKUP(E140,[1]!Data[CEDULA],[1]!Data[UBICACIÓN],"No Existe",0,1)</f>
        <v>CENTRO DE PROCESAMIENTO</v>
      </c>
      <c r="I140" s="24" t="s">
        <v>25911</v>
      </c>
      <c r="J140" s="111" t="str">
        <f>UPPER(TEXT(Data[[#This Row],[F. INICIO]],"mmmm"))</f>
        <v>AGOSTO</v>
      </c>
      <c r="K140" s="113">
        <v>2</v>
      </c>
      <c r="L140" s="11" t="s">
        <v>5</v>
      </c>
      <c r="M140" s="11" t="s">
        <v>25630</v>
      </c>
      <c r="N140" s="141" t="str">
        <f>_xlfn.XLOOKUP(D140,[1]!Data[CEDULA],[1]!Data[EPS/SURA],"No Existe",0,1)</f>
        <v>SALUD TOTAL</v>
      </c>
      <c r="O140" s="112">
        <f>YEAR(Data[[#This Row],[F. INICIO]])</f>
        <v>2023</v>
      </c>
      <c r="P140" s="114">
        <v>45140</v>
      </c>
      <c r="Q140" s="114">
        <v>45141</v>
      </c>
      <c r="R140" s="111" t="s">
        <v>8459</v>
      </c>
      <c r="S140" s="92" t="str">
        <f>IF(Data[[#This Row],[TIPO DE INCAPACIDAD]]="LICENCIA DE PATERNIDAD","Licencia de paternidad",IF(Data[[#This Row],[TIPO DE INCAPACIDAD]]="LICENCIA DE LUTO","Licencia de Luto",_xlfn.IFNA(VLOOKUP(R140,'CIE-10 PARA RIPS'!$A$6:B13305,2,0),"No especificado")))</f>
        <v>Diarrea funcional</v>
      </c>
      <c r="T140" t="str">
        <f>IF(P140&lt;&gt;"", IF(P140&gt;0, IF(P140&lt;=DATE(YEAR(P140),MONTH(P140),DAY(P140)), IF(P140&gt;=DATE(YEAR(P140),MONTH(P140),1), IF(K140&gt;10, C140, IF(SUMIFS($K:$K, $C:$C, C140, $P:$P, "&gt;="&amp;DATE(YEAR(P140),MONTH(P140),1), $P:$P, "&lt;="&amp;EOMONTH(P140,0))&gt;10, C140, "")), ""))), "")</f>
        <v/>
      </c>
      <c r="U140" t="str">
        <f>IF(AND(P140&lt;&gt;"", P140&gt;=DATE(YEAR(P140),MONTH(P140),1), SUMIFS($K:$K, $C:$C, C140, $P:$P, "&gt;="&amp;DATE(YEAR(P140),MONTH(P140),1), $P:$P, "&lt;="&amp;EOMONTH(P140,0))&gt;10), K140, "")</f>
        <v/>
      </c>
      <c r="V140" t="str">
        <f>IF(AND(P140&lt;&gt;"", P140&gt;=DATE(YEAR(P140),MONTH(P140),1), SUMIFS($K:$K, $C:$C, C140, $P:$P, "&gt;="&amp;DATE(YEAR(P140),MONTH(P140),1), $P:$P, "&lt;="&amp;EOMONTH(P140,0))&gt;10), YEAR(P140), "")</f>
        <v/>
      </c>
      <c r="W140" t="str">
        <f>IF(AND(P140&lt;&gt;"", P140&gt;=DATE(YEAR(P140),MONTH(P140),1), SUMIFS($K:$K, $C:$C, C140, $P:$P, "&gt;="&amp;DATE(YEAR(P140),MONTH(P140),1), $P:$P, "&lt;="&amp;EOMONTH(P140,0))&gt;10), TEXT(P140, "MMMM"), "")</f>
        <v/>
      </c>
      <c r="X140" t="str" cm="1">
        <f t="array" ref="X140">IF(AND(P140&lt;&gt;"", P140&gt;=DATE(YEAR(P140),MONTH(P140),1), SUMIFS($K:$K, $C:$C, C140, $P:$P, "&gt;="&amp;DATE(YEAR(P140),MONTH(P140),1), $P:$P, "&lt;="&amp;EOMONTH(P140,0))&gt;10), _xlfn.TEXTJOIN(", ", TRUE, _xlfn._xlws.FILTER($R:$R, ($C:$C=C140) * ($P:$P&gt;=DATE(YEAR(P140),MONTH(P140),1)) * ($P:$P&lt;=EOMONTH(P140,0)))), "")</f>
        <v/>
      </c>
      <c r="Y140" t="str" cm="1">
        <f t="array" ref="Y140">IF(AND(P140&lt;&gt;"", P140&gt;=DATE(YEAR(P140),MONTH(P140),1), SUMIFS($K:$K, $C:$C, C140, $P:$P, "&gt;="&amp;DATE(YEAR(P140),MONTH(P140),1), $P:$P, "&lt;="&amp;EOMONTH(P140,0))&gt;10), _xlfn.TEXTJOIN(", ", TRUE, _xlfn._xlws.FILTER($S:$S, ($C:$C=C140) * ($P:$P&gt;=DATE(YEAR(P140),MONTH(P140),1)) * ($P:$P&lt;=EOMONTH(P140,0)))), "")</f>
        <v/>
      </c>
    </row>
    <row r="141" spans="1:25" x14ac:dyDescent="0.25">
      <c r="A141" s="83">
        <v>134</v>
      </c>
      <c r="B141" s="111" t="s">
        <v>26038</v>
      </c>
      <c r="C141" s="159" t="str">
        <f>_xlfn.XLOOKUP(D141,[1]!Data[CEDULA],[1]!Data[Nombre Completo],"No Existe",0,1)</f>
        <v>MAIRA ALEJANDRA MARRIAGA BOLAÑOS</v>
      </c>
      <c r="D141" s="162">
        <v>1143460389</v>
      </c>
      <c r="E141" s="139">
        <f>IFERROR(_xlfn.NUMBERVALUE(Data[[#This Row],[CEDULA ]],",","."),_xlfn.NUMBERVALUE(Data[[#This Row],[CEDULA ]],".",","))</f>
        <v>1143460389</v>
      </c>
      <c r="F141" s="139" t="str">
        <f>_xlfn.XLOOKUP(E141,[1]!Data[CEDULA],[1]!Data[CARGO],"No Existe",0,1)</f>
        <v>SUPERNUMERARIO(A)</v>
      </c>
      <c r="G141" s="24" t="str">
        <f>_xlfn.XLOOKUP(E141,[1]!Data[CEDULA],[1]!Data[EMPRESA DONDE PRESTA SERVICIO],"No Existe",0,1)</f>
        <v>COMFAMILIAR ATLANTICO</v>
      </c>
      <c r="H141" s="24" t="str">
        <f>_xlfn.XLOOKUP(E141,[1]!Data[CEDULA],[1]!Data[UBICACIÓN],"No Existe",0,1)</f>
        <v>SEDE NORTE</v>
      </c>
      <c r="I141" s="24" t="s">
        <v>25911</v>
      </c>
      <c r="J141" s="111" t="str">
        <f>UPPER(TEXT(Data[[#This Row],[F. INICIO]],"mmmm"))</f>
        <v>AGOSTO</v>
      </c>
      <c r="K141" s="113">
        <v>2</v>
      </c>
      <c r="L141" s="11" t="s">
        <v>5</v>
      </c>
      <c r="M141" s="11" t="s">
        <v>25630</v>
      </c>
      <c r="N141" s="141" t="str">
        <f>_xlfn.XLOOKUP(D141,[1]!Data[CEDULA],[1]!Data[EPS/SURA],"No Existe",0,1)</f>
        <v>SALUD TOTAL</v>
      </c>
      <c r="O141" s="112">
        <f>YEAR(Data[[#This Row],[F. INICIO]])</f>
        <v>2023</v>
      </c>
      <c r="P141" s="114">
        <v>45141</v>
      </c>
      <c r="Q141" s="114">
        <v>45143</v>
      </c>
      <c r="R141" s="111" t="s">
        <v>566</v>
      </c>
      <c r="S141" s="92" t="str">
        <f>IF(Data[[#This Row],[TIPO DE INCAPACIDAD]]="LICENCIA DE PATERNIDAD","Licencia de paternidad",IF(Data[[#This Row],[TIPO DE INCAPACIDAD]]="LICENCIA DE LUTO","Licencia de Luto",_xlfn.IFNA(VLOOKUP(R141,'CIE-10 PARA RIPS'!$A$6:B13306,2,0),"No especificado")))</f>
        <v>Supervision de embarazo normal no especificado</v>
      </c>
      <c r="T141" t="str">
        <f>IF(P141&lt;&gt;"", IF(P141&gt;0, IF(P141&lt;=DATE(YEAR(P141),MONTH(P141),DAY(P141)), IF(P141&gt;=DATE(YEAR(P141),MONTH(P141),1), IF(K141&gt;10, C141, IF(SUMIFS($K:$K, $C:$C, C141, $P:$P, "&gt;="&amp;DATE(YEAR(P141),MONTH(P141),1), $P:$P, "&lt;="&amp;EOMONTH(P141,0))&gt;10, C141, "")), ""))), "")</f>
        <v/>
      </c>
      <c r="U141" t="str">
        <f>IF(AND(P141&lt;&gt;"", P141&gt;=DATE(YEAR(P141),MONTH(P141),1), SUMIFS($K:$K, $C:$C, C141, $P:$P, "&gt;="&amp;DATE(YEAR(P141),MONTH(P141),1), $P:$P, "&lt;="&amp;EOMONTH(P141,0))&gt;10), K141, "")</f>
        <v/>
      </c>
      <c r="V141" t="str">
        <f>IF(AND(P141&lt;&gt;"", P141&gt;=DATE(YEAR(P141),MONTH(P141),1), SUMIFS($K:$K, $C:$C, C141, $P:$P, "&gt;="&amp;DATE(YEAR(P141),MONTH(P141),1), $P:$P, "&lt;="&amp;EOMONTH(P141,0))&gt;10), YEAR(P141), "")</f>
        <v/>
      </c>
      <c r="W141" t="str">
        <f>IF(AND(P141&lt;&gt;"", P141&gt;=DATE(YEAR(P141),MONTH(P141),1), SUMIFS($K:$K, $C:$C, C141, $P:$P, "&gt;="&amp;DATE(YEAR(P141),MONTH(P141),1), $P:$P, "&lt;="&amp;EOMONTH(P141,0))&gt;10), TEXT(P141, "MMMM"), "")</f>
        <v/>
      </c>
      <c r="X141" t="str" cm="1">
        <f t="array" ref="X141">IF(AND(P141&lt;&gt;"", P141&gt;=DATE(YEAR(P141),MONTH(P141),1), SUMIFS($K:$K, $C:$C, C141, $P:$P, "&gt;="&amp;DATE(YEAR(P141),MONTH(P141),1), $P:$P, "&lt;="&amp;EOMONTH(P141,0))&gt;10), _xlfn.TEXTJOIN(", ", TRUE, _xlfn._xlws.FILTER($R:$R, ($C:$C=C141) * ($P:$P&gt;=DATE(YEAR(P141),MONTH(P141),1)) * ($P:$P&lt;=EOMONTH(P141,0)))), "")</f>
        <v/>
      </c>
      <c r="Y141" t="str" cm="1">
        <f t="array" ref="Y141">IF(AND(P141&lt;&gt;"", P141&gt;=DATE(YEAR(P141),MONTH(P141),1), SUMIFS($K:$K, $C:$C, C141, $P:$P, "&gt;="&amp;DATE(YEAR(P141),MONTH(P141),1), $P:$P, "&lt;="&amp;EOMONTH(P141,0))&gt;10), _xlfn.TEXTJOIN(", ", TRUE, _xlfn._xlws.FILTER($S:$S, ($C:$C=C141) * ($P:$P&gt;=DATE(YEAR(P141),MONTH(P141),1)) * ($P:$P&lt;=EOMONTH(P141,0)))), "")</f>
        <v/>
      </c>
    </row>
    <row r="142" spans="1:25" ht="30" x14ac:dyDescent="0.25">
      <c r="A142" s="83">
        <v>135</v>
      </c>
      <c r="B142" s="111" t="s">
        <v>26038</v>
      </c>
      <c r="C142" s="159" t="str">
        <f>_xlfn.XLOOKUP(D142,[1]!Data[CEDULA],[1]!Data[Nombre Completo],"No Existe",0,1)</f>
        <v>OLGA PATRICIA MOLINA JIMENEZ</v>
      </c>
      <c r="D142" s="162">
        <v>22510938</v>
      </c>
      <c r="E142" s="139">
        <f>IFERROR(_xlfn.NUMBERVALUE(Data[[#This Row],[CEDULA ]],",","."),_xlfn.NUMBERVALUE(Data[[#This Row],[CEDULA ]],".",","))</f>
        <v>22510938</v>
      </c>
      <c r="F142" s="139" t="str">
        <f>_xlfn.XLOOKUP(E142,[1]!Data[CEDULA],[1]!Data[CARGO],"No Existe",0,1)</f>
        <v>AMA DE LLAVES</v>
      </c>
      <c r="G142" s="24" t="str">
        <f>_xlfn.XLOOKUP(E142,[1]!Data[CEDULA],[1]!Data[EMPRESA DONDE PRESTA SERVICIO],"No Existe",0,1)</f>
        <v>COMFAMILIAR ATLANTICO</v>
      </c>
      <c r="H142" s="24" t="str">
        <f>_xlfn.XLOOKUP(E142,[1]!Data[CEDULA],[1]!Data[UBICACIÓN],"No Existe",0,1)</f>
        <v>CENTRO RECREACIONAL TURIPANA</v>
      </c>
      <c r="I142" s="24" t="s">
        <v>25911</v>
      </c>
      <c r="J142" s="111" t="str">
        <f>UPPER(TEXT(Data[[#This Row],[F. INICIO]],"mmmm"))</f>
        <v>AGOSTO</v>
      </c>
      <c r="K142" s="113">
        <v>2</v>
      </c>
      <c r="L142" s="11" t="s">
        <v>5</v>
      </c>
      <c r="M142" s="11" t="s">
        <v>25630</v>
      </c>
      <c r="N142" s="141" t="str">
        <f>_xlfn.XLOOKUP(D142,[1]!Data[CEDULA],[1]!Data[EPS/SURA],"No Existe",0,1)</f>
        <v>E.P.S SANITAS</v>
      </c>
      <c r="O142" s="112">
        <f>YEAR(Data[[#This Row],[F. INICIO]])</f>
        <v>2023</v>
      </c>
      <c r="P142" s="114">
        <v>45146</v>
      </c>
      <c r="Q142" s="114">
        <v>45147</v>
      </c>
      <c r="R142" s="111" t="s">
        <v>7042</v>
      </c>
      <c r="S142" s="92" t="str">
        <f>IF(Data[[#This Row],[TIPO DE INCAPACIDAD]]="LICENCIA DE PATERNIDAD","Licencia de paternidad",IF(Data[[#This Row],[TIPO DE INCAPACIDAD]]="LICENCIA DE LUTO","Licencia de Luto",_xlfn.IFNA(VLOOKUP(R142,'CIE-10 PARA RIPS'!$A$6:B13307,2,0),"No especificado")))</f>
        <v>Hemorragia vaginal y uterina anormal, no especificada</v>
      </c>
      <c r="T142" t="str">
        <f>IF(P142&lt;&gt;"", IF(P142&gt;0, IF(P142&lt;=DATE(YEAR(P142),MONTH(P142),DAY(P142)), IF(P142&gt;=DATE(YEAR(P142),MONTH(P142),1), IF(K142&gt;10, C142, IF(SUMIFS($K:$K, $C:$C, C142, $P:$P, "&gt;="&amp;DATE(YEAR(P142),MONTH(P142),1), $P:$P, "&lt;="&amp;EOMONTH(P142,0))&gt;10, C142, "")), ""))), "")</f>
        <v/>
      </c>
      <c r="U142" t="str">
        <f>IF(AND(P142&lt;&gt;"", P142&gt;=DATE(YEAR(P142),MONTH(P142),1), SUMIFS($K:$K, $C:$C, C142, $P:$P, "&gt;="&amp;DATE(YEAR(P142),MONTH(P142),1), $P:$P, "&lt;="&amp;EOMONTH(P142,0))&gt;10), K142, "")</f>
        <v/>
      </c>
      <c r="V142" t="str">
        <f>IF(AND(P142&lt;&gt;"", P142&gt;=DATE(YEAR(P142),MONTH(P142),1), SUMIFS($K:$K, $C:$C, C142, $P:$P, "&gt;="&amp;DATE(YEAR(P142),MONTH(P142),1), $P:$P, "&lt;="&amp;EOMONTH(P142,0))&gt;10), YEAR(P142), "")</f>
        <v/>
      </c>
      <c r="W142" t="str">
        <f>IF(AND(P142&lt;&gt;"", P142&gt;=DATE(YEAR(P142),MONTH(P142),1), SUMIFS($K:$K, $C:$C, C142, $P:$P, "&gt;="&amp;DATE(YEAR(P142),MONTH(P142),1), $P:$P, "&lt;="&amp;EOMONTH(P142,0))&gt;10), TEXT(P142, "MMMM"), "")</f>
        <v/>
      </c>
      <c r="X142" t="str" cm="1">
        <f t="array" ref="X142">IF(AND(P142&lt;&gt;"", P142&gt;=DATE(YEAR(P142),MONTH(P142),1), SUMIFS($K:$K, $C:$C, C142, $P:$P, "&gt;="&amp;DATE(YEAR(P142),MONTH(P142),1), $P:$P, "&lt;="&amp;EOMONTH(P142,0))&gt;10), _xlfn.TEXTJOIN(", ", TRUE, _xlfn._xlws.FILTER($R:$R, ($C:$C=C142) * ($P:$P&gt;=DATE(YEAR(P142),MONTH(P142),1)) * ($P:$P&lt;=EOMONTH(P142,0)))), "")</f>
        <v/>
      </c>
      <c r="Y142" t="str" cm="1">
        <f t="array" ref="Y142">IF(AND(P142&lt;&gt;"", P142&gt;=DATE(YEAR(P142),MONTH(P142),1), SUMIFS($K:$K, $C:$C, C142, $P:$P, "&gt;="&amp;DATE(YEAR(P142),MONTH(P142),1), $P:$P, "&lt;="&amp;EOMONTH(P142,0))&gt;10), _xlfn.TEXTJOIN(", ", TRUE, _xlfn._xlws.FILTER($S:$S, ($C:$C=C142) * ($P:$P&gt;=DATE(YEAR(P142),MONTH(P142),1)) * ($P:$P&lt;=EOMONTH(P142,0)))), "")</f>
        <v/>
      </c>
    </row>
    <row r="143" spans="1:25" ht="30" x14ac:dyDescent="0.25">
      <c r="A143" s="83">
        <v>136</v>
      </c>
      <c r="B143" s="111" t="s">
        <v>26038</v>
      </c>
      <c r="C143" s="159" t="str">
        <f>_xlfn.XLOOKUP(D143,[1]!Data[CEDULA],[1]!Data[Nombre Completo],"No Existe",0,1)</f>
        <v>JHONNY MANUEL ARRIETA LLANOS</v>
      </c>
      <c r="D143" s="162">
        <v>8699499</v>
      </c>
      <c r="E143" s="139">
        <f>IFERROR(_xlfn.NUMBERVALUE(Data[[#This Row],[CEDULA ]],",","."),_xlfn.NUMBERVALUE(Data[[#This Row],[CEDULA ]],".",","))</f>
        <v>8699499</v>
      </c>
      <c r="F143" s="139" t="str">
        <f>_xlfn.XLOOKUP(E143,[1]!Data[CEDULA],[1]!Data[CARGO],"No Existe",0,1)</f>
        <v>SUPERNUMERARIO(A)</v>
      </c>
      <c r="G143" s="24" t="str">
        <f>_xlfn.XLOOKUP(E143,[1]!Data[CEDULA],[1]!Data[EMPRESA DONDE PRESTA SERVICIO],"No Existe",0,1)</f>
        <v>COMFAMILIAR ATLANTICO</v>
      </c>
      <c r="H143" s="24" t="str">
        <f>_xlfn.XLOOKUP(E143,[1]!Data[CEDULA],[1]!Data[UBICACIÓN],"No Existe",0,1)</f>
        <v>SEDE NORTE MERCADEO</v>
      </c>
      <c r="I143" s="24" t="s">
        <v>25912</v>
      </c>
      <c r="J143" s="111" t="str">
        <f>UPPER(TEXT(Data[[#This Row],[F. INICIO]],"mmmm"))</f>
        <v>AGOSTO</v>
      </c>
      <c r="K143" s="113">
        <v>5</v>
      </c>
      <c r="L143" s="11" t="s">
        <v>5</v>
      </c>
      <c r="M143" s="11" t="s">
        <v>25630</v>
      </c>
      <c r="N143" s="141" t="str">
        <f>_xlfn.XLOOKUP(D143,[1]!Data[CEDULA],[1]!Data[EPS/SURA],"No Existe",0,1)</f>
        <v>CAJACOPI</v>
      </c>
      <c r="O143" s="112">
        <f>YEAR(Data[[#This Row],[F. INICIO]])</f>
        <v>2023</v>
      </c>
      <c r="P143" s="114">
        <v>45146</v>
      </c>
      <c r="Q143" s="114">
        <v>45150</v>
      </c>
      <c r="R143" s="111" t="s">
        <v>9431</v>
      </c>
      <c r="S143" s="92" t="str">
        <f>IF(Data[[#This Row],[TIPO DE INCAPACIDAD]]="LICENCIA DE PATERNIDAD","Licencia de paternidad",IF(Data[[#This Row],[TIPO DE INCAPACIDAD]]="LICENCIA DE LUTO","Licencia de Luto",_xlfn.IFNA(VLOOKUP(R143,'CIE-10 PARA RIPS'!$A$6:B13308,2,0),"No especificado")))</f>
        <v>Alteraciones de la vision en enfermedades clasificadas en otra parte</v>
      </c>
      <c r="T143" t="str">
        <f>IF(P143&lt;&gt;"", IF(P143&gt;0, IF(P143&lt;=DATE(YEAR(P143),MONTH(P143),DAY(P143)), IF(P143&gt;=DATE(YEAR(P143),MONTH(P143),1), IF(K143&gt;10, C143, IF(SUMIFS($K:$K, $C:$C, C143, $P:$P, "&gt;="&amp;DATE(YEAR(P143),MONTH(P143),1), $P:$P, "&lt;="&amp;EOMONTH(P143,0))&gt;10, C143, "")), ""))), "")</f>
        <v/>
      </c>
      <c r="U143" t="str">
        <f>IF(AND(P143&lt;&gt;"", P143&gt;=DATE(YEAR(P143),MONTH(P143),1), SUMIFS($K:$K, $C:$C, C143, $P:$P, "&gt;="&amp;DATE(YEAR(P143),MONTH(P143),1), $P:$P, "&lt;="&amp;EOMONTH(P143,0))&gt;10), K143, "")</f>
        <v/>
      </c>
      <c r="V143" t="str">
        <f>IF(AND(P143&lt;&gt;"", P143&gt;=DATE(YEAR(P143),MONTH(P143),1), SUMIFS($K:$K, $C:$C, C143, $P:$P, "&gt;="&amp;DATE(YEAR(P143),MONTH(P143),1), $P:$P, "&lt;="&amp;EOMONTH(P143,0))&gt;10), YEAR(P143), "")</f>
        <v/>
      </c>
      <c r="W143" t="str">
        <f>IF(AND(P143&lt;&gt;"", P143&gt;=DATE(YEAR(P143),MONTH(P143),1), SUMIFS($K:$K, $C:$C, C143, $P:$P, "&gt;="&amp;DATE(YEAR(P143),MONTH(P143),1), $P:$P, "&lt;="&amp;EOMONTH(P143,0))&gt;10), TEXT(P143, "MMMM"), "")</f>
        <v/>
      </c>
      <c r="X143" t="str" cm="1">
        <f t="array" ref="X143">IF(AND(P143&lt;&gt;"", P143&gt;=DATE(YEAR(P143),MONTH(P143),1), SUMIFS($K:$K, $C:$C, C143, $P:$P, "&gt;="&amp;DATE(YEAR(P143),MONTH(P143),1), $P:$P, "&lt;="&amp;EOMONTH(P143,0))&gt;10), _xlfn.TEXTJOIN(", ", TRUE, _xlfn._xlws.FILTER($R:$R, ($C:$C=C143) * ($P:$P&gt;=DATE(YEAR(P143),MONTH(P143),1)) * ($P:$P&lt;=EOMONTH(P143,0)))), "")</f>
        <v/>
      </c>
      <c r="Y143" t="str" cm="1">
        <f t="array" ref="Y143">IF(AND(P143&lt;&gt;"", P143&gt;=DATE(YEAR(P143),MONTH(P143),1), SUMIFS($K:$K, $C:$C, C143, $P:$P, "&gt;="&amp;DATE(YEAR(P143),MONTH(P143),1), $P:$P, "&lt;="&amp;EOMONTH(P143,0))&gt;10), _xlfn.TEXTJOIN(", ", TRUE, _xlfn._xlws.FILTER($S:$S, ($C:$C=C143) * ($P:$P&gt;=DATE(YEAR(P143),MONTH(P143),1)) * ($P:$P&lt;=EOMONTH(P143,0)))), "")</f>
        <v/>
      </c>
    </row>
    <row r="144" spans="1:25" x14ac:dyDescent="0.25">
      <c r="A144" s="83">
        <v>137</v>
      </c>
      <c r="B144" s="111" t="s">
        <v>26038</v>
      </c>
      <c r="C144" s="159" t="str">
        <f>_xlfn.XLOOKUP(D144,[1]!Data[CEDULA],[1]!Data[Nombre Completo],"No Existe",0,1)</f>
        <v>EDGAR ENRIQUE AMAYA JIMENEZ</v>
      </c>
      <c r="D144" s="162">
        <v>1044392017</v>
      </c>
      <c r="E144" s="139">
        <f>IFERROR(_xlfn.NUMBERVALUE(Data[[#This Row],[CEDULA ]],",","."),_xlfn.NUMBERVALUE(Data[[#This Row],[CEDULA ]],".",","))</f>
        <v>1044392017</v>
      </c>
      <c r="F144" s="139" t="str">
        <f>_xlfn.XLOOKUP(E144,[1]!Data[CEDULA],[1]!Data[CARGO],"No Existe",0,1)</f>
        <v>OFICIOS VARIOS</v>
      </c>
      <c r="G144" s="24" t="str">
        <f>_xlfn.XLOOKUP(E144,[1]!Data[CEDULA],[1]!Data[EMPRESA DONDE PRESTA SERVICIO],"No Existe",0,1)</f>
        <v>COMFAMILIAR ATLANTICO</v>
      </c>
      <c r="H144" s="24" t="str">
        <f>_xlfn.XLOOKUP(E144,[1]!Data[CEDULA],[1]!Data[UBICACIÓN],"No Existe",0,1)</f>
        <v>CENTRO RECREACIONAL TURIPANA</v>
      </c>
      <c r="I144" s="24" t="s">
        <v>25912</v>
      </c>
      <c r="J144" s="111" t="str">
        <f>UPPER(TEXT(Data[[#This Row],[F. INICIO]],"mmmm"))</f>
        <v>AGOSTO</v>
      </c>
      <c r="K144" s="113">
        <v>3</v>
      </c>
      <c r="L144" s="11" t="s">
        <v>5</v>
      </c>
      <c r="M144" s="11" t="s">
        <v>25630</v>
      </c>
      <c r="N144" s="141" t="str">
        <f>_xlfn.XLOOKUP(D144,[1]!Data[CEDULA],[1]!Data[EPS/SURA],"No Existe",0,1)</f>
        <v>SALUD TOTAL</v>
      </c>
      <c r="O144" s="112">
        <f>YEAR(Data[[#This Row],[F. INICIO]])</f>
        <v>2023</v>
      </c>
      <c r="P144" s="114">
        <v>45149</v>
      </c>
      <c r="Q144" s="114">
        <v>45151</v>
      </c>
      <c r="R144" s="111" t="s">
        <v>106</v>
      </c>
      <c r="S144" s="92" t="str">
        <f>IF(Data[[#This Row],[TIPO DE INCAPACIDAD]]="LICENCIA DE PATERNIDAD","Licencia de paternidad",IF(Data[[#This Row],[TIPO DE INCAPACIDAD]]="LICENCIA DE LUTO","Licencia de Luto",_xlfn.IFNA(VLOOKUP(R144,'CIE-10 PARA RIPS'!$A$6:B13309,2,0),"No especificado")))</f>
        <v>Esguinces y torceduras del tobillo</v>
      </c>
      <c r="T144" t="str">
        <f>IF(P144&lt;&gt;"", IF(P144&gt;0, IF(P144&lt;=DATE(YEAR(P144),MONTH(P144),DAY(P144)), IF(P144&gt;=DATE(YEAR(P144),MONTH(P144),1), IF(K144&gt;10, C144, IF(SUMIFS($K:$K, $C:$C, C144, $P:$P, "&gt;="&amp;DATE(YEAR(P144),MONTH(P144),1), $P:$P, "&lt;="&amp;EOMONTH(P144,0))&gt;10, C144, "")), ""))), "")</f>
        <v/>
      </c>
      <c r="U144" t="str">
        <f>IF(AND(P144&lt;&gt;"", P144&gt;=DATE(YEAR(P144),MONTH(P144),1), SUMIFS($K:$K, $C:$C, C144, $P:$P, "&gt;="&amp;DATE(YEAR(P144),MONTH(P144),1), $P:$P, "&lt;="&amp;EOMONTH(P144,0))&gt;10), K144, "")</f>
        <v/>
      </c>
      <c r="V144" t="str">
        <f>IF(AND(P144&lt;&gt;"", P144&gt;=DATE(YEAR(P144),MONTH(P144),1), SUMIFS($K:$K, $C:$C, C144, $P:$P, "&gt;="&amp;DATE(YEAR(P144),MONTH(P144),1), $P:$P, "&lt;="&amp;EOMONTH(P144,0))&gt;10), YEAR(P144), "")</f>
        <v/>
      </c>
      <c r="W144" t="str">
        <f>IF(AND(P144&lt;&gt;"", P144&gt;=DATE(YEAR(P144),MONTH(P144),1), SUMIFS($K:$K, $C:$C, C144, $P:$P, "&gt;="&amp;DATE(YEAR(P144),MONTH(P144),1), $P:$P, "&lt;="&amp;EOMONTH(P144,0))&gt;10), TEXT(P144, "MMMM"), "")</f>
        <v/>
      </c>
      <c r="X144" t="str" cm="1">
        <f t="array" ref="X144">IF(AND(P144&lt;&gt;"", P144&gt;=DATE(YEAR(P144),MONTH(P144),1), SUMIFS($K:$K, $C:$C, C144, $P:$P, "&gt;="&amp;DATE(YEAR(P144),MONTH(P144),1), $P:$P, "&lt;="&amp;EOMONTH(P144,0))&gt;10), _xlfn.TEXTJOIN(", ", TRUE, _xlfn._xlws.FILTER($R:$R, ($C:$C=C144) * ($P:$P&gt;=DATE(YEAR(P144),MONTH(P144),1)) * ($P:$P&lt;=EOMONTH(P144,0)))), "")</f>
        <v/>
      </c>
      <c r="Y144" t="str" cm="1">
        <f t="array" ref="Y144">IF(AND(P144&lt;&gt;"", P144&gt;=DATE(YEAR(P144),MONTH(P144),1), SUMIFS($K:$K, $C:$C, C144, $P:$P, "&gt;="&amp;DATE(YEAR(P144),MONTH(P144),1), $P:$P, "&lt;="&amp;EOMONTH(P144,0))&gt;10), _xlfn.TEXTJOIN(", ", TRUE, _xlfn._xlws.FILTER($S:$S, ($C:$C=C144) * ($P:$P&gt;=DATE(YEAR(P144),MONTH(P144),1)) * ($P:$P&lt;=EOMONTH(P144,0)))), "")</f>
        <v/>
      </c>
    </row>
    <row r="145" spans="1:25" x14ac:dyDescent="0.25">
      <c r="A145" s="83">
        <v>138</v>
      </c>
      <c r="B145" s="111" t="s">
        <v>26038</v>
      </c>
      <c r="C145" s="159" t="str">
        <f>_xlfn.XLOOKUP(D145,[1]!Data[CEDULA],[1]!Data[Nombre Completo],"No Existe",0,1)</f>
        <v>BOLIVAR YONNY ORDOÑEZ BORNACELLI</v>
      </c>
      <c r="D145" s="162">
        <v>72253445</v>
      </c>
      <c r="E145" s="139">
        <f>IFERROR(_xlfn.NUMBERVALUE(Data[[#This Row],[CEDULA ]],",","."),_xlfn.NUMBERVALUE(Data[[#This Row],[CEDULA ]],".",","))</f>
        <v>72253445</v>
      </c>
      <c r="F145" s="139" t="str">
        <f>_xlfn.XLOOKUP(E145,[1]!Data[CEDULA],[1]!Data[CARGO],"No Existe",0,1)</f>
        <v>SUPERNUMERARIO(A)</v>
      </c>
      <c r="G145" s="24" t="str">
        <f>_xlfn.XLOOKUP(E145,[1]!Data[CEDULA],[1]!Data[EMPRESA DONDE PRESTA SERVICIO],"No Existe",0,1)</f>
        <v>COMFAMILIAR ATLANTICO</v>
      </c>
      <c r="H145" s="24" t="str">
        <f>_xlfn.XLOOKUP(E145,[1]!Data[CEDULA],[1]!Data[UBICACIÓN],"No Existe",0,1)</f>
        <v>PROGRAMAS RECREATIVOS</v>
      </c>
      <c r="I145" s="24" t="s">
        <v>25912</v>
      </c>
      <c r="J145" s="111" t="str">
        <f>UPPER(TEXT(Data[[#This Row],[F. INICIO]],"mmmm"))</f>
        <v>AGOSTO</v>
      </c>
      <c r="K145" s="113">
        <v>12</v>
      </c>
      <c r="L145" s="11" t="s">
        <v>5</v>
      </c>
      <c r="M145" s="11" t="s">
        <v>25630</v>
      </c>
      <c r="N145" s="141" t="str">
        <f>_xlfn.XLOOKUP(D145,[1]!Data[CEDULA],[1]!Data[EPS/SURA],"No Existe",0,1)</f>
        <v>COOSALUD</v>
      </c>
      <c r="O145" s="112">
        <f>YEAR(Data[[#This Row],[F. INICIO]])</f>
        <v>2023</v>
      </c>
      <c r="P145" s="114">
        <v>45153</v>
      </c>
      <c r="Q145" s="114">
        <v>45164</v>
      </c>
      <c r="R145" s="111" t="s">
        <v>5035</v>
      </c>
      <c r="S145" s="92" t="str">
        <f>IF(Data[[#This Row],[TIPO DE INCAPACIDAD]]="LICENCIA DE PATERNIDAD","Licencia de paternidad",IF(Data[[#This Row],[TIPO DE INCAPACIDAD]]="LICENCIA DE LUTO","Licencia de Luto",_xlfn.IFNA(VLOOKUP(R145,'CIE-10 PARA RIPS'!$A$6:B13310,2,0),"No especificado")))</f>
        <v>Luxacion de la articulacion del hombro</v>
      </c>
      <c r="T145" t="str">
        <f>IF(P145&lt;&gt;"", IF(P145&gt;0, IF(P145&lt;=DATE(YEAR(P145),MONTH(P145),DAY(P145)), IF(P145&gt;=DATE(YEAR(P145),MONTH(P145),1), IF(K145&gt;10, C145, IF(SUMIFS($K:$K, $C:$C, C145, $P:$P, "&gt;="&amp;DATE(YEAR(P145),MONTH(P145),1), $P:$P, "&lt;="&amp;EOMONTH(P145,0))&gt;10, C145, "")), ""))), "")</f>
        <v>BOLIVAR YONNY ORDOÑEZ BORNACELLI</v>
      </c>
      <c r="U145">
        <f>IF(AND(P145&lt;&gt;"", P145&gt;=DATE(YEAR(P145),MONTH(P145),1), SUMIFS($K:$K, $C:$C, C145, $P:$P, "&gt;="&amp;DATE(YEAR(P145),MONTH(P145),1), $P:$P, "&lt;="&amp;EOMONTH(P145,0))&gt;10), K145, "")</f>
        <v>12</v>
      </c>
      <c r="V145">
        <f>IF(AND(P145&lt;&gt;"", P145&gt;=DATE(YEAR(P145),MONTH(P145),1), SUMIFS($K:$K, $C:$C, C145, $P:$P, "&gt;="&amp;DATE(YEAR(P145),MONTH(P145),1), $P:$P, "&lt;="&amp;EOMONTH(P145,0))&gt;10), YEAR(P145), "")</f>
        <v>2023</v>
      </c>
      <c r="W145" t="str">
        <f>IF(AND(P145&lt;&gt;"", P145&gt;=DATE(YEAR(P145),MONTH(P145),1), SUMIFS($K:$K, $C:$C, C145, $P:$P, "&gt;="&amp;DATE(YEAR(P145),MONTH(P145),1), $P:$P, "&lt;="&amp;EOMONTH(P145,0))&gt;10), TEXT(P145, "MMMM"), "")</f>
        <v>agosto</v>
      </c>
      <c r="X145" t="str" cm="1">
        <f t="array" ref="X145">IF(AND(P145&lt;&gt;"", P145&gt;=DATE(YEAR(P145),MONTH(P145),1), SUMIFS($K:$K, $C:$C, C145, $P:$P, "&gt;="&amp;DATE(YEAR(P145),MONTH(P145),1), $P:$P, "&lt;="&amp;EOMONTH(P145,0))&gt;10), _xlfn.TEXTJOIN(", ", TRUE, _xlfn._xlws.FILTER($R:$R, ($C:$C=C145) * ($P:$P&gt;=DATE(YEAR(P145),MONTH(P145),1)) * ($P:$P&lt;=EOMONTH(P145,0)))), "")</f>
        <v>S430</v>
      </c>
      <c r="Y145" t="str" cm="1">
        <f t="array" ref="Y145">IF(AND(P145&lt;&gt;"", P145&gt;=DATE(YEAR(P145),MONTH(P145),1), SUMIFS($K:$K, $C:$C, C145, $P:$P, "&gt;="&amp;DATE(YEAR(P145),MONTH(P145),1), $P:$P, "&lt;="&amp;EOMONTH(P145,0))&gt;10), _xlfn.TEXTJOIN(", ", TRUE, _xlfn._xlws.FILTER($S:$S, ($C:$C=C145) * ($P:$P&gt;=DATE(YEAR(P145),MONTH(P145),1)) * ($P:$P&lt;=EOMONTH(P145,0)))), "")</f>
        <v>Luxacion de la articulacion del hombro</v>
      </c>
    </row>
    <row r="146" spans="1:25" x14ac:dyDescent="0.25">
      <c r="A146" s="83">
        <v>139</v>
      </c>
      <c r="B146" s="111" t="s">
        <v>26038</v>
      </c>
      <c r="C146" s="159" t="str">
        <f>_xlfn.XLOOKUP(D146,[1]!Data[CEDULA],[1]!Data[Nombre Completo],"No Existe",0,1)</f>
        <v>LUIS MIGUEL ROMERO CUELLO</v>
      </c>
      <c r="D146" s="162">
        <v>1143256047</v>
      </c>
      <c r="E146" s="139">
        <f>IFERROR(_xlfn.NUMBERVALUE(Data[[#This Row],[CEDULA ]],",","."),_xlfn.NUMBERVALUE(Data[[#This Row],[CEDULA ]],".",","))</f>
        <v>1143256047</v>
      </c>
      <c r="F146" s="139" t="str">
        <f>_xlfn.XLOOKUP(E146,[1]!Data[CEDULA],[1]!Data[CARGO],"No Existe",0,1)</f>
        <v>SUPERNUMERARIO(A)</v>
      </c>
      <c r="G146" s="24" t="str">
        <f>_xlfn.XLOOKUP(E146,[1]!Data[CEDULA],[1]!Data[EMPRESA DONDE PRESTA SERVICIO],"No Existe",0,1)</f>
        <v>COMFAMILIAR ATLANTICO</v>
      </c>
      <c r="H146" s="24" t="str">
        <f>_xlfn.XLOOKUP(E146,[1]!Data[CEDULA],[1]!Data[UBICACIÓN],"No Existe",0,1)</f>
        <v>CENTRO RECREACIONAL CLL 48</v>
      </c>
      <c r="I146" s="24" t="s">
        <v>25912</v>
      </c>
      <c r="J146" s="111" t="str">
        <f>UPPER(TEXT(Data[[#This Row],[F. INICIO]],"mmmm"))</f>
        <v>AGOSTO</v>
      </c>
      <c r="K146" s="113">
        <v>2</v>
      </c>
      <c r="L146" s="11" t="s">
        <v>5</v>
      </c>
      <c r="M146" s="11" t="s">
        <v>25630</v>
      </c>
      <c r="N146" s="141" t="str">
        <f>_xlfn.XLOOKUP(D146,[1]!Data[CEDULA],[1]!Data[EPS/SURA],"No Existe",0,1)</f>
        <v>CAJACOPI</v>
      </c>
      <c r="O146" s="112">
        <f>YEAR(Data[[#This Row],[F. INICIO]])</f>
        <v>2023</v>
      </c>
      <c r="P146" s="114">
        <v>45160</v>
      </c>
      <c r="Q146" s="114">
        <v>45161</v>
      </c>
      <c r="R146" s="111" t="s">
        <v>9682</v>
      </c>
      <c r="S146" s="92" t="str">
        <f>IF(Data[[#This Row],[TIPO DE INCAPACIDAD]]="LICENCIA DE PATERNIDAD","Licencia de paternidad",IF(Data[[#This Row],[TIPO DE INCAPACIDAD]]="LICENCIA DE LUTO","Licencia de Luto",_xlfn.IFNA(VLOOKUP(R146,'CIE-10 PARA RIPS'!$A$6:B13311,2,0),"No especificado")))</f>
        <v>Orzuelo y otras inflamaciones profundas del parpado</v>
      </c>
      <c r="T146" t="str">
        <f>IF(P146&lt;&gt;"", IF(P146&gt;0, IF(P146&lt;=DATE(YEAR(P146),MONTH(P146),DAY(P146)), IF(P146&gt;=DATE(YEAR(P146),MONTH(P146),1), IF(K146&gt;10, C146, IF(SUMIFS($K:$K, $C:$C, C146, $P:$P, "&gt;="&amp;DATE(YEAR(P146),MONTH(P146),1), $P:$P, "&lt;="&amp;EOMONTH(P146,0))&gt;10, C146, "")), ""))), "")</f>
        <v/>
      </c>
      <c r="U146" t="str">
        <f>IF(AND(P146&lt;&gt;"", P146&gt;=DATE(YEAR(P146),MONTH(P146),1), SUMIFS($K:$K, $C:$C, C146, $P:$P, "&gt;="&amp;DATE(YEAR(P146),MONTH(P146),1), $P:$P, "&lt;="&amp;EOMONTH(P146,0))&gt;10), K146, "")</f>
        <v/>
      </c>
      <c r="V146" t="str">
        <f>IF(AND(P146&lt;&gt;"", P146&gt;=DATE(YEAR(P146),MONTH(P146),1), SUMIFS($K:$K, $C:$C, C146, $P:$P, "&gt;="&amp;DATE(YEAR(P146),MONTH(P146),1), $P:$P, "&lt;="&amp;EOMONTH(P146,0))&gt;10), YEAR(P146), "")</f>
        <v/>
      </c>
      <c r="W146" t="str">
        <f>IF(AND(P146&lt;&gt;"", P146&gt;=DATE(YEAR(P146),MONTH(P146),1), SUMIFS($K:$K, $C:$C, C146, $P:$P, "&gt;="&amp;DATE(YEAR(P146),MONTH(P146),1), $P:$P, "&lt;="&amp;EOMONTH(P146,0))&gt;10), TEXT(P146, "MMMM"), "")</f>
        <v/>
      </c>
      <c r="X146" t="str" cm="1">
        <f t="array" ref="X146">IF(AND(P146&lt;&gt;"", P146&gt;=DATE(YEAR(P146),MONTH(P146),1), SUMIFS($K:$K, $C:$C, C146, $P:$P, "&gt;="&amp;DATE(YEAR(P146),MONTH(P146),1), $P:$P, "&lt;="&amp;EOMONTH(P146,0))&gt;10), _xlfn.TEXTJOIN(", ", TRUE, _xlfn._xlws.FILTER($R:$R, ($C:$C=C146) * ($P:$P&gt;=DATE(YEAR(P146),MONTH(P146),1)) * ($P:$P&lt;=EOMONTH(P146,0)))), "")</f>
        <v/>
      </c>
      <c r="Y146" t="str" cm="1">
        <f t="array" ref="Y146">IF(AND(P146&lt;&gt;"", P146&gt;=DATE(YEAR(P146),MONTH(P146),1), SUMIFS($K:$K, $C:$C, C146, $P:$P, "&gt;="&amp;DATE(YEAR(P146),MONTH(P146),1), $P:$P, "&lt;="&amp;EOMONTH(P146,0))&gt;10), _xlfn.TEXTJOIN(", ", TRUE, _xlfn._xlws.FILTER($S:$S, ($C:$C=C146) * ($P:$P&gt;=DATE(YEAR(P146),MONTH(P146),1)) * ($P:$P&lt;=EOMONTH(P146,0)))), "")</f>
        <v/>
      </c>
    </row>
    <row r="147" spans="1:25" x14ac:dyDescent="0.25">
      <c r="A147" s="83">
        <v>140</v>
      </c>
      <c r="B147" s="111" t="s">
        <v>26038</v>
      </c>
      <c r="C147" s="159" t="str">
        <f>_xlfn.XLOOKUP(D147,[1]!Data[CEDULA],[1]!Data[Nombre Completo],"No Existe",0,1)</f>
        <v>MAIRA ALEJANDRA MARRIAGA BOLAÑOS</v>
      </c>
      <c r="D147" s="162">
        <v>1143460389</v>
      </c>
      <c r="E147" s="139">
        <f>IFERROR(_xlfn.NUMBERVALUE(Data[[#This Row],[CEDULA ]],",","."),_xlfn.NUMBERVALUE(Data[[#This Row],[CEDULA ]],".",","))</f>
        <v>1143460389</v>
      </c>
      <c r="F147" s="139" t="str">
        <f>_xlfn.XLOOKUP(E147,[1]!Data[CEDULA],[1]!Data[CARGO],"No Existe",0,1)</f>
        <v>SUPERNUMERARIO(A)</v>
      </c>
      <c r="G147" s="24" t="str">
        <f>_xlfn.XLOOKUP(E147,[1]!Data[CEDULA],[1]!Data[EMPRESA DONDE PRESTA SERVICIO],"No Existe",0,1)</f>
        <v>COMFAMILIAR ATLANTICO</v>
      </c>
      <c r="H147" s="24" t="str">
        <f>_xlfn.XLOOKUP(E147,[1]!Data[CEDULA],[1]!Data[UBICACIÓN],"No Existe",0,1)</f>
        <v>SEDE NORTE</v>
      </c>
      <c r="I147" s="24" t="s">
        <v>25911</v>
      </c>
      <c r="J147" s="111" t="str">
        <f>UPPER(TEXT(Data[[#This Row],[F. INICIO]],"mmmm"))</f>
        <v>AGOSTO</v>
      </c>
      <c r="K147" s="113">
        <v>2</v>
      </c>
      <c r="L147" s="11" t="s">
        <v>5</v>
      </c>
      <c r="M147" s="11" t="s">
        <v>25630</v>
      </c>
      <c r="N147" s="141" t="str">
        <f>_xlfn.XLOOKUP(D147,[1]!Data[CEDULA],[1]!Data[EPS/SURA],"No Existe",0,1)</f>
        <v>SALUD TOTAL</v>
      </c>
      <c r="O147" s="112">
        <f>YEAR(Data[[#This Row],[F. INICIO]])</f>
        <v>2023</v>
      </c>
      <c r="P147" s="114">
        <v>45159</v>
      </c>
      <c r="Q147" s="114">
        <v>45160</v>
      </c>
      <c r="R147" s="111" t="s">
        <v>566</v>
      </c>
      <c r="S147" s="92" t="str">
        <f>IF(Data[[#This Row],[TIPO DE INCAPACIDAD]]="LICENCIA DE PATERNIDAD","Licencia de paternidad",IF(Data[[#This Row],[TIPO DE INCAPACIDAD]]="LICENCIA DE LUTO","Licencia de Luto",_xlfn.IFNA(VLOOKUP(R147,'CIE-10 PARA RIPS'!$A$6:B13312,2,0),"No especificado")))</f>
        <v>Supervision de embarazo normal no especificado</v>
      </c>
      <c r="T147" t="str">
        <f>IF(P147&lt;&gt;"", IF(P147&gt;0, IF(P147&lt;=DATE(YEAR(P147),MONTH(P147),DAY(P147)), IF(P147&gt;=DATE(YEAR(P147),MONTH(P147),1), IF(K147&gt;10, C147, IF(SUMIFS($K:$K, $C:$C, C147, $P:$P, "&gt;="&amp;DATE(YEAR(P147),MONTH(P147),1), $P:$P, "&lt;="&amp;EOMONTH(P147,0))&gt;10, C147, "")), ""))), "")</f>
        <v/>
      </c>
      <c r="U147" t="str">
        <f>IF(AND(P147&lt;&gt;"", P147&gt;=DATE(YEAR(P147),MONTH(P147),1), SUMIFS($K:$K, $C:$C, C147, $P:$P, "&gt;="&amp;DATE(YEAR(P147),MONTH(P147),1), $P:$P, "&lt;="&amp;EOMONTH(P147,0))&gt;10), K147, "")</f>
        <v/>
      </c>
      <c r="V147" t="str">
        <f>IF(AND(P147&lt;&gt;"", P147&gt;=DATE(YEAR(P147),MONTH(P147),1), SUMIFS($K:$K, $C:$C, C147, $P:$P, "&gt;="&amp;DATE(YEAR(P147),MONTH(P147),1), $P:$P, "&lt;="&amp;EOMONTH(P147,0))&gt;10), YEAR(P147), "")</f>
        <v/>
      </c>
      <c r="W147" t="str">
        <f>IF(AND(P147&lt;&gt;"", P147&gt;=DATE(YEAR(P147),MONTH(P147),1), SUMIFS($K:$K, $C:$C, C147, $P:$P, "&gt;="&amp;DATE(YEAR(P147),MONTH(P147),1), $P:$P, "&lt;="&amp;EOMONTH(P147,0))&gt;10), TEXT(P147, "MMMM"), "")</f>
        <v/>
      </c>
      <c r="X147" t="str" cm="1">
        <f t="array" ref="X147">IF(AND(P147&lt;&gt;"", P147&gt;=DATE(YEAR(P147),MONTH(P147),1), SUMIFS($K:$K, $C:$C, C147, $P:$P, "&gt;="&amp;DATE(YEAR(P147),MONTH(P147),1), $P:$P, "&lt;="&amp;EOMONTH(P147,0))&gt;10), _xlfn.TEXTJOIN(", ", TRUE, _xlfn._xlws.FILTER($R:$R, ($C:$C=C147) * ($P:$P&gt;=DATE(YEAR(P147),MONTH(P147),1)) * ($P:$P&lt;=EOMONTH(P147,0)))), "")</f>
        <v/>
      </c>
      <c r="Y147" t="str" cm="1">
        <f t="array" ref="Y147">IF(AND(P147&lt;&gt;"", P147&gt;=DATE(YEAR(P147),MONTH(P147),1), SUMIFS($K:$K, $C:$C, C147, $P:$P, "&gt;="&amp;DATE(YEAR(P147),MONTH(P147),1), $P:$P, "&lt;="&amp;EOMONTH(P147,0))&gt;10), _xlfn.TEXTJOIN(", ", TRUE, _xlfn._xlws.FILTER($S:$S, ($C:$C=C147) * ($P:$P&gt;=DATE(YEAR(P147),MONTH(P147),1)) * ($P:$P&lt;=EOMONTH(P147,0)))), "")</f>
        <v/>
      </c>
    </row>
    <row r="148" spans="1:25" x14ac:dyDescent="0.25">
      <c r="A148" s="83">
        <v>141</v>
      </c>
      <c r="B148" s="111" t="s">
        <v>26038</v>
      </c>
      <c r="C148" s="159" t="str">
        <f>_xlfn.XLOOKUP(D148,[1]!Data[CEDULA],[1]!Data[Nombre Completo],"No Existe",0,1)</f>
        <v>MAIRA ALEJANDRA MARRIAGA BOLAÑOS</v>
      </c>
      <c r="D148" s="162">
        <v>1143460389</v>
      </c>
      <c r="E148" s="139">
        <f>IFERROR(_xlfn.NUMBERVALUE(Data[[#This Row],[CEDULA ]],",","."),_xlfn.NUMBERVALUE(Data[[#This Row],[CEDULA ]],".",","))</f>
        <v>1143460389</v>
      </c>
      <c r="F148" s="139" t="str">
        <f>_xlfn.XLOOKUP(E148,[1]!Data[CEDULA],[1]!Data[CARGO],"No Existe",0,1)</f>
        <v>SUPERNUMERARIO(A)</v>
      </c>
      <c r="G148" s="24" t="str">
        <f>_xlfn.XLOOKUP(E148,[1]!Data[CEDULA],[1]!Data[EMPRESA DONDE PRESTA SERVICIO],"No Existe",0,1)</f>
        <v>COMFAMILIAR ATLANTICO</v>
      </c>
      <c r="H148" s="24" t="str">
        <f>_xlfn.XLOOKUP(E148,[1]!Data[CEDULA],[1]!Data[UBICACIÓN],"No Existe",0,1)</f>
        <v>SEDE NORTE</v>
      </c>
      <c r="I148" s="24" t="s">
        <v>25911</v>
      </c>
      <c r="J148" s="111" t="str">
        <f>UPPER(TEXT(Data[[#This Row],[F. INICIO]],"mmmm"))</f>
        <v>AGOSTO</v>
      </c>
      <c r="K148" s="113">
        <v>2</v>
      </c>
      <c r="L148" s="11" t="s">
        <v>5</v>
      </c>
      <c r="M148" s="11" t="s">
        <v>25630</v>
      </c>
      <c r="N148" s="141" t="str">
        <f>_xlfn.XLOOKUP(D148,[1]!Data[CEDULA],[1]!Data[EPS/SURA],"No Existe",0,1)</f>
        <v>SALUD TOTAL</v>
      </c>
      <c r="O148" s="112">
        <f>YEAR(Data[[#This Row],[F. INICIO]])</f>
        <v>2023</v>
      </c>
      <c r="P148" s="114">
        <v>45161</v>
      </c>
      <c r="Q148" s="114">
        <v>45162</v>
      </c>
      <c r="R148" s="111" t="s">
        <v>5596</v>
      </c>
      <c r="S148" s="92" t="str">
        <f>IF(Data[[#This Row],[TIPO DE INCAPACIDAD]]="LICENCIA DE PATERNIDAD","Licencia de paternidad",IF(Data[[#This Row],[TIPO DE INCAPACIDAD]]="LICENCIA DE LUTO","Licencia de Luto",_xlfn.IFNA(VLOOKUP(R148,'CIE-10 PARA RIPS'!$A$6:B13313,2,0),"No especificado")))</f>
        <v>Nausea y vomito</v>
      </c>
      <c r="T148" t="str">
        <f>IF(P148&lt;&gt;"", IF(P148&gt;0, IF(P148&lt;=DATE(YEAR(P148),MONTH(P148),DAY(P148)), IF(P148&gt;=DATE(YEAR(P148),MONTH(P148),1), IF(K148&gt;10, C148, IF(SUMIFS($K:$K, $C:$C, C148, $P:$P, "&gt;="&amp;DATE(YEAR(P148),MONTH(P148),1), $P:$P, "&lt;="&amp;EOMONTH(P148,0))&gt;10, C148, "")), ""))), "")</f>
        <v/>
      </c>
      <c r="U148" t="str">
        <f>IF(AND(P148&lt;&gt;"", P148&gt;=DATE(YEAR(P148),MONTH(P148),1), SUMIFS($K:$K, $C:$C, C148, $P:$P, "&gt;="&amp;DATE(YEAR(P148),MONTH(P148),1), $P:$P, "&lt;="&amp;EOMONTH(P148,0))&gt;10), K148, "")</f>
        <v/>
      </c>
      <c r="V148" t="str">
        <f>IF(AND(P148&lt;&gt;"", P148&gt;=DATE(YEAR(P148),MONTH(P148),1), SUMIFS($K:$K, $C:$C, C148, $P:$P, "&gt;="&amp;DATE(YEAR(P148),MONTH(P148),1), $P:$P, "&lt;="&amp;EOMONTH(P148,0))&gt;10), YEAR(P148), "")</f>
        <v/>
      </c>
      <c r="W148" t="str">
        <f>IF(AND(P148&lt;&gt;"", P148&gt;=DATE(YEAR(P148),MONTH(P148),1), SUMIFS($K:$K, $C:$C, C148, $P:$P, "&gt;="&amp;DATE(YEAR(P148),MONTH(P148),1), $P:$P, "&lt;="&amp;EOMONTH(P148,0))&gt;10), TEXT(P148, "MMMM"), "")</f>
        <v/>
      </c>
      <c r="X148" t="str" cm="1">
        <f t="array" ref="X148">IF(AND(P148&lt;&gt;"", P148&gt;=DATE(YEAR(P148),MONTH(P148),1), SUMIFS($K:$K, $C:$C, C148, $P:$P, "&gt;="&amp;DATE(YEAR(P148),MONTH(P148),1), $P:$P, "&lt;="&amp;EOMONTH(P148,0))&gt;10), _xlfn.TEXTJOIN(", ", TRUE, _xlfn._xlws.FILTER($R:$R, ($C:$C=C148) * ($P:$P&gt;=DATE(YEAR(P148),MONTH(P148),1)) * ($P:$P&lt;=EOMONTH(P148,0)))), "")</f>
        <v/>
      </c>
      <c r="Y148" t="str" cm="1">
        <f t="array" ref="Y148">IF(AND(P148&lt;&gt;"", P148&gt;=DATE(YEAR(P148),MONTH(P148),1), SUMIFS($K:$K, $C:$C, C148, $P:$P, "&gt;="&amp;DATE(YEAR(P148),MONTH(P148),1), $P:$P, "&lt;="&amp;EOMONTH(P148,0))&gt;10), _xlfn.TEXTJOIN(", ", TRUE, _xlfn._xlws.FILTER($S:$S, ($C:$C=C148) * ($P:$P&gt;=DATE(YEAR(P148),MONTH(P148),1)) * ($P:$P&lt;=EOMONTH(P148,0)))), "")</f>
        <v/>
      </c>
    </row>
    <row r="149" spans="1:25" x14ac:dyDescent="0.25">
      <c r="A149" s="83">
        <v>142</v>
      </c>
      <c r="B149" s="111" t="s">
        <v>26038</v>
      </c>
      <c r="C149" s="159" t="str">
        <f>_xlfn.XLOOKUP(D149,[1]!Data[CEDULA],[1]!Data[Nombre Completo],"No Existe",0,1)</f>
        <v>NELLY JOHANA ECHAVARRIA PEÑA</v>
      </c>
      <c r="D149" s="162">
        <v>1140903079</v>
      </c>
      <c r="E149" s="139">
        <f>IFERROR(_xlfn.NUMBERVALUE(Data[[#This Row],[CEDULA ]],",","."),_xlfn.NUMBERVALUE(Data[[#This Row],[CEDULA ]],".",","))</f>
        <v>1140903079</v>
      </c>
      <c r="F149" s="139" t="str">
        <f>_xlfn.XLOOKUP(E149,[1]!Data[CEDULA],[1]!Data[CARGO],"No Existe",0,1)</f>
        <v>SUPERNUMERARIO(A)</v>
      </c>
      <c r="G149" s="24" t="str">
        <f>_xlfn.XLOOKUP(E149,[1]!Data[CEDULA],[1]!Data[EMPRESA DONDE PRESTA SERVICIO],"No Existe",0,1)</f>
        <v>COMFAMILIAR ATLANTICO</v>
      </c>
      <c r="H149" s="24" t="str">
        <f>_xlfn.XLOOKUP(E149,[1]!Data[CEDULA],[1]!Data[UBICACIÓN],"No Existe",0,1)</f>
        <v>SEDE NORTE</v>
      </c>
      <c r="I149" s="24" t="s">
        <v>25911</v>
      </c>
      <c r="J149" s="111" t="str">
        <f>UPPER(TEXT(Data[[#This Row],[F. INICIO]],"mmmm"))</f>
        <v>SEPTIEMBRE</v>
      </c>
      <c r="K149" s="113">
        <v>4</v>
      </c>
      <c r="L149" s="11" t="s">
        <v>5</v>
      </c>
      <c r="M149" s="11" t="s">
        <v>25630</v>
      </c>
      <c r="N149" s="141" t="str">
        <f>_xlfn.XLOOKUP(D149,[1]!Data[CEDULA],[1]!Data[EPS/SURA],"No Existe",0,1)</f>
        <v>NUEVA E.P.S.</v>
      </c>
      <c r="O149" s="112">
        <f>YEAR(Data[[#This Row],[F. INICIO]])</f>
        <v>2023</v>
      </c>
      <c r="P149" s="114">
        <v>45173</v>
      </c>
      <c r="Q149" s="114">
        <v>45176</v>
      </c>
      <c r="R149" s="111" t="s">
        <v>7825</v>
      </c>
      <c r="S149" s="92" t="str">
        <f>IF(Data[[#This Row],[TIPO DE INCAPACIDAD]]="LICENCIA DE PATERNIDAD","Licencia de paternidad",IF(Data[[#This Row],[TIPO DE INCAPACIDAD]]="LICENCIA DE LUTO","Licencia de Luto",_xlfn.IFNA(VLOOKUP(R149,'CIE-10 PARA RIPS'!$A$6:B13314,2,0),"No especificado")))</f>
        <v>Otros trastornos internos de la rodilla</v>
      </c>
      <c r="T149" t="str">
        <f>IF(P149&lt;&gt;"", IF(P149&gt;0, IF(P149&lt;=DATE(YEAR(P149),MONTH(P149),DAY(P149)), IF(P149&gt;=DATE(YEAR(P149),MONTH(P149),1), IF(K149&gt;10, C149, IF(SUMIFS($K:$K, $C:$C, C149, $P:$P, "&gt;="&amp;DATE(YEAR(P149),MONTH(P149),1), $P:$P, "&lt;="&amp;EOMONTH(P149,0))&gt;10, C149, "")), ""))), "")</f>
        <v/>
      </c>
      <c r="U149" t="str">
        <f>IF(AND(P149&lt;&gt;"", P149&gt;=DATE(YEAR(P149),MONTH(P149),1), SUMIFS($K:$K, $C:$C, C149, $P:$P, "&gt;="&amp;DATE(YEAR(P149),MONTH(P149),1), $P:$P, "&lt;="&amp;EOMONTH(P149,0))&gt;10), K149, "")</f>
        <v/>
      </c>
      <c r="V149" t="str">
        <f>IF(AND(P149&lt;&gt;"", P149&gt;=DATE(YEAR(P149),MONTH(P149),1), SUMIFS($K:$K, $C:$C, C149, $P:$P, "&gt;="&amp;DATE(YEAR(P149),MONTH(P149),1), $P:$P, "&lt;="&amp;EOMONTH(P149,0))&gt;10), YEAR(P149), "")</f>
        <v/>
      </c>
      <c r="W149" t="str">
        <f>IF(AND(P149&lt;&gt;"", P149&gt;=DATE(YEAR(P149),MONTH(P149),1), SUMIFS($K:$K, $C:$C, C149, $P:$P, "&gt;="&amp;DATE(YEAR(P149),MONTH(P149),1), $P:$P, "&lt;="&amp;EOMONTH(P149,0))&gt;10), TEXT(P149, "MMMM"), "")</f>
        <v/>
      </c>
      <c r="X149" t="str" cm="1">
        <f t="array" ref="X149">IF(AND(P149&lt;&gt;"", P149&gt;=DATE(YEAR(P149),MONTH(P149),1), SUMIFS($K:$K, $C:$C, C149, $P:$P, "&gt;="&amp;DATE(YEAR(P149),MONTH(P149),1), $P:$P, "&lt;="&amp;EOMONTH(P149,0))&gt;10), _xlfn.TEXTJOIN(", ", TRUE, _xlfn._xlws.FILTER($R:$R, ($C:$C=C149) * ($P:$P&gt;=DATE(YEAR(P149),MONTH(P149),1)) * ($P:$P&lt;=EOMONTH(P149,0)))), "")</f>
        <v/>
      </c>
      <c r="Y149" t="str" cm="1">
        <f t="array" ref="Y149">IF(AND(P149&lt;&gt;"", P149&gt;=DATE(YEAR(P149),MONTH(P149),1), SUMIFS($K:$K, $C:$C, C149, $P:$P, "&gt;="&amp;DATE(YEAR(P149),MONTH(P149),1), $P:$P, "&lt;="&amp;EOMONTH(P149,0))&gt;10), _xlfn.TEXTJOIN(", ", TRUE, _xlfn._xlws.FILTER($S:$S, ($C:$C=C149) * ($P:$P&gt;=DATE(YEAR(P149),MONTH(P149),1)) * ($P:$P&lt;=EOMONTH(P149,0)))), "")</f>
        <v/>
      </c>
    </row>
    <row r="150" spans="1:25" x14ac:dyDescent="0.25">
      <c r="A150" s="83">
        <v>143</v>
      </c>
      <c r="B150" s="111" t="s">
        <v>26038</v>
      </c>
      <c r="C150" s="159" t="str">
        <f>_xlfn.XLOOKUP(D150,[1]!Data[CEDULA],[1]!Data[Nombre Completo],"No Existe",0,1)</f>
        <v>MAIRA ALEJANDRA MARRIAGA BOLAÑOS</v>
      </c>
      <c r="D150" s="162">
        <v>1143460389</v>
      </c>
      <c r="E150" s="139">
        <f>IFERROR(_xlfn.NUMBERVALUE(Data[[#This Row],[CEDULA ]],",","."),_xlfn.NUMBERVALUE(Data[[#This Row],[CEDULA ]],".",","))</f>
        <v>1143460389</v>
      </c>
      <c r="F150" s="139" t="str">
        <f>_xlfn.XLOOKUP(E150,[1]!Data[CEDULA],[1]!Data[CARGO],"No Existe",0,1)</f>
        <v>SUPERNUMERARIO(A)</v>
      </c>
      <c r="G150" s="24" t="str">
        <f>_xlfn.XLOOKUP(E150,[1]!Data[CEDULA],[1]!Data[EMPRESA DONDE PRESTA SERVICIO],"No Existe",0,1)</f>
        <v>COMFAMILIAR ATLANTICO</v>
      </c>
      <c r="H150" s="24" t="str">
        <f>_xlfn.XLOOKUP(E150,[1]!Data[CEDULA],[1]!Data[UBICACIÓN],"No Existe",0,1)</f>
        <v>SEDE NORTE</v>
      </c>
      <c r="I150" s="24" t="s">
        <v>25911</v>
      </c>
      <c r="J150" s="111" t="str">
        <f>UPPER(TEXT(Data[[#This Row],[F. INICIO]],"mmmm"))</f>
        <v>AGOSTO</v>
      </c>
      <c r="K150" s="113">
        <v>3</v>
      </c>
      <c r="L150" s="11" t="s">
        <v>5</v>
      </c>
      <c r="M150" s="11" t="s">
        <v>25630</v>
      </c>
      <c r="N150" s="141" t="str">
        <f>_xlfn.XLOOKUP(D150,[1]!Data[CEDULA],[1]!Data[EPS/SURA],"No Existe",0,1)</f>
        <v>SALUD TOTAL</v>
      </c>
      <c r="O150" s="112">
        <f>YEAR(Data[[#This Row],[F. INICIO]])</f>
        <v>2023</v>
      </c>
      <c r="P150" s="114">
        <v>45169</v>
      </c>
      <c r="Q150" s="114">
        <v>45171</v>
      </c>
      <c r="R150" s="111" t="s">
        <v>73</v>
      </c>
      <c r="S150" s="92" t="str">
        <f>IF(Data[[#This Row],[TIPO DE INCAPACIDAD]]="LICENCIA DE PATERNIDAD","Licencia de paternidad",IF(Data[[#This Row],[TIPO DE INCAPACIDAD]]="LICENCIA DE LUTO","Licencia de Luto",_xlfn.IFNA(VLOOKUP(R150,'CIE-10 PARA RIPS'!$A$6:B13315,2,0),"No especificado")))</f>
        <v>Infeccion de vias urinarias, sitio no especificado</v>
      </c>
      <c r="T150" t="str">
        <f>IF(P150&lt;&gt;"", IF(P150&gt;0, IF(P150&lt;=DATE(YEAR(P150),MONTH(P150),DAY(P150)), IF(P150&gt;=DATE(YEAR(P150),MONTH(P150),1), IF(K150&gt;10, C150, IF(SUMIFS($K:$K, $C:$C, C150, $P:$P, "&gt;="&amp;DATE(YEAR(P150),MONTH(P150),1), $P:$P, "&lt;="&amp;EOMONTH(P150,0))&gt;10, C150, "")), ""))), "")</f>
        <v/>
      </c>
      <c r="U150" t="str">
        <f>IF(AND(P150&lt;&gt;"", P150&gt;=DATE(YEAR(P150),MONTH(P150),1), SUMIFS($K:$K, $C:$C, C150, $P:$P, "&gt;="&amp;DATE(YEAR(P150),MONTH(P150),1), $P:$P, "&lt;="&amp;EOMONTH(P150,0))&gt;10), K150, "")</f>
        <v/>
      </c>
      <c r="V150" t="str">
        <f>IF(AND(P150&lt;&gt;"", P150&gt;=DATE(YEAR(P150),MONTH(P150),1), SUMIFS($K:$K, $C:$C, C150, $P:$P, "&gt;="&amp;DATE(YEAR(P150),MONTH(P150),1), $P:$P, "&lt;="&amp;EOMONTH(P150,0))&gt;10), YEAR(P150), "")</f>
        <v/>
      </c>
      <c r="W150" t="str">
        <f>IF(AND(P150&lt;&gt;"", P150&gt;=DATE(YEAR(P150),MONTH(P150),1), SUMIFS($K:$K, $C:$C, C150, $P:$P, "&gt;="&amp;DATE(YEAR(P150),MONTH(P150),1), $P:$P, "&lt;="&amp;EOMONTH(P150,0))&gt;10), TEXT(P150, "MMMM"), "")</f>
        <v/>
      </c>
      <c r="X150" t="str" cm="1">
        <f t="array" ref="X150">IF(AND(P150&lt;&gt;"", P150&gt;=DATE(YEAR(P150),MONTH(P150),1), SUMIFS($K:$K, $C:$C, C150, $P:$P, "&gt;="&amp;DATE(YEAR(P150),MONTH(P150),1), $P:$P, "&lt;="&amp;EOMONTH(P150,0))&gt;10), _xlfn.TEXTJOIN(", ", TRUE, _xlfn._xlws.FILTER($R:$R, ($C:$C=C150) * ($P:$P&gt;=DATE(YEAR(P150),MONTH(P150),1)) * ($P:$P&lt;=EOMONTH(P150,0)))), "")</f>
        <v/>
      </c>
      <c r="Y150" t="str" cm="1">
        <f t="array" ref="Y150">IF(AND(P150&lt;&gt;"", P150&gt;=DATE(YEAR(P150),MONTH(P150),1), SUMIFS($K:$K, $C:$C, C150, $P:$P, "&gt;="&amp;DATE(YEAR(P150),MONTH(P150),1), $P:$P, "&lt;="&amp;EOMONTH(P150,0))&gt;10), _xlfn.TEXTJOIN(", ", TRUE, _xlfn._xlws.FILTER($S:$S, ($C:$C=C150) * ($P:$P&gt;=DATE(YEAR(P150),MONTH(P150),1)) * ($P:$P&lt;=EOMONTH(P150,0)))), "")</f>
        <v/>
      </c>
    </row>
    <row r="151" spans="1:25" x14ac:dyDescent="0.25">
      <c r="A151" s="83">
        <v>144</v>
      </c>
      <c r="B151" s="111" t="s">
        <v>26038</v>
      </c>
      <c r="C151" s="159" t="str">
        <f>_xlfn.XLOOKUP(D151,[1]!Data[CEDULA],[1]!Data[Nombre Completo],"No Existe",0,1)</f>
        <v>ARMANDO LUIS CERVANTES PEREZ</v>
      </c>
      <c r="D151" s="162">
        <v>8777339</v>
      </c>
      <c r="E151" s="139">
        <f>IFERROR(_xlfn.NUMBERVALUE(Data[[#This Row],[CEDULA ]],",","."),_xlfn.NUMBERVALUE(Data[[#This Row],[CEDULA ]],".",","))</f>
        <v>8777339</v>
      </c>
      <c r="F151" s="139" t="str">
        <f>_xlfn.XLOOKUP(E151,[1]!Data[CEDULA],[1]!Data[CARGO],"No Existe",0,1)</f>
        <v>COCINERO 1</v>
      </c>
      <c r="G151" s="24" t="str">
        <f>_xlfn.XLOOKUP(E151,[1]!Data[CEDULA],[1]!Data[EMPRESA DONDE PRESTA SERVICIO],"No Existe",0,1)</f>
        <v>COMFAMILIAR ATLANTICO</v>
      </c>
      <c r="H151" s="24" t="str">
        <f>_xlfn.XLOOKUP(E151,[1]!Data[CEDULA],[1]!Data[UBICACIÓN],"No Existe",0,1)</f>
        <v>CRU MERCADEO</v>
      </c>
      <c r="I151" s="24" t="s">
        <v>25912</v>
      </c>
      <c r="J151" s="111" t="str">
        <f>UPPER(TEXT(Data[[#This Row],[F. INICIO]],"mmmm"))</f>
        <v>SEPTIEMBRE</v>
      </c>
      <c r="K151" s="113">
        <v>2</v>
      </c>
      <c r="L151" s="11" t="s">
        <v>5</v>
      </c>
      <c r="M151" s="11" t="s">
        <v>25630</v>
      </c>
      <c r="N151" s="141" t="str">
        <f>_xlfn.XLOOKUP(D151,[1]!Data[CEDULA],[1]!Data[EPS/SURA],"No Existe",0,1)</f>
        <v>EPS/SURA</v>
      </c>
      <c r="O151" s="112">
        <f>YEAR(Data[[#This Row],[F. INICIO]])</f>
        <v>2023</v>
      </c>
      <c r="P151" s="114">
        <v>45187</v>
      </c>
      <c r="Q151" s="114">
        <v>45188</v>
      </c>
      <c r="R151" s="111" t="s">
        <v>8647</v>
      </c>
      <c r="S151" s="92" t="str">
        <f>IF(Data[[#This Row],[TIPO DE INCAPACIDAD]]="LICENCIA DE PATERNIDAD","Licencia de paternidad",IF(Data[[#This Row],[TIPO DE INCAPACIDAD]]="LICENCIA DE LUTO","Licencia de Luto",_xlfn.IFNA(VLOOKUP(R151,'CIE-10 PARA RIPS'!$A$6:B13316,2,0),"No especificado")))</f>
        <v>Raiz dental retenida</v>
      </c>
      <c r="T151" t="str">
        <f>IF(P151&lt;&gt;"", IF(P151&gt;0, IF(P151&lt;=DATE(YEAR(P151),MONTH(P151),DAY(P151)), IF(P151&gt;=DATE(YEAR(P151),MONTH(P151),1), IF(K151&gt;10, C151, IF(SUMIFS($K:$K, $C:$C, C151, $P:$P, "&gt;="&amp;DATE(YEAR(P151),MONTH(P151),1), $P:$P, "&lt;="&amp;EOMONTH(P151,0))&gt;10, C151, "")), ""))), "")</f>
        <v/>
      </c>
      <c r="U151" t="str">
        <f>IF(AND(P151&lt;&gt;"", P151&gt;=DATE(YEAR(P151),MONTH(P151),1), SUMIFS($K:$K, $C:$C, C151, $P:$P, "&gt;="&amp;DATE(YEAR(P151),MONTH(P151),1), $P:$P, "&lt;="&amp;EOMONTH(P151,0))&gt;10), K151, "")</f>
        <v/>
      </c>
      <c r="V151" t="str">
        <f>IF(AND(P151&lt;&gt;"", P151&gt;=DATE(YEAR(P151),MONTH(P151),1), SUMIFS($K:$K, $C:$C, C151, $P:$P, "&gt;="&amp;DATE(YEAR(P151),MONTH(P151),1), $P:$P, "&lt;="&amp;EOMONTH(P151,0))&gt;10), YEAR(P151), "")</f>
        <v/>
      </c>
      <c r="W151" t="str">
        <f>IF(AND(P151&lt;&gt;"", P151&gt;=DATE(YEAR(P151),MONTH(P151),1), SUMIFS($K:$K, $C:$C, C151, $P:$P, "&gt;="&amp;DATE(YEAR(P151),MONTH(P151),1), $P:$P, "&lt;="&amp;EOMONTH(P151,0))&gt;10), TEXT(P151, "MMMM"), "")</f>
        <v/>
      </c>
      <c r="X151" t="str" cm="1">
        <f t="array" ref="X151">IF(AND(P151&lt;&gt;"", P151&gt;=DATE(YEAR(P151),MONTH(P151),1), SUMIFS($K:$K, $C:$C, C151, $P:$P, "&gt;="&amp;DATE(YEAR(P151),MONTH(P151),1), $P:$P, "&lt;="&amp;EOMONTH(P151,0))&gt;10), _xlfn.TEXTJOIN(", ", TRUE, _xlfn._xlws.FILTER($R:$R, ($C:$C=C151) * ($P:$P&gt;=DATE(YEAR(P151),MONTH(P151),1)) * ($P:$P&lt;=EOMONTH(P151,0)))), "")</f>
        <v/>
      </c>
      <c r="Y151" t="str" cm="1">
        <f t="array" ref="Y151">IF(AND(P151&lt;&gt;"", P151&gt;=DATE(YEAR(P151),MONTH(P151),1), SUMIFS($K:$K, $C:$C, C151, $P:$P, "&gt;="&amp;DATE(YEAR(P151),MONTH(P151),1), $P:$P, "&lt;="&amp;EOMONTH(P151,0))&gt;10), _xlfn.TEXTJOIN(", ", TRUE, _xlfn._xlws.FILTER($S:$S, ($C:$C=C151) * ($P:$P&gt;=DATE(YEAR(P151),MONTH(P151),1)) * ($P:$P&lt;=EOMONTH(P151,0)))), "")</f>
        <v/>
      </c>
    </row>
    <row r="152" spans="1:25" x14ac:dyDescent="0.25">
      <c r="A152" s="83">
        <v>145</v>
      </c>
      <c r="B152" s="111" t="s">
        <v>26038</v>
      </c>
      <c r="C152" s="159" t="str">
        <f>_xlfn.XLOOKUP(D152,[1]!Data[CEDULA],[1]!Data[Nombre Completo],"No Existe",0,1)</f>
        <v>MAIRA ALEJANDRA MARRIAGA BOLAÑOS</v>
      </c>
      <c r="D152" s="162">
        <v>1143460389</v>
      </c>
      <c r="E152" s="139">
        <f>IFERROR(_xlfn.NUMBERVALUE(Data[[#This Row],[CEDULA ]],",","."),_xlfn.NUMBERVALUE(Data[[#This Row],[CEDULA ]],".",","))</f>
        <v>1143460389</v>
      </c>
      <c r="F152" s="139" t="str">
        <f>_xlfn.XLOOKUP(E152,[1]!Data[CEDULA],[1]!Data[CARGO],"No Existe",0,1)</f>
        <v>SUPERNUMERARIO(A)</v>
      </c>
      <c r="G152" s="24" t="str">
        <f>_xlfn.XLOOKUP(E152,[1]!Data[CEDULA],[1]!Data[EMPRESA DONDE PRESTA SERVICIO],"No Existe",0,1)</f>
        <v>COMFAMILIAR ATLANTICO</v>
      </c>
      <c r="H152" s="24" t="str">
        <f>_xlfn.XLOOKUP(E152,[1]!Data[CEDULA],[1]!Data[UBICACIÓN],"No Existe",0,1)</f>
        <v>SEDE NORTE</v>
      </c>
      <c r="I152" s="24" t="s">
        <v>25911</v>
      </c>
      <c r="J152" s="111" t="str">
        <f>UPPER(TEXT(Data[[#This Row],[F. INICIO]],"mmmm"))</f>
        <v>SEPTIEMBRE</v>
      </c>
      <c r="K152" s="113">
        <v>2</v>
      </c>
      <c r="L152" s="11" t="s">
        <v>5</v>
      </c>
      <c r="M152" s="11" t="s">
        <v>25630</v>
      </c>
      <c r="N152" s="141" t="str">
        <f>_xlfn.XLOOKUP(D152,[1]!Data[CEDULA],[1]!Data[EPS/SURA],"No Existe",0,1)</f>
        <v>SALUD TOTAL</v>
      </c>
      <c r="O152" s="112">
        <f>YEAR(Data[[#This Row],[F. INICIO]])</f>
        <v>2023</v>
      </c>
      <c r="P152" s="114">
        <v>45190</v>
      </c>
      <c r="Q152" s="114">
        <v>45191</v>
      </c>
      <c r="R152" s="111" t="s">
        <v>568</v>
      </c>
      <c r="S152" s="92" t="str">
        <f>IF(Data[[#This Row],[TIPO DE INCAPACIDAD]]="LICENCIA DE PATERNIDAD","Licencia de paternidad",IF(Data[[#This Row],[TIPO DE INCAPACIDAD]]="LICENCIA DE LUTO","Licencia de Luto",_xlfn.IFNA(VLOOKUP(R152,'CIE-10 PARA RIPS'!$A$6:B13317,2,0),"No especificado")))</f>
        <v>Supervision de primer embarazo normal</v>
      </c>
      <c r="T152" t="str">
        <f>IF(P152&lt;&gt;"", IF(P152&gt;0, IF(P152&lt;=DATE(YEAR(P152),MONTH(P152),DAY(P152)), IF(P152&gt;=DATE(YEAR(P152),MONTH(P152),1), IF(K152&gt;10, C152, IF(SUMIFS($K:$K, $C:$C, C152, $P:$P, "&gt;="&amp;DATE(YEAR(P152),MONTH(P152),1), $P:$P, "&lt;="&amp;EOMONTH(P152,0))&gt;10, C152, "")), ""))), "")</f>
        <v>MAIRA ALEJANDRA MARRIAGA BOLAÑOS</v>
      </c>
      <c r="U152">
        <f>IF(AND(P152&lt;&gt;"", P152&gt;=DATE(YEAR(P152),MONTH(P152),1), SUMIFS($K:$K, $C:$C, C152, $P:$P, "&gt;="&amp;DATE(YEAR(P152),MONTH(P152),1), $P:$P, "&lt;="&amp;EOMONTH(P152,0))&gt;10), K152, "")</f>
        <v>2</v>
      </c>
      <c r="V152">
        <f>IF(AND(P152&lt;&gt;"", P152&gt;=DATE(YEAR(P152),MONTH(P152),1), SUMIFS($K:$K, $C:$C, C152, $P:$P, "&gt;="&amp;DATE(YEAR(P152),MONTH(P152),1), $P:$P, "&lt;="&amp;EOMONTH(P152,0))&gt;10), YEAR(P152), "")</f>
        <v>2023</v>
      </c>
      <c r="W152" t="str">
        <f>IF(AND(P152&lt;&gt;"", P152&gt;=DATE(YEAR(P152),MONTH(P152),1), SUMIFS($K:$K, $C:$C, C152, $P:$P, "&gt;="&amp;DATE(YEAR(P152),MONTH(P152),1), $P:$P, "&lt;="&amp;EOMONTH(P152,0))&gt;10), TEXT(P152, "MMMM"), "")</f>
        <v>septiembre</v>
      </c>
      <c r="X152" t="str" cm="1">
        <f t="array" ref="X152">IF(AND(P152&lt;&gt;"", P152&gt;=DATE(YEAR(P152),MONTH(P152),1), SUMIFS($K:$K, $C:$C, C152, $P:$P, "&gt;="&amp;DATE(YEAR(P152),MONTH(P152),1), $P:$P, "&lt;="&amp;EOMONTH(P152,0))&gt;10), _xlfn.TEXTJOIN(", ", TRUE, _xlfn._xlws.FILTER($R:$R, ($C:$C=C152) * ($P:$P&gt;=DATE(YEAR(P152),MONTH(P152),1)) * ($P:$P&lt;=EOMONTH(P152,0)))), "")</f>
        <v>Z340, R102, Z359</v>
      </c>
      <c r="Y152" t="str" cm="1">
        <f t="array" ref="Y152">IF(AND(P152&lt;&gt;"", P152&gt;=DATE(YEAR(P152),MONTH(P152),1), SUMIFS($K:$K, $C:$C, C152, $P:$P, "&gt;="&amp;DATE(YEAR(P152),MONTH(P152),1), $P:$P, "&lt;="&amp;EOMONTH(P152,0))&gt;10), _xlfn.TEXTJOIN(", ", TRUE, _xlfn._xlws.FILTER($S:$S, ($C:$C=C152) * ($P:$P&gt;=DATE(YEAR(P152),MONTH(P152),1)) * ($P:$P&lt;=EOMONTH(P152,0)))), "")</f>
        <v>Supervision de primer embarazo normal, Dolor pelvico y perineal, Supervision de embarazo de alto riesgo, sin otra especificacion</v>
      </c>
    </row>
    <row r="153" spans="1:25" x14ac:dyDescent="0.25">
      <c r="A153" s="83">
        <v>146</v>
      </c>
      <c r="B153" s="111" t="s">
        <v>26038</v>
      </c>
      <c r="C153" s="159" t="str">
        <f>_xlfn.XLOOKUP(D153,[1]!Data[CEDULA],[1]!Data[Nombre Completo],"No Existe",0,1)</f>
        <v>MAIRA ALEJANDRA MARRIAGA BOLAÑOS</v>
      </c>
      <c r="D153" s="162">
        <v>1143460389</v>
      </c>
      <c r="E153" s="139">
        <f>IFERROR(_xlfn.NUMBERVALUE(Data[[#This Row],[CEDULA ]],",","."),_xlfn.NUMBERVALUE(Data[[#This Row],[CEDULA ]],".",","))</f>
        <v>1143460389</v>
      </c>
      <c r="F153" s="139" t="str">
        <f>_xlfn.XLOOKUP(E153,[1]!Data[CEDULA],[1]!Data[CARGO],"No Existe",0,1)</f>
        <v>SUPERNUMERARIO(A)</v>
      </c>
      <c r="G153" s="24" t="str">
        <f>_xlfn.XLOOKUP(E153,[1]!Data[CEDULA],[1]!Data[EMPRESA DONDE PRESTA SERVICIO],"No Existe",0,1)</f>
        <v>COMFAMILIAR ATLANTICO</v>
      </c>
      <c r="H153" s="24" t="str">
        <f>_xlfn.XLOOKUP(E153,[1]!Data[CEDULA],[1]!Data[UBICACIÓN],"No Existe",0,1)</f>
        <v>SEDE NORTE</v>
      </c>
      <c r="I153" s="24" t="s">
        <v>25911</v>
      </c>
      <c r="J153" s="111" t="str">
        <f>UPPER(TEXT(Data[[#This Row],[F. INICIO]],"mmmm"))</f>
        <v>SEPTIEMBRE</v>
      </c>
      <c r="K153" s="113">
        <v>2</v>
      </c>
      <c r="L153" s="11" t="s">
        <v>5</v>
      </c>
      <c r="M153" s="11" t="s">
        <v>25630</v>
      </c>
      <c r="N153" s="141" t="str">
        <f>_xlfn.XLOOKUP(D153,[1]!Data[CEDULA],[1]!Data[EPS/SURA],"No Existe",0,1)</f>
        <v>SALUD TOTAL</v>
      </c>
      <c r="O153" s="112">
        <f>YEAR(Data[[#This Row],[F. INICIO]])</f>
        <v>2023</v>
      </c>
      <c r="P153" s="114">
        <v>45192</v>
      </c>
      <c r="Q153" s="114">
        <v>45193</v>
      </c>
      <c r="R153" s="111" t="s">
        <v>75</v>
      </c>
      <c r="S153" s="92" t="str">
        <f>IF(Data[[#This Row],[TIPO DE INCAPACIDAD]]="LICENCIA DE PATERNIDAD","Licencia de paternidad",IF(Data[[#This Row],[TIPO DE INCAPACIDAD]]="LICENCIA DE LUTO","Licencia de Luto",_xlfn.IFNA(VLOOKUP(R153,'CIE-10 PARA RIPS'!$A$6:B13318,2,0),"No especificado")))</f>
        <v>Dolor pelvico y perineal</v>
      </c>
      <c r="T153" t="str">
        <f>IF(P153&lt;&gt;"", IF(P153&gt;0, IF(P153&lt;=DATE(YEAR(P153),MONTH(P153),DAY(P153)), IF(P153&gt;=DATE(YEAR(P153),MONTH(P153),1), IF(K153&gt;10, C153, IF(SUMIFS($K:$K, $C:$C, C153, $P:$P, "&gt;="&amp;DATE(YEAR(P153),MONTH(P153),1), $P:$P, "&lt;="&amp;EOMONTH(P153,0))&gt;10, C153, "")), ""))), "")</f>
        <v>MAIRA ALEJANDRA MARRIAGA BOLAÑOS</v>
      </c>
      <c r="U153">
        <f>IF(AND(P153&lt;&gt;"", P153&gt;=DATE(YEAR(P153),MONTH(P153),1), SUMIFS($K:$K, $C:$C, C153, $P:$P, "&gt;="&amp;DATE(YEAR(P153),MONTH(P153),1), $P:$P, "&lt;="&amp;EOMONTH(P153,0))&gt;10), K153, "")</f>
        <v>2</v>
      </c>
      <c r="V153">
        <f>IF(AND(P153&lt;&gt;"", P153&gt;=DATE(YEAR(P153),MONTH(P153),1), SUMIFS($K:$K, $C:$C, C153, $P:$P, "&gt;="&amp;DATE(YEAR(P153),MONTH(P153),1), $P:$P, "&lt;="&amp;EOMONTH(P153,0))&gt;10), YEAR(P153), "")</f>
        <v>2023</v>
      </c>
      <c r="W153" t="str">
        <f>IF(AND(P153&lt;&gt;"", P153&gt;=DATE(YEAR(P153),MONTH(P153),1), SUMIFS($K:$K, $C:$C, C153, $P:$P, "&gt;="&amp;DATE(YEAR(P153),MONTH(P153),1), $P:$P, "&lt;="&amp;EOMONTH(P153,0))&gt;10), TEXT(P153, "MMMM"), "")</f>
        <v>septiembre</v>
      </c>
      <c r="X153" t="str" cm="1">
        <f t="array" ref="X153">IF(AND(P153&lt;&gt;"", P153&gt;=DATE(YEAR(P153),MONTH(P153),1), SUMIFS($K:$K, $C:$C, C153, $P:$P, "&gt;="&amp;DATE(YEAR(P153),MONTH(P153),1), $P:$P, "&lt;="&amp;EOMONTH(P153,0))&gt;10), _xlfn.TEXTJOIN(", ", TRUE, _xlfn._xlws.FILTER($R:$R, ($C:$C=C153) * ($P:$P&gt;=DATE(YEAR(P153),MONTH(P153),1)) * ($P:$P&lt;=EOMONTH(P153,0)))), "")</f>
        <v>Z340, R102, Z359</v>
      </c>
      <c r="Y153" t="str" cm="1">
        <f t="array" ref="Y153">IF(AND(P153&lt;&gt;"", P153&gt;=DATE(YEAR(P153),MONTH(P153),1), SUMIFS($K:$K, $C:$C, C153, $P:$P, "&gt;="&amp;DATE(YEAR(P153),MONTH(P153),1), $P:$P, "&lt;="&amp;EOMONTH(P153,0))&gt;10), _xlfn.TEXTJOIN(", ", TRUE, _xlfn._xlws.FILTER($S:$S, ($C:$C=C153) * ($P:$P&gt;=DATE(YEAR(P153),MONTH(P153),1)) * ($P:$P&lt;=EOMONTH(P153,0)))), "")</f>
        <v>Supervision de primer embarazo normal, Dolor pelvico y perineal, Supervision de embarazo de alto riesgo, sin otra especificacion</v>
      </c>
    </row>
    <row r="154" spans="1:25" x14ac:dyDescent="0.25">
      <c r="A154" s="83">
        <v>147</v>
      </c>
      <c r="B154" s="111" t="s">
        <v>26038</v>
      </c>
      <c r="C154" s="159" t="str">
        <f>_xlfn.XLOOKUP(D154,[1]!Data[CEDULA],[1]!Data[Nombre Completo],"No Existe",0,1)</f>
        <v>OLGA PATRICIA MOLINA JIMENEZ</v>
      </c>
      <c r="D154" s="162">
        <v>22510938</v>
      </c>
      <c r="E154" s="139">
        <f>IFERROR(_xlfn.NUMBERVALUE(Data[[#This Row],[CEDULA ]],",","."),_xlfn.NUMBERVALUE(Data[[#This Row],[CEDULA ]],".",","))</f>
        <v>22510938</v>
      </c>
      <c r="F154" s="139" t="str">
        <f>_xlfn.XLOOKUP(E154,[1]!Data[CEDULA],[1]!Data[CARGO],"No Existe",0,1)</f>
        <v>AMA DE LLAVES</v>
      </c>
      <c r="G154" s="24" t="str">
        <f>_xlfn.XLOOKUP(E154,[1]!Data[CEDULA],[1]!Data[EMPRESA DONDE PRESTA SERVICIO],"No Existe",0,1)</f>
        <v>COMFAMILIAR ATLANTICO</v>
      </c>
      <c r="H154" s="24" t="str">
        <f>_xlfn.XLOOKUP(E154,[1]!Data[CEDULA],[1]!Data[UBICACIÓN],"No Existe",0,1)</f>
        <v>CENTRO RECREACIONAL TURIPANA</v>
      </c>
      <c r="I154" s="24" t="s">
        <v>25911</v>
      </c>
      <c r="J154" s="111" t="str">
        <f>UPPER(TEXT(Data[[#This Row],[F. INICIO]],"mmmm"))</f>
        <v>SEPTIEMBRE</v>
      </c>
      <c r="K154" s="113">
        <v>3</v>
      </c>
      <c r="L154" s="11" t="s">
        <v>5</v>
      </c>
      <c r="M154" s="11" t="s">
        <v>25630</v>
      </c>
      <c r="N154" s="141" t="str">
        <f>_xlfn.XLOOKUP(D154,[1]!Data[CEDULA],[1]!Data[EPS/SURA],"No Existe",0,1)</f>
        <v>E.P.S SANITAS</v>
      </c>
      <c r="O154" s="112">
        <f>YEAR(Data[[#This Row],[F. INICIO]])</f>
        <v>2023</v>
      </c>
      <c r="P154" s="114">
        <v>45185</v>
      </c>
      <c r="Q154" s="114">
        <v>45187</v>
      </c>
      <c r="R154" s="111" t="s">
        <v>769</v>
      </c>
      <c r="S154" s="92" t="str">
        <f>IF(Data[[#This Row],[TIPO DE INCAPACIDAD]]="LICENCIA DE PATERNIDAD","Licencia de paternidad",IF(Data[[#This Row],[TIPO DE INCAPACIDAD]]="LICENCIA DE LUTO","Licencia de Luto",_xlfn.IFNA(VLOOKUP(R154,'CIE-10 PARA RIPS'!$A$6:B13319,2,0),"No especificado")))</f>
        <v>Secuelas de accidente de vehiculo de motor</v>
      </c>
      <c r="T154" t="str">
        <f>IF(P154&lt;&gt;"", IF(P154&gt;0, IF(P154&lt;=DATE(YEAR(P154),MONTH(P154),DAY(P154)), IF(P154&gt;=DATE(YEAR(P154),MONTH(P154),1), IF(K154&gt;10, C154, IF(SUMIFS($K:$K, $C:$C, C154, $P:$P, "&gt;="&amp;DATE(YEAR(P154),MONTH(P154),1), $P:$P, "&lt;="&amp;EOMONTH(P154,0))&gt;10, C154, "")), ""))), "")</f>
        <v>OLGA PATRICIA MOLINA JIMENEZ</v>
      </c>
      <c r="U154">
        <f>IF(AND(P154&lt;&gt;"", P154&gt;=DATE(YEAR(P154),MONTH(P154),1), SUMIFS($K:$K, $C:$C, C154, $P:$P, "&gt;="&amp;DATE(YEAR(P154),MONTH(P154),1), $P:$P, "&lt;="&amp;EOMONTH(P154,0))&gt;10), K154, "")</f>
        <v>3</v>
      </c>
      <c r="V154">
        <f>IF(AND(P154&lt;&gt;"", P154&gt;=DATE(YEAR(P154),MONTH(P154),1), SUMIFS($K:$K, $C:$C, C154, $P:$P, "&gt;="&amp;DATE(YEAR(P154),MONTH(P154),1), $P:$P, "&lt;="&amp;EOMONTH(P154,0))&gt;10), YEAR(P154), "")</f>
        <v>2023</v>
      </c>
      <c r="W154" t="str">
        <f>IF(AND(P154&lt;&gt;"", P154&gt;=DATE(YEAR(P154),MONTH(P154),1), SUMIFS($K:$K, $C:$C, C154, $P:$P, "&gt;="&amp;DATE(YEAR(P154),MONTH(P154),1), $P:$P, "&lt;="&amp;EOMONTH(P154,0))&gt;10), TEXT(P154, "MMMM"), "")</f>
        <v>septiembre</v>
      </c>
      <c r="X154" t="str" cm="1">
        <f t="array" ref="X154">IF(AND(P154&lt;&gt;"", P154&gt;=DATE(YEAR(P154),MONTH(P154),1), SUMIFS($K:$K, $C:$C, C154, $P:$P, "&gt;="&amp;DATE(YEAR(P154),MONTH(P154),1), $P:$P, "&lt;="&amp;EOMONTH(P154,0))&gt;10), _xlfn.TEXTJOIN(", ", TRUE, _xlfn._xlws.FILTER($R:$R, ($C:$C=C154) * ($P:$P&gt;=DATE(YEAR(P154),MONTH(P154),1)) * ($P:$P&lt;=EOMONTH(P154,0)))), "")</f>
        <v>Y850, Y850</v>
      </c>
      <c r="Y154" t="str" cm="1">
        <f t="array" ref="Y154">IF(AND(P154&lt;&gt;"", P154&gt;=DATE(YEAR(P154),MONTH(P154),1), SUMIFS($K:$K, $C:$C, C154, $P:$P, "&gt;="&amp;DATE(YEAR(P154),MONTH(P154),1), $P:$P, "&lt;="&amp;EOMONTH(P154,0))&gt;10), _xlfn.TEXTJOIN(", ", TRUE, _xlfn._xlws.FILTER($S:$S, ($C:$C=C154) * ($P:$P&gt;=DATE(YEAR(P154),MONTH(P154),1)) * ($P:$P&lt;=EOMONTH(P154,0)))), "")</f>
        <v>Secuelas de accidente de vehiculo de motor, Secuelas de accidente de vehiculo de motor</v>
      </c>
    </row>
    <row r="155" spans="1:25" x14ac:dyDescent="0.25">
      <c r="A155" s="83">
        <v>148</v>
      </c>
      <c r="B155" s="111" t="s">
        <v>26038</v>
      </c>
      <c r="C155" s="159" t="str">
        <f>_xlfn.XLOOKUP(D155,[1]!Data[CEDULA],[1]!Data[Nombre Completo],"No Existe",0,1)</f>
        <v>OLGA PATRICIA MOLINA JIMENEZ</v>
      </c>
      <c r="D155" s="162">
        <v>22510938</v>
      </c>
      <c r="E155" s="139">
        <f>IFERROR(_xlfn.NUMBERVALUE(Data[[#This Row],[CEDULA ]],",","."),_xlfn.NUMBERVALUE(Data[[#This Row],[CEDULA ]],".",","))</f>
        <v>22510938</v>
      </c>
      <c r="F155" s="139" t="str">
        <f>_xlfn.XLOOKUP(E155,[1]!Data[CEDULA],[1]!Data[CARGO],"No Existe",0,1)</f>
        <v>AMA DE LLAVES</v>
      </c>
      <c r="G155" s="24" t="str">
        <f>_xlfn.XLOOKUP(E155,[1]!Data[CEDULA],[1]!Data[EMPRESA DONDE PRESTA SERVICIO],"No Existe",0,1)</f>
        <v>COMFAMILIAR ATLANTICO</v>
      </c>
      <c r="H155" s="24" t="str">
        <f>_xlfn.XLOOKUP(E155,[1]!Data[CEDULA],[1]!Data[UBICACIÓN],"No Existe",0,1)</f>
        <v>CENTRO RECREACIONAL TURIPANA</v>
      </c>
      <c r="I155" s="24" t="s">
        <v>25911</v>
      </c>
      <c r="J155" s="111" t="str">
        <f>UPPER(TEXT(Data[[#This Row],[F. INICIO]],"mmmm"))</f>
        <v>SEPTIEMBRE</v>
      </c>
      <c r="K155" s="113">
        <v>8</v>
      </c>
      <c r="L155" s="11" t="s">
        <v>5</v>
      </c>
      <c r="M155" s="11" t="s">
        <v>25630</v>
      </c>
      <c r="N155" s="141" t="str">
        <f>_xlfn.XLOOKUP(D155,[1]!Data[CEDULA],[1]!Data[EPS/SURA],"No Existe",0,1)</f>
        <v>E.P.S SANITAS</v>
      </c>
      <c r="O155" s="112">
        <f>YEAR(Data[[#This Row],[F. INICIO]])</f>
        <v>2023</v>
      </c>
      <c r="P155" s="114">
        <v>45191</v>
      </c>
      <c r="Q155" s="114">
        <v>45198</v>
      </c>
      <c r="R155" s="111" t="s">
        <v>769</v>
      </c>
      <c r="S155" s="92" t="str">
        <f>IF(Data[[#This Row],[TIPO DE INCAPACIDAD]]="LICENCIA DE PATERNIDAD","Licencia de paternidad",IF(Data[[#This Row],[TIPO DE INCAPACIDAD]]="LICENCIA DE LUTO","Licencia de Luto",_xlfn.IFNA(VLOOKUP(R155,'CIE-10 PARA RIPS'!$A$6:B13320,2,0),"No especificado")))</f>
        <v>Secuelas de accidente de vehiculo de motor</v>
      </c>
      <c r="T155" t="str">
        <f>IF(P155&lt;&gt;"", IF(P155&gt;0, IF(P155&lt;=DATE(YEAR(P155),MONTH(P155),DAY(P155)), IF(P155&gt;=DATE(YEAR(P155),MONTH(P155),1), IF(K155&gt;10, C155, IF(SUMIFS($K:$K, $C:$C, C155, $P:$P, "&gt;="&amp;DATE(YEAR(P155),MONTH(P155),1), $P:$P, "&lt;="&amp;EOMONTH(P155,0))&gt;10, C155, "")), ""))), "")</f>
        <v>OLGA PATRICIA MOLINA JIMENEZ</v>
      </c>
      <c r="U155">
        <f>IF(AND(P155&lt;&gt;"", P155&gt;=DATE(YEAR(P155),MONTH(P155),1), SUMIFS($K:$K, $C:$C, C155, $P:$P, "&gt;="&amp;DATE(YEAR(P155),MONTH(P155),1), $P:$P, "&lt;="&amp;EOMONTH(P155,0))&gt;10), K155, "")</f>
        <v>8</v>
      </c>
      <c r="V155">
        <f>IF(AND(P155&lt;&gt;"", P155&gt;=DATE(YEAR(P155),MONTH(P155),1), SUMIFS($K:$K, $C:$C, C155, $P:$P, "&gt;="&amp;DATE(YEAR(P155),MONTH(P155),1), $P:$P, "&lt;="&amp;EOMONTH(P155,0))&gt;10), YEAR(P155), "")</f>
        <v>2023</v>
      </c>
      <c r="W155" t="str">
        <f>IF(AND(P155&lt;&gt;"", P155&gt;=DATE(YEAR(P155),MONTH(P155),1), SUMIFS($K:$K, $C:$C, C155, $P:$P, "&gt;="&amp;DATE(YEAR(P155),MONTH(P155),1), $P:$P, "&lt;="&amp;EOMONTH(P155,0))&gt;10), TEXT(P155, "MMMM"), "")</f>
        <v>septiembre</v>
      </c>
      <c r="X155" t="str" cm="1">
        <f t="array" ref="X155">IF(AND(P155&lt;&gt;"", P155&gt;=DATE(YEAR(P155),MONTH(P155),1), SUMIFS($K:$K, $C:$C, C155, $P:$P, "&gt;="&amp;DATE(YEAR(P155),MONTH(P155),1), $P:$P, "&lt;="&amp;EOMONTH(P155,0))&gt;10), _xlfn.TEXTJOIN(", ", TRUE, _xlfn._xlws.FILTER($R:$R, ($C:$C=C155) * ($P:$P&gt;=DATE(YEAR(P155),MONTH(P155),1)) * ($P:$P&lt;=EOMONTH(P155,0)))), "")</f>
        <v>Y850, Y850</v>
      </c>
      <c r="Y155" t="str" cm="1">
        <f t="array" ref="Y155">IF(AND(P155&lt;&gt;"", P155&gt;=DATE(YEAR(P155),MONTH(P155),1), SUMIFS($K:$K, $C:$C, C155, $P:$P, "&gt;="&amp;DATE(YEAR(P155),MONTH(P155),1), $P:$P, "&lt;="&amp;EOMONTH(P155,0))&gt;10), _xlfn.TEXTJOIN(", ", TRUE, _xlfn._xlws.FILTER($S:$S, ($C:$C=C155) * ($P:$P&gt;=DATE(YEAR(P155),MONTH(P155),1)) * ($P:$P&lt;=EOMONTH(P155,0)))), "")</f>
        <v>Secuelas de accidente de vehiculo de motor, Secuelas de accidente de vehiculo de motor</v>
      </c>
    </row>
    <row r="156" spans="1:25" x14ac:dyDescent="0.25">
      <c r="A156" s="83">
        <v>149</v>
      </c>
      <c r="B156" s="111" t="s">
        <v>26038</v>
      </c>
      <c r="C156" s="159" t="str">
        <f>_xlfn.XLOOKUP(D156,[1]!Data[CEDULA],[1]!Data[Nombre Completo],"No Existe",0,1)</f>
        <v>MARIA DEL CARMEN FERRER ALVIS</v>
      </c>
      <c r="D156" s="162">
        <v>22506589</v>
      </c>
      <c r="E156" s="139">
        <f>IFERROR(_xlfn.NUMBERVALUE(Data[[#This Row],[CEDULA ]],",","."),_xlfn.NUMBERVALUE(Data[[#This Row],[CEDULA ]],".",","))</f>
        <v>22506589</v>
      </c>
      <c r="F156" s="139" t="str">
        <f>_xlfn.XLOOKUP(E156,[1]!Data[CEDULA],[1]!Data[CARGO],"No Existe",0,1)</f>
        <v>PORCINADOR</v>
      </c>
      <c r="G156" s="24" t="str">
        <f>_xlfn.XLOOKUP(E156,[1]!Data[CEDULA],[1]!Data[EMPRESA DONDE PRESTA SERVICIO],"No Existe",0,1)</f>
        <v>COMFAMILIAR ATLANTICO</v>
      </c>
      <c r="H156" s="24" t="str">
        <f>_xlfn.XLOOKUP(E156,[1]!Data[CEDULA],[1]!Data[UBICACIÓN],"No Existe",0,1)</f>
        <v>CENTRO DE PROCESAMIENTO</v>
      </c>
      <c r="I156" s="24" t="s">
        <v>25911</v>
      </c>
      <c r="J156" s="111" t="str">
        <f>UPPER(TEXT(Data[[#This Row],[F. INICIO]],"mmmm"))</f>
        <v>SEPTIEMBRE</v>
      </c>
      <c r="K156" s="113">
        <v>2</v>
      </c>
      <c r="L156" s="11" t="s">
        <v>5</v>
      </c>
      <c r="M156" s="11" t="s">
        <v>25630</v>
      </c>
      <c r="N156" s="141" t="str">
        <f>_xlfn.XLOOKUP(D156,[1]!Data[CEDULA],[1]!Data[EPS/SURA],"No Existe",0,1)</f>
        <v>SALUD TOTAL</v>
      </c>
      <c r="O156" s="112">
        <f>YEAR(Data[[#This Row],[F. INICIO]])</f>
        <v>2023</v>
      </c>
      <c r="P156" s="114">
        <v>45182</v>
      </c>
      <c r="Q156" s="114">
        <v>45183</v>
      </c>
      <c r="R156" s="111" t="s">
        <v>73</v>
      </c>
      <c r="S156" s="92" t="str">
        <f>IF(Data[[#This Row],[TIPO DE INCAPACIDAD]]="LICENCIA DE PATERNIDAD","Licencia de paternidad",IF(Data[[#This Row],[TIPO DE INCAPACIDAD]]="LICENCIA DE LUTO","Licencia de Luto",_xlfn.IFNA(VLOOKUP(R156,'CIE-10 PARA RIPS'!$A$6:B13321,2,0),"No especificado")))</f>
        <v>Infeccion de vias urinarias, sitio no especificado</v>
      </c>
      <c r="T156" t="str">
        <f>IF(P156&lt;&gt;"", IF(P156&gt;0, IF(P156&lt;=DATE(YEAR(P156),MONTH(P156),DAY(P156)), IF(P156&gt;=DATE(YEAR(P156),MONTH(P156),1), IF(K156&gt;10, C156, IF(SUMIFS($K:$K, $C:$C, C156, $P:$P, "&gt;="&amp;DATE(YEAR(P156),MONTH(P156),1), $P:$P, "&lt;="&amp;EOMONTH(P156,0))&gt;10, C156, "")), ""))), "")</f>
        <v/>
      </c>
      <c r="U156" t="str">
        <f>IF(AND(P156&lt;&gt;"", P156&gt;=DATE(YEAR(P156),MONTH(P156),1), SUMIFS($K:$K, $C:$C, C156, $P:$P, "&gt;="&amp;DATE(YEAR(P156),MONTH(P156),1), $P:$P, "&lt;="&amp;EOMONTH(P156,0))&gt;10), K156, "")</f>
        <v/>
      </c>
      <c r="V156" t="str">
        <f>IF(AND(P156&lt;&gt;"", P156&gt;=DATE(YEAR(P156),MONTH(P156),1), SUMIFS($K:$K, $C:$C, C156, $P:$P, "&gt;="&amp;DATE(YEAR(P156),MONTH(P156),1), $P:$P, "&lt;="&amp;EOMONTH(P156,0))&gt;10), YEAR(P156), "")</f>
        <v/>
      </c>
      <c r="W156" t="str">
        <f>IF(AND(P156&lt;&gt;"", P156&gt;=DATE(YEAR(P156),MONTH(P156),1), SUMIFS($K:$K, $C:$C, C156, $P:$P, "&gt;="&amp;DATE(YEAR(P156),MONTH(P156),1), $P:$P, "&lt;="&amp;EOMONTH(P156,0))&gt;10), TEXT(P156, "MMMM"), "")</f>
        <v/>
      </c>
      <c r="X156" t="str" cm="1">
        <f t="array" ref="X156">IF(AND(P156&lt;&gt;"", P156&gt;=DATE(YEAR(P156),MONTH(P156),1), SUMIFS($K:$K, $C:$C, C156, $P:$P, "&gt;="&amp;DATE(YEAR(P156),MONTH(P156),1), $P:$P, "&lt;="&amp;EOMONTH(P156,0))&gt;10), _xlfn.TEXTJOIN(", ", TRUE, _xlfn._xlws.FILTER($R:$R, ($C:$C=C156) * ($P:$P&gt;=DATE(YEAR(P156),MONTH(P156),1)) * ($P:$P&lt;=EOMONTH(P156,0)))), "")</f>
        <v/>
      </c>
      <c r="Y156" t="str" cm="1">
        <f t="array" ref="Y156">IF(AND(P156&lt;&gt;"", P156&gt;=DATE(YEAR(P156),MONTH(P156),1), SUMIFS($K:$K, $C:$C, C156, $P:$P, "&gt;="&amp;DATE(YEAR(P156),MONTH(P156),1), $P:$P, "&lt;="&amp;EOMONTH(P156,0))&gt;10), _xlfn.TEXTJOIN(", ", TRUE, _xlfn._xlws.FILTER($S:$S, ($C:$C=C156) * ($P:$P&gt;=DATE(YEAR(P156),MONTH(P156),1)) * ($P:$P&lt;=EOMONTH(P156,0)))), "")</f>
        <v/>
      </c>
    </row>
    <row r="157" spans="1:25" x14ac:dyDescent="0.25">
      <c r="A157" s="83">
        <v>150</v>
      </c>
      <c r="B157" s="111" t="s">
        <v>26038</v>
      </c>
      <c r="C157" s="159" t="str">
        <f>_xlfn.XLOOKUP(D157,[1]!Data[CEDULA],[1]!Data[Nombre Completo],"No Existe",0,1)</f>
        <v>GENISIS MARIA CANTILLO TORRES</v>
      </c>
      <c r="D157" s="162">
        <v>1002228922</v>
      </c>
      <c r="E157" s="139">
        <f>IFERROR(_xlfn.NUMBERVALUE(Data[[#This Row],[CEDULA ]],",","."),_xlfn.NUMBERVALUE(Data[[#This Row],[CEDULA ]],".",","))</f>
        <v>1002228922</v>
      </c>
      <c r="F157" s="139" t="str">
        <f>_xlfn.XLOOKUP(E157,[1]!Data[CEDULA],[1]!Data[CARGO],"No Existe",0,1)</f>
        <v>MESERO</v>
      </c>
      <c r="G157" s="24" t="str">
        <f>_xlfn.XLOOKUP(E157,[1]!Data[CEDULA],[1]!Data[EMPRESA DONDE PRESTA SERVICIO],"No Existe",0,1)</f>
        <v>COMFAMILIAR ATLANTICO</v>
      </c>
      <c r="H157" s="24" t="str">
        <f>_xlfn.XLOOKUP(E157,[1]!Data[CEDULA],[1]!Data[UBICACIÓN],"No Existe",0,1)</f>
        <v>SEDE SPORT GYM</v>
      </c>
      <c r="I157" s="24" t="s">
        <v>25911</v>
      </c>
      <c r="J157" s="111" t="str">
        <f>UPPER(TEXT(Data[[#This Row],[F. INICIO]],"mmmm"))</f>
        <v>SEPTIEMBRE</v>
      </c>
      <c r="K157" s="113">
        <v>2</v>
      </c>
      <c r="L157" s="11" t="s">
        <v>5</v>
      </c>
      <c r="M157" s="11" t="s">
        <v>25630</v>
      </c>
      <c r="N157" s="141" t="str">
        <f>_xlfn.XLOOKUP(D157,[1]!Data[CEDULA],[1]!Data[EPS/SURA],"No Existe",0,1)</f>
        <v>MUTUALSER</v>
      </c>
      <c r="O157" s="112">
        <f>YEAR(Data[[#This Row],[F. INICIO]])</f>
        <v>2023</v>
      </c>
      <c r="P157" s="114">
        <v>45183</v>
      </c>
      <c r="Q157" s="114">
        <v>45184</v>
      </c>
      <c r="R157" s="24" t="s">
        <v>9886</v>
      </c>
      <c r="S157" s="92" t="str">
        <f>IF(Data[[#This Row],[TIPO DE INCAPACIDAD]]="LICENCIA DE PATERNIDAD","Licencia de paternidad",IF(Data[[#This Row],[TIPO DE INCAPACIDAD]]="LICENCIA DE LUTO","Licencia de Luto",_xlfn.IFNA(VLOOKUP(R157,'CIE-10 PARA RIPS'!$A$6:B13322,2,0),"No especificado")))</f>
        <v>Cefalea debida a tension</v>
      </c>
      <c r="T157" t="str">
        <f>IF(P157&lt;&gt;"", IF(P157&gt;0, IF(P157&lt;=DATE(YEAR(P157),MONTH(P157),DAY(P157)), IF(P157&gt;=DATE(YEAR(P157),MONTH(P157),1), IF(K157&gt;10, C157, IF(SUMIFS($K:$K, $C:$C, C157, $P:$P, "&gt;="&amp;DATE(YEAR(P157),MONTH(P157),1), $P:$P, "&lt;="&amp;EOMONTH(P157,0))&gt;10, C157, "")), ""))), "")</f>
        <v/>
      </c>
      <c r="U157" t="str">
        <f>IF(AND(P157&lt;&gt;"", P157&gt;=DATE(YEAR(P157),MONTH(P157),1), SUMIFS($K:$K, $C:$C, C157, $P:$P, "&gt;="&amp;DATE(YEAR(P157),MONTH(P157),1), $P:$P, "&lt;="&amp;EOMONTH(P157,0))&gt;10), K157, "")</f>
        <v/>
      </c>
      <c r="V157" t="str">
        <f>IF(AND(P157&lt;&gt;"", P157&gt;=DATE(YEAR(P157),MONTH(P157),1), SUMIFS($K:$K, $C:$C, C157, $P:$P, "&gt;="&amp;DATE(YEAR(P157),MONTH(P157),1), $P:$P, "&lt;="&amp;EOMONTH(P157,0))&gt;10), YEAR(P157), "")</f>
        <v/>
      </c>
      <c r="W157" t="str">
        <f>IF(AND(P157&lt;&gt;"", P157&gt;=DATE(YEAR(P157),MONTH(P157),1), SUMIFS($K:$K, $C:$C, C157, $P:$P, "&gt;="&amp;DATE(YEAR(P157),MONTH(P157),1), $P:$P, "&lt;="&amp;EOMONTH(P157,0))&gt;10), TEXT(P157, "MMMM"), "")</f>
        <v/>
      </c>
      <c r="X157" t="str" cm="1">
        <f t="array" ref="X157">IF(AND(P157&lt;&gt;"", P157&gt;=DATE(YEAR(P157),MONTH(P157),1), SUMIFS($K:$K, $C:$C, C157, $P:$P, "&gt;="&amp;DATE(YEAR(P157),MONTH(P157),1), $P:$P, "&lt;="&amp;EOMONTH(P157,0))&gt;10), _xlfn.TEXTJOIN(", ", TRUE, _xlfn._xlws.FILTER($R:$R, ($C:$C=C157) * ($P:$P&gt;=DATE(YEAR(P157),MONTH(P157),1)) * ($P:$P&lt;=EOMONTH(P157,0)))), "")</f>
        <v/>
      </c>
      <c r="Y157" t="str" cm="1">
        <f t="array" ref="Y157">IF(AND(P157&lt;&gt;"", P157&gt;=DATE(YEAR(P157),MONTH(P157),1), SUMIFS($K:$K, $C:$C, C157, $P:$P, "&gt;="&amp;DATE(YEAR(P157),MONTH(P157),1), $P:$P, "&lt;="&amp;EOMONTH(P157,0))&gt;10), _xlfn.TEXTJOIN(", ", TRUE, _xlfn._xlws.FILTER($S:$S, ($C:$C=C157) * ($P:$P&gt;=DATE(YEAR(P157),MONTH(P157),1)) * ($P:$P&lt;=EOMONTH(P157,0)))), "")</f>
        <v/>
      </c>
    </row>
    <row r="158" spans="1:25" x14ac:dyDescent="0.25">
      <c r="A158" s="83">
        <v>151</v>
      </c>
      <c r="B158" s="111" t="s">
        <v>26038</v>
      </c>
      <c r="C158" s="159" t="str">
        <f>_xlfn.XLOOKUP(D158,[1]!Data[CEDULA],[1]!Data[Nombre Completo],"No Existe",0,1)</f>
        <v>MARTHA DEL SOCORRO RAMIREZ HAMBURGUER</v>
      </c>
      <c r="D158" s="162">
        <v>32705541</v>
      </c>
      <c r="E158" s="139">
        <f>IFERROR(_xlfn.NUMBERVALUE(Data[[#This Row],[CEDULA ]],",","."),_xlfn.NUMBERVALUE(Data[[#This Row],[CEDULA ]],".",","))</f>
        <v>32705541</v>
      </c>
      <c r="F158" s="139" t="str">
        <f>_xlfn.XLOOKUP(E158,[1]!Data[CEDULA],[1]!Data[CARGO],"No Existe",0,1)</f>
        <v>SUPERNUMERARIO(A)</v>
      </c>
      <c r="G158" s="24" t="str">
        <f>_xlfn.XLOOKUP(E158,[1]!Data[CEDULA],[1]!Data[EMPRESA DONDE PRESTA SERVICIO],"No Existe",0,1)</f>
        <v>COMFAMILIAR ATLANTICO</v>
      </c>
      <c r="H158" s="24" t="str">
        <f>_xlfn.XLOOKUP(E158,[1]!Data[CEDULA],[1]!Data[UBICACIÓN],"No Existe",0,1)</f>
        <v>CENTRO RECREACIONAL TURIPANA</v>
      </c>
      <c r="I158" s="24" t="s">
        <v>25911</v>
      </c>
      <c r="J158" s="111" t="str">
        <f>UPPER(TEXT(Data[[#This Row],[F. INICIO]],"mmmm"))</f>
        <v>SEPTIEMBRE</v>
      </c>
      <c r="K158" s="113">
        <v>4</v>
      </c>
      <c r="L158" s="11" t="s">
        <v>5</v>
      </c>
      <c r="M158" s="11" t="s">
        <v>25630</v>
      </c>
      <c r="N158" s="141" t="str">
        <f>_xlfn.XLOOKUP(D158,[1]!Data[CEDULA],[1]!Data[EPS/SURA],"No Existe",0,1)</f>
        <v>SALUD TOTAL</v>
      </c>
      <c r="O158" s="112">
        <f>YEAR(Data[[#This Row],[F. INICIO]])</f>
        <v>2023</v>
      </c>
      <c r="P158" s="114">
        <v>45184</v>
      </c>
      <c r="Q158" s="114">
        <v>45187</v>
      </c>
      <c r="R158" s="24" t="s">
        <v>7682</v>
      </c>
      <c r="S158" s="92" t="str">
        <f>IF(Data[[#This Row],[TIPO DE INCAPACIDAD]]="LICENCIA DE PATERNIDAD","Licencia de paternidad",IF(Data[[#This Row],[TIPO DE INCAPACIDAD]]="LICENCIA DE LUTO","Licencia de Luto",_xlfn.IFNA(VLOOKUP(R158,'CIE-10 PARA RIPS'!$A$6:B13323,2,0),"No especificado")))</f>
        <v>Lumbago no especificado</v>
      </c>
      <c r="T158" t="str">
        <f>IF(P158&lt;&gt;"", IF(P158&gt;0, IF(P158&lt;=DATE(YEAR(P158),MONTH(P158),DAY(P158)), IF(P158&gt;=DATE(YEAR(P158),MONTH(P158),1), IF(K158&gt;10, C158, IF(SUMIFS($K:$K, $C:$C, C158, $P:$P, "&gt;="&amp;DATE(YEAR(P158),MONTH(P158),1), $P:$P, "&lt;="&amp;EOMONTH(P158,0))&gt;10, C158, "")), ""))), "")</f>
        <v/>
      </c>
      <c r="U158" t="str">
        <f>IF(AND(P158&lt;&gt;"", P158&gt;=DATE(YEAR(P158),MONTH(P158),1), SUMIFS($K:$K, $C:$C, C158, $P:$P, "&gt;="&amp;DATE(YEAR(P158),MONTH(P158),1), $P:$P, "&lt;="&amp;EOMONTH(P158,0))&gt;10), K158, "")</f>
        <v/>
      </c>
      <c r="V158" t="str">
        <f>IF(AND(P158&lt;&gt;"", P158&gt;=DATE(YEAR(P158),MONTH(P158),1), SUMIFS($K:$K, $C:$C, C158, $P:$P, "&gt;="&amp;DATE(YEAR(P158),MONTH(P158),1), $P:$P, "&lt;="&amp;EOMONTH(P158,0))&gt;10), YEAR(P158), "")</f>
        <v/>
      </c>
      <c r="W158" t="str">
        <f>IF(AND(P158&lt;&gt;"", P158&gt;=DATE(YEAR(P158),MONTH(P158),1), SUMIFS($K:$K, $C:$C, C158, $P:$P, "&gt;="&amp;DATE(YEAR(P158),MONTH(P158),1), $P:$P, "&lt;="&amp;EOMONTH(P158,0))&gt;10), TEXT(P158, "MMMM"), "")</f>
        <v/>
      </c>
      <c r="X158" t="str" cm="1">
        <f t="array" ref="X158">IF(AND(P158&lt;&gt;"", P158&gt;=DATE(YEAR(P158),MONTH(P158),1), SUMIFS($K:$K, $C:$C, C158, $P:$P, "&gt;="&amp;DATE(YEAR(P158),MONTH(P158),1), $P:$P, "&lt;="&amp;EOMONTH(P158,0))&gt;10), _xlfn.TEXTJOIN(", ", TRUE, _xlfn._xlws.FILTER($R:$R, ($C:$C=C158) * ($P:$P&gt;=DATE(YEAR(P158),MONTH(P158),1)) * ($P:$P&lt;=EOMONTH(P158,0)))), "")</f>
        <v/>
      </c>
      <c r="Y158" t="str" cm="1">
        <f t="array" ref="Y158">IF(AND(P158&lt;&gt;"", P158&gt;=DATE(YEAR(P158),MONTH(P158),1), SUMIFS($K:$K, $C:$C, C158, $P:$P, "&gt;="&amp;DATE(YEAR(P158),MONTH(P158),1), $P:$P, "&lt;="&amp;EOMONTH(P158,0))&gt;10), _xlfn.TEXTJOIN(", ", TRUE, _xlfn._xlws.FILTER($S:$S, ($C:$C=C158) * ($P:$P&gt;=DATE(YEAR(P158),MONTH(P158),1)) * ($P:$P&lt;=EOMONTH(P158,0)))), "")</f>
        <v/>
      </c>
    </row>
    <row r="159" spans="1:25" x14ac:dyDescent="0.25">
      <c r="A159" s="83">
        <v>152</v>
      </c>
      <c r="B159" s="111" t="s">
        <v>26038</v>
      </c>
      <c r="C159" s="159" t="str">
        <f>_xlfn.XLOOKUP(D159,[1]!Data[CEDULA],[1]!Data[Nombre Completo],"No Existe",0,1)</f>
        <v>MARTHA DEL SOCORRO RAMIREZ HAMBURGUER</v>
      </c>
      <c r="D159" s="162">
        <v>32705541</v>
      </c>
      <c r="E159" s="139">
        <f>IFERROR(_xlfn.NUMBERVALUE(Data[[#This Row],[CEDULA ]],",","."),_xlfn.NUMBERVALUE(Data[[#This Row],[CEDULA ]],".",","))</f>
        <v>32705541</v>
      </c>
      <c r="F159" s="139" t="str">
        <f>_xlfn.XLOOKUP(E159,[1]!Data[CEDULA],[1]!Data[CARGO],"No Existe",0,1)</f>
        <v>SUPERNUMERARIO(A)</v>
      </c>
      <c r="G159" s="24" t="str">
        <f>_xlfn.XLOOKUP(E159,[1]!Data[CEDULA],[1]!Data[EMPRESA DONDE PRESTA SERVICIO],"No Existe",0,1)</f>
        <v>COMFAMILIAR ATLANTICO</v>
      </c>
      <c r="H159" s="24" t="str">
        <f>_xlfn.XLOOKUP(E159,[1]!Data[CEDULA],[1]!Data[UBICACIÓN],"No Existe",0,1)</f>
        <v>CENTRO RECREACIONAL TURIPANA</v>
      </c>
      <c r="I159" s="24" t="s">
        <v>25911</v>
      </c>
      <c r="J159" s="111" t="str">
        <f>UPPER(TEXT(Data[[#This Row],[F. INICIO]],"mmmm"))</f>
        <v>SEPTIEMBRE</v>
      </c>
      <c r="K159" s="113">
        <v>5</v>
      </c>
      <c r="L159" s="11" t="s">
        <v>5</v>
      </c>
      <c r="M159" s="11" t="s">
        <v>25630</v>
      </c>
      <c r="N159" s="141" t="str">
        <f>_xlfn.XLOOKUP(D159,[1]!Data[CEDULA],[1]!Data[EPS/SURA],"No Existe",0,1)</f>
        <v>SALUD TOTAL</v>
      </c>
      <c r="O159" s="112">
        <f>YEAR(Data[[#This Row],[F. INICIO]])</f>
        <v>2023</v>
      </c>
      <c r="P159" s="114">
        <v>45191</v>
      </c>
      <c r="Q159" s="114">
        <v>45195</v>
      </c>
      <c r="R159" s="24" t="s">
        <v>7682</v>
      </c>
      <c r="S159" s="92" t="str">
        <f>IF(Data[[#This Row],[TIPO DE INCAPACIDAD]]="LICENCIA DE PATERNIDAD","Licencia de paternidad",IF(Data[[#This Row],[TIPO DE INCAPACIDAD]]="LICENCIA DE LUTO","Licencia de Luto",_xlfn.IFNA(VLOOKUP(R159,'CIE-10 PARA RIPS'!$A$6:B13324,2,0),"No especificado")))</f>
        <v>Lumbago no especificado</v>
      </c>
      <c r="T159" t="str">
        <f>IF(P159&lt;&gt;"", IF(P159&gt;0, IF(P159&lt;=DATE(YEAR(P159),MONTH(P159),DAY(P159)), IF(P159&gt;=DATE(YEAR(P159),MONTH(P159),1), IF(K159&gt;10, C159, IF(SUMIFS($K:$K, $C:$C, C159, $P:$P, "&gt;="&amp;DATE(YEAR(P159),MONTH(P159),1), $P:$P, "&lt;="&amp;EOMONTH(P159,0))&gt;10, C159, "")), ""))), "")</f>
        <v/>
      </c>
      <c r="U159" t="str">
        <f>IF(AND(P159&lt;&gt;"", P159&gt;=DATE(YEAR(P159),MONTH(P159),1), SUMIFS($K:$K, $C:$C, C159, $P:$P, "&gt;="&amp;DATE(YEAR(P159),MONTH(P159),1), $P:$P, "&lt;="&amp;EOMONTH(P159,0))&gt;10), K159, "")</f>
        <v/>
      </c>
      <c r="V159" t="str">
        <f>IF(AND(P159&lt;&gt;"", P159&gt;=DATE(YEAR(P159),MONTH(P159),1), SUMIFS($K:$K, $C:$C, C159, $P:$P, "&gt;="&amp;DATE(YEAR(P159),MONTH(P159),1), $P:$P, "&lt;="&amp;EOMONTH(P159,0))&gt;10), YEAR(P159), "")</f>
        <v/>
      </c>
      <c r="W159" t="str">
        <f>IF(AND(P159&lt;&gt;"", P159&gt;=DATE(YEAR(P159),MONTH(P159),1), SUMIFS($K:$K, $C:$C, C159, $P:$P, "&gt;="&amp;DATE(YEAR(P159),MONTH(P159),1), $P:$P, "&lt;="&amp;EOMONTH(P159,0))&gt;10), TEXT(P159, "MMMM"), "")</f>
        <v/>
      </c>
      <c r="X159" t="str" cm="1">
        <f t="array" ref="X159">IF(AND(P159&lt;&gt;"", P159&gt;=DATE(YEAR(P159),MONTH(P159),1), SUMIFS($K:$K, $C:$C, C159, $P:$P, "&gt;="&amp;DATE(YEAR(P159),MONTH(P159),1), $P:$P, "&lt;="&amp;EOMONTH(P159,0))&gt;10), _xlfn.TEXTJOIN(", ", TRUE, _xlfn._xlws.FILTER($R:$R, ($C:$C=C159) * ($P:$P&gt;=DATE(YEAR(P159),MONTH(P159),1)) * ($P:$P&lt;=EOMONTH(P159,0)))), "")</f>
        <v/>
      </c>
      <c r="Y159" t="str" cm="1">
        <f t="array" ref="Y159">IF(AND(P159&lt;&gt;"", P159&gt;=DATE(YEAR(P159),MONTH(P159),1), SUMIFS($K:$K, $C:$C, C159, $P:$P, "&gt;="&amp;DATE(YEAR(P159),MONTH(P159),1), $P:$P, "&lt;="&amp;EOMONTH(P159,0))&gt;10), _xlfn.TEXTJOIN(", ", TRUE, _xlfn._xlws.FILTER($S:$S, ($C:$C=C159) * ($P:$P&gt;=DATE(YEAR(P159),MONTH(P159),1)) * ($P:$P&lt;=EOMONTH(P159,0)))), "")</f>
        <v/>
      </c>
    </row>
    <row r="160" spans="1:25" x14ac:dyDescent="0.25">
      <c r="A160" s="83">
        <v>153</v>
      </c>
      <c r="B160" s="111" t="s">
        <v>26038</v>
      </c>
      <c r="C160" s="159" t="str">
        <f>_xlfn.XLOOKUP(D160,[1]!Data[CEDULA],[1]!Data[Nombre Completo],"No Existe",0,1)</f>
        <v>ANGEL ALBERTO SILVA RAMIREZ</v>
      </c>
      <c r="D160">
        <v>1143324697</v>
      </c>
      <c r="E160" s="139">
        <f>IFERROR(_xlfn.NUMBERVALUE(Data[[#This Row],[CEDULA ]],",","."),_xlfn.NUMBERVALUE(Data[[#This Row],[CEDULA ]],".",","))</f>
        <v>1143324697</v>
      </c>
      <c r="F160" s="139" t="str">
        <f>_xlfn.XLOOKUP(E160,[1]!Data[CEDULA],[1]!Data[CARGO],"No Existe",0,1)</f>
        <v>SUPERNUMERARIO(A)</v>
      </c>
      <c r="G160" s="11" t="str">
        <f>_xlfn.XLOOKUP(E160,[1]!Data[CEDULA],[1]!Data[EMPRESA DONDE PRESTA SERVICIO],"No Existe",0,1)</f>
        <v>COMFAMILIAR ATLANTICO</v>
      </c>
      <c r="H160" s="11" t="str">
        <f>_xlfn.XLOOKUP(E160,[1]!Data[CEDULA],[1]!Data[UBICACIÓN],"No Existe",0,1)</f>
        <v>SEDE CARIBE</v>
      </c>
      <c r="I160" s="11" t="s">
        <v>25912</v>
      </c>
      <c r="J160" s="111" t="str">
        <f>UPPER(TEXT(Data[[#This Row],[F. INICIO]],"mmmm"))</f>
        <v>AGOSTO</v>
      </c>
      <c r="K160" s="113">
        <v>1</v>
      </c>
      <c r="L160" s="11" t="s">
        <v>5</v>
      </c>
      <c r="M160" s="11" t="s">
        <v>25630</v>
      </c>
      <c r="N160" s="141" t="str">
        <f>_xlfn.XLOOKUP(D160,[1]!Data[CEDULA],[1]!Data[EPS/SURA],"No Existe",0,1)</f>
        <v>MUTUALSER</v>
      </c>
      <c r="O160" s="96">
        <f>YEAR(Data[[#This Row],[F. INICIO]])</f>
        <v>2018</v>
      </c>
      <c r="P160" s="120">
        <v>43323</v>
      </c>
      <c r="Q160" s="120">
        <v>43323</v>
      </c>
      <c r="R160" s="24" t="s">
        <v>9886</v>
      </c>
      <c r="S160" s="92" t="str">
        <f>IF(Data[[#This Row],[TIPO DE INCAPACIDAD]]="LICENCIA DE PATERNIDAD","Licencia de paternidad",IF(Data[[#This Row],[TIPO DE INCAPACIDAD]]="LICENCIA DE LUTO","Licencia de Luto",_xlfn.IFNA(VLOOKUP(R160,'CIE-10 PARA RIPS'!$A$6:B13325,2,0),"No especificado")))</f>
        <v>Cefalea debida a tension</v>
      </c>
      <c r="T160" t="str">
        <f>IF(P160&lt;&gt;"", IF(P160&gt;0, IF(P160&lt;=DATE(YEAR(P160),MONTH(P160),DAY(P160)), IF(P160&gt;=DATE(YEAR(P160),MONTH(P160),1), IF(K160&gt;10, C160, IF(SUMIFS($K:$K, $C:$C, C160, $P:$P, "&gt;="&amp;DATE(YEAR(P160),MONTH(P160),1), $P:$P, "&lt;="&amp;EOMONTH(P160,0))&gt;10, C160, "")), ""))), "")</f>
        <v/>
      </c>
      <c r="U160" t="str">
        <f>IF(AND(P160&lt;&gt;"", P160&gt;=DATE(YEAR(P160),MONTH(P160),1), SUMIFS($K:$K, $C:$C, C160, $P:$P, "&gt;="&amp;DATE(YEAR(P160),MONTH(P160),1), $P:$P, "&lt;="&amp;EOMONTH(P160,0))&gt;10), K160, "")</f>
        <v/>
      </c>
      <c r="V160" t="str">
        <f>IF(AND(P160&lt;&gt;"", P160&gt;=DATE(YEAR(P160),MONTH(P160),1), SUMIFS($K:$K, $C:$C, C160, $P:$P, "&gt;="&amp;DATE(YEAR(P160),MONTH(P160),1), $P:$P, "&lt;="&amp;EOMONTH(P160,0))&gt;10), YEAR(P160), "")</f>
        <v/>
      </c>
      <c r="W160" t="str">
        <f>IF(AND(P160&lt;&gt;"", P160&gt;=DATE(YEAR(P160),MONTH(P160),1), SUMIFS($K:$K, $C:$C, C160, $P:$P, "&gt;="&amp;DATE(YEAR(P160),MONTH(P160),1), $P:$P, "&lt;="&amp;EOMONTH(P160,0))&gt;10), TEXT(P160, "MMMM"), "")</f>
        <v/>
      </c>
      <c r="X160" t="str" cm="1">
        <f t="array" ref="X160">IF(AND(P160&lt;&gt;"", P160&gt;=DATE(YEAR(P160),MONTH(P160),1), SUMIFS($K:$K, $C:$C, C160, $P:$P, "&gt;="&amp;DATE(YEAR(P160),MONTH(P160),1), $P:$P, "&lt;="&amp;EOMONTH(P160,0))&gt;10), _xlfn.TEXTJOIN(", ", TRUE, _xlfn._xlws.FILTER($R:$R, ($C:$C=C160) * ($P:$P&gt;=DATE(YEAR(P160),MONTH(P160),1)) * ($P:$P&lt;=EOMONTH(P160,0)))), "")</f>
        <v/>
      </c>
      <c r="Y160" t="str" cm="1">
        <f t="array" ref="Y160">IF(AND(P160&lt;&gt;"", P160&gt;=DATE(YEAR(P160),MONTH(P160),1), SUMIFS($K:$K, $C:$C, C160, $P:$P, "&gt;="&amp;DATE(YEAR(P160),MONTH(P160),1), $P:$P, "&lt;="&amp;EOMONTH(P160,0))&gt;10), _xlfn.TEXTJOIN(", ", TRUE, _xlfn._xlws.FILTER($S:$S, ($C:$C=C160) * ($P:$P&gt;=DATE(YEAR(P160),MONTH(P160),1)) * ($P:$P&lt;=EOMONTH(P160,0)))), "")</f>
        <v/>
      </c>
    </row>
    <row r="161" spans="1:25" x14ac:dyDescent="0.25">
      <c r="A161" s="83">
        <v>154</v>
      </c>
      <c r="B161" s="111" t="s">
        <v>26038</v>
      </c>
      <c r="C161" s="159" t="str">
        <f>_xlfn.XLOOKUP(D161,[1]!Data[CEDULA],[1]!Data[Nombre Completo],"No Existe",0,1)</f>
        <v>MARIA DEL CARMEN FERRER ALVIS</v>
      </c>
      <c r="D161" s="162">
        <v>22506589</v>
      </c>
      <c r="E161" s="139">
        <f>IFERROR(_xlfn.NUMBERVALUE(Data[[#This Row],[CEDULA ]],",","."),_xlfn.NUMBERVALUE(Data[[#This Row],[CEDULA ]],".",","))</f>
        <v>22506589</v>
      </c>
      <c r="F161" s="139" t="str">
        <f>_xlfn.XLOOKUP(E161,[1]!Data[CEDULA],[1]!Data[CARGO],"No Existe",0,1)</f>
        <v>PORCINADOR</v>
      </c>
      <c r="G161" s="24" t="str">
        <f>_xlfn.XLOOKUP(E161,[1]!Data[CEDULA],[1]!Data[EMPRESA DONDE PRESTA SERVICIO],"No Existe",0,1)</f>
        <v>COMFAMILIAR ATLANTICO</v>
      </c>
      <c r="H161" s="24" t="str">
        <f>_xlfn.XLOOKUP(E161,[1]!Data[CEDULA],[1]!Data[UBICACIÓN],"No Existe",0,1)</f>
        <v>CENTRO DE PROCESAMIENTO</v>
      </c>
      <c r="I161" s="24" t="s">
        <v>25911</v>
      </c>
      <c r="J161" s="111" t="str">
        <f>UPPER(TEXT(Data[[#This Row],[F. INICIO]],"mmmm"))</f>
        <v>SEPTIEMBRE</v>
      </c>
      <c r="K161" s="113">
        <v>2</v>
      </c>
      <c r="L161" s="11" t="s">
        <v>94</v>
      </c>
      <c r="M161" s="9" t="s">
        <v>12770</v>
      </c>
      <c r="N161" s="141" t="str">
        <f>_xlfn.XLOOKUP(D161,[1]!Data[CEDULA],[1]!Data[EPS/SURA],"No Existe",0,1)</f>
        <v>SALUD TOTAL</v>
      </c>
      <c r="O161" s="112">
        <f>YEAR(Data[[#This Row],[F. INICIO]])</f>
        <v>2023</v>
      </c>
      <c r="P161" s="114">
        <v>45196</v>
      </c>
      <c r="Q161" s="114">
        <v>45197</v>
      </c>
      <c r="R161" s="111" t="s">
        <v>106</v>
      </c>
      <c r="S161" s="92" t="str">
        <f>IF(Data[[#This Row],[TIPO DE INCAPACIDAD]]="LICENCIA DE PATERNIDAD","Licencia de paternidad",IF(Data[[#This Row],[TIPO DE INCAPACIDAD]]="LICENCIA DE LUTO","Licencia de Luto",_xlfn.IFNA(VLOOKUP(R161,'CIE-10 PARA RIPS'!$A$6:B13326,2,0),"No especificado")))</f>
        <v>Esguinces y torceduras del tobillo</v>
      </c>
      <c r="T161" t="str">
        <f>IF(P161&lt;&gt;"", IF(P161&gt;0, IF(P161&lt;=DATE(YEAR(P161),MONTH(P161),DAY(P161)), IF(P161&gt;=DATE(YEAR(P161),MONTH(P161),1), IF(K161&gt;10, C161, IF(SUMIFS($K:$K, $C:$C, C161, $P:$P, "&gt;="&amp;DATE(YEAR(P161),MONTH(P161),1), $P:$P, "&lt;="&amp;EOMONTH(P161,0))&gt;10, C161, "")), ""))), "")</f>
        <v/>
      </c>
      <c r="U161" t="str">
        <f>IF(AND(P161&lt;&gt;"", P161&gt;=DATE(YEAR(P161),MONTH(P161),1), SUMIFS($K:$K, $C:$C, C161, $P:$P, "&gt;="&amp;DATE(YEAR(P161),MONTH(P161),1), $P:$P, "&lt;="&amp;EOMONTH(P161,0))&gt;10), K161, "")</f>
        <v/>
      </c>
      <c r="V161" t="str">
        <f>IF(AND(P161&lt;&gt;"", P161&gt;=DATE(YEAR(P161),MONTH(P161),1), SUMIFS($K:$K, $C:$C, C161, $P:$P, "&gt;="&amp;DATE(YEAR(P161),MONTH(P161),1), $P:$P, "&lt;="&amp;EOMONTH(P161,0))&gt;10), YEAR(P161), "")</f>
        <v/>
      </c>
      <c r="W161" t="str">
        <f>IF(AND(P161&lt;&gt;"", P161&gt;=DATE(YEAR(P161),MONTH(P161),1), SUMIFS($K:$K, $C:$C, C161, $P:$P, "&gt;="&amp;DATE(YEAR(P161),MONTH(P161),1), $P:$P, "&lt;="&amp;EOMONTH(P161,0))&gt;10), TEXT(P161, "MMMM"), "")</f>
        <v/>
      </c>
      <c r="X161" t="str" cm="1">
        <f t="array" ref="X161">IF(AND(P161&lt;&gt;"", P161&gt;=DATE(YEAR(P161),MONTH(P161),1), SUMIFS($K:$K, $C:$C, C161, $P:$P, "&gt;="&amp;DATE(YEAR(P161),MONTH(P161),1), $P:$P, "&lt;="&amp;EOMONTH(P161,0))&gt;10), _xlfn.TEXTJOIN(", ", TRUE, _xlfn._xlws.FILTER($R:$R, ($C:$C=C161) * ($P:$P&gt;=DATE(YEAR(P161),MONTH(P161),1)) * ($P:$P&lt;=EOMONTH(P161,0)))), "")</f>
        <v/>
      </c>
      <c r="Y161" t="str" cm="1">
        <f t="array" ref="Y161">IF(AND(P161&lt;&gt;"", P161&gt;=DATE(YEAR(P161),MONTH(P161),1), SUMIFS($K:$K, $C:$C, C161, $P:$P, "&gt;="&amp;DATE(YEAR(P161),MONTH(P161),1), $P:$P, "&lt;="&amp;EOMONTH(P161,0))&gt;10), _xlfn.TEXTJOIN(", ", TRUE, _xlfn._xlws.FILTER($S:$S, ($C:$C=C161) * ($P:$P&gt;=DATE(YEAR(P161),MONTH(P161),1)) * ($P:$P&lt;=EOMONTH(P161,0)))), "")</f>
        <v/>
      </c>
    </row>
    <row r="162" spans="1:25" x14ac:dyDescent="0.25">
      <c r="A162" s="83">
        <v>155</v>
      </c>
      <c r="B162" s="111" t="s">
        <v>26038</v>
      </c>
      <c r="C162" s="159" t="str">
        <f>_xlfn.XLOOKUP(D162,[1]!Data[CEDULA],[1]!Data[Nombre Completo],"No Existe",0,1)</f>
        <v>MARIA DEL CARMEN FERRER ALVIS</v>
      </c>
      <c r="D162" s="162">
        <v>22506589</v>
      </c>
      <c r="E162" s="139">
        <f>IFERROR(_xlfn.NUMBERVALUE(Data[[#This Row],[CEDULA ]],",","."),_xlfn.NUMBERVALUE(Data[[#This Row],[CEDULA ]],".",","))</f>
        <v>22506589</v>
      </c>
      <c r="F162" s="139" t="str">
        <f>_xlfn.XLOOKUP(E162,[1]!Data[CEDULA],[1]!Data[CARGO],"No Existe",0,1)</f>
        <v>PORCINADOR</v>
      </c>
      <c r="G162" s="24" t="str">
        <f>_xlfn.XLOOKUP(E162,[1]!Data[CEDULA],[1]!Data[EMPRESA DONDE PRESTA SERVICIO],"No Existe",0,1)</f>
        <v>COMFAMILIAR ATLANTICO</v>
      </c>
      <c r="H162" s="24" t="str">
        <f>_xlfn.XLOOKUP(E162,[1]!Data[CEDULA],[1]!Data[UBICACIÓN],"No Existe",0,1)</f>
        <v>CENTRO DE PROCESAMIENTO</v>
      </c>
      <c r="I162" s="24" t="s">
        <v>25911</v>
      </c>
      <c r="J162" s="111" t="str">
        <f>UPPER(TEXT(Data[[#This Row],[F. INICIO]],"mmmm"))</f>
        <v>OCTUBRE</v>
      </c>
      <c r="K162" s="113">
        <v>2</v>
      </c>
      <c r="L162" s="11" t="s">
        <v>94</v>
      </c>
      <c r="M162" s="9" t="s">
        <v>12770</v>
      </c>
      <c r="N162" s="141" t="str">
        <f>_xlfn.XLOOKUP(D162,[1]!Data[CEDULA],[1]!Data[EPS/SURA],"No Existe",0,1)</f>
        <v>SALUD TOTAL</v>
      </c>
      <c r="O162" s="112">
        <f>YEAR(Data[[#This Row],[F. INICIO]])</f>
        <v>2023</v>
      </c>
      <c r="P162" s="114">
        <v>45203</v>
      </c>
      <c r="Q162" s="114">
        <v>45204</v>
      </c>
      <c r="R162" s="111" t="s">
        <v>106</v>
      </c>
      <c r="S162" s="92" t="str">
        <f>IF(Data[[#This Row],[TIPO DE INCAPACIDAD]]="LICENCIA DE PATERNIDAD","Licencia de paternidad",IF(Data[[#This Row],[TIPO DE INCAPACIDAD]]="LICENCIA DE LUTO","Licencia de Luto",_xlfn.IFNA(VLOOKUP(R162,'CIE-10 PARA RIPS'!$A$6:B13327,2,0),"No especificado")))</f>
        <v>Esguinces y torceduras del tobillo</v>
      </c>
      <c r="T162" t="str">
        <f>IF(P162&lt;&gt;"", IF(P162&gt;0, IF(P162&lt;=DATE(YEAR(P162),MONTH(P162),DAY(P162)), IF(P162&gt;=DATE(YEAR(P162),MONTH(P162),1), IF(K162&gt;10, C162, IF(SUMIFS($K:$K, $C:$C, C162, $P:$P, "&gt;="&amp;DATE(YEAR(P162),MONTH(P162),1), $P:$P, "&lt;="&amp;EOMONTH(P162,0))&gt;10, C162, "")), ""))), "")</f>
        <v/>
      </c>
      <c r="U162" t="str">
        <f>IF(AND(P162&lt;&gt;"", P162&gt;=DATE(YEAR(P162),MONTH(P162),1), SUMIFS($K:$K, $C:$C, C162, $P:$P, "&gt;="&amp;DATE(YEAR(P162),MONTH(P162),1), $P:$P, "&lt;="&amp;EOMONTH(P162,0))&gt;10), K162, "")</f>
        <v/>
      </c>
      <c r="V162" t="str">
        <f>IF(AND(P162&lt;&gt;"", P162&gt;=DATE(YEAR(P162),MONTH(P162),1), SUMIFS($K:$K, $C:$C, C162, $P:$P, "&gt;="&amp;DATE(YEAR(P162),MONTH(P162),1), $P:$P, "&lt;="&amp;EOMONTH(P162,0))&gt;10), YEAR(P162), "")</f>
        <v/>
      </c>
      <c r="W162" t="str">
        <f>IF(AND(P162&lt;&gt;"", P162&gt;=DATE(YEAR(P162),MONTH(P162),1), SUMIFS($K:$K, $C:$C, C162, $P:$P, "&gt;="&amp;DATE(YEAR(P162),MONTH(P162),1), $P:$P, "&lt;="&amp;EOMONTH(P162,0))&gt;10), TEXT(P162, "MMMM"), "")</f>
        <v/>
      </c>
      <c r="X162" t="str" cm="1">
        <f t="array" ref="X162">IF(AND(P162&lt;&gt;"", P162&gt;=DATE(YEAR(P162),MONTH(P162),1), SUMIFS($K:$K, $C:$C, C162, $P:$P, "&gt;="&amp;DATE(YEAR(P162),MONTH(P162),1), $P:$P, "&lt;="&amp;EOMONTH(P162,0))&gt;10), _xlfn.TEXTJOIN(", ", TRUE, _xlfn._xlws.FILTER($R:$R, ($C:$C=C162) * ($P:$P&gt;=DATE(YEAR(P162),MONTH(P162),1)) * ($P:$P&lt;=EOMONTH(P162,0)))), "")</f>
        <v/>
      </c>
      <c r="Y162" t="str" cm="1">
        <f t="array" ref="Y162">IF(AND(P162&lt;&gt;"", P162&gt;=DATE(YEAR(P162),MONTH(P162),1), SUMIFS($K:$K, $C:$C, C162, $P:$P, "&gt;="&amp;DATE(YEAR(P162),MONTH(P162),1), $P:$P, "&lt;="&amp;EOMONTH(P162,0))&gt;10), _xlfn.TEXTJOIN(", ", TRUE, _xlfn._xlws.FILTER($S:$S, ($C:$C=C162) * ($P:$P&gt;=DATE(YEAR(P162),MONTH(P162),1)) * ($P:$P&lt;=EOMONTH(P162,0)))), "")</f>
        <v/>
      </c>
    </row>
    <row r="163" spans="1:25" x14ac:dyDescent="0.25">
      <c r="A163" s="83">
        <v>156</v>
      </c>
      <c r="B163" s="111" t="s">
        <v>26038</v>
      </c>
      <c r="C163" s="159" t="str">
        <f>_xlfn.XLOOKUP(D163,[1]!Data[CEDULA],[1]!Data[Nombre Completo],"No Existe",0,1)</f>
        <v>MARIA DEL CARMEN FERRER ALVIS</v>
      </c>
      <c r="D163" s="162">
        <v>22506589</v>
      </c>
      <c r="E163" s="139">
        <f>IFERROR(_xlfn.NUMBERVALUE(Data[[#This Row],[CEDULA ]],",","."),_xlfn.NUMBERVALUE(Data[[#This Row],[CEDULA ]],".",","))</f>
        <v>22506589</v>
      </c>
      <c r="F163" s="139" t="str">
        <f>_xlfn.XLOOKUP(E163,[1]!Data[CEDULA],[1]!Data[CARGO],"No Existe",0,1)</f>
        <v>PORCINADOR</v>
      </c>
      <c r="G163" s="24" t="str">
        <f>_xlfn.XLOOKUP(E163,[1]!Data[CEDULA],[1]!Data[EMPRESA DONDE PRESTA SERVICIO],"No Existe",0,1)</f>
        <v>COMFAMILIAR ATLANTICO</v>
      </c>
      <c r="H163" s="24" t="str">
        <f>_xlfn.XLOOKUP(E163,[1]!Data[CEDULA],[1]!Data[UBICACIÓN],"No Existe",0,1)</f>
        <v>CENTRO DE PROCESAMIENTO</v>
      </c>
      <c r="I163" s="24" t="s">
        <v>25911</v>
      </c>
      <c r="J163" s="111" t="str">
        <f>UPPER(TEXT(Data[[#This Row],[F. INICIO]],"mmmm"))</f>
        <v>SEPTIEMBRE</v>
      </c>
      <c r="K163" s="113">
        <v>3</v>
      </c>
      <c r="L163" s="11" t="s">
        <v>94</v>
      </c>
      <c r="M163" s="9" t="s">
        <v>12770</v>
      </c>
      <c r="N163" s="141" t="str">
        <f>_xlfn.XLOOKUP(D163,[1]!Data[CEDULA],[1]!Data[EPS/SURA],"No Existe",0,1)</f>
        <v>SALUD TOTAL</v>
      </c>
      <c r="O163" s="112">
        <f>YEAR(Data[[#This Row],[F. INICIO]])</f>
        <v>2023</v>
      </c>
      <c r="P163" s="114">
        <v>45197</v>
      </c>
      <c r="Q163" s="114">
        <v>45199</v>
      </c>
      <c r="R163" s="111" t="s">
        <v>106</v>
      </c>
      <c r="S163" s="92" t="str">
        <f>IF(Data[[#This Row],[TIPO DE INCAPACIDAD]]="LICENCIA DE PATERNIDAD","Licencia de paternidad",IF(Data[[#This Row],[TIPO DE INCAPACIDAD]]="LICENCIA DE LUTO","Licencia de Luto",_xlfn.IFNA(VLOOKUP(R163,'CIE-10 PARA RIPS'!$A$6:B13328,2,0),"No especificado")))</f>
        <v>Esguinces y torceduras del tobillo</v>
      </c>
      <c r="T163" t="str">
        <f>IF(P163&lt;&gt;"", IF(P163&gt;0, IF(P163&lt;=DATE(YEAR(P163),MONTH(P163),DAY(P163)), IF(P163&gt;=DATE(YEAR(P163),MONTH(P163),1), IF(K163&gt;10, C163, IF(SUMIFS($K:$K, $C:$C, C163, $P:$P, "&gt;="&amp;DATE(YEAR(P163),MONTH(P163),1), $P:$P, "&lt;="&amp;EOMONTH(P163,0))&gt;10, C163, "")), ""))), "")</f>
        <v/>
      </c>
      <c r="U163" t="str">
        <f>IF(AND(P163&lt;&gt;"", P163&gt;=DATE(YEAR(P163),MONTH(P163),1), SUMIFS($K:$K, $C:$C, C163, $P:$P, "&gt;="&amp;DATE(YEAR(P163),MONTH(P163),1), $P:$P, "&lt;="&amp;EOMONTH(P163,0))&gt;10), K163, "")</f>
        <v/>
      </c>
      <c r="V163" t="str">
        <f>IF(AND(P163&lt;&gt;"", P163&gt;=DATE(YEAR(P163),MONTH(P163),1), SUMIFS($K:$K, $C:$C, C163, $P:$P, "&gt;="&amp;DATE(YEAR(P163),MONTH(P163),1), $P:$P, "&lt;="&amp;EOMONTH(P163,0))&gt;10), YEAR(P163), "")</f>
        <v/>
      </c>
      <c r="W163" t="str">
        <f>IF(AND(P163&lt;&gt;"", P163&gt;=DATE(YEAR(P163),MONTH(P163),1), SUMIFS($K:$K, $C:$C, C163, $P:$P, "&gt;="&amp;DATE(YEAR(P163),MONTH(P163),1), $P:$P, "&lt;="&amp;EOMONTH(P163,0))&gt;10), TEXT(P163, "MMMM"), "")</f>
        <v/>
      </c>
      <c r="X163" t="str" cm="1">
        <f t="array" ref="X163">IF(AND(P163&lt;&gt;"", P163&gt;=DATE(YEAR(P163),MONTH(P163),1), SUMIFS($K:$K, $C:$C, C163, $P:$P, "&gt;="&amp;DATE(YEAR(P163),MONTH(P163),1), $P:$P, "&lt;="&amp;EOMONTH(P163,0))&gt;10), _xlfn.TEXTJOIN(", ", TRUE, _xlfn._xlws.FILTER($R:$R, ($C:$C=C163) * ($P:$P&gt;=DATE(YEAR(P163),MONTH(P163),1)) * ($P:$P&lt;=EOMONTH(P163,0)))), "")</f>
        <v/>
      </c>
      <c r="Y163" t="str" cm="1">
        <f t="array" ref="Y163">IF(AND(P163&lt;&gt;"", P163&gt;=DATE(YEAR(P163),MONTH(P163),1), SUMIFS($K:$K, $C:$C, C163, $P:$P, "&gt;="&amp;DATE(YEAR(P163),MONTH(P163),1), $P:$P, "&lt;="&amp;EOMONTH(P163,0))&gt;10), _xlfn.TEXTJOIN(", ", TRUE, _xlfn._xlws.FILTER($S:$S, ($C:$C=C163) * ($P:$P&gt;=DATE(YEAR(P163),MONTH(P163),1)) * ($P:$P&lt;=EOMONTH(P163,0)))), "")</f>
        <v/>
      </c>
    </row>
    <row r="164" spans="1:25" ht="30" x14ac:dyDescent="0.25">
      <c r="A164" s="83">
        <v>157</v>
      </c>
      <c r="B164" s="111" t="s">
        <v>26038</v>
      </c>
      <c r="C164" s="159" t="str">
        <f>_xlfn.XLOOKUP(D164,[1]!Data[CEDULA],[1]!Data[Nombre Completo],"No Existe",0,1)</f>
        <v>MICHEL DAVID MARTINEZ CONTRERAS</v>
      </c>
      <c r="D164" s="162">
        <v>1047216134</v>
      </c>
      <c r="E164" s="139">
        <f>IFERROR(_xlfn.NUMBERVALUE(Data[[#This Row],[CEDULA ]],",","."),_xlfn.NUMBERVALUE(Data[[#This Row],[CEDULA ]],".",","))</f>
        <v>1047216134</v>
      </c>
      <c r="F164" s="139" t="str">
        <f>_xlfn.XLOOKUP(E164,[1]!Data[CEDULA],[1]!Data[CARGO],"No Existe",0,1)</f>
        <v>PANADERO</v>
      </c>
      <c r="G164" s="24" t="str">
        <f>_xlfn.XLOOKUP(E164,[1]!Data[CEDULA],[1]!Data[EMPRESA DONDE PRESTA SERVICIO],"No Existe",0,1)</f>
        <v>COMFAMILIAR ATLANTICO</v>
      </c>
      <c r="H164" s="24" t="str">
        <f>_xlfn.XLOOKUP(E164,[1]!Data[CEDULA],[1]!Data[UBICACIÓN],"No Existe",0,1)</f>
        <v>SEDE NORTE MERCADEO</v>
      </c>
      <c r="I164" s="24" t="s">
        <v>25912</v>
      </c>
      <c r="J164" s="111" t="str">
        <f>UPPER(TEXT(Data[[#This Row],[F. INICIO]],"mmmm"))</f>
        <v>SEPTIEMBRE</v>
      </c>
      <c r="K164" s="113">
        <v>4</v>
      </c>
      <c r="L164" s="11" t="s">
        <v>5</v>
      </c>
      <c r="M164" s="11" t="s">
        <v>25630</v>
      </c>
      <c r="N164" s="141" t="str">
        <f>_xlfn.XLOOKUP(D164,[1]!Data[CEDULA],[1]!Data[EPS/SURA],"No Existe",0,1)</f>
        <v>EPS/SURA</v>
      </c>
      <c r="O164" s="112">
        <f>YEAR(Data[[#This Row],[F. INICIO]])</f>
        <v>2023</v>
      </c>
      <c r="P164" s="114">
        <v>45195</v>
      </c>
      <c r="Q164" s="114">
        <v>45198</v>
      </c>
      <c r="R164" s="111" t="s">
        <v>4637</v>
      </c>
      <c r="S164" s="92" t="str">
        <f>IF(Data[[#This Row],[TIPO DE INCAPACIDAD]]="LICENCIA DE PATERNIDAD","Licencia de paternidad",IF(Data[[#This Row],[TIPO DE INCAPACIDAD]]="LICENCIA DE LUTO","Licencia de Luto",_xlfn.IFNA(VLOOKUP(R164,'CIE-10 PARA RIPS'!$A$6:B13329,2,0),"No especificado")))</f>
        <v>Traumatismo no especificado de miembro inferior, nivel no especificado</v>
      </c>
      <c r="T164" t="str">
        <f>IF(P164&lt;&gt;"", IF(P164&gt;0, IF(P164&lt;=DATE(YEAR(P164),MONTH(P164),DAY(P164)), IF(P164&gt;=DATE(YEAR(P164),MONTH(P164),1), IF(K164&gt;10, C164, IF(SUMIFS($K:$K, $C:$C, C164, $P:$P, "&gt;="&amp;DATE(YEAR(P164),MONTH(P164),1), $P:$P, "&lt;="&amp;EOMONTH(P164,0))&gt;10, C164, "")), ""))), "")</f>
        <v/>
      </c>
      <c r="U164" t="str">
        <f>IF(AND(P164&lt;&gt;"", P164&gt;=DATE(YEAR(P164),MONTH(P164),1), SUMIFS($K:$K, $C:$C, C164, $P:$P, "&gt;="&amp;DATE(YEAR(P164),MONTH(P164),1), $P:$P, "&lt;="&amp;EOMONTH(P164,0))&gt;10), K164, "")</f>
        <v/>
      </c>
      <c r="V164" t="str">
        <f>IF(AND(P164&lt;&gt;"", P164&gt;=DATE(YEAR(P164),MONTH(P164),1), SUMIFS($K:$K, $C:$C, C164, $P:$P, "&gt;="&amp;DATE(YEAR(P164),MONTH(P164),1), $P:$P, "&lt;="&amp;EOMONTH(P164,0))&gt;10), YEAR(P164), "")</f>
        <v/>
      </c>
      <c r="W164" t="str">
        <f>IF(AND(P164&lt;&gt;"", P164&gt;=DATE(YEAR(P164),MONTH(P164),1), SUMIFS($K:$K, $C:$C, C164, $P:$P, "&gt;="&amp;DATE(YEAR(P164),MONTH(P164),1), $P:$P, "&lt;="&amp;EOMONTH(P164,0))&gt;10), TEXT(P164, "MMMM"), "")</f>
        <v/>
      </c>
      <c r="X164" t="str" cm="1">
        <f t="array" ref="X164">IF(AND(P164&lt;&gt;"", P164&gt;=DATE(YEAR(P164),MONTH(P164),1), SUMIFS($K:$K, $C:$C, C164, $P:$P, "&gt;="&amp;DATE(YEAR(P164),MONTH(P164),1), $P:$P, "&lt;="&amp;EOMONTH(P164,0))&gt;10), _xlfn.TEXTJOIN(", ", TRUE, _xlfn._xlws.FILTER($R:$R, ($C:$C=C164) * ($P:$P&gt;=DATE(YEAR(P164),MONTH(P164),1)) * ($P:$P&lt;=EOMONTH(P164,0)))), "")</f>
        <v/>
      </c>
      <c r="Y164" t="str" cm="1">
        <f t="array" ref="Y164">IF(AND(P164&lt;&gt;"", P164&gt;=DATE(YEAR(P164),MONTH(P164),1), SUMIFS($K:$K, $C:$C, C164, $P:$P, "&gt;="&amp;DATE(YEAR(P164),MONTH(P164),1), $P:$P, "&lt;="&amp;EOMONTH(P164,0))&gt;10), _xlfn.TEXTJOIN(", ", TRUE, _xlfn._xlws.FILTER($S:$S, ($C:$C=C164) * ($P:$P&gt;=DATE(YEAR(P164),MONTH(P164),1)) * ($P:$P&lt;=EOMONTH(P164,0)))), "")</f>
        <v/>
      </c>
    </row>
    <row r="165" spans="1:25" ht="30" x14ac:dyDescent="0.25">
      <c r="A165" s="83">
        <v>158</v>
      </c>
      <c r="B165" s="111" t="s">
        <v>26038</v>
      </c>
      <c r="C165" s="159" t="str">
        <f>_xlfn.XLOOKUP(D165,[1]!Data[CEDULA],[1]!Data[Nombre Completo],"No Existe",0,1)</f>
        <v>MICHEL DAVID MARTINEZ CONTRERAS</v>
      </c>
      <c r="D165" s="162">
        <v>1047216134</v>
      </c>
      <c r="E165" s="139">
        <f>IFERROR(_xlfn.NUMBERVALUE(Data[[#This Row],[CEDULA ]],",","."),_xlfn.NUMBERVALUE(Data[[#This Row],[CEDULA ]],".",","))</f>
        <v>1047216134</v>
      </c>
      <c r="F165" s="139" t="str">
        <f>_xlfn.XLOOKUP(E165,[1]!Data[CEDULA],[1]!Data[CARGO],"No Existe",0,1)</f>
        <v>PANADERO</v>
      </c>
      <c r="G165" s="24" t="str">
        <f>_xlfn.XLOOKUP(E165,[1]!Data[CEDULA],[1]!Data[EMPRESA DONDE PRESTA SERVICIO],"No Existe",0,1)</f>
        <v>COMFAMILIAR ATLANTICO</v>
      </c>
      <c r="H165" s="24" t="str">
        <f>_xlfn.XLOOKUP(E165,[1]!Data[CEDULA],[1]!Data[UBICACIÓN],"No Existe",0,1)</f>
        <v>SEDE NORTE MERCADEO</v>
      </c>
      <c r="I165" s="24" t="s">
        <v>25912</v>
      </c>
      <c r="J165" s="111" t="str">
        <f>UPPER(TEXT(Data[[#This Row],[F. INICIO]],"mmmm"))</f>
        <v>OCTUBRE</v>
      </c>
      <c r="K165" s="113">
        <v>5</v>
      </c>
      <c r="L165" s="11" t="s">
        <v>5</v>
      </c>
      <c r="M165" s="11" t="s">
        <v>25630</v>
      </c>
      <c r="N165" s="141" t="str">
        <f>_xlfn.XLOOKUP(D165,[1]!Data[CEDULA],[1]!Data[EPS/SURA],"No Existe",0,1)</f>
        <v>EPS/SURA</v>
      </c>
      <c r="O165" s="112">
        <f>YEAR(Data[[#This Row],[F. INICIO]])</f>
        <v>2023</v>
      </c>
      <c r="P165" s="114">
        <v>45201</v>
      </c>
      <c r="Q165" s="114">
        <v>45205</v>
      </c>
      <c r="R165" s="111" t="s">
        <v>4637</v>
      </c>
      <c r="S165" s="92" t="str">
        <f>IF(Data[[#This Row],[TIPO DE INCAPACIDAD]]="LICENCIA DE PATERNIDAD","Licencia de paternidad",IF(Data[[#This Row],[TIPO DE INCAPACIDAD]]="LICENCIA DE LUTO","Licencia de Luto",_xlfn.IFNA(VLOOKUP(R165,'CIE-10 PARA RIPS'!$A$6:B13330,2,0),"No especificado")))</f>
        <v>Traumatismo no especificado de miembro inferior, nivel no especificado</v>
      </c>
      <c r="T165" t="str">
        <f>IF(P165&lt;&gt;"", IF(P165&gt;0, IF(P165&lt;=DATE(YEAR(P165),MONTH(P165),DAY(P165)), IF(P165&gt;=DATE(YEAR(P165),MONTH(P165),1), IF(K165&gt;10, C165, IF(SUMIFS($K:$K, $C:$C, C165, $P:$P, "&gt;="&amp;DATE(YEAR(P165),MONTH(P165),1), $P:$P, "&lt;="&amp;EOMONTH(P165,0))&gt;10, C165, "")), ""))), "")</f>
        <v/>
      </c>
      <c r="U165" t="str">
        <f>IF(AND(P165&lt;&gt;"", P165&gt;=DATE(YEAR(P165),MONTH(P165),1), SUMIFS($K:$K, $C:$C, C165, $P:$P, "&gt;="&amp;DATE(YEAR(P165),MONTH(P165),1), $P:$P, "&lt;="&amp;EOMONTH(P165,0))&gt;10), K165, "")</f>
        <v/>
      </c>
      <c r="V165" t="str">
        <f>IF(AND(P165&lt;&gt;"", P165&gt;=DATE(YEAR(P165),MONTH(P165),1), SUMIFS($K:$K, $C:$C, C165, $P:$P, "&gt;="&amp;DATE(YEAR(P165),MONTH(P165),1), $P:$P, "&lt;="&amp;EOMONTH(P165,0))&gt;10), YEAR(P165), "")</f>
        <v/>
      </c>
      <c r="W165" t="str">
        <f>IF(AND(P165&lt;&gt;"", P165&gt;=DATE(YEAR(P165),MONTH(P165),1), SUMIFS($K:$K, $C:$C, C165, $P:$P, "&gt;="&amp;DATE(YEAR(P165),MONTH(P165),1), $P:$P, "&lt;="&amp;EOMONTH(P165,0))&gt;10), TEXT(P165, "MMMM"), "")</f>
        <v/>
      </c>
      <c r="X165" t="str" cm="1">
        <f t="array" ref="X165">IF(AND(P165&lt;&gt;"", P165&gt;=DATE(YEAR(P165),MONTH(P165),1), SUMIFS($K:$K, $C:$C, C165, $P:$P, "&gt;="&amp;DATE(YEAR(P165),MONTH(P165),1), $P:$P, "&lt;="&amp;EOMONTH(P165,0))&gt;10), _xlfn.TEXTJOIN(", ", TRUE, _xlfn._xlws.FILTER($R:$R, ($C:$C=C165) * ($P:$P&gt;=DATE(YEAR(P165),MONTH(P165),1)) * ($P:$P&lt;=EOMONTH(P165,0)))), "")</f>
        <v/>
      </c>
      <c r="Y165" t="str" cm="1">
        <f t="array" ref="Y165">IF(AND(P165&lt;&gt;"", P165&gt;=DATE(YEAR(P165),MONTH(P165),1), SUMIFS($K:$K, $C:$C, C165, $P:$P, "&gt;="&amp;DATE(YEAR(P165),MONTH(P165),1), $P:$P, "&lt;="&amp;EOMONTH(P165,0))&gt;10), _xlfn.TEXTJOIN(", ", TRUE, _xlfn._xlws.FILTER($S:$S, ($C:$C=C165) * ($P:$P&gt;=DATE(YEAR(P165),MONTH(P165),1)) * ($P:$P&lt;=EOMONTH(P165,0)))), "")</f>
        <v/>
      </c>
    </row>
    <row r="166" spans="1:25" x14ac:dyDescent="0.25">
      <c r="A166" s="83">
        <v>159</v>
      </c>
      <c r="B166" s="111" t="s">
        <v>26038</v>
      </c>
      <c r="C166" s="159" t="str">
        <f>_xlfn.XLOOKUP(D166,[1]!Data[CEDULA],[1]!Data[Nombre Completo],"No Existe",0,1)</f>
        <v>BLADIMIR DEL CARMEN CHARRIS MARTINEZ</v>
      </c>
      <c r="D166">
        <v>1044390197</v>
      </c>
      <c r="E166" s="139">
        <f>IFERROR(_xlfn.NUMBERVALUE(Data[[#This Row],[CEDULA ]],",","."),_xlfn.NUMBERVALUE(Data[[#This Row],[CEDULA ]],".",","))</f>
        <v>1044390197</v>
      </c>
      <c r="F166" s="139" t="str">
        <f>_xlfn.XLOOKUP(E166,[1]!Data[CEDULA],[1]!Data[CARGO],"No Existe",0,1)</f>
        <v>SUPERNUMERARIO(A)</v>
      </c>
      <c r="G166" s="24" t="str">
        <f>_xlfn.XLOOKUP(E166,[1]!Data[CEDULA],[1]!Data[EMPRESA DONDE PRESTA SERVICIO],"No Existe",0,1)</f>
        <v>COMFAMILIAR ATLANTICO</v>
      </c>
      <c r="H166" s="24" t="str">
        <f>_xlfn.XLOOKUP(E166,[1]!Data[CEDULA],[1]!Data[UBICACIÓN],"No Existe",0,1)</f>
        <v>CENTRO RECREACIONAL TURIPANA</v>
      </c>
      <c r="I166" s="11" t="s">
        <v>25912</v>
      </c>
      <c r="J166" s="111" t="str">
        <f>UPPER(TEXT(Data[[#This Row],[F. INICIO]],"mmmm"))</f>
        <v>SEPTIEMBRE</v>
      </c>
      <c r="K166" s="172">
        <v>2</v>
      </c>
      <c r="L166" s="11" t="s">
        <v>5</v>
      </c>
      <c r="M166" s="11" t="s">
        <v>25630</v>
      </c>
      <c r="N166" s="141" t="str">
        <f>_xlfn.XLOOKUP(D166,[1]!Data[CEDULA],[1]!Data[EPS/SURA],"No Existe",0,1)</f>
        <v>FAMISANAR</v>
      </c>
      <c r="O166" s="96">
        <f>YEAR(Data[[#This Row],[F. INICIO]])</f>
        <v>2018</v>
      </c>
      <c r="P166" s="120">
        <v>43355</v>
      </c>
      <c r="Q166" s="121">
        <v>43356</v>
      </c>
      <c r="R166" s="24" t="s">
        <v>9886</v>
      </c>
      <c r="S166" s="92" t="str">
        <f>IF(Data[[#This Row],[TIPO DE INCAPACIDAD]]="LICENCIA DE PATERNIDAD","Licencia de paternidad",IF(Data[[#This Row],[TIPO DE INCAPACIDAD]]="LICENCIA DE LUTO","Licencia de Luto",_xlfn.IFNA(VLOOKUP(R166,'CIE-10 PARA RIPS'!$A$6:B13331,2,0),"No especificado")))</f>
        <v>Cefalea debida a tension</v>
      </c>
      <c r="T166" t="str">
        <f>IF(P166&lt;&gt;"", IF(P166&gt;0, IF(P166&lt;=DATE(YEAR(P166),MONTH(P166),DAY(P166)), IF(P166&gt;=DATE(YEAR(P166),MONTH(P166),1), IF(K166&gt;10, C166, IF(SUMIFS($K:$K, $C:$C, C166, $P:$P, "&gt;="&amp;DATE(YEAR(P166),MONTH(P166),1), $P:$P, "&lt;="&amp;EOMONTH(P166,0))&gt;10, C166, "")), ""))), "")</f>
        <v/>
      </c>
      <c r="U166" t="str">
        <f>IF(AND(P166&lt;&gt;"", P166&gt;=DATE(YEAR(P166),MONTH(P166),1), SUMIFS($K:$K, $C:$C, C166, $P:$P, "&gt;="&amp;DATE(YEAR(P166),MONTH(P166),1), $P:$P, "&lt;="&amp;EOMONTH(P166,0))&gt;10), K166, "")</f>
        <v/>
      </c>
      <c r="V166" t="str">
        <f>IF(AND(P166&lt;&gt;"", P166&gt;=DATE(YEAR(P166),MONTH(P166),1), SUMIFS($K:$K, $C:$C, C166, $P:$P, "&gt;="&amp;DATE(YEAR(P166),MONTH(P166),1), $P:$P, "&lt;="&amp;EOMONTH(P166,0))&gt;10), YEAR(P166), "")</f>
        <v/>
      </c>
      <c r="W166" t="str">
        <f>IF(AND(P166&lt;&gt;"", P166&gt;=DATE(YEAR(P166),MONTH(P166),1), SUMIFS($K:$K, $C:$C, C166, $P:$P, "&gt;="&amp;DATE(YEAR(P166),MONTH(P166),1), $P:$P, "&lt;="&amp;EOMONTH(P166,0))&gt;10), TEXT(P166, "MMMM"), "")</f>
        <v/>
      </c>
      <c r="X166" t="str" cm="1">
        <f t="array" ref="X166">IF(AND(P166&lt;&gt;"", P166&gt;=DATE(YEAR(P166),MONTH(P166),1), SUMIFS($K:$K, $C:$C, C166, $P:$P, "&gt;="&amp;DATE(YEAR(P166),MONTH(P166),1), $P:$P, "&lt;="&amp;EOMONTH(P166,0))&gt;10), _xlfn.TEXTJOIN(", ", TRUE, _xlfn._xlws.FILTER($R:$R, ($C:$C=C166) * ($P:$P&gt;=DATE(YEAR(P166),MONTH(P166),1)) * ($P:$P&lt;=EOMONTH(P166,0)))), "")</f>
        <v/>
      </c>
      <c r="Y166" t="str" cm="1">
        <f t="array" ref="Y166">IF(AND(P166&lt;&gt;"", P166&gt;=DATE(YEAR(P166),MONTH(P166),1), SUMIFS($K:$K, $C:$C, C166, $P:$P, "&gt;="&amp;DATE(YEAR(P166),MONTH(P166),1), $P:$P, "&lt;="&amp;EOMONTH(P166,0))&gt;10), _xlfn.TEXTJOIN(", ", TRUE, _xlfn._xlws.FILTER($S:$S, ($C:$C=C166) * ($P:$P&gt;=DATE(YEAR(P166),MONTH(P166),1)) * ($P:$P&lt;=EOMONTH(P166,0)))), "")</f>
        <v/>
      </c>
    </row>
    <row r="167" spans="1:25" x14ac:dyDescent="0.25">
      <c r="A167" s="83">
        <v>160</v>
      </c>
      <c r="B167" s="111" t="s">
        <v>26038</v>
      </c>
      <c r="C167" s="159" t="str">
        <f>_xlfn.XLOOKUP(D167,[1]!Data[CEDULA],[1]!Data[Nombre Completo],"No Existe",0,1)</f>
        <v>MARICELA  CALDERIN PERTUZ</v>
      </c>
      <c r="D167" s="162">
        <v>32869679</v>
      </c>
      <c r="E167" s="139">
        <f>IFERROR(_xlfn.NUMBERVALUE(Data[[#This Row],[CEDULA ]],",","."),_xlfn.NUMBERVALUE(Data[[#This Row],[CEDULA ]],".",","))</f>
        <v>32869679</v>
      </c>
      <c r="F167" s="139" t="str">
        <f>_xlfn.XLOOKUP(E167,[1]!Data[CEDULA],[1]!Data[CARGO],"No Existe",0,1)</f>
        <v>SUPERNUMERARIO(A)</v>
      </c>
      <c r="G167" s="24" t="str">
        <f>_xlfn.XLOOKUP(E167,[1]!Data[CEDULA],[1]!Data[EMPRESA DONDE PRESTA SERVICIO],"No Existe",0,1)</f>
        <v>COMFAMILIAR ATLANTICO</v>
      </c>
      <c r="H167" s="24" t="str">
        <f>_xlfn.XLOOKUP(E167,[1]!Data[CEDULA],[1]!Data[UBICACIÓN],"No Existe",0,1)</f>
        <v>SEDE CARIBE</v>
      </c>
      <c r="I167" s="24" t="s">
        <v>25911</v>
      </c>
      <c r="J167" s="111" t="str">
        <f>UPPER(TEXT(Data[[#This Row],[F. INICIO]],"mmmm"))</f>
        <v>OCTUBRE</v>
      </c>
      <c r="K167" s="113">
        <v>2</v>
      </c>
      <c r="L167" s="11" t="s">
        <v>5</v>
      </c>
      <c r="M167" s="11" t="s">
        <v>25630</v>
      </c>
      <c r="N167" s="141" t="str">
        <f>_xlfn.XLOOKUP(D167,[1]!Data[CEDULA],[1]!Data[EPS/SURA],"No Existe",0,1)</f>
        <v>EPS/SURA</v>
      </c>
      <c r="O167" s="112">
        <f>YEAR(Data[[#This Row],[F. INICIO]])</f>
        <v>2023</v>
      </c>
      <c r="P167" s="114">
        <v>45210</v>
      </c>
      <c r="Q167" s="114">
        <v>45211</v>
      </c>
      <c r="R167" s="111" t="s">
        <v>7808</v>
      </c>
      <c r="S167" s="92" t="str">
        <f>IF(Data[[#This Row],[TIPO DE INCAPACIDAD]]="LICENCIA DE PATERNIDAD","Licencia de paternidad",IF(Data[[#This Row],[TIPO DE INCAPACIDAD]]="LICENCIA DE LUTO","Licencia de Luto",_xlfn.IFNA(VLOOKUP(R167,'CIE-10 PARA RIPS'!$A$6:B13332,2,0),"No especificado")))</f>
        <v>Dolor en articulacion</v>
      </c>
      <c r="T167" t="str">
        <f>IF(P167&lt;&gt;"", IF(P167&gt;0, IF(P167&lt;=DATE(YEAR(P167),MONTH(P167),DAY(P167)), IF(P167&gt;=DATE(YEAR(P167),MONTH(P167),1), IF(K167&gt;10, C167, IF(SUMIFS($K:$K, $C:$C, C167, $P:$P, "&gt;="&amp;DATE(YEAR(P167),MONTH(P167),1), $P:$P, "&lt;="&amp;EOMONTH(P167,0))&gt;10, C167, "")), ""))), "")</f>
        <v/>
      </c>
      <c r="U167" t="str">
        <f>IF(AND(P167&lt;&gt;"", P167&gt;=DATE(YEAR(P167),MONTH(P167),1), SUMIFS($K:$K, $C:$C, C167, $P:$P, "&gt;="&amp;DATE(YEAR(P167),MONTH(P167),1), $P:$P, "&lt;="&amp;EOMONTH(P167,0))&gt;10), K167, "")</f>
        <v/>
      </c>
      <c r="V167" t="str">
        <f>IF(AND(P167&lt;&gt;"", P167&gt;=DATE(YEAR(P167),MONTH(P167),1), SUMIFS($K:$K, $C:$C, C167, $P:$P, "&gt;="&amp;DATE(YEAR(P167),MONTH(P167),1), $P:$P, "&lt;="&amp;EOMONTH(P167,0))&gt;10), YEAR(P167), "")</f>
        <v/>
      </c>
      <c r="W167" t="str">
        <f>IF(AND(P167&lt;&gt;"", P167&gt;=DATE(YEAR(P167),MONTH(P167),1), SUMIFS($K:$K, $C:$C, C167, $P:$P, "&gt;="&amp;DATE(YEAR(P167),MONTH(P167),1), $P:$P, "&lt;="&amp;EOMONTH(P167,0))&gt;10), TEXT(P167, "MMMM"), "")</f>
        <v/>
      </c>
      <c r="X167" t="str" cm="1">
        <f t="array" ref="X167">IF(AND(P167&lt;&gt;"", P167&gt;=DATE(YEAR(P167),MONTH(P167),1), SUMIFS($K:$K, $C:$C, C167, $P:$P, "&gt;="&amp;DATE(YEAR(P167),MONTH(P167),1), $P:$P, "&lt;="&amp;EOMONTH(P167,0))&gt;10), _xlfn.TEXTJOIN(", ", TRUE, _xlfn._xlws.FILTER($R:$R, ($C:$C=C167) * ($P:$P&gt;=DATE(YEAR(P167),MONTH(P167),1)) * ($P:$P&lt;=EOMONTH(P167,0)))), "")</f>
        <v/>
      </c>
      <c r="Y167" t="str" cm="1">
        <f t="array" ref="Y167">IF(AND(P167&lt;&gt;"", P167&gt;=DATE(YEAR(P167),MONTH(P167),1), SUMIFS($K:$K, $C:$C, C167, $P:$P, "&gt;="&amp;DATE(YEAR(P167),MONTH(P167),1), $P:$P, "&lt;="&amp;EOMONTH(P167,0))&gt;10), _xlfn.TEXTJOIN(", ", TRUE, _xlfn._xlws.FILTER($S:$S, ($C:$C=C167) * ($P:$P&gt;=DATE(YEAR(P167),MONTH(P167),1)) * ($P:$P&lt;=EOMONTH(P167,0)))), "")</f>
        <v/>
      </c>
    </row>
    <row r="168" spans="1:25" x14ac:dyDescent="0.25">
      <c r="A168" s="83">
        <v>161</v>
      </c>
      <c r="B168" s="111" t="s">
        <v>26038</v>
      </c>
      <c r="C168" s="159" t="str">
        <f>_xlfn.XLOOKUP(D168,[1]!Data[CEDULA],[1]!Data[Nombre Completo],"No Existe",0,1)</f>
        <v>ISMAEL PASTOR VILORIA ORELLANO</v>
      </c>
      <c r="D168" s="162">
        <v>1044425563</v>
      </c>
      <c r="E168" s="139">
        <f>IFERROR(_xlfn.NUMBERVALUE(Data[[#This Row],[CEDULA ]],",","."),_xlfn.NUMBERVALUE(Data[[#This Row],[CEDULA ]],".",","))</f>
        <v>1044425563</v>
      </c>
      <c r="F168" s="139" t="str">
        <f>_xlfn.XLOOKUP(E168,[1]!Data[CEDULA],[1]!Data[CARGO],"No Existe",0,1)</f>
        <v>SUPERNUMERARIO(A)</v>
      </c>
      <c r="G168" s="24" t="str">
        <f>_xlfn.XLOOKUP(E168,[1]!Data[CEDULA],[1]!Data[EMPRESA DONDE PRESTA SERVICIO],"No Existe",0,1)</f>
        <v>COMFAMILIAR ATLANTICO</v>
      </c>
      <c r="H168" s="24" t="str">
        <f>_xlfn.XLOOKUP(E168,[1]!Data[CEDULA],[1]!Data[UBICACIÓN],"No Existe",0,1)</f>
        <v>SEDE NORTE</v>
      </c>
      <c r="I168" s="24" t="s">
        <v>25912</v>
      </c>
      <c r="J168" s="111" t="str">
        <f>UPPER(TEXT(Data[[#This Row],[F. INICIO]],"mmmm"))</f>
        <v>OCTUBRE</v>
      </c>
      <c r="K168" s="113">
        <v>2</v>
      </c>
      <c r="L168" s="11" t="s">
        <v>5</v>
      </c>
      <c r="M168" s="11" t="s">
        <v>25630</v>
      </c>
      <c r="N168" s="141" t="str">
        <f>_xlfn.XLOOKUP(D168,[1]!Data[CEDULA],[1]!Data[EPS/SURA],"No Existe",0,1)</f>
        <v>SALUD TOTAL</v>
      </c>
      <c r="O168" s="112">
        <f>YEAR(Data[[#This Row],[F. INICIO]])</f>
        <v>2023</v>
      </c>
      <c r="P168" s="114">
        <v>45213</v>
      </c>
      <c r="Q168" s="114">
        <v>45214</v>
      </c>
      <c r="R168" s="111" t="s">
        <v>5478</v>
      </c>
      <c r="S168" s="92" t="str">
        <f>IF(Data[[#This Row],[TIPO DE INCAPACIDAD]]="LICENCIA DE PATERNIDAD","Licencia de paternidad",IF(Data[[#This Row],[TIPO DE INCAPACIDAD]]="LICENCIA DE LUTO","Licencia de Luto",_xlfn.IFNA(VLOOKUP(R168,'CIE-10 PARA RIPS'!$A$6:B13333,2,0),"No especificado")))</f>
        <v>Malestar y fatiga</v>
      </c>
      <c r="T168" t="str">
        <f>IF(P168&lt;&gt;"", IF(P168&gt;0, IF(P168&lt;=DATE(YEAR(P168),MONTH(P168),DAY(P168)), IF(P168&gt;=DATE(YEAR(P168),MONTH(P168),1), IF(K168&gt;10, C168, IF(SUMIFS($K:$K, $C:$C, C168, $P:$P, "&gt;="&amp;DATE(YEAR(P168),MONTH(P168),1), $P:$P, "&lt;="&amp;EOMONTH(P168,0))&gt;10, C168, "")), ""))), "")</f>
        <v/>
      </c>
      <c r="U168" t="str">
        <f>IF(AND(P168&lt;&gt;"", P168&gt;=DATE(YEAR(P168),MONTH(P168),1), SUMIFS($K:$K, $C:$C, C168, $P:$P, "&gt;="&amp;DATE(YEAR(P168),MONTH(P168),1), $P:$P, "&lt;="&amp;EOMONTH(P168,0))&gt;10), K168, "")</f>
        <v/>
      </c>
      <c r="V168" t="str">
        <f>IF(AND(P168&lt;&gt;"", P168&gt;=DATE(YEAR(P168),MONTH(P168),1), SUMIFS($K:$K, $C:$C, C168, $P:$P, "&gt;="&amp;DATE(YEAR(P168),MONTH(P168),1), $P:$P, "&lt;="&amp;EOMONTH(P168,0))&gt;10), YEAR(P168), "")</f>
        <v/>
      </c>
      <c r="W168" t="str">
        <f>IF(AND(P168&lt;&gt;"", P168&gt;=DATE(YEAR(P168),MONTH(P168),1), SUMIFS($K:$K, $C:$C, C168, $P:$P, "&gt;="&amp;DATE(YEAR(P168),MONTH(P168),1), $P:$P, "&lt;="&amp;EOMONTH(P168,0))&gt;10), TEXT(P168, "MMMM"), "")</f>
        <v/>
      </c>
      <c r="X168" t="str" cm="1">
        <f t="array" ref="X168">IF(AND(P168&lt;&gt;"", P168&gt;=DATE(YEAR(P168),MONTH(P168),1), SUMIFS($K:$K, $C:$C, C168, $P:$P, "&gt;="&amp;DATE(YEAR(P168),MONTH(P168),1), $P:$P, "&lt;="&amp;EOMONTH(P168,0))&gt;10), _xlfn.TEXTJOIN(", ", TRUE, _xlfn._xlws.FILTER($R:$R, ($C:$C=C168) * ($P:$P&gt;=DATE(YEAR(P168),MONTH(P168),1)) * ($P:$P&lt;=EOMONTH(P168,0)))), "")</f>
        <v/>
      </c>
      <c r="Y168" t="str" cm="1">
        <f t="array" ref="Y168">IF(AND(P168&lt;&gt;"", P168&gt;=DATE(YEAR(P168),MONTH(P168),1), SUMIFS($K:$K, $C:$C, C168, $P:$P, "&gt;="&amp;DATE(YEAR(P168),MONTH(P168),1), $P:$P, "&lt;="&amp;EOMONTH(P168,0))&gt;10), _xlfn.TEXTJOIN(", ", TRUE, _xlfn._xlws.FILTER($S:$S, ($C:$C=C168) * ($P:$P&gt;=DATE(YEAR(P168),MONTH(P168),1)) * ($P:$P&lt;=EOMONTH(P168,0)))), "")</f>
        <v/>
      </c>
    </row>
    <row r="169" spans="1:25" x14ac:dyDescent="0.25">
      <c r="A169" s="83">
        <v>162</v>
      </c>
      <c r="B169" s="111" t="s">
        <v>26038</v>
      </c>
      <c r="C169" s="159" t="str">
        <f>_xlfn.XLOOKUP(D169,[1]!Data[CEDULA],[1]!Data[Nombre Completo],"No Existe",0,1)</f>
        <v>NICK  MEDRANO VERGARA</v>
      </c>
      <c r="D169" s="162">
        <v>1143268971</v>
      </c>
      <c r="E169" s="139">
        <f>IFERROR(_xlfn.NUMBERVALUE(Data[[#This Row],[CEDULA ]],",","."),_xlfn.NUMBERVALUE(Data[[#This Row],[CEDULA ]],".",","))</f>
        <v>1143268971</v>
      </c>
      <c r="F169" s="139" t="str">
        <f>_xlfn.XLOOKUP(E169,[1]!Data[CEDULA],[1]!Data[CARGO],"No Existe",0,1)</f>
        <v>SUPERNUMERARIO(A)</v>
      </c>
      <c r="G169" s="24" t="str">
        <f>_xlfn.XLOOKUP(E169,[1]!Data[CEDULA],[1]!Data[EMPRESA DONDE PRESTA SERVICIO],"No Existe",0,1)</f>
        <v>COMFAMILIAR ATLANTICO</v>
      </c>
      <c r="H169" s="24" t="str">
        <f>_xlfn.XLOOKUP(E169,[1]!Data[CEDULA],[1]!Data[UBICACIÓN],"No Existe",0,1)</f>
        <v>SEDE CARIBE</v>
      </c>
      <c r="I169" s="24" t="s">
        <v>25912</v>
      </c>
      <c r="J169" s="111" t="str">
        <f>UPPER(TEXT(Data[[#This Row],[F. INICIO]],"mmmm"))</f>
        <v>SEPTIEMBRE</v>
      </c>
      <c r="K169" s="113">
        <v>2</v>
      </c>
      <c r="L169" s="11" t="s">
        <v>5</v>
      </c>
      <c r="M169" s="11" t="s">
        <v>25630</v>
      </c>
      <c r="N169" s="141" t="str">
        <f>_xlfn.XLOOKUP(D169,[1]!Data[CEDULA],[1]!Data[EPS/SURA],"No Existe",0,1)</f>
        <v>EPS/SURA</v>
      </c>
      <c r="O169" s="112">
        <f>YEAR(Data[[#This Row],[F. INICIO]])</f>
        <v>2023</v>
      </c>
      <c r="P169" s="114">
        <v>45197</v>
      </c>
      <c r="Q169" s="114">
        <v>45198</v>
      </c>
      <c r="R169" s="111" t="s">
        <v>8939</v>
      </c>
      <c r="S169" s="92" t="str">
        <f>IF(Data[[#This Row],[TIPO DE INCAPACIDAD]]="LICENCIA DE PATERNIDAD","Licencia de paternidad",IF(Data[[#This Row],[TIPO DE INCAPACIDAD]]="LICENCIA DE LUTO","Licencia de Luto",_xlfn.IFNA(VLOOKUP(R169,'CIE-10 PARA RIPS'!$A$6:B13334,2,0),"No especificado")))</f>
        <v>Rinofaringitis aguda [resfriado comun]</v>
      </c>
      <c r="T169" t="str">
        <f>IF(P169&lt;&gt;"", IF(P169&gt;0, IF(P169&lt;=DATE(YEAR(P169),MONTH(P169),DAY(P169)), IF(P169&gt;=DATE(YEAR(P169),MONTH(P169),1), IF(K169&gt;10, C169, IF(SUMIFS($K:$K, $C:$C, C169, $P:$P, "&gt;="&amp;DATE(YEAR(P169),MONTH(P169),1), $P:$P, "&lt;="&amp;EOMONTH(P169,0))&gt;10, C169, "")), ""))), "")</f>
        <v/>
      </c>
      <c r="U169" t="str">
        <f>IF(AND(P169&lt;&gt;"", P169&gt;=DATE(YEAR(P169),MONTH(P169),1), SUMIFS($K:$K, $C:$C, C169, $P:$P, "&gt;="&amp;DATE(YEAR(P169),MONTH(P169),1), $P:$P, "&lt;="&amp;EOMONTH(P169,0))&gt;10), K169, "")</f>
        <v/>
      </c>
      <c r="V169" t="str">
        <f>IF(AND(P169&lt;&gt;"", P169&gt;=DATE(YEAR(P169),MONTH(P169),1), SUMIFS($K:$K, $C:$C, C169, $P:$P, "&gt;="&amp;DATE(YEAR(P169),MONTH(P169),1), $P:$P, "&lt;="&amp;EOMONTH(P169,0))&gt;10), YEAR(P169), "")</f>
        <v/>
      </c>
      <c r="W169" t="str">
        <f>IF(AND(P169&lt;&gt;"", P169&gt;=DATE(YEAR(P169),MONTH(P169),1), SUMIFS($K:$K, $C:$C, C169, $P:$P, "&gt;="&amp;DATE(YEAR(P169),MONTH(P169),1), $P:$P, "&lt;="&amp;EOMONTH(P169,0))&gt;10), TEXT(P169, "MMMM"), "")</f>
        <v/>
      </c>
      <c r="X169" t="str" cm="1">
        <f t="array" ref="X169">IF(AND(P169&lt;&gt;"", P169&gt;=DATE(YEAR(P169),MONTH(P169),1), SUMIFS($K:$K, $C:$C, C169, $P:$P, "&gt;="&amp;DATE(YEAR(P169),MONTH(P169),1), $P:$P, "&lt;="&amp;EOMONTH(P169,0))&gt;10), _xlfn.TEXTJOIN(", ", TRUE, _xlfn._xlws.FILTER($R:$R, ($C:$C=C169) * ($P:$P&gt;=DATE(YEAR(P169),MONTH(P169),1)) * ($P:$P&lt;=EOMONTH(P169,0)))), "")</f>
        <v/>
      </c>
      <c r="Y169" t="str" cm="1">
        <f t="array" ref="Y169">IF(AND(P169&lt;&gt;"", P169&gt;=DATE(YEAR(P169),MONTH(P169),1), SUMIFS($K:$K, $C:$C, C169, $P:$P, "&gt;="&amp;DATE(YEAR(P169),MONTH(P169),1), $P:$P, "&lt;="&amp;EOMONTH(P169,0))&gt;10), _xlfn.TEXTJOIN(", ", TRUE, _xlfn._xlws.FILTER($S:$S, ($C:$C=C169) * ($P:$P&gt;=DATE(YEAR(P169),MONTH(P169),1)) * ($P:$P&lt;=EOMONTH(P169,0)))), "")</f>
        <v/>
      </c>
    </row>
    <row r="170" spans="1:25" x14ac:dyDescent="0.25">
      <c r="A170" s="83">
        <v>163</v>
      </c>
      <c r="B170" s="111" t="s">
        <v>26038</v>
      </c>
      <c r="C170" s="159" t="str">
        <f>_xlfn.XLOOKUP(D170,[1]!Data[CEDULA],[1]!Data[Nombre Completo],"No Existe",0,1)</f>
        <v>BOLIVAR YONNY ORDOÑEZ BORNACELLI</v>
      </c>
      <c r="D170" s="162">
        <v>72253445</v>
      </c>
      <c r="E170" s="139">
        <f>IFERROR(_xlfn.NUMBERVALUE(Data[[#This Row],[CEDULA ]],",","."),_xlfn.NUMBERVALUE(Data[[#This Row],[CEDULA ]],".",","))</f>
        <v>72253445</v>
      </c>
      <c r="F170" s="139" t="str">
        <f>_xlfn.XLOOKUP(E170,[1]!Data[CEDULA],[1]!Data[CARGO],"No Existe",0,1)</f>
        <v>SUPERNUMERARIO(A)</v>
      </c>
      <c r="G170" s="24" t="str">
        <f>_xlfn.XLOOKUP(E170,[1]!Data[CEDULA],[1]!Data[EMPRESA DONDE PRESTA SERVICIO],"No Existe",0,1)</f>
        <v>COMFAMILIAR ATLANTICO</v>
      </c>
      <c r="H170" s="24" t="str">
        <f>_xlfn.XLOOKUP(E170,[1]!Data[CEDULA],[1]!Data[UBICACIÓN],"No Existe",0,1)</f>
        <v>PROGRAMAS RECREATIVOS</v>
      </c>
      <c r="I170" s="24" t="s">
        <v>25912</v>
      </c>
      <c r="J170" s="111" t="str">
        <f>UPPER(TEXT(Data[[#This Row],[F. INICIO]],"mmmm"))</f>
        <v>OCTUBRE</v>
      </c>
      <c r="K170" s="113">
        <v>10</v>
      </c>
      <c r="L170" s="11" t="s">
        <v>5</v>
      </c>
      <c r="M170" s="11" t="s">
        <v>25630</v>
      </c>
      <c r="N170" s="141" t="str">
        <f>_xlfn.XLOOKUP(D170,[1]!Data[CEDULA],[1]!Data[EPS/SURA],"No Existe",0,1)</f>
        <v>COOSALUD</v>
      </c>
      <c r="O170" s="112">
        <f>YEAR(Data[[#This Row],[F. INICIO]])</f>
        <v>2023</v>
      </c>
      <c r="P170" s="114">
        <v>45209</v>
      </c>
      <c r="Q170" s="114">
        <v>45218</v>
      </c>
      <c r="R170" s="111" t="s">
        <v>5035</v>
      </c>
      <c r="S170" s="92" t="str">
        <f>IF(Data[[#This Row],[TIPO DE INCAPACIDAD]]="LICENCIA DE PATERNIDAD","Licencia de paternidad",IF(Data[[#This Row],[TIPO DE INCAPACIDAD]]="LICENCIA DE LUTO","Licencia de Luto",_xlfn.IFNA(VLOOKUP(R170,'CIE-10 PARA RIPS'!$A$6:B13335,2,0),"No especificado")))</f>
        <v>Luxacion de la articulacion del hombro</v>
      </c>
      <c r="T170" t="str">
        <f>IF(P170&lt;&gt;"", IF(P170&gt;0, IF(P170&lt;=DATE(YEAR(P170),MONTH(P170),DAY(P170)), IF(P170&gt;=DATE(YEAR(P170),MONTH(P170),1), IF(K170&gt;10, C170, IF(SUMIFS($K:$K, $C:$C, C170, $P:$P, "&gt;="&amp;DATE(YEAR(P170),MONTH(P170),1), $P:$P, "&lt;="&amp;EOMONTH(P170,0))&gt;10, C170, "")), ""))), "")</f>
        <v/>
      </c>
      <c r="U170" t="str">
        <f>IF(AND(P170&lt;&gt;"", P170&gt;=DATE(YEAR(P170),MONTH(P170),1), SUMIFS($K:$K, $C:$C, C170, $P:$P, "&gt;="&amp;DATE(YEAR(P170),MONTH(P170),1), $P:$P, "&lt;="&amp;EOMONTH(P170,0))&gt;10), K170, "")</f>
        <v/>
      </c>
      <c r="V170" t="str">
        <f>IF(AND(P170&lt;&gt;"", P170&gt;=DATE(YEAR(P170),MONTH(P170),1), SUMIFS($K:$K, $C:$C, C170, $P:$P, "&gt;="&amp;DATE(YEAR(P170),MONTH(P170),1), $P:$P, "&lt;="&amp;EOMONTH(P170,0))&gt;10), YEAR(P170), "")</f>
        <v/>
      </c>
      <c r="W170" t="str">
        <f>IF(AND(P170&lt;&gt;"", P170&gt;=DATE(YEAR(P170),MONTH(P170),1), SUMIFS($K:$K, $C:$C, C170, $P:$P, "&gt;="&amp;DATE(YEAR(P170),MONTH(P170),1), $P:$P, "&lt;="&amp;EOMONTH(P170,0))&gt;10), TEXT(P170, "MMMM"), "")</f>
        <v/>
      </c>
      <c r="X170" t="str" cm="1">
        <f t="array" ref="X170">IF(AND(P170&lt;&gt;"", P170&gt;=DATE(YEAR(P170),MONTH(P170),1), SUMIFS($K:$K, $C:$C, C170, $P:$P, "&gt;="&amp;DATE(YEAR(P170),MONTH(P170),1), $P:$P, "&lt;="&amp;EOMONTH(P170,0))&gt;10), _xlfn.TEXTJOIN(", ", TRUE, _xlfn._xlws.FILTER($R:$R, ($C:$C=C170) * ($P:$P&gt;=DATE(YEAR(P170),MONTH(P170),1)) * ($P:$P&lt;=EOMONTH(P170,0)))), "")</f>
        <v/>
      </c>
      <c r="Y170" t="str" cm="1">
        <f t="array" ref="Y170">IF(AND(P170&lt;&gt;"", P170&gt;=DATE(YEAR(P170),MONTH(P170),1), SUMIFS($K:$K, $C:$C, C170, $P:$P, "&gt;="&amp;DATE(YEAR(P170),MONTH(P170),1), $P:$P, "&lt;="&amp;EOMONTH(P170,0))&gt;10), _xlfn.TEXTJOIN(", ", TRUE, _xlfn._xlws.FILTER($S:$S, ($C:$C=C170) * ($P:$P&gt;=DATE(YEAR(P170),MONTH(P170),1)) * ($P:$P&lt;=EOMONTH(P170,0)))), "")</f>
        <v/>
      </c>
    </row>
    <row r="171" spans="1:25" x14ac:dyDescent="0.25">
      <c r="A171" s="83">
        <v>164</v>
      </c>
      <c r="B171" s="111" t="s">
        <v>26038</v>
      </c>
      <c r="C171" s="159" t="str">
        <f>_xlfn.XLOOKUP(D171,[1]!Data[CEDULA],[1]!Data[Nombre Completo],"No Existe",0,1)</f>
        <v>MAIRA ALEJANDRA MARRIAGA BOLAÑOS</v>
      </c>
      <c r="D171" s="162">
        <v>1143460389</v>
      </c>
      <c r="E171" s="139">
        <f>IFERROR(_xlfn.NUMBERVALUE(Data[[#This Row],[CEDULA ]],",","."),_xlfn.NUMBERVALUE(Data[[#This Row],[CEDULA ]],".",","))</f>
        <v>1143460389</v>
      </c>
      <c r="F171" s="139" t="str">
        <f>_xlfn.XLOOKUP(E171,[1]!Data[CEDULA],[1]!Data[CARGO],"No Existe",0,1)</f>
        <v>SUPERNUMERARIO(A)</v>
      </c>
      <c r="G171" s="24" t="str">
        <f>_xlfn.XLOOKUP(E171,[1]!Data[CEDULA],[1]!Data[EMPRESA DONDE PRESTA SERVICIO],"No Existe",0,1)</f>
        <v>COMFAMILIAR ATLANTICO</v>
      </c>
      <c r="H171" s="24" t="str">
        <f>_xlfn.XLOOKUP(E171,[1]!Data[CEDULA],[1]!Data[UBICACIÓN],"No Existe",0,1)</f>
        <v>SEDE NORTE</v>
      </c>
      <c r="I171" s="24" t="s">
        <v>25911</v>
      </c>
      <c r="J171" s="111" t="str">
        <f>UPPER(TEXT(Data[[#This Row],[F. INICIO]],"mmmm"))</f>
        <v>OCTUBRE</v>
      </c>
      <c r="K171" s="113">
        <v>126</v>
      </c>
      <c r="L171" s="11" t="s">
        <v>5</v>
      </c>
      <c r="M171" s="11" t="s">
        <v>51</v>
      </c>
      <c r="N171" s="141" t="str">
        <f>_xlfn.XLOOKUP(D171,[1]!Data[CEDULA],[1]!Data[EPS/SURA],"No Existe",0,1)</f>
        <v>SALUD TOTAL</v>
      </c>
      <c r="O171" s="112">
        <f>YEAR(Data[[#This Row],[F. INICIO]])</f>
        <v>2023</v>
      </c>
      <c r="P171" s="114">
        <v>45218</v>
      </c>
      <c r="Q171" s="114">
        <v>45343</v>
      </c>
      <c r="R171" s="111" t="s">
        <v>6914</v>
      </c>
      <c r="S171" s="92" t="str">
        <f>IF(Data[[#This Row],[TIPO DE INCAPACIDAD]]="LICENCIA DE PATERNIDAD","Licencia de paternidad",IF(Data[[#This Row],[TIPO DE INCAPACIDAD]]="LICENCIA DE LUTO","Licencia de Luto",_xlfn.IFNA(VLOOKUP(R171,'CIE-10 PARA RIPS'!$A$6:B13336,2,0),"No especificado")))</f>
        <v>Hipertension materna, no especificada</v>
      </c>
      <c r="T171" t="str">
        <f>IF(P171&lt;&gt;"", IF(P171&gt;0, IF(P171&lt;=DATE(YEAR(P171),MONTH(P171),DAY(P171)), IF(P171&gt;=DATE(YEAR(P171),MONTH(P171),1), IF(K171&gt;10, C171, IF(SUMIFS($K:$K, $C:$C, C171, $P:$P, "&gt;="&amp;DATE(YEAR(P171),MONTH(P171),1), $P:$P, "&lt;="&amp;EOMONTH(P171,0))&gt;10, C171, "")), ""))), "")</f>
        <v>MAIRA ALEJANDRA MARRIAGA BOLAÑOS</v>
      </c>
      <c r="U171">
        <f>IF(AND(P171&lt;&gt;"", P171&gt;=DATE(YEAR(P171),MONTH(P171),1), SUMIFS($K:$K, $C:$C, C171, $P:$P, "&gt;="&amp;DATE(YEAR(P171),MONTH(P171),1), $P:$P, "&lt;="&amp;EOMONTH(P171,0))&gt;10), K171, "")</f>
        <v>126</v>
      </c>
      <c r="V171">
        <f>IF(AND(P171&lt;&gt;"", P171&gt;=DATE(YEAR(P171),MONTH(P171),1), SUMIFS($K:$K, $C:$C, C171, $P:$P, "&gt;="&amp;DATE(YEAR(P171),MONTH(P171),1), $P:$P, "&lt;="&amp;EOMONTH(P171,0))&gt;10), YEAR(P171), "")</f>
        <v>2023</v>
      </c>
      <c r="W171" t="str">
        <f>IF(AND(P171&lt;&gt;"", P171&gt;=DATE(YEAR(P171),MONTH(P171),1), SUMIFS($K:$K, $C:$C, C171, $P:$P, "&gt;="&amp;DATE(YEAR(P171),MONTH(P171),1), $P:$P, "&lt;="&amp;EOMONTH(P171,0))&gt;10), TEXT(P171, "MMMM"), "")</f>
        <v>octubre</v>
      </c>
      <c r="X171" t="str" cm="1">
        <f t="array" ref="X171">IF(AND(P171&lt;&gt;"", P171&gt;=DATE(YEAR(P171),MONTH(P171),1), SUMIFS($K:$K, $C:$C, C171, $P:$P, "&gt;="&amp;DATE(YEAR(P171),MONTH(P171),1), $P:$P, "&lt;="&amp;EOMONTH(P171,0))&gt;10), _xlfn.TEXTJOIN(", ", TRUE, _xlfn._xlws.FILTER($R:$R, ($C:$C=C171) * ($P:$P&gt;=DATE(YEAR(P171),MONTH(P171),1)) * ($P:$P&lt;=EOMONTH(P171,0)))), "")</f>
        <v>O16X, R102</v>
      </c>
      <c r="Y171" t="str" cm="1">
        <f t="array" ref="Y171">IF(AND(P171&lt;&gt;"", P171&gt;=DATE(YEAR(P171),MONTH(P171),1), SUMIFS($K:$K, $C:$C, C171, $P:$P, "&gt;="&amp;DATE(YEAR(P171),MONTH(P171),1), $P:$P, "&lt;="&amp;EOMONTH(P171,0))&gt;10), _xlfn.TEXTJOIN(", ", TRUE, _xlfn._xlws.FILTER($S:$S, ($C:$C=C171) * ($P:$P&gt;=DATE(YEAR(P171),MONTH(P171),1)) * ($P:$P&lt;=EOMONTH(P171,0)))), "")</f>
        <v>Hipertension materna, no especificada, Dolor pelvico y perineal</v>
      </c>
    </row>
    <row r="172" spans="1:25" x14ac:dyDescent="0.25">
      <c r="A172" s="83">
        <v>165</v>
      </c>
      <c r="B172" s="111" t="s">
        <v>26038</v>
      </c>
      <c r="C172" s="159" t="str">
        <f>_xlfn.XLOOKUP(D172,[1]!Data[CEDULA],[1]!Data[Nombre Completo],"No Existe",0,1)</f>
        <v>CELIA MARIA MOLINA CORONELL</v>
      </c>
      <c r="D172" s="162">
        <v>1044392321</v>
      </c>
      <c r="E172" s="139">
        <f>IFERROR(_xlfn.NUMBERVALUE(Data[[#This Row],[CEDULA ]],",","."),_xlfn.NUMBERVALUE(Data[[#This Row],[CEDULA ]],".",","))</f>
        <v>1044392321</v>
      </c>
      <c r="F172" s="139" t="str">
        <f>_xlfn.XLOOKUP(E172,[1]!Data[CEDULA],[1]!Data[CARGO],"No Existe",0,1)</f>
        <v>RECEPCIONISTA</v>
      </c>
      <c r="G172" s="24" t="str">
        <f>_xlfn.XLOOKUP(E172,[1]!Data[CEDULA],[1]!Data[EMPRESA DONDE PRESTA SERVICIO],"No Existe",0,1)</f>
        <v>COMFAMILIAR ATLANTICO</v>
      </c>
      <c r="H172" s="24" t="str">
        <f>_xlfn.XLOOKUP(E172,[1]!Data[CEDULA],[1]!Data[UBICACIÓN],"No Existe",0,1)</f>
        <v>CENTRO RECREACIONAL TURIPANA</v>
      </c>
      <c r="I172" s="24" t="s">
        <v>25911</v>
      </c>
      <c r="J172" s="111" t="str">
        <f>UPPER(TEXT(Data[[#This Row],[F. INICIO]],"mmmm"))</f>
        <v>OCTUBRE</v>
      </c>
      <c r="K172" s="113">
        <v>1</v>
      </c>
      <c r="L172" s="11" t="s">
        <v>5</v>
      </c>
      <c r="M172" s="11" t="s">
        <v>25630</v>
      </c>
      <c r="N172" s="141" t="str">
        <f>_xlfn.XLOOKUP(D172,[1]!Data[CEDULA],[1]!Data[EPS/SURA],"No Existe",0,1)</f>
        <v>E.P.S SANITAS</v>
      </c>
      <c r="O172" s="112">
        <f>YEAR(Data[[#This Row],[F. INICIO]])</f>
        <v>2023</v>
      </c>
      <c r="P172" s="114">
        <v>45219</v>
      </c>
      <c r="Q172" s="114">
        <v>45219</v>
      </c>
      <c r="R172" s="111" t="s">
        <v>88</v>
      </c>
      <c r="S172" s="92" t="str">
        <f>IF(Data[[#This Row],[TIPO DE INCAPACIDAD]]="LICENCIA DE PATERNIDAD","Licencia de paternidad",IF(Data[[#This Row],[TIPO DE INCAPACIDAD]]="LICENCIA DE LUTO","Licencia de Luto",_xlfn.IFNA(VLOOKUP(R172,'CIE-10 PARA RIPS'!$A$6:B13337,2,0),"No especificado")))</f>
        <v>Fiebre, no especificada</v>
      </c>
      <c r="T172" t="str">
        <f>IF(P172&lt;&gt;"", IF(P172&gt;0, IF(P172&lt;=DATE(YEAR(P172),MONTH(P172),DAY(P172)), IF(P172&gt;=DATE(YEAR(P172),MONTH(P172),1), IF(K172&gt;10, C172, IF(SUMIFS($K:$K, $C:$C, C172, $P:$P, "&gt;="&amp;DATE(YEAR(P172),MONTH(P172),1), $P:$P, "&lt;="&amp;EOMONTH(P172,0))&gt;10, C172, "")), ""))), "")</f>
        <v/>
      </c>
      <c r="U172" t="str">
        <f>IF(AND(P172&lt;&gt;"", P172&gt;=DATE(YEAR(P172),MONTH(P172),1), SUMIFS($K:$K, $C:$C, C172, $P:$P, "&gt;="&amp;DATE(YEAR(P172),MONTH(P172),1), $P:$P, "&lt;="&amp;EOMONTH(P172,0))&gt;10), K172, "")</f>
        <v/>
      </c>
      <c r="V172" t="str">
        <f>IF(AND(P172&lt;&gt;"", P172&gt;=DATE(YEAR(P172),MONTH(P172),1), SUMIFS($K:$K, $C:$C, C172, $P:$P, "&gt;="&amp;DATE(YEAR(P172),MONTH(P172),1), $P:$P, "&lt;="&amp;EOMONTH(P172,0))&gt;10), YEAR(P172), "")</f>
        <v/>
      </c>
      <c r="W172" t="str">
        <f>IF(AND(P172&lt;&gt;"", P172&gt;=DATE(YEAR(P172),MONTH(P172),1), SUMIFS($K:$K, $C:$C, C172, $P:$P, "&gt;="&amp;DATE(YEAR(P172),MONTH(P172),1), $P:$P, "&lt;="&amp;EOMONTH(P172,0))&gt;10), TEXT(P172, "MMMM"), "")</f>
        <v/>
      </c>
      <c r="X172" t="str" cm="1">
        <f t="array" ref="X172">IF(AND(P172&lt;&gt;"", P172&gt;=DATE(YEAR(P172),MONTH(P172),1), SUMIFS($K:$K, $C:$C, C172, $P:$P, "&gt;="&amp;DATE(YEAR(P172),MONTH(P172),1), $P:$P, "&lt;="&amp;EOMONTH(P172,0))&gt;10), _xlfn.TEXTJOIN(", ", TRUE, _xlfn._xlws.FILTER($R:$R, ($C:$C=C172) * ($P:$P&gt;=DATE(YEAR(P172),MONTH(P172),1)) * ($P:$P&lt;=EOMONTH(P172,0)))), "")</f>
        <v/>
      </c>
      <c r="Y172" t="str" cm="1">
        <f t="array" ref="Y172">IF(AND(P172&lt;&gt;"", P172&gt;=DATE(YEAR(P172),MONTH(P172),1), SUMIFS($K:$K, $C:$C, C172, $P:$P, "&gt;="&amp;DATE(YEAR(P172),MONTH(P172),1), $P:$P, "&lt;="&amp;EOMONTH(P172,0))&gt;10), _xlfn.TEXTJOIN(", ", TRUE, _xlfn._xlws.FILTER($S:$S, ($C:$C=C172) * ($P:$P&gt;=DATE(YEAR(P172),MONTH(P172),1)) * ($P:$P&lt;=EOMONTH(P172,0)))), "")</f>
        <v/>
      </c>
    </row>
    <row r="173" spans="1:25" x14ac:dyDescent="0.25">
      <c r="A173" s="83">
        <v>166</v>
      </c>
      <c r="B173" s="111" t="s">
        <v>26038</v>
      </c>
      <c r="C173" s="159" t="str">
        <f>_xlfn.XLOOKUP(D173,[1]!Data[CEDULA],[1]!Data[Nombre Completo],"No Existe",0,1)</f>
        <v>LUIS ALFONSO OSORIO AMADOR</v>
      </c>
      <c r="D173" s="162">
        <v>1044433815</v>
      </c>
      <c r="E173" s="139">
        <f>IFERROR(_xlfn.NUMBERVALUE(Data[[#This Row],[CEDULA ]],",","."),_xlfn.NUMBERVALUE(Data[[#This Row],[CEDULA ]],".",","))</f>
        <v>1044433815</v>
      </c>
      <c r="F173" s="139" t="str">
        <f>_xlfn.XLOOKUP(E173,[1]!Data[CEDULA],[1]!Data[CARGO],"No Existe",0,1)</f>
        <v>COCINERO 1</v>
      </c>
      <c r="G173" s="24" t="str">
        <f>_xlfn.XLOOKUP(E173,[1]!Data[CEDULA],[1]!Data[EMPRESA DONDE PRESTA SERVICIO],"No Existe",0,1)</f>
        <v>COMFAMILIAR ATLANTICO</v>
      </c>
      <c r="H173" s="24" t="str">
        <f>_xlfn.XLOOKUP(E173,[1]!Data[CEDULA],[1]!Data[UBICACIÓN],"No Existe",0,1)</f>
        <v>SEDE NORTE MERCADEO</v>
      </c>
      <c r="I173" s="24" t="s">
        <v>25912</v>
      </c>
      <c r="J173" s="111" t="str">
        <f>UPPER(TEXT(Data[[#This Row],[F. INICIO]],"mmmm"))</f>
        <v>OCTUBRE</v>
      </c>
      <c r="K173" s="113">
        <v>2</v>
      </c>
      <c r="L173" s="11" t="s">
        <v>5</v>
      </c>
      <c r="M173" s="11" t="s">
        <v>25630</v>
      </c>
      <c r="N173" s="141" t="str">
        <f>_xlfn.XLOOKUP(D173,[1]!Data[CEDULA],[1]!Data[EPS/SURA],"No Existe",0,1)</f>
        <v>EPS/SURA</v>
      </c>
      <c r="O173" s="112">
        <f>YEAR(Data[[#This Row],[F. INICIO]])</f>
        <v>2023</v>
      </c>
      <c r="P173" s="114">
        <v>45221</v>
      </c>
      <c r="Q173" s="114">
        <v>45222</v>
      </c>
      <c r="R173" s="111" t="s">
        <v>8926</v>
      </c>
      <c r="S173" s="92" t="str">
        <f>IF(Data[[#This Row],[TIPO DE INCAPACIDAD]]="LICENCIA DE PATERNIDAD","Licencia de paternidad",IF(Data[[#This Row],[TIPO DE INCAPACIDAD]]="LICENCIA DE LUTO","Licencia de Luto",_xlfn.IFNA(VLOOKUP(R173,'CIE-10 PARA RIPS'!$A$6:B13338,2,0),"No especificado")))</f>
        <v>Amigdalitis aguda, no especificada</v>
      </c>
      <c r="T173" t="str">
        <f>IF(P173&lt;&gt;"", IF(P173&gt;0, IF(P173&lt;=DATE(YEAR(P173),MONTH(P173),DAY(P173)), IF(P173&gt;=DATE(YEAR(P173),MONTH(P173),1), IF(K173&gt;10, C173, IF(SUMIFS($K:$K, $C:$C, C173, $P:$P, "&gt;="&amp;DATE(YEAR(P173),MONTH(P173),1), $P:$P, "&lt;="&amp;EOMONTH(P173,0))&gt;10, C173, "")), ""))), "")</f>
        <v/>
      </c>
      <c r="U173" t="str">
        <f>IF(AND(P173&lt;&gt;"", P173&gt;=DATE(YEAR(P173),MONTH(P173),1), SUMIFS($K:$K, $C:$C, C173, $P:$P, "&gt;="&amp;DATE(YEAR(P173),MONTH(P173),1), $P:$P, "&lt;="&amp;EOMONTH(P173,0))&gt;10), K173, "")</f>
        <v/>
      </c>
      <c r="V173" t="str">
        <f>IF(AND(P173&lt;&gt;"", P173&gt;=DATE(YEAR(P173),MONTH(P173),1), SUMIFS($K:$K, $C:$C, C173, $P:$P, "&gt;="&amp;DATE(YEAR(P173),MONTH(P173),1), $P:$P, "&lt;="&amp;EOMONTH(P173,0))&gt;10), YEAR(P173), "")</f>
        <v/>
      </c>
      <c r="W173" t="str">
        <f>IF(AND(P173&lt;&gt;"", P173&gt;=DATE(YEAR(P173),MONTH(P173),1), SUMIFS($K:$K, $C:$C, C173, $P:$P, "&gt;="&amp;DATE(YEAR(P173),MONTH(P173),1), $P:$P, "&lt;="&amp;EOMONTH(P173,0))&gt;10), TEXT(P173, "MMMM"), "")</f>
        <v/>
      </c>
      <c r="X173" t="str" cm="1">
        <f t="array" ref="X173">IF(AND(P173&lt;&gt;"", P173&gt;=DATE(YEAR(P173),MONTH(P173),1), SUMIFS($K:$K, $C:$C, C173, $P:$P, "&gt;="&amp;DATE(YEAR(P173),MONTH(P173),1), $P:$P, "&lt;="&amp;EOMONTH(P173,0))&gt;10), _xlfn.TEXTJOIN(", ", TRUE, _xlfn._xlws.FILTER($R:$R, ($C:$C=C173) * ($P:$P&gt;=DATE(YEAR(P173),MONTH(P173),1)) * ($P:$P&lt;=EOMONTH(P173,0)))), "")</f>
        <v/>
      </c>
      <c r="Y173" t="str" cm="1">
        <f t="array" ref="Y173">IF(AND(P173&lt;&gt;"", P173&gt;=DATE(YEAR(P173),MONTH(P173),1), SUMIFS($K:$K, $C:$C, C173, $P:$P, "&gt;="&amp;DATE(YEAR(P173),MONTH(P173),1), $P:$P, "&lt;="&amp;EOMONTH(P173,0))&gt;10), _xlfn.TEXTJOIN(", ", TRUE, _xlfn._xlws.FILTER($S:$S, ($C:$C=C173) * ($P:$P&gt;=DATE(YEAR(P173),MONTH(P173),1)) * ($P:$P&lt;=EOMONTH(P173,0)))), "")</f>
        <v/>
      </c>
    </row>
    <row r="174" spans="1:25" x14ac:dyDescent="0.25">
      <c r="A174" s="83">
        <v>167</v>
      </c>
      <c r="B174" s="111" t="s">
        <v>26038</v>
      </c>
      <c r="C174" s="159" t="str">
        <f>_xlfn.XLOOKUP(D174,[1]!Data[CEDULA],[1]!Data[Nombre Completo],"No Existe",0,1)</f>
        <v>GENISIS MARIA CANTILLO TORRES</v>
      </c>
      <c r="D174" s="162">
        <v>1002228922</v>
      </c>
      <c r="E174" s="139">
        <f>IFERROR(_xlfn.NUMBERVALUE(Data[[#This Row],[CEDULA ]],",","."),_xlfn.NUMBERVALUE(Data[[#This Row],[CEDULA ]],".",","))</f>
        <v>1002228922</v>
      </c>
      <c r="F174" s="139" t="str">
        <f>_xlfn.XLOOKUP(E174,[1]!Data[CEDULA],[1]!Data[CARGO],"No Existe",0,1)</f>
        <v>MESERO</v>
      </c>
      <c r="G174" s="24" t="str">
        <f>_xlfn.XLOOKUP(E174,[1]!Data[CEDULA],[1]!Data[EMPRESA DONDE PRESTA SERVICIO],"No Existe",0,1)</f>
        <v>COMFAMILIAR ATLANTICO</v>
      </c>
      <c r="H174" s="24" t="str">
        <f>_xlfn.XLOOKUP(E174,[1]!Data[CEDULA],[1]!Data[UBICACIÓN],"No Existe",0,1)</f>
        <v>SEDE SPORT GYM</v>
      </c>
      <c r="I174" s="24" t="s">
        <v>25911</v>
      </c>
      <c r="J174" s="111" t="str">
        <f>UPPER(TEXT(Data[[#This Row],[F. INICIO]],"mmmm"))</f>
        <v>OCTUBRE</v>
      </c>
      <c r="K174" s="113">
        <v>1</v>
      </c>
      <c r="L174" s="11" t="s">
        <v>5</v>
      </c>
      <c r="M174" s="11" t="s">
        <v>25630</v>
      </c>
      <c r="N174" s="141" t="str">
        <f>_xlfn.XLOOKUP(D174,[1]!Data[CEDULA],[1]!Data[EPS/SURA],"No Existe",0,1)</f>
        <v>MUTUALSER</v>
      </c>
      <c r="O174" s="112">
        <f>YEAR(Data[[#This Row],[F. INICIO]])</f>
        <v>2023</v>
      </c>
      <c r="P174" s="114">
        <v>45227</v>
      </c>
      <c r="Q174" s="114">
        <v>45227</v>
      </c>
      <c r="R174" s="111" t="s">
        <v>75</v>
      </c>
      <c r="S174" s="92" t="str">
        <f>IF(Data[[#This Row],[TIPO DE INCAPACIDAD]]="LICENCIA DE PATERNIDAD","Licencia de paternidad",IF(Data[[#This Row],[TIPO DE INCAPACIDAD]]="LICENCIA DE LUTO","Licencia de Luto",_xlfn.IFNA(VLOOKUP(R174,'CIE-10 PARA RIPS'!$A$6:B13339,2,0),"No especificado")))</f>
        <v>Dolor pelvico y perineal</v>
      </c>
      <c r="T174" t="str">
        <f>IF(P174&lt;&gt;"", IF(P174&gt;0, IF(P174&lt;=DATE(YEAR(P174),MONTH(P174),DAY(P174)), IF(P174&gt;=DATE(YEAR(P174),MONTH(P174),1), IF(K174&gt;10, C174, IF(SUMIFS($K:$K, $C:$C, C174, $P:$P, "&gt;="&amp;DATE(YEAR(P174),MONTH(P174),1), $P:$P, "&lt;="&amp;EOMONTH(P174,0))&gt;10, C174, "")), ""))), "")</f>
        <v/>
      </c>
      <c r="U174" t="str">
        <f>IF(AND(P174&lt;&gt;"", P174&gt;=DATE(YEAR(P174),MONTH(P174),1), SUMIFS($K:$K, $C:$C, C174, $P:$P, "&gt;="&amp;DATE(YEAR(P174),MONTH(P174),1), $P:$P, "&lt;="&amp;EOMONTH(P174,0))&gt;10), K174, "")</f>
        <v/>
      </c>
      <c r="V174" t="str">
        <f>IF(AND(P174&lt;&gt;"", P174&gt;=DATE(YEAR(P174),MONTH(P174),1), SUMIFS($K:$K, $C:$C, C174, $P:$P, "&gt;="&amp;DATE(YEAR(P174),MONTH(P174),1), $P:$P, "&lt;="&amp;EOMONTH(P174,0))&gt;10), YEAR(P174), "")</f>
        <v/>
      </c>
      <c r="W174" t="str">
        <f>IF(AND(P174&lt;&gt;"", P174&gt;=DATE(YEAR(P174),MONTH(P174),1), SUMIFS($K:$K, $C:$C, C174, $P:$P, "&gt;="&amp;DATE(YEAR(P174),MONTH(P174),1), $P:$P, "&lt;="&amp;EOMONTH(P174,0))&gt;10), TEXT(P174, "MMMM"), "")</f>
        <v/>
      </c>
      <c r="X174" t="str" cm="1">
        <f t="array" ref="X174">IF(AND(P174&lt;&gt;"", P174&gt;=DATE(YEAR(P174),MONTH(P174),1), SUMIFS($K:$K, $C:$C, C174, $P:$P, "&gt;="&amp;DATE(YEAR(P174),MONTH(P174),1), $P:$P, "&lt;="&amp;EOMONTH(P174,0))&gt;10), _xlfn.TEXTJOIN(", ", TRUE, _xlfn._xlws.FILTER($R:$R, ($C:$C=C174) * ($P:$P&gt;=DATE(YEAR(P174),MONTH(P174),1)) * ($P:$P&lt;=EOMONTH(P174,0)))), "")</f>
        <v/>
      </c>
      <c r="Y174" t="str" cm="1">
        <f t="array" ref="Y174">IF(AND(P174&lt;&gt;"", P174&gt;=DATE(YEAR(P174),MONTH(P174),1), SUMIFS($K:$K, $C:$C, C174, $P:$P, "&gt;="&amp;DATE(YEAR(P174),MONTH(P174),1), $P:$P, "&lt;="&amp;EOMONTH(P174,0))&gt;10), _xlfn.TEXTJOIN(", ", TRUE, _xlfn._xlws.FILTER($S:$S, ($C:$C=C174) * ($P:$P&gt;=DATE(YEAR(P174),MONTH(P174),1)) * ($P:$P&lt;=EOMONTH(P174,0)))), "")</f>
        <v/>
      </c>
    </row>
    <row r="175" spans="1:25" x14ac:dyDescent="0.25">
      <c r="A175" s="83">
        <v>168</v>
      </c>
      <c r="B175" s="111" t="s">
        <v>26038</v>
      </c>
      <c r="C175" s="159" t="str">
        <f>_xlfn.XLOOKUP(D175,[1]!Data[CEDULA],[1]!Data[Nombre Completo],"No Existe",0,1)</f>
        <v>MARIA DEL CARMEN FERRER ALVIS</v>
      </c>
      <c r="D175" s="162">
        <v>22506589</v>
      </c>
      <c r="E175" s="139">
        <f>IFERROR(_xlfn.NUMBERVALUE(Data[[#This Row],[CEDULA ]],",","."),_xlfn.NUMBERVALUE(Data[[#This Row],[CEDULA ]],".",","))</f>
        <v>22506589</v>
      </c>
      <c r="F175" s="139" t="str">
        <f>_xlfn.XLOOKUP(E175,[1]!Data[CEDULA],[1]!Data[CARGO],"No Existe",0,1)</f>
        <v>PORCINADOR</v>
      </c>
      <c r="G175" s="24" t="str">
        <f>_xlfn.XLOOKUP(E175,[1]!Data[CEDULA],[1]!Data[EMPRESA DONDE PRESTA SERVICIO],"No Existe",0,1)</f>
        <v>COMFAMILIAR ATLANTICO</v>
      </c>
      <c r="H175" s="24" t="str">
        <f>_xlfn.XLOOKUP(E175,[1]!Data[CEDULA],[1]!Data[UBICACIÓN],"No Existe",0,1)</f>
        <v>CENTRO DE PROCESAMIENTO</v>
      </c>
      <c r="I175" s="24" t="s">
        <v>25911</v>
      </c>
      <c r="J175" s="111" t="str">
        <f>UPPER(TEXT(Data[[#This Row],[F. INICIO]],"mmmm"))</f>
        <v>OCTUBRE</v>
      </c>
      <c r="K175" s="113">
        <v>2</v>
      </c>
      <c r="L175" s="11" t="s">
        <v>5</v>
      </c>
      <c r="M175" s="11" t="s">
        <v>25630</v>
      </c>
      <c r="N175" s="141" t="str">
        <f>_xlfn.XLOOKUP(D175,[1]!Data[CEDULA],[1]!Data[EPS/SURA],"No Existe",0,1)</f>
        <v>SALUD TOTAL</v>
      </c>
      <c r="O175" s="112">
        <f>YEAR(Data[[#This Row],[F. INICIO]])</f>
        <v>2023</v>
      </c>
      <c r="P175" s="114">
        <v>45225</v>
      </c>
      <c r="Q175" s="114">
        <v>45226</v>
      </c>
      <c r="R175" s="111" t="s">
        <v>73</v>
      </c>
      <c r="S175" s="92" t="str">
        <f>IF(Data[[#This Row],[TIPO DE INCAPACIDAD]]="LICENCIA DE PATERNIDAD","Licencia de paternidad",IF(Data[[#This Row],[TIPO DE INCAPACIDAD]]="LICENCIA DE LUTO","Licencia de Luto",_xlfn.IFNA(VLOOKUP(R175,'CIE-10 PARA RIPS'!$A$6:B13340,2,0),"No especificado")))</f>
        <v>Infeccion de vias urinarias, sitio no especificado</v>
      </c>
      <c r="T175" t="str">
        <f>IF(P175&lt;&gt;"", IF(P175&gt;0, IF(P175&lt;=DATE(YEAR(P175),MONTH(P175),DAY(P175)), IF(P175&gt;=DATE(YEAR(P175),MONTH(P175),1), IF(K175&gt;10, C175, IF(SUMIFS($K:$K, $C:$C, C175, $P:$P, "&gt;="&amp;DATE(YEAR(P175),MONTH(P175),1), $P:$P, "&lt;="&amp;EOMONTH(P175,0))&gt;10, C175, "")), ""))), "")</f>
        <v/>
      </c>
      <c r="U175" t="str">
        <f>IF(AND(P175&lt;&gt;"", P175&gt;=DATE(YEAR(P175),MONTH(P175),1), SUMIFS($K:$K, $C:$C, C175, $P:$P, "&gt;="&amp;DATE(YEAR(P175),MONTH(P175),1), $P:$P, "&lt;="&amp;EOMONTH(P175,0))&gt;10), K175, "")</f>
        <v/>
      </c>
      <c r="V175" t="str">
        <f>IF(AND(P175&lt;&gt;"", P175&gt;=DATE(YEAR(P175),MONTH(P175),1), SUMIFS($K:$K, $C:$C, C175, $P:$P, "&gt;="&amp;DATE(YEAR(P175),MONTH(P175),1), $P:$P, "&lt;="&amp;EOMONTH(P175,0))&gt;10), YEAR(P175), "")</f>
        <v/>
      </c>
      <c r="W175" t="str">
        <f>IF(AND(P175&lt;&gt;"", P175&gt;=DATE(YEAR(P175),MONTH(P175),1), SUMIFS($K:$K, $C:$C, C175, $P:$P, "&gt;="&amp;DATE(YEAR(P175),MONTH(P175),1), $P:$P, "&lt;="&amp;EOMONTH(P175,0))&gt;10), TEXT(P175, "MMMM"), "")</f>
        <v/>
      </c>
      <c r="X175" t="str" cm="1">
        <f t="array" ref="X175">IF(AND(P175&lt;&gt;"", P175&gt;=DATE(YEAR(P175),MONTH(P175),1), SUMIFS($K:$K, $C:$C, C175, $P:$P, "&gt;="&amp;DATE(YEAR(P175),MONTH(P175),1), $P:$P, "&lt;="&amp;EOMONTH(P175,0))&gt;10), _xlfn.TEXTJOIN(", ", TRUE, _xlfn._xlws.FILTER($R:$R, ($C:$C=C175) * ($P:$P&gt;=DATE(YEAR(P175),MONTH(P175),1)) * ($P:$P&lt;=EOMONTH(P175,0)))), "")</f>
        <v/>
      </c>
      <c r="Y175" t="str" cm="1">
        <f t="array" ref="Y175">IF(AND(P175&lt;&gt;"", P175&gt;=DATE(YEAR(P175),MONTH(P175),1), SUMIFS($K:$K, $C:$C, C175, $P:$P, "&gt;="&amp;DATE(YEAR(P175),MONTH(P175),1), $P:$P, "&lt;="&amp;EOMONTH(P175,0))&gt;10), _xlfn.TEXTJOIN(", ", TRUE, _xlfn._xlws.FILTER($S:$S, ($C:$C=C175) * ($P:$P&gt;=DATE(YEAR(P175),MONTH(P175),1)) * ($P:$P&lt;=EOMONTH(P175,0)))), "")</f>
        <v/>
      </c>
    </row>
    <row r="176" spans="1:25" x14ac:dyDescent="0.25">
      <c r="A176" s="83">
        <v>169</v>
      </c>
      <c r="B176" s="111" t="s">
        <v>26038</v>
      </c>
      <c r="C176" s="159" t="str">
        <f>_xlfn.XLOOKUP(D176,[1]!Data[CEDULA],[1]!Data[Nombre Completo],"No Existe",0,1)</f>
        <v>SHIRLEY LUCIA DORIA PEÑA</v>
      </c>
      <c r="D176" s="162">
        <v>1140876691</v>
      </c>
      <c r="E176" s="139">
        <f>IFERROR(_xlfn.NUMBERVALUE(Data[[#This Row],[CEDULA ]],",","."),_xlfn.NUMBERVALUE(Data[[#This Row],[CEDULA ]],".",","))</f>
        <v>1140876691</v>
      </c>
      <c r="F176" s="139" t="str">
        <f>_xlfn.XLOOKUP(E176,[1]!Data[CEDULA],[1]!Data[CARGO],"No Existe",0,1)</f>
        <v>SUPERNUMERARIO(A)</v>
      </c>
      <c r="G176" s="24" t="str">
        <f>_xlfn.XLOOKUP(E176,[1]!Data[CEDULA],[1]!Data[EMPRESA DONDE PRESTA SERVICIO],"No Existe",0,1)</f>
        <v>COMFAMILIAR ATLANTICO</v>
      </c>
      <c r="H176" s="24" t="str">
        <f>_xlfn.XLOOKUP(E176,[1]!Data[CEDULA],[1]!Data[UBICACIÓN],"No Existe",0,1)</f>
        <v>SEDE CARIBE</v>
      </c>
      <c r="I176" s="24" t="s">
        <v>25911</v>
      </c>
      <c r="J176" s="111" t="str">
        <f>UPPER(TEXT(Data[[#This Row],[F. INICIO]],"mmmm"))</f>
        <v>NOVIEMBRE</v>
      </c>
      <c r="K176" s="113">
        <v>2</v>
      </c>
      <c r="L176" s="11" t="s">
        <v>5</v>
      </c>
      <c r="M176" s="11" t="s">
        <v>25630</v>
      </c>
      <c r="N176" s="141" t="str">
        <f>_xlfn.XLOOKUP(D176,[1]!Data[CEDULA],[1]!Data[EPS/SURA],"No Existe",0,1)</f>
        <v>NUEVA E.P.S.</v>
      </c>
      <c r="O176" s="112">
        <f>YEAR(Data[[#This Row],[F. INICIO]])</f>
        <v>2023</v>
      </c>
      <c r="P176" s="114">
        <v>45231</v>
      </c>
      <c r="Q176" s="114">
        <v>45232</v>
      </c>
      <c r="R176" s="111" t="s">
        <v>8939</v>
      </c>
      <c r="S176" s="92" t="str">
        <f>IF(Data[[#This Row],[TIPO DE INCAPACIDAD]]="LICENCIA DE PATERNIDAD","Licencia de paternidad",IF(Data[[#This Row],[TIPO DE INCAPACIDAD]]="LICENCIA DE LUTO","Licencia de Luto",_xlfn.IFNA(VLOOKUP(R176,'CIE-10 PARA RIPS'!$A$6:B13341,2,0),"No especificado")))</f>
        <v>Rinofaringitis aguda [resfriado comun]</v>
      </c>
      <c r="T176" t="str">
        <f>IF(P176&lt;&gt;"", IF(P176&gt;0, IF(P176&lt;=DATE(YEAR(P176),MONTH(P176),DAY(P176)), IF(P176&gt;=DATE(YEAR(P176),MONTH(P176),1), IF(K176&gt;10, C176, IF(SUMIFS($K:$K, $C:$C, C176, $P:$P, "&gt;="&amp;DATE(YEAR(P176),MONTH(P176),1), $P:$P, "&lt;="&amp;EOMONTH(P176,0))&gt;10, C176, "")), ""))), "")</f>
        <v/>
      </c>
      <c r="U176" t="str">
        <f>IF(AND(P176&lt;&gt;"", P176&gt;=DATE(YEAR(P176),MONTH(P176),1), SUMIFS($K:$K, $C:$C, C176, $P:$P, "&gt;="&amp;DATE(YEAR(P176),MONTH(P176),1), $P:$P, "&lt;="&amp;EOMONTH(P176,0))&gt;10), K176, "")</f>
        <v/>
      </c>
      <c r="V176" t="str">
        <f>IF(AND(P176&lt;&gt;"", P176&gt;=DATE(YEAR(P176),MONTH(P176),1), SUMIFS($K:$K, $C:$C, C176, $P:$P, "&gt;="&amp;DATE(YEAR(P176),MONTH(P176),1), $P:$P, "&lt;="&amp;EOMONTH(P176,0))&gt;10), YEAR(P176), "")</f>
        <v/>
      </c>
      <c r="W176" t="str">
        <f>IF(AND(P176&lt;&gt;"", P176&gt;=DATE(YEAR(P176),MONTH(P176),1), SUMIFS($K:$K, $C:$C, C176, $P:$P, "&gt;="&amp;DATE(YEAR(P176),MONTH(P176),1), $P:$P, "&lt;="&amp;EOMONTH(P176,0))&gt;10), TEXT(P176, "MMMM"), "")</f>
        <v/>
      </c>
      <c r="X176" t="str" cm="1">
        <f t="array" ref="X176">IF(AND(P176&lt;&gt;"", P176&gt;=DATE(YEAR(P176),MONTH(P176),1), SUMIFS($K:$K, $C:$C, C176, $P:$P, "&gt;="&amp;DATE(YEAR(P176),MONTH(P176),1), $P:$P, "&lt;="&amp;EOMONTH(P176,0))&gt;10), _xlfn.TEXTJOIN(", ", TRUE, _xlfn._xlws.FILTER($R:$R, ($C:$C=C176) * ($P:$P&gt;=DATE(YEAR(P176),MONTH(P176),1)) * ($P:$P&lt;=EOMONTH(P176,0)))), "")</f>
        <v/>
      </c>
      <c r="Y176" t="str" cm="1">
        <f t="array" ref="Y176">IF(AND(P176&lt;&gt;"", P176&gt;=DATE(YEAR(P176),MONTH(P176),1), SUMIFS($K:$K, $C:$C, C176, $P:$P, "&gt;="&amp;DATE(YEAR(P176),MONTH(P176),1), $P:$P, "&lt;="&amp;EOMONTH(P176,0))&gt;10), _xlfn.TEXTJOIN(", ", TRUE, _xlfn._xlws.FILTER($S:$S, ($C:$C=C176) * ($P:$P&gt;=DATE(YEAR(P176),MONTH(P176),1)) * ($P:$P&lt;=EOMONTH(P176,0)))), "")</f>
        <v/>
      </c>
    </row>
    <row r="177" spans="1:25" x14ac:dyDescent="0.25">
      <c r="A177" s="83">
        <v>170</v>
      </c>
      <c r="B177" s="111" t="s">
        <v>26038</v>
      </c>
      <c r="C177" s="159" t="str">
        <f>_xlfn.XLOOKUP(D177,[1]!Data[CEDULA],[1]!Data[Nombre Completo],"No Existe",0,1)</f>
        <v>ORLANDO DAVID GUZMAN CHACON</v>
      </c>
      <c r="D177" s="162">
        <v>1043116205</v>
      </c>
      <c r="E177" s="139">
        <f>IFERROR(_xlfn.NUMBERVALUE(Data[[#This Row],[CEDULA ]],",","."),_xlfn.NUMBERVALUE(Data[[#This Row],[CEDULA ]],".",","))</f>
        <v>1043116205</v>
      </c>
      <c r="F177" s="139" t="str">
        <f>_xlfn.XLOOKUP(E177,[1]!Data[CEDULA],[1]!Data[CARGO],"No Existe",0,1)</f>
        <v>SUPERNUMERARIO(A)</v>
      </c>
      <c r="G177" s="24" t="str">
        <f>_xlfn.XLOOKUP(E177,[1]!Data[CEDULA],[1]!Data[EMPRESA DONDE PRESTA SERVICIO],"No Existe",0,1)</f>
        <v>COMFAMILIAR ATLANTICO</v>
      </c>
      <c r="H177" s="24" t="str">
        <f>_xlfn.XLOOKUP(E177,[1]!Data[CEDULA],[1]!Data[UBICACIÓN],"No Existe",0,1)</f>
        <v>SEDE NORTE MERCADEO</v>
      </c>
      <c r="I177" s="24" t="s">
        <v>25912</v>
      </c>
      <c r="J177" s="111" t="str">
        <f>UPPER(TEXT(Data[[#This Row],[F. INICIO]],"mmmm"))</f>
        <v>NOVIEMBRE</v>
      </c>
      <c r="K177" s="113">
        <v>2</v>
      </c>
      <c r="L177" s="11" t="s">
        <v>5</v>
      </c>
      <c r="M177" s="11" t="s">
        <v>25630</v>
      </c>
      <c r="N177" s="141" t="str">
        <f>_xlfn.XLOOKUP(D177,[1]!Data[CEDULA],[1]!Data[EPS/SURA],"No Existe",0,1)</f>
        <v>SALUD TOTAL</v>
      </c>
      <c r="O177" s="112">
        <f>YEAR(Data[[#This Row],[F. INICIO]])</f>
        <v>2023</v>
      </c>
      <c r="P177" s="114">
        <v>45232</v>
      </c>
      <c r="Q177" s="114">
        <v>45233</v>
      </c>
      <c r="R177" s="111" t="s">
        <v>8939</v>
      </c>
      <c r="S177" s="92" t="str">
        <f>IF(Data[[#This Row],[TIPO DE INCAPACIDAD]]="LICENCIA DE PATERNIDAD","Licencia de paternidad",IF(Data[[#This Row],[TIPO DE INCAPACIDAD]]="LICENCIA DE LUTO","Licencia de Luto",_xlfn.IFNA(VLOOKUP(R177,'CIE-10 PARA RIPS'!$A$6:B13342,2,0),"No especificado")))</f>
        <v>Rinofaringitis aguda [resfriado comun]</v>
      </c>
      <c r="T177" t="str">
        <f>IF(P177&lt;&gt;"", IF(P177&gt;0, IF(P177&lt;=DATE(YEAR(P177),MONTH(P177),DAY(P177)), IF(P177&gt;=DATE(YEAR(P177),MONTH(P177),1), IF(K177&gt;10, C177, IF(SUMIFS($K:$K, $C:$C, C177, $P:$P, "&gt;="&amp;DATE(YEAR(P177),MONTH(P177),1), $P:$P, "&lt;="&amp;EOMONTH(P177,0))&gt;10, C177, "")), ""))), "")</f>
        <v/>
      </c>
      <c r="U177" t="str">
        <f>IF(AND(P177&lt;&gt;"", P177&gt;=DATE(YEAR(P177),MONTH(P177),1), SUMIFS($K:$K, $C:$C, C177, $P:$P, "&gt;="&amp;DATE(YEAR(P177),MONTH(P177),1), $P:$P, "&lt;="&amp;EOMONTH(P177,0))&gt;10), K177, "")</f>
        <v/>
      </c>
      <c r="V177" t="str">
        <f>IF(AND(P177&lt;&gt;"", P177&gt;=DATE(YEAR(P177),MONTH(P177),1), SUMIFS($K:$K, $C:$C, C177, $P:$P, "&gt;="&amp;DATE(YEAR(P177),MONTH(P177),1), $P:$P, "&lt;="&amp;EOMONTH(P177,0))&gt;10), YEAR(P177), "")</f>
        <v/>
      </c>
      <c r="W177" t="str">
        <f>IF(AND(P177&lt;&gt;"", P177&gt;=DATE(YEAR(P177),MONTH(P177),1), SUMIFS($K:$K, $C:$C, C177, $P:$P, "&gt;="&amp;DATE(YEAR(P177),MONTH(P177),1), $P:$P, "&lt;="&amp;EOMONTH(P177,0))&gt;10), TEXT(P177, "MMMM"), "")</f>
        <v/>
      </c>
      <c r="X177" t="str" cm="1">
        <f t="array" ref="X177">IF(AND(P177&lt;&gt;"", P177&gt;=DATE(YEAR(P177),MONTH(P177),1), SUMIFS($K:$K, $C:$C, C177, $P:$P, "&gt;="&amp;DATE(YEAR(P177),MONTH(P177),1), $P:$P, "&lt;="&amp;EOMONTH(P177,0))&gt;10), _xlfn.TEXTJOIN(", ", TRUE, _xlfn._xlws.FILTER($R:$R, ($C:$C=C177) * ($P:$P&gt;=DATE(YEAR(P177),MONTH(P177),1)) * ($P:$P&lt;=EOMONTH(P177,0)))), "")</f>
        <v/>
      </c>
      <c r="Y177" t="str" cm="1">
        <f t="array" ref="Y177">IF(AND(P177&lt;&gt;"", P177&gt;=DATE(YEAR(P177),MONTH(P177),1), SUMIFS($K:$K, $C:$C, C177, $P:$P, "&gt;="&amp;DATE(YEAR(P177),MONTH(P177),1), $P:$P, "&lt;="&amp;EOMONTH(P177,0))&gt;10), _xlfn.TEXTJOIN(", ", TRUE, _xlfn._xlws.FILTER($S:$S, ($C:$C=C177) * ($P:$P&gt;=DATE(YEAR(P177),MONTH(P177),1)) * ($P:$P&lt;=EOMONTH(P177,0)))), "")</f>
        <v/>
      </c>
    </row>
    <row r="178" spans="1:25" ht="30" x14ac:dyDescent="0.25">
      <c r="A178" s="83">
        <v>171</v>
      </c>
      <c r="B178" s="111" t="s">
        <v>26038</v>
      </c>
      <c r="C178" s="159" t="str">
        <f>_xlfn.XLOOKUP(D178,[1]!Data[CEDULA],[1]!Data[Nombre Completo],"No Existe",0,1)</f>
        <v>GENISIS MARIA CANTILLO TORRES</v>
      </c>
      <c r="D178" s="162">
        <v>1002228922</v>
      </c>
      <c r="E178" s="139">
        <f>IFERROR(_xlfn.NUMBERVALUE(Data[[#This Row],[CEDULA ]],",","."),_xlfn.NUMBERVALUE(Data[[#This Row],[CEDULA ]],".",","))</f>
        <v>1002228922</v>
      </c>
      <c r="F178" s="139" t="str">
        <f>_xlfn.XLOOKUP(E178,[1]!Data[CEDULA],[1]!Data[CARGO],"No Existe",0,1)</f>
        <v>MESERO</v>
      </c>
      <c r="G178" s="24" t="str">
        <f>_xlfn.XLOOKUP(E178,[1]!Data[CEDULA],[1]!Data[EMPRESA DONDE PRESTA SERVICIO],"No Existe",0,1)</f>
        <v>COMFAMILIAR ATLANTICO</v>
      </c>
      <c r="H178" s="24" t="str">
        <f>_xlfn.XLOOKUP(E178,[1]!Data[CEDULA],[1]!Data[UBICACIÓN],"No Existe",0,1)</f>
        <v>SEDE SPORT GYM</v>
      </c>
      <c r="I178" s="24" t="s">
        <v>25911</v>
      </c>
      <c r="J178" s="111" t="str">
        <f>UPPER(TEXT(Data[[#This Row],[F. INICIO]],"mmmm"))</f>
        <v>OCTUBRE</v>
      </c>
      <c r="K178" s="113">
        <v>2</v>
      </c>
      <c r="L178" s="11" t="s">
        <v>5</v>
      </c>
      <c r="M178" s="11" t="s">
        <v>25630</v>
      </c>
      <c r="N178" s="141" t="str">
        <f>_xlfn.XLOOKUP(D178,[1]!Data[CEDULA],[1]!Data[EPS/SURA],"No Existe",0,1)</f>
        <v>MUTUALSER</v>
      </c>
      <c r="O178" s="112">
        <f>YEAR(Data[[#This Row],[F. INICIO]])</f>
        <v>2023</v>
      </c>
      <c r="P178" s="114">
        <v>45229</v>
      </c>
      <c r="Q178" s="114">
        <v>45230</v>
      </c>
      <c r="R178" s="111" t="s">
        <v>6877</v>
      </c>
      <c r="S178" s="92" t="str">
        <f>IF(Data[[#This Row],[TIPO DE INCAPACIDAD]]="LICENCIA DE PATERNIDAD","Licencia de paternidad",IF(Data[[#This Row],[TIPO DE INCAPACIDAD]]="LICENCIA DE LUTO","Licencia de Luto",_xlfn.IFNA(VLOOKUP(R178,'CIE-10 PARA RIPS'!$A$6:B13343,2,0),"No especificado")))</f>
        <v>Otras complicaciones especificadas relacionadas con el embarazo</v>
      </c>
      <c r="T178" t="str">
        <f>IF(P178&lt;&gt;"", IF(P178&gt;0, IF(P178&lt;=DATE(YEAR(P178),MONTH(P178),DAY(P178)), IF(P178&gt;=DATE(YEAR(P178),MONTH(P178),1), IF(K178&gt;10, C178, IF(SUMIFS($K:$K, $C:$C, C178, $P:$P, "&gt;="&amp;DATE(YEAR(P178),MONTH(P178),1), $P:$P, "&lt;="&amp;EOMONTH(P178,0))&gt;10, C178, "")), ""))), "")</f>
        <v/>
      </c>
      <c r="U178" t="str">
        <f>IF(AND(P178&lt;&gt;"", P178&gt;=DATE(YEAR(P178),MONTH(P178),1), SUMIFS($K:$K, $C:$C, C178, $P:$P, "&gt;="&amp;DATE(YEAR(P178),MONTH(P178),1), $P:$P, "&lt;="&amp;EOMONTH(P178,0))&gt;10), K178, "")</f>
        <v/>
      </c>
      <c r="V178" t="str">
        <f>IF(AND(P178&lt;&gt;"", P178&gt;=DATE(YEAR(P178),MONTH(P178),1), SUMIFS($K:$K, $C:$C, C178, $P:$P, "&gt;="&amp;DATE(YEAR(P178),MONTH(P178),1), $P:$P, "&lt;="&amp;EOMONTH(P178,0))&gt;10), YEAR(P178), "")</f>
        <v/>
      </c>
      <c r="W178" t="str">
        <f>IF(AND(P178&lt;&gt;"", P178&gt;=DATE(YEAR(P178),MONTH(P178),1), SUMIFS($K:$K, $C:$C, C178, $P:$P, "&gt;="&amp;DATE(YEAR(P178),MONTH(P178),1), $P:$P, "&lt;="&amp;EOMONTH(P178,0))&gt;10), TEXT(P178, "MMMM"), "")</f>
        <v/>
      </c>
      <c r="X178" t="str" cm="1">
        <f t="array" ref="X178">IF(AND(P178&lt;&gt;"", P178&gt;=DATE(YEAR(P178),MONTH(P178),1), SUMIFS($K:$K, $C:$C, C178, $P:$P, "&gt;="&amp;DATE(YEAR(P178),MONTH(P178),1), $P:$P, "&lt;="&amp;EOMONTH(P178,0))&gt;10), _xlfn.TEXTJOIN(", ", TRUE, _xlfn._xlws.FILTER($R:$R, ($C:$C=C178) * ($P:$P&gt;=DATE(YEAR(P178),MONTH(P178),1)) * ($P:$P&lt;=EOMONTH(P178,0)))), "")</f>
        <v/>
      </c>
      <c r="Y178" t="str" cm="1">
        <f t="array" ref="Y178">IF(AND(P178&lt;&gt;"", P178&gt;=DATE(YEAR(P178),MONTH(P178),1), SUMIFS($K:$K, $C:$C, C178, $P:$P, "&gt;="&amp;DATE(YEAR(P178),MONTH(P178),1), $P:$P, "&lt;="&amp;EOMONTH(P178,0))&gt;10), _xlfn.TEXTJOIN(", ", TRUE, _xlfn._xlws.FILTER($S:$S, ($C:$C=C178) * ($P:$P&gt;=DATE(YEAR(P178),MONTH(P178),1)) * ($P:$P&lt;=EOMONTH(P178,0)))), "")</f>
        <v/>
      </c>
    </row>
    <row r="179" spans="1:25" ht="30" x14ac:dyDescent="0.25">
      <c r="A179" s="83">
        <v>172</v>
      </c>
      <c r="B179" s="111" t="s">
        <v>26038</v>
      </c>
      <c r="C179" s="159" t="str">
        <f>_xlfn.XLOOKUP(D179,[1]!Data[CEDULA],[1]!Data[Nombre Completo],"No Existe",0,1)</f>
        <v>GENISIS MARIA CANTILLO TORRES</v>
      </c>
      <c r="D179" s="162">
        <v>1002228922</v>
      </c>
      <c r="E179" s="139">
        <f>IFERROR(_xlfn.NUMBERVALUE(Data[[#This Row],[CEDULA ]],",","."),_xlfn.NUMBERVALUE(Data[[#This Row],[CEDULA ]],".",","))</f>
        <v>1002228922</v>
      </c>
      <c r="F179" s="139" t="str">
        <f>_xlfn.XLOOKUP(E179,[1]!Data[CEDULA],[1]!Data[CARGO],"No Existe",0,1)</f>
        <v>MESERO</v>
      </c>
      <c r="G179" s="24" t="str">
        <f>_xlfn.XLOOKUP(E179,[1]!Data[CEDULA],[1]!Data[EMPRESA DONDE PRESTA SERVICIO],"No Existe",0,1)</f>
        <v>COMFAMILIAR ATLANTICO</v>
      </c>
      <c r="H179" s="24" t="str">
        <f>_xlfn.XLOOKUP(E179,[1]!Data[CEDULA],[1]!Data[UBICACIÓN],"No Existe",0,1)</f>
        <v>SEDE SPORT GYM</v>
      </c>
      <c r="I179" s="24" t="s">
        <v>25911</v>
      </c>
      <c r="J179" s="111" t="str">
        <f>UPPER(TEXT(Data[[#This Row],[F. INICIO]],"mmmm"))</f>
        <v>NOVIEMBRE</v>
      </c>
      <c r="K179" s="113">
        <v>13</v>
      </c>
      <c r="L179" s="11" t="s">
        <v>5</v>
      </c>
      <c r="M179" s="11" t="s">
        <v>25630</v>
      </c>
      <c r="N179" s="141" t="str">
        <f>_xlfn.XLOOKUP(D179,[1]!Data[CEDULA],[1]!Data[EPS/SURA],"No Existe",0,1)</f>
        <v>MUTUALSER</v>
      </c>
      <c r="O179" s="112">
        <f>YEAR(Data[[#This Row],[F. INICIO]])</f>
        <v>2023</v>
      </c>
      <c r="P179" s="114">
        <v>45231</v>
      </c>
      <c r="Q179" s="114">
        <v>45243</v>
      </c>
      <c r="R179" s="111" t="s">
        <v>6877</v>
      </c>
      <c r="S179" s="92" t="str">
        <f>IF(Data[[#This Row],[TIPO DE INCAPACIDAD]]="LICENCIA DE PATERNIDAD","Licencia de paternidad",IF(Data[[#This Row],[TIPO DE INCAPACIDAD]]="LICENCIA DE LUTO","Licencia de Luto",_xlfn.IFNA(VLOOKUP(R179,'CIE-10 PARA RIPS'!$A$6:B13344,2,0),"No especificado")))</f>
        <v>Otras complicaciones especificadas relacionadas con el embarazo</v>
      </c>
      <c r="T179" t="str">
        <f>IF(P179&lt;&gt;"", IF(P179&gt;0, IF(P179&lt;=DATE(YEAR(P179),MONTH(P179),DAY(P179)), IF(P179&gt;=DATE(YEAR(P179),MONTH(P179),1), IF(K179&gt;10, C179, IF(SUMIFS($K:$K, $C:$C, C179, $P:$P, "&gt;="&amp;DATE(YEAR(P179),MONTH(P179),1), $P:$P, "&lt;="&amp;EOMONTH(P179,0))&gt;10, C179, "")), ""))), "")</f>
        <v>GENISIS MARIA CANTILLO TORRES</v>
      </c>
      <c r="U179">
        <f>IF(AND(P179&lt;&gt;"", P179&gt;=DATE(YEAR(P179),MONTH(P179),1), SUMIFS($K:$K, $C:$C, C179, $P:$P, "&gt;="&amp;DATE(YEAR(P179),MONTH(P179),1), $P:$P, "&lt;="&amp;EOMONTH(P179,0))&gt;10), K179, "")</f>
        <v>13</v>
      </c>
      <c r="V179">
        <f>IF(AND(P179&lt;&gt;"", P179&gt;=DATE(YEAR(P179),MONTH(P179),1), SUMIFS($K:$K, $C:$C, C179, $P:$P, "&gt;="&amp;DATE(YEAR(P179),MONTH(P179),1), $P:$P, "&lt;="&amp;EOMONTH(P179,0))&gt;10), YEAR(P179), "")</f>
        <v>2023</v>
      </c>
      <c r="W179" t="str">
        <f>IF(AND(P179&lt;&gt;"", P179&gt;=DATE(YEAR(P179),MONTH(P179),1), SUMIFS($K:$K, $C:$C, C179, $P:$P, "&gt;="&amp;DATE(YEAR(P179),MONTH(P179),1), $P:$P, "&lt;="&amp;EOMONTH(P179,0))&gt;10), TEXT(P179, "MMMM"), "")</f>
        <v>noviembre</v>
      </c>
      <c r="X179" t="str" cm="1">
        <f t="array" ref="X179">IF(AND(P179&lt;&gt;"", P179&gt;=DATE(YEAR(P179),MONTH(P179),1), SUMIFS($K:$K, $C:$C, C179, $P:$P, "&gt;="&amp;DATE(YEAR(P179),MONTH(P179),1), $P:$P, "&lt;="&amp;EOMONTH(P179,0))&gt;10), _xlfn.TEXTJOIN(", ", TRUE, _xlfn._xlws.FILTER($R:$R, ($C:$C=C179) * ($P:$P&gt;=DATE(YEAR(P179),MONTH(P179),1)) * ($P:$P&lt;=EOMONTH(P179,0)))), "")</f>
        <v>O268, O268, O820</v>
      </c>
      <c r="Y179" t="str" cm="1">
        <f t="array" ref="Y179">IF(AND(P179&lt;&gt;"", P179&gt;=DATE(YEAR(P179),MONTH(P179),1), SUMIFS($K:$K, $C:$C, C179, $P:$P, "&gt;="&amp;DATE(YEAR(P179),MONTH(P179),1), $P:$P, "&lt;="&amp;EOMONTH(P179,0))&gt;10), _xlfn.TEXTJOIN(", ", TRUE, _xlfn._xlws.FILTER($S:$S, ($C:$C=C179) * ($P:$P&gt;=DATE(YEAR(P179),MONTH(P179),1)) * ($P:$P&lt;=EOMONTH(P179,0)))), "")</f>
        <v>Otras complicaciones especificadas relacionadas con el embarazo, Otras complicaciones especificadas relacionadas con el embarazo, Parto por cesarea electiva</v>
      </c>
    </row>
    <row r="180" spans="1:25" x14ac:dyDescent="0.25">
      <c r="A180" s="83">
        <v>173</v>
      </c>
      <c r="B180" s="111" t="s">
        <v>26038</v>
      </c>
      <c r="C180" s="159" t="str">
        <f>_xlfn.XLOOKUP(D180,[1]!Data[CEDULA],[1]!Data[Nombre Completo],"No Existe",0,1)</f>
        <v>SHIRLEY LUCIA DORIA PEÑA</v>
      </c>
      <c r="D180" s="162">
        <v>1140876691</v>
      </c>
      <c r="E180" s="139">
        <f>IFERROR(_xlfn.NUMBERVALUE(Data[[#This Row],[CEDULA ]],",","."),_xlfn.NUMBERVALUE(Data[[#This Row],[CEDULA ]],".",","))</f>
        <v>1140876691</v>
      </c>
      <c r="F180" s="139" t="str">
        <f>_xlfn.XLOOKUP(E180,[1]!Data[CEDULA],[1]!Data[CARGO],"No Existe",0,1)</f>
        <v>SUPERNUMERARIO(A)</v>
      </c>
      <c r="G180" s="24" t="str">
        <f>_xlfn.XLOOKUP(E180,[1]!Data[CEDULA],[1]!Data[EMPRESA DONDE PRESTA SERVICIO],"No Existe",0,1)</f>
        <v>COMFAMILIAR ATLANTICO</v>
      </c>
      <c r="H180" s="24" t="str">
        <f>_xlfn.XLOOKUP(E180,[1]!Data[CEDULA],[1]!Data[UBICACIÓN],"No Existe",0,1)</f>
        <v>SEDE CARIBE</v>
      </c>
      <c r="I180" s="24" t="s">
        <v>25911</v>
      </c>
      <c r="J180" s="111" t="str">
        <f>UPPER(TEXT(Data[[#This Row],[F. INICIO]],"mmmm"))</f>
        <v>NOVIEMBRE</v>
      </c>
      <c r="K180" s="113">
        <v>2</v>
      </c>
      <c r="L180" s="11" t="s">
        <v>5</v>
      </c>
      <c r="M180" s="11" t="s">
        <v>25630</v>
      </c>
      <c r="N180" s="141" t="str">
        <f>_xlfn.XLOOKUP(D180,[1]!Data[CEDULA],[1]!Data[EPS/SURA],"No Existe",0,1)</f>
        <v>NUEVA E.P.S.</v>
      </c>
      <c r="O180" s="112">
        <f>YEAR(Data[[#This Row],[F. INICIO]])</f>
        <v>2023</v>
      </c>
      <c r="P180" s="114">
        <v>45233</v>
      </c>
      <c r="Q180" s="114">
        <v>45234</v>
      </c>
      <c r="R180" s="111" t="s">
        <v>8939</v>
      </c>
      <c r="S180" s="92" t="str">
        <f>IF(Data[[#This Row],[TIPO DE INCAPACIDAD]]="LICENCIA DE PATERNIDAD","Licencia de paternidad",IF(Data[[#This Row],[TIPO DE INCAPACIDAD]]="LICENCIA DE LUTO","Licencia de Luto",_xlfn.IFNA(VLOOKUP(R180,'CIE-10 PARA RIPS'!$A$6:B13345,2,0),"No especificado")))</f>
        <v>Rinofaringitis aguda [resfriado comun]</v>
      </c>
      <c r="T180" t="str">
        <f>IF(P180&lt;&gt;"", IF(P180&gt;0, IF(P180&lt;=DATE(YEAR(P180),MONTH(P180),DAY(P180)), IF(P180&gt;=DATE(YEAR(P180),MONTH(P180),1), IF(K180&gt;10, C180, IF(SUMIFS($K:$K, $C:$C, C180, $P:$P, "&gt;="&amp;DATE(YEAR(P180),MONTH(P180),1), $P:$P, "&lt;="&amp;EOMONTH(P180,0))&gt;10, C180, "")), ""))), "")</f>
        <v/>
      </c>
      <c r="U180" t="str">
        <f>IF(AND(P180&lt;&gt;"", P180&gt;=DATE(YEAR(P180),MONTH(P180),1), SUMIFS($K:$K, $C:$C, C180, $P:$P, "&gt;="&amp;DATE(YEAR(P180),MONTH(P180),1), $P:$P, "&lt;="&amp;EOMONTH(P180,0))&gt;10), K180, "")</f>
        <v/>
      </c>
      <c r="V180" t="str">
        <f>IF(AND(P180&lt;&gt;"", P180&gt;=DATE(YEAR(P180),MONTH(P180),1), SUMIFS($K:$K, $C:$C, C180, $P:$P, "&gt;="&amp;DATE(YEAR(P180),MONTH(P180),1), $P:$P, "&lt;="&amp;EOMONTH(P180,0))&gt;10), YEAR(P180), "")</f>
        <v/>
      </c>
      <c r="W180" t="str">
        <f>IF(AND(P180&lt;&gt;"", P180&gt;=DATE(YEAR(P180),MONTH(P180),1), SUMIFS($K:$K, $C:$C, C180, $P:$P, "&gt;="&amp;DATE(YEAR(P180),MONTH(P180),1), $P:$P, "&lt;="&amp;EOMONTH(P180,0))&gt;10), TEXT(P180, "MMMM"), "")</f>
        <v/>
      </c>
      <c r="X180" t="str" cm="1">
        <f t="array" ref="X180">IF(AND(P180&lt;&gt;"", P180&gt;=DATE(YEAR(P180),MONTH(P180),1), SUMIFS($K:$K, $C:$C, C180, $P:$P, "&gt;="&amp;DATE(YEAR(P180),MONTH(P180),1), $P:$P, "&lt;="&amp;EOMONTH(P180,0))&gt;10), _xlfn.TEXTJOIN(", ", TRUE, _xlfn._xlws.FILTER($R:$R, ($C:$C=C180) * ($P:$P&gt;=DATE(YEAR(P180),MONTH(P180),1)) * ($P:$P&lt;=EOMONTH(P180,0)))), "")</f>
        <v/>
      </c>
      <c r="Y180" t="str" cm="1">
        <f t="array" ref="Y180">IF(AND(P180&lt;&gt;"", P180&gt;=DATE(YEAR(P180),MONTH(P180),1), SUMIFS($K:$K, $C:$C, C180, $P:$P, "&gt;="&amp;DATE(YEAR(P180),MONTH(P180),1), $P:$P, "&lt;="&amp;EOMONTH(P180,0))&gt;10), _xlfn.TEXTJOIN(", ", TRUE, _xlfn._xlws.FILTER($S:$S, ($C:$C=C180) * ($P:$P&gt;=DATE(YEAR(P180),MONTH(P180),1)) * ($P:$P&lt;=EOMONTH(P180,0)))), "")</f>
        <v/>
      </c>
    </row>
    <row r="181" spans="1:25" x14ac:dyDescent="0.25">
      <c r="A181" s="83">
        <v>174</v>
      </c>
      <c r="B181" s="111" t="s">
        <v>26038</v>
      </c>
      <c r="C181" s="159" t="str">
        <f>_xlfn.XLOOKUP(D181,[1]!Data[CEDULA],[1]!Data[Nombre Completo],"No Existe",0,1)</f>
        <v>KARINA GREGORIA SALAS BROCHERO</v>
      </c>
      <c r="D181" s="162">
        <v>1007096798</v>
      </c>
      <c r="E181" s="139">
        <f>IFERROR(_xlfn.NUMBERVALUE(Data[[#This Row],[CEDULA ]],",","."),_xlfn.NUMBERVALUE(Data[[#This Row],[CEDULA ]],".",","))</f>
        <v>1007096798</v>
      </c>
      <c r="F181" s="139" t="str">
        <f>_xlfn.XLOOKUP(E181,[1]!Data[CEDULA],[1]!Data[CARGO],"No Existe",0,1)</f>
        <v>SUPERNUMERARIO(A)</v>
      </c>
      <c r="G181" s="24" t="str">
        <f>_xlfn.XLOOKUP(E181,[1]!Data[CEDULA],[1]!Data[EMPRESA DONDE PRESTA SERVICIO],"No Existe",0,1)</f>
        <v>COMFAMILIAR ATLANTICO</v>
      </c>
      <c r="H181" s="24" t="str">
        <f>_xlfn.XLOOKUP(E181,[1]!Data[CEDULA],[1]!Data[UBICACIÓN],"No Existe",0,1)</f>
        <v>SEDE NORTE</v>
      </c>
      <c r="I181" s="24" t="s">
        <v>25911</v>
      </c>
      <c r="J181" s="111" t="str">
        <f>UPPER(TEXT(Data[[#This Row],[F. INICIO]],"mmmm"))</f>
        <v>NOVIEMBRE</v>
      </c>
      <c r="K181" s="113">
        <v>10</v>
      </c>
      <c r="L181" s="11" t="s">
        <v>5</v>
      </c>
      <c r="M181" s="11" t="s">
        <v>25630</v>
      </c>
      <c r="N181" s="141" t="str">
        <f>_xlfn.XLOOKUP(D181,[1]!Data[CEDULA],[1]!Data[EPS/SURA],"No Existe",0,1)</f>
        <v>E.P.S SANITAS</v>
      </c>
      <c r="O181" s="112">
        <f>YEAR(Data[[#This Row],[F. INICIO]])</f>
        <v>2023</v>
      </c>
      <c r="P181" s="114">
        <v>45233</v>
      </c>
      <c r="Q181" s="114">
        <v>45242</v>
      </c>
      <c r="R181" s="111" t="s">
        <v>6923</v>
      </c>
      <c r="S181" s="92" t="str">
        <f>IF(Data[[#This Row],[TIPO DE INCAPACIDAD]]="LICENCIA DE PATERNIDAD","Licencia de paternidad",IF(Data[[#This Row],[TIPO DE INCAPACIDAD]]="LICENCIA DE LUTO","Licencia de Luto",_xlfn.IFNA(VLOOKUP(R181,'CIE-10 PARA RIPS'!$A$6:B13346,2,0),"No especificado")))</f>
        <v>Edema gestacional con proteinuria</v>
      </c>
      <c r="T181" t="str">
        <f>IF(P181&lt;&gt;"", IF(P181&gt;0, IF(P181&lt;=DATE(YEAR(P181),MONTH(P181),DAY(P181)), IF(P181&gt;=DATE(YEAR(P181),MONTH(P181),1), IF(K181&gt;10, C181, IF(SUMIFS($K:$K, $C:$C, C181, $P:$P, "&gt;="&amp;DATE(YEAR(P181),MONTH(P181),1), $P:$P, "&lt;="&amp;EOMONTH(P181,0))&gt;10, C181, "")), ""))), "")</f>
        <v>KARINA GREGORIA SALAS BROCHERO</v>
      </c>
      <c r="U181">
        <f>IF(AND(P181&lt;&gt;"", P181&gt;=DATE(YEAR(P181),MONTH(P181),1), SUMIFS($K:$K, $C:$C, C181, $P:$P, "&gt;="&amp;DATE(YEAR(P181),MONTH(P181),1), $P:$P, "&lt;="&amp;EOMONTH(P181,0))&gt;10), K181, "")</f>
        <v>10</v>
      </c>
      <c r="V181">
        <f>IF(AND(P181&lt;&gt;"", P181&gt;=DATE(YEAR(P181),MONTH(P181),1), SUMIFS($K:$K, $C:$C, C181, $P:$P, "&gt;="&amp;DATE(YEAR(P181),MONTH(P181),1), $P:$P, "&lt;="&amp;EOMONTH(P181,0))&gt;10), YEAR(P181), "")</f>
        <v>2023</v>
      </c>
      <c r="W181" t="str">
        <f>IF(AND(P181&lt;&gt;"", P181&gt;=DATE(YEAR(P181),MONTH(P181),1), SUMIFS($K:$K, $C:$C, C181, $P:$P, "&gt;="&amp;DATE(YEAR(P181),MONTH(P181),1), $P:$P, "&lt;="&amp;EOMONTH(P181,0))&gt;10), TEXT(P181, "MMMM"), "")</f>
        <v>noviembre</v>
      </c>
      <c r="X181" t="str" cm="1">
        <f t="array" ref="X181">IF(AND(P181&lt;&gt;"", P181&gt;=DATE(YEAR(P181),MONTH(P181),1), SUMIFS($K:$K, $C:$C, C181, $P:$P, "&gt;="&amp;DATE(YEAR(P181),MONTH(P181),1), $P:$P, "&lt;="&amp;EOMONTH(P181,0))&gt;10), _xlfn.TEXTJOIN(", ", TRUE, _xlfn._xlws.FILTER($R:$R, ($C:$C=C181) * ($P:$P&gt;=DATE(YEAR(P181),MONTH(P181),1)) * ($P:$P&lt;=EOMONTH(P181,0)))), "")</f>
        <v>O122, O829</v>
      </c>
      <c r="Y181" t="str" cm="1">
        <f t="array" ref="Y181">IF(AND(P181&lt;&gt;"", P181&gt;=DATE(YEAR(P181),MONTH(P181),1), SUMIFS($K:$K, $C:$C, C181, $P:$P, "&gt;="&amp;DATE(YEAR(P181),MONTH(P181),1), $P:$P, "&lt;="&amp;EOMONTH(P181,0))&gt;10), _xlfn.TEXTJOIN(", ", TRUE, _xlfn._xlws.FILTER($S:$S, ($C:$C=C181) * ($P:$P&gt;=DATE(YEAR(P181),MONTH(P181),1)) * ($P:$P&lt;=EOMONTH(P181,0)))), "")</f>
        <v>Edema gestacional con proteinuria, Parto por cesarea, sin otra especificacion</v>
      </c>
    </row>
    <row r="182" spans="1:25" x14ac:dyDescent="0.25">
      <c r="A182" s="83">
        <v>175</v>
      </c>
      <c r="B182" s="111" t="s">
        <v>26038</v>
      </c>
      <c r="C182" s="159" t="str">
        <f>_xlfn.XLOOKUP(D182,[1]!Data[CEDULA],[1]!Data[Nombre Completo],"No Existe",0,1)</f>
        <v>LUIS FERNANDO CHARRIS BALDOVINO</v>
      </c>
      <c r="D182" s="162">
        <v>8498272</v>
      </c>
      <c r="E182" s="139">
        <f>IFERROR(_xlfn.NUMBERVALUE(Data[[#This Row],[CEDULA ]],",","."),_xlfn.NUMBERVALUE(Data[[#This Row],[CEDULA ]],".",","))</f>
        <v>8498272</v>
      </c>
      <c r="F182" s="139" t="str">
        <f>_xlfn.XLOOKUP(E182,[1]!Data[CEDULA],[1]!Data[CARGO],"No Existe",0,1)</f>
        <v>SUPERNUMERARIO(A)</v>
      </c>
      <c r="G182" s="24" t="str">
        <f>_xlfn.XLOOKUP(E182,[1]!Data[CEDULA],[1]!Data[EMPRESA DONDE PRESTA SERVICIO],"No Existe",0,1)</f>
        <v>COMFAMILIAR ATLANTICO</v>
      </c>
      <c r="H182" s="24" t="str">
        <f>_xlfn.XLOOKUP(E182,[1]!Data[CEDULA],[1]!Data[UBICACIÓN],"No Existe",0,1)</f>
        <v>CENTRO DE PROCESAMIENTO</v>
      </c>
      <c r="I182" s="24" t="s">
        <v>25912</v>
      </c>
      <c r="J182" s="111" t="str">
        <f>UPPER(TEXT(Data[[#This Row],[F. INICIO]],"mmmm"))</f>
        <v>NOVIEMBRE</v>
      </c>
      <c r="K182" s="113">
        <v>5</v>
      </c>
      <c r="L182" s="11" t="s">
        <v>94</v>
      </c>
      <c r="M182" s="9" t="s">
        <v>12770</v>
      </c>
      <c r="N182" s="141" t="str">
        <f>_xlfn.XLOOKUP(D182,[1]!Data[CEDULA],[1]!Data[EPS/SURA],"No Existe",0,1)</f>
        <v>NUEVA E.P.S.</v>
      </c>
      <c r="O182" s="112">
        <f>YEAR(Data[[#This Row],[F. INICIO]])</f>
        <v>2023</v>
      </c>
      <c r="P182" s="114">
        <v>45235</v>
      </c>
      <c r="Q182" s="114">
        <v>45239</v>
      </c>
      <c r="R182" s="111" t="s">
        <v>106</v>
      </c>
      <c r="S182" s="92" t="str">
        <f>IF(Data[[#This Row],[TIPO DE INCAPACIDAD]]="LICENCIA DE PATERNIDAD","Licencia de paternidad",IF(Data[[#This Row],[TIPO DE INCAPACIDAD]]="LICENCIA DE LUTO","Licencia de Luto",_xlfn.IFNA(VLOOKUP(R182,'CIE-10 PARA RIPS'!$A$6:B13347,2,0),"No especificado")))</f>
        <v>Esguinces y torceduras del tobillo</v>
      </c>
      <c r="T182" t="str">
        <f>IF(P182&lt;&gt;"", IF(P182&gt;0, IF(P182&lt;=DATE(YEAR(P182),MONTH(P182),DAY(P182)), IF(P182&gt;=DATE(YEAR(P182),MONTH(P182),1), IF(K182&gt;10, C182, IF(SUMIFS($K:$K, $C:$C, C182, $P:$P, "&gt;="&amp;DATE(YEAR(P182),MONTH(P182),1), $P:$P, "&lt;="&amp;EOMONTH(P182,0))&gt;10, C182, "")), ""))), "")</f>
        <v/>
      </c>
      <c r="U182" t="str">
        <f>IF(AND(P182&lt;&gt;"", P182&gt;=DATE(YEAR(P182),MONTH(P182),1), SUMIFS($K:$K, $C:$C, C182, $P:$P, "&gt;="&amp;DATE(YEAR(P182),MONTH(P182),1), $P:$P, "&lt;="&amp;EOMONTH(P182,0))&gt;10), K182, "")</f>
        <v/>
      </c>
      <c r="V182" t="str">
        <f>IF(AND(P182&lt;&gt;"", P182&gt;=DATE(YEAR(P182),MONTH(P182),1), SUMIFS($K:$K, $C:$C, C182, $P:$P, "&gt;="&amp;DATE(YEAR(P182),MONTH(P182),1), $P:$P, "&lt;="&amp;EOMONTH(P182,0))&gt;10), YEAR(P182), "")</f>
        <v/>
      </c>
      <c r="W182" t="str">
        <f>IF(AND(P182&lt;&gt;"", P182&gt;=DATE(YEAR(P182),MONTH(P182),1), SUMIFS($K:$K, $C:$C, C182, $P:$P, "&gt;="&amp;DATE(YEAR(P182),MONTH(P182),1), $P:$P, "&lt;="&amp;EOMONTH(P182,0))&gt;10), TEXT(P182, "MMMM"), "")</f>
        <v/>
      </c>
      <c r="X182" t="str" cm="1">
        <f t="array" ref="X182">IF(AND(P182&lt;&gt;"", P182&gt;=DATE(YEAR(P182),MONTH(P182),1), SUMIFS($K:$K, $C:$C, C182, $P:$P, "&gt;="&amp;DATE(YEAR(P182),MONTH(P182),1), $P:$P, "&lt;="&amp;EOMONTH(P182,0))&gt;10), _xlfn.TEXTJOIN(", ", TRUE, _xlfn._xlws.FILTER($R:$R, ($C:$C=C182) * ($P:$P&gt;=DATE(YEAR(P182),MONTH(P182),1)) * ($P:$P&lt;=EOMONTH(P182,0)))), "")</f>
        <v/>
      </c>
      <c r="Y182" t="str" cm="1">
        <f t="array" ref="Y182">IF(AND(P182&lt;&gt;"", P182&gt;=DATE(YEAR(P182),MONTH(P182),1), SUMIFS($K:$K, $C:$C, C182, $P:$P, "&gt;="&amp;DATE(YEAR(P182),MONTH(P182),1), $P:$P, "&lt;="&amp;EOMONTH(P182,0))&gt;10), _xlfn.TEXTJOIN(", ", TRUE, _xlfn._xlws.FILTER($S:$S, ($C:$C=C182) * ($P:$P&gt;=DATE(YEAR(P182),MONTH(P182),1)) * ($P:$P&lt;=EOMONTH(P182,0)))), "")</f>
        <v/>
      </c>
    </row>
    <row r="183" spans="1:25" x14ac:dyDescent="0.25">
      <c r="A183" s="83">
        <v>176</v>
      </c>
      <c r="B183" s="111" t="s">
        <v>26038</v>
      </c>
      <c r="C183" s="159" t="str">
        <f>_xlfn.XLOOKUP(D183,[1]!Data[CEDULA],[1]!Data[Nombre Completo],"No Existe",0,1)</f>
        <v>JUAN CARLOS CORRO MOLINA</v>
      </c>
      <c r="D183" s="162">
        <v>1044392407</v>
      </c>
      <c r="E183" s="139">
        <f>IFERROR(_xlfn.NUMBERVALUE(Data[[#This Row],[CEDULA ]],",","."),_xlfn.NUMBERVALUE(Data[[#This Row],[CEDULA ]],".",","))</f>
        <v>1044392407</v>
      </c>
      <c r="F183" s="139" t="str">
        <f>_xlfn.XLOOKUP(E183,[1]!Data[CEDULA],[1]!Data[CARGO],"No Existe",0,1)</f>
        <v>SUPERNUMERARIO(A)</v>
      </c>
      <c r="G183" s="24" t="str">
        <f>_xlfn.XLOOKUP(E183,[1]!Data[CEDULA],[1]!Data[EMPRESA DONDE PRESTA SERVICIO],"No Existe",0,1)</f>
        <v>COMFAMILIAR ATLANTICO</v>
      </c>
      <c r="H183" s="24" t="str">
        <f>_xlfn.XLOOKUP(E183,[1]!Data[CEDULA],[1]!Data[UBICACIÓN],"No Existe",0,1)</f>
        <v>CENTRO RECREACIONAL TURIPANA</v>
      </c>
      <c r="I183" s="24" t="s">
        <v>25912</v>
      </c>
      <c r="J183" s="111" t="str">
        <f>UPPER(TEXT(Data[[#This Row],[F. INICIO]],"mmmm"))</f>
        <v>OCTUBRE</v>
      </c>
      <c r="K183" s="113">
        <v>8</v>
      </c>
      <c r="L183" s="11" t="s">
        <v>5</v>
      </c>
      <c r="M183" s="11" t="s">
        <v>25630</v>
      </c>
      <c r="N183" s="141" t="str">
        <f>_xlfn.XLOOKUP(D183,[1]!Data[CEDULA],[1]!Data[EPS/SURA],"No Existe",0,1)</f>
        <v>MUTUALSER</v>
      </c>
      <c r="O183" s="112">
        <f>YEAR(Data[[#This Row],[F. INICIO]])</f>
        <v>2023</v>
      </c>
      <c r="P183" s="114">
        <v>45223</v>
      </c>
      <c r="Q183" s="114">
        <v>45230</v>
      </c>
      <c r="R183" s="111" t="s">
        <v>4813</v>
      </c>
      <c r="S183" s="92" t="str">
        <f>IF(Data[[#This Row],[TIPO DE INCAPACIDAD]]="LICENCIA DE PATERNIDAD","Licencia de paternidad",IF(Data[[#This Row],[TIPO DE INCAPACIDAD]]="LICENCIA DE LUTO","Licencia de Luto",_xlfn.IFNA(VLOOKUP(R183,'CIE-10 PARA RIPS'!$A$6:B13348,2,0),"No especificado")))</f>
        <v>Desgarro de meniscos, presente</v>
      </c>
      <c r="T183" t="str">
        <f>IF(P183&lt;&gt;"", IF(P183&gt;0, IF(P183&lt;=DATE(YEAR(P183),MONTH(P183),DAY(P183)), IF(P183&gt;=DATE(YEAR(P183),MONTH(P183),1), IF(K183&gt;10, C183, IF(SUMIFS($K:$K, $C:$C, C183, $P:$P, "&gt;="&amp;DATE(YEAR(P183),MONTH(P183),1), $P:$P, "&lt;="&amp;EOMONTH(P183,0))&gt;10, C183, "")), ""))), "")</f>
        <v/>
      </c>
      <c r="U183" t="str">
        <f>IF(AND(P183&lt;&gt;"", P183&gt;=DATE(YEAR(P183),MONTH(P183),1), SUMIFS($K:$K, $C:$C, C183, $P:$P, "&gt;="&amp;DATE(YEAR(P183),MONTH(P183),1), $P:$P, "&lt;="&amp;EOMONTH(P183,0))&gt;10), K183, "")</f>
        <v/>
      </c>
      <c r="V183" t="str">
        <f>IF(AND(P183&lt;&gt;"", P183&gt;=DATE(YEAR(P183),MONTH(P183),1), SUMIFS($K:$K, $C:$C, C183, $P:$P, "&gt;="&amp;DATE(YEAR(P183),MONTH(P183),1), $P:$P, "&lt;="&amp;EOMONTH(P183,0))&gt;10), YEAR(P183), "")</f>
        <v/>
      </c>
      <c r="W183" t="str">
        <f>IF(AND(P183&lt;&gt;"", P183&gt;=DATE(YEAR(P183),MONTH(P183),1), SUMIFS($K:$K, $C:$C, C183, $P:$P, "&gt;="&amp;DATE(YEAR(P183),MONTH(P183),1), $P:$P, "&lt;="&amp;EOMONTH(P183,0))&gt;10), TEXT(P183, "MMMM"), "")</f>
        <v/>
      </c>
      <c r="X183" t="str" cm="1">
        <f t="array" ref="X183">IF(AND(P183&lt;&gt;"", P183&gt;=DATE(YEAR(P183),MONTH(P183),1), SUMIFS($K:$K, $C:$C, C183, $P:$P, "&gt;="&amp;DATE(YEAR(P183),MONTH(P183),1), $P:$P, "&lt;="&amp;EOMONTH(P183,0))&gt;10), _xlfn.TEXTJOIN(", ", TRUE, _xlfn._xlws.FILTER($R:$R, ($C:$C=C183) * ($P:$P&gt;=DATE(YEAR(P183),MONTH(P183),1)) * ($P:$P&lt;=EOMONTH(P183,0)))), "")</f>
        <v/>
      </c>
      <c r="Y183" t="str" cm="1">
        <f t="array" ref="Y183">IF(AND(P183&lt;&gt;"", P183&gt;=DATE(YEAR(P183),MONTH(P183),1), SUMIFS($K:$K, $C:$C, C183, $P:$P, "&gt;="&amp;DATE(YEAR(P183),MONTH(P183),1), $P:$P, "&lt;="&amp;EOMONTH(P183,0))&gt;10), _xlfn.TEXTJOIN(", ", TRUE, _xlfn._xlws.FILTER($S:$S, ($C:$C=C183) * ($P:$P&gt;=DATE(YEAR(P183),MONTH(P183),1)) * ($P:$P&lt;=EOMONTH(P183,0)))), "")</f>
        <v/>
      </c>
    </row>
    <row r="184" spans="1:25" x14ac:dyDescent="0.25">
      <c r="A184" s="83">
        <v>177</v>
      </c>
      <c r="B184" s="111" t="s">
        <v>26038</v>
      </c>
      <c r="C184" s="159" t="str">
        <f>_xlfn.XLOOKUP(D184,[1]!Data[CEDULA],[1]!Data[Nombre Completo],"No Existe",0,1)</f>
        <v>JUAN CARLOS CORRO MOLINA</v>
      </c>
      <c r="D184" s="162">
        <v>1044392407</v>
      </c>
      <c r="E184" s="139">
        <f>IFERROR(_xlfn.NUMBERVALUE(Data[[#This Row],[CEDULA ]],",","."),_xlfn.NUMBERVALUE(Data[[#This Row],[CEDULA ]],".",","))</f>
        <v>1044392407</v>
      </c>
      <c r="F184" s="139" t="str">
        <f>_xlfn.XLOOKUP(E184,[1]!Data[CEDULA],[1]!Data[CARGO],"No Existe",0,1)</f>
        <v>SUPERNUMERARIO(A)</v>
      </c>
      <c r="G184" s="24" t="str">
        <f>_xlfn.XLOOKUP(E184,[1]!Data[CEDULA],[1]!Data[EMPRESA DONDE PRESTA SERVICIO],"No Existe",0,1)</f>
        <v>COMFAMILIAR ATLANTICO</v>
      </c>
      <c r="H184" s="24" t="str">
        <f>_xlfn.XLOOKUP(E184,[1]!Data[CEDULA],[1]!Data[UBICACIÓN],"No Existe",0,1)</f>
        <v>CENTRO RECREACIONAL TURIPANA</v>
      </c>
      <c r="I184" s="24" t="s">
        <v>25912</v>
      </c>
      <c r="J184" s="111" t="str">
        <f>UPPER(TEXT(Data[[#This Row],[F. INICIO]],"mmmm"))</f>
        <v>NOVIEMBRE</v>
      </c>
      <c r="K184" s="113">
        <v>7</v>
      </c>
      <c r="L184" s="11" t="s">
        <v>5</v>
      </c>
      <c r="M184" s="11" t="s">
        <v>25630</v>
      </c>
      <c r="N184" s="141" t="str">
        <f>_xlfn.XLOOKUP(D184,[1]!Data[CEDULA],[1]!Data[EPS/SURA],"No Existe",0,1)</f>
        <v>MUTUALSER</v>
      </c>
      <c r="O184" s="112">
        <f>YEAR(Data[[#This Row],[F. INICIO]])</f>
        <v>2023</v>
      </c>
      <c r="P184" s="114">
        <v>45231</v>
      </c>
      <c r="Q184" s="114">
        <v>45237</v>
      </c>
      <c r="R184" s="111" t="s">
        <v>4813</v>
      </c>
      <c r="S184" s="92" t="str">
        <f>IF(Data[[#This Row],[TIPO DE INCAPACIDAD]]="LICENCIA DE PATERNIDAD","Licencia de paternidad",IF(Data[[#This Row],[TIPO DE INCAPACIDAD]]="LICENCIA DE LUTO","Licencia de Luto",_xlfn.IFNA(VLOOKUP(R184,'CIE-10 PARA RIPS'!$A$6:B13349,2,0),"No especificado")))</f>
        <v>Desgarro de meniscos, presente</v>
      </c>
      <c r="T184" t="str">
        <f>IF(P184&lt;&gt;"", IF(P184&gt;0, IF(P184&lt;=DATE(YEAR(P184),MONTH(P184),DAY(P184)), IF(P184&gt;=DATE(YEAR(P184),MONTH(P184),1), IF(K184&gt;10, C184, IF(SUMIFS($K:$K, $C:$C, C184, $P:$P, "&gt;="&amp;DATE(YEAR(P184),MONTH(P184),1), $P:$P, "&lt;="&amp;EOMONTH(P184,0))&gt;10, C184, "")), ""))), "")</f>
        <v>JUAN CARLOS CORRO MOLINA</v>
      </c>
      <c r="U184">
        <f>IF(AND(P184&lt;&gt;"", P184&gt;=DATE(YEAR(P184),MONTH(P184),1), SUMIFS($K:$K, $C:$C, C184, $P:$P, "&gt;="&amp;DATE(YEAR(P184),MONTH(P184),1), $P:$P, "&lt;="&amp;EOMONTH(P184,0))&gt;10), K184, "")</f>
        <v>7</v>
      </c>
      <c r="V184">
        <f>IF(AND(P184&lt;&gt;"", P184&gt;=DATE(YEAR(P184),MONTH(P184),1), SUMIFS($K:$K, $C:$C, C184, $P:$P, "&gt;="&amp;DATE(YEAR(P184),MONTH(P184),1), $P:$P, "&lt;="&amp;EOMONTH(P184,0))&gt;10), YEAR(P184), "")</f>
        <v>2023</v>
      </c>
      <c r="W184" t="str">
        <f>IF(AND(P184&lt;&gt;"", P184&gt;=DATE(YEAR(P184),MONTH(P184),1), SUMIFS($K:$K, $C:$C, C184, $P:$P, "&gt;="&amp;DATE(YEAR(P184),MONTH(P184),1), $P:$P, "&lt;="&amp;EOMONTH(P184,0))&gt;10), TEXT(P184, "MMMM"), "")</f>
        <v>noviembre</v>
      </c>
      <c r="X184" t="str" cm="1">
        <f t="array" ref="X184">IF(AND(P184&lt;&gt;"", P184&gt;=DATE(YEAR(P184),MONTH(P184),1), SUMIFS($K:$K, $C:$C, C184, $P:$P, "&gt;="&amp;DATE(YEAR(P184),MONTH(P184),1), $P:$P, "&lt;="&amp;EOMONTH(P184,0))&gt;10), _xlfn.TEXTJOIN(", ", TRUE, _xlfn._xlws.FILTER($R:$R, ($C:$C=C184) * ($P:$P&gt;=DATE(YEAR(P184),MONTH(P184),1)) * ($P:$P&lt;=EOMONTH(P184,0)))), "")</f>
        <v>S832, S835</v>
      </c>
      <c r="Y184" t="str" cm="1">
        <f t="array" ref="Y184">IF(AND(P184&lt;&gt;"", P184&gt;=DATE(YEAR(P184),MONTH(P184),1), SUMIFS($K:$K, $C:$C, C184, $P:$P, "&gt;="&amp;DATE(YEAR(P184),MONTH(P184),1), $P:$P, "&lt;="&amp;EOMONTH(P184,0))&gt;10), _xlfn.TEXTJOIN(", ", TRUE, _xlfn._xlws.FILTER($S:$S, ($C:$C=C184) * ($P:$P&gt;=DATE(YEAR(P184),MONTH(P184),1)) * ($P:$P&lt;=EOMONTH(P184,0)))), "")</f>
        <v>Desgarro de meniscos, presente, Esguinces y torceduras que comprometen el ligamento cruzado (anterior) (posterior) de la rodilla</v>
      </c>
    </row>
    <row r="185" spans="1:25" ht="30" x14ac:dyDescent="0.25">
      <c r="A185" s="83">
        <v>178</v>
      </c>
      <c r="B185" s="111" t="s">
        <v>26038</v>
      </c>
      <c r="C185" s="159" t="str">
        <f>_xlfn.XLOOKUP(D185,[1]!Data[CEDULA],[1]!Data[Nombre Completo],"No Existe",0,1)</f>
        <v>JUAN CARLOS CORRO MOLINA</v>
      </c>
      <c r="D185" s="162">
        <v>1044392407</v>
      </c>
      <c r="E185" s="139">
        <f>IFERROR(_xlfn.NUMBERVALUE(Data[[#This Row],[CEDULA ]],",","."),_xlfn.NUMBERVALUE(Data[[#This Row],[CEDULA ]],".",","))</f>
        <v>1044392407</v>
      </c>
      <c r="F185" s="139" t="str">
        <f>_xlfn.XLOOKUP(E185,[1]!Data[CEDULA],[1]!Data[CARGO],"No Existe",0,1)</f>
        <v>SUPERNUMERARIO(A)</v>
      </c>
      <c r="G185" s="24" t="str">
        <f>_xlfn.XLOOKUP(E185,[1]!Data[CEDULA],[1]!Data[EMPRESA DONDE PRESTA SERVICIO],"No Existe",0,1)</f>
        <v>COMFAMILIAR ATLANTICO</v>
      </c>
      <c r="H185" s="24" t="str">
        <f>_xlfn.XLOOKUP(E185,[1]!Data[CEDULA],[1]!Data[UBICACIÓN],"No Existe",0,1)</f>
        <v>CENTRO RECREACIONAL TURIPANA</v>
      </c>
      <c r="I185" s="24" t="s">
        <v>25912</v>
      </c>
      <c r="J185" s="111" t="str">
        <f>UPPER(TEXT(Data[[#This Row],[F. INICIO]],"mmmm"))</f>
        <v>NOVIEMBRE</v>
      </c>
      <c r="K185" s="113">
        <v>23</v>
      </c>
      <c r="L185" s="11" t="s">
        <v>5</v>
      </c>
      <c r="M185" s="11" t="s">
        <v>25630</v>
      </c>
      <c r="N185" s="141" t="str">
        <f>_xlfn.XLOOKUP(D185,[1]!Data[CEDULA],[1]!Data[EPS/SURA],"No Existe",0,1)</f>
        <v>MUTUALSER</v>
      </c>
      <c r="O185" s="112">
        <f>YEAR(Data[[#This Row],[F. INICIO]])</f>
        <v>2023</v>
      </c>
      <c r="P185" s="114">
        <v>45238</v>
      </c>
      <c r="Q185" s="114">
        <v>45260</v>
      </c>
      <c r="R185" s="111" t="s">
        <v>4810</v>
      </c>
      <c r="S185" s="92" t="str">
        <f>IF(Data[[#This Row],[TIPO DE INCAPACIDAD]]="LICENCIA DE PATERNIDAD","Licencia de paternidad",IF(Data[[#This Row],[TIPO DE INCAPACIDAD]]="LICENCIA DE LUTO","Licencia de Luto",_xlfn.IFNA(VLOOKUP(R185,'CIE-10 PARA RIPS'!$A$6:B13350,2,0),"No especificado")))</f>
        <v>Esguinces y torceduras que comprometen el ligamento cruzado (anterior) (posterior) de la rodilla</v>
      </c>
      <c r="T185" t="str">
        <f>IF(P185&lt;&gt;"", IF(P185&gt;0, IF(P185&lt;=DATE(YEAR(P185),MONTH(P185),DAY(P185)), IF(P185&gt;=DATE(YEAR(P185),MONTH(P185),1), IF(K185&gt;10, C185, IF(SUMIFS($K:$K, $C:$C, C185, $P:$P, "&gt;="&amp;DATE(YEAR(P185),MONTH(P185),1), $P:$P, "&lt;="&amp;EOMONTH(P185,0))&gt;10, C185, "")), ""))), "")</f>
        <v>JUAN CARLOS CORRO MOLINA</v>
      </c>
      <c r="U185">
        <f>IF(AND(P185&lt;&gt;"", P185&gt;=DATE(YEAR(P185),MONTH(P185),1), SUMIFS($K:$K, $C:$C, C185, $P:$P, "&gt;="&amp;DATE(YEAR(P185),MONTH(P185),1), $P:$P, "&lt;="&amp;EOMONTH(P185,0))&gt;10), K185, "")</f>
        <v>23</v>
      </c>
      <c r="V185">
        <f>IF(AND(P185&lt;&gt;"", P185&gt;=DATE(YEAR(P185),MONTH(P185),1), SUMIFS($K:$K, $C:$C, C185, $P:$P, "&gt;="&amp;DATE(YEAR(P185),MONTH(P185),1), $P:$P, "&lt;="&amp;EOMONTH(P185,0))&gt;10), YEAR(P185), "")</f>
        <v>2023</v>
      </c>
      <c r="W185" t="str">
        <f>IF(AND(P185&lt;&gt;"", P185&gt;=DATE(YEAR(P185),MONTH(P185),1), SUMIFS($K:$K, $C:$C, C185, $P:$P, "&gt;="&amp;DATE(YEAR(P185),MONTH(P185),1), $P:$P, "&lt;="&amp;EOMONTH(P185,0))&gt;10), TEXT(P185, "MMMM"), "")</f>
        <v>noviembre</v>
      </c>
      <c r="X185" t="str" cm="1">
        <f t="array" ref="X185">IF(AND(P185&lt;&gt;"", P185&gt;=DATE(YEAR(P185),MONTH(P185),1), SUMIFS($K:$K, $C:$C, C185, $P:$P, "&gt;="&amp;DATE(YEAR(P185),MONTH(P185),1), $P:$P, "&lt;="&amp;EOMONTH(P185,0))&gt;10), _xlfn.TEXTJOIN(", ", TRUE, _xlfn._xlws.FILTER($R:$R, ($C:$C=C185) * ($P:$P&gt;=DATE(YEAR(P185),MONTH(P185),1)) * ($P:$P&lt;=EOMONTH(P185,0)))), "")</f>
        <v>S832, S835</v>
      </c>
      <c r="Y185" t="str" cm="1">
        <f t="array" ref="Y185">IF(AND(P185&lt;&gt;"", P185&gt;=DATE(YEAR(P185),MONTH(P185),1), SUMIFS($K:$K, $C:$C, C185, $P:$P, "&gt;="&amp;DATE(YEAR(P185),MONTH(P185),1), $P:$P, "&lt;="&amp;EOMONTH(P185,0))&gt;10), _xlfn.TEXTJOIN(", ", TRUE, _xlfn._xlws.FILTER($S:$S, ($C:$C=C185) * ($P:$P&gt;=DATE(YEAR(P185),MONTH(P185),1)) * ($P:$P&lt;=EOMONTH(P185,0)))), "")</f>
        <v>Desgarro de meniscos, presente, Esguinces y torceduras que comprometen el ligamento cruzado (anterior) (posterior) de la rodilla</v>
      </c>
    </row>
    <row r="186" spans="1:25" ht="30" x14ac:dyDescent="0.25">
      <c r="A186" s="83">
        <v>179</v>
      </c>
      <c r="B186" s="111" t="s">
        <v>26038</v>
      </c>
      <c r="C186" s="159" t="str">
        <f>_xlfn.XLOOKUP(D186,[1]!Data[CEDULA],[1]!Data[Nombre Completo],"No Existe",0,1)</f>
        <v>JUAN CARLOS CORRO MOLINA</v>
      </c>
      <c r="D186" s="162">
        <v>1044392407</v>
      </c>
      <c r="E186" s="139">
        <f>IFERROR(_xlfn.NUMBERVALUE(Data[[#This Row],[CEDULA ]],",","."),_xlfn.NUMBERVALUE(Data[[#This Row],[CEDULA ]],".",","))</f>
        <v>1044392407</v>
      </c>
      <c r="F186" s="139" t="str">
        <f>_xlfn.XLOOKUP(E186,[1]!Data[CEDULA],[1]!Data[CARGO],"No Existe",0,1)</f>
        <v>SUPERNUMERARIO(A)</v>
      </c>
      <c r="G186" s="24" t="str">
        <f>_xlfn.XLOOKUP(E186,[1]!Data[CEDULA],[1]!Data[EMPRESA DONDE PRESTA SERVICIO],"No Existe",0,1)</f>
        <v>COMFAMILIAR ATLANTICO</v>
      </c>
      <c r="H186" s="24" t="str">
        <f>_xlfn.XLOOKUP(E186,[1]!Data[CEDULA],[1]!Data[UBICACIÓN],"No Existe",0,1)</f>
        <v>CENTRO RECREACIONAL TURIPANA</v>
      </c>
      <c r="I186" s="24" t="s">
        <v>25912</v>
      </c>
      <c r="J186" s="111" t="str">
        <f>UPPER(TEXT(Data[[#This Row],[F. INICIO]],"mmmm"))</f>
        <v>DICIEMBRE</v>
      </c>
      <c r="K186" s="113">
        <v>7</v>
      </c>
      <c r="L186" s="11" t="s">
        <v>5</v>
      </c>
      <c r="M186" s="11" t="s">
        <v>25630</v>
      </c>
      <c r="N186" s="141" t="str">
        <f>_xlfn.XLOOKUP(D186,[1]!Data[CEDULA],[1]!Data[EPS/SURA],"No Existe",0,1)</f>
        <v>MUTUALSER</v>
      </c>
      <c r="O186" s="112">
        <f>YEAR(Data[[#This Row],[F. INICIO]])</f>
        <v>2023</v>
      </c>
      <c r="P186" s="114">
        <v>45261</v>
      </c>
      <c r="Q186" s="114">
        <v>45267</v>
      </c>
      <c r="R186" s="111" t="s">
        <v>4810</v>
      </c>
      <c r="S186" s="92" t="str">
        <f>IF(Data[[#This Row],[TIPO DE INCAPACIDAD]]="LICENCIA DE PATERNIDAD","Licencia de paternidad",IF(Data[[#This Row],[TIPO DE INCAPACIDAD]]="LICENCIA DE LUTO","Licencia de Luto",_xlfn.IFNA(VLOOKUP(R186,'CIE-10 PARA RIPS'!$A$6:B13351,2,0),"No especificado")))</f>
        <v>Esguinces y torceduras que comprometen el ligamento cruzado (anterior) (posterior) de la rodilla</v>
      </c>
      <c r="T186" t="str">
        <f>IF(P186&lt;&gt;"", IF(P186&gt;0, IF(P186&lt;=DATE(YEAR(P186),MONTH(P186),DAY(P186)), IF(P186&gt;=DATE(YEAR(P186),MONTH(P186),1), IF(K186&gt;10, C186, IF(SUMIFS($K:$K, $C:$C, C186, $P:$P, "&gt;="&amp;DATE(YEAR(P186),MONTH(P186),1), $P:$P, "&lt;="&amp;EOMONTH(P186,0))&gt;10, C186, "")), ""))), "")</f>
        <v>JUAN CARLOS CORRO MOLINA</v>
      </c>
      <c r="U186">
        <f>IF(AND(P186&lt;&gt;"", P186&gt;=DATE(YEAR(P186),MONTH(P186),1), SUMIFS($K:$K, $C:$C, C186, $P:$P, "&gt;="&amp;DATE(YEAR(P186),MONTH(P186),1), $P:$P, "&lt;="&amp;EOMONTH(P186,0))&gt;10), K186, "")</f>
        <v>7</v>
      </c>
      <c r="V186">
        <f>IF(AND(P186&lt;&gt;"", P186&gt;=DATE(YEAR(P186),MONTH(P186),1), SUMIFS($K:$K, $C:$C, C186, $P:$P, "&gt;="&amp;DATE(YEAR(P186),MONTH(P186),1), $P:$P, "&lt;="&amp;EOMONTH(P186,0))&gt;10), YEAR(P186), "")</f>
        <v>2023</v>
      </c>
      <c r="W186" t="str">
        <f>IF(AND(P186&lt;&gt;"", P186&gt;=DATE(YEAR(P186),MONTH(P186),1), SUMIFS($K:$K, $C:$C, C186, $P:$P, "&gt;="&amp;DATE(YEAR(P186),MONTH(P186),1), $P:$P, "&lt;="&amp;EOMONTH(P186,0))&gt;10), TEXT(P186, "MMMM"), "")</f>
        <v>diciembre</v>
      </c>
      <c r="X186" t="str" cm="1">
        <f t="array" ref="X186">IF(AND(P186&lt;&gt;"", P186&gt;=DATE(YEAR(P186),MONTH(P186),1), SUMIFS($K:$K, $C:$C, C186, $P:$P, "&gt;="&amp;DATE(YEAR(P186),MONTH(P186),1), $P:$P, "&lt;="&amp;EOMONTH(P186,0))&gt;10), _xlfn.TEXTJOIN(", ", TRUE, _xlfn._xlws.FILTER($R:$R, ($C:$C=C186) * ($P:$P&gt;=DATE(YEAR(P186),MONTH(P186),1)) * ($P:$P&lt;=EOMONTH(P186,0)))), "")</f>
        <v>S835, S835</v>
      </c>
      <c r="Y186" t="str" cm="1">
        <f t="array" ref="Y186">IF(AND(P186&lt;&gt;"", P186&gt;=DATE(YEAR(P186),MONTH(P186),1), SUMIFS($K:$K, $C:$C, C186, $P:$P, "&gt;="&amp;DATE(YEAR(P186),MONTH(P186),1), $P:$P, "&lt;="&amp;EOMONTH(P186,0))&gt;10), _xlfn.TEXTJOIN(", ", TRUE, _xlfn._xlws.FILTER($S:$S, ($C:$C=C186) * ($P:$P&gt;=DATE(YEAR(P186),MONTH(P186),1)) * ($P:$P&lt;=EOMONTH(P186,0)))), "")</f>
        <v>Esguinces y torceduras que comprometen el ligamento cruzado (anterior) (posterior) de la rodilla, Esguinces y torceduras que comprometen el ligamento cruzado (anterior) (posterior) de la rodilla</v>
      </c>
    </row>
    <row r="187" spans="1:25" x14ac:dyDescent="0.25">
      <c r="A187" s="83">
        <v>180</v>
      </c>
      <c r="B187" s="111" t="s">
        <v>26038</v>
      </c>
      <c r="C187" s="159" t="str">
        <f>_xlfn.XLOOKUP(D187,[1]!Data[CEDULA],[1]!Data[Nombre Completo],"No Existe",0,1)</f>
        <v>BLADIMIR DEL CARMEN CHARRIS MARTINEZ</v>
      </c>
      <c r="D187">
        <v>1044390197</v>
      </c>
      <c r="E187" s="139">
        <f>IFERROR(_xlfn.NUMBERVALUE(Data[[#This Row],[CEDULA ]],",","."),_xlfn.NUMBERVALUE(Data[[#This Row],[CEDULA ]],".",","))</f>
        <v>1044390197</v>
      </c>
      <c r="F187" s="139" t="str">
        <f>_xlfn.XLOOKUP(E187,[1]!Data[CEDULA],[1]!Data[CARGO],"No Existe",0,1)</f>
        <v>SUPERNUMERARIO(A)</v>
      </c>
      <c r="G187" s="24" t="str">
        <f>_xlfn.XLOOKUP(E187,[1]!Data[CEDULA],[1]!Data[EMPRESA DONDE PRESTA SERVICIO],"No Existe",0,1)</f>
        <v>COMFAMILIAR ATLANTICO</v>
      </c>
      <c r="H187" s="24" t="str">
        <f>_xlfn.XLOOKUP(E187,[1]!Data[CEDULA],[1]!Data[UBICACIÓN],"No Existe",0,1)</f>
        <v>CENTRO RECREACIONAL TURIPANA</v>
      </c>
      <c r="I187" s="24" t="s">
        <v>25912</v>
      </c>
      <c r="J187" s="111" t="str">
        <f>UPPER(TEXT(Data[[#This Row],[F. INICIO]],"mmmm"))</f>
        <v>OCTUBRE</v>
      </c>
      <c r="K187" s="113">
        <v>2</v>
      </c>
      <c r="L187" s="11" t="s">
        <v>5</v>
      </c>
      <c r="M187" s="11" t="s">
        <v>25630</v>
      </c>
      <c r="N187" s="141" t="str">
        <f>_xlfn.XLOOKUP(D187,[1]!Data[CEDULA],[1]!Data[EPS/SURA],"No Existe",0,1)</f>
        <v>FAMISANAR</v>
      </c>
      <c r="O187" s="112">
        <f>YEAR(Data[[#This Row],[F. INICIO]])</f>
        <v>2018</v>
      </c>
      <c r="P187" s="114">
        <v>43376</v>
      </c>
      <c r="Q187" s="114">
        <v>43377</v>
      </c>
      <c r="R187" s="24" t="s">
        <v>9886</v>
      </c>
      <c r="S187" s="92" t="str">
        <f>IF(Data[[#This Row],[TIPO DE INCAPACIDAD]]="LICENCIA DE PATERNIDAD","Licencia de paternidad",IF(Data[[#This Row],[TIPO DE INCAPACIDAD]]="LICENCIA DE LUTO","Licencia de Luto",_xlfn.IFNA(VLOOKUP(R187,'CIE-10 PARA RIPS'!$A$6:B13352,2,0),"No especificado")))</f>
        <v>Cefalea debida a tension</v>
      </c>
      <c r="T187" t="str">
        <f>IF(P187&lt;&gt;"", IF(P187&gt;0, IF(P187&lt;=DATE(YEAR(P187),MONTH(P187),DAY(P187)), IF(P187&gt;=DATE(YEAR(P187),MONTH(P187),1), IF(K187&gt;10, C187, IF(SUMIFS($K:$K, $C:$C, C187, $P:$P, "&gt;="&amp;DATE(YEAR(P187),MONTH(P187),1), $P:$P, "&lt;="&amp;EOMONTH(P187,0))&gt;10, C187, "")), ""))), "")</f>
        <v/>
      </c>
      <c r="U187" t="str">
        <f>IF(AND(P187&lt;&gt;"", P187&gt;=DATE(YEAR(P187),MONTH(P187),1), SUMIFS($K:$K, $C:$C, C187, $P:$P, "&gt;="&amp;DATE(YEAR(P187),MONTH(P187),1), $P:$P, "&lt;="&amp;EOMONTH(P187,0))&gt;10), K187, "")</f>
        <v/>
      </c>
      <c r="V187" t="str">
        <f>IF(AND(P187&lt;&gt;"", P187&gt;=DATE(YEAR(P187),MONTH(P187),1), SUMIFS($K:$K, $C:$C, C187, $P:$P, "&gt;="&amp;DATE(YEAR(P187),MONTH(P187),1), $P:$P, "&lt;="&amp;EOMONTH(P187,0))&gt;10), YEAR(P187), "")</f>
        <v/>
      </c>
      <c r="W187" t="str">
        <f>IF(AND(P187&lt;&gt;"", P187&gt;=DATE(YEAR(P187),MONTH(P187),1), SUMIFS($K:$K, $C:$C, C187, $P:$P, "&gt;="&amp;DATE(YEAR(P187),MONTH(P187),1), $P:$P, "&lt;="&amp;EOMONTH(P187,0))&gt;10), TEXT(P187, "MMMM"), "")</f>
        <v/>
      </c>
      <c r="X187" t="str" cm="1">
        <f t="array" ref="X187">IF(AND(P187&lt;&gt;"", P187&gt;=DATE(YEAR(P187),MONTH(P187),1), SUMIFS($K:$K, $C:$C, C187, $P:$P, "&gt;="&amp;DATE(YEAR(P187),MONTH(P187),1), $P:$P, "&lt;="&amp;EOMONTH(P187,0))&gt;10), _xlfn.TEXTJOIN(", ", TRUE, _xlfn._xlws.FILTER($R:$R, ($C:$C=C187) * ($P:$P&gt;=DATE(YEAR(P187),MONTH(P187),1)) * ($P:$P&lt;=EOMONTH(P187,0)))), "")</f>
        <v/>
      </c>
      <c r="Y187" t="str" cm="1">
        <f t="array" ref="Y187">IF(AND(P187&lt;&gt;"", P187&gt;=DATE(YEAR(P187),MONTH(P187),1), SUMIFS($K:$K, $C:$C, C187, $P:$P, "&gt;="&amp;DATE(YEAR(P187),MONTH(P187),1), $P:$P, "&lt;="&amp;EOMONTH(P187,0))&gt;10), _xlfn.TEXTJOIN(", ", TRUE, _xlfn._xlws.FILTER($S:$S, ($C:$C=C187) * ($P:$P&gt;=DATE(YEAR(P187),MONTH(P187),1)) * ($P:$P&lt;=EOMONTH(P187,0)))), "")</f>
        <v/>
      </c>
    </row>
    <row r="188" spans="1:25" x14ac:dyDescent="0.25">
      <c r="A188" s="83">
        <v>181</v>
      </c>
      <c r="B188" s="111" t="s">
        <v>26038</v>
      </c>
      <c r="C188" s="159" t="str">
        <f>_xlfn.XLOOKUP(D188,[1]!Data[CEDULA],[1]!Data[Nombre Completo],"No Existe",0,1)</f>
        <v>LEIDY LAURA JIMENEZ NARVAEZ</v>
      </c>
      <c r="D188" s="162">
        <v>1234093434</v>
      </c>
      <c r="E188" s="139">
        <f>IFERROR(_xlfn.NUMBERVALUE(Data[[#This Row],[CEDULA ]],",","."),_xlfn.NUMBERVALUE(Data[[#This Row],[CEDULA ]],".",","))</f>
        <v>1234093434</v>
      </c>
      <c r="F188" s="139" t="str">
        <f>_xlfn.XLOOKUP(E188,[1]!Data[CEDULA],[1]!Data[CARGO],"No Existe",0,1)</f>
        <v>SUPERNUMERARIO(A)</v>
      </c>
      <c r="G188" s="24" t="str">
        <f>_xlfn.XLOOKUP(E188,[1]!Data[CEDULA],[1]!Data[EMPRESA DONDE PRESTA SERVICIO],"No Existe",0,1)</f>
        <v>COMFAMILIAR ATLANTICO</v>
      </c>
      <c r="H188" s="24" t="str">
        <f>_xlfn.XLOOKUP(E188,[1]!Data[CEDULA],[1]!Data[UBICACIÓN],"No Existe",0,1)</f>
        <v>CENTRO RECREACIONAL CLL 48</v>
      </c>
      <c r="I188" s="24" t="s">
        <v>25911</v>
      </c>
      <c r="J188" s="111" t="str">
        <f>UPPER(TEXT(Data[[#This Row],[F. INICIO]],"mmmm"))</f>
        <v>NOVIEMBRE</v>
      </c>
      <c r="K188" s="113">
        <v>1</v>
      </c>
      <c r="L188" s="11" t="s">
        <v>5</v>
      </c>
      <c r="M188" s="11" t="s">
        <v>25630</v>
      </c>
      <c r="N188" s="141" t="str">
        <f>_xlfn.XLOOKUP(D188,[1]!Data[CEDULA],[1]!Data[EPS/SURA],"No Existe",0,1)</f>
        <v>EPS/SURA</v>
      </c>
      <c r="O188" s="112">
        <f>YEAR(Data[[#This Row],[F. INICIO]])</f>
        <v>2023</v>
      </c>
      <c r="P188" s="114">
        <v>45244</v>
      </c>
      <c r="Q188" s="114">
        <v>45244</v>
      </c>
      <c r="R188" s="111" t="s">
        <v>8552</v>
      </c>
      <c r="S188" s="92" t="str">
        <f>IF(Data[[#This Row],[TIPO DE INCAPACIDAD]]="LICENCIA DE PATERNIDAD","Licencia de paternidad",IF(Data[[#This Row],[TIPO DE INCAPACIDAD]]="LICENCIA DE LUTO","Licencia de Luto",_xlfn.IFNA(VLOOKUP(R188,'CIE-10 PARA RIPS'!$A$6:B13353,2,0),"No especificado")))</f>
        <v>Otras gastritis agudas</v>
      </c>
      <c r="T188" t="str">
        <f>IF(P188&lt;&gt;"", IF(P188&gt;0, IF(P188&lt;=DATE(YEAR(P188),MONTH(P188),DAY(P188)), IF(P188&gt;=DATE(YEAR(P188),MONTH(P188),1), IF(K188&gt;10, C188, IF(SUMIFS($K:$K, $C:$C, C188, $P:$P, "&gt;="&amp;DATE(YEAR(P188),MONTH(P188),1), $P:$P, "&lt;="&amp;EOMONTH(P188,0))&gt;10, C188, "")), ""))), "")</f>
        <v/>
      </c>
      <c r="U188" t="str">
        <f>IF(AND(P188&lt;&gt;"", P188&gt;=DATE(YEAR(P188),MONTH(P188),1), SUMIFS($K:$K, $C:$C, C188, $P:$P, "&gt;="&amp;DATE(YEAR(P188),MONTH(P188),1), $P:$P, "&lt;="&amp;EOMONTH(P188,0))&gt;10), K188, "")</f>
        <v/>
      </c>
      <c r="V188" t="str">
        <f>IF(AND(P188&lt;&gt;"", P188&gt;=DATE(YEAR(P188),MONTH(P188),1), SUMIFS($K:$K, $C:$C, C188, $P:$P, "&gt;="&amp;DATE(YEAR(P188),MONTH(P188),1), $P:$P, "&lt;="&amp;EOMONTH(P188,0))&gt;10), YEAR(P188), "")</f>
        <v/>
      </c>
      <c r="W188" t="str">
        <f>IF(AND(P188&lt;&gt;"", P188&gt;=DATE(YEAR(P188),MONTH(P188),1), SUMIFS($K:$K, $C:$C, C188, $P:$P, "&gt;="&amp;DATE(YEAR(P188),MONTH(P188),1), $P:$P, "&lt;="&amp;EOMONTH(P188,0))&gt;10), TEXT(P188, "MMMM"), "")</f>
        <v/>
      </c>
      <c r="X188" t="str" cm="1">
        <f t="array" ref="X188">IF(AND(P188&lt;&gt;"", P188&gt;=DATE(YEAR(P188),MONTH(P188),1), SUMIFS($K:$K, $C:$C, C188, $P:$P, "&gt;="&amp;DATE(YEAR(P188),MONTH(P188),1), $P:$P, "&lt;="&amp;EOMONTH(P188,0))&gt;10), _xlfn.TEXTJOIN(", ", TRUE, _xlfn._xlws.FILTER($R:$R, ($C:$C=C188) * ($P:$P&gt;=DATE(YEAR(P188),MONTH(P188),1)) * ($P:$P&lt;=EOMONTH(P188,0)))), "")</f>
        <v/>
      </c>
      <c r="Y188" t="str" cm="1">
        <f t="array" ref="Y188">IF(AND(P188&lt;&gt;"", P188&gt;=DATE(YEAR(P188),MONTH(P188),1), SUMIFS($K:$K, $C:$C, C188, $P:$P, "&gt;="&amp;DATE(YEAR(P188),MONTH(P188),1), $P:$P, "&lt;="&amp;EOMONTH(P188,0))&gt;10), _xlfn.TEXTJOIN(", ", TRUE, _xlfn._xlws.FILTER($S:$S, ($C:$C=C188) * ($P:$P&gt;=DATE(YEAR(P188),MONTH(P188),1)) * ($P:$P&lt;=EOMONTH(P188,0)))), "")</f>
        <v/>
      </c>
    </row>
    <row r="189" spans="1:25" ht="30" x14ac:dyDescent="0.25">
      <c r="A189" s="83">
        <v>182</v>
      </c>
      <c r="B189" s="111" t="s">
        <v>26038</v>
      </c>
      <c r="C189" s="159" t="str">
        <f>_xlfn.XLOOKUP(D189,[1]!Data[CEDULA],[1]!Data[Nombre Completo],"No Existe",0,1)</f>
        <v>LEIDY LAURA JIMENEZ NARVAEZ</v>
      </c>
      <c r="D189" s="162">
        <v>1234093434</v>
      </c>
      <c r="E189" s="139">
        <f>IFERROR(_xlfn.NUMBERVALUE(Data[[#This Row],[CEDULA ]],",","."),_xlfn.NUMBERVALUE(Data[[#This Row],[CEDULA ]],".",","))</f>
        <v>1234093434</v>
      </c>
      <c r="F189" s="139" t="str">
        <f>_xlfn.XLOOKUP(E189,[1]!Data[CEDULA],[1]!Data[CARGO],"No Existe",0,1)</f>
        <v>SUPERNUMERARIO(A)</v>
      </c>
      <c r="G189" s="24" t="str">
        <f>_xlfn.XLOOKUP(E189,[1]!Data[CEDULA],[1]!Data[EMPRESA DONDE PRESTA SERVICIO],"No Existe",0,1)</f>
        <v>COMFAMILIAR ATLANTICO</v>
      </c>
      <c r="H189" s="24" t="str">
        <f>_xlfn.XLOOKUP(E189,[1]!Data[CEDULA],[1]!Data[UBICACIÓN],"No Existe",0,1)</f>
        <v>CENTRO RECREACIONAL CLL 48</v>
      </c>
      <c r="I189" s="24" t="s">
        <v>25911</v>
      </c>
      <c r="J189" s="111" t="str">
        <f>UPPER(TEXT(Data[[#This Row],[F. INICIO]],"mmmm"))</f>
        <v>NOVIEMBRE</v>
      </c>
      <c r="K189" s="113">
        <v>3</v>
      </c>
      <c r="L189" s="11" t="s">
        <v>5</v>
      </c>
      <c r="M189" s="11" t="s">
        <v>25630</v>
      </c>
      <c r="N189" s="141" t="str">
        <f>_xlfn.XLOOKUP(D189,[1]!Data[CEDULA],[1]!Data[EPS/SURA],"No Existe",0,1)</f>
        <v>EPS/SURA</v>
      </c>
      <c r="O189" s="112">
        <f>YEAR(Data[[#This Row],[F. INICIO]])</f>
        <v>2023</v>
      </c>
      <c r="P189" s="114">
        <v>45240</v>
      </c>
      <c r="Q189" s="114">
        <v>45242</v>
      </c>
      <c r="R189" s="111" t="s">
        <v>10350</v>
      </c>
      <c r="S189" s="92" t="str">
        <f>IF(Data[[#This Row],[TIPO DE INCAPACIDAD]]="LICENCIA DE PATERNIDAD","Licencia de paternidad",IF(Data[[#This Row],[TIPO DE INCAPACIDAD]]="LICENCIA DE LUTO","Licencia de Luto",_xlfn.IFNA(VLOOKUP(R189,'CIE-10 PARA RIPS'!$A$6:B13354,2,0),"No especificado")))</f>
        <v>Trastornos mentales y del comportamiento debidos al uso de sedantes o hipnoticos, intoxicacion aguda</v>
      </c>
      <c r="T189" t="str">
        <f>IF(P189&lt;&gt;"", IF(P189&gt;0, IF(P189&lt;=DATE(YEAR(P189),MONTH(P189),DAY(P189)), IF(P189&gt;=DATE(YEAR(P189),MONTH(P189),1), IF(K189&gt;10, C189, IF(SUMIFS($K:$K, $C:$C, C189, $P:$P, "&gt;="&amp;DATE(YEAR(P189),MONTH(P189),1), $P:$P, "&lt;="&amp;EOMONTH(P189,0))&gt;10, C189, "")), ""))), "")</f>
        <v/>
      </c>
      <c r="U189" t="str">
        <f>IF(AND(P189&lt;&gt;"", P189&gt;=DATE(YEAR(P189),MONTH(P189),1), SUMIFS($K:$K, $C:$C, C189, $P:$P, "&gt;="&amp;DATE(YEAR(P189),MONTH(P189),1), $P:$P, "&lt;="&amp;EOMONTH(P189,0))&gt;10), K189, "")</f>
        <v/>
      </c>
      <c r="V189" t="str">
        <f>IF(AND(P189&lt;&gt;"", P189&gt;=DATE(YEAR(P189),MONTH(P189),1), SUMIFS($K:$K, $C:$C, C189, $P:$P, "&gt;="&amp;DATE(YEAR(P189),MONTH(P189),1), $P:$P, "&lt;="&amp;EOMONTH(P189,0))&gt;10), YEAR(P189), "")</f>
        <v/>
      </c>
      <c r="W189" t="str">
        <f>IF(AND(P189&lt;&gt;"", P189&gt;=DATE(YEAR(P189),MONTH(P189),1), SUMIFS($K:$K, $C:$C, C189, $P:$P, "&gt;="&amp;DATE(YEAR(P189),MONTH(P189),1), $P:$P, "&lt;="&amp;EOMONTH(P189,0))&gt;10), TEXT(P189, "MMMM"), "")</f>
        <v/>
      </c>
      <c r="X189" t="str" cm="1">
        <f t="array" ref="X189">IF(AND(P189&lt;&gt;"", P189&gt;=DATE(YEAR(P189),MONTH(P189),1), SUMIFS($K:$K, $C:$C, C189, $P:$P, "&gt;="&amp;DATE(YEAR(P189),MONTH(P189),1), $P:$P, "&lt;="&amp;EOMONTH(P189,0))&gt;10), _xlfn.TEXTJOIN(", ", TRUE, _xlfn._xlws.FILTER($R:$R, ($C:$C=C189) * ($P:$P&gt;=DATE(YEAR(P189),MONTH(P189),1)) * ($P:$P&lt;=EOMONTH(P189,0)))), "")</f>
        <v/>
      </c>
      <c r="Y189" t="str" cm="1">
        <f t="array" ref="Y189">IF(AND(P189&lt;&gt;"", P189&gt;=DATE(YEAR(P189),MONTH(P189),1), SUMIFS($K:$K, $C:$C, C189, $P:$P, "&gt;="&amp;DATE(YEAR(P189),MONTH(P189),1), $P:$P, "&lt;="&amp;EOMONTH(P189,0))&gt;10), _xlfn.TEXTJOIN(", ", TRUE, _xlfn._xlws.FILTER($S:$S, ($C:$C=C189) * ($P:$P&gt;=DATE(YEAR(P189),MONTH(P189),1)) * ($P:$P&lt;=EOMONTH(P189,0)))), "")</f>
        <v/>
      </c>
    </row>
    <row r="190" spans="1:25" ht="30" x14ac:dyDescent="0.25">
      <c r="A190" s="83">
        <v>183</v>
      </c>
      <c r="B190" s="111" t="s">
        <v>26038</v>
      </c>
      <c r="C190" s="159" t="str">
        <f>_xlfn.XLOOKUP(D190,[1]!Data[CEDULA],[1]!Data[Nombre Completo],"No Existe",0,1)</f>
        <v>GENISIS MARIA CANTILLO TORRES</v>
      </c>
      <c r="D190" s="162">
        <v>1002228922</v>
      </c>
      <c r="E190" s="139">
        <f>IFERROR(_xlfn.NUMBERVALUE(Data[[#This Row],[CEDULA ]],",","."),_xlfn.NUMBERVALUE(Data[[#This Row],[CEDULA ]],".",","))</f>
        <v>1002228922</v>
      </c>
      <c r="F190" s="139" t="str">
        <f>_xlfn.XLOOKUP(E190,[1]!Data[CEDULA],[1]!Data[CARGO],"No Existe",0,1)</f>
        <v>MESERO</v>
      </c>
      <c r="G190" s="24" t="str">
        <f>_xlfn.XLOOKUP(E190,[1]!Data[CEDULA],[1]!Data[EMPRESA DONDE PRESTA SERVICIO],"No Existe",0,1)</f>
        <v>COMFAMILIAR ATLANTICO</v>
      </c>
      <c r="H190" s="24" t="str">
        <f>_xlfn.XLOOKUP(E190,[1]!Data[CEDULA],[1]!Data[UBICACIÓN],"No Existe",0,1)</f>
        <v>SEDE SPORT GYM</v>
      </c>
      <c r="I190" s="24" t="s">
        <v>25911</v>
      </c>
      <c r="J190" s="111" t="str">
        <f>UPPER(TEXT(Data[[#This Row],[F. INICIO]],"mmmm"))</f>
        <v>NOVIEMBRE</v>
      </c>
      <c r="K190" s="113">
        <v>7</v>
      </c>
      <c r="L190" s="11" t="s">
        <v>5</v>
      </c>
      <c r="M190" s="11" t="s">
        <v>25630</v>
      </c>
      <c r="N190" s="141" t="str">
        <f>_xlfn.XLOOKUP(D190,[1]!Data[CEDULA],[1]!Data[EPS/SURA],"No Existe",0,1)</f>
        <v>MUTUALSER</v>
      </c>
      <c r="O190" s="112">
        <f>YEAR(Data[[#This Row],[F. INICIO]])</f>
        <v>2023</v>
      </c>
      <c r="P190" s="114">
        <v>45247</v>
      </c>
      <c r="Q190" s="114">
        <v>45253</v>
      </c>
      <c r="R190" s="111" t="s">
        <v>6877</v>
      </c>
      <c r="S190" s="92" t="str">
        <f>IF(Data[[#This Row],[TIPO DE INCAPACIDAD]]="LICENCIA DE PATERNIDAD","Licencia de paternidad",IF(Data[[#This Row],[TIPO DE INCAPACIDAD]]="LICENCIA DE LUTO","Licencia de Luto",_xlfn.IFNA(VLOOKUP(R190,'CIE-10 PARA RIPS'!$A$6:B13355,2,0),"No especificado")))</f>
        <v>Otras complicaciones especificadas relacionadas con el embarazo</v>
      </c>
      <c r="T190" t="str">
        <f>IF(P190&lt;&gt;"", IF(P190&gt;0, IF(P190&lt;=DATE(YEAR(P190),MONTH(P190),DAY(P190)), IF(P190&gt;=DATE(YEAR(P190),MONTH(P190),1), IF(K190&gt;10, C190, IF(SUMIFS($K:$K, $C:$C, C190, $P:$P, "&gt;="&amp;DATE(YEAR(P190),MONTH(P190),1), $P:$P, "&lt;="&amp;EOMONTH(P190,0))&gt;10, C190, "")), ""))), "")</f>
        <v>GENISIS MARIA CANTILLO TORRES</v>
      </c>
      <c r="U190">
        <f>IF(AND(P190&lt;&gt;"", P190&gt;=DATE(YEAR(P190),MONTH(P190),1), SUMIFS($K:$K, $C:$C, C190, $P:$P, "&gt;="&amp;DATE(YEAR(P190),MONTH(P190),1), $P:$P, "&lt;="&amp;EOMONTH(P190,0))&gt;10), K190, "")</f>
        <v>7</v>
      </c>
      <c r="V190">
        <f>IF(AND(P190&lt;&gt;"", P190&gt;=DATE(YEAR(P190),MONTH(P190),1), SUMIFS($K:$K, $C:$C, C190, $P:$P, "&gt;="&amp;DATE(YEAR(P190),MONTH(P190),1), $P:$P, "&lt;="&amp;EOMONTH(P190,0))&gt;10), YEAR(P190), "")</f>
        <v>2023</v>
      </c>
      <c r="W190" t="str">
        <f>IF(AND(P190&lt;&gt;"", P190&gt;=DATE(YEAR(P190),MONTH(P190),1), SUMIFS($K:$K, $C:$C, C190, $P:$P, "&gt;="&amp;DATE(YEAR(P190),MONTH(P190),1), $P:$P, "&lt;="&amp;EOMONTH(P190,0))&gt;10), TEXT(P190, "MMMM"), "")</f>
        <v>noviembre</v>
      </c>
      <c r="X190" t="str" cm="1">
        <f t="array" ref="X190">IF(AND(P190&lt;&gt;"", P190&gt;=DATE(YEAR(P190),MONTH(P190),1), SUMIFS($K:$K, $C:$C, C190, $P:$P, "&gt;="&amp;DATE(YEAR(P190),MONTH(P190),1), $P:$P, "&lt;="&amp;EOMONTH(P190,0))&gt;10), _xlfn.TEXTJOIN(", ", TRUE, _xlfn._xlws.FILTER($R:$R, ($C:$C=C190) * ($P:$P&gt;=DATE(YEAR(P190),MONTH(P190),1)) * ($P:$P&lt;=EOMONTH(P190,0)))), "")</f>
        <v>O268, O268, O820</v>
      </c>
      <c r="Y190" t="str" cm="1">
        <f t="array" ref="Y190">IF(AND(P190&lt;&gt;"", P190&gt;=DATE(YEAR(P190),MONTH(P190),1), SUMIFS($K:$K, $C:$C, C190, $P:$P, "&gt;="&amp;DATE(YEAR(P190),MONTH(P190),1), $P:$P, "&lt;="&amp;EOMONTH(P190,0))&gt;10), _xlfn.TEXTJOIN(", ", TRUE, _xlfn._xlws.FILTER($S:$S, ($C:$C=C190) * ($P:$P&gt;=DATE(YEAR(P190),MONTH(P190),1)) * ($P:$P&lt;=EOMONTH(P190,0)))), "")</f>
        <v>Otras complicaciones especificadas relacionadas con el embarazo, Otras complicaciones especificadas relacionadas con el embarazo, Parto por cesarea electiva</v>
      </c>
    </row>
    <row r="191" spans="1:25" ht="30" x14ac:dyDescent="0.25">
      <c r="A191" s="83">
        <v>184</v>
      </c>
      <c r="B191" s="111" t="s">
        <v>26038</v>
      </c>
      <c r="C191" s="159" t="str">
        <f>_xlfn.XLOOKUP(D191,[1]!Data[CEDULA],[1]!Data[Nombre Completo],"No Existe",0,1)</f>
        <v>CLARK WILLIAM POLO PALACIO</v>
      </c>
      <c r="D191" s="162">
        <v>1143425851</v>
      </c>
      <c r="E191" s="139">
        <f>IFERROR(_xlfn.NUMBERVALUE(Data[[#This Row],[CEDULA ]],",","."),_xlfn.NUMBERVALUE(Data[[#This Row],[CEDULA ]],".",","))</f>
        <v>1143425851</v>
      </c>
      <c r="F191" s="139" t="str">
        <f>_xlfn.XLOOKUP(E191,[1]!Data[CEDULA],[1]!Data[CARGO],"No Existe",0,1)</f>
        <v>AUXILIAR DE BODEGA</v>
      </c>
      <c r="G191" s="24" t="str">
        <f>_xlfn.XLOOKUP(E191,[1]!Data[CEDULA],[1]!Data[EMPRESA DONDE PRESTA SERVICIO],"No Existe",0,1)</f>
        <v>COMFAMILIAR ATLANTICO</v>
      </c>
      <c r="H191" s="24" t="str">
        <f>_xlfn.XLOOKUP(E191,[1]!Data[CEDULA],[1]!Data[UBICACIÓN],"No Existe",0,1)</f>
        <v>CENTRO RECREACIONAL CLL 48</v>
      </c>
      <c r="I191" s="24" t="s">
        <v>25912</v>
      </c>
      <c r="J191" s="111" t="str">
        <f>UPPER(TEXT(Data[[#This Row],[F. INICIO]],"mmmm"))</f>
        <v>NOVIEMBRE</v>
      </c>
      <c r="K191" s="113">
        <v>1</v>
      </c>
      <c r="L191" s="11" t="s">
        <v>5</v>
      </c>
      <c r="M191" s="11" t="s">
        <v>25630</v>
      </c>
      <c r="N191" s="141" t="str">
        <f>_xlfn.XLOOKUP(D191,[1]!Data[CEDULA],[1]!Data[EPS/SURA],"No Existe",0,1)</f>
        <v>SALUD TOTAL</v>
      </c>
      <c r="O191" s="112">
        <f>YEAR(Data[[#This Row],[F. INICIO]])</f>
        <v>2023</v>
      </c>
      <c r="P191" s="114">
        <v>45247</v>
      </c>
      <c r="Q191" s="114">
        <v>45247</v>
      </c>
      <c r="R191" s="111" t="s">
        <v>8483</v>
      </c>
      <c r="S191" s="92" t="str">
        <f>IF(Data[[#This Row],[TIPO DE INCAPACIDAD]]="LICENCIA DE PATERNIDAD","Licencia de paternidad",IF(Data[[#This Row],[TIPO DE INCAPACIDAD]]="LICENCIA DE LUTO","Licencia de Luto",_xlfn.IFNA(VLOOKUP(R191,'CIE-10 PARA RIPS'!$A$6:B13356,2,0),"No especificado")))</f>
        <v>Colitis y gastroenteritis no infecciosas, no especificadas</v>
      </c>
      <c r="T191" t="str">
        <f>IF(P191&lt;&gt;"", IF(P191&gt;0, IF(P191&lt;=DATE(YEAR(P191),MONTH(P191),DAY(P191)), IF(P191&gt;=DATE(YEAR(P191),MONTH(P191),1), IF(K191&gt;10, C191, IF(SUMIFS($K:$K, $C:$C, C191, $P:$P, "&gt;="&amp;DATE(YEAR(P191),MONTH(P191),1), $P:$P, "&lt;="&amp;EOMONTH(P191,0))&gt;10, C191, "")), ""))), "")</f>
        <v/>
      </c>
      <c r="U191" t="str">
        <f>IF(AND(P191&lt;&gt;"", P191&gt;=DATE(YEAR(P191),MONTH(P191),1), SUMIFS($K:$K, $C:$C, C191, $P:$P, "&gt;="&amp;DATE(YEAR(P191),MONTH(P191),1), $P:$P, "&lt;="&amp;EOMONTH(P191,0))&gt;10), K191, "")</f>
        <v/>
      </c>
      <c r="V191" t="str">
        <f>IF(AND(P191&lt;&gt;"", P191&gt;=DATE(YEAR(P191),MONTH(P191),1), SUMIFS($K:$K, $C:$C, C191, $P:$P, "&gt;="&amp;DATE(YEAR(P191),MONTH(P191),1), $P:$P, "&lt;="&amp;EOMONTH(P191,0))&gt;10), YEAR(P191), "")</f>
        <v/>
      </c>
      <c r="W191" t="str">
        <f>IF(AND(P191&lt;&gt;"", P191&gt;=DATE(YEAR(P191),MONTH(P191),1), SUMIFS($K:$K, $C:$C, C191, $P:$P, "&gt;="&amp;DATE(YEAR(P191),MONTH(P191),1), $P:$P, "&lt;="&amp;EOMONTH(P191,0))&gt;10), TEXT(P191, "MMMM"), "")</f>
        <v/>
      </c>
      <c r="X191" t="str" cm="1">
        <f t="array" ref="X191">IF(AND(P191&lt;&gt;"", P191&gt;=DATE(YEAR(P191),MONTH(P191),1), SUMIFS($K:$K, $C:$C, C191, $P:$P, "&gt;="&amp;DATE(YEAR(P191),MONTH(P191),1), $P:$P, "&lt;="&amp;EOMONTH(P191,0))&gt;10), _xlfn.TEXTJOIN(", ", TRUE, _xlfn._xlws.FILTER($R:$R, ($C:$C=C191) * ($P:$P&gt;=DATE(YEAR(P191),MONTH(P191),1)) * ($P:$P&lt;=EOMONTH(P191,0)))), "")</f>
        <v/>
      </c>
      <c r="Y191" t="str" cm="1">
        <f t="array" ref="Y191">IF(AND(P191&lt;&gt;"", P191&gt;=DATE(YEAR(P191),MONTH(P191),1), SUMIFS($K:$K, $C:$C, C191, $P:$P, "&gt;="&amp;DATE(YEAR(P191),MONTH(P191),1), $P:$P, "&lt;="&amp;EOMONTH(P191,0))&gt;10), _xlfn.TEXTJOIN(", ", TRUE, _xlfn._xlws.FILTER($S:$S, ($C:$C=C191) * ($P:$P&gt;=DATE(YEAR(P191),MONTH(P191),1)) * ($P:$P&lt;=EOMONTH(P191,0)))), "")</f>
        <v/>
      </c>
    </row>
    <row r="192" spans="1:25" x14ac:dyDescent="0.25">
      <c r="A192" s="83">
        <v>185</v>
      </c>
      <c r="B192" s="111" t="s">
        <v>26038</v>
      </c>
      <c r="C192" s="159" t="str">
        <f>_xlfn.XLOOKUP(D192,[1]!Data[CEDULA],[1]!Data[Nombre Completo],"No Existe",0,1)</f>
        <v>MICHAEL  MENDEZ BENTHAN</v>
      </c>
      <c r="D192" s="162">
        <v>72220315</v>
      </c>
      <c r="E192" s="139">
        <f>IFERROR(_xlfn.NUMBERVALUE(Data[[#This Row],[CEDULA ]],",","."),_xlfn.NUMBERVALUE(Data[[#This Row],[CEDULA ]],".",","))</f>
        <v>72220315</v>
      </c>
      <c r="F192" s="139" t="str">
        <f>_xlfn.XLOOKUP(E192,[1]!Data[CEDULA],[1]!Data[CARGO],"No Existe",0,1)</f>
        <v>AUXILIAR DE PANADERIA</v>
      </c>
      <c r="G192" s="24" t="str">
        <f>_xlfn.XLOOKUP(E192,[1]!Data[CEDULA],[1]!Data[EMPRESA DONDE PRESTA SERVICIO],"No Existe",0,1)</f>
        <v>COMFAMILIAR ATLANTICO</v>
      </c>
      <c r="H192" s="24" t="str">
        <f>_xlfn.XLOOKUP(E192,[1]!Data[CEDULA],[1]!Data[UBICACIÓN],"No Existe",0,1)</f>
        <v>SEDE NORTE MERCADEO</v>
      </c>
      <c r="I192" s="24" t="s">
        <v>25912</v>
      </c>
      <c r="J192" s="111" t="str">
        <f>UPPER(TEXT(Data[[#This Row],[F. INICIO]],"mmmm"))</f>
        <v>NOVIEMBRE</v>
      </c>
      <c r="K192" s="113">
        <v>2</v>
      </c>
      <c r="L192" s="11" t="s">
        <v>5</v>
      </c>
      <c r="M192" s="11" t="s">
        <v>25630</v>
      </c>
      <c r="N192" s="141" t="str">
        <f>_xlfn.XLOOKUP(D192,[1]!Data[CEDULA],[1]!Data[EPS/SURA],"No Existe",0,1)</f>
        <v>SALUD TOTAL</v>
      </c>
      <c r="O192" s="112">
        <f>YEAR(Data[[#This Row],[F. INICIO]])</f>
        <v>2023</v>
      </c>
      <c r="P192" s="114">
        <v>45253</v>
      </c>
      <c r="Q192" s="114">
        <v>45254</v>
      </c>
      <c r="R192" s="111" t="s">
        <v>73</v>
      </c>
      <c r="S192" s="92" t="str">
        <f>IF(Data[[#This Row],[TIPO DE INCAPACIDAD]]="LICENCIA DE PATERNIDAD","Licencia de paternidad",IF(Data[[#This Row],[TIPO DE INCAPACIDAD]]="LICENCIA DE LUTO","Licencia de Luto",_xlfn.IFNA(VLOOKUP(R192,'CIE-10 PARA RIPS'!$A$6:B13357,2,0),"No especificado")))</f>
        <v>Infeccion de vias urinarias, sitio no especificado</v>
      </c>
      <c r="T192" t="str">
        <f>IF(P192&lt;&gt;"", IF(P192&gt;0, IF(P192&lt;=DATE(YEAR(P192),MONTH(P192),DAY(P192)), IF(P192&gt;=DATE(YEAR(P192),MONTH(P192),1), IF(K192&gt;10, C192, IF(SUMIFS($K:$K, $C:$C, C192, $P:$P, "&gt;="&amp;DATE(YEAR(P192),MONTH(P192),1), $P:$P, "&lt;="&amp;EOMONTH(P192,0))&gt;10, C192, "")), ""))), "")</f>
        <v/>
      </c>
      <c r="U192" t="str">
        <f>IF(AND(P192&lt;&gt;"", P192&gt;=DATE(YEAR(P192),MONTH(P192),1), SUMIFS($K:$K, $C:$C, C192, $P:$P, "&gt;="&amp;DATE(YEAR(P192),MONTH(P192),1), $P:$P, "&lt;="&amp;EOMONTH(P192,0))&gt;10), K192, "")</f>
        <v/>
      </c>
      <c r="V192" t="str">
        <f>IF(AND(P192&lt;&gt;"", P192&gt;=DATE(YEAR(P192),MONTH(P192),1), SUMIFS($K:$K, $C:$C, C192, $P:$P, "&gt;="&amp;DATE(YEAR(P192),MONTH(P192),1), $P:$P, "&lt;="&amp;EOMONTH(P192,0))&gt;10), YEAR(P192), "")</f>
        <v/>
      </c>
      <c r="W192" t="str">
        <f>IF(AND(P192&lt;&gt;"", P192&gt;=DATE(YEAR(P192),MONTH(P192),1), SUMIFS($K:$K, $C:$C, C192, $P:$P, "&gt;="&amp;DATE(YEAR(P192),MONTH(P192),1), $P:$P, "&lt;="&amp;EOMONTH(P192,0))&gt;10), TEXT(P192, "MMMM"), "")</f>
        <v/>
      </c>
      <c r="X192" t="str" cm="1">
        <f t="array" ref="X192">IF(AND(P192&lt;&gt;"", P192&gt;=DATE(YEAR(P192),MONTH(P192),1), SUMIFS($K:$K, $C:$C, C192, $P:$P, "&gt;="&amp;DATE(YEAR(P192),MONTH(P192),1), $P:$P, "&lt;="&amp;EOMONTH(P192,0))&gt;10), _xlfn.TEXTJOIN(", ", TRUE, _xlfn._xlws.FILTER($R:$R, ($C:$C=C192) * ($P:$P&gt;=DATE(YEAR(P192),MONTH(P192),1)) * ($P:$P&lt;=EOMONTH(P192,0)))), "")</f>
        <v/>
      </c>
      <c r="Y192" t="str" cm="1">
        <f t="array" ref="Y192">IF(AND(P192&lt;&gt;"", P192&gt;=DATE(YEAR(P192),MONTH(P192),1), SUMIFS($K:$K, $C:$C, C192, $P:$P, "&gt;="&amp;DATE(YEAR(P192),MONTH(P192),1), $P:$P, "&lt;="&amp;EOMONTH(P192,0))&gt;10), _xlfn.TEXTJOIN(", ", TRUE, _xlfn._xlws.FILTER($S:$S, ($C:$C=C192) * ($P:$P&gt;=DATE(YEAR(P192),MONTH(P192),1)) * ($P:$P&lt;=EOMONTH(P192,0)))), "")</f>
        <v/>
      </c>
    </row>
    <row r="193" spans="1:25" ht="30" x14ac:dyDescent="0.25">
      <c r="A193" s="83">
        <v>186</v>
      </c>
      <c r="B193" s="111" t="s">
        <v>26038</v>
      </c>
      <c r="C193" s="159" t="str">
        <f>_xlfn.XLOOKUP(D193,[1]!Data[CEDULA],[1]!Data[Nombre Completo],"No Existe",0,1)</f>
        <v>MARIA DEL ROSARIO ARZUZA ECHEVERRIA</v>
      </c>
      <c r="D193" s="162">
        <v>55303471</v>
      </c>
      <c r="E193" s="139">
        <f>IFERROR(_xlfn.NUMBERVALUE(Data[[#This Row],[CEDULA ]],",","."),_xlfn.NUMBERVALUE(Data[[#This Row],[CEDULA ]],".",","))</f>
        <v>55303471</v>
      </c>
      <c r="F193" s="139" t="str">
        <f>_xlfn.XLOOKUP(E193,[1]!Data[CEDULA],[1]!Data[CARGO],"No Existe",0,1)</f>
        <v>SUPERNUMERARIO(A)</v>
      </c>
      <c r="G193" s="24" t="str">
        <f>_xlfn.XLOOKUP(E193,[1]!Data[CEDULA],[1]!Data[EMPRESA DONDE PRESTA SERVICIO],"No Existe",0,1)</f>
        <v>COMFAMILIAR ATLANTICO</v>
      </c>
      <c r="H193" s="24" t="str">
        <f>_xlfn.XLOOKUP(E193,[1]!Data[CEDULA],[1]!Data[UBICACIÓN],"No Existe",0,1)</f>
        <v>CENTRO RECREACIONAL TURIPANA</v>
      </c>
      <c r="I193" s="24" t="s">
        <v>25911</v>
      </c>
      <c r="J193" s="111" t="str">
        <f>UPPER(TEXT(Data[[#This Row],[F. INICIO]],"mmmm"))</f>
        <v>NOVIEMBRE</v>
      </c>
      <c r="K193" s="113">
        <v>2</v>
      </c>
      <c r="L193" s="11" t="s">
        <v>5</v>
      </c>
      <c r="M193" s="11" t="s">
        <v>25630</v>
      </c>
      <c r="N193" s="141" t="str">
        <f>_xlfn.XLOOKUP(D193,[1]!Data[CEDULA],[1]!Data[EPS/SURA],"No Existe",0,1)</f>
        <v>MUTUALSER</v>
      </c>
      <c r="O193" s="112">
        <f>YEAR(Data[[#This Row],[F. INICIO]])</f>
        <v>2023</v>
      </c>
      <c r="P193" s="114">
        <v>45254</v>
      </c>
      <c r="Q193" s="114">
        <v>45255</v>
      </c>
      <c r="R193" s="111" t="s">
        <v>8484</v>
      </c>
      <c r="S193" s="92" t="str">
        <f>IF(Data[[#This Row],[TIPO DE INCAPACIDAD]]="LICENCIA DE PATERNIDAD","Licencia de paternidad",IF(Data[[#This Row],[TIPO DE INCAPACIDAD]]="LICENCIA DE LUTO","Licencia de Luto",_xlfn.IFNA(VLOOKUP(R193,'CIE-10 PARA RIPS'!$A$6:B13358,2,0),"No especificado")))</f>
        <v>Otras colitis y gastroenteritis no infecciosas especificadas</v>
      </c>
      <c r="T193" t="str">
        <f>IF(P193&lt;&gt;"", IF(P193&gt;0, IF(P193&lt;=DATE(YEAR(P193),MONTH(P193),DAY(P193)), IF(P193&gt;=DATE(YEAR(P193),MONTH(P193),1), IF(K193&gt;10, C193, IF(SUMIFS($K:$K, $C:$C, C193, $P:$P, "&gt;="&amp;DATE(YEAR(P193),MONTH(P193),1), $P:$P, "&lt;="&amp;EOMONTH(P193,0))&gt;10, C193, "")), ""))), "")</f>
        <v/>
      </c>
      <c r="U193" t="str">
        <f>IF(AND(P193&lt;&gt;"", P193&gt;=DATE(YEAR(P193),MONTH(P193),1), SUMIFS($K:$K, $C:$C, C193, $P:$P, "&gt;="&amp;DATE(YEAR(P193),MONTH(P193),1), $P:$P, "&lt;="&amp;EOMONTH(P193,0))&gt;10), K193, "")</f>
        <v/>
      </c>
      <c r="V193" t="str">
        <f>IF(AND(P193&lt;&gt;"", P193&gt;=DATE(YEAR(P193),MONTH(P193),1), SUMIFS($K:$K, $C:$C, C193, $P:$P, "&gt;="&amp;DATE(YEAR(P193),MONTH(P193),1), $P:$P, "&lt;="&amp;EOMONTH(P193,0))&gt;10), YEAR(P193), "")</f>
        <v/>
      </c>
      <c r="W193" t="str">
        <f>IF(AND(P193&lt;&gt;"", P193&gt;=DATE(YEAR(P193),MONTH(P193),1), SUMIFS($K:$K, $C:$C, C193, $P:$P, "&gt;="&amp;DATE(YEAR(P193),MONTH(P193),1), $P:$P, "&lt;="&amp;EOMONTH(P193,0))&gt;10), TEXT(P193, "MMMM"), "")</f>
        <v/>
      </c>
      <c r="X193" t="str" cm="1">
        <f t="array" ref="X193">IF(AND(P193&lt;&gt;"", P193&gt;=DATE(YEAR(P193),MONTH(P193),1), SUMIFS($K:$K, $C:$C, C193, $P:$P, "&gt;="&amp;DATE(YEAR(P193),MONTH(P193),1), $P:$P, "&lt;="&amp;EOMONTH(P193,0))&gt;10), _xlfn.TEXTJOIN(", ", TRUE, _xlfn._xlws.FILTER($R:$R, ($C:$C=C193) * ($P:$P&gt;=DATE(YEAR(P193),MONTH(P193),1)) * ($P:$P&lt;=EOMONTH(P193,0)))), "")</f>
        <v/>
      </c>
      <c r="Y193" t="str" cm="1">
        <f t="array" ref="Y193">IF(AND(P193&lt;&gt;"", P193&gt;=DATE(YEAR(P193),MONTH(P193),1), SUMIFS($K:$K, $C:$C, C193, $P:$P, "&gt;="&amp;DATE(YEAR(P193),MONTH(P193),1), $P:$P, "&lt;="&amp;EOMONTH(P193,0))&gt;10), _xlfn.TEXTJOIN(", ", TRUE, _xlfn._xlws.FILTER($S:$S, ($C:$C=C193) * ($P:$P&gt;=DATE(YEAR(P193),MONTH(P193),1)) * ($P:$P&lt;=EOMONTH(P193,0)))), "")</f>
        <v/>
      </c>
    </row>
    <row r="194" spans="1:25" x14ac:dyDescent="0.25">
      <c r="A194" s="83">
        <v>187</v>
      </c>
      <c r="B194" s="111" t="s">
        <v>26038</v>
      </c>
      <c r="C194" s="159" t="str">
        <f>_xlfn.XLOOKUP(D194,[1]!Data[CEDULA],[1]!Data[Nombre Completo],"No Existe",0,1)</f>
        <v>DARIO FERNANDO CAMARGO CABARCAS</v>
      </c>
      <c r="D194" s="162">
        <v>3742225</v>
      </c>
      <c r="E194" s="139">
        <f>IFERROR(_xlfn.NUMBERVALUE(Data[[#This Row],[CEDULA ]],",","."),_xlfn.NUMBERVALUE(Data[[#This Row],[CEDULA ]],".",","))</f>
        <v>3742225</v>
      </c>
      <c r="F194" s="139" t="str">
        <f>_xlfn.XLOOKUP(E194,[1]!Data[CEDULA],[1]!Data[CARGO],"No Existe",0,1)</f>
        <v>COCINERO 1</v>
      </c>
      <c r="G194" s="24" t="str">
        <f>_xlfn.XLOOKUP(E194,[1]!Data[CEDULA],[1]!Data[EMPRESA DONDE PRESTA SERVICIO],"No Existe",0,1)</f>
        <v>COMFAMILIAR ATLANTICO</v>
      </c>
      <c r="H194" s="24" t="str">
        <f>_xlfn.XLOOKUP(E194,[1]!Data[CEDULA],[1]!Data[UBICACIÓN],"No Existe",0,1)</f>
        <v>CENTRO RECREACIONAL CLL 48</v>
      </c>
      <c r="I194" s="24" t="s">
        <v>25912</v>
      </c>
      <c r="J194" s="111" t="str">
        <f>UPPER(TEXT(Data[[#This Row],[F. INICIO]],"mmmm"))</f>
        <v>NOVIEMBRE</v>
      </c>
      <c r="K194" s="113">
        <v>2</v>
      </c>
      <c r="L194" s="11" t="s">
        <v>5</v>
      </c>
      <c r="M194" s="11" t="s">
        <v>25630</v>
      </c>
      <c r="N194" s="141" t="str">
        <f>_xlfn.XLOOKUP(D194,[1]!Data[CEDULA],[1]!Data[EPS/SURA],"No Existe",0,1)</f>
        <v>SALUD TOTAL</v>
      </c>
      <c r="O194" s="112">
        <f>YEAR(Data[[#This Row],[F. INICIO]])</f>
        <v>2023</v>
      </c>
      <c r="P194" s="114">
        <v>45253</v>
      </c>
      <c r="Q194" s="114">
        <v>45254</v>
      </c>
      <c r="R194" s="111" t="s">
        <v>8676</v>
      </c>
      <c r="S194" s="92" t="str">
        <f>IF(Data[[#This Row],[TIPO DE INCAPACIDAD]]="LICENCIA DE PATERNIDAD","Licencia de paternidad",IF(Data[[#This Row],[TIPO DE INCAPACIDAD]]="LICENCIA DE LUTO","Licencia de Luto",_xlfn.IFNA(VLOOKUP(R194,'CIE-10 PARA RIPS'!$A$6:B13359,2,0),"No especificado")))</f>
        <v>Periodontitis apical cronica</v>
      </c>
      <c r="T194" t="str">
        <f>IF(P194&lt;&gt;"", IF(P194&gt;0, IF(P194&lt;=DATE(YEAR(P194),MONTH(P194),DAY(P194)), IF(P194&gt;=DATE(YEAR(P194),MONTH(P194),1), IF(K194&gt;10, C194, IF(SUMIFS($K:$K, $C:$C, C194, $P:$P, "&gt;="&amp;DATE(YEAR(P194),MONTH(P194),1), $P:$P, "&lt;="&amp;EOMONTH(P194,0))&gt;10, C194, "")), ""))), "")</f>
        <v/>
      </c>
      <c r="U194" t="str">
        <f>IF(AND(P194&lt;&gt;"", P194&gt;=DATE(YEAR(P194),MONTH(P194),1), SUMIFS($K:$K, $C:$C, C194, $P:$P, "&gt;="&amp;DATE(YEAR(P194),MONTH(P194),1), $P:$P, "&lt;="&amp;EOMONTH(P194,0))&gt;10), K194, "")</f>
        <v/>
      </c>
      <c r="V194" t="str">
        <f>IF(AND(P194&lt;&gt;"", P194&gt;=DATE(YEAR(P194),MONTH(P194),1), SUMIFS($K:$K, $C:$C, C194, $P:$P, "&gt;="&amp;DATE(YEAR(P194),MONTH(P194),1), $P:$P, "&lt;="&amp;EOMONTH(P194,0))&gt;10), YEAR(P194), "")</f>
        <v/>
      </c>
      <c r="W194" t="str">
        <f>IF(AND(P194&lt;&gt;"", P194&gt;=DATE(YEAR(P194),MONTH(P194),1), SUMIFS($K:$K, $C:$C, C194, $P:$P, "&gt;="&amp;DATE(YEAR(P194),MONTH(P194),1), $P:$P, "&lt;="&amp;EOMONTH(P194,0))&gt;10), TEXT(P194, "MMMM"), "")</f>
        <v/>
      </c>
      <c r="X194" t="str" cm="1">
        <f t="array" ref="X194">IF(AND(P194&lt;&gt;"", P194&gt;=DATE(YEAR(P194),MONTH(P194),1), SUMIFS($K:$K, $C:$C, C194, $P:$P, "&gt;="&amp;DATE(YEAR(P194),MONTH(P194),1), $P:$P, "&lt;="&amp;EOMONTH(P194,0))&gt;10), _xlfn.TEXTJOIN(", ", TRUE, _xlfn._xlws.FILTER($R:$R, ($C:$C=C194) * ($P:$P&gt;=DATE(YEAR(P194),MONTH(P194),1)) * ($P:$P&lt;=EOMONTH(P194,0)))), "")</f>
        <v/>
      </c>
      <c r="Y194" t="str" cm="1">
        <f t="array" ref="Y194">IF(AND(P194&lt;&gt;"", P194&gt;=DATE(YEAR(P194),MONTH(P194),1), SUMIFS($K:$K, $C:$C, C194, $P:$P, "&gt;="&amp;DATE(YEAR(P194),MONTH(P194),1), $P:$P, "&lt;="&amp;EOMONTH(P194,0))&gt;10), _xlfn.TEXTJOIN(", ", TRUE, _xlfn._xlws.FILTER($S:$S, ($C:$C=C194) * ($P:$P&gt;=DATE(YEAR(P194),MONTH(P194),1)) * ($P:$P&lt;=EOMONTH(P194,0)))), "")</f>
        <v/>
      </c>
    </row>
    <row r="195" spans="1:25" x14ac:dyDescent="0.25">
      <c r="A195" s="83">
        <v>188</v>
      </c>
      <c r="B195" s="111" t="s">
        <v>26038</v>
      </c>
      <c r="C195" s="159" t="str">
        <f>_xlfn.XLOOKUP(D195,[1]!Data[CEDULA],[1]!Data[Nombre Completo],"No Existe",0,1)</f>
        <v>LILIBETH YANINE PEREZ PEREZ</v>
      </c>
      <c r="D195" s="162">
        <v>1143151743</v>
      </c>
      <c r="E195" s="139">
        <f>IFERROR(_xlfn.NUMBERVALUE(Data[[#This Row],[CEDULA ]],",","."),_xlfn.NUMBERVALUE(Data[[#This Row],[CEDULA ]],".",","))</f>
        <v>1143151743</v>
      </c>
      <c r="F195" s="139" t="str">
        <f>_xlfn.XLOOKUP(E195,[1]!Data[CEDULA],[1]!Data[CARGO],"No Existe",0,1)</f>
        <v>AYUDANTE</v>
      </c>
      <c r="G195" s="24" t="str">
        <f>_xlfn.XLOOKUP(E195,[1]!Data[CEDULA],[1]!Data[EMPRESA DONDE PRESTA SERVICIO],"No Existe",0,1)</f>
        <v>COMFAMILIAR ATLANTICO</v>
      </c>
      <c r="H195" s="24" t="str">
        <f>_xlfn.XLOOKUP(E195,[1]!Data[CEDULA],[1]!Data[UBICACIÓN],"No Existe",0,1)</f>
        <v>CENTRO RECREACIONAL TURIPANA</v>
      </c>
      <c r="I195" s="24" t="s">
        <v>25911</v>
      </c>
      <c r="J195" s="111" t="str">
        <f>UPPER(TEXT(Data[[#This Row],[F. INICIO]],"mmmm"))</f>
        <v>NOVIEMBRE</v>
      </c>
      <c r="K195" s="113">
        <v>2</v>
      </c>
      <c r="L195" s="11" t="s">
        <v>5</v>
      </c>
      <c r="M195" s="11" t="s">
        <v>25630</v>
      </c>
      <c r="N195" s="141" t="str">
        <f>_xlfn.XLOOKUP(D195,[1]!Data[CEDULA],[1]!Data[EPS/SURA],"No Existe",0,1)</f>
        <v>EPS/SURA</v>
      </c>
      <c r="O195" s="112">
        <f>YEAR(Data[[#This Row],[F. INICIO]])</f>
        <v>2023</v>
      </c>
      <c r="P195" s="114">
        <v>45242</v>
      </c>
      <c r="Q195" s="114">
        <v>45243</v>
      </c>
      <c r="R195" s="111" t="s">
        <v>7299</v>
      </c>
      <c r="S195" s="92" t="str">
        <f>IF(Data[[#This Row],[TIPO DE INCAPACIDAD]]="LICENCIA DE PATERNIDAD","Licencia de paternidad",IF(Data[[#This Row],[TIPO DE INCAPACIDAD]]="LICENCIA DE LUTO","Licencia de Luto",_xlfn.IFNA(VLOOKUP(R195,'CIE-10 PARA RIPS'!$A$6:B13360,2,0),"No especificado")))</f>
        <v>Colico renal, no especificado</v>
      </c>
      <c r="T195" t="str">
        <f>IF(P195&lt;&gt;"", IF(P195&gt;0, IF(P195&lt;=DATE(YEAR(P195),MONTH(P195),DAY(P195)), IF(P195&gt;=DATE(YEAR(P195),MONTH(P195),1), IF(K195&gt;10, C195, IF(SUMIFS($K:$K, $C:$C, C195, $P:$P, "&gt;="&amp;DATE(YEAR(P195),MONTH(P195),1), $P:$P, "&lt;="&amp;EOMONTH(P195,0))&gt;10, C195, "")), ""))), "")</f>
        <v/>
      </c>
      <c r="U195" t="str">
        <f>IF(AND(P195&lt;&gt;"", P195&gt;=DATE(YEAR(P195),MONTH(P195),1), SUMIFS($K:$K, $C:$C, C195, $P:$P, "&gt;="&amp;DATE(YEAR(P195),MONTH(P195),1), $P:$P, "&lt;="&amp;EOMONTH(P195,0))&gt;10), K195, "")</f>
        <v/>
      </c>
      <c r="V195" t="str">
        <f>IF(AND(P195&lt;&gt;"", P195&gt;=DATE(YEAR(P195),MONTH(P195),1), SUMIFS($K:$K, $C:$C, C195, $P:$P, "&gt;="&amp;DATE(YEAR(P195),MONTH(P195),1), $P:$P, "&lt;="&amp;EOMONTH(P195,0))&gt;10), YEAR(P195), "")</f>
        <v/>
      </c>
      <c r="W195" t="str">
        <f>IF(AND(P195&lt;&gt;"", P195&gt;=DATE(YEAR(P195),MONTH(P195),1), SUMIFS($K:$K, $C:$C, C195, $P:$P, "&gt;="&amp;DATE(YEAR(P195),MONTH(P195),1), $P:$P, "&lt;="&amp;EOMONTH(P195,0))&gt;10), TEXT(P195, "MMMM"), "")</f>
        <v/>
      </c>
      <c r="X195" t="str" cm="1">
        <f t="array" ref="X195">IF(AND(P195&lt;&gt;"", P195&gt;=DATE(YEAR(P195),MONTH(P195),1), SUMIFS($K:$K, $C:$C, C195, $P:$P, "&gt;="&amp;DATE(YEAR(P195),MONTH(P195),1), $P:$P, "&lt;="&amp;EOMONTH(P195,0))&gt;10), _xlfn.TEXTJOIN(", ", TRUE, _xlfn._xlws.FILTER($R:$R, ($C:$C=C195) * ($P:$P&gt;=DATE(YEAR(P195),MONTH(P195),1)) * ($P:$P&lt;=EOMONTH(P195,0)))), "")</f>
        <v/>
      </c>
      <c r="Y195" t="str" cm="1">
        <f t="array" ref="Y195">IF(AND(P195&lt;&gt;"", P195&gt;=DATE(YEAR(P195),MONTH(P195),1), SUMIFS($K:$K, $C:$C, C195, $P:$P, "&gt;="&amp;DATE(YEAR(P195),MONTH(P195),1), $P:$P, "&lt;="&amp;EOMONTH(P195,0))&gt;10), _xlfn.TEXTJOIN(", ", TRUE, _xlfn._xlws.FILTER($S:$S, ($C:$C=C195) * ($P:$P&gt;=DATE(YEAR(P195),MONTH(P195),1)) * ($P:$P&lt;=EOMONTH(P195,0)))), "")</f>
        <v/>
      </c>
    </row>
    <row r="196" spans="1:25" x14ac:dyDescent="0.25">
      <c r="A196" s="83">
        <v>189</v>
      </c>
      <c r="B196" s="111" t="s">
        <v>26038</v>
      </c>
      <c r="C196" s="159" t="str">
        <f>_xlfn.XLOOKUP(D196,[1]!Data[CEDULA],[1]!Data[Nombre Completo],"No Existe",0,1)</f>
        <v>KARINA GREGORIA SALAS BROCHERO</v>
      </c>
      <c r="D196" s="162">
        <v>1007096798</v>
      </c>
      <c r="E196" s="139">
        <f>IFERROR(_xlfn.NUMBERVALUE(Data[[#This Row],[CEDULA ]],",","."),_xlfn.NUMBERVALUE(Data[[#This Row],[CEDULA ]],".",","))</f>
        <v>1007096798</v>
      </c>
      <c r="F196" s="139" t="str">
        <f>_xlfn.XLOOKUP(E196,[1]!Data[CEDULA],[1]!Data[CARGO],"No Existe",0,1)</f>
        <v>SUPERNUMERARIO(A)</v>
      </c>
      <c r="G196" s="24" t="str">
        <f>_xlfn.XLOOKUP(E196,[1]!Data[CEDULA],[1]!Data[EMPRESA DONDE PRESTA SERVICIO],"No Existe",0,1)</f>
        <v>COMFAMILIAR ATLANTICO</v>
      </c>
      <c r="H196" s="24" t="str">
        <f>_xlfn.XLOOKUP(E196,[1]!Data[CEDULA],[1]!Data[UBICACIÓN],"No Existe",0,1)</f>
        <v>SEDE NORTE</v>
      </c>
      <c r="I196" s="24" t="s">
        <v>25911</v>
      </c>
      <c r="J196" s="111" t="str">
        <f>UPPER(TEXT(Data[[#This Row],[F. INICIO]],"mmmm"))</f>
        <v>NOVIEMBRE</v>
      </c>
      <c r="K196" s="113">
        <v>3</v>
      </c>
      <c r="L196" s="11" t="s">
        <v>5</v>
      </c>
      <c r="M196" s="11" t="s">
        <v>51</v>
      </c>
      <c r="N196" s="141" t="str">
        <f>_xlfn.XLOOKUP(D196,[1]!Data[CEDULA],[1]!Data[EPS/SURA],"No Existe",0,1)</f>
        <v>E.P.S SANITAS</v>
      </c>
      <c r="O196" s="112">
        <f>YEAR(Data[[#This Row],[F. INICIO]])</f>
        <v>2023</v>
      </c>
      <c r="P196" s="114">
        <v>45258</v>
      </c>
      <c r="Q196" s="114">
        <v>45260</v>
      </c>
      <c r="R196" s="111" t="s">
        <v>6666</v>
      </c>
      <c r="S196" s="92" t="str">
        <f>IF(Data[[#This Row],[TIPO DE INCAPACIDAD]]="LICENCIA DE PATERNIDAD","Licencia de paternidad",IF(Data[[#This Row],[TIPO DE INCAPACIDAD]]="LICENCIA DE LUTO","Licencia de Luto",_xlfn.IFNA(VLOOKUP(R196,'CIE-10 PARA RIPS'!$A$6:B13361,2,0),"No especificado")))</f>
        <v>Parto por cesarea, sin otra especificacion</v>
      </c>
      <c r="T196" t="str">
        <f>IF(P196&lt;&gt;"", IF(P196&gt;0, IF(P196&lt;=DATE(YEAR(P196),MONTH(P196),DAY(P196)), IF(P196&gt;=DATE(YEAR(P196),MONTH(P196),1), IF(K196&gt;10, C196, IF(SUMIFS($K:$K, $C:$C, C196, $P:$P, "&gt;="&amp;DATE(YEAR(P196),MONTH(P196),1), $P:$P, "&lt;="&amp;EOMONTH(P196,0))&gt;10, C196, "")), ""))), "")</f>
        <v>KARINA GREGORIA SALAS BROCHERO</v>
      </c>
      <c r="U196">
        <f>IF(AND(P196&lt;&gt;"", P196&gt;=DATE(YEAR(P196),MONTH(P196),1), SUMIFS($K:$K, $C:$C, C196, $P:$P, "&gt;="&amp;DATE(YEAR(P196),MONTH(P196),1), $P:$P, "&lt;="&amp;EOMONTH(P196,0))&gt;10), K196, "")</f>
        <v>3</v>
      </c>
      <c r="V196">
        <f>IF(AND(P196&lt;&gt;"", P196&gt;=DATE(YEAR(P196),MONTH(P196),1), SUMIFS($K:$K, $C:$C, C196, $P:$P, "&gt;="&amp;DATE(YEAR(P196),MONTH(P196),1), $P:$P, "&lt;="&amp;EOMONTH(P196,0))&gt;10), YEAR(P196), "")</f>
        <v>2023</v>
      </c>
      <c r="W196" t="str">
        <f>IF(AND(P196&lt;&gt;"", P196&gt;=DATE(YEAR(P196),MONTH(P196),1), SUMIFS($K:$K, $C:$C, C196, $P:$P, "&gt;="&amp;DATE(YEAR(P196),MONTH(P196),1), $P:$P, "&lt;="&amp;EOMONTH(P196,0))&gt;10), TEXT(P196, "MMMM"), "")</f>
        <v>noviembre</v>
      </c>
      <c r="X196" t="str" cm="1">
        <f t="array" ref="X196">IF(AND(P196&lt;&gt;"", P196&gt;=DATE(YEAR(P196),MONTH(P196),1), SUMIFS($K:$K, $C:$C, C196, $P:$P, "&gt;="&amp;DATE(YEAR(P196),MONTH(P196),1), $P:$P, "&lt;="&amp;EOMONTH(P196,0))&gt;10), _xlfn.TEXTJOIN(", ", TRUE, _xlfn._xlws.FILTER($R:$R, ($C:$C=C196) * ($P:$P&gt;=DATE(YEAR(P196),MONTH(P196),1)) * ($P:$P&lt;=EOMONTH(P196,0)))), "")</f>
        <v>O122, O829</v>
      </c>
      <c r="Y196" t="str" cm="1">
        <f t="array" ref="Y196">IF(AND(P196&lt;&gt;"", P196&gt;=DATE(YEAR(P196),MONTH(P196),1), SUMIFS($K:$K, $C:$C, C196, $P:$P, "&gt;="&amp;DATE(YEAR(P196),MONTH(P196),1), $P:$P, "&lt;="&amp;EOMONTH(P196,0))&gt;10), _xlfn.TEXTJOIN(", ", TRUE, _xlfn._xlws.FILTER($S:$S, ($C:$C=C196) * ($P:$P&gt;=DATE(YEAR(P196),MONTH(P196),1)) * ($P:$P&lt;=EOMONTH(P196,0)))), "")</f>
        <v>Edema gestacional con proteinuria, Parto por cesarea, sin otra especificacion</v>
      </c>
    </row>
    <row r="197" spans="1:25" x14ac:dyDescent="0.25">
      <c r="A197" s="83">
        <v>190</v>
      </c>
      <c r="B197" s="111" t="s">
        <v>26038</v>
      </c>
      <c r="C197" s="159" t="str">
        <f>_xlfn.XLOOKUP(D197,[1]!Data[CEDULA],[1]!Data[Nombre Completo],"No Existe",0,1)</f>
        <v>KARINA GREGORIA SALAS BROCHERO</v>
      </c>
      <c r="D197" s="162">
        <v>1007096798</v>
      </c>
      <c r="E197" s="139">
        <f>IFERROR(_xlfn.NUMBERVALUE(Data[[#This Row],[CEDULA ]],",","."),_xlfn.NUMBERVALUE(Data[[#This Row],[CEDULA ]],".",","))</f>
        <v>1007096798</v>
      </c>
      <c r="F197" s="139" t="str">
        <f>_xlfn.XLOOKUP(E197,[1]!Data[CEDULA],[1]!Data[CARGO],"No Existe",0,1)</f>
        <v>SUPERNUMERARIO(A)</v>
      </c>
      <c r="G197" s="24" t="str">
        <f>_xlfn.XLOOKUP(E197,[1]!Data[CEDULA],[1]!Data[EMPRESA DONDE PRESTA SERVICIO],"No Existe",0,1)</f>
        <v>COMFAMILIAR ATLANTICO</v>
      </c>
      <c r="H197" s="24" t="str">
        <f>_xlfn.XLOOKUP(E197,[1]!Data[CEDULA],[1]!Data[UBICACIÓN],"No Existe",0,1)</f>
        <v>SEDE NORTE</v>
      </c>
      <c r="I197" s="24" t="s">
        <v>25911</v>
      </c>
      <c r="J197" s="111" t="str">
        <f>UPPER(TEXT(Data[[#This Row],[F. INICIO]],"mmmm"))</f>
        <v>DICIEMBRE</v>
      </c>
      <c r="K197" s="113">
        <v>31</v>
      </c>
      <c r="L197" s="11" t="s">
        <v>5</v>
      </c>
      <c r="M197" s="11" t="s">
        <v>51</v>
      </c>
      <c r="N197" s="141" t="str">
        <f>_xlfn.XLOOKUP(D197,[1]!Data[CEDULA],[1]!Data[EPS/SURA],"No Existe",0,1)</f>
        <v>E.P.S SANITAS</v>
      </c>
      <c r="O197" s="112">
        <f>YEAR(Data[[#This Row],[F. INICIO]])</f>
        <v>2023</v>
      </c>
      <c r="P197" s="114">
        <v>45261</v>
      </c>
      <c r="Q197" s="114">
        <v>45291</v>
      </c>
      <c r="R197" s="111" t="s">
        <v>6666</v>
      </c>
      <c r="S197" s="92" t="str">
        <f>IF(Data[[#This Row],[TIPO DE INCAPACIDAD]]="LICENCIA DE PATERNIDAD","Licencia de paternidad",IF(Data[[#This Row],[TIPO DE INCAPACIDAD]]="LICENCIA DE LUTO","Licencia de Luto",_xlfn.IFNA(VLOOKUP(R197,'CIE-10 PARA RIPS'!$A$6:B13362,2,0),"No especificado")))</f>
        <v>Parto por cesarea, sin otra especificacion</v>
      </c>
      <c r="T197" t="str">
        <f>IF(P197&lt;&gt;"", IF(P197&gt;0, IF(P197&lt;=DATE(YEAR(P197),MONTH(P197),DAY(P197)), IF(P197&gt;=DATE(YEAR(P197),MONTH(P197),1), IF(K197&gt;10, C197, IF(SUMIFS($K:$K, $C:$C, C197, $P:$P, "&gt;="&amp;DATE(YEAR(P197),MONTH(P197),1), $P:$P, "&lt;="&amp;EOMONTH(P197,0))&gt;10, C197, "")), ""))), "")</f>
        <v>KARINA GREGORIA SALAS BROCHERO</v>
      </c>
      <c r="U197">
        <f>IF(AND(P197&lt;&gt;"", P197&gt;=DATE(YEAR(P197),MONTH(P197),1), SUMIFS($K:$K, $C:$C, C197, $P:$P, "&gt;="&amp;DATE(YEAR(P197),MONTH(P197),1), $P:$P, "&lt;="&amp;EOMONTH(P197,0))&gt;10), K197, "")</f>
        <v>31</v>
      </c>
      <c r="V197">
        <f>IF(AND(P197&lt;&gt;"", P197&gt;=DATE(YEAR(P197),MONTH(P197),1), SUMIFS($K:$K, $C:$C, C197, $P:$P, "&gt;="&amp;DATE(YEAR(P197),MONTH(P197),1), $P:$P, "&lt;="&amp;EOMONTH(P197,0))&gt;10), YEAR(P197), "")</f>
        <v>2023</v>
      </c>
      <c r="W197" t="str">
        <f>IF(AND(P197&lt;&gt;"", P197&gt;=DATE(YEAR(P197),MONTH(P197),1), SUMIFS($K:$K, $C:$C, C197, $P:$P, "&gt;="&amp;DATE(YEAR(P197),MONTH(P197),1), $P:$P, "&lt;="&amp;EOMONTH(P197,0))&gt;10), TEXT(P197, "MMMM"), "")</f>
        <v>diciembre</v>
      </c>
      <c r="X197" t="str" cm="1">
        <f t="array" ref="X197">IF(AND(P197&lt;&gt;"", P197&gt;=DATE(YEAR(P197),MONTH(P197),1), SUMIFS($K:$K, $C:$C, C197, $P:$P, "&gt;="&amp;DATE(YEAR(P197),MONTH(P197),1), $P:$P, "&lt;="&amp;EOMONTH(P197,0))&gt;10), _xlfn.TEXTJOIN(", ", TRUE, _xlfn._xlws.FILTER($R:$R, ($C:$C=C197) * ($P:$P&gt;=DATE(YEAR(P197),MONTH(P197),1)) * ($P:$P&lt;=EOMONTH(P197,0)))), "")</f>
        <v>O829</v>
      </c>
      <c r="Y197" t="str" cm="1">
        <f t="array" ref="Y197">IF(AND(P197&lt;&gt;"", P197&gt;=DATE(YEAR(P197),MONTH(P197),1), SUMIFS($K:$K, $C:$C, C197, $P:$P, "&gt;="&amp;DATE(YEAR(P197),MONTH(P197),1), $P:$P, "&lt;="&amp;EOMONTH(P197,0))&gt;10), _xlfn.TEXTJOIN(", ", TRUE, _xlfn._xlws.FILTER($S:$S, ($C:$C=C197) * ($P:$P&gt;=DATE(YEAR(P197),MONTH(P197),1)) * ($P:$P&lt;=EOMONTH(P197,0)))), "")</f>
        <v>Parto por cesarea, sin otra especificacion</v>
      </c>
    </row>
    <row r="198" spans="1:25" x14ac:dyDescent="0.25">
      <c r="A198" s="83">
        <v>191</v>
      </c>
      <c r="B198" s="111" t="s">
        <v>26038</v>
      </c>
      <c r="C198" s="159" t="str">
        <f>_xlfn.XLOOKUP(D198,[1]!Data[CEDULA],[1]!Data[Nombre Completo],"No Existe",0,1)</f>
        <v>SULAY DEL CARMEN TEJERA GONZALEZ</v>
      </c>
      <c r="D198" s="162">
        <v>22586275</v>
      </c>
      <c r="E198" s="139">
        <f>IFERROR(_xlfn.NUMBERVALUE(Data[[#This Row],[CEDULA ]],",","."),_xlfn.NUMBERVALUE(Data[[#This Row],[CEDULA ]],".",","))</f>
        <v>22586275</v>
      </c>
      <c r="F198" s="139" t="str">
        <f>_xlfn.XLOOKUP(E198,[1]!Data[CEDULA],[1]!Data[CARGO],"No Existe",0,1)</f>
        <v>SUPERNUMERARIO(A)</v>
      </c>
      <c r="G198" s="24" t="str">
        <f>_xlfn.XLOOKUP(E198,[1]!Data[CEDULA],[1]!Data[EMPRESA DONDE PRESTA SERVICIO],"No Existe",0,1)</f>
        <v>COMFAMILIAR ATLANTICO</v>
      </c>
      <c r="H198" s="24" t="str">
        <f>_xlfn.XLOOKUP(E198,[1]!Data[CEDULA],[1]!Data[UBICACIÓN],"No Existe",0,1)</f>
        <v>CENTRO RECREACIONAL CLL 48</v>
      </c>
      <c r="I198" s="24" t="s">
        <v>25911</v>
      </c>
      <c r="J198" s="111" t="str">
        <f>UPPER(TEXT(Data[[#This Row],[F. INICIO]],"mmmm"))</f>
        <v>NOVIEMBRE</v>
      </c>
      <c r="K198" s="113">
        <v>3</v>
      </c>
      <c r="L198" s="11" t="s">
        <v>5</v>
      </c>
      <c r="M198" s="11" t="s">
        <v>25630</v>
      </c>
      <c r="N198" s="141" t="str">
        <f>_xlfn.XLOOKUP(D198,[1]!Data[CEDULA],[1]!Data[EPS/SURA],"No Existe",0,1)</f>
        <v>E.P.S SANITAS</v>
      </c>
      <c r="O198" s="112">
        <f>YEAR(Data[[#This Row],[F. INICIO]])</f>
        <v>2023</v>
      </c>
      <c r="P198" s="114">
        <v>45257</v>
      </c>
      <c r="Q198" s="114">
        <v>45259</v>
      </c>
      <c r="R198" s="111" t="s">
        <v>8971</v>
      </c>
      <c r="S198" s="92" t="str">
        <f>IF(Data[[#This Row],[TIPO DE INCAPACIDAD]]="LICENCIA DE PATERNIDAD","Licencia de paternidad",IF(Data[[#This Row],[TIPO DE INCAPACIDAD]]="LICENCIA DE LUTO","Licencia de Luto",_xlfn.IFNA(VLOOKUP(R198,'CIE-10 PARA RIPS'!$A$6:B13363,2,0),"No especificado")))</f>
        <v>Varices pelvicas</v>
      </c>
      <c r="T198" t="str">
        <f>IF(P198&lt;&gt;"", IF(P198&gt;0, IF(P198&lt;=DATE(YEAR(P198),MONTH(P198),DAY(P198)), IF(P198&gt;=DATE(YEAR(P198),MONTH(P198),1), IF(K198&gt;10, C198, IF(SUMIFS($K:$K, $C:$C, C198, $P:$P, "&gt;="&amp;DATE(YEAR(P198),MONTH(P198),1), $P:$P, "&lt;="&amp;EOMONTH(P198,0))&gt;10, C198, "")), ""))), "")</f>
        <v/>
      </c>
      <c r="U198" t="str">
        <f>IF(AND(P198&lt;&gt;"", P198&gt;=DATE(YEAR(P198),MONTH(P198),1), SUMIFS($K:$K, $C:$C, C198, $P:$P, "&gt;="&amp;DATE(YEAR(P198),MONTH(P198),1), $P:$P, "&lt;="&amp;EOMONTH(P198,0))&gt;10), K198, "")</f>
        <v/>
      </c>
      <c r="V198" t="str">
        <f>IF(AND(P198&lt;&gt;"", P198&gt;=DATE(YEAR(P198),MONTH(P198),1), SUMIFS($K:$K, $C:$C, C198, $P:$P, "&gt;="&amp;DATE(YEAR(P198),MONTH(P198),1), $P:$P, "&lt;="&amp;EOMONTH(P198,0))&gt;10), YEAR(P198), "")</f>
        <v/>
      </c>
      <c r="W198" t="str">
        <f>IF(AND(P198&lt;&gt;"", P198&gt;=DATE(YEAR(P198),MONTH(P198),1), SUMIFS($K:$K, $C:$C, C198, $P:$P, "&gt;="&amp;DATE(YEAR(P198),MONTH(P198),1), $P:$P, "&lt;="&amp;EOMONTH(P198,0))&gt;10), TEXT(P198, "MMMM"), "")</f>
        <v/>
      </c>
      <c r="X198" t="str" cm="1">
        <f t="array" ref="X198">IF(AND(P198&lt;&gt;"", P198&gt;=DATE(YEAR(P198),MONTH(P198),1), SUMIFS($K:$K, $C:$C, C198, $P:$P, "&gt;="&amp;DATE(YEAR(P198),MONTH(P198),1), $P:$P, "&lt;="&amp;EOMONTH(P198,0))&gt;10), _xlfn.TEXTJOIN(", ", TRUE, _xlfn._xlws.FILTER($R:$R, ($C:$C=C198) * ($P:$P&gt;=DATE(YEAR(P198),MONTH(P198),1)) * ($P:$P&lt;=EOMONTH(P198,0)))), "")</f>
        <v/>
      </c>
      <c r="Y198" t="str" cm="1">
        <f t="array" ref="Y198">IF(AND(P198&lt;&gt;"", P198&gt;=DATE(YEAR(P198),MONTH(P198),1), SUMIFS($K:$K, $C:$C, C198, $P:$P, "&gt;="&amp;DATE(YEAR(P198),MONTH(P198),1), $P:$P, "&lt;="&amp;EOMONTH(P198,0))&gt;10), _xlfn.TEXTJOIN(", ", TRUE, _xlfn._xlws.FILTER($S:$S, ($C:$C=C198) * ($P:$P&gt;=DATE(YEAR(P198),MONTH(P198),1)) * ($P:$P&lt;=EOMONTH(P198,0)))), "")</f>
        <v/>
      </c>
    </row>
    <row r="199" spans="1:25" x14ac:dyDescent="0.25">
      <c r="A199" s="83">
        <v>192</v>
      </c>
      <c r="B199" s="111" t="s">
        <v>26038</v>
      </c>
      <c r="C199" s="159" t="str">
        <f>_xlfn.XLOOKUP(D199,[1]!Data[CEDULA],[1]!Data[Nombre Completo],"No Existe",0,1)</f>
        <v>HELLEN DAYANA ARIAS MERCADO</v>
      </c>
      <c r="D199" s="162">
        <v>1143467516</v>
      </c>
      <c r="E199" s="139">
        <f>IFERROR(_xlfn.NUMBERVALUE(Data[[#This Row],[CEDULA ]],",","."),_xlfn.NUMBERVALUE(Data[[#This Row],[CEDULA ]],".",","))</f>
        <v>1143467516</v>
      </c>
      <c r="F199" s="139" t="str">
        <f>_xlfn.XLOOKUP(E199,[1]!Data[CEDULA],[1]!Data[CARGO],"No Existe",0,1)</f>
        <v>SUPERNUMERARIO(A)</v>
      </c>
      <c r="G199" s="24" t="str">
        <f>_xlfn.XLOOKUP(E199,[1]!Data[CEDULA],[1]!Data[EMPRESA DONDE PRESTA SERVICIO],"No Existe",0,1)</f>
        <v>COMFAMILIAR ATLANTICO</v>
      </c>
      <c r="H199" s="24" t="str">
        <f>_xlfn.XLOOKUP(E199,[1]!Data[CEDULA],[1]!Data[UBICACIÓN],"No Existe",0,1)</f>
        <v>SEDE NORTE</v>
      </c>
      <c r="I199" s="24" t="s">
        <v>25911</v>
      </c>
      <c r="J199" s="111" t="str">
        <f>UPPER(TEXT(Data[[#This Row],[F. INICIO]],"mmmm"))</f>
        <v>NOVIEMBRE</v>
      </c>
      <c r="K199" s="113">
        <v>2</v>
      </c>
      <c r="L199" s="11" t="s">
        <v>5</v>
      </c>
      <c r="M199" s="11" t="s">
        <v>25630</v>
      </c>
      <c r="N199" s="141" t="str">
        <f>_xlfn.XLOOKUP(D199,[1]!Data[CEDULA],[1]!Data[EPS/SURA],"No Existe",0,1)</f>
        <v>SALUD TOTAL</v>
      </c>
      <c r="O199" s="112">
        <f>YEAR(Data[[#This Row],[F. INICIO]])</f>
        <v>2023</v>
      </c>
      <c r="P199" s="114">
        <v>45251</v>
      </c>
      <c r="Q199" s="114">
        <v>45252</v>
      </c>
      <c r="R199" s="111" t="s">
        <v>9893</v>
      </c>
      <c r="S199" s="92" t="str">
        <f>IF(Data[[#This Row],[TIPO DE INCAPACIDAD]]="LICENCIA DE PATERNIDAD","Licencia de paternidad",IF(Data[[#This Row],[TIPO DE INCAPACIDAD]]="LICENCIA DE LUTO","Licencia de Luto",_xlfn.IFNA(VLOOKUP(R199,'CIE-10 PARA RIPS'!$A$6:B13364,2,0),"No especificado")))</f>
        <v>Migrana con aura [migrana clasica]</v>
      </c>
      <c r="T199" t="str">
        <f>IF(P199&lt;&gt;"", IF(P199&gt;0, IF(P199&lt;=DATE(YEAR(P199),MONTH(P199),DAY(P199)), IF(P199&gt;=DATE(YEAR(P199),MONTH(P199),1), IF(K199&gt;10, C199, IF(SUMIFS($K:$K, $C:$C, C199, $P:$P, "&gt;="&amp;DATE(YEAR(P199),MONTH(P199),1), $P:$P, "&lt;="&amp;EOMONTH(P199,0))&gt;10, C199, "")), ""))), "")</f>
        <v/>
      </c>
      <c r="U199" t="str">
        <f>IF(AND(P199&lt;&gt;"", P199&gt;=DATE(YEAR(P199),MONTH(P199),1), SUMIFS($K:$K, $C:$C, C199, $P:$P, "&gt;="&amp;DATE(YEAR(P199),MONTH(P199),1), $P:$P, "&lt;="&amp;EOMONTH(P199,0))&gt;10), K199, "")</f>
        <v/>
      </c>
      <c r="V199" t="str">
        <f>IF(AND(P199&lt;&gt;"", P199&gt;=DATE(YEAR(P199),MONTH(P199),1), SUMIFS($K:$K, $C:$C, C199, $P:$P, "&gt;="&amp;DATE(YEAR(P199),MONTH(P199),1), $P:$P, "&lt;="&amp;EOMONTH(P199,0))&gt;10), YEAR(P199), "")</f>
        <v/>
      </c>
      <c r="W199" t="str">
        <f>IF(AND(P199&lt;&gt;"", P199&gt;=DATE(YEAR(P199),MONTH(P199),1), SUMIFS($K:$K, $C:$C, C199, $P:$P, "&gt;="&amp;DATE(YEAR(P199),MONTH(P199),1), $P:$P, "&lt;="&amp;EOMONTH(P199,0))&gt;10), TEXT(P199, "MMMM"), "")</f>
        <v/>
      </c>
      <c r="X199" t="str" cm="1">
        <f t="array" ref="X199">IF(AND(P199&lt;&gt;"", P199&gt;=DATE(YEAR(P199),MONTH(P199),1), SUMIFS($K:$K, $C:$C, C199, $P:$P, "&gt;="&amp;DATE(YEAR(P199),MONTH(P199),1), $P:$P, "&lt;="&amp;EOMONTH(P199,0))&gt;10), _xlfn.TEXTJOIN(", ", TRUE, _xlfn._xlws.FILTER($R:$R, ($C:$C=C199) * ($P:$P&gt;=DATE(YEAR(P199),MONTH(P199),1)) * ($P:$P&lt;=EOMONTH(P199,0)))), "")</f>
        <v/>
      </c>
      <c r="Y199" t="str" cm="1">
        <f t="array" ref="Y199">IF(AND(P199&lt;&gt;"", P199&gt;=DATE(YEAR(P199),MONTH(P199),1), SUMIFS($K:$K, $C:$C, C199, $P:$P, "&gt;="&amp;DATE(YEAR(P199),MONTH(P199),1), $P:$P, "&lt;="&amp;EOMONTH(P199,0))&gt;10), _xlfn.TEXTJOIN(", ", TRUE, _xlfn._xlws.FILTER($S:$S, ($C:$C=C199) * ($P:$P&gt;=DATE(YEAR(P199),MONTH(P199),1)) * ($P:$P&lt;=EOMONTH(P199,0)))), "")</f>
        <v/>
      </c>
    </row>
    <row r="200" spans="1:25" x14ac:dyDescent="0.25">
      <c r="A200" s="83">
        <v>193</v>
      </c>
      <c r="B200" s="111" t="s">
        <v>26038</v>
      </c>
      <c r="C200" s="159" t="str">
        <f>_xlfn.XLOOKUP(D200,[1]!Data[CEDULA],[1]!Data[Nombre Completo],"No Existe",0,1)</f>
        <v>GENISIS MARIA CANTILLO TORRES</v>
      </c>
      <c r="D200" s="162">
        <v>1002228922</v>
      </c>
      <c r="E200" s="139">
        <f>IFERROR(_xlfn.NUMBERVALUE(Data[[#This Row],[CEDULA ]],",","."),_xlfn.NUMBERVALUE(Data[[#This Row],[CEDULA ]],".",","))</f>
        <v>1002228922</v>
      </c>
      <c r="F200" s="139" t="str">
        <f>_xlfn.XLOOKUP(E200,[1]!Data[CEDULA],[1]!Data[CARGO],"No Existe",0,1)</f>
        <v>MESERO</v>
      </c>
      <c r="G200" s="24" t="str">
        <f>_xlfn.XLOOKUP(E200,[1]!Data[CEDULA],[1]!Data[EMPRESA DONDE PRESTA SERVICIO],"No Existe",0,1)</f>
        <v>COMFAMILIAR ATLANTICO</v>
      </c>
      <c r="H200" s="24" t="str">
        <f>_xlfn.XLOOKUP(E200,[1]!Data[CEDULA],[1]!Data[UBICACIÓN],"No Existe",0,1)</f>
        <v>SEDE SPORT GYM</v>
      </c>
      <c r="I200" s="24" t="s">
        <v>25911</v>
      </c>
      <c r="J200" s="111" t="str">
        <f>UPPER(TEXT(Data[[#This Row],[F. INICIO]],"mmmm"))</f>
        <v>NOVIEMBRE</v>
      </c>
      <c r="K200" s="113">
        <v>8</v>
      </c>
      <c r="L200" s="11" t="s">
        <v>5</v>
      </c>
      <c r="M200" s="11" t="s">
        <v>51</v>
      </c>
      <c r="N200" s="141" t="str">
        <f>_xlfn.XLOOKUP(D200,[1]!Data[CEDULA],[1]!Data[EPS/SURA],"No Existe",0,1)</f>
        <v>MUTUALSER</v>
      </c>
      <c r="O200" s="112">
        <f>YEAR(Data[[#This Row],[F. INICIO]])</f>
        <v>2023</v>
      </c>
      <c r="P200" s="114">
        <v>45253</v>
      </c>
      <c r="Q200" s="114">
        <v>45260</v>
      </c>
      <c r="R200" s="111" t="s">
        <v>6671</v>
      </c>
      <c r="S200" s="92" t="str">
        <f>IF(Data[[#This Row],[TIPO DE INCAPACIDAD]]="LICENCIA DE PATERNIDAD","Licencia de paternidad",IF(Data[[#This Row],[TIPO DE INCAPACIDAD]]="LICENCIA DE LUTO","Licencia de Luto",_xlfn.IFNA(VLOOKUP(R200,'CIE-10 PARA RIPS'!$A$6:B13365,2,0),"No especificado")))</f>
        <v>Parto por cesarea electiva</v>
      </c>
      <c r="T200" t="str">
        <f>IF(P200&lt;&gt;"", IF(P200&gt;0, IF(P200&lt;=DATE(YEAR(P200),MONTH(P200),DAY(P200)), IF(P200&gt;=DATE(YEAR(P200),MONTH(P200),1), IF(K200&gt;10, C200, IF(SUMIFS($K:$K, $C:$C, C200, $P:$P, "&gt;="&amp;DATE(YEAR(P200),MONTH(P200),1), $P:$P, "&lt;="&amp;EOMONTH(P200,0))&gt;10, C200, "")), ""))), "")</f>
        <v>GENISIS MARIA CANTILLO TORRES</v>
      </c>
      <c r="U200">
        <f>IF(AND(P200&lt;&gt;"", P200&gt;=DATE(YEAR(P200),MONTH(P200),1), SUMIFS($K:$K, $C:$C, C200, $P:$P, "&gt;="&amp;DATE(YEAR(P200),MONTH(P200),1), $P:$P, "&lt;="&amp;EOMONTH(P200,0))&gt;10), K200, "")</f>
        <v>8</v>
      </c>
      <c r="V200">
        <f>IF(AND(P200&lt;&gt;"", P200&gt;=DATE(YEAR(P200),MONTH(P200),1), SUMIFS($K:$K, $C:$C, C200, $P:$P, "&gt;="&amp;DATE(YEAR(P200),MONTH(P200),1), $P:$P, "&lt;="&amp;EOMONTH(P200,0))&gt;10), YEAR(P200), "")</f>
        <v>2023</v>
      </c>
      <c r="W200" t="str">
        <f>IF(AND(P200&lt;&gt;"", P200&gt;=DATE(YEAR(P200),MONTH(P200),1), SUMIFS($K:$K, $C:$C, C200, $P:$P, "&gt;="&amp;DATE(YEAR(P200),MONTH(P200),1), $P:$P, "&lt;="&amp;EOMONTH(P200,0))&gt;10), TEXT(P200, "MMMM"), "")</f>
        <v>noviembre</v>
      </c>
      <c r="X200" t="str" cm="1">
        <f t="array" ref="X200">IF(AND(P200&lt;&gt;"", P200&gt;=DATE(YEAR(P200),MONTH(P200),1), SUMIFS($K:$K, $C:$C, C200, $P:$P, "&gt;="&amp;DATE(YEAR(P200),MONTH(P200),1), $P:$P, "&lt;="&amp;EOMONTH(P200,0))&gt;10), _xlfn.TEXTJOIN(", ", TRUE, _xlfn._xlws.FILTER($R:$R, ($C:$C=C200) * ($P:$P&gt;=DATE(YEAR(P200),MONTH(P200),1)) * ($P:$P&lt;=EOMONTH(P200,0)))), "")</f>
        <v>O268, O268, O820</v>
      </c>
      <c r="Y200" t="str" cm="1">
        <f t="array" ref="Y200">IF(AND(P200&lt;&gt;"", P200&gt;=DATE(YEAR(P200),MONTH(P200),1), SUMIFS($K:$K, $C:$C, C200, $P:$P, "&gt;="&amp;DATE(YEAR(P200),MONTH(P200),1), $P:$P, "&lt;="&amp;EOMONTH(P200,0))&gt;10), _xlfn.TEXTJOIN(", ", TRUE, _xlfn._xlws.FILTER($S:$S, ($C:$C=C200) * ($P:$P&gt;=DATE(YEAR(P200),MONTH(P200),1)) * ($P:$P&lt;=EOMONTH(P200,0)))), "")</f>
        <v>Otras complicaciones especificadas relacionadas con el embarazo, Otras complicaciones especificadas relacionadas con el embarazo, Parto por cesarea electiva</v>
      </c>
    </row>
    <row r="201" spans="1:25" x14ac:dyDescent="0.25">
      <c r="A201" s="83">
        <v>194</v>
      </c>
      <c r="B201" s="111" t="s">
        <v>26038</v>
      </c>
      <c r="C201" s="159" t="str">
        <f>_xlfn.XLOOKUP(D201,[1]!Data[CEDULA],[1]!Data[Nombre Completo],"No Existe",0,1)</f>
        <v>GENISIS MARIA CANTILLO TORRES</v>
      </c>
      <c r="D201" s="162">
        <v>1002228922</v>
      </c>
      <c r="E201" s="139">
        <f>IFERROR(_xlfn.NUMBERVALUE(Data[[#This Row],[CEDULA ]],",","."),_xlfn.NUMBERVALUE(Data[[#This Row],[CEDULA ]],".",","))</f>
        <v>1002228922</v>
      </c>
      <c r="F201" s="139" t="str">
        <f>_xlfn.XLOOKUP(E201,[1]!Data[CEDULA],[1]!Data[CARGO],"No Existe",0,1)</f>
        <v>MESERO</v>
      </c>
      <c r="G201" s="24" t="str">
        <f>_xlfn.XLOOKUP(E201,[1]!Data[CEDULA],[1]!Data[EMPRESA DONDE PRESTA SERVICIO],"No Existe",0,1)</f>
        <v>COMFAMILIAR ATLANTICO</v>
      </c>
      <c r="H201" s="24" t="str">
        <f>_xlfn.XLOOKUP(E201,[1]!Data[CEDULA],[1]!Data[UBICACIÓN],"No Existe",0,1)</f>
        <v>SEDE SPORT GYM</v>
      </c>
      <c r="I201" s="24" t="s">
        <v>25911</v>
      </c>
      <c r="J201" s="111" t="str">
        <f>UPPER(TEXT(Data[[#This Row],[F. INICIO]],"mmmm"))</f>
        <v>DICIEMBRE</v>
      </c>
      <c r="K201" s="13">
        <v>31</v>
      </c>
      <c r="L201" s="11" t="s">
        <v>5</v>
      </c>
      <c r="M201" s="11" t="s">
        <v>51</v>
      </c>
      <c r="N201" s="141" t="str">
        <f>_xlfn.XLOOKUP(D201,[1]!Data[CEDULA],[1]!Data[EPS/SURA],"No Existe",0,1)</f>
        <v>MUTUALSER</v>
      </c>
      <c r="O201" s="11">
        <f>YEAR(Data[[#This Row],[F. INICIO]])</f>
        <v>2023</v>
      </c>
      <c r="P201" s="19">
        <v>45261</v>
      </c>
      <c r="Q201" s="19">
        <v>45291</v>
      </c>
      <c r="R201" s="111" t="s">
        <v>6671</v>
      </c>
      <c r="S201" s="92" t="str">
        <f>IF(Data[[#This Row],[TIPO DE INCAPACIDAD]]="LICENCIA DE PATERNIDAD","Licencia de paternidad",IF(Data[[#This Row],[TIPO DE INCAPACIDAD]]="LICENCIA DE LUTO","Licencia de Luto",_xlfn.IFNA(VLOOKUP(R201,'CIE-10 PARA RIPS'!$A$6:B13366,2,0),"No especificado")))</f>
        <v>Parto por cesarea electiva</v>
      </c>
      <c r="T201" t="str">
        <f>IF(P201&lt;&gt;"", IF(P201&gt;0, IF(P201&lt;=DATE(YEAR(P201),MONTH(P201),DAY(P201)), IF(P201&gt;=DATE(YEAR(P201),MONTH(P201),1), IF(K201&gt;10, C201, IF(SUMIFS($K:$K, $C:$C, C201, $P:$P, "&gt;="&amp;DATE(YEAR(P201),MONTH(P201),1), $P:$P, "&lt;="&amp;EOMONTH(P201,0))&gt;10, C201, "")), ""))), "")</f>
        <v>GENISIS MARIA CANTILLO TORRES</v>
      </c>
      <c r="U201">
        <f>IF(AND(P201&lt;&gt;"", P201&gt;=DATE(YEAR(P201),MONTH(P201),1), SUMIFS($K:$K, $C:$C, C201, $P:$P, "&gt;="&amp;DATE(YEAR(P201),MONTH(P201),1), $P:$P, "&lt;="&amp;EOMONTH(P201,0))&gt;10), K201, "")</f>
        <v>31</v>
      </c>
      <c r="V201">
        <f>IF(AND(P201&lt;&gt;"", P201&gt;=DATE(YEAR(P201),MONTH(P201),1), SUMIFS($K:$K, $C:$C, C201, $P:$P, "&gt;="&amp;DATE(YEAR(P201),MONTH(P201),1), $P:$P, "&lt;="&amp;EOMONTH(P201,0))&gt;10), YEAR(P201), "")</f>
        <v>2023</v>
      </c>
      <c r="W201" t="str">
        <f>IF(AND(P201&lt;&gt;"", P201&gt;=DATE(YEAR(P201),MONTH(P201),1), SUMIFS($K:$K, $C:$C, C201, $P:$P, "&gt;="&amp;DATE(YEAR(P201),MONTH(P201),1), $P:$P, "&lt;="&amp;EOMONTH(P201,0))&gt;10), TEXT(P201, "MMMM"), "")</f>
        <v>diciembre</v>
      </c>
      <c r="X201" t="str" cm="1">
        <f t="array" ref="X201">IF(AND(P201&lt;&gt;"", P201&gt;=DATE(YEAR(P201),MONTH(P201),1), SUMIFS($K:$K, $C:$C, C201, $P:$P, "&gt;="&amp;DATE(YEAR(P201),MONTH(P201),1), $P:$P, "&lt;="&amp;EOMONTH(P201,0))&gt;10), _xlfn.TEXTJOIN(", ", TRUE, _xlfn._xlws.FILTER($R:$R, ($C:$C=C201) * ($P:$P&gt;=DATE(YEAR(P201),MONTH(P201),1)) * ($P:$P&lt;=EOMONTH(P201,0)))), "")</f>
        <v>O820</v>
      </c>
      <c r="Y201" t="str" cm="1">
        <f t="array" ref="Y201">IF(AND(P201&lt;&gt;"", P201&gt;=DATE(YEAR(P201),MONTH(P201),1), SUMIFS($K:$K, $C:$C, C201, $P:$P, "&gt;="&amp;DATE(YEAR(P201),MONTH(P201),1), $P:$P, "&lt;="&amp;EOMONTH(P201,0))&gt;10), _xlfn.TEXTJOIN(", ", TRUE, _xlfn._xlws.FILTER($S:$S, ($C:$C=C201) * ($P:$P&gt;=DATE(YEAR(P201),MONTH(P201),1)) * ($P:$P&lt;=EOMONTH(P201,0)))), "")</f>
        <v>Parto por cesarea electiva</v>
      </c>
    </row>
    <row r="202" spans="1:25" x14ac:dyDescent="0.25">
      <c r="A202" s="83">
        <v>195</v>
      </c>
      <c r="B202" s="111" t="s">
        <v>26038</v>
      </c>
      <c r="C202" s="159" t="str">
        <f>_xlfn.XLOOKUP(D202,[1]!Data[CEDULA],[1]!Data[Nombre Completo],"No Existe",0,1)</f>
        <v>NELLY JOHANA ECHAVARRIA PEÑA</v>
      </c>
      <c r="D202" s="162">
        <v>1140903079</v>
      </c>
      <c r="E202" s="139">
        <f>IFERROR(_xlfn.NUMBERVALUE(Data[[#This Row],[CEDULA ]],",","."),_xlfn.NUMBERVALUE(Data[[#This Row],[CEDULA ]],".",","))</f>
        <v>1140903079</v>
      </c>
      <c r="F202" s="139" t="str">
        <f>_xlfn.XLOOKUP(E202,[1]!Data[CEDULA],[1]!Data[CARGO],"No Existe",0,1)</f>
        <v>SUPERNUMERARIO(A)</v>
      </c>
      <c r="G202" s="24" t="str">
        <f>_xlfn.XLOOKUP(E202,[1]!Data[CEDULA],[1]!Data[EMPRESA DONDE PRESTA SERVICIO],"No Existe",0,1)</f>
        <v>COMFAMILIAR ATLANTICO</v>
      </c>
      <c r="H202" s="24" t="str">
        <f>_xlfn.XLOOKUP(E202,[1]!Data[CEDULA],[1]!Data[UBICACIÓN],"No Existe",0,1)</f>
        <v>SEDE NORTE</v>
      </c>
      <c r="I202" s="24" t="s">
        <v>25911</v>
      </c>
      <c r="J202" s="111" t="str">
        <f>UPPER(TEXT(Data[[#This Row],[F. INICIO]],"mmmm"))</f>
        <v>DICIEMBRE</v>
      </c>
      <c r="K202" s="13">
        <v>1</v>
      </c>
      <c r="L202" s="11" t="s">
        <v>5</v>
      </c>
      <c r="M202" s="11" t="s">
        <v>25630</v>
      </c>
      <c r="N202" s="141" t="str">
        <f>_xlfn.XLOOKUP(D202,[1]!Data[CEDULA],[1]!Data[EPS/SURA],"No Existe",0,1)</f>
        <v>NUEVA E.P.S.</v>
      </c>
      <c r="O202" s="11">
        <f>YEAR(Data[[#This Row],[F. INICIO]])</f>
        <v>2023</v>
      </c>
      <c r="P202" s="19">
        <v>45264</v>
      </c>
      <c r="Q202" s="19">
        <v>45264</v>
      </c>
      <c r="R202" s="24" t="s">
        <v>5772</v>
      </c>
      <c r="S202" s="92" t="str">
        <f>IF(Data[[#This Row],[TIPO DE INCAPACIDAD]]="LICENCIA DE PATERNIDAD","Licencia de paternidad",IF(Data[[#This Row],[TIPO DE INCAPACIDAD]]="LICENCIA DE LUTO","Licencia de Luto",_xlfn.IFNA(VLOOKUP(R202,'CIE-10 PARA RIPS'!$A$6:B13367,2,0),"No especificado")))</f>
        <v>Otras osteocondrodisplasias especificadas</v>
      </c>
      <c r="T202" t="str">
        <f>IF(P202&lt;&gt;"", IF(P202&gt;0, IF(P202&lt;=DATE(YEAR(P202),MONTH(P202),DAY(P202)), IF(P202&gt;=DATE(YEAR(P202),MONTH(P202),1), IF(K202&gt;10, C202, IF(SUMIFS($K:$K, $C:$C, C202, $P:$P, "&gt;="&amp;DATE(YEAR(P202),MONTH(P202),1), $P:$P, "&lt;="&amp;EOMONTH(P202,0))&gt;10, C202, "")), ""))), "")</f>
        <v/>
      </c>
      <c r="U202" t="str">
        <f>IF(AND(P202&lt;&gt;"", P202&gt;=DATE(YEAR(P202),MONTH(P202),1), SUMIFS($K:$K, $C:$C, C202, $P:$P, "&gt;="&amp;DATE(YEAR(P202),MONTH(P202),1), $P:$P, "&lt;="&amp;EOMONTH(P202,0))&gt;10), K202, "")</f>
        <v/>
      </c>
      <c r="V202" t="str">
        <f>IF(AND(P202&lt;&gt;"", P202&gt;=DATE(YEAR(P202),MONTH(P202),1), SUMIFS($K:$K, $C:$C, C202, $P:$P, "&gt;="&amp;DATE(YEAR(P202),MONTH(P202),1), $P:$P, "&lt;="&amp;EOMONTH(P202,0))&gt;10), YEAR(P202), "")</f>
        <v/>
      </c>
      <c r="W202" t="str">
        <f>IF(AND(P202&lt;&gt;"", P202&gt;=DATE(YEAR(P202),MONTH(P202),1), SUMIFS($K:$K, $C:$C, C202, $P:$P, "&gt;="&amp;DATE(YEAR(P202),MONTH(P202),1), $P:$P, "&lt;="&amp;EOMONTH(P202,0))&gt;10), TEXT(P202, "MMMM"), "")</f>
        <v/>
      </c>
      <c r="X202" t="str" cm="1">
        <f t="array" ref="X202">IF(AND(P202&lt;&gt;"", P202&gt;=DATE(YEAR(P202),MONTH(P202),1), SUMIFS($K:$K, $C:$C, C202, $P:$P, "&gt;="&amp;DATE(YEAR(P202),MONTH(P202),1), $P:$P, "&lt;="&amp;EOMONTH(P202,0))&gt;10), _xlfn.TEXTJOIN(", ", TRUE, _xlfn._xlws.FILTER($R:$R, ($C:$C=C202) * ($P:$P&gt;=DATE(YEAR(P202),MONTH(P202),1)) * ($P:$P&lt;=EOMONTH(P202,0)))), "")</f>
        <v/>
      </c>
      <c r="Y202" t="str" cm="1">
        <f t="array" ref="Y202">IF(AND(P202&lt;&gt;"", P202&gt;=DATE(YEAR(P202),MONTH(P202),1), SUMIFS($K:$K, $C:$C, C202, $P:$P, "&gt;="&amp;DATE(YEAR(P202),MONTH(P202),1), $P:$P, "&lt;="&amp;EOMONTH(P202,0))&gt;10), _xlfn.TEXTJOIN(", ", TRUE, _xlfn._xlws.FILTER($S:$S, ($C:$C=C202) * ($P:$P&gt;=DATE(YEAR(P202),MONTH(P202),1)) * ($P:$P&lt;=EOMONTH(P202,0)))), "")</f>
        <v/>
      </c>
    </row>
    <row r="203" spans="1:25" x14ac:dyDescent="0.25">
      <c r="A203" s="83">
        <v>196</v>
      </c>
      <c r="B203" s="111" t="s">
        <v>26038</v>
      </c>
      <c r="C203" s="159" t="str">
        <f>_xlfn.XLOOKUP(D203,[1]!Data[CEDULA],[1]!Data[Nombre Completo],"No Existe",0,1)</f>
        <v>ZAMIT  SOLANO MEJIA</v>
      </c>
      <c r="D203" s="162">
        <v>1048205563</v>
      </c>
      <c r="E203" s="139">
        <f>IFERROR(_xlfn.NUMBERVALUE(Data[[#This Row],[CEDULA ]],",","."),_xlfn.NUMBERVALUE(Data[[#This Row],[CEDULA ]],".",","))</f>
        <v>1048205563</v>
      </c>
      <c r="F203" s="139" t="str">
        <f>_xlfn.XLOOKUP(E203,[1]!Data[CEDULA],[1]!Data[CARGO],"No Existe",0,1)</f>
        <v>AUXILIAR DE PRIMEROS AUXILIOS</v>
      </c>
      <c r="G203" s="24" t="str">
        <f>_xlfn.XLOOKUP(E203,[1]!Data[CEDULA],[1]!Data[EMPRESA DONDE PRESTA SERVICIO],"No Existe",0,1)</f>
        <v>COMFAMILIAR ATLANTICO</v>
      </c>
      <c r="H203" s="24" t="str">
        <f>_xlfn.XLOOKUP(E203,[1]!Data[CEDULA],[1]!Data[UBICACIÓN],"No Existe",0,1)</f>
        <v>CENTRO RECREACIONAL TURIPANA</v>
      </c>
      <c r="I203" s="24" t="s">
        <v>25912</v>
      </c>
      <c r="J203" s="111" t="str">
        <f>UPPER(TEXT(Data[[#This Row],[F. INICIO]],"mmmm"))</f>
        <v>NOVIEMBRE</v>
      </c>
      <c r="K203" s="13">
        <v>1</v>
      </c>
      <c r="L203" s="11" t="s">
        <v>5</v>
      </c>
      <c r="M203" s="11" t="s">
        <v>25630</v>
      </c>
      <c r="N203" s="141" t="str">
        <f>_xlfn.XLOOKUP(D203,[1]!Data[CEDULA],[1]!Data[EPS/SURA],"No Existe",0,1)</f>
        <v>NUEVA E.P.S.</v>
      </c>
      <c r="O203" s="11">
        <f>YEAR(Data[[#This Row],[F. INICIO]])</f>
        <v>2023</v>
      </c>
      <c r="P203" s="19">
        <v>45260</v>
      </c>
      <c r="Q203" s="19">
        <v>45260</v>
      </c>
      <c r="R203" s="24" t="s">
        <v>9900</v>
      </c>
      <c r="S203" s="92" t="str">
        <f>IF(Data[[#This Row],[TIPO DE INCAPACIDAD]]="LICENCIA DE PATERNIDAD","Licencia de paternidad",IF(Data[[#This Row],[TIPO DE INCAPACIDAD]]="LICENCIA DE LUTO","Licencia de Luto",_xlfn.IFNA(VLOOKUP(R203,'CIE-10 PARA RIPS'!$A$6:B13368,2,0),"No especificado")))</f>
        <v>Epilepsia, tipo no especificado</v>
      </c>
      <c r="T203" t="str">
        <f>IF(P203&lt;&gt;"", IF(P203&gt;0, IF(P203&lt;=DATE(YEAR(P203),MONTH(P203),DAY(P203)), IF(P203&gt;=DATE(YEAR(P203),MONTH(P203),1), IF(K203&gt;10, C203, IF(SUMIFS($K:$K, $C:$C, C203, $P:$P, "&gt;="&amp;DATE(YEAR(P203),MONTH(P203),1), $P:$P, "&lt;="&amp;EOMONTH(P203,0))&gt;10, C203, "")), ""))), "")</f>
        <v/>
      </c>
      <c r="U203" t="str">
        <f>IF(AND(P203&lt;&gt;"", P203&gt;=DATE(YEAR(P203),MONTH(P203),1), SUMIFS($K:$K, $C:$C, C203, $P:$P, "&gt;="&amp;DATE(YEAR(P203),MONTH(P203),1), $P:$P, "&lt;="&amp;EOMONTH(P203,0))&gt;10), K203, "")</f>
        <v/>
      </c>
      <c r="V203" t="str">
        <f>IF(AND(P203&lt;&gt;"", P203&gt;=DATE(YEAR(P203),MONTH(P203),1), SUMIFS($K:$K, $C:$C, C203, $P:$P, "&gt;="&amp;DATE(YEAR(P203),MONTH(P203),1), $P:$P, "&lt;="&amp;EOMONTH(P203,0))&gt;10), YEAR(P203), "")</f>
        <v/>
      </c>
      <c r="W203" t="str">
        <f>IF(AND(P203&lt;&gt;"", P203&gt;=DATE(YEAR(P203),MONTH(P203),1), SUMIFS($K:$K, $C:$C, C203, $P:$P, "&gt;="&amp;DATE(YEAR(P203),MONTH(P203),1), $P:$P, "&lt;="&amp;EOMONTH(P203,0))&gt;10), TEXT(P203, "MMMM"), "")</f>
        <v/>
      </c>
      <c r="X203" t="str" cm="1">
        <f t="array" ref="X203">IF(AND(P203&lt;&gt;"", P203&gt;=DATE(YEAR(P203),MONTH(P203),1), SUMIFS($K:$K, $C:$C, C203, $P:$P, "&gt;="&amp;DATE(YEAR(P203),MONTH(P203),1), $P:$P, "&lt;="&amp;EOMONTH(P203,0))&gt;10), _xlfn.TEXTJOIN(", ", TRUE, _xlfn._xlws.FILTER($R:$R, ($C:$C=C203) * ($P:$P&gt;=DATE(YEAR(P203),MONTH(P203),1)) * ($P:$P&lt;=EOMONTH(P203,0)))), "")</f>
        <v/>
      </c>
      <c r="Y203" t="str" cm="1">
        <f t="array" ref="Y203">IF(AND(P203&lt;&gt;"", P203&gt;=DATE(YEAR(P203),MONTH(P203),1), SUMIFS($K:$K, $C:$C, C203, $P:$P, "&gt;="&amp;DATE(YEAR(P203),MONTH(P203),1), $P:$P, "&lt;="&amp;EOMONTH(P203,0))&gt;10), _xlfn.TEXTJOIN(", ", TRUE, _xlfn._xlws.FILTER($S:$S, ($C:$C=C203) * ($P:$P&gt;=DATE(YEAR(P203),MONTH(P203),1)) * ($P:$P&lt;=EOMONTH(P203,0)))), "")</f>
        <v/>
      </c>
    </row>
    <row r="204" spans="1:25" x14ac:dyDescent="0.25">
      <c r="A204" s="83">
        <v>197</v>
      </c>
      <c r="B204" s="111" t="s">
        <v>26038</v>
      </c>
      <c r="C204" s="159" t="str">
        <f>_xlfn.XLOOKUP(D204,[1]!Data[CEDULA],[1]!Data[Nombre Completo],"No Existe",0,1)</f>
        <v>ZAMIT  SOLANO MEJIA</v>
      </c>
      <c r="D204" s="162">
        <v>1048205563</v>
      </c>
      <c r="E204" s="139">
        <f>IFERROR(_xlfn.NUMBERVALUE(Data[[#This Row],[CEDULA ]],",","."),_xlfn.NUMBERVALUE(Data[[#This Row],[CEDULA ]],".",","))</f>
        <v>1048205563</v>
      </c>
      <c r="F204" s="139" t="str">
        <f>_xlfn.XLOOKUP(E204,[1]!Data[CEDULA],[1]!Data[CARGO],"No Existe",0,1)</f>
        <v>AUXILIAR DE PRIMEROS AUXILIOS</v>
      </c>
      <c r="G204" s="24" t="str">
        <f>_xlfn.XLOOKUP(E204,[1]!Data[CEDULA],[1]!Data[EMPRESA DONDE PRESTA SERVICIO],"No Existe",0,1)</f>
        <v>COMFAMILIAR ATLANTICO</v>
      </c>
      <c r="H204" s="24" t="str">
        <f>_xlfn.XLOOKUP(E204,[1]!Data[CEDULA],[1]!Data[UBICACIÓN],"No Existe",0,1)</f>
        <v>CENTRO RECREACIONAL TURIPANA</v>
      </c>
      <c r="I204" s="24" t="s">
        <v>25912</v>
      </c>
      <c r="J204" s="111" t="str">
        <f>UPPER(TEXT(Data[[#This Row],[F. INICIO]],"mmmm"))</f>
        <v>DICIEMBRE</v>
      </c>
      <c r="K204" s="113">
        <v>5</v>
      </c>
      <c r="L204" s="11" t="s">
        <v>5</v>
      </c>
      <c r="M204" s="11" t="s">
        <v>25630</v>
      </c>
      <c r="N204" s="141" t="str">
        <f>_xlfn.XLOOKUP(D204,[1]!Data[CEDULA],[1]!Data[EPS/SURA],"No Existe",0,1)</f>
        <v>NUEVA E.P.S.</v>
      </c>
      <c r="O204" s="112">
        <f>YEAR(Data[[#This Row],[F. INICIO]])</f>
        <v>2023</v>
      </c>
      <c r="P204" s="114">
        <v>45261</v>
      </c>
      <c r="Q204" s="114">
        <v>45265</v>
      </c>
      <c r="R204" s="111" t="s">
        <v>9900</v>
      </c>
      <c r="S204" s="92" t="str">
        <f>IF(Data[[#This Row],[TIPO DE INCAPACIDAD]]="LICENCIA DE PATERNIDAD","Licencia de paternidad",IF(Data[[#This Row],[TIPO DE INCAPACIDAD]]="LICENCIA DE LUTO","Licencia de Luto",_xlfn.IFNA(VLOOKUP(R204,'CIE-10 PARA RIPS'!$A$6:B13369,2,0),"No especificado")))</f>
        <v>Epilepsia, tipo no especificado</v>
      </c>
      <c r="T204" t="str">
        <f>IF(P204&lt;&gt;"", IF(P204&gt;0, IF(P204&lt;=DATE(YEAR(P204),MONTH(P204),DAY(P204)), IF(P204&gt;=DATE(YEAR(P204),MONTH(P204),1), IF(K204&gt;10, C204, IF(SUMIFS($K:$K, $C:$C, C204, $P:$P, "&gt;="&amp;DATE(YEAR(P204),MONTH(P204),1), $P:$P, "&lt;="&amp;EOMONTH(P204,0))&gt;10, C204, "")), ""))), "")</f>
        <v/>
      </c>
      <c r="U204" t="str">
        <f>IF(AND(P204&lt;&gt;"", P204&gt;=DATE(YEAR(P204),MONTH(P204),1), SUMIFS($K:$K, $C:$C, C204, $P:$P, "&gt;="&amp;DATE(YEAR(P204),MONTH(P204),1), $P:$P, "&lt;="&amp;EOMONTH(P204,0))&gt;10), K204, "")</f>
        <v/>
      </c>
      <c r="V204" t="str">
        <f>IF(AND(P204&lt;&gt;"", P204&gt;=DATE(YEAR(P204),MONTH(P204),1), SUMIFS($K:$K, $C:$C, C204, $P:$P, "&gt;="&amp;DATE(YEAR(P204),MONTH(P204),1), $P:$P, "&lt;="&amp;EOMONTH(P204,0))&gt;10), YEAR(P204), "")</f>
        <v/>
      </c>
      <c r="W204" t="str">
        <f>IF(AND(P204&lt;&gt;"", P204&gt;=DATE(YEAR(P204),MONTH(P204),1), SUMIFS($K:$K, $C:$C, C204, $P:$P, "&gt;="&amp;DATE(YEAR(P204),MONTH(P204),1), $P:$P, "&lt;="&amp;EOMONTH(P204,0))&gt;10), TEXT(P204, "MMMM"), "")</f>
        <v/>
      </c>
      <c r="X204" t="str" cm="1">
        <f t="array" ref="X204">IF(AND(P204&lt;&gt;"", P204&gt;=DATE(YEAR(P204),MONTH(P204),1), SUMIFS($K:$K, $C:$C, C204, $P:$P, "&gt;="&amp;DATE(YEAR(P204),MONTH(P204),1), $P:$P, "&lt;="&amp;EOMONTH(P204,0))&gt;10), _xlfn.TEXTJOIN(", ", TRUE, _xlfn._xlws.FILTER($R:$R, ($C:$C=C204) * ($P:$P&gt;=DATE(YEAR(P204),MONTH(P204),1)) * ($P:$P&lt;=EOMONTH(P204,0)))), "")</f>
        <v/>
      </c>
      <c r="Y204" t="str" cm="1">
        <f t="array" ref="Y204">IF(AND(P204&lt;&gt;"", P204&gt;=DATE(YEAR(P204),MONTH(P204),1), SUMIFS($K:$K, $C:$C, C204, $P:$P, "&gt;="&amp;DATE(YEAR(P204),MONTH(P204),1), $P:$P, "&lt;="&amp;EOMONTH(P204,0))&gt;10), _xlfn.TEXTJOIN(", ", TRUE, _xlfn._xlws.FILTER($S:$S, ($C:$C=C204) * ($P:$P&gt;=DATE(YEAR(P204),MONTH(P204),1)) * ($P:$P&lt;=EOMONTH(P204,0)))), "")</f>
        <v/>
      </c>
    </row>
    <row r="205" spans="1:25" ht="30" x14ac:dyDescent="0.25">
      <c r="A205" s="83">
        <v>198</v>
      </c>
      <c r="B205" s="111" t="s">
        <v>26038</v>
      </c>
      <c r="C205" s="159" t="str">
        <f>_xlfn.XLOOKUP(D205,[1]!Data[CEDULA],[1]!Data[Nombre Completo],"No Existe",0,1)</f>
        <v>JHON BREINER GUTIERREZ DE LA HOZ</v>
      </c>
      <c r="D205" s="162">
        <v>1001823705</v>
      </c>
      <c r="E205" s="139">
        <f>IFERROR(_xlfn.NUMBERVALUE(Data[[#This Row],[CEDULA ]],",","."),_xlfn.NUMBERVALUE(Data[[#This Row],[CEDULA ]],".",","))</f>
        <v>1001823705</v>
      </c>
      <c r="F205" s="139" t="str">
        <f>_xlfn.XLOOKUP(E205,[1]!Data[CEDULA],[1]!Data[CARGO],"No Existe",0,1)</f>
        <v>SUPERNUMERARIO(A)</v>
      </c>
      <c r="G205" s="11" t="str">
        <f>_xlfn.XLOOKUP(E205,[1]!Data[CEDULA],[1]!Data[EMPRESA DONDE PRESTA SERVICIO],"No Existe",0,1)</f>
        <v>COMFAMILIAR ATLANTICO</v>
      </c>
      <c r="H205" s="11" t="str">
        <f>_xlfn.XLOOKUP(E205,[1]!Data[CEDULA],[1]!Data[UBICACIÓN],"No Existe",0,1)</f>
        <v>CENTRO RECREACIONAL CLL 48</v>
      </c>
      <c r="I205" s="24" t="s">
        <v>25912</v>
      </c>
      <c r="J205" s="111" t="str">
        <f>UPPER(TEXT(Data[[#This Row],[F. INICIO]],"mmmm"))</f>
        <v>NOVIEMBRE</v>
      </c>
      <c r="K205" s="13">
        <v>3</v>
      </c>
      <c r="L205" s="11" t="s">
        <v>5</v>
      </c>
      <c r="M205" s="11" t="s">
        <v>25630</v>
      </c>
      <c r="N205" s="141" t="str">
        <f>_xlfn.XLOOKUP(D205,[1]!Data[CEDULA],[1]!Data[EPS/SURA],"No Existe",0,1)</f>
        <v>MUTUALSER</v>
      </c>
      <c r="O205" s="11">
        <f>YEAR(Data[[#This Row],[F. INICIO]])</f>
        <v>2023</v>
      </c>
      <c r="P205" s="19">
        <v>45258</v>
      </c>
      <c r="Q205" s="19">
        <v>45260</v>
      </c>
      <c r="R205" s="24" t="s">
        <v>4647</v>
      </c>
      <c r="S205" s="92" t="str">
        <f>IF(Data[[#This Row],[TIPO DE INCAPACIDAD]]="LICENCIA DE PATERNIDAD","Licencia de paternidad",IF(Data[[#This Row],[TIPO DE INCAPACIDAD]]="LICENCIA DE LUTO","Licencia de Luto",_xlfn.IFNA(VLOOKUP(R205,'CIE-10 PARA RIPS'!$A$6:B13370,2,0),"No especificado")))</f>
        <v>Traumatismo no especificado de miembro superior, nivel no especificado</v>
      </c>
      <c r="T205" t="str">
        <f>IF(P205&lt;&gt;"", IF(P205&gt;0, IF(P205&lt;=DATE(YEAR(P205),MONTH(P205),DAY(P205)), IF(P205&gt;=DATE(YEAR(P205),MONTH(P205),1), IF(K205&gt;10, C205, IF(SUMIFS($K:$K, $C:$C, C205, $P:$P, "&gt;="&amp;DATE(YEAR(P205),MONTH(P205),1), $P:$P, "&lt;="&amp;EOMONTH(P205,0))&gt;10, C205, "")), ""))), "")</f>
        <v/>
      </c>
      <c r="U205" t="str">
        <f>IF(AND(P205&lt;&gt;"", P205&gt;=DATE(YEAR(P205),MONTH(P205),1), SUMIFS($K:$K, $C:$C, C205, $P:$P, "&gt;="&amp;DATE(YEAR(P205),MONTH(P205),1), $P:$P, "&lt;="&amp;EOMONTH(P205,0))&gt;10), K205, "")</f>
        <v/>
      </c>
      <c r="V205" t="str">
        <f>IF(AND(P205&lt;&gt;"", P205&gt;=DATE(YEAR(P205),MONTH(P205),1), SUMIFS($K:$K, $C:$C, C205, $P:$P, "&gt;="&amp;DATE(YEAR(P205),MONTH(P205),1), $P:$P, "&lt;="&amp;EOMONTH(P205,0))&gt;10), YEAR(P205), "")</f>
        <v/>
      </c>
      <c r="W205" t="str">
        <f>IF(AND(P205&lt;&gt;"", P205&gt;=DATE(YEAR(P205),MONTH(P205),1), SUMIFS($K:$K, $C:$C, C205, $P:$P, "&gt;="&amp;DATE(YEAR(P205),MONTH(P205),1), $P:$P, "&lt;="&amp;EOMONTH(P205,0))&gt;10), TEXT(P205, "MMMM"), "")</f>
        <v/>
      </c>
      <c r="X205" t="str" cm="1">
        <f t="array" ref="X205">IF(AND(P205&lt;&gt;"", P205&gt;=DATE(YEAR(P205),MONTH(P205),1), SUMIFS($K:$K, $C:$C, C205, $P:$P, "&gt;="&amp;DATE(YEAR(P205),MONTH(P205),1), $P:$P, "&lt;="&amp;EOMONTH(P205,0))&gt;10), _xlfn.TEXTJOIN(", ", TRUE, _xlfn._xlws.FILTER($R:$R, ($C:$C=C205) * ($P:$P&gt;=DATE(YEAR(P205),MONTH(P205),1)) * ($P:$P&lt;=EOMONTH(P205,0)))), "")</f>
        <v/>
      </c>
      <c r="Y205" t="str" cm="1">
        <f t="array" ref="Y205">IF(AND(P205&lt;&gt;"", P205&gt;=DATE(YEAR(P205),MONTH(P205),1), SUMIFS($K:$K, $C:$C, C205, $P:$P, "&gt;="&amp;DATE(YEAR(P205),MONTH(P205),1), $P:$P, "&lt;="&amp;EOMONTH(P205,0))&gt;10), _xlfn.TEXTJOIN(", ", TRUE, _xlfn._xlws.FILTER($S:$S, ($C:$C=C205) * ($P:$P&gt;=DATE(YEAR(P205),MONTH(P205),1)) * ($P:$P&lt;=EOMONTH(P205,0)))), "")</f>
        <v/>
      </c>
    </row>
    <row r="206" spans="1:25" ht="30" x14ac:dyDescent="0.25">
      <c r="A206" s="83">
        <v>199</v>
      </c>
      <c r="B206" s="111" t="s">
        <v>26038</v>
      </c>
      <c r="C206" s="159" t="str">
        <f>_xlfn.XLOOKUP(D206,[1]!Data[CEDULA],[1]!Data[Nombre Completo],"No Existe",0,1)</f>
        <v>JHON BREINER GUTIERREZ DE LA HOZ</v>
      </c>
      <c r="D206" s="162">
        <v>1001823705</v>
      </c>
      <c r="E206" s="139">
        <f>IFERROR(_xlfn.NUMBERVALUE(Data[[#This Row],[CEDULA ]],",","."),_xlfn.NUMBERVALUE(Data[[#This Row],[CEDULA ]],".",","))</f>
        <v>1001823705</v>
      </c>
      <c r="F206" s="139" t="str">
        <f>_xlfn.XLOOKUP(E206,[1]!Data[CEDULA],[1]!Data[CARGO],"No Existe",0,1)</f>
        <v>SUPERNUMERARIO(A)</v>
      </c>
      <c r="G206" s="24" t="str">
        <f>_xlfn.XLOOKUP(E206,[1]!Data[CEDULA],[1]!Data[EMPRESA DONDE PRESTA SERVICIO],"No Existe",0,1)</f>
        <v>COMFAMILIAR ATLANTICO</v>
      </c>
      <c r="H206" s="24" t="str">
        <f>_xlfn.XLOOKUP(E206,[1]!Data[CEDULA],[1]!Data[UBICACIÓN],"No Existe",0,1)</f>
        <v>CENTRO RECREACIONAL CLL 48</v>
      </c>
      <c r="I206" s="24" t="s">
        <v>25912</v>
      </c>
      <c r="J206" s="111" t="str">
        <f>UPPER(TEXT(Data[[#This Row],[F. INICIO]],"mmmm"))</f>
        <v>DICIEMBRE</v>
      </c>
      <c r="K206" s="13">
        <v>7</v>
      </c>
      <c r="L206" s="11" t="s">
        <v>5</v>
      </c>
      <c r="M206" s="11" t="s">
        <v>25630</v>
      </c>
      <c r="N206" s="141" t="str">
        <f>_xlfn.XLOOKUP(D206,[1]!Data[CEDULA],[1]!Data[EPS/SURA],"No Existe",0,1)</f>
        <v>MUTUALSER</v>
      </c>
      <c r="O206" s="11">
        <f>YEAR(Data[[#This Row],[F. INICIO]])</f>
        <v>2023</v>
      </c>
      <c r="P206" s="19">
        <v>45261</v>
      </c>
      <c r="Q206" s="19">
        <v>45267</v>
      </c>
      <c r="R206" s="24" t="s">
        <v>4647</v>
      </c>
      <c r="S206" s="92" t="str">
        <f>IF(Data[[#This Row],[TIPO DE INCAPACIDAD]]="LICENCIA DE PATERNIDAD","Licencia de paternidad",IF(Data[[#This Row],[TIPO DE INCAPACIDAD]]="LICENCIA DE LUTO","Licencia de Luto",_xlfn.IFNA(VLOOKUP(R206,'CIE-10 PARA RIPS'!$A$6:B13371,2,0),"No especificado")))</f>
        <v>Traumatismo no especificado de miembro superior, nivel no especificado</v>
      </c>
      <c r="T206" t="str">
        <f>IF(P206&lt;&gt;"", IF(P206&gt;0, IF(P206&lt;=DATE(YEAR(P206),MONTH(P206),DAY(P206)), IF(P206&gt;=DATE(YEAR(P206),MONTH(P206),1), IF(K206&gt;10, C206, IF(SUMIFS($K:$K, $C:$C, C206, $P:$P, "&gt;="&amp;DATE(YEAR(P206),MONTH(P206),1), $P:$P, "&lt;="&amp;EOMONTH(P206,0))&gt;10, C206, "")), ""))), "")</f>
        <v/>
      </c>
      <c r="U206" t="str">
        <f>IF(AND(P206&lt;&gt;"", P206&gt;=DATE(YEAR(P206),MONTH(P206),1), SUMIFS($K:$K, $C:$C, C206, $P:$P, "&gt;="&amp;DATE(YEAR(P206),MONTH(P206),1), $P:$P, "&lt;="&amp;EOMONTH(P206,0))&gt;10), K206, "")</f>
        <v/>
      </c>
      <c r="V206" t="str">
        <f>IF(AND(P206&lt;&gt;"", P206&gt;=DATE(YEAR(P206),MONTH(P206),1), SUMIFS($K:$K, $C:$C, C206, $P:$P, "&gt;="&amp;DATE(YEAR(P206),MONTH(P206),1), $P:$P, "&lt;="&amp;EOMONTH(P206,0))&gt;10), YEAR(P206), "")</f>
        <v/>
      </c>
      <c r="W206" t="str">
        <f>IF(AND(P206&lt;&gt;"", P206&gt;=DATE(YEAR(P206),MONTH(P206),1), SUMIFS($K:$K, $C:$C, C206, $P:$P, "&gt;="&amp;DATE(YEAR(P206),MONTH(P206),1), $P:$P, "&lt;="&amp;EOMONTH(P206,0))&gt;10), TEXT(P206, "MMMM"), "")</f>
        <v/>
      </c>
      <c r="X206" t="str" cm="1">
        <f t="array" ref="X206">IF(AND(P206&lt;&gt;"", P206&gt;=DATE(YEAR(P206),MONTH(P206),1), SUMIFS($K:$K, $C:$C, C206, $P:$P, "&gt;="&amp;DATE(YEAR(P206),MONTH(P206),1), $P:$P, "&lt;="&amp;EOMONTH(P206,0))&gt;10), _xlfn.TEXTJOIN(", ", TRUE, _xlfn._xlws.FILTER($R:$R, ($C:$C=C206) * ($P:$P&gt;=DATE(YEAR(P206),MONTH(P206),1)) * ($P:$P&lt;=EOMONTH(P206,0)))), "")</f>
        <v/>
      </c>
      <c r="Y206" t="str" cm="1">
        <f t="array" ref="Y206">IF(AND(P206&lt;&gt;"", P206&gt;=DATE(YEAR(P206),MONTH(P206),1), SUMIFS($K:$K, $C:$C, C206, $P:$P, "&gt;="&amp;DATE(YEAR(P206),MONTH(P206),1), $P:$P, "&lt;="&amp;EOMONTH(P206,0))&gt;10), _xlfn.TEXTJOIN(", ", TRUE, _xlfn._xlws.FILTER($S:$S, ($C:$C=C206) * ($P:$P&gt;=DATE(YEAR(P206),MONTH(P206),1)) * ($P:$P&lt;=EOMONTH(P206,0)))), "")</f>
        <v/>
      </c>
    </row>
    <row r="207" spans="1:25" x14ac:dyDescent="0.25">
      <c r="A207" s="83">
        <v>200</v>
      </c>
      <c r="B207" s="111" t="s">
        <v>26038</v>
      </c>
      <c r="C207" s="159" t="str">
        <f>_xlfn.XLOOKUP(D207,[1]!Data[CEDULA],[1]!Data[Nombre Completo],"No Existe",0,1)</f>
        <v>LUIS FERNANDO CHARRIS BALDOVINO</v>
      </c>
      <c r="D207" s="162">
        <v>8498272</v>
      </c>
      <c r="E207" s="139">
        <f>IFERROR(_xlfn.NUMBERVALUE(Data[[#This Row],[CEDULA ]],",","."),_xlfn.NUMBERVALUE(Data[[#This Row],[CEDULA ]],".",","))</f>
        <v>8498272</v>
      </c>
      <c r="F207" s="139" t="str">
        <f>_xlfn.XLOOKUP(E207,[1]!Data[CEDULA],[1]!Data[CARGO],"No Existe",0,1)</f>
        <v>SUPERNUMERARIO(A)</v>
      </c>
      <c r="G207" s="24" t="str">
        <f>_xlfn.XLOOKUP(E207,[1]!Data[CEDULA],[1]!Data[EMPRESA DONDE PRESTA SERVICIO],"No Existe",0,1)</f>
        <v>COMFAMILIAR ATLANTICO</v>
      </c>
      <c r="H207" s="24" t="str">
        <f>_xlfn.XLOOKUP(E207,[1]!Data[CEDULA],[1]!Data[UBICACIÓN],"No Existe",0,1)</f>
        <v>CENTRO DE PROCESAMIENTO</v>
      </c>
      <c r="I207" s="24" t="s">
        <v>25912</v>
      </c>
      <c r="J207" s="111" t="str">
        <f>UPPER(TEXT(Data[[#This Row],[F. INICIO]],"mmmm"))</f>
        <v>DICIEMBRE</v>
      </c>
      <c r="K207" s="13">
        <v>1</v>
      </c>
      <c r="L207" s="11" t="s">
        <v>5</v>
      </c>
      <c r="M207" s="11" t="s">
        <v>25630</v>
      </c>
      <c r="N207" s="141" t="str">
        <f>_xlfn.XLOOKUP(D207,[1]!Data[CEDULA],[1]!Data[EPS/SURA],"No Existe",0,1)</f>
        <v>NUEVA E.P.S.</v>
      </c>
      <c r="O207" s="11">
        <f>YEAR(Data[[#This Row],[F. INICIO]])</f>
        <v>2023</v>
      </c>
      <c r="P207" s="19">
        <v>45272</v>
      </c>
      <c r="Q207" s="19">
        <v>45272</v>
      </c>
      <c r="R207" s="24" t="s">
        <v>71</v>
      </c>
      <c r="S207" s="92" t="str">
        <f>IF(Data[[#This Row],[TIPO DE INCAPACIDAD]]="LICENCIA DE PATERNIDAD","Licencia de paternidad",IF(Data[[#This Row],[TIPO DE INCAPACIDAD]]="LICENCIA DE LUTO","Licencia de Luto",_xlfn.IFNA(VLOOKUP(R207,'CIE-10 PARA RIPS'!$A$6:B13372,2,0),"No especificado")))</f>
        <v>Cefalea</v>
      </c>
      <c r="T207" t="str">
        <f>IF(P207&lt;&gt;"", IF(P207&gt;0, IF(P207&lt;=DATE(YEAR(P207),MONTH(P207),DAY(P207)), IF(P207&gt;=DATE(YEAR(P207),MONTH(P207),1), IF(K207&gt;10, C207, IF(SUMIFS($K:$K, $C:$C, C207, $P:$P, "&gt;="&amp;DATE(YEAR(P207),MONTH(P207),1), $P:$P, "&lt;="&amp;EOMONTH(P207,0))&gt;10, C207, "")), ""))), "")</f>
        <v/>
      </c>
      <c r="U207" t="str">
        <f>IF(AND(P207&lt;&gt;"", P207&gt;=DATE(YEAR(P207),MONTH(P207),1), SUMIFS($K:$K, $C:$C, C207, $P:$P, "&gt;="&amp;DATE(YEAR(P207),MONTH(P207),1), $P:$P, "&lt;="&amp;EOMONTH(P207,0))&gt;10), K207, "")</f>
        <v/>
      </c>
      <c r="V207" t="str">
        <f>IF(AND(P207&lt;&gt;"", P207&gt;=DATE(YEAR(P207),MONTH(P207),1), SUMIFS($K:$K, $C:$C, C207, $P:$P, "&gt;="&amp;DATE(YEAR(P207),MONTH(P207),1), $P:$P, "&lt;="&amp;EOMONTH(P207,0))&gt;10), YEAR(P207), "")</f>
        <v/>
      </c>
      <c r="W207" t="str">
        <f>IF(AND(P207&lt;&gt;"", P207&gt;=DATE(YEAR(P207),MONTH(P207),1), SUMIFS($K:$K, $C:$C, C207, $P:$P, "&gt;="&amp;DATE(YEAR(P207),MONTH(P207),1), $P:$P, "&lt;="&amp;EOMONTH(P207,0))&gt;10), TEXT(P207, "MMMM"), "")</f>
        <v/>
      </c>
      <c r="X207" t="str" cm="1">
        <f t="array" ref="X207">IF(AND(P207&lt;&gt;"", P207&gt;=DATE(YEAR(P207),MONTH(P207),1), SUMIFS($K:$K, $C:$C, C207, $P:$P, "&gt;="&amp;DATE(YEAR(P207),MONTH(P207),1), $P:$P, "&lt;="&amp;EOMONTH(P207,0))&gt;10), _xlfn.TEXTJOIN(", ", TRUE, _xlfn._xlws.FILTER($R:$R, ($C:$C=C207) * ($P:$P&gt;=DATE(YEAR(P207),MONTH(P207),1)) * ($P:$P&lt;=EOMONTH(P207,0)))), "")</f>
        <v/>
      </c>
      <c r="Y207" t="str" cm="1">
        <f t="array" ref="Y207">IF(AND(P207&lt;&gt;"", P207&gt;=DATE(YEAR(P207),MONTH(P207),1), SUMIFS($K:$K, $C:$C, C207, $P:$P, "&gt;="&amp;DATE(YEAR(P207),MONTH(P207),1), $P:$P, "&lt;="&amp;EOMONTH(P207,0))&gt;10), _xlfn.TEXTJOIN(", ", TRUE, _xlfn._xlws.FILTER($S:$S, ($C:$C=C207) * ($P:$P&gt;=DATE(YEAR(P207),MONTH(P207),1)) * ($P:$P&lt;=EOMONTH(P207,0)))), "")</f>
        <v/>
      </c>
    </row>
    <row r="208" spans="1:25" x14ac:dyDescent="0.25">
      <c r="A208" s="83">
        <v>201</v>
      </c>
      <c r="B208" s="111" t="s">
        <v>26038</v>
      </c>
      <c r="C208" s="159" t="str">
        <f>_xlfn.XLOOKUP(D208,[1]!Data[CEDULA],[1]!Data[Nombre Completo],"No Existe",0,1)</f>
        <v>MARLEN PAOLA NUÑEZ TRAEGER</v>
      </c>
      <c r="D208" s="171">
        <v>1042443272</v>
      </c>
      <c r="E208" s="139">
        <f>IFERROR(_xlfn.NUMBERVALUE(Data[[#This Row],[CEDULA ]],",","."),_xlfn.NUMBERVALUE(Data[[#This Row],[CEDULA ]],".",","))</f>
        <v>1042443272</v>
      </c>
      <c r="F208" s="24" t="str">
        <f>_xlfn.XLOOKUP(E208,[1]!Data[CEDULA],[1]!Data[CARGO],"No Existe",0,1)</f>
        <v>RECEPCIONISTA</v>
      </c>
      <c r="G208" s="24" t="str">
        <f>_xlfn.XLOOKUP(E208,[1]!Data[CEDULA],[1]!Data[EMPRESA DONDE PRESTA SERVICIO],"No Existe",0,1)</f>
        <v>COMFAMILIAR ATLANTICO</v>
      </c>
      <c r="H208" s="11" t="str">
        <f>_xlfn.XLOOKUP(E208,[1]!Data[CEDULA],[1]!Data[UBICACIÓN],"No Existe",0,1)</f>
        <v>CENTRO RECREACIONAL TURIPANA</v>
      </c>
      <c r="I208" s="24" t="s">
        <v>25911</v>
      </c>
      <c r="J208" s="111" t="str">
        <f>UPPER(TEXT(Data[[#This Row],[F. INICIO]],"mmmm"))</f>
        <v>OCTUBRE</v>
      </c>
      <c r="K208" s="24">
        <v>6</v>
      </c>
      <c r="L208" s="24" t="s">
        <v>5</v>
      </c>
      <c r="M208" s="24" t="s">
        <v>25630</v>
      </c>
      <c r="N208" s="141" t="str">
        <f>_xlfn.XLOOKUP(D208,[1]!Data[CEDULA],[1]!Data[EPS/SURA],"No Existe",0,1)</f>
        <v>EPS/SURA</v>
      </c>
      <c r="O208" s="5">
        <f>YEAR(Data[[#This Row],[F. INICIO]])</f>
        <v>2024</v>
      </c>
      <c r="P208" s="19">
        <v>45566</v>
      </c>
      <c r="Q208" s="19">
        <v>45571</v>
      </c>
      <c r="R208" s="24" t="s">
        <v>73</v>
      </c>
      <c r="S208" s="92" t="str">
        <f>IF(Data[[#This Row],[TIPO DE INCAPACIDAD]]="LICENCIA DE PATERNIDAD","Licencia de paternidad",IF(Data[[#This Row],[TIPO DE INCAPACIDAD]]="LICENCIA DE LUTO","Licencia de Luto",_xlfn.IFNA(VLOOKUP(R208,'CIE-10 PARA RIPS'!$A$6:B14281,2,0),"No especificado")))</f>
        <v>Infeccion de vias urinarias, sitio no especificado</v>
      </c>
      <c r="T208" t="str">
        <f>IF(P208&lt;&gt;"", IF(P208&gt;0, IF(P208&lt;=DATE(YEAR(P208),MONTH(P208),DAY(P208)), IF(P208&gt;=DATE(YEAR(P208),MONTH(P208),1), IF(K208&gt;10, C208, IF(SUMIFS($K:$K, $C:$C, C208, $P:$P, "&gt;="&amp;DATE(YEAR(P208),MONTH(P208),1), $P:$P, "&lt;="&amp;EOMONTH(P208,0))&gt;10, C208, "")), ""))), "")</f>
        <v/>
      </c>
      <c r="U208" t="str">
        <f>IF(AND(P208&lt;&gt;"", P208&gt;=DATE(YEAR(P208),MONTH(P208),1), SUMIFS($K:$K, $C:$C, C208, $P:$P, "&gt;="&amp;DATE(YEAR(P208),MONTH(P208),1), $P:$P, "&lt;="&amp;EOMONTH(P208,0))&gt;10), K208, "")</f>
        <v/>
      </c>
      <c r="V208" t="str">
        <f>IF(AND(P208&lt;&gt;"", P208&gt;=DATE(YEAR(P208),MONTH(P208),1), SUMIFS($K:$K, $C:$C, C208, $P:$P, "&gt;="&amp;DATE(YEAR(P208),MONTH(P208),1), $P:$P, "&lt;="&amp;EOMONTH(P208,0))&gt;10), YEAR(P208), "")</f>
        <v/>
      </c>
      <c r="W208" t="str">
        <f>IF(AND(P208&lt;&gt;"", P208&gt;=DATE(YEAR(P208),MONTH(P208),1), SUMIFS($K:$K, $C:$C, C208, $P:$P, "&gt;="&amp;DATE(YEAR(P208),MONTH(P208),1), $P:$P, "&lt;="&amp;EOMONTH(P208,0))&gt;10), TEXT(P208, "MMMM"), "")</f>
        <v/>
      </c>
      <c r="X208" t="str" cm="1">
        <f t="array" ref="X208">IF(AND(P208&lt;&gt;"", P208&gt;=DATE(YEAR(P208),MONTH(P208),1), SUMIFS($K:$K, $C:$C, C208, $P:$P, "&gt;="&amp;DATE(YEAR(P208),MONTH(P208),1), $P:$P, "&lt;="&amp;EOMONTH(P208,0))&gt;10), _xlfn.TEXTJOIN(", ", TRUE, _xlfn._xlws.FILTER($R:$R, ($C:$C=C208) * ($P:$P&gt;=DATE(YEAR(P208),MONTH(P208),1)) * ($P:$P&lt;=EOMONTH(P208,0)))), "")</f>
        <v/>
      </c>
      <c r="Y208" t="str" cm="1">
        <f t="array" ref="Y208">IF(AND(P208&lt;&gt;"", P208&gt;=DATE(YEAR(P208),MONTH(P208),1), SUMIFS($K:$K, $C:$C, C208, $P:$P, "&gt;="&amp;DATE(YEAR(P208),MONTH(P208),1), $P:$P, "&lt;="&amp;EOMONTH(P208,0))&gt;10), _xlfn.TEXTJOIN(", ", TRUE, _xlfn._xlws.FILTER($S:$S, ($C:$C=C208) * ($P:$P&gt;=DATE(YEAR(P208),MONTH(P208),1)) * ($P:$P&lt;=EOMONTH(P208,0)))), "")</f>
        <v/>
      </c>
    </row>
    <row r="209" spans="1:25" x14ac:dyDescent="0.25">
      <c r="A209" s="83">
        <v>202</v>
      </c>
      <c r="B209" s="111" t="s">
        <v>26038</v>
      </c>
      <c r="C209" s="159" t="str">
        <f>_xlfn.XLOOKUP(D209,[1]!Data[CEDULA],[1]!Data[Nombre Completo],"No Existe",0,1)</f>
        <v>CARLOS ALFREDO DAZA MOLINA</v>
      </c>
      <c r="D209" s="162">
        <v>1044395232</v>
      </c>
      <c r="E209" s="139">
        <f>IFERROR(_xlfn.NUMBERVALUE(Data[[#This Row],[CEDULA ]],",","."),_xlfn.NUMBERVALUE(Data[[#This Row],[CEDULA ]],".",","))</f>
        <v>1044395232</v>
      </c>
      <c r="F209" s="139" t="str">
        <f>_xlfn.XLOOKUP(E209,[1]!Data[CEDULA],[1]!Data[CARGO],"No Existe",0,1)</f>
        <v>SUPERNUMERARIO(A)</v>
      </c>
      <c r="G209" s="24" t="str">
        <f>_xlfn.XLOOKUP(E209,[1]!Data[CEDULA],[1]!Data[EMPRESA DONDE PRESTA SERVICIO],"No Existe",0,1)</f>
        <v>COMFAMILIAR ATLANTICO</v>
      </c>
      <c r="H209" s="24" t="str">
        <f>_xlfn.XLOOKUP(E209,[1]!Data[CEDULA],[1]!Data[UBICACIÓN],"No Existe",0,1)</f>
        <v>CENTRO RECREACIONAL TURIPANA</v>
      </c>
      <c r="I209" s="24" t="s">
        <v>25912</v>
      </c>
      <c r="J209" s="111" t="str">
        <f>UPPER(TEXT(Data[[#This Row],[F. INICIO]],"mmmm"))</f>
        <v>DICIEMBRE</v>
      </c>
      <c r="K209" s="13">
        <v>2</v>
      </c>
      <c r="L209" s="11" t="s">
        <v>5</v>
      </c>
      <c r="M209" s="11" t="s">
        <v>25630</v>
      </c>
      <c r="N209" s="141" t="str">
        <f>_xlfn.XLOOKUP(D209,[1]!Data[CEDULA],[1]!Data[EPS/SURA],"No Existe",0,1)</f>
        <v>NUEVA E.P.S.</v>
      </c>
      <c r="O209" s="11">
        <f>YEAR(Data[[#This Row],[F. INICIO]])</f>
        <v>2023</v>
      </c>
      <c r="P209" s="19">
        <v>45281</v>
      </c>
      <c r="Q209" s="19">
        <v>45282</v>
      </c>
      <c r="R209" s="24" t="s">
        <v>7683</v>
      </c>
      <c r="S209" s="92" t="str">
        <f>IF(Data[[#This Row],[TIPO DE INCAPACIDAD]]="LICENCIA DE PATERNIDAD","Licencia de paternidad",IF(Data[[#This Row],[TIPO DE INCAPACIDAD]]="LICENCIA DE LUTO","Licencia de Luto",_xlfn.IFNA(VLOOKUP(R209,'CIE-10 PARA RIPS'!$A$6:B13374,2,0),"No especificado")))</f>
        <v>Lumbago con ciatica</v>
      </c>
      <c r="T209" t="str">
        <f>IF(P209&lt;&gt;"", IF(P209&gt;0, IF(P209&lt;=DATE(YEAR(P209),MONTH(P209),DAY(P209)), IF(P209&gt;=DATE(YEAR(P209),MONTH(P209),1), IF(K209&gt;10, C209, IF(SUMIFS($K:$K, $C:$C, C209, $P:$P, "&gt;="&amp;DATE(YEAR(P209),MONTH(P209),1), $P:$P, "&lt;="&amp;EOMONTH(P209,0))&gt;10, C209, "")), ""))), "")</f>
        <v/>
      </c>
      <c r="U209" t="str">
        <f>IF(AND(P209&lt;&gt;"", P209&gt;=DATE(YEAR(P209),MONTH(P209),1), SUMIFS($K:$K, $C:$C, C209, $P:$P, "&gt;="&amp;DATE(YEAR(P209),MONTH(P209),1), $P:$P, "&lt;="&amp;EOMONTH(P209,0))&gt;10), K209, "")</f>
        <v/>
      </c>
      <c r="V209" t="str">
        <f>IF(AND(P209&lt;&gt;"", P209&gt;=DATE(YEAR(P209),MONTH(P209),1), SUMIFS($K:$K, $C:$C, C209, $P:$P, "&gt;="&amp;DATE(YEAR(P209),MONTH(P209),1), $P:$P, "&lt;="&amp;EOMONTH(P209,0))&gt;10), YEAR(P209), "")</f>
        <v/>
      </c>
      <c r="W209" t="str">
        <f>IF(AND(P209&lt;&gt;"", P209&gt;=DATE(YEAR(P209),MONTH(P209),1), SUMIFS($K:$K, $C:$C, C209, $P:$P, "&gt;="&amp;DATE(YEAR(P209),MONTH(P209),1), $P:$P, "&lt;="&amp;EOMONTH(P209,0))&gt;10), TEXT(P209, "MMMM"), "")</f>
        <v/>
      </c>
      <c r="X209" t="str" cm="1">
        <f t="array" ref="X209">IF(AND(P209&lt;&gt;"", P209&gt;=DATE(YEAR(P209),MONTH(P209),1), SUMIFS($K:$K, $C:$C, C209, $P:$P, "&gt;="&amp;DATE(YEAR(P209),MONTH(P209),1), $P:$P, "&lt;="&amp;EOMONTH(P209,0))&gt;10), _xlfn.TEXTJOIN(", ", TRUE, _xlfn._xlws.FILTER($R:$R, ($C:$C=C209) * ($P:$P&gt;=DATE(YEAR(P209),MONTH(P209),1)) * ($P:$P&lt;=EOMONTH(P209,0)))), "")</f>
        <v/>
      </c>
      <c r="Y209" t="str" cm="1">
        <f t="array" ref="Y209">IF(AND(P209&lt;&gt;"", P209&gt;=DATE(YEAR(P209),MONTH(P209),1), SUMIFS($K:$K, $C:$C, C209, $P:$P, "&gt;="&amp;DATE(YEAR(P209),MONTH(P209),1), $P:$P, "&lt;="&amp;EOMONTH(P209,0))&gt;10), _xlfn.TEXTJOIN(", ", TRUE, _xlfn._xlws.FILTER($S:$S, ($C:$C=C209) * ($P:$P&gt;=DATE(YEAR(P209),MONTH(P209),1)) * ($P:$P&lt;=EOMONTH(P209,0)))), "")</f>
        <v/>
      </c>
    </row>
    <row r="210" spans="1:25" x14ac:dyDescent="0.25">
      <c r="A210" s="83">
        <v>203</v>
      </c>
      <c r="B210" s="111" t="s">
        <v>26038</v>
      </c>
      <c r="C210" s="159" t="str">
        <f>_xlfn.XLOOKUP(D210,[1]!Data[CEDULA],[1]!Data[Nombre Completo],"No Existe",0,1)</f>
        <v>LUIS STEVEN ROA MARTINEZ</v>
      </c>
      <c r="D210" s="162">
        <v>1002161592</v>
      </c>
      <c r="E210" s="139">
        <f>IFERROR(_xlfn.NUMBERVALUE(Data[[#This Row],[CEDULA ]],",","."),_xlfn.NUMBERVALUE(Data[[#This Row],[CEDULA ]],".",","))</f>
        <v>1002161592</v>
      </c>
      <c r="F210" s="139" t="str">
        <f>_xlfn.XLOOKUP(E210,[1]!Data[CEDULA],[1]!Data[CARGO],"No Existe",0,1)</f>
        <v>SUPERNUMERARIO(A)</v>
      </c>
      <c r="G210" s="24" t="str">
        <f>_xlfn.XLOOKUP(E210,[1]!Data[CEDULA],[1]!Data[EMPRESA DONDE PRESTA SERVICIO],"No Existe",0,1)</f>
        <v>COMFAMILIAR ATLANTICO</v>
      </c>
      <c r="H210" s="24" t="str">
        <f>_xlfn.XLOOKUP(E210,[1]!Data[CEDULA],[1]!Data[UBICACIÓN],"No Existe",0,1)</f>
        <v>CENTRO RECREACIONAL CLL 48</v>
      </c>
      <c r="I210" s="24" t="s">
        <v>25912</v>
      </c>
      <c r="J210" s="111" t="str">
        <f>UPPER(TEXT(Data[[#This Row],[F. INICIO]],"mmmm"))</f>
        <v>DICIEMBRE</v>
      </c>
      <c r="K210" s="13">
        <v>2</v>
      </c>
      <c r="L210" s="11" t="s">
        <v>5</v>
      </c>
      <c r="M210" s="11" t="s">
        <v>25630</v>
      </c>
      <c r="N210" s="141" t="str">
        <f>_xlfn.XLOOKUP(D210,[1]!Data[CEDULA],[1]!Data[EPS/SURA],"No Existe",0,1)</f>
        <v>EPS/SURA</v>
      </c>
      <c r="O210" s="11">
        <f>YEAR(Data[[#This Row],[F. INICIO]])</f>
        <v>2023</v>
      </c>
      <c r="P210" s="19">
        <v>45281</v>
      </c>
      <c r="Q210" s="19">
        <v>45282</v>
      </c>
      <c r="R210" s="24" t="s">
        <v>11923</v>
      </c>
      <c r="S210" s="92" t="str">
        <f>IF(Data[[#This Row],[TIPO DE INCAPACIDAD]]="LICENCIA DE PATERNIDAD","Licencia de paternidad",IF(Data[[#This Row],[TIPO DE INCAPACIDAD]]="LICENCIA DE LUTO","Licencia de Luto",_xlfn.IFNA(VLOOKUP(R210,'CIE-10 PARA RIPS'!$A$6:B13375,2,0),"No especificado")))</f>
        <v>Infeccion viral, no especificada</v>
      </c>
      <c r="T210" t="str">
        <f>IF(P210&lt;&gt;"", IF(P210&gt;0, IF(P210&lt;=DATE(YEAR(P210),MONTH(P210),DAY(P210)), IF(P210&gt;=DATE(YEAR(P210),MONTH(P210),1), IF(K210&gt;10, C210, IF(SUMIFS($K:$K, $C:$C, C210, $P:$P, "&gt;="&amp;DATE(YEAR(P210),MONTH(P210),1), $P:$P, "&lt;="&amp;EOMONTH(P210,0))&gt;10, C210, "")), ""))), "")</f>
        <v/>
      </c>
      <c r="U210" t="str">
        <f>IF(AND(P210&lt;&gt;"", P210&gt;=DATE(YEAR(P210),MONTH(P210),1), SUMIFS($K:$K, $C:$C, C210, $P:$P, "&gt;="&amp;DATE(YEAR(P210),MONTH(P210),1), $P:$P, "&lt;="&amp;EOMONTH(P210,0))&gt;10), K210, "")</f>
        <v/>
      </c>
      <c r="V210" t="str">
        <f>IF(AND(P210&lt;&gt;"", P210&gt;=DATE(YEAR(P210),MONTH(P210),1), SUMIFS($K:$K, $C:$C, C210, $P:$P, "&gt;="&amp;DATE(YEAR(P210),MONTH(P210),1), $P:$P, "&lt;="&amp;EOMONTH(P210,0))&gt;10), YEAR(P210), "")</f>
        <v/>
      </c>
      <c r="W210" t="str">
        <f>IF(AND(P210&lt;&gt;"", P210&gt;=DATE(YEAR(P210),MONTH(P210),1), SUMIFS($K:$K, $C:$C, C210, $P:$P, "&gt;="&amp;DATE(YEAR(P210),MONTH(P210),1), $P:$P, "&lt;="&amp;EOMONTH(P210,0))&gt;10), TEXT(P210, "MMMM"), "")</f>
        <v/>
      </c>
      <c r="X210" t="str" cm="1">
        <f t="array" ref="X210">IF(AND(P210&lt;&gt;"", P210&gt;=DATE(YEAR(P210),MONTH(P210),1), SUMIFS($K:$K, $C:$C, C210, $P:$P, "&gt;="&amp;DATE(YEAR(P210),MONTH(P210),1), $P:$P, "&lt;="&amp;EOMONTH(P210,0))&gt;10), _xlfn.TEXTJOIN(", ", TRUE, _xlfn._xlws.FILTER($R:$R, ($C:$C=C210) * ($P:$P&gt;=DATE(YEAR(P210),MONTH(P210),1)) * ($P:$P&lt;=EOMONTH(P210,0)))), "")</f>
        <v/>
      </c>
      <c r="Y210" t="str" cm="1">
        <f t="array" ref="Y210">IF(AND(P210&lt;&gt;"", P210&gt;=DATE(YEAR(P210),MONTH(P210),1), SUMIFS($K:$K, $C:$C, C210, $P:$P, "&gt;="&amp;DATE(YEAR(P210),MONTH(P210),1), $P:$P, "&lt;="&amp;EOMONTH(P210,0))&gt;10), _xlfn.TEXTJOIN(", ", TRUE, _xlfn._xlws.FILTER($S:$S, ($C:$C=C210) * ($P:$P&gt;=DATE(YEAR(P210),MONTH(P210),1)) * ($P:$P&lt;=EOMONTH(P210,0)))), "")</f>
        <v/>
      </c>
    </row>
    <row r="211" spans="1:25" x14ac:dyDescent="0.25">
      <c r="A211" s="83">
        <v>204</v>
      </c>
      <c r="B211" s="111" t="s">
        <v>26038</v>
      </c>
      <c r="C211" s="159" t="str">
        <f>_xlfn.XLOOKUP(D211,[1]!Data[CEDULA],[1]!Data[Nombre Completo],"No Existe",0,1)</f>
        <v>DIONI DE JESUS ECHEVERRIA CASTRO</v>
      </c>
      <c r="D211" s="162">
        <v>1129566741</v>
      </c>
      <c r="E211" s="139">
        <f>IFERROR(_xlfn.NUMBERVALUE(Data[[#This Row],[CEDULA ]],",","."),_xlfn.NUMBERVALUE(Data[[#This Row],[CEDULA ]],".",","))</f>
        <v>1129566741</v>
      </c>
      <c r="F211" s="139" t="str">
        <f>_xlfn.XLOOKUP(E211,[1]!Data[CEDULA],[1]!Data[CARGO],"No Existe",0,1)</f>
        <v>COCINERO 1</v>
      </c>
      <c r="G211" s="24" t="str">
        <f>_xlfn.XLOOKUP(E211,[1]!Data[CEDULA],[1]!Data[EMPRESA DONDE PRESTA SERVICIO],"No Existe",0,1)</f>
        <v>COMFAMILIAR ATLANTICO</v>
      </c>
      <c r="H211" s="24" t="str">
        <f>_xlfn.XLOOKUP(E211,[1]!Data[CEDULA],[1]!Data[UBICACIÓN],"No Existe",0,1)</f>
        <v>SEDE NORTE MERCADEO</v>
      </c>
      <c r="I211" s="24" t="s">
        <v>25912</v>
      </c>
      <c r="J211" s="111" t="str">
        <f>UPPER(TEXT(Data[[#This Row],[F. INICIO]],"mmmm"))</f>
        <v>DICIEMBRE</v>
      </c>
      <c r="K211" s="13">
        <v>2</v>
      </c>
      <c r="L211" s="11" t="s">
        <v>5</v>
      </c>
      <c r="M211" s="11" t="s">
        <v>25630</v>
      </c>
      <c r="N211" s="141" t="str">
        <f>_xlfn.XLOOKUP(D211,[1]!Data[CEDULA],[1]!Data[EPS/SURA],"No Existe",0,1)</f>
        <v>SALUD TOTAL</v>
      </c>
      <c r="O211" s="11">
        <f>YEAR(Data[[#This Row],[F. INICIO]])</f>
        <v>2023</v>
      </c>
      <c r="P211" s="19">
        <v>45280</v>
      </c>
      <c r="Q211" s="19">
        <v>45281</v>
      </c>
      <c r="R211" s="24" t="s">
        <v>88</v>
      </c>
      <c r="S211" s="92" t="str">
        <f>IF(Data[[#This Row],[TIPO DE INCAPACIDAD]]="LICENCIA DE PATERNIDAD","Licencia de paternidad",IF(Data[[#This Row],[TIPO DE INCAPACIDAD]]="LICENCIA DE LUTO","Licencia de Luto",_xlfn.IFNA(VLOOKUP(R211,'CIE-10 PARA RIPS'!$A$6:B13376,2,0),"No especificado")))</f>
        <v>Fiebre, no especificada</v>
      </c>
      <c r="T211" t="str">
        <f>IF(P211&lt;&gt;"", IF(P211&gt;0, IF(P211&lt;=DATE(YEAR(P211),MONTH(P211),DAY(P211)), IF(P211&gt;=DATE(YEAR(P211),MONTH(P211),1), IF(K211&gt;10, C211, IF(SUMIFS($K:$K, $C:$C, C211, $P:$P, "&gt;="&amp;DATE(YEAR(P211),MONTH(P211),1), $P:$P, "&lt;="&amp;EOMONTH(P211,0))&gt;10, C211, "")), ""))), "")</f>
        <v>DIONI DE JESUS ECHEVERRIA CASTRO</v>
      </c>
      <c r="U211">
        <f>IF(AND(P211&lt;&gt;"", P211&gt;=DATE(YEAR(P211),MONTH(P211),1), SUMIFS($K:$K, $C:$C, C211, $P:$P, "&gt;="&amp;DATE(YEAR(P211),MONTH(P211),1), $P:$P, "&lt;="&amp;EOMONTH(P211,0))&gt;10), K211, "")</f>
        <v>2</v>
      </c>
      <c r="V211">
        <f>IF(AND(P211&lt;&gt;"", P211&gt;=DATE(YEAR(P211),MONTH(P211),1), SUMIFS($K:$K, $C:$C, C211, $P:$P, "&gt;="&amp;DATE(YEAR(P211),MONTH(P211),1), $P:$P, "&lt;="&amp;EOMONTH(P211,0))&gt;10), YEAR(P211), "")</f>
        <v>2023</v>
      </c>
      <c r="W211" t="str">
        <f>IF(AND(P211&lt;&gt;"", P211&gt;=DATE(YEAR(P211),MONTH(P211),1), SUMIFS($K:$K, $C:$C, C211, $P:$P, "&gt;="&amp;DATE(YEAR(P211),MONTH(P211),1), $P:$P, "&lt;="&amp;EOMONTH(P211,0))&gt;10), TEXT(P211, "MMMM"), "")</f>
        <v>diciembre</v>
      </c>
      <c r="X211" t="str" cm="1">
        <f t="array" ref="X211">IF(AND(P211&lt;&gt;"", P211&gt;=DATE(YEAR(P211),MONTH(P211),1), SUMIFS($K:$K, $C:$C, C211, $P:$P, "&gt;="&amp;DATE(YEAR(P211),MONTH(P211),1), $P:$P, "&lt;="&amp;EOMONTH(P211,0))&gt;10), _xlfn.TEXTJOIN(", ", TRUE, _xlfn._xlws.FILTER($R:$R, ($C:$C=C211) * ($P:$P&gt;=DATE(YEAR(P211),MONTH(P211),1)) * ($P:$P&lt;=EOMONTH(P211,0)))), "")</f>
        <v>R509, A90X</v>
      </c>
      <c r="Y211" t="str" cm="1">
        <f t="array" ref="Y211">IF(AND(P211&lt;&gt;"", P211&gt;=DATE(YEAR(P211),MONTH(P211),1), SUMIFS($K:$K, $C:$C, C211, $P:$P, "&gt;="&amp;DATE(YEAR(P211),MONTH(P211),1), $P:$P, "&lt;="&amp;EOMONTH(P211,0))&gt;10), _xlfn.TEXTJOIN(", ", TRUE, _xlfn._xlws.FILTER($S:$S, ($C:$C=C211) * ($P:$P&gt;=DATE(YEAR(P211),MONTH(P211),1)) * ($P:$P&lt;=EOMONTH(P211,0)))), "")</f>
        <v>Fiebre, no especificada, Ciertas enfermedades infecciosas y parasitarias (A00-B99).</v>
      </c>
    </row>
    <row r="212" spans="1:25" x14ac:dyDescent="0.25">
      <c r="A212" s="83">
        <v>205</v>
      </c>
      <c r="B212" s="111" t="s">
        <v>26038</v>
      </c>
      <c r="C212" s="159" t="str">
        <f>_xlfn.XLOOKUP(D212,[1]!Data[CEDULA],[1]!Data[Nombre Completo],"No Existe",0,1)</f>
        <v>MILENA BEATRIZ CARDENAS PEDROZA</v>
      </c>
      <c r="D212" s="162">
        <v>1046814743</v>
      </c>
      <c r="E212" s="139">
        <f>IFERROR(_xlfn.NUMBERVALUE(Data[[#This Row],[CEDULA ]],",","."),_xlfn.NUMBERVALUE(Data[[#This Row],[CEDULA ]],".",","))</f>
        <v>1046814743</v>
      </c>
      <c r="F212" s="139" t="str">
        <f>_xlfn.XLOOKUP(E212,[1]!Data[CEDULA],[1]!Data[CARGO],"No Existe",0,1)</f>
        <v>AYUDANTE COCINA</v>
      </c>
      <c r="G212" s="24" t="str">
        <f>_xlfn.XLOOKUP(E212,[1]!Data[CEDULA],[1]!Data[EMPRESA DONDE PRESTA SERVICIO],"No Existe",0,1)</f>
        <v>COMFAMILIAR ATLANTICO</v>
      </c>
      <c r="H212" s="24" t="str">
        <f>_xlfn.XLOOKUP(E212,[1]!Data[CEDULA],[1]!Data[UBICACIÓN],"No Existe",0,1)</f>
        <v>SEDE NORTE MERCADEO</v>
      </c>
      <c r="I212" s="24" t="s">
        <v>25911</v>
      </c>
      <c r="J212" s="111" t="str">
        <f>UPPER(TEXT(Data[[#This Row],[F. INICIO]],"mmmm"))</f>
        <v>DICIEMBRE</v>
      </c>
      <c r="K212" s="13">
        <v>2</v>
      </c>
      <c r="L212" s="11" t="s">
        <v>5</v>
      </c>
      <c r="M212" s="11" t="s">
        <v>25630</v>
      </c>
      <c r="N212" s="141" t="str">
        <f>_xlfn.XLOOKUP(D212,[1]!Data[CEDULA],[1]!Data[EPS/SURA],"No Existe",0,1)</f>
        <v>NUEVA E.P.S.</v>
      </c>
      <c r="O212" s="11">
        <f>YEAR(Data[[#This Row],[F. INICIO]])</f>
        <v>2023</v>
      </c>
      <c r="P212" s="19">
        <v>45285</v>
      </c>
      <c r="Q212" s="19">
        <v>45286</v>
      </c>
      <c r="R212" s="24" t="s">
        <v>71</v>
      </c>
      <c r="S212" s="92" t="str">
        <f>IF(Data[[#This Row],[TIPO DE INCAPACIDAD]]="LICENCIA DE PATERNIDAD","Licencia de paternidad",IF(Data[[#This Row],[TIPO DE INCAPACIDAD]]="LICENCIA DE LUTO","Licencia de Luto",_xlfn.IFNA(VLOOKUP(R212,'CIE-10 PARA RIPS'!$A$6:B13377,2,0),"No especificado")))</f>
        <v>Cefalea</v>
      </c>
      <c r="T212" t="str">
        <f>IF(P212&lt;&gt;"", IF(P212&gt;0, IF(P212&lt;=DATE(YEAR(P212),MONTH(P212),DAY(P212)), IF(P212&gt;=DATE(YEAR(P212),MONTH(P212),1), IF(K212&gt;10, C212, IF(SUMIFS($K:$K, $C:$C, C212, $P:$P, "&gt;="&amp;DATE(YEAR(P212),MONTH(P212),1), $P:$P, "&lt;="&amp;EOMONTH(P212,0))&gt;10, C212, "")), ""))), "")</f>
        <v/>
      </c>
      <c r="U212" t="str">
        <f>IF(AND(P212&lt;&gt;"", P212&gt;=DATE(YEAR(P212),MONTH(P212),1), SUMIFS($K:$K, $C:$C, C212, $P:$P, "&gt;="&amp;DATE(YEAR(P212),MONTH(P212),1), $P:$P, "&lt;="&amp;EOMONTH(P212,0))&gt;10), K212, "")</f>
        <v/>
      </c>
      <c r="V212" t="str">
        <f>IF(AND(P212&lt;&gt;"", P212&gt;=DATE(YEAR(P212),MONTH(P212),1), SUMIFS($K:$K, $C:$C, C212, $P:$P, "&gt;="&amp;DATE(YEAR(P212),MONTH(P212),1), $P:$P, "&lt;="&amp;EOMONTH(P212,0))&gt;10), YEAR(P212), "")</f>
        <v/>
      </c>
      <c r="W212" t="str">
        <f>IF(AND(P212&lt;&gt;"", P212&gt;=DATE(YEAR(P212),MONTH(P212),1), SUMIFS($K:$K, $C:$C, C212, $P:$P, "&gt;="&amp;DATE(YEAR(P212),MONTH(P212),1), $P:$P, "&lt;="&amp;EOMONTH(P212,0))&gt;10), TEXT(P212, "MMMM"), "")</f>
        <v/>
      </c>
      <c r="X212" t="str" cm="1">
        <f t="array" ref="X212">IF(AND(P212&lt;&gt;"", P212&gt;=DATE(YEAR(P212),MONTH(P212),1), SUMIFS($K:$K, $C:$C, C212, $P:$P, "&gt;="&amp;DATE(YEAR(P212),MONTH(P212),1), $P:$P, "&lt;="&amp;EOMONTH(P212,0))&gt;10), _xlfn.TEXTJOIN(", ", TRUE, _xlfn._xlws.FILTER($R:$R, ($C:$C=C212) * ($P:$P&gt;=DATE(YEAR(P212),MONTH(P212),1)) * ($P:$P&lt;=EOMONTH(P212,0)))), "")</f>
        <v/>
      </c>
      <c r="Y212" t="str" cm="1">
        <f t="array" ref="Y212">IF(AND(P212&lt;&gt;"", P212&gt;=DATE(YEAR(P212),MONTH(P212),1), SUMIFS($K:$K, $C:$C, C212, $P:$P, "&gt;="&amp;DATE(YEAR(P212),MONTH(P212),1), $P:$P, "&lt;="&amp;EOMONTH(P212,0))&gt;10), _xlfn.TEXTJOIN(", ", TRUE, _xlfn._xlws.FILTER($S:$S, ($C:$C=C212) * ($P:$P&gt;=DATE(YEAR(P212),MONTH(P212),1)) * ($P:$P&lt;=EOMONTH(P212,0)))), "")</f>
        <v/>
      </c>
    </row>
    <row r="213" spans="1:25" ht="30" x14ac:dyDescent="0.25">
      <c r="A213" s="83">
        <v>206</v>
      </c>
      <c r="B213" s="111" t="s">
        <v>26038</v>
      </c>
      <c r="C213" s="159" t="str">
        <f>_xlfn.XLOOKUP(D213,[1]!Data[CEDULA],[1]!Data[Nombre Completo],"No Existe",0,1)</f>
        <v>JUAN CARLOS CORRO MOLINA</v>
      </c>
      <c r="D213" s="162">
        <v>1044392407</v>
      </c>
      <c r="E213" s="139">
        <f>IFERROR(_xlfn.NUMBERVALUE(Data[[#This Row],[CEDULA ]],",","."),_xlfn.NUMBERVALUE(Data[[#This Row],[CEDULA ]],".",","))</f>
        <v>1044392407</v>
      </c>
      <c r="F213" s="139" t="str">
        <f>_xlfn.XLOOKUP(E213,[1]!Data[CEDULA],[1]!Data[CARGO],"No Existe",0,1)</f>
        <v>SUPERNUMERARIO(A)</v>
      </c>
      <c r="G213" s="24" t="str">
        <f>_xlfn.XLOOKUP(E213,[1]!Data[CEDULA],[1]!Data[EMPRESA DONDE PRESTA SERVICIO],"No Existe",0,1)</f>
        <v>COMFAMILIAR ATLANTICO</v>
      </c>
      <c r="H213" s="24" t="str">
        <f>_xlfn.XLOOKUP(E213,[1]!Data[CEDULA],[1]!Data[UBICACIÓN],"No Existe",0,1)</f>
        <v>CENTRO RECREACIONAL TURIPANA</v>
      </c>
      <c r="I213" s="24" t="s">
        <v>25912</v>
      </c>
      <c r="J213" s="111" t="str">
        <f>UPPER(TEXT(Data[[#This Row],[F. INICIO]],"mmmm"))</f>
        <v>DICIEMBRE</v>
      </c>
      <c r="K213" s="13">
        <v>24</v>
      </c>
      <c r="L213" s="11" t="s">
        <v>5</v>
      </c>
      <c r="M213" s="11" t="s">
        <v>25630</v>
      </c>
      <c r="N213" s="141" t="str">
        <f>_xlfn.XLOOKUP(D213,[1]!Data[CEDULA],[1]!Data[EPS/SURA],"No Existe",0,1)</f>
        <v>MUTUALSER</v>
      </c>
      <c r="O213" s="11">
        <f>YEAR(Data[[#This Row],[F. INICIO]])</f>
        <v>2023</v>
      </c>
      <c r="P213" s="19">
        <v>45268</v>
      </c>
      <c r="Q213" s="19">
        <v>45291</v>
      </c>
      <c r="R213" s="24" t="s">
        <v>4810</v>
      </c>
      <c r="S213" s="92" t="str">
        <f>IF(Data[[#This Row],[TIPO DE INCAPACIDAD]]="LICENCIA DE PATERNIDAD","Licencia de paternidad",IF(Data[[#This Row],[TIPO DE INCAPACIDAD]]="LICENCIA DE LUTO","Licencia de Luto",_xlfn.IFNA(VLOOKUP(R213,'CIE-10 PARA RIPS'!$A$6:B13378,2,0),"No especificado")))</f>
        <v>Esguinces y torceduras que comprometen el ligamento cruzado (anterior) (posterior) de la rodilla</v>
      </c>
      <c r="T213" t="str">
        <f>IF(P213&lt;&gt;"", IF(P213&gt;0, IF(P213&lt;=DATE(YEAR(P213),MONTH(P213),DAY(P213)), IF(P213&gt;=DATE(YEAR(P213),MONTH(P213),1), IF(K213&gt;10, C213, IF(SUMIFS($K:$K, $C:$C, C213, $P:$P, "&gt;="&amp;DATE(YEAR(P213),MONTH(P213),1), $P:$P, "&lt;="&amp;EOMONTH(P213,0))&gt;10, C213, "")), ""))), "")</f>
        <v>JUAN CARLOS CORRO MOLINA</v>
      </c>
      <c r="U213">
        <f>IF(AND(P213&lt;&gt;"", P213&gt;=DATE(YEAR(P213),MONTH(P213),1), SUMIFS($K:$K, $C:$C, C213, $P:$P, "&gt;="&amp;DATE(YEAR(P213),MONTH(P213),1), $P:$P, "&lt;="&amp;EOMONTH(P213,0))&gt;10), K213, "")</f>
        <v>24</v>
      </c>
      <c r="V213">
        <f>IF(AND(P213&lt;&gt;"", P213&gt;=DATE(YEAR(P213),MONTH(P213),1), SUMIFS($K:$K, $C:$C, C213, $P:$P, "&gt;="&amp;DATE(YEAR(P213),MONTH(P213),1), $P:$P, "&lt;="&amp;EOMONTH(P213,0))&gt;10), YEAR(P213), "")</f>
        <v>2023</v>
      </c>
      <c r="W213" t="str">
        <f>IF(AND(P213&lt;&gt;"", P213&gt;=DATE(YEAR(P213),MONTH(P213),1), SUMIFS($K:$K, $C:$C, C213, $P:$P, "&gt;="&amp;DATE(YEAR(P213),MONTH(P213),1), $P:$P, "&lt;="&amp;EOMONTH(P213,0))&gt;10), TEXT(P213, "MMMM"), "")</f>
        <v>diciembre</v>
      </c>
      <c r="X213" t="str" cm="1">
        <f t="array" ref="X213">IF(AND(P213&lt;&gt;"", P213&gt;=DATE(YEAR(P213),MONTH(P213),1), SUMIFS($K:$K, $C:$C, C213, $P:$P, "&gt;="&amp;DATE(YEAR(P213),MONTH(P213),1), $P:$P, "&lt;="&amp;EOMONTH(P213,0))&gt;10), _xlfn.TEXTJOIN(", ", TRUE, _xlfn._xlws.FILTER($R:$R, ($C:$C=C213) * ($P:$P&gt;=DATE(YEAR(P213),MONTH(P213),1)) * ($P:$P&lt;=EOMONTH(P213,0)))), "")</f>
        <v>S835, S835</v>
      </c>
      <c r="Y213" t="str" cm="1">
        <f t="array" ref="Y213">IF(AND(P213&lt;&gt;"", P213&gt;=DATE(YEAR(P213),MONTH(P213),1), SUMIFS($K:$K, $C:$C, C213, $P:$P, "&gt;="&amp;DATE(YEAR(P213),MONTH(P213),1), $P:$P, "&lt;="&amp;EOMONTH(P213,0))&gt;10), _xlfn.TEXTJOIN(", ", TRUE, _xlfn._xlws.FILTER($S:$S, ($C:$C=C213) * ($P:$P&gt;=DATE(YEAR(P213),MONTH(P213),1)) * ($P:$P&lt;=EOMONTH(P213,0)))), "")</f>
        <v>Esguinces y torceduras que comprometen el ligamento cruzado (anterior) (posterior) de la rodilla, Esguinces y torceduras que comprometen el ligamento cruzado (anterior) (posterior) de la rodilla</v>
      </c>
    </row>
    <row r="214" spans="1:25" ht="30" x14ac:dyDescent="0.25">
      <c r="A214" s="83">
        <v>207</v>
      </c>
      <c r="B214" s="111" t="s">
        <v>26038</v>
      </c>
      <c r="C214" s="159" t="str">
        <f>_xlfn.XLOOKUP(D214,[1]!Data[CEDULA],[1]!Data[Nombre Completo],"No Existe",0,1)</f>
        <v>DIONI DE JESUS ECHEVERRIA CASTRO</v>
      </c>
      <c r="D214" s="164">
        <v>1129566741</v>
      </c>
      <c r="E214" s="141">
        <f>IFERROR(_xlfn.NUMBERVALUE(Data[[#This Row],[CEDULA ]],",","."),_xlfn.NUMBERVALUE(Data[[#This Row],[CEDULA ]],".",","))</f>
        <v>1129566741</v>
      </c>
      <c r="F214" s="141" t="str">
        <f>_xlfn.XLOOKUP(E214,[1]!Data[CEDULA],[1]!Data[CARGO],"No Existe",0,1)</f>
        <v>COCINERO 1</v>
      </c>
      <c r="G214" s="111" t="str">
        <f>_xlfn.XLOOKUP(E214,[1]!Data[CEDULA],[1]!Data[EMPRESA DONDE PRESTA SERVICIO],"No Existe",0,1)</f>
        <v>COMFAMILIAR ATLANTICO</v>
      </c>
      <c r="H214" s="111" t="str">
        <f>_xlfn.XLOOKUP(E214,[1]!Data[CEDULA],[1]!Data[UBICACIÓN],"No Existe",0,1)</f>
        <v>SEDE NORTE MERCADEO</v>
      </c>
      <c r="I214" s="111" t="s">
        <v>25912</v>
      </c>
      <c r="J214" s="111" t="str">
        <f>UPPER(TEXT(Data[[#This Row],[F. INICIO]],"mmmm"))</f>
        <v>DICIEMBRE</v>
      </c>
      <c r="K214" s="13">
        <v>10</v>
      </c>
      <c r="L214" s="11" t="s">
        <v>5</v>
      </c>
      <c r="M214" s="11" t="s">
        <v>25630</v>
      </c>
      <c r="N214" s="141" t="str">
        <f>_xlfn.XLOOKUP(D214,[1]!Data[CEDULA],[1]!Data[EPS/SURA],"No Existe",0,1)</f>
        <v>SALUD TOTAL</v>
      </c>
      <c r="O214" s="11">
        <f>YEAR(Data[[#This Row],[F. INICIO]])</f>
        <v>2023</v>
      </c>
      <c r="P214" s="19">
        <v>45282</v>
      </c>
      <c r="Q214" s="19">
        <v>45291</v>
      </c>
      <c r="R214" s="24" t="s">
        <v>25903</v>
      </c>
      <c r="S214" s="92" t="str">
        <f>IF(Data[[#This Row],[TIPO DE INCAPACIDAD]]="LICENCIA DE PATERNIDAD","Licencia de paternidad",IF(Data[[#This Row],[TIPO DE INCAPACIDAD]]="LICENCIA DE LUTO","Licencia de Luto",_xlfn.IFNA(VLOOKUP(R214,'CIE-10 PARA RIPS'!$A$6:B13379,2,0),"No especificado")))</f>
        <v>Ciertas enfermedades infecciosas y parasitarias (A00-B99).</v>
      </c>
      <c r="T214" t="str">
        <f>IF(P214&lt;&gt;"", IF(P214&gt;0, IF(P214&lt;=DATE(YEAR(P214),MONTH(P214),DAY(P214)), IF(P214&gt;=DATE(YEAR(P214),MONTH(P214),1), IF(K214&gt;10, C214, IF(SUMIFS($K:$K, $C:$C, C214, $P:$P, "&gt;="&amp;DATE(YEAR(P214),MONTH(P214),1), $P:$P, "&lt;="&amp;EOMONTH(P214,0))&gt;10, C214, "")), ""))), "")</f>
        <v>DIONI DE JESUS ECHEVERRIA CASTRO</v>
      </c>
      <c r="U214">
        <f>IF(AND(P214&lt;&gt;"", P214&gt;=DATE(YEAR(P214),MONTH(P214),1), SUMIFS($K:$K, $C:$C, C214, $P:$P, "&gt;="&amp;DATE(YEAR(P214),MONTH(P214),1), $P:$P, "&lt;="&amp;EOMONTH(P214,0))&gt;10), K214, "")</f>
        <v>10</v>
      </c>
      <c r="V214">
        <f>IF(AND(P214&lt;&gt;"", P214&gt;=DATE(YEAR(P214),MONTH(P214),1), SUMIFS($K:$K, $C:$C, C214, $P:$P, "&gt;="&amp;DATE(YEAR(P214),MONTH(P214),1), $P:$P, "&lt;="&amp;EOMONTH(P214,0))&gt;10), YEAR(P214), "")</f>
        <v>2023</v>
      </c>
      <c r="W214" t="str">
        <f>IF(AND(P214&lt;&gt;"", P214&gt;=DATE(YEAR(P214),MONTH(P214),1), SUMIFS($K:$K, $C:$C, C214, $P:$P, "&gt;="&amp;DATE(YEAR(P214),MONTH(P214),1), $P:$P, "&lt;="&amp;EOMONTH(P214,0))&gt;10), TEXT(P214, "MMMM"), "")</f>
        <v>diciembre</v>
      </c>
      <c r="X214" t="str" cm="1">
        <f t="array" ref="X214">IF(AND(P214&lt;&gt;"", P214&gt;=DATE(YEAR(P214),MONTH(P214),1), SUMIFS($K:$K, $C:$C, C214, $P:$P, "&gt;="&amp;DATE(YEAR(P214),MONTH(P214),1), $P:$P, "&lt;="&amp;EOMONTH(P214,0))&gt;10), _xlfn.TEXTJOIN(", ", TRUE, _xlfn._xlws.FILTER($R:$R, ($C:$C=C214) * ($P:$P&gt;=DATE(YEAR(P214),MONTH(P214),1)) * ($P:$P&lt;=EOMONTH(P214,0)))), "")</f>
        <v>R509, A90X</v>
      </c>
      <c r="Y214" t="str" cm="1">
        <f t="array" ref="Y214">IF(AND(P214&lt;&gt;"", P214&gt;=DATE(YEAR(P214),MONTH(P214),1), SUMIFS($K:$K, $C:$C, C214, $P:$P, "&gt;="&amp;DATE(YEAR(P214),MONTH(P214),1), $P:$P, "&lt;="&amp;EOMONTH(P214,0))&gt;10), _xlfn.TEXTJOIN(", ", TRUE, _xlfn._xlws.FILTER($S:$S, ($C:$C=C214) * ($P:$P&gt;=DATE(YEAR(P214),MONTH(P214),1)) * ($P:$P&lt;=EOMONTH(P214,0)))), "")</f>
        <v>Fiebre, no especificada, Ciertas enfermedades infecciosas y parasitarias (A00-B99).</v>
      </c>
    </row>
    <row r="215" spans="1:25" x14ac:dyDescent="0.25">
      <c r="A215" s="83">
        <v>208</v>
      </c>
      <c r="B215" s="111" t="s">
        <v>26038</v>
      </c>
      <c r="C215" s="159" t="str">
        <f>_xlfn.XLOOKUP(D215,[1]!Data[CEDULA],[1]!Data[Nombre Completo],"No Existe",0,1)</f>
        <v>EDGARDO JOSE CASTRO SANDOVAL</v>
      </c>
      <c r="D215" s="162">
        <v>72293897</v>
      </c>
      <c r="E215" s="139">
        <f>IFERROR(_xlfn.NUMBERVALUE(Data[[#This Row],[CEDULA ]],",","."),_xlfn.NUMBERVALUE(Data[[#This Row],[CEDULA ]],".",","))</f>
        <v>72293897</v>
      </c>
      <c r="F215" s="139" t="str">
        <f>_xlfn.XLOOKUP(E215,[1]!Data[CEDULA],[1]!Data[CARGO],"No Existe",0,1)</f>
        <v>SUPERNUMERARIO(A)</v>
      </c>
      <c r="G215" s="11" t="str">
        <f>_xlfn.XLOOKUP(E215,[1]!Data[CEDULA],[1]!Data[EMPRESA DONDE PRESTA SERVICIO],"No Existe",0,1)</f>
        <v>COMFAMILIAR ATLANTICO</v>
      </c>
      <c r="H215" s="11" t="str">
        <f>_xlfn.XLOOKUP(E215,[1]!Data[CEDULA],[1]!Data[UBICACIÓN],"No Existe",0,1)</f>
        <v>CENTRO RECREACIONAL TURIPANA</v>
      </c>
      <c r="I215" s="11" t="s">
        <v>25912</v>
      </c>
      <c r="J215" s="111" t="str">
        <f>UPPER(TEXT(Data[[#This Row],[F. INICIO]],"mmmm"))</f>
        <v>ENERO</v>
      </c>
      <c r="K215" s="13">
        <v>3</v>
      </c>
      <c r="L215" s="11" t="s">
        <v>5</v>
      </c>
      <c r="M215" s="11" t="s">
        <v>25630</v>
      </c>
      <c r="N215" s="141" t="str">
        <f>_xlfn.XLOOKUP(D215,[1]!Data[CEDULA],[1]!Data[EPS/SURA],"No Existe",0,1)</f>
        <v>EPS/SURA</v>
      </c>
      <c r="O215" s="5">
        <f>YEAR(Data[[#This Row],[F. INICIO]])</f>
        <v>2022</v>
      </c>
      <c r="P215" s="26">
        <v>44566</v>
      </c>
      <c r="Q215" s="26">
        <v>44568</v>
      </c>
      <c r="R215" s="11" t="s">
        <v>7299</v>
      </c>
      <c r="S215" s="92" t="str">
        <f>IF(Data[[#This Row],[TIPO DE INCAPACIDAD]]="LICENCIA DE PATERNIDAD","Licencia de paternidad",IF(Data[[#This Row],[TIPO DE INCAPACIDAD]]="LICENCIA DE LUTO","Licencia de Luto",_xlfn.IFNA(VLOOKUP(R215,'CIE-10 PARA RIPS'!$A$6:B13380,2,0),"No especificado")))</f>
        <v>Colico renal, no especificado</v>
      </c>
      <c r="T215" t="str">
        <f>IF(P215&lt;&gt;"", IF(P215&gt;0, IF(P215&lt;=DATE(YEAR(P215),MONTH(P215),DAY(P215)), IF(P215&gt;=DATE(YEAR(P215),MONTH(P215),1), IF(K215&gt;10, C215, IF(SUMIFS($K:$K, $C:$C, C215, $P:$P, "&gt;="&amp;DATE(YEAR(P215),MONTH(P215),1), $P:$P, "&lt;="&amp;EOMONTH(P215,0))&gt;10, C215, "")), ""))), "")</f>
        <v/>
      </c>
      <c r="U215" t="str">
        <f>IF(AND(P215&lt;&gt;"", P215&gt;=DATE(YEAR(P215),MONTH(P215),1), SUMIFS($K:$K, $C:$C, C215, $P:$P, "&gt;="&amp;DATE(YEAR(P215),MONTH(P215),1), $P:$P, "&lt;="&amp;EOMONTH(P215,0))&gt;10), K215, "")</f>
        <v/>
      </c>
      <c r="V215" t="str">
        <f>IF(AND(P215&lt;&gt;"", P215&gt;=DATE(YEAR(P215),MONTH(P215),1), SUMIFS($K:$K, $C:$C, C215, $P:$P, "&gt;="&amp;DATE(YEAR(P215),MONTH(P215),1), $P:$P, "&lt;="&amp;EOMONTH(P215,0))&gt;10), YEAR(P215), "")</f>
        <v/>
      </c>
      <c r="W215" t="str">
        <f>IF(AND(P215&lt;&gt;"", P215&gt;=DATE(YEAR(P215),MONTH(P215),1), SUMIFS($K:$K, $C:$C, C215, $P:$P, "&gt;="&amp;DATE(YEAR(P215),MONTH(P215),1), $P:$P, "&lt;="&amp;EOMONTH(P215,0))&gt;10), TEXT(P215, "MMMM"), "")</f>
        <v/>
      </c>
      <c r="X215" t="str" cm="1">
        <f t="array" ref="X215">IF(AND(P215&lt;&gt;"", P215&gt;=DATE(YEAR(P215),MONTH(P215),1), SUMIFS($K:$K, $C:$C, C215, $P:$P, "&gt;="&amp;DATE(YEAR(P215),MONTH(P215),1), $P:$P, "&lt;="&amp;EOMONTH(P215,0))&gt;10), _xlfn.TEXTJOIN(", ", TRUE, _xlfn._xlws.FILTER($R:$R, ($C:$C=C215) * ($P:$P&gt;=DATE(YEAR(P215),MONTH(P215),1)) * ($P:$P&lt;=EOMONTH(P215,0)))), "")</f>
        <v/>
      </c>
      <c r="Y215" t="str" cm="1">
        <f t="array" ref="Y215">IF(AND(P215&lt;&gt;"", P215&gt;=DATE(YEAR(P215),MONTH(P215),1), SUMIFS($K:$K, $C:$C, C215, $P:$P, "&gt;="&amp;DATE(YEAR(P215),MONTH(P215),1), $P:$P, "&lt;="&amp;EOMONTH(P215,0))&gt;10), _xlfn.TEXTJOIN(", ", TRUE, _xlfn._xlws.FILTER($S:$S, ($C:$C=C215) * ($P:$P&gt;=DATE(YEAR(P215),MONTH(P215),1)) * ($P:$P&lt;=EOMONTH(P215,0)))), "")</f>
        <v/>
      </c>
    </row>
    <row r="216" spans="1:25" x14ac:dyDescent="0.25">
      <c r="A216" s="83">
        <v>209</v>
      </c>
      <c r="B216" s="111" t="s">
        <v>26038</v>
      </c>
      <c r="C216" s="159" t="str">
        <f>_xlfn.XLOOKUP(D216,[1]!Data[CEDULA],[1]!Data[Nombre Completo],"No Existe",0,1)</f>
        <v>DARLINE ISABEL REDONDO HERNANDEZ</v>
      </c>
      <c r="D216" s="162">
        <v>22512113</v>
      </c>
      <c r="E216" s="139">
        <f>IFERROR(_xlfn.NUMBERVALUE(Data[[#This Row],[CEDULA ]],",","."),_xlfn.NUMBERVALUE(Data[[#This Row],[CEDULA ]],".",","))</f>
        <v>22512113</v>
      </c>
      <c r="F216" s="139" t="str">
        <f>_xlfn.XLOOKUP(E216,[1]!Data[CEDULA],[1]!Data[CARGO],"No Existe",0,1)</f>
        <v>RECEPCIONISTA</v>
      </c>
      <c r="G216" s="5" t="str">
        <f>_xlfn.XLOOKUP(E216,[1]!Data[CEDULA],[1]!Data[EMPRESA DONDE PRESTA SERVICIO],"No Existe",0,1)</f>
        <v>COMFAMILIAR ATLANTICO</v>
      </c>
      <c r="H216" s="5" t="str">
        <f>_xlfn.XLOOKUP(E216,[1]!Data[CEDULA],[1]!Data[UBICACIÓN],"No Existe",0,1)</f>
        <v>CENTRO RECREACIONAL TURIPANA</v>
      </c>
      <c r="I216" s="24" t="s">
        <v>25911</v>
      </c>
      <c r="J216" s="111" t="str">
        <f>UPPER(TEXT(Data[[#This Row],[F. INICIO]],"mmmm"))</f>
        <v>ENERO</v>
      </c>
      <c r="K216" s="9">
        <v>2</v>
      </c>
      <c r="L216" s="11" t="s">
        <v>5</v>
      </c>
      <c r="M216" s="11" t="s">
        <v>25630</v>
      </c>
      <c r="N216" s="141" t="str">
        <f>_xlfn.XLOOKUP(D216,[1]!Data[CEDULA],[1]!Data[EPS/SURA],"No Existe",0,1)</f>
        <v>SALUD TOTAL</v>
      </c>
      <c r="O216" s="5">
        <f>YEAR(Data[[#This Row],[F. INICIO]])</f>
        <v>2022</v>
      </c>
      <c r="P216" s="17">
        <v>44568</v>
      </c>
      <c r="Q216" s="17">
        <v>44569</v>
      </c>
      <c r="R216" s="7" t="s">
        <v>9328</v>
      </c>
      <c r="S216" s="92" t="str">
        <f>IF(Data[[#This Row],[TIPO DE INCAPACIDAD]]="LICENCIA DE PATERNIDAD","Licencia de paternidad",IF(Data[[#This Row],[TIPO DE INCAPACIDAD]]="LICENCIA DE LUTO","Licencia de Luto",_xlfn.IFNA(VLOOKUP(R216,'CIE-10 PARA RIPS'!$A$6:B13381,2,0),"No especificado")))</f>
        <v>Otalgia</v>
      </c>
      <c r="T216" t="str">
        <f>IF(P216&lt;&gt;"", IF(P216&gt;0, IF(P216&lt;=DATE(YEAR(P216),MONTH(P216),DAY(P216)), IF(P216&gt;=DATE(YEAR(P216),MONTH(P216),1), IF(K216&gt;10, C216, IF(SUMIFS($K:$K, $C:$C, C216, $P:$P, "&gt;="&amp;DATE(YEAR(P216),MONTH(P216),1), $P:$P, "&lt;="&amp;EOMONTH(P216,0))&gt;10, C216, "")), ""))), "")</f>
        <v/>
      </c>
      <c r="U216" t="str">
        <f>IF(AND(P216&lt;&gt;"", P216&gt;=DATE(YEAR(P216),MONTH(P216),1), SUMIFS($K:$K, $C:$C, C216, $P:$P, "&gt;="&amp;DATE(YEAR(P216),MONTH(P216),1), $P:$P, "&lt;="&amp;EOMONTH(P216,0))&gt;10), K216, "")</f>
        <v/>
      </c>
      <c r="V216" t="str">
        <f>IF(AND(P216&lt;&gt;"", P216&gt;=DATE(YEAR(P216),MONTH(P216),1), SUMIFS($K:$K, $C:$C, C216, $P:$P, "&gt;="&amp;DATE(YEAR(P216),MONTH(P216),1), $P:$P, "&lt;="&amp;EOMONTH(P216,0))&gt;10), YEAR(P216), "")</f>
        <v/>
      </c>
      <c r="W216" t="str">
        <f>IF(AND(P216&lt;&gt;"", P216&gt;=DATE(YEAR(P216),MONTH(P216),1), SUMIFS($K:$K, $C:$C, C216, $P:$P, "&gt;="&amp;DATE(YEAR(P216),MONTH(P216),1), $P:$P, "&lt;="&amp;EOMONTH(P216,0))&gt;10), TEXT(P216, "MMMM"), "")</f>
        <v/>
      </c>
      <c r="X216" t="str" cm="1">
        <f t="array" ref="X216">IF(AND(P216&lt;&gt;"", P216&gt;=DATE(YEAR(P216),MONTH(P216),1), SUMIFS($K:$K, $C:$C, C216, $P:$P, "&gt;="&amp;DATE(YEAR(P216),MONTH(P216),1), $P:$P, "&lt;="&amp;EOMONTH(P216,0))&gt;10), _xlfn.TEXTJOIN(", ", TRUE, _xlfn._xlws.FILTER($R:$R, ($C:$C=C216) * ($P:$P&gt;=DATE(YEAR(P216),MONTH(P216),1)) * ($P:$P&lt;=EOMONTH(P216,0)))), "")</f>
        <v/>
      </c>
      <c r="Y216" t="str" cm="1">
        <f t="array" ref="Y216">IF(AND(P216&lt;&gt;"", P216&gt;=DATE(YEAR(P216),MONTH(P216),1), SUMIFS($K:$K, $C:$C, C216, $P:$P, "&gt;="&amp;DATE(YEAR(P216),MONTH(P216),1), $P:$P, "&lt;="&amp;EOMONTH(P216,0))&gt;10), _xlfn.TEXTJOIN(", ", TRUE, _xlfn._xlws.FILTER($S:$S, ($C:$C=C216) * ($P:$P&gt;=DATE(YEAR(P216),MONTH(P216),1)) * ($P:$P&lt;=EOMONTH(P216,0)))), "")</f>
        <v/>
      </c>
    </row>
    <row r="217" spans="1:25" x14ac:dyDescent="0.25">
      <c r="A217" s="83">
        <v>210</v>
      </c>
      <c r="B217" s="111" t="s">
        <v>26038</v>
      </c>
      <c r="C217" s="159" t="str">
        <f>_xlfn.XLOOKUP(D217,[1]!Data[CEDULA],[1]!Data[Nombre Completo],"No Existe",0,1)</f>
        <v>MONICA CECILIA CARDENAS PEDROZA</v>
      </c>
      <c r="D217" s="162">
        <v>1046812955</v>
      </c>
      <c r="E217" s="139">
        <f>IFERROR(_xlfn.NUMBERVALUE(Data[[#This Row],[CEDULA ]],",","."),_xlfn.NUMBERVALUE(Data[[#This Row],[CEDULA ]],".",","))</f>
        <v>1046812955</v>
      </c>
      <c r="F217" s="139" t="str">
        <f>_xlfn.XLOOKUP(E217,[1]!Data[CEDULA],[1]!Data[CARGO],"No Existe",0,1)</f>
        <v>SUPERNUMERARIO(A)</v>
      </c>
      <c r="G217" s="5" t="str">
        <f>_xlfn.XLOOKUP(E217,[1]!Data[CEDULA],[1]!Data[EMPRESA DONDE PRESTA SERVICIO],"No Existe",0,1)</f>
        <v>COMFAMILIAR ATLANTICO</v>
      </c>
      <c r="H217" s="5" t="str">
        <f>_xlfn.XLOOKUP(E217,[1]!Data[CEDULA],[1]!Data[UBICACIÓN],"No Existe",0,1)</f>
        <v>C. ATENCION C.48</v>
      </c>
      <c r="I217" s="5" t="s">
        <v>25911</v>
      </c>
      <c r="J217" s="111" t="str">
        <f>UPPER(TEXT(Data[[#This Row],[F. INICIO]],"mmmm"))</f>
        <v>ENERO</v>
      </c>
      <c r="K217" s="9">
        <v>3</v>
      </c>
      <c r="L217" s="11" t="s">
        <v>5</v>
      </c>
      <c r="M217" s="11" t="s">
        <v>25630</v>
      </c>
      <c r="N217" s="141" t="str">
        <f>_xlfn.XLOOKUP(D217,[1]!Data[CEDULA],[1]!Data[EPS/SURA],"No Existe",0,1)</f>
        <v>E.P.S SANITAS</v>
      </c>
      <c r="O217" s="5">
        <f>YEAR(Data[[#This Row],[F. INICIO]])</f>
        <v>2022</v>
      </c>
      <c r="P217" s="17">
        <v>44567</v>
      </c>
      <c r="Q217" s="17">
        <v>44569</v>
      </c>
      <c r="R217" s="7" t="s">
        <v>9421</v>
      </c>
      <c r="S217" s="92" t="str">
        <f>IF(Data[[#This Row],[TIPO DE INCAPACIDAD]]="LICENCIA DE PATERNIDAD","Licencia de paternidad",IF(Data[[#This Row],[TIPO DE INCAPACIDAD]]="LICENCIA DE LUTO","Licencia de Luto",_xlfn.IFNA(VLOOKUP(R217,'CIE-10 PARA RIPS'!$A$6:B13382,2,0),"No especificado")))</f>
        <v>Otitis externa aguda, no infecciosa</v>
      </c>
      <c r="T217" t="str">
        <f>IF(P217&lt;&gt;"", IF(P217&gt;0, IF(P217&lt;=DATE(YEAR(P217),MONTH(P217),DAY(P217)), IF(P217&gt;=DATE(YEAR(P217),MONTH(P217),1), IF(K217&gt;10, C217, IF(SUMIFS($K:$K, $C:$C, C217, $P:$P, "&gt;="&amp;DATE(YEAR(P217),MONTH(P217),1), $P:$P, "&lt;="&amp;EOMONTH(P217,0))&gt;10, C217, "")), ""))), "")</f>
        <v/>
      </c>
      <c r="U217" t="str">
        <f>IF(AND(P217&lt;&gt;"", P217&gt;=DATE(YEAR(P217),MONTH(P217),1), SUMIFS($K:$K, $C:$C, C217, $P:$P, "&gt;="&amp;DATE(YEAR(P217),MONTH(P217),1), $P:$P, "&lt;="&amp;EOMONTH(P217,0))&gt;10), K217, "")</f>
        <v/>
      </c>
      <c r="V217" t="str">
        <f>IF(AND(P217&lt;&gt;"", P217&gt;=DATE(YEAR(P217),MONTH(P217),1), SUMIFS($K:$K, $C:$C, C217, $P:$P, "&gt;="&amp;DATE(YEAR(P217),MONTH(P217),1), $P:$P, "&lt;="&amp;EOMONTH(P217,0))&gt;10), YEAR(P217), "")</f>
        <v/>
      </c>
      <c r="W217" t="str">
        <f>IF(AND(P217&lt;&gt;"", P217&gt;=DATE(YEAR(P217),MONTH(P217),1), SUMIFS($K:$K, $C:$C, C217, $P:$P, "&gt;="&amp;DATE(YEAR(P217),MONTH(P217),1), $P:$P, "&lt;="&amp;EOMONTH(P217,0))&gt;10), TEXT(P217, "MMMM"), "")</f>
        <v/>
      </c>
      <c r="X217" t="str" cm="1">
        <f t="array" ref="X217">IF(AND(P217&lt;&gt;"", P217&gt;=DATE(YEAR(P217),MONTH(P217),1), SUMIFS($K:$K, $C:$C, C217, $P:$P, "&gt;="&amp;DATE(YEAR(P217),MONTH(P217),1), $P:$P, "&lt;="&amp;EOMONTH(P217,0))&gt;10), _xlfn.TEXTJOIN(", ", TRUE, _xlfn._xlws.FILTER($R:$R, ($C:$C=C217) * ($P:$P&gt;=DATE(YEAR(P217),MONTH(P217),1)) * ($P:$P&lt;=EOMONTH(P217,0)))), "")</f>
        <v/>
      </c>
      <c r="Y217" t="str" cm="1">
        <f t="array" ref="Y217">IF(AND(P217&lt;&gt;"", P217&gt;=DATE(YEAR(P217),MONTH(P217),1), SUMIFS($K:$K, $C:$C, C217, $P:$P, "&gt;="&amp;DATE(YEAR(P217),MONTH(P217),1), $P:$P, "&lt;="&amp;EOMONTH(P217,0))&gt;10), _xlfn.TEXTJOIN(", ", TRUE, _xlfn._xlws.FILTER($S:$S, ($C:$C=C217) * ($P:$P&gt;=DATE(YEAR(P217),MONTH(P217),1)) * ($P:$P&lt;=EOMONTH(P217,0)))), "")</f>
        <v/>
      </c>
    </row>
    <row r="218" spans="1:25" x14ac:dyDescent="0.25">
      <c r="A218" s="83">
        <v>211</v>
      </c>
      <c r="B218" s="111" t="s">
        <v>26038</v>
      </c>
      <c r="C218" s="159" t="str">
        <f>_xlfn.XLOOKUP(D218,[1]!Data[CEDULA],[1]!Data[Nombre Completo],"No Existe",0,1)</f>
        <v>CELIA MARIA MOLINA CORONELL</v>
      </c>
      <c r="D218" s="162">
        <v>1044392321</v>
      </c>
      <c r="E218" s="139">
        <f>IFERROR(_xlfn.NUMBERVALUE(Data[[#This Row],[CEDULA ]],",","."),_xlfn.NUMBERVALUE(Data[[#This Row],[CEDULA ]],".",","))</f>
        <v>1044392321</v>
      </c>
      <c r="F218" s="139" t="str">
        <f>_xlfn.XLOOKUP(E218,[1]!Data[CEDULA],[1]!Data[CARGO],"No Existe",0,1)</f>
        <v>RECEPCIONISTA</v>
      </c>
      <c r="G218" s="5" t="str">
        <f>_xlfn.XLOOKUP(E218,[1]!Data[CEDULA],[1]!Data[EMPRESA DONDE PRESTA SERVICIO],"No Existe",0,1)</f>
        <v>COMFAMILIAR ATLANTICO</v>
      </c>
      <c r="H218" s="5" t="str">
        <f>_xlfn.XLOOKUP(E218,[1]!Data[CEDULA],[1]!Data[UBICACIÓN],"No Existe",0,1)</f>
        <v>CENTRO RECREACIONAL TURIPANA</v>
      </c>
      <c r="I218" s="24" t="s">
        <v>25911</v>
      </c>
      <c r="J218" s="111" t="str">
        <f>UPPER(TEXT(Data[[#This Row],[F. INICIO]],"mmmm"))</f>
        <v>ENERO</v>
      </c>
      <c r="K218" s="9">
        <v>2</v>
      </c>
      <c r="L218" s="11" t="s">
        <v>5</v>
      </c>
      <c r="M218" s="11" t="s">
        <v>25630</v>
      </c>
      <c r="N218" s="141" t="str">
        <f>_xlfn.XLOOKUP(D218,[1]!Data[CEDULA],[1]!Data[EPS/SURA],"No Existe",0,1)</f>
        <v>E.P.S SANITAS</v>
      </c>
      <c r="O218" s="5">
        <f>YEAR(Data[[#This Row],[F. INICIO]])</f>
        <v>2022</v>
      </c>
      <c r="P218" s="17">
        <v>44573</v>
      </c>
      <c r="Q218" s="17">
        <v>44574</v>
      </c>
      <c r="R218" s="7" t="s">
        <v>71</v>
      </c>
      <c r="S218" s="92" t="str">
        <f>IF(Data[[#This Row],[TIPO DE INCAPACIDAD]]="LICENCIA DE PATERNIDAD","Licencia de paternidad",IF(Data[[#This Row],[TIPO DE INCAPACIDAD]]="LICENCIA DE LUTO","Licencia de Luto",_xlfn.IFNA(VLOOKUP(R218,'CIE-10 PARA RIPS'!$A$6:B13383,2,0),"No especificado")))</f>
        <v>Cefalea</v>
      </c>
      <c r="T218" t="str">
        <f>IF(P218&lt;&gt;"", IF(P218&gt;0, IF(P218&lt;=DATE(YEAR(P218),MONTH(P218),DAY(P218)), IF(P218&gt;=DATE(YEAR(P218),MONTH(P218),1), IF(K218&gt;10, C218, IF(SUMIFS($K:$K, $C:$C, C218, $P:$P, "&gt;="&amp;DATE(YEAR(P218),MONTH(P218),1), $P:$P, "&lt;="&amp;EOMONTH(P218,0))&gt;10, C218, "")), ""))), "")</f>
        <v/>
      </c>
      <c r="U218" t="str">
        <f>IF(AND(P218&lt;&gt;"", P218&gt;=DATE(YEAR(P218),MONTH(P218),1), SUMIFS($K:$K, $C:$C, C218, $P:$P, "&gt;="&amp;DATE(YEAR(P218),MONTH(P218),1), $P:$P, "&lt;="&amp;EOMONTH(P218,0))&gt;10), K218, "")</f>
        <v/>
      </c>
      <c r="V218" t="str">
        <f>IF(AND(P218&lt;&gt;"", P218&gt;=DATE(YEAR(P218),MONTH(P218),1), SUMIFS($K:$K, $C:$C, C218, $P:$P, "&gt;="&amp;DATE(YEAR(P218),MONTH(P218),1), $P:$P, "&lt;="&amp;EOMONTH(P218,0))&gt;10), YEAR(P218), "")</f>
        <v/>
      </c>
      <c r="W218" t="str">
        <f>IF(AND(P218&lt;&gt;"", P218&gt;=DATE(YEAR(P218),MONTH(P218),1), SUMIFS($K:$K, $C:$C, C218, $P:$P, "&gt;="&amp;DATE(YEAR(P218),MONTH(P218),1), $P:$P, "&lt;="&amp;EOMONTH(P218,0))&gt;10), TEXT(P218, "MMMM"), "")</f>
        <v/>
      </c>
      <c r="X218" t="str" cm="1">
        <f t="array" ref="X218">IF(AND(P218&lt;&gt;"", P218&gt;=DATE(YEAR(P218),MONTH(P218),1), SUMIFS($K:$K, $C:$C, C218, $P:$P, "&gt;="&amp;DATE(YEAR(P218),MONTH(P218),1), $P:$P, "&lt;="&amp;EOMONTH(P218,0))&gt;10), _xlfn.TEXTJOIN(", ", TRUE, _xlfn._xlws.FILTER($R:$R, ($C:$C=C218) * ($P:$P&gt;=DATE(YEAR(P218),MONTH(P218),1)) * ($P:$P&lt;=EOMONTH(P218,0)))), "")</f>
        <v/>
      </c>
      <c r="Y218" t="str" cm="1">
        <f t="array" ref="Y218">IF(AND(P218&lt;&gt;"", P218&gt;=DATE(YEAR(P218),MONTH(P218),1), SUMIFS($K:$K, $C:$C, C218, $P:$P, "&gt;="&amp;DATE(YEAR(P218),MONTH(P218),1), $P:$P, "&lt;="&amp;EOMONTH(P218,0))&gt;10), _xlfn.TEXTJOIN(", ", TRUE, _xlfn._xlws.FILTER($S:$S, ($C:$C=C218) * ($P:$P&gt;=DATE(YEAR(P218),MONTH(P218),1)) * ($P:$P&lt;=EOMONTH(P218,0)))), "")</f>
        <v/>
      </c>
    </row>
    <row r="219" spans="1:25" x14ac:dyDescent="0.25">
      <c r="A219" s="83">
        <v>212</v>
      </c>
      <c r="B219" s="111" t="s">
        <v>26038</v>
      </c>
      <c r="C219" s="159" t="str">
        <f>_xlfn.XLOOKUP(D219,[1]!Data[CEDULA],[1]!Data[Nombre Completo],"No Existe",0,1)</f>
        <v>RICHARD JOSE DAZA RODRIGUEZ</v>
      </c>
      <c r="D219" s="162">
        <v>72310599</v>
      </c>
      <c r="E219" s="139">
        <f>IFERROR(_xlfn.NUMBERVALUE(Data[[#This Row],[CEDULA ]],",","."),_xlfn.NUMBERVALUE(Data[[#This Row],[CEDULA ]],".",","))</f>
        <v>72310599</v>
      </c>
      <c r="F219" s="139" t="str">
        <f>_xlfn.XLOOKUP(E219,[1]!Data[CEDULA],[1]!Data[CARGO],"No Existe",0,1)</f>
        <v>SUPERNUMERARIO(A)</v>
      </c>
      <c r="G219" s="24" t="str">
        <f>_xlfn.XLOOKUP(E219,[1]!Data[CEDULA],[1]!Data[EMPRESA DONDE PRESTA SERVICIO],"No Existe",0,1)</f>
        <v>COMFAMILIAR ATLANTICO</v>
      </c>
      <c r="H219" s="24" t="str">
        <f>_xlfn.XLOOKUP(E219,[1]!Data[CEDULA],[1]!Data[UBICACIÓN],"No Existe",0,1)</f>
        <v>SEDE NORTE</v>
      </c>
      <c r="I219" s="24" t="s">
        <v>25912</v>
      </c>
      <c r="J219" s="111" t="str">
        <f>UPPER(TEXT(Data[[#This Row],[F. INICIO]],"mmmm"))</f>
        <v>ENERO</v>
      </c>
      <c r="K219" s="13">
        <v>1</v>
      </c>
      <c r="L219" s="11" t="s">
        <v>5</v>
      </c>
      <c r="M219" s="11" t="s">
        <v>25630</v>
      </c>
      <c r="N219" s="141" t="str">
        <f>_xlfn.XLOOKUP(D219,[1]!Data[CEDULA],[1]!Data[EPS/SURA],"No Existe",0,1)</f>
        <v>EPS/SURA</v>
      </c>
      <c r="O219" s="11">
        <f>YEAR(Data[[#This Row],[F. INICIO]])</f>
        <v>2022</v>
      </c>
      <c r="P219" s="19">
        <v>44575</v>
      </c>
      <c r="Q219" s="19">
        <v>44575</v>
      </c>
      <c r="R219" s="24" t="s">
        <v>8805</v>
      </c>
      <c r="S219" s="92" t="str">
        <f>IF(Data[[#This Row],[TIPO DE INCAPACIDAD]]="LICENCIA DE PATERNIDAD","Licencia de paternidad",IF(Data[[#This Row],[TIPO DE INCAPACIDAD]]="LICENCIA DE LUTO","Licencia de Luto",_xlfn.IFNA(VLOOKUP(R219,'CIE-10 PARA RIPS'!$A$6:B13384,2,0),"No especificado")))</f>
        <v>Estado asmatico</v>
      </c>
      <c r="T219" t="str">
        <f>IF(P219&lt;&gt;"", IF(P219&gt;0, IF(P219&lt;=DATE(YEAR(P219),MONTH(P219),DAY(P219)), IF(P219&gt;=DATE(YEAR(P219),MONTH(P219),1), IF(K219&gt;10, C219, IF(SUMIFS($K:$K, $C:$C, C219, $P:$P, "&gt;="&amp;DATE(YEAR(P219),MONTH(P219),1), $P:$P, "&lt;="&amp;EOMONTH(P219,0))&gt;10, C219, "")), ""))), "")</f>
        <v/>
      </c>
      <c r="U219" t="str">
        <f>IF(AND(P219&lt;&gt;"", P219&gt;=DATE(YEAR(P219),MONTH(P219),1), SUMIFS($K:$K, $C:$C, C219, $P:$P, "&gt;="&amp;DATE(YEAR(P219),MONTH(P219),1), $P:$P, "&lt;="&amp;EOMONTH(P219,0))&gt;10), K219, "")</f>
        <v/>
      </c>
      <c r="V219" t="str">
        <f>IF(AND(P219&lt;&gt;"", P219&gt;=DATE(YEAR(P219),MONTH(P219),1), SUMIFS($K:$K, $C:$C, C219, $P:$P, "&gt;="&amp;DATE(YEAR(P219),MONTH(P219),1), $P:$P, "&lt;="&amp;EOMONTH(P219,0))&gt;10), YEAR(P219), "")</f>
        <v/>
      </c>
      <c r="W219" t="str">
        <f>IF(AND(P219&lt;&gt;"", P219&gt;=DATE(YEAR(P219),MONTH(P219),1), SUMIFS($K:$K, $C:$C, C219, $P:$P, "&gt;="&amp;DATE(YEAR(P219),MONTH(P219),1), $P:$P, "&lt;="&amp;EOMONTH(P219,0))&gt;10), TEXT(P219, "MMMM"), "")</f>
        <v/>
      </c>
      <c r="X219" t="str" cm="1">
        <f t="array" ref="X219">IF(AND(P219&lt;&gt;"", P219&gt;=DATE(YEAR(P219),MONTH(P219),1), SUMIFS($K:$K, $C:$C, C219, $P:$P, "&gt;="&amp;DATE(YEAR(P219),MONTH(P219),1), $P:$P, "&lt;="&amp;EOMONTH(P219,0))&gt;10), _xlfn.TEXTJOIN(", ", TRUE, _xlfn._xlws.FILTER($R:$R, ($C:$C=C219) * ($P:$P&gt;=DATE(YEAR(P219),MONTH(P219),1)) * ($P:$P&lt;=EOMONTH(P219,0)))), "")</f>
        <v/>
      </c>
      <c r="Y219" t="str" cm="1">
        <f t="array" ref="Y219">IF(AND(P219&lt;&gt;"", P219&gt;=DATE(YEAR(P219),MONTH(P219),1), SUMIFS($K:$K, $C:$C, C219, $P:$P, "&gt;="&amp;DATE(YEAR(P219),MONTH(P219),1), $P:$P, "&lt;="&amp;EOMONTH(P219,0))&gt;10), _xlfn.TEXTJOIN(", ", TRUE, _xlfn._xlws.FILTER($S:$S, ($C:$C=C219) * ($P:$P&gt;=DATE(YEAR(P219),MONTH(P219),1)) * ($P:$P&lt;=EOMONTH(P219,0)))), "")</f>
        <v/>
      </c>
    </row>
    <row r="220" spans="1:25" x14ac:dyDescent="0.25">
      <c r="A220" s="83">
        <v>213</v>
      </c>
      <c r="B220" s="111" t="s">
        <v>26038</v>
      </c>
      <c r="C220" s="159" t="str">
        <f>_xlfn.XLOOKUP(D220,[1]!Data[CEDULA],[1]!Data[Nombre Completo],"No Existe",0,1)</f>
        <v>RICHARD JOSE DAZA RODRIGUEZ</v>
      </c>
      <c r="D220" s="162">
        <v>72310599</v>
      </c>
      <c r="E220" s="139">
        <f>IFERROR(_xlfn.NUMBERVALUE(Data[[#This Row],[CEDULA ]],",","."),_xlfn.NUMBERVALUE(Data[[#This Row],[CEDULA ]],".",","))</f>
        <v>72310599</v>
      </c>
      <c r="F220" s="139" t="str">
        <f>_xlfn.XLOOKUP(E220,[1]!Data[CEDULA],[1]!Data[CARGO],"No Existe",0,1)</f>
        <v>SUPERNUMERARIO(A)</v>
      </c>
      <c r="G220" s="24" t="str">
        <f>_xlfn.XLOOKUP(E220,[1]!Data[CEDULA],[1]!Data[EMPRESA DONDE PRESTA SERVICIO],"No Existe",0,1)</f>
        <v>COMFAMILIAR ATLANTICO</v>
      </c>
      <c r="H220" s="24" t="str">
        <f>_xlfn.XLOOKUP(E220,[1]!Data[CEDULA],[1]!Data[UBICACIÓN],"No Existe",0,1)</f>
        <v>SEDE NORTE</v>
      </c>
      <c r="I220" s="24" t="s">
        <v>25912</v>
      </c>
      <c r="J220" s="111" t="str">
        <f>UPPER(TEXT(Data[[#This Row],[F. INICIO]],"mmmm"))</f>
        <v>ENERO</v>
      </c>
      <c r="K220" s="13">
        <v>3</v>
      </c>
      <c r="L220" s="11" t="s">
        <v>5</v>
      </c>
      <c r="M220" s="11" t="s">
        <v>25630</v>
      </c>
      <c r="N220" s="141" t="str">
        <f>_xlfn.XLOOKUP(D220,[1]!Data[CEDULA],[1]!Data[EPS/SURA],"No Existe",0,1)</f>
        <v>EPS/SURA</v>
      </c>
      <c r="O220" s="11">
        <f>YEAR(Data[[#This Row],[F. INICIO]])</f>
        <v>2022</v>
      </c>
      <c r="P220" s="19">
        <v>44577</v>
      </c>
      <c r="Q220" s="19">
        <v>44579</v>
      </c>
      <c r="R220" s="24" t="s">
        <v>8298</v>
      </c>
      <c r="S220" s="92" t="str">
        <f>IF(Data[[#This Row],[TIPO DE INCAPACIDAD]]="LICENCIA DE PATERNIDAD","Licencia de paternidad",IF(Data[[#This Row],[TIPO DE INCAPACIDAD]]="LICENCIA DE LUTO","Licencia de Luto",_xlfn.IFNA(VLOOKUP(R220,'CIE-10 PARA RIPS'!$A$6:B13385,2,0),"No especificado")))</f>
        <v>Celulitis de los dedos de la mano y del pie</v>
      </c>
      <c r="T220" t="str">
        <f>IF(P220&lt;&gt;"", IF(P220&gt;0, IF(P220&lt;=DATE(YEAR(P220),MONTH(P220),DAY(P220)), IF(P220&gt;=DATE(YEAR(P220),MONTH(P220),1), IF(K220&gt;10, C220, IF(SUMIFS($K:$K, $C:$C, C220, $P:$P, "&gt;="&amp;DATE(YEAR(P220),MONTH(P220),1), $P:$P, "&lt;="&amp;EOMONTH(P220,0))&gt;10, C220, "")), ""))), "")</f>
        <v/>
      </c>
      <c r="U220" t="str">
        <f>IF(AND(P220&lt;&gt;"", P220&gt;=DATE(YEAR(P220),MONTH(P220),1), SUMIFS($K:$K, $C:$C, C220, $P:$P, "&gt;="&amp;DATE(YEAR(P220),MONTH(P220),1), $P:$P, "&lt;="&amp;EOMONTH(P220,0))&gt;10), K220, "")</f>
        <v/>
      </c>
      <c r="V220" t="str">
        <f>IF(AND(P220&lt;&gt;"", P220&gt;=DATE(YEAR(P220),MONTH(P220),1), SUMIFS($K:$K, $C:$C, C220, $P:$P, "&gt;="&amp;DATE(YEAR(P220),MONTH(P220),1), $P:$P, "&lt;="&amp;EOMONTH(P220,0))&gt;10), YEAR(P220), "")</f>
        <v/>
      </c>
      <c r="W220" t="str">
        <f>IF(AND(P220&lt;&gt;"", P220&gt;=DATE(YEAR(P220),MONTH(P220),1), SUMIFS($K:$K, $C:$C, C220, $P:$P, "&gt;="&amp;DATE(YEAR(P220),MONTH(P220),1), $P:$P, "&lt;="&amp;EOMONTH(P220,0))&gt;10), TEXT(P220, "MMMM"), "")</f>
        <v/>
      </c>
      <c r="X220" t="str" cm="1">
        <f t="array" ref="X220">IF(AND(P220&lt;&gt;"", P220&gt;=DATE(YEAR(P220),MONTH(P220),1), SUMIFS($K:$K, $C:$C, C220, $P:$P, "&gt;="&amp;DATE(YEAR(P220),MONTH(P220),1), $P:$P, "&lt;="&amp;EOMONTH(P220,0))&gt;10), _xlfn.TEXTJOIN(", ", TRUE, _xlfn._xlws.FILTER($R:$R, ($C:$C=C220) * ($P:$P&gt;=DATE(YEAR(P220),MONTH(P220),1)) * ($P:$P&lt;=EOMONTH(P220,0)))), "")</f>
        <v/>
      </c>
      <c r="Y220" t="str" cm="1">
        <f t="array" ref="Y220">IF(AND(P220&lt;&gt;"", P220&gt;=DATE(YEAR(P220),MONTH(P220),1), SUMIFS($K:$K, $C:$C, C220, $P:$P, "&gt;="&amp;DATE(YEAR(P220),MONTH(P220),1), $P:$P, "&lt;="&amp;EOMONTH(P220,0))&gt;10), _xlfn.TEXTJOIN(", ", TRUE, _xlfn._xlws.FILTER($S:$S, ($C:$C=C220) * ($P:$P&gt;=DATE(YEAR(P220),MONTH(P220),1)) * ($P:$P&lt;=EOMONTH(P220,0)))), "")</f>
        <v/>
      </c>
    </row>
    <row r="221" spans="1:25" x14ac:dyDescent="0.25">
      <c r="A221" s="83">
        <v>214</v>
      </c>
      <c r="B221" s="111" t="s">
        <v>26038</v>
      </c>
      <c r="C221" s="159" t="str">
        <f>_xlfn.XLOOKUP(D221,[1]!Data[CEDULA],[1]!Data[Nombre Completo],"No Existe",0,1)</f>
        <v>DUVAN FELIPE ARTETA HERNANDEZ</v>
      </c>
      <c r="D221" s="162">
        <v>1044393912</v>
      </c>
      <c r="E221" s="139">
        <f>IFERROR(_xlfn.NUMBERVALUE(Data[[#This Row],[CEDULA ]],",","."),_xlfn.NUMBERVALUE(Data[[#This Row],[CEDULA ]],".",","))</f>
        <v>1044393912</v>
      </c>
      <c r="F221" s="139" t="str">
        <f>_xlfn.XLOOKUP(E221,[1]!Data[CEDULA],[1]!Data[CARGO],"No Existe",0,1)</f>
        <v>SUPERNUMERARIO(A)</v>
      </c>
      <c r="G221" s="24" t="str">
        <f>_xlfn.XLOOKUP(E221,[1]!Data[CEDULA],[1]!Data[EMPRESA DONDE PRESTA SERVICIO],"No Existe",0,1)</f>
        <v>COMFAMILIAR ATLANTICO</v>
      </c>
      <c r="H221" s="24" t="str">
        <f>_xlfn.XLOOKUP(E221,[1]!Data[CEDULA],[1]!Data[UBICACIÓN],"No Existe",0,1)</f>
        <v>CENTRO RECREACIONAL TURIPANA</v>
      </c>
      <c r="I221" s="24" t="s">
        <v>25912</v>
      </c>
      <c r="J221" s="111" t="str">
        <f>UPPER(TEXT(Data[[#This Row],[F. INICIO]],"mmmm"))</f>
        <v>ENERO</v>
      </c>
      <c r="K221" s="13">
        <v>3</v>
      </c>
      <c r="L221" s="11" t="s">
        <v>5</v>
      </c>
      <c r="M221" s="11" t="s">
        <v>25630</v>
      </c>
      <c r="N221" s="141" t="str">
        <f>_xlfn.XLOOKUP(D221,[1]!Data[CEDULA],[1]!Data[EPS/SURA],"No Existe",0,1)</f>
        <v>SALUD TOTAL</v>
      </c>
      <c r="O221" s="11">
        <f>YEAR(Data[[#This Row],[F. INICIO]])</f>
        <v>2022</v>
      </c>
      <c r="P221" s="19">
        <v>44580</v>
      </c>
      <c r="Q221" s="19">
        <v>44582</v>
      </c>
      <c r="R221" s="24" t="s">
        <v>8675</v>
      </c>
      <c r="S221" s="92" t="str">
        <f>IF(Data[[#This Row],[TIPO DE INCAPACIDAD]]="LICENCIA DE PATERNIDAD","Licencia de paternidad",IF(Data[[#This Row],[TIPO DE INCAPACIDAD]]="LICENCIA DE LUTO","Licencia de Luto",_xlfn.IFNA(VLOOKUP(R221,'CIE-10 PARA RIPS'!$A$6:B13386,2,0),"No especificado")))</f>
        <v>Absceso periapical con fistula</v>
      </c>
      <c r="T221" t="str">
        <f>IF(P221&lt;&gt;"", IF(P221&gt;0, IF(P221&lt;=DATE(YEAR(P221),MONTH(P221),DAY(P221)), IF(P221&gt;=DATE(YEAR(P221),MONTH(P221),1), IF(K221&gt;10, C221, IF(SUMIFS($K:$K, $C:$C, C221, $P:$P, "&gt;="&amp;DATE(YEAR(P221),MONTH(P221),1), $P:$P, "&lt;="&amp;EOMONTH(P221,0))&gt;10, C221, "")), ""))), "")</f>
        <v/>
      </c>
      <c r="U221" t="str">
        <f>IF(AND(P221&lt;&gt;"", P221&gt;=DATE(YEAR(P221),MONTH(P221),1), SUMIFS($K:$K, $C:$C, C221, $P:$P, "&gt;="&amp;DATE(YEAR(P221),MONTH(P221),1), $P:$P, "&lt;="&amp;EOMONTH(P221,0))&gt;10), K221, "")</f>
        <v/>
      </c>
      <c r="V221" t="str">
        <f>IF(AND(P221&lt;&gt;"", P221&gt;=DATE(YEAR(P221),MONTH(P221),1), SUMIFS($K:$K, $C:$C, C221, $P:$P, "&gt;="&amp;DATE(YEAR(P221),MONTH(P221),1), $P:$P, "&lt;="&amp;EOMONTH(P221,0))&gt;10), YEAR(P221), "")</f>
        <v/>
      </c>
      <c r="W221" t="str">
        <f>IF(AND(P221&lt;&gt;"", P221&gt;=DATE(YEAR(P221),MONTH(P221),1), SUMIFS($K:$K, $C:$C, C221, $P:$P, "&gt;="&amp;DATE(YEAR(P221),MONTH(P221),1), $P:$P, "&lt;="&amp;EOMONTH(P221,0))&gt;10), TEXT(P221, "MMMM"), "")</f>
        <v/>
      </c>
      <c r="X221" t="str" cm="1">
        <f t="array" ref="X221">IF(AND(P221&lt;&gt;"", P221&gt;=DATE(YEAR(P221),MONTH(P221),1), SUMIFS($K:$K, $C:$C, C221, $P:$P, "&gt;="&amp;DATE(YEAR(P221),MONTH(P221),1), $P:$P, "&lt;="&amp;EOMONTH(P221,0))&gt;10), _xlfn.TEXTJOIN(", ", TRUE, _xlfn._xlws.FILTER($R:$R, ($C:$C=C221) * ($P:$P&gt;=DATE(YEAR(P221),MONTH(P221),1)) * ($P:$P&lt;=EOMONTH(P221,0)))), "")</f>
        <v/>
      </c>
      <c r="Y221" t="str" cm="1">
        <f t="array" ref="Y221">IF(AND(P221&lt;&gt;"", P221&gt;=DATE(YEAR(P221),MONTH(P221),1), SUMIFS($K:$K, $C:$C, C221, $P:$P, "&gt;="&amp;DATE(YEAR(P221),MONTH(P221),1), $P:$P, "&lt;="&amp;EOMONTH(P221,0))&gt;10), _xlfn.TEXTJOIN(", ", TRUE, _xlfn._xlws.FILTER($S:$S, ($C:$C=C221) * ($P:$P&gt;=DATE(YEAR(P221),MONTH(P221),1)) * ($P:$P&lt;=EOMONTH(P221,0)))), "")</f>
        <v/>
      </c>
    </row>
    <row r="222" spans="1:25" x14ac:dyDescent="0.25">
      <c r="A222" s="83">
        <v>215</v>
      </c>
      <c r="B222" s="111" t="s">
        <v>26038</v>
      </c>
      <c r="C222" s="159" t="str">
        <f>_xlfn.XLOOKUP(D222,[1]!Data[CEDULA],[1]!Data[Nombre Completo],"No Existe",0,1)</f>
        <v>LAURA VANESSA FLOREZ LOPEZ</v>
      </c>
      <c r="D222" s="162">
        <v>1143119086</v>
      </c>
      <c r="E222" s="139">
        <f>IFERROR(_xlfn.NUMBERVALUE(Data[[#This Row],[CEDULA ]],",","."),_xlfn.NUMBERVALUE(Data[[#This Row],[CEDULA ]],".",","))</f>
        <v>1143119086</v>
      </c>
      <c r="F222" s="139" t="str">
        <f>_xlfn.XLOOKUP(E222,[1]!Data[CEDULA],[1]!Data[CARGO],"No Existe",0,1)</f>
        <v>AUXILIAR</v>
      </c>
      <c r="G222" s="24" t="str">
        <f>_xlfn.XLOOKUP(E222,[1]!Data[CEDULA],[1]!Data[EMPRESA DONDE PRESTA SERVICIO],"No Existe",0,1)</f>
        <v>COMFAMILIAR ATLANTICO</v>
      </c>
      <c r="H222" s="24" t="str">
        <f>_xlfn.XLOOKUP(E222,[1]!Data[CEDULA],[1]!Data[UBICACIÓN],"No Existe",0,1)</f>
        <v>SEDE NORTE</v>
      </c>
      <c r="I222" s="24" t="s">
        <v>25911</v>
      </c>
      <c r="J222" s="111" t="str">
        <f>UPPER(TEXT(Data[[#This Row],[F. INICIO]],"mmmm"))</f>
        <v>ENERO</v>
      </c>
      <c r="K222" s="13">
        <v>1</v>
      </c>
      <c r="L222" s="11" t="s">
        <v>5</v>
      </c>
      <c r="M222" s="11" t="s">
        <v>25630</v>
      </c>
      <c r="N222" s="141" t="str">
        <f>_xlfn.XLOOKUP(D222,[1]!Data[CEDULA],[1]!Data[EPS/SURA],"No Existe",0,1)</f>
        <v>EPS/SURA</v>
      </c>
      <c r="O222" s="11">
        <f>YEAR(Data[[#This Row],[F. INICIO]])</f>
        <v>2022</v>
      </c>
      <c r="P222" s="19">
        <v>44582</v>
      </c>
      <c r="Q222" s="19">
        <v>44582</v>
      </c>
      <c r="R222" s="24" t="s">
        <v>12819</v>
      </c>
      <c r="S222" s="92" t="str">
        <f>IF(Data[[#This Row],[TIPO DE INCAPACIDAD]]="LICENCIA DE PATERNIDAD","Licencia de paternidad",IF(Data[[#This Row],[TIPO DE INCAPACIDAD]]="LICENCIA DE LUTO","Licencia de Luto",_xlfn.IFNA(VLOOKUP(R222,'CIE-10 PARA RIPS'!$A$6:B13387,2,0),"No especificado")))</f>
        <v>COVID-19, virus no identificado</v>
      </c>
      <c r="T222" t="str">
        <f>IF(P222&lt;&gt;"", IF(P222&gt;0, IF(P222&lt;=DATE(YEAR(P222),MONTH(P222),DAY(P222)), IF(P222&gt;=DATE(YEAR(P222),MONTH(P222),1), IF(K222&gt;10, C222, IF(SUMIFS($K:$K, $C:$C, C222, $P:$P, "&gt;="&amp;DATE(YEAR(P222),MONTH(P222),1), $P:$P, "&lt;="&amp;EOMONTH(P222,0))&gt;10, C222, "")), ""))), "")</f>
        <v/>
      </c>
      <c r="U222" t="str">
        <f>IF(AND(P222&lt;&gt;"", P222&gt;=DATE(YEAR(P222),MONTH(P222),1), SUMIFS($K:$K, $C:$C, C222, $P:$P, "&gt;="&amp;DATE(YEAR(P222),MONTH(P222),1), $P:$P, "&lt;="&amp;EOMONTH(P222,0))&gt;10), K222, "")</f>
        <v/>
      </c>
      <c r="V222" t="str">
        <f>IF(AND(P222&lt;&gt;"", P222&gt;=DATE(YEAR(P222),MONTH(P222),1), SUMIFS($K:$K, $C:$C, C222, $P:$P, "&gt;="&amp;DATE(YEAR(P222),MONTH(P222),1), $P:$P, "&lt;="&amp;EOMONTH(P222,0))&gt;10), YEAR(P222), "")</f>
        <v/>
      </c>
      <c r="W222" t="str">
        <f>IF(AND(P222&lt;&gt;"", P222&gt;=DATE(YEAR(P222),MONTH(P222),1), SUMIFS($K:$K, $C:$C, C222, $P:$P, "&gt;="&amp;DATE(YEAR(P222),MONTH(P222),1), $P:$P, "&lt;="&amp;EOMONTH(P222,0))&gt;10), TEXT(P222, "MMMM"), "")</f>
        <v/>
      </c>
      <c r="X222" t="str" cm="1">
        <f t="array" ref="X222">IF(AND(P222&lt;&gt;"", P222&gt;=DATE(YEAR(P222),MONTH(P222),1), SUMIFS($K:$K, $C:$C, C222, $P:$P, "&gt;="&amp;DATE(YEAR(P222),MONTH(P222),1), $P:$P, "&lt;="&amp;EOMONTH(P222,0))&gt;10), _xlfn.TEXTJOIN(", ", TRUE, _xlfn._xlws.FILTER($R:$R, ($C:$C=C222) * ($P:$P&gt;=DATE(YEAR(P222),MONTH(P222),1)) * ($P:$P&lt;=EOMONTH(P222,0)))), "")</f>
        <v/>
      </c>
      <c r="Y222" t="str" cm="1">
        <f t="array" ref="Y222">IF(AND(P222&lt;&gt;"", P222&gt;=DATE(YEAR(P222),MONTH(P222),1), SUMIFS($K:$K, $C:$C, C222, $P:$P, "&gt;="&amp;DATE(YEAR(P222),MONTH(P222),1), $P:$P, "&lt;="&amp;EOMONTH(P222,0))&gt;10), _xlfn.TEXTJOIN(", ", TRUE, _xlfn._xlws.FILTER($S:$S, ($C:$C=C222) * ($P:$P&gt;=DATE(YEAR(P222),MONTH(P222),1)) * ($P:$P&lt;=EOMONTH(P222,0)))), "")</f>
        <v/>
      </c>
    </row>
    <row r="223" spans="1:25" x14ac:dyDescent="0.25">
      <c r="A223" s="83">
        <v>216</v>
      </c>
      <c r="B223" s="111" t="s">
        <v>26038</v>
      </c>
      <c r="C223" s="159" t="str">
        <f>_xlfn.XLOOKUP(D223,[1]!Data[CEDULA],[1]!Data[Nombre Completo],"No Existe",0,1)</f>
        <v>ROBERTO RAFAEL MACIAS ARTETA</v>
      </c>
      <c r="D223" s="162">
        <v>1044394429</v>
      </c>
      <c r="E223" s="139">
        <f>IFERROR(_xlfn.NUMBERVALUE(Data[[#This Row],[CEDULA ]],",","."),_xlfn.NUMBERVALUE(Data[[#This Row],[CEDULA ]],".",","))</f>
        <v>1044394429</v>
      </c>
      <c r="F223" s="139" t="str">
        <f>_xlfn.XLOOKUP(E223,[1]!Data[CEDULA],[1]!Data[CARGO],"No Existe",0,1)</f>
        <v>SUPERNUMERARIO(A)</v>
      </c>
      <c r="G223" s="24" t="str">
        <f>_xlfn.XLOOKUP(E223,[1]!Data[CEDULA],[1]!Data[EMPRESA DONDE PRESTA SERVICIO],"No Existe",0,1)</f>
        <v>COMFAMILIAR ATLANTICO</v>
      </c>
      <c r="H223" s="24" t="str">
        <f>_xlfn.XLOOKUP(E223,[1]!Data[CEDULA],[1]!Data[UBICACIÓN],"No Existe",0,1)</f>
        <v>CENTRO RECREACIONAL TURIPANA</v>
      </c>
      <c r="I223" s="24" t="s">
        <v>25912</v>
      </c>
      <c r="J223" s="111" t="str">
        <f>UPPER(TEXT(Data[[#This Row],[F. INICIO]],"mmmm"))</f>
        <v>ENERO</v>
      </c>
      <c r="K223" s="13">
        <v>2</v>
      </c>
      <c r="L223" s="11" t="s">
        <v>5</v>
      </c>
      <c r="M223" s="11" t="s">
        <v>25630</v>
      </c>
      <c r="N223" s="141" t="str">
        <f>_xlfn.XLOOKUP(D223,[1]!Data[CEDULA],[1]!Data[EPS/SURA],"No Existe",0,1)</f>
        <v>SALUD TOTAL</v>
      </c>
      <c r="O223" s="11">
        <f>YEAR(Data[[#This Row],[F. INICIO]])</f>
        <v>2022</v>
      </c>
      <c r="P223" s="19">
        <v>44583</v>
      </c>
      <c r="Q223" s="19">
        <v>44584</v>
      </c>
      <c r="R223" s="24" t="s">
        <v>8939</v>
      </c>
      <c r="S223" s="92" t="str">
        <f>IF(Data[[#This Row],[TIPO DE INCAPACIDAD]]="LICENCIA DE PATERNIDAD","Licencia de paternidad",IF(Data[[#This Row],[TIPO DE INCAPACIDAD]]="LICENCIA DE LUTO","Licencia de Luto",_xlfn.IFNA(VLOOKUP(R223,'CIE-10 PARA RIPS'!$A$6:B13388,2,0),"No especificado")))</f>
        <v>Rinofaringitis aguda [resfriado comun]</v>
      </c>
      <c r="T223" t="str">
        <f>IF(P223&lt;&gt;"", IF(P223&gt;0, IF(P223&lt;=DATE(YEAR(P223),MONTH(P223),DAY(P223)), IF(P223&gt;=DATE(YEAR(P223),MONTH(P223),1), IF(K223&gt;10, C223, IF(SUMIFS($K:$K, $C:$C, C223, $P:$P, "&gt;="&amp;DATE(YEAR(P223),MONTH(P223),1), $P:$P, "&lt;="&amp;EOMONTH(P223,0))&gt;10, C223, "")), ""))), "")</f>
        <v/>
      </c>
      <c r="U223" t="str">
        <f>IF(AND(P223&lt;&gt;"", P223&gt;=DATE(YEAR(P223),MONTH(P223),1), SUMIFS($K:$K, $C:$C, C223, $P:$P, "&gt;="&amp;DATE(YEAR(P223),MONTH(P223),1), $P:$P, "&lt;="&amp;EOMONTH(P223,0))&gt;10), K223, "")</f>
        <v/>
      </c>
      <c r="V223" t="str">
        <f>IF(AND(P223&lt;&gt;"", P223&gt;=DATE(YEAR(P223),MONTH(P223),1), SUMIFS($K:$K, $C:$C, C223, $P:$P, "&gt;="&amp;DATE(YEAR(P223),MONTH(P223),1), $P:$P, "&lt;="&amp;EOMONTH(P223,0))&gt;10), YEAR(P223), "")</f>
        <v/>
      </c>
      <c r="W223" t="str">
        <f>IF(AND(P223&lt;&gt;"", P223&gt;=DATE(YEAR(P223),MONTH(P223),1), SUMIFS($K:$K, $C:$C, C223, $P:$P, "&gt;="&amp;DATE(YEAR(P223),MONTH(P223),1), $P:$P, "&lt;="&amp;EOMONTH(P223,0))&gt;10), TEXT(P223, "MMMM"), "")</f>
        <v/>
      </c>
      <c r="X223" t="str" cm="1">
        <f t="array" ref="X223">IF(AND(P223&lt;&gt;"", P223&gt;=DATE(YEAR(P223),MONTH(P223),1), SUMIFS($K:$K, $C:$C, C223, $P:$P, "&gt;="&amp;DATE(YEAR(P223),MONTH(P223),1), $P:$P, "&lt;="&amp;EOMONTH(P223,0))&gt;10), _xlfn.TEXTJOIN(", ", TRUE, _xlfn._xlws.FILTER($R:$R, ($C:$C=C223) * ($P:$P&gt;=DATE(YEAR(P223),MONTH(P223),1)) * ($P:$P&lt;=EOMONTH(P223,0)))), "")</f>
        <v/>
      </c>
      <c r="Y223" t="str" cm="1">
        <f t="array" ref="Y223">IF(AND(P223&lt;&gt;"", P223&gt;=DATE(YEAR(P223),MONTH(P223),1), SUMIFS($K:$K, $C:$C, C223, $P:$P, "&gt;="&amp;DATE(YEAR(P223),MONTH(P223),1), $P:$P, "&lt;="&amp;EOMONTH(P223,0))&gt;10), _xlfn.TEXTJOIN(", ", TRUE, _xlfn._xlws.FILTER($S:$S, ($C:$C=C223) * ($P:$P&gt;=DATE(YEAR(P223),MONTH(P223),1)) * ($P:$P&lt;=EOMONTH(P223,0)))), "")</f>
        <v/>
      </c>
    </row>
    <row r="224" spans="1:25" x14ac:dyDescent="0.25">
      <c r="A224" s="83">
        <v>217</v>
      </c>
      <c r="B224" s="111" t="s">
        <v>26038</v>
      </c>
      <c r="C224" s="159" t="str">
        <f>_xlfn.XLOOKUP(D224,[1]!Data[CEDULA],[1]!Data[Nombre Completo],"No Existe",0,1)</f>
        <v>EDWIN JESUS CANTILLO CASTRO</v>
      </c>
      <c r="D224" s="162">
        <v>72189550</v>
      </c>
      <c r="E224" s="139">
        <f>IFERROR(_xlfn.NUMBERVALUE(Data[[#This Row],[CEDULA ]],",","."),_xlfn.NUMBERVALUE(Data[[#This Row],[CEDULA ]],".",","))</f>
        <v>72189550</v>
      </c>
      <c r="F224" s="139" t="str">
        <f>_xlfn.XLOOKUP(E224,[1]!Data[CEDULA],[1]!Data[CARGO],"No Existe",0,1)</f>
        <v>AYUDANTE MANTENIMIENTO</v>
      </c>
      <c r="G224" s="24" t="str">
        <f>_xlfn.XLOOKUP(E224,[1]!Data[CEDULA],[1]!Data[EMPRESA DONDE PRESTA SERVICIO],"No Existe",0,1)</f>
        <v>COMFAMILIAR ATLANTICO</v>
      </c>
      <c r="H224" s="24" t="str">
        <f>_xlfn.XLOOKUP(E224,[1]!Data[CEDULA],[1]!Data[UBICACIÓN],"No Existe",0,1)</f>
        <v>DPTO DE CONSTRUCCION</v>
      </c>
      <c r="I224" s="24" t="s">
        <v>25912</v>
      </c>
      <c r="J224" s="111" t="str">
        <f>UPPER(TEXT(Data[[#This Row],[F. INICIO]],"mmmm"))</f>
        <v>ENERO</v>
      </c>
      <c r="K224" s="13">
        <v>3</v>
      </c>
      <c r="L224" s="11" t="s">
        <v>5</v>
      </c>
      <c r="M224" s="11" t="s">
        <v>25630</v>
      </c>
      <c r="N224" s="141" t="str">
        <f>_xlfn.XLOOKUP(D224,[1]!Data[CEDULA],[1]!Data[EPS/SURA],"No Existe",0,1)</f>
        <v>NUEVA E.P.S.</v>
      </c>
      <c r="O224" s="11">
        <f>YEAR(Data[[#This Row],[F. INICIO]])</f>
        <v>2022</v>
      </c>
      <c r="P224" s="19">
        <v>44586</v>
      </c>
      <c r="Q224" s="19">
        <v>44588</v>
      </c>
      <c r="R224" s="24" t="s">
        <v>9640</v>
      </c>
      <c r="S224" s="92" t="str">
        <f>IF(Data[[#This Row],[TIPO DE INCAPACIDAD]]="LICENCIA DE PATERNIDAD","Licencia de paternidad",IF(Data[[#This Row],[TIPO DE INCAPACIDAD]]="LICENCIA DE LUTO","Licencia de Luto",_xlfn.IFNA(VLOOKUP(R224,'CIE-10 PARA RIPS'!$A$6:B13389,2,0),"No especificado")))</f>
        <v>Otras conjuntivitis agudas</v>
      </c>
      <c r="T224" t="str">
        <f>IF(P224&lt;&gt;"", IF(P224&gt;0, IF(P224&lt;=DATE(YEAR(P224),MONTH(P224),DAY(P224)), IF(P224&gt;=DATE(YEAR(P224),MONTH(P224),1), IF(K224&gt;10, C224, IF(SUMIFS($K:$K, $C:$C, C224, $P:$P, "&gt;="&amp;DATE(YEAR(P224),MONTH(P224),1), $P:$P, "&lt;="&amp;EOMONTH(P224,0))&gt;10, C224, "")), ""))), "")</f>
        <v/>
      </c>
      <c r="U224" t="str">
        <f>IF(AND(P224&lt;&gt;"", P224&gt;=DATE(YEAR(P224),MONTH(P224),1), SUMIFS($K:$K, $C:$C, C224, $P:$P, "&gt;="&amp;DATE(YEAR(P224),MONTH(P224),1), $P:$P, "&lt;="&amp;EOMONTH(P224,0))&gt;10), K224, "")</f>
        <v/>
      </c>
      <c r="V224" t="str">
        <f>IF(AND(P224&lt;&gt;"", P224&gt;=DATE(YEAR(P224),MONTH(P224),1), SUMIFS($K:$K, $C:$C, C224, $P:$P, "&gt;="&amp;DATE(YEAR(P224),MONTH(P224),1), $P:$P, "&lt;="&amp;EOMONTH(P224,0))&gt;10), YEAR(P224), "")</f>
        <v/>
      </c>
      <c r="W224" t="str">
        <f>IF(AND(P224&lt;&gt;"", P224&gt;=DATE(YEAR(P224),MONTH(P224),1), SUMIFS($K:$K, $C:$C, C224, $P:$P, "&gt;="&amp;DATE(YEAR(P224),MONTH(P224),1), $P:$P, "&lt;="&amp;EOMONTH(P224,0))&gt;10), TEXT(P224, "MMMM"), "")</f>
        <v/>
      </c>
      <c r="X224" t="str" cm="1">
        <f t="array" ref="X224">IF(AND(P224&lt;&gt;"", P224&gt;=DATE(YEAR(P224),MONTH(P224),1), SUMIFS($K:$K, $C:$C, C224, $P:$P, "&gt;="&amp;DATE(YEAR(P224),MONTH(P224),1), $P:$P, "&lt;="&amp;EOMONTH(P224,0))&gt;10), _xlfn.TEXTJOIN(", ", TRUE, _xlfn._xlws.FILTER($R:$R, ($C:$C=C224) * ($P:$P&gt;=DATE(YEAR(P224),MONTH(P224),1)) * ($P:$P&lt;=EOMONTH(P224,0)))), "")</f>
        <v/>
      </c>
      <c r="Y224" t="str" cm="1">
        <f t="array" ref="Y224">IF(AND(P224&lt;&gt;"", P224&gt;=DATE(YEAR(P224),MONTH(P224),1), SUMIFS($K:$K, $C:$C, C224, $P:$P, "&gt;="&amp;DATE(YEAR(P224),MONTH(P224),1), $P:$P, "&lt;="&amp;EOMONTH(P224,0))&gt;10), _xlfn.TEXTJOIN(", ", TRUE, _xlfn._xlws.FILTER($S:$S, ($C:$C=C224) * ($P:$P&gt;=DATE(YEAR(P224),MONTH(P224),1)) * ($P:$P&lt;=EOMONTH(P224,0)))), "")</f>
        <v/>
      </c>
    </row>
    <row r="225" spans="1:25" x14ac:dyDescent="0.25">
      <c r="A225" s="83">
        <v>218</v>
      </c>
      <c r="B225" s="111" t="s">
        <v>26038</v>
      </c>
      <c r="C225" s="159" t="str">
        <f>_xlfn.XLOOKUP(D225,[1]!Data[CEDULA],[1]!Data[Nombre Completo],"No Existe",0,1)</f>
        <v>HECTOR ALEXANDER SALCEDO MACMASTER</v>
      </c>
      <c r="D225" s="162">
        <v>1143451622</v>
      </c>
      <c r="E225" s="139">
        <f>IFERROR(_xlfn.NUMBERVALUE(Data[[#This Row],[CEDULA ]],",","."),_xlfn.NUMBERVALUE(Data[[#This Row],[CEDULA ]],".",","))</f>
        <v>1143451622</v>
      </c>
      <c r="F225" s="139" t="str">
        <f>_xlfn.XLOOKUP(E225,[1]!Data[CEDULA],[1]!Data[CARGO],"No Existe",0,1)</f>
        <v>SUPERNUMERARIO(A)</v>
      </c>
      <c r="G225" s="24" t="str">
        <f>_xlfn.XLOOKUP(E225,[1]!Data[CEDULA],[1]!Data[EMPRESA DONDE PRESTA SERVICIO],"No Existe",0,1)</f>
        <v>COMFAMILIAR ATLANTICO</v>
      </c>
      <c r="H225" s="24" t="str">
        <f>_xlfn.XLOOKUP(E225,[1]!Data[CEDULA],[1]!Data[UBICACIÓN],"No Existe",0,1)</f>
        <v>CENTRO RECREACIONAL TURIPANA</v>
      </c>
      <c r="I225" s="24" t="s">
        <v>25912</v>
      </c>
      <c r="J225" s="111" t="str">
        <f>UPPER(TEXT(Data[[#This Row],[F. INICIO]],"mmmm"))</f>
        <v>ENERO</v>
      </c>
      <c r="K225" s="13">
        <v>30</v>
      </c>
      <c r="L225" s="11" t="s">
        <v>5</v>
      </c>
      <c r="M225" s="9" t="s">
        <v>12606</v>
      </c>
      <c r="N225" s="141" t="str">
        <f>_xlfn.XLOOKUP(D225,[1]!Data[CEDULA],[1]!Data[EPS/SURA],"No Existe",0,1)</f>
        <v>FAMISANAR</v>
      </c>
      <c r="O225" s="11">
        <f>YEAR(Data[[#This Row],[F. INICIO]])</f>
        <v>2022</v>
      </c>
      <c r="P225" s="19">
        <v>44590</v>
      </c>
      <c r="Q225" s="19">
        <v>44619</v>
      </c>
      <c r="R225" s="24" t="s">
        <v>101</v>
      </c>
      <c r="S225" s="92" t="str">
        <f>IF(Data[[#This Row],[TIPO DE INCAPACIDAD]]="LICENCIA DE PATERNIDAD","Licencia de paternidad",IF(Data[[#This Row],[TIPO DE INCAPACIDAD]]="LICENCIA DE LUTO","Licencia de Luto",_xlfn.IFNA(VLOOKUP(R225,'CIE-10 PARA RIPS'!$A$6:B13390,2,0),"No especificado")))</f>
        <v>Contusion del hombro y del brazo</v>
      </c>
      <c r="T225" t="str">
        <f>IF(P225&lt;&gt;"", IF(P225&gt;0, IF(P225&lt;=DATE(YEAR(P225),MONTH(P225),DAY(P225)), IF(P225&gt;=DATE(YEAR(P225),MONTH(P225),1), IF(K225&gt;10, C225, IF(SUMIFS($K:$K, $C:$C, C225, $P:$P, "&gt;="&amp;DATE(YEAR(P225),MONTH(P225),1), $P:$P, "&lt;="&amp;EOMONTH(P225,0))&gt;10, C225, "")), ""))), "")</f>
        <v>HECTOR ALEXANDER SALCEDO MACMASTER</v>
      </c>
      <c r="U225">
        <f>IF(AND(P225&lt;&gt;"", P225&gt;=DATE(YEAR(P225),MONTH(P225),1), SUMIFS($K:$K, $C:$C, C225, $P:$P, "&gt;="&amp;DATE(YEAR(P225),MONTH(P225),1), $P:$P, "&lt;="&amp;EOMONTH(P225,0))&gt;10), K225, "")</f>
        <v>30</v>
      </c>
      <c r="V225">
        <f>IF(AND(P225&lt;&gt;"", P225&gt;=DATE(YEAR(P225),MONTH(P225),1), SUMIFS($K:$K, $C:$C, C225, $P:$P, "&gt;="&amp;DATE(YEAR(P225),MONTH(P225),1), $P:$P, "&lt;="&amp;EOMONTH(P225,0))&gt;10), YEAR(P225), "")</f>
        <v>2022</v>
      </c>
      <c r="W225" t="str">
        <f>IF(AND(P225&lt;&gt;"", P225&gt;=DATE(YEAR(P225),MONTH(P225),1), SUMIFS($K:$K, $C:$C, C225, $P:$P, "&gt;="&amp;DATE(YEAR(P225),MONTH(P225),1), $P:$P, "&lt;="&amp;EOMONTH(P225,0))&gt;10), TEXT(P225, "MMMM"), "")</f>
        <v>enero</v>
      </c>
      <c r="X225" t="str" cm="1">
        <f t="array" ref="X225">IF(AND(P225&lt;&gt;"", P225&gt;=DATE(YEAR(P225),MONTH(P225),1), SUMIFS($K:$K, $C:$C, C225, $P:$P, "&gt;="&amp;DATE(YEAR(P225),MONTH(P225),1), $P:$P, "&lt;="&amp;EOMONTH(P225,0))&gt;10), _xlfn.TEXTJOIN(", ", TRUE, _xlfn._xlws.FILTER($R:$R, ($C:$C=C225) * ($P:$P&gt;=DATE(YEAR(P225),MONTH(P225),1)) * ($P:$P&lt;=EOMONTH(P225,0)))), "")</f>
        <v>S400</v>
      </c>
      <c r="Y225" t="str" cm="1">
        <f t="array" ref="Y225">IF(AND(P225&lt;&gt;"", P225&gt;=DATE(YEAR(P225),MONTH(P225),1), SUMIFS($K:$K, $C:$C, C225, $P:$P, "&gt;="&amp;DATE(YEAR(P225),MONTH(P225),1), $P:$P, "&lt;="&amp;EOMONTH(P225,0))&gt;10), _xlfn.TEXTJOIN(", ", TRUE, _xlfn._xlws.FILTER($S:$S, ($C:$C=C225) * ($P:$P&gt;=DATE(YEAR(P225),MONTH(P225),1)) * ($P:$P&lt;=EOMONTH(P225,0)))), "")</f>
        <v>Contusion del hombro y del brazo</v>
      </c>
    </row>
    <row r="226" spans="1:25" ht="30" x14ac:dyDescent="0.25">
      <c r="A226" s="83">
        <v>219</v>
      </c>
      <c r="B226" s="111" t="s">
        <v>26038</v>
      </c>
      <c r="C226" s="159" t="str">
        <f>_xlfn.XLOOKUP(D226,[1]!Data[CEDULA],[1]!Data[Nombre Completo],"No Existe",0,1)</f>
        <v>JORGE ANDRES ROCHA HERNANDEZ</v>
      </c>
      <c r="D226" s="162">
        <v>1044393873</v>
      </c>
      <c r="E226" s="139">
        <f>IFERROR(_xlfn.NUMBERVALUE(Data[[#This Row],[CEDULA ]],",","."),_xlfn.NUMBERVALUE(Data[[#This Row],[CEDULA ]],".",","))</f>
        <v>1044393873</v>
      </c>
      <c r="F226" s="139" t="str">
        <f>_xlfn.XLOOKUP(E226,[1]!Data[CEDULA],[1]!Data[CARGO],"No Existe",0,1)</f>
        <v>SUPERNUMERARIO(A)</v>
      </c>
      <c r="G226" s="24" t="str">
        <f>_xlfn.XLOOKUP(E226,[1]!Data[CEDULA],[1]!Data[EMPRESA DONDE PRESTA SERVICIO],"No Existe",0,1)</f>
        <v>COMFAMILIAR ATLANTICO</v>
      </c>
      <c r="H226" s="24" t="str">
        <f>_xlfn.XLOOKUP(E226,[1]!Data[CEDULA],[1]!Data[UBICACIÓN],"No Existe",0,1)</f>
        <v>CENTRO RECREACIONAL TURIPANA</v>
      </c>
      <c r="I226" s="24" t="s">
        <v>25912</v>
      </c>
      <c r="J226" s="111" t="str">
        <f>UPPER(TEXT(Data[[#This Row],[F. INICIO]],"mmmm"))</f>
        <v>ENERO</v>
      </c>
      <c r="K226" s="13">
        <v>1</v>
      </c>
      <c r="L226" s="11" t="s">
        <v>5</v>
      </c>
      <c r="M226" s="11" t="s">
        <v>25630</v>
      </c>
      <c r="N226" s="141" t="str">
        <f>_xlfn.XLOOKUP(D226,[1]!Data[CEDULA],[1]!Data[EPS/SURA],"No Existe",0,1)</f>
        <v>FAMISANAR</v>
      </c>
      <c r="O226" s="11">
        <f>YEAR(Data[[#This Row],[F. INICIO]])</f>
        <v>2022</v>
      </c>
      <c r="P226" s="19">
        <v>44592</v>
      </c>
      <c r="Q226" s="19">
        <v>44592</v>
      </c>
      <c r="R226" s="24" t="s">
        <v>5598</v>
      </c>
      <c r="S226" s="92" t="str">
        <f>IF(Data[[#This Row],[TIPO DE INCAPACIDAD]]="LICENCIA DE PATERNIDAD","Licencia de paternidad",IF(Data[[#This Row],[TIPO DE INCAPACIDAD]]="LICENCIA DE LUTO","Licencia de Luto",_xlfn.IFNA(VLOOKUP(R226,'CIE-10 PARA RIPS'!$A$6:B13391,2,0),"No especificado")))</f>
        <v>Dolor localizado en otras partes inferiores del abdomen</v>
      </c>
      <c r="T226" t="str">
        <f>IF(P226&lt;&gt;"", IF(P226&gt;0, IF(P226&lt;=DATE(YEAR(P226),MONTH(P226),DAY(P226)), IF(P226&gt;=DATE(YEAR(P226),MONTH(P226),1), IF(K226&gt;10, C226, IF(SUMIFS($K:$K, $C:$C, C226, $P:$P, "&gt;="&amp;DATE(YEAR(P226),MONTH(P226),1), $P:$P, "&lt;="&amp;EOMONTH(P226,0))&gt;10, C226, "")), ""))), "")</f>
        <v/>
      </c>
      <c r="U226" t="str">
        <f>IF(AND(P226&lt;&gt;"", P226&gt;=DATE(YEAR(P226),MONTH(P226),1), SUMIFS($K:$K, $C:$C, C226, $P:$P, "&gt;="&amp;DATE(YEAR(P226),MONTH(P226),1), $P:$P, "&lt;="&amp;EOMONTH(P226,0))&gt;10), K226, "")</f>
        <v/>
      </c>
      <c r="V226" t="str">
        <f>IF(AND(P226&lt;&gt;"", P226&gt;=DATE(YEAR(P226),MONTH(P226),1), SUMIFS($K:$K, $C:$C, C226, $P:$P, "&gt;="&amp;DATE(YEAR(P226),MONTH(P226),1), $P:$P, "&lt;="&amp;EOMONTH(P226,0))&gt;10), YEAR(P226), "")</f>
        <v/>
      </c>
      <c r="W226" t="str">
        <f>IF(AND(P226&lt;&gt;"", P226&gt;=DATE(YEAR(P226),MONTH(P226),1), SUMIFS($K:$K, $C:$C, C226, $P:$P, "&gt;="&amp;DATE(YEAR(P226),MONTH(P226),1), $P:$P, "&lt;="&amp;EOMONTH(P226,0))&gt;10), TEXT(P226, "MMMM"), "")</f>
        <v/>
      </c>
      <c r="X226" t="str" cm="1">
        <f t="array" ref="X226">IF(AND(P226&lt;&gt;"", P226&gt;=DATE(YEAR(P226),MONTH(P226),1), SUMIFS($K:$K, $C:$C, C226, $P:$P, "&gt;="&amp;DATE(YEAR(P226),MONTH(P226),1), $P:$P, "&lt;="&amp;EOMONTH(P226,0))&gt;10), _xlfn.TEXTJOIN(", ", TRUE, _xlfn._xlws.FILTER($R:$R, ($C:$C=C226) * ($P:$P&gt;=DATE(YEAR(P226),MONTH(P226),1)) * ($P:$P&lt;=EOMONTH(P226,0)))), "")</f>
        <v/>
      </c>
      <c r="Y226" t="str" cm="1">
        <f t="array" ref="Y226">IF(AND(P226&lt;&gt;"", P226&gt;=DATE(YEAR(P226),MONTH(P226),1), SUMIFS($K:$K, $C:$C, C226, $P:$P, "&gt;="&amp;DATE(YEAR(P226),MONTH(P226),1), $P:$P, "&lt;="&amp;EOMONTH(P226,0))&gt;10), _xlfn.TEXTJOIN(", ", TRUE, _xlfn._xlws.FILTER($S:$S, ($C:$C=C226) * ($P:$P&gt;=DATE(YEAR(P226),MONTH(P226),1)) * ($P:$P&lt;=EOMONTH(P226,0)))), "")</f>
        <v/>
      </c>
    </row>
    <row r="227" spans="1:25" x14ac:dyDescent="0.25">
      <c r="A227" s="83">
        <v>220</v>
      </c>
      <c r="B227" s="111" t="s">
        <v>26038</v>
      </c>
      <c r="C227" s="159" t="str">
        <f>_xlfn.XLOOKUP(D227,[1]!Data[CEDULA],[1]!Data[Nombre Completo],"No Existe",0,1)</f>
        <v>BLADIMIR DEL CARMEN CHARRIS MARTINEZ</v>
      </c>
      <c r="D227" s="162">
        <v>1044390197</v>
      </c>
      <c r="E227" s="139">
        <f>IFERROR(_xlfn.NUMBERVALUE(Data[[#This Row],[CEDULA ]],",","."),_xlfn.NUMBERVALUE(Data[[#This Row],[CEDULA ]],".",","))</f>
        <v>1044390197</v>
      </c>
      <c r="F227" s="139" t="str">
        <f>_xlfn.XLOOKUP(E227,[1]!Data[CEDULA],[1]!Data[CARGO],"No Existe",0,1)</f>
        <v>SUPERNUMERARIO(A)</v>
      </c>
      <c r="G227" s="21" t="str">
        <f>_xlfn.XLOOKUP(E227,[1]!Data[CEDULA],[1]!Data[EMPRESA DONDE PRESTA SERVICIO],"No Existe",0,1)</f>
        <v>COMFAMILIAR ATLANTICO</v>
      </c>
      <c r="H227" s="21" t="str">
        <f>_xlfn.XLOOKUP(E227,[1]!Data[CEDULA],[1]!Data[UBICACIÓN],"No Existe",0,1)</f>
        <v>CENTRO RECREACIONAL TURIPANA</v>
      </c>
      <c r="I227" s="11" t="s">
        <v>25912</v>
      </c>
      <c r="J227" s="111" t="str">
        <f>UPPER(TEXT(Data[[#This Row],[F. INICIO]],"mmmm"))</f>
        <v>FEBRERO</v>
      </c>
      <c r="K227" s="13">
        <v>1</v>
      </c>
      <c r="L227" s="11" t="s">
        <v>5</v>
      </c>
      <c r="M227" s="11" t="s">
        <v>25630</v>
      </c>
      <c r="N227" s="141" t="str">
        <f>_xlfn.XLOOKUP(D227,[1]!Data[CEDULA],[1]!Data[EPS/SURA],"No Existe",0,1)</f>
        <v>FAMISANAR</v>
      </c>
      <c r="O227" s="5">
        <f>YEAR(Data[[#This Row],[F. INICIO]])</f>
        <v>2022</v>
      </c>
      <c r="P227" s="17">
        <v>44594</v>
      </c>
      <c r="Q227" s="17">
        <v>44594</v>
      </c>
      <c r="R227" s="8" t="s">
        <v>7299</v>
      </c>
      <c r="S227" s="92" t="str">
        <f>IF(Data[[#This Row],[TIPO DE INCAPACIDAD]]="LICENCIA DE PATERNIDAD","Licencia de paternidad",IF(Data[[#This Row],[TIPO DE INCAPACIDAD]]="LICENCIA DE LUTO","Licencia de Luto",_xlfn.IFNA(VLOOKUP(R227,'CIE-10 PARA RIPS'!$A$6:B13392,2,0),"No especificado")))</f>
        <v>Colico renal, no especificado</v>
      </c>
      <c r="T227" t="str">
        <f>IF(P227&lt;&gt;"", IF(P227&gt;0, IF(P227&lt;=DATE(YEAR(P227),MONTH(P227),DAY(P227)), IF(P227&gt;=DATE(YEAR(P227),MONTH(P227),1), IF(K227&gt;10, C227, IF(SUMIFS($K:$K, $C:$C, C227, $P:$P, "&gt;="&amp;DATE(YEAR(P227),MONTH(P227),1), $P:$P, "&lt;="&amp;EOMONTH(P227,0))&gt;10, C227, "")), ""))), "")</f>
        <v/>
      </c>
      <c r="U227" t="str">
        <f>IF(AND(P227&lt;&gt;"", P227&gt;=DATE(YEAR(P227),MONTH(P227),1), SUMIFS($K:$K, $C:$C, C227, $P:$P, "&gt;="&amp;DATE(YEAR(P227),MONTH(P227),1), $P:$P, "&lt;="&amp;EOMONTH(P227,0))&gt;10), K227, "")</f>
        <v/>
      </c>
      <c r="V227" t="str">
        <f>IF(AND(P227&lt;&gt;"", P227&gt;=DATE(YEAR(P227),MONTH(P227),1), SUMIFS($K:$K, $C:$C, C227, $P:$P, "&gt;="&amp;DATE(YEAR(P227),MONTH(P227),1), $P:$P, "&lt;="&amp;EOMONTH(P227,0))&gt;10), YEAR(P227), "")</f>
        <v/>
      </c>
      <c r="W227" t="str">
        <f>IF(AND(P227&lt;&gt;"", P227&gt;=DATE(YEAR(P227),MONTH(P227),1), SUMIFS($K:$K, $C:$C, C227, $P:$P, "&gt;="&amp;DATE(YEAR(P227),MONTH(P227),1), $P:$P, "&lt;="&amp;EOMONTH(P227,0))&gt;10), TEXT(P227, "MMMM"), "")</f>
        <v/>
      </c>
      <c r="X227" t="str" cm="1">
        <f t="array" ref="X227">IF(AND(P227&lt;&gt;"", P227&gt;=DATE(YEAR(P227),MONTH(P227),1), SUMIFS($K:$K, $C:$C, C227, $P:$P, "&gt;="&amp;DATE(YEAR(P227),MONTH(P227),1), $P:$P, "&lt;="&amp;EOMONTH(P227,0))&gt;10), _xlfn.TEXTJOIN(", ", TRUE, _xlfn._xlws.FILTER($R:$R, ($C:$C=C227) * ($P:$P&gt;=DATE(YEAR(P227),MONTH(P227),1)) * ($P:$P&lt;=EOMONTH(P227,0)))), "")</f>
        <v/>
      </c>
      <c r="Y227" t="str" cm="1">
        <f t="array" ref="Y227">IF(AND(P227&lt;&gt;"", P227&gt;=DATE(YEAR(P227),MONTH(P227),1), SUMIFS($K:$K, $C:$C, C227, $P:$P, "&gt;="&amp;DATE(YEAR(P227),MONTH(P227),1), $P:$P, "&lt;="&amp;EOMONTH(P227,0))&gt;10), _xlfn.TEXTJOIN(", ", TRUE, _xlfn._xlws.FILTER($S:$S, ($C:$C=C227) * ($P:$P&gt;=DATE(YEAR(P227),MONTH(P227),1)) * ($P:$P&lt;=EOMONTH(P227,0)))), "")</f>
        <v/>
      </c>
    </row>
    <row r="228" spans="1:25" x14ac:dyDescent="0.25">
      <c r="A228" s="83">
        <v>221</v>
      </c>
      <c r="B228" s="111" t="s">
        <v>26038</v>
      </c>
      <c r="C228" s="159" t="str">
        <f>_xlfn.XLOOKUP(D228,[1]!Data[CEDULA],[1]!Data[Nombre Completo],"No Existe",0,1)</f>
        <v>RAFAEL SANTOS HERNANDEZ BLANQUICET</v>
      </c>
      <c r="D228" s="162">
        <v>1001916980</v>
      </c>
      <c r="E228" s="139">
        <f>IFERROR(_xlfn.NUMBERVALUE(Data[[#This Row],[CEDULA ]],",","."),_xlfn.NUMBERVALUE(Data[[#This Row],[CEDULA ]],".",","))</f>
        <v>1001916980</v>
      </c>
      <c r="F228" s="139" t="str">
        <f>_xlfn.XLOOKUP(E228,[1]!Data[CEDULA],[1]!Data[CARGO],"No Existe",0,1)</f>
        <v>SUPERNUMERARIO(A)</v>
      </c>
      <c r="G228" s="5" t="str">
        <f>_xlfn.XLOOKUP(E228,[1]!Data[CEDULA],[1]!Data[EMPRESA DONDE PRESTA SERVICIO],"No Existe",0,1)</f>
        <v>COMFAMILIAR ATLANTICO</v>
      </c>
      <c r="H228" s="5" t="str">
        <f>_xlfn.XLOOKUP(E228,[1]!Data[CEDULA],[1]!Data[UBICACIÓN],"No Existe",0,1)</f>
        <v>SEDE NORTE</v>
      </c>
      <c r="I228" s="24" t="s">
        <v>25912</v>
      </c>
      <c r="J228" s="111" t="str">
        <f>UPPER(TEXT(Data[[#This Row],[F. INICIO]],"mmmm"))</f>
        <v>ENERO</v>
      </c>
      <c r="K228" s="13">
        <v>6</v>
      </c>
      <c r="L228" s="11" t="s">
        <v>5</v>
      </c>
      <c r="M228" s="11" t="s">
        <v>25630</v>
      </c>
      <c r="N228" s="141" t="str">
        <f>_xlfn.XLOOKUP(D228,[1]!Data[CEDULA],[1]!Data[EPS/SURA],"No Existe",0,1)</f>
        <v>SALUD TOTAL</v>
      </c>
      <c r="O228" s="5">
        <f>YEAR(Data[[#This Row],[F. INICIO]])</f>
        <v>2022</v>
      </c>
      <c r="P228" s="17">
        <v>44592</v>
      </c>
      <c r="Q228" s="17">
        <v>44597</v>
      </c>
      <c r="R228" s="8" t="s">
        <v>79</v>
      </c>
      <c r="S228" s="92" t="str">
        <f>IF(Data[[#This Row],[TIPO DE INCAPACIDAD]]="LICENCIA DE PATERNIDAD","Licencia de paternidad",IF(Data[[#This Row],[TIPO DE INCAPACIDAD]]="LICENCIA DE LUTO","Licencia de Luto",_xlfn.IFNA(VLOOKUP(R228,'CIE-10 PARA RIPS'!$A$6:B13393,2,0),"No especificado")))</f>
        <v>Contusion de otras partes de la muneca y de la mano</v>
      </c>
      <c r="T228" t="str">
        <f>IF(P228&lt;&gt;"", IF(P228&gt;0, IF(P228&lt;=DATE(YEAR(P228),MONTH(P228),DAY(P228)), IF(P228&gt;=DATE(YEAR(P228),MONTH(P228),1), IF(K228&gt;10, C228, IF(SUMIFS($K:$K, $C:$C, C228, $P:$P, "&gt;="&amp;DATE(YEAR(P228),MONTH(P228),1), $P:$P, "&lt;="&amp;EOMONTH(P228,0))&gt;10, C228, "")), ""))), "")</f>
        <v/>
      </c>
      <c r="U228" t="str">
        <f>IF(AND(P228&lt;&gt;"", P228&gt;=DATE(YEAR(P228),MONTH(P228),1), SUMIFS($K:$K, $C:$C, C228, $P:$P, "&gt;="&amp;DATE(YEAR(P228),MONTH(P228),1), $P:$P, "&lt;="&amp;EOMONTH(P228,0))&gt;10), K228, "")</f>
        <v/>
      </c>
      <c r="V228" t="str">
        <f>IF(AND(P228&lt;&gt;"", P228&gt;=DATE(YEAR(P228),MONTH(P228),1), SUMIFS($K:$K, $C:$C, C228, $P:$P, "&gt;="&amp;DATE(YEAR(P228),MONTH(P228),1), $P:$P, "&lt;="&amp;EOMONTH(P228,0))&gt;10), YEAR(P228), "")</f>
        <v/>
      </c>
      <c r="W228" t="str">
        <f>IF(AND(P228&lt;&gt;"", P228&gt;=DATE(YEAR(P228),MONTH(P228),1), SUMIFS($K:$K, $C:$C, C228, $P:$P, "&gt;="&amp;DATE(YEAR(P228),MONTH(P228),1), $P:$P, "&lt;="&amp;EOMONTH(P228,0))&gt;10), TEXT(P228, "MMMM"), "")</f>
        <v/>
      </c>
      <c r="X228" t="str" cm="1">
        <f t="array" ref="X228">IF(AND(P228&lt;&gt;"", P228&gt;=DATE(YEAR(P228),MONTH(P228),1), SUMIFS($K:$K, $C:$C, C228, $P:$P, "&gt;="&amp;DATE(YEAR(P228),MONTH(P228),1), $P:$P, "&lt;="&amp;EOMONTH(P228,0))&gt;10), _xlfn.TEXTJOIN(", ", TRUE, _xlfn._xlws.FILTER($R:$R, ($C:$C=C228) * ($P:$P&gt;=DATE(YEAR(P228),MONTH(P228),1)) * ($P:$P&lt;=EOMONTH(P228,0)))), "")</f>
        <v/>
      </c>
      <c r="Y228" t="str" cm="1">
        <f t="array" ref="Y228">IF(AND(P228&lt;&gt;"", P228&gt;=DATE(YEAR(P228),MONTH(P228),1), SUMIFS($K:$K, $C:$C, C228, $P:$P, "&gt;="&amp;DATE(YEAR(P228),MONTH(P228),1), $P:$P, "&lt;="&amp;EOMONTH(P228,0))&gt;10), _xlfn.TEXTJOIN(", ", TRUE, _xlfn._xlws.FILTER($S:$S, ($C:$C=C228) * ($P:$P&gt;=DATE(YEAR(P228),MONTH(P228),1)) * ($P:$P&lt;=EOMONTH(P228,0)))), "")</f>
        <v/>
      </c>
    </row>
    <row r="229" spans="1:25" x14ac:dyDescent="0.25">
      <c r="A229" s="83">
        <v>222</v>
      </c>
      <c r="B229" s="111" t="s">
        <v>26038</v>
      </c>
      <c r="C229" s="159" t="str">
        <f>_xlfn.XLOOKUP(D229,[1]!Data[CEDULA],[1]!Data[Nombre Completo],"No Existe",0,1)</f>
        <v>MARIA DEL CARMEN BORNACELLY BALZA</v>
      </c>
      <c r="D229" s="162">
        <v>26852755</v>
      </c>
      <c r="E229" s="139">
        <f>IFERROR(_xlfn.NUMBERVALUE(Data[[#This Row],[CEDULA ]],",","."),_xlfn.NUMBERVALUE(Data[[#This Row],[CEDULA ]],".",","))</f>
        <v>26852755</v>
      </c>
      <c r="F229" s="139" t="str">
        <f>_xlfn.XLOOKUP(E229,[1]!Data[CEDULA],[1]!Data[CARGO],"No Existe",0,1)</f>
        <v>SUPERNUMERARIO(A)</v>
      </c>
      <c r="G229" s="5" t="str">
        <f>_xlfn.XLOOKUP(E229,[1]!Data[CEDULA],[1]!Data[EMPRESA DONDE PRESTA SERVICIO],"No Existe",0,1)</f>
        <v>COMFAMILIAR ATLANTICO</v>
      </c>
      <c r="H229" s="5" t="str">
        <f>_xlfn.XLOOKUP(E229,[1]!Data[CEDULA],[1]!Data[UBICACIÓN],"No Existe",0,1)</f>
        <v>C.R.U</v>
      </c>
      <c r="I229" s="24" t="s">
        <v>25911</v>
      </c>
      <c r="J229" s="111" t="str">
        <f>UPPER(TEXT(Data[[#This Row],[F. INICIO]],"mmmm"))</f>
        <v>FEBRERO</v>
      </c>
      <c r="K229" s="13">
        <v>1</v>
      </c>
      <c r="L229" s="11" t="s">
        <v>5</v>
      </c>
      <c r="M229" s="11" t="s">
        <v>25630</v>
      </c>
      <c r="N229" s="141" t="str">
        <f>_xlfn.XLOOKUP(D229,[1]!Data[CEDULA],[1]!Data[EPS/SURA],"No Existe",0,1)</f>
        <v>E.P.S SANITAS</v>
      </c>
      <c r="O229" s="5">
        <f>YEAR(Data[[#This Row],[F. INICIO]])</f>
        <v>2022</v>
      </c>
      <c r="P229" s="17">
        <v>44599</v>
      </c>
      <c r="Q229" s="17">
        <v>44599</v>
      </c>
      <c r="R229" s="24" t="s">
        <v>9886</v>
      </c>
      <c r="S229" s="92" t="str">
        <f>IF(Data[[#This Row],[TIPO DE INCAPACIDAD]]="LICENCIA DE PATERNIDAD","Licencia de paternidad",IF(Data[[#This Row],[TIPO DE INCAPACIDAD]]="LICENCIA DE LUTO","Licencia de Luto",_xlfn.IFNA(VLOOKUP(R229,'CIE-10 PARA RIPS'!$A$6:B13394,2,0),"No especificado")))</f>
        <v>Cefalea debida a tension</v>
      </c>
      <c r="T229" t="str">
        <f>IF(P229&lt;&gt;"", IF(P229&gt;0, IF(P229&lt;=DATE(YEAR(P229),MONTH(P229),DAY(P229)), IF(P229&gt;=DATE(YEAR(P229),MONTH(P229),1), IF(K229&gt;10, C229, IF(SUMIFS($K:$K, $C:$C, C229, $P:$P, "&gt;="&amp;DATE(YEAR(P229),MONTH(P229),1), $P:$P, "&lt;="&amp;EOMONTH(P229,0))&gt;10, C229, "")), ""))), "")</f>
        <v/>
      </c>
      <c r="U229" t="str">
        <f>IF(AND(P229&lt;&gt;"", P229&gt;=DATE(YEAR(P229),MONTH(P229),1), SUMIFS($K:$K, $C:$C, C229, $P:$P, "&gt;="&amp;DATE(YEAR(P229),MONTH(P229),1), $P:$P, "&lt;="&amp;EOMONTH(P229,0))&gt;10), K229, "")</f>
        <v/>
      </c>
      <c r="V229" t="str">
        <f>IF(AND(P229&lt;&gt;"", P229&gt;=DATE(YEAR(P229),MONTH(P229),1), SUMIFS($K:$K, $C:$C, C229, $P:$P, "&gt;="&amp;DATE(YEAR(P229),MONTH(P229),1), $P:$P, "&lt;="&amp;EOMONTH(P229,0))&gt;10), YEAR(P229), "")</f>
        <v/>
      </c>
      <c r="W229" t="str">
        <f>IF(AND(P229&lt;&gt;"", P229&gt;=DATE(YEAR(P229),MONTH(P229),1), SUMIFS($K:$K, $C:$C, C229, $P:$P, "&gt;="&amp;DATE(YEAR(P229),MONTH(P229),1), $P:$P, "&lt;="&amp;EOMONTH(P229,0))&gt;10), TEXT(P229, "MMMM"), "")</f>
        <v/>
      </c>
      <c r="X229" t="str" cm="1">
        <f t="array" ref="X229">IF(AND(P229&lt;&gt;"", P229&gt;=DATE(YEAR(P229),MONTH(P229),1), SUMIFS($K:$K, $C:$C, C229, $P:$P, "&gt;="&amp;DATE(YEAR(P229),MONTH(P229),1), $P:$P, "&lt;="&amp;EOMONTH(P229,0))&gt;10), _xlfn.TEXTJOIN(", ", TRUE, _xlfn._xlws.FILTER($R:$R, ($C:$C=C229) * ($P:$P&gt;=DATE(YEAR(P229),MONTH(P229),1)) * ($P:$P&lt;=EOMONTH(P229,0)))), "")</f>
        <v/>
      </c>
      <c r="Y229" t="str" cm="1">
        <f t="array" ref="Y229">IF(AND(P229&lt;&gt;"", P229&gt;=DATE(YEAR(P229),MONTH(P229),1), SUMIFS($K:$K, $C:$C, C229, $P:$P, "&gt;="&amp;DATE(YEAR(P229),MONTH(P229),1), $P:$P, "&lt;="&amp;EOMONTH(P229,0))&gt;10), _xlfn.TEXTJOIN(", ", TRUE, _xlfn._xlws.FILTER($S:$S, ($C:$C=C229) * ($P:$P&gt;=DATE(YEAR(P229),MONTH(P229),1)) * ($P:$P&lt;=EOMONTH(P229,0)))), "")</f>
        <v/>
      </c>
    </row>
    <row r="230" spans="1:25" x14ac:dyDescent="0.25">
      <c r="A230" s="83">
        <v>223</v>
      </c>
      <c r="B230" s="111" t="s">
        <v>26038</v>
      </c>
      <c r="C230" s="159" t="str">
        <f>_xlfn.XLOOKUP(D230,[1]!Data[CEDULA],[1]!Data[Nombre Completo],"No Existe",0,1)</f>
        <v>MARYELI DEL PILAR HERRERA ANDRADE</v>
      </c>
      <c r="D230" s="162">
        <v>1048209377</v>
      </c>
      <c r="E230" s="139">
        <f>IFERROR(_xlfn.NUMBERVALUE(Data[[#This Row],[CEDULA ]],",","."),_xlfn.NUMBERVALUE(Data[[#This Row],[CEDULA ]],".",","))</f>
        <v>1048209377</v>
      </c>
      <c r="F230" s="139" t="str">
        <f>_xlfn.XLOOKUP(E230,[1]!Data[CEDULA],[1]!Data[CARGO],"No Existe",0,1)</f>
        <v>AYUDANTE COCINA</v>
      </c>
      <c r="G230" s="5" t="str">
        <f>_xlfn.XLOOKUP(E230,[1]!Data[CEDULA],[1]!Data[EMPRESA DONDE PRESTA SERVICIO],"No Existe",0,1)</f>
        <v>COMFAMILIAR ATLANTICO</v>
      </c>
      <c r="H230" s="5" t="str">
        <f>_xlfn.XLOOKUP(E230,[1]!Data[CEDULA],[1]!Data[UBICACIÓN],"No Existe",0,1)</f>
        <v>CRU MERCADEO</v>
      </c>
      <c r="I230" s="24" t="s">
        <v>25911</v>
      </c>
      <c r="J230" s="111" t="str">
        <f>UPPER(TEXT(Data[[#This Row],[F. INICIO]],"mmmm"))</f>
        <v>FEBRERO</v>
      </c>
      <c r="K230" s="13">
        <v>1</v>
      </c>
      <c r="L230" s="11" t="s">
        <v>5</v>
      </c>
      <c r="M230" s="11" t="s">
        <v>25630</v>
      </c>
      <c r="N230" s="141" t="str">
        <f>_xlfn.XLOOKUP(D230,[1]!Data[CEDULA],[1]!Data[EPS/SURA],"No Existe",0,1)</f>
        <v>EPS/SURA</v>
      </c>
      <c r="O230" s="5">
        <f>YEAR(Data[[#This Row],[F. INICIO]])</f>
        <v>2022</v>
      </c>
      <c r="P230" s="17">
        <v>44610</v>
      </c>
      <c r="Q230" s="17">
        <v>44610</v>
      </c>
      <c r="R230" s="24" t="s">
        <v>9886</v>
      </c>
      <c r="S230" s="92" t="str">
        <f>IF(Data[[#This Row],[TIPO DE INCAPACIDAD]]="LICENCIA DE PATERNIDAD","Licencia de paternidad",IF(Data[[#This Row],[TIPO DE INCAPACIDAD]]="LICENCIA DE LUTO","Licencia de Luto",_xlfn.IFNA(VLOOKUP(R230,'CIE-10 PARA RIPS'!$A$6:B13395,2,0),"No especificado")))</f>
        <v>Cefalea debida a tension</v>
      </c>
      <c r="T230" t="str">
        <f>IF(P230&lt;&gt;"", IF(P230&gt;0, IF(P230&lt;=DATE(YEAR(P230),MONTH(P230),DAY(P230)), IF(P230&gt;=DATE(YEAR(P230),MONTH(P230),1), IF(K230&gt;10, C230, IF(SUMIFS($K:$K, $C:$C, C230, $P:$P, "&gt;="&amp;DATE(YEAR(P230),MONTH(P230),1), $P:$P, "&lt;="&amp;EOMONTH(P230,0))&gt;10, C230, "")), ""))), "")</f>
        <v/>
      </c>
      <c r="U230" t="str">
        <f>IF(AND(P230&lt;&gt;"", P230&gt;=DATE(YEAR(P230),MONTH(P230),1), SUMIFS($K:$K, $C:$C, C230, $P:$P, "&gt;="&amp;DATE(YEAR(P230),MONTH(P230),1), $P:$P, "&lt;="&amp;EOMONTH(P230,0))&gt;10), K230, "")</f>
        <v/>
      </c>
      <c r="V230" t="str">
        <f>IF(AND(P230&lt;&gt;"", P230&gt;=DATE(YEAR(P230),MONTH(P230),1), SUMIFS($K:$K, $C:$C, C230, $P:$P, "&gt;="&amp;DATE(YEAR(P230),MONTH(P230),1), $P:$P, "&lt;="&amp;EOMONTH(P230,0))&gt;10), YEAR(P230), "")</f>
        <v/>
      </c>
      <c r="W230" t="str">
        <f>IF(AND(P230&lt;&gt;"", P230&gt;=DATE(YEAR(P230),MONTH(P230),1), SUMIFS($K:$K, $C:$C, C230, $P:$P, "&gt;="&amp;DATE(YEAR(P230),MONTH(P230),1), $P:$P, "&lt;="&amp;EOMONTH(P230,0))&gt;10), TEXT(P230, "MMMM"), "")</f>
        <v/>
      </c>
      <c r="X230" t="str" cm="1">
        <f t="array" ref="X230">IF(AND(P230&lt;&gt;"", P230&gt;=DATE(YEAR(P230),MONTH(P230),1), SUMIFS($K:$K, $C:$C, C230, $P:$P, "&gt;="&amp;DATE(YEAR(P230),MONTH(P230),1), $P:$P, "&lt;="&amp;EOMONTH(P230,0))&gt;10), _xlfn.TEXTJOIN(", ", TRUE, _xlfn._xlws.FILTER($R:$R, ($C:$C=C230) * ($P:$P&gt;=DATE(YEAR(P230),MONTH(P230),1)) * ($P:$P&lt;=EOMONTH(P230,0)))), "")</f>
        <v/>
      </c>
      <c r="Y230" t="str" cm="1">
        <f t="array" ref="Y230">IF(AND(P230&lt;&gt;"", P230&gt;=DATE(YEAR(P230),MONTH(P230),1), SUMIFS($K:$K, $C:$C, C230, $P:$P, "&gt;="&amp;DATE(YEAR(P230),MONTH(P230),1), $P:$P, "&lt;="&amp;EOMONTH(P230,0))&gt;10), _xlfn.TEXTJOIN(", ", TRUE, _xlfn._xlws.FILTER($S:$S, ($C:$C=C230) * ($P:$P&gt;=DATE(YEAR(P230),MONTH(P230),1)) * ($P:$P&lt;=EOMONTH(P230,0)))), "")</f>
        <v/>
      </c>
    </row>
    <row r="231" spans="1:25" x14ac:dyDescent="0.25">
      <c r="A231" s="83">
        <v>224</v>
      </c>
      <c r="B231" s="111" t="s">
        <v>26038</v>
      </c>
      <c r="C231" s="159" t="str">
        <f>_xlfn.XLOOKUP(D231,[1]!Data[CEDULA],[1]!Data[Nombre Completo],"No Existe",0,1)</f>
        <v>CARLOS ALBERTO TORRES LEON</v>
      </c>
      <c r="D231">
        <v>72051803</v>
      </c>
      <c r="E231" s="139">
        <f>IFERROR(_xlfn.NUMBERVALUE(Data[[#This Row],[CEDULA ]],",","."),_xlfn.NUMBERVALUE(Data[[#This Row],[CEDULA ]],".",","))</f>
        <v>72051803</v>
      </c>
      <c r="F231" s="139" t="str">
        <f>_xlfn.XLOOKUP(E231,[1]!Data[CEDULA],[1]!Data[CARGO],"No Existe",0,1)</f>
        <v>BARMAN</v>
      </c>
      <c r="G231" s="24" t="str">
        <f>_xlfn.XLOOKUP(E231,[1]!Data[CEDULA],[1]!Data[EMPRESA DONDE PRESTA SERVICIO],"No Existe",0,1)</f>
        <v>COMFAMILIAR ATLANTICO</v>
      </c>
      <c r="H231" s="24" t="str">
        <f>_xlfn.XLOOKUP(E231,[1]!Data[CEDULA],[1]!Data[UBICACIÓN],"No Existe",0,1)</f>
        <v>SEDE CARIBE</v>
      </c>
      <c r="I231" s="24" t="s">
        <v>25912</v>
      </c>
      <c r="J231" s="111" t="str">
        <f>UPPER(TEXT(Data[[#This Row],[F. INICIO]],"mmmm"))</f>
        <v>ENERO</v>
      </c>
      <c r="K231" s="13">
        <v>10</v>
      </c>
      <c r="L231" s="11" t="s">
        <v>5</v>
      </c>
      <c r="M231" s="11" t="s">
        <v>25630</v>
      </c>
      <c r="N231" s="141" t="str">
        <f>_xlfn.XLOOKUP(D231,[1]!Data[CEDULA],[1]!Data[EPS/SURA],"No Existe",0,1)</f>
        <v>E.P.S SANITAS</v>
      </c>
      <c r="O231" s="11">
        <f>YEAR(Data[[#This Row],[F. INICIO]])</f>
        <v>2018</v>
      </c>
      <c r="P231" s="19">
        <v>43104</v>
      </c>
      <c r="Q231" s="19">
        <v>43113</v>
      </c>
      <c r="R231" s="177" t="s">
        <v>11131</v>
      </c>
      <c r="S231" s="92" t="str">
        <f>IF(Data[[#This Row],[TIPO DE INCAPACIDAD]]="LICENCIA DE PATERNIDAD","Licencia de paternidad",IF(Data[[#This Row],[TIPO DE INCAPACIDAD]]="LICENCIA DE LUTO","Licencia de Luto",_xlfn.IFNA(VLOOKUP(R231,'CIE-10 PARA RIPS'!$A$6:B13396,2,0),"No especificado")))</f>
        <v>Tumor benigno de la traquea</v>
      </c>
      <c r="T231" t="str">
        <f>IF(P231&lt;&gt;"", IF(P231&gt;0, IF(P231&lt;=DATE(YEAR(P231),MONTH(P231),DAY(P231)), IF(P231&gt;=DATE(YEAR(P231),MONTH(P231),1), IF(K231&gt;10, C231, IF(SUMIFS($K:$K, $C:$C, C231, $P:$P, "&gt;="&amp;DATE(YEAR(P231),MONTH(P231),1), $P:$P, "&lt;="&amp;EOMONTH(P231,0))&gt;10, C231, "")), ""))), "")</f>
        <v>CARLOS ALBERTO TORRES LEON</v>
      </c>
      <c r="U231">
        <f>IF(AND(P231&lt;&gt;"", P231&gt;=DATE(YEAR(P231),MONTH(P231),1), SUMIFS($K:$K, $C:$C, C231, $P:$P, "&gt;="&amp;DATE(YEAR(P231),MONTH(P231),1), $P:$P, "&lt;="&amp;EOMONTH(P231,0))&gt;10), K231, "")</f>
        <v>10</v>
      </c>
      <c r="V231">
        <f>IF(AND(P231&lt;&gt;"", P231&gt;=DATE(YEAR(P231),MONTH(P231),1), SUMIFS($K:$K, $C:$C, C231, $P:$P, "&gt;="&amp;DATE(YEAR(P231),MONTH(P231),1), $P:$P, "&lt;="&amp;EOMONTH(P231,0))&gt;10), YEAR(P231), "")</f>
        <v>2018</v>
      </c>
      <c r="W231" t="str">
        <f>IF(AND(P231&lt;&gt;"", P231&gt;=DATE(YEAR(P231),MONTH(P231),1), SUMIFS($K:$K, $C:$C, C231, $P:$P, "&gt;="&amp;DATE(YEAR(P231),MONTH(P231),1), $P:$P, "&lt;="&amp;EOMONTH(P231,0))&gt;10), TEXT(P231, "MMMM"), "")</f>
        <v>enero</v>
      </c>
      <c r="X231" t="str" cm="1">
        <f t="array" ref="X231">IF(AND(P231&lt;&gt;"", P231&gt;=DATE(YEAR(P231),MONTH(P231),1), SUMIFS($K:$K, $C:$C, C231, $P:$P, "&gt;="&amp;DATE(YEAR(P231),MONTH(P231),1), $P:$P, "&lt;="&amp;EOMONTH(P231,0))&gt;10), _xlfn.TEXTJOIN(", ", TRUE, _xlfn._xlws.FILTER($R:$R, ($C:$C=C231) * ($P:$P&gt;=DATE(YEAR(P231),MONTH(P231),1)) * ($P:$P&lt;=EOMONTH(P231,0)))), "")</f>
        <v>D142, G442, D141, G442</v>
      </c>
      <c r="Y231" t="str" cm="1">
        <f t="array" ref="Y231">IF(AND(P231&lt;&gt;"", P231&gt;=DATE(YEAR(P231),MONTH(P231),1), SUMIFS($K:$K, $C:$C, C231, $P:$P, "&gt;="&amp;DATE(YEAR(P231),MONTH(P231),1), $P:$P, "&lt;="&amp;EOMONTH(P231,0))&gt;10), _xlfn.TEXTJOIN(", ", TRUE, _xlfn._xlws.FILTER($S:$S, ($C:$C=C231) * ($P:$P&gt;=DATE(YEAR(P231),MONTH(P231),1)) * ($P:$P&lt;=EOMONTH(P231,0)))), "")</f>
        <v>Tumor benigno de la traquea, Cefalea debida a tension, Tumor benigno de la laringe, Cefalea debida a tension</v>
      </c>
    </row>
    <row r="232" spans="1:25" x14ac:dyDescent="0.25">
      <c r="A232" s="83">
        <v>225</v>
      </c>
      <c r="B232" s="111" t="s">
        <v>26038</v>
      </c>
      <c r="C232" s="159" t="str">
        <f>_xlfn.XLOOKUP(D232,[1]!Data[CEDULA],[1]!Data[Nombre Completo],"No Existe",0,1)</f>
        <v>LORAINNE PAOLA MOLINA PADILLA</v>
      </c>
      <c r="D232" s="163">
        <v>1044392755</v>
      </c>
      <c r="E232" s="140">
        <f>IFERROR(_xlfn.NUMBERVALUE(Data[[#This Row],[CEDULA ]],",","."),_xlfn.NUMBERVALUE(Data[[#This Row],[CEDULA ]],".",","))</f>
        <v>1044392755</v>
      </c>
      <c r="F232" s="140" t="str">
        <f>_xlfn.XLOOKUP(E232,[1]!Data[CEDULA],[1]!Data[CARGO],"No Existe",0,1)</f>
        <v>COCINERO 1</v>
      </c>
      <c r="G232" s="5" t="str">
        <f>_xlfn.XLOOKUP(E232,[1]!Data[CEDULA],[1]!Data[EMPRESA DONDE PRESTA SERVICIO],"No Existe",0,1)</f>
        <v>COMFAMILIAR ATLANTICO</v>
      </c>
      <c r="H232" s="5" t="str">
        <f>_xlfn.XLOOKUP(E232,[1]!Data[CEDULA],[1]!Data[UBICACIÓN],"No Existe",0,1)</f>
        <v>TURIPANA MERCADEO</v>
      </c>
      <c r="I232" s="11" t="s">
        <v>25911</v>
      </c>
      <c r="J232" s="111" t="str">
        <f>UPPER(TEXT(Data[[#This Row],[F. INICIO]],"mmmm"))</f>
        <v>MARZO</v>
      </c>
      <c r="K232" s="9">
        <v>2</v>
      </c>
      <c r="L232" s="11" t="s">
        <v>5</v>
      </c>
      <c r="M232" s="11" t="s">
        <v>25630</v>
      </c>
      <c r="N232" s="141" t="str">
        <f>_xlfn.XLOOKUP(D232,[1]!Data[CEDULA],[1]!Data[EPS/SURA],"No Existe",0,1)</f>
        <v>FAMISANAR</v>
      </c>
      <c r="O232" s="5">
        <f>YEAR(Data[[#This Row],[F. INICIO]])</f>
        <v>2022</v>
      </c>
      <c r="P232" s="17">
        <v>44621</v>
      </c>
      <c r="Q232" s="17">
        <v>44622</v>
      </c>
      <c r="R232" s="8" t="s">
        <v>8256</v>
      </c>
      <c r="S232" s="92" t="str">
        <f>IF(Data[[#This Row],[TIPO DE INCAPACIDAD]]="LICENCIA DE PATERNIDAD","Licencia de paternidad",IF(Data[[#This Row],[TIPO DE INCAPACIDAD]]="LICENCIA DE LUTO","Licencia de Luto",_xlfn.IFNA(VLOOKUP(R232,'CIE-10 PARA RIPS'!$A$6:B13397,2,0),"No especificado")))</f>
        <v>Dermatitis atopica, no especificada</v>
      </c>
      <c r="T232" t="str">
        <f>IF(P232&lt;&gt;"", IF(P232&gt;0, IF(P232&lt;=DATE(YEAR(P232),MONTH(P232),DAY(P232)), IF(P232&gt;=DATE(YEAR(P232),MONTH(P232),1), IF(K232&gt;10, C232, IF(SUMIFS($K:$K, $C:$C, C232, $P:$P, "&gt;="&amp;DATE(YEAR(P232),MONTH(P232),1), $P:$P, "&lt;="&amp;EOMONTH(P232,0))&gt;10, C232, "")), ""))), "")</f>
        <v/>
      </c>
      <c r="U232" t="str">
        <f>IF(AND(P232&lt;&gt;"", P232&gt;=DATE(YEAR(P232),MONTH(P232),1), SUMIFS($K:$K, $C:$C, C232, $P:$P, "&gt;="&amp;DATE(YEAR(P232),MONTH(P232),1), $P:$P, "&lt;="&amp;EOMONTH(P232,0))&gt;10), K232, "")</f>
        <v/>
      </c>
      <c r="V232" t="str">
        <f>IF(AND(P232&lt;&gt;"", P232&gt;=DATE(YEAR(P232),MONTH(P232),1), SUMIFS($K:$K, $C:$C, C232, $P:$P, "&gt;="&amp;DATE(YEAR(P232),MONTH(P232),1), $P:$P, "&lt;="&amp;EOMONTH(P232,0))&gt;10), YEAR(P232), "")</f>
        <v/>
      </c>
      <c r="W232" t="str">
        <f>IF(AND(P232&lt;&gt;"", P232&gt;=DATE(YEAR(P232),MONTH(P232),1), SUMIFS($K:$K, $C:$C, C232, $P:$P, "&gt;="&amp;DATE(YEAR(P232),MONTH(P232),1), $P:$P, "&lt;="&amp;EOMONTH(P232,0))&gt;10), TEXT(P232, "MMMM"), "")</f>
        <v/>
      </c>
      <c r="X232" t="str" cm="1">
        <f t="array" ref="X232">IF(AND(P232&lt;&gt;"", P232&gt;=DATE(YEAR(P232),MONTH(P232),1), SUMIFS($K:$K, $C:$C, C232, $P:$P, "&gt;="&amp;DATE(YEAR(P232),MONTH(P232),1), $P:$P, "&lt;="&amp;EOMONTH(P232,0))&gt;10), _xlfn.TEXTJOIN(", ", TRUE, _xlfn._xlws.FILTER($R:$R, ($C:$C=C232) * ($P:$P&gt;=DATE(YEAR(P232),MONTH(P232),1)) * ($P:$P&lt;=EOMONTH(P232,0)))), "")</f>
        <v/>
      </c>
      <c r="Y232" t="str" cm="1">
        <f t="array" ref="Y232">IF(AND(P232&lt;&gt;"", P232&gt;=DATE(YEAR(P232),MONTH(P232),1), SUMIFS($K:$K, $C:$C, C232, $P:$P, "&gt;="&amp;DATE(YEAR(P232),MONTH(P232),1), $P:$P, "&lt;="&amp;EOMONTH(P232,0))&gt;10), _xlfn.TEXTJOIN(", ", TRUE, _xlfn._xlws.FILTER($S:$S, ($C:$C=C232) * ($P:$P&gt;=DATE(YEAR(P232),MONTH(P232),1)) * ($P:$P&lt;=EOMONTH(P232,0)))), "")</f>
        <v/>
      </c>
    </row>
    <row r="233" spans="1:25" x14ac:dyDescent="0.25">
      <c r="A233" s="83">
        <v>226</v>
      </c>
      <c r="B233" s="111" t="s">
        <v>26038</v>
      </c>
      <c r="C233" s="159" t="str">
        <f>_xlfn.XLOOKUP(D233,[1]!Data[CEDULA],[1]!Data[Nombre Completo],"No Existe",0,1)</f>
        <v>JEFRY JOSE DE LA HOZ MARQUEZ</v>
      </c>
      <c r="D233" s="162">
        <v>1002155895</v>
      </c>
      <c r="E233" s="139">
        <f>IFERROR(_xlfn.NUMBERVALUE(Data[[#This Row],[CEDULA ]],",","."),_xlfn.NUMBERVALUE(Data[[#This Row],[CEDULA ]],".",","))</f>
        <v>1002155895</v>
      </c>
      <c r="F233" s="139" t="str">
        <f>_xlfn.XLOOKUP(E233,[1]!Data[CEDULA],[1]!Data[CARGO],"No Existe",0,1)</f>
        <v>SUPERNUMERARIO(A)</v>
      </c>
      <c r="G233" s="5" t="str">
        <f>_xlfn.XLOOKUP(E233,[1]!Data[CEDULA],[1]!Data[EMPRESA DONDE PRESTA SERVICIO],"No Existe",0,1)</f>
        <v>COMFAMILIAR ATLANTICO</v>
      </c>
      <c r="H233" s="5" t="str">
        <f>_xlfn.XLOOKUP(E233,[1]!Data[CEDULA],[1]!Data[UBICACIÓN],"No Existe",0,1)</f>
        <v>SEDE NORTE</v>
      </c>
      <c r="I233" s="11" t="s">
        <v>25912</v>
      </c>
      <c r="J233" s="111" t="str">
        <f>UPPER(TEXT(Data[[#This Row],[F. INICIO]],"mmmm"))</f>
        <v>FEBRERO</v>
      </c>
      <c r="K233" s="9">
        <v>2</v>
      </c>
      <c r="L233" s="11" t="s">
        <v>5</v>
      </c>
      <c r="M233" s="11" t="s">
        <v>25630</v>
      </c>
      <c r="N233" s="141" t="str">
        <f>_xlfn.XLOOKUP(D233,[1]!Data[CEDULA],[1]!Data[EPS/SURA],"No Existe",0,1)</f>
        <v>SALUD TOTAL</v>
      </c>
      <c r="O233" s="5">
        <f>YEAR(Data[[#This Row],[F. INICIO]])</f>
        <v>2022</v>
      </c>
      <c r="P233" s="17">
        <v>44620</v>
      </c>
      <c r="Q233" s="17">
        <v>44621</v>
      </c>
      <c r="R233" s="8" t="s">
        <v>5597</v>
      </c>
      <c r="S233" s="92" t="str">
        <f>IF(Data[[#This Row],[TIPO DE INCAPACIDAD]]="LICENCIA DE PATERNIDAD","Licencia de paternidad",IF(Data[[#This Row],[TIPO DE INCAPACIDAD]]="LICENCIA DE LUTO","Licencia de Luto",_xlfn.IFNA(VLOOKUP(R233,'CIE-10 PARA RIPS'!$A$6:B13398,2,0),"No especificado")))</f>
        <v>Otros dolores abdominales y los no especificados</v>
      </c>
      <c r="T233" t="str">
        <f>IF(P233&lt;&gt;"", IF(P233&gt;0, IF(P233&lt;=DATE(YEAR(P233),MONTH(P233),DAY(P233)), IF(P233&gt;=DATE(YEAR(P233),MONTH(P233),1), IF(K233&gt;10, C233, IF(SUMIFS($K:$K, $C:$C, C233, $P:$P, "&gt;="&amp;DATE(YEAR(P233),MONTH(P233),1), $P:$P, "&lt;="&amp;EOMONTH(P233,0))&gt;10, C233, "")), ""))), "")</f>
        <v/>
      </c>
      <c r="U233" t="str">
        <f>IF(AND(P233&lt;&gt;"", P233&gt;=DATE(YEAR(P233),MONTH(P233),1), SUMIFS($K:$K, $C:$C, C233, $P:$P, "&gt;="&amp;DATE(YEAR(P233),MONTH(P233),1), $P:$P, "&lt;="&amp;EOMONTH(P233,0))&gt;10), K233, "")</f>
        <v/>
      </c>
      <c r="V233" t="str">
        <f>IF(AND(P233&lt;&gt;"", P233&gt;=DATE(YEAR(P233),MONTH(P233),1), SUMIFS($K:$K, $C:$C, C233, $P:$P, "&gt;="&amp;DATE(YEAR(P233),MONTH(P233),1), $P:$P, "&lt;="&amp;EOMONTH(P233,0))&gt;10), YEAR(P233), "")</f>
        <v/>
      </c>
      <c r="W233" t="str">
        <f>IF(AND(P233&lt;&gt;"", P233&gt;=DATE(YEAR(P233),MONTH(P233),1), SUMIFS($K:$K, $C:$C, C233, $P:$P, "&gt;="&amp;DATE(YEAR(P233),MONTH(P233),1), $P:$P, "&lt;="&amp;EOMONTH(P233,0))&gt;10), TEXT(P233, "MMMM"), "")</f>
        <v/>
      </c>
      <c r="X233" t="str" cm="1">
        <f t="array" ref="X233">IF(AND(P233&lt;&gt;"", P233&gt;=DATE(YEAR(P233),MONTH(P233),1), SUMIFS($K:$K, $C:$C, C233, $P:$P, "&gt;="&amp;DATE(YEAR(P233),MONTH(P233),1), $P:$P, "&lt;="&amp;EOMONTH(P233,0))&gt;10), _xlfn.TEXTJOIN(", ", TRUE, _xlfn._xlws.FILTER($R:$R, ($C:$C=C233) * ($P:$P&gt;=DATE(YEAR(P233),MONTH(P233),1)) * ($P:$P&lt;=EOMONTH(P233,0)))), "")</f>
        <v/>
      </c>
      <c r="Y233" t="str" cm="1">
        <f t="array" ref="Y233">IF(AND(P233&lt;&gt;"", P233&gt;=DATE(YEAR(P233),MONTH(P233),1), SUMIFS($K:$K, $C:$C, C233, $P:$P, "&gt;="&amp;DATE(YEAR(P233),MONTH(P233),1), $P:$P, "&lt;="&amp;EOMONTH(P233,0))&gt;10), _xlfn.TEXTJOIN(", ", TRUE, _xlfn._xlws.FILTER($S:$S, ($C:$C=C233) * ($P:$P&gt;=DATE(YEAR(P233),MONTH(P233),1)) * ($P:$P&lt;=EOMONTH(P233,0)))), "")</f>
        <v/>
      </c>
    </row>
    <row r="234" spans="1:25" x14ac:dyDescent="0.25">
      <c r="A234" s="83">
        <v>227</v>
      </c>
      <c r="B234" s="111" t="s">
        <v>26038</v>
      </c>
      <c r="C234" s="159" t="str">
        <f>_xlfn.XLOOKUP(D234,[1]!Data[CEDULA],[1]!Data[Nombre Completo],"No Existe",0,1)</f>
        <v>CLARIBEL  TARRAS CALLE</v>
      </c>
      <c r="D234">
        <v>22650493</v>
      </c>
      <c r="E234" s="139">
        <f>IFERROR(_xlfn.NUMBERVALUE(Data[[#This Row],[CEDULA ]],",","."),_xlfn.NUMBERVALUE(Data[[#This Row],[CEDULA ]],".",","))</f>
        <v>22650493</v>
      </c>
      <c r="F234" s="139" t="str">
        <f>_xlfn.XLOOKUP(E234,[1]!Data[CEDULA],[1]!Data[CARGO],"No Existe",0,1)</f>
        <v>SUPERNUMERARIO(A)</v>
      </c>
      <c r="G234" s="11" t="str">
        <f>_xlfn.XLOOKUP(E234,[1]!Data[CEDULA],[1]!Data[EMPRESA DONDE PRESTA SERVICIO],"No Existe",0,1)</f>
        <v>COMFAMILIAR ATLANTICO</v>
      </c>
      <c r="H234" s="11" t="str">
        <f>_xlfn.XLOOKUP(E234,[1]!Data[CEDULA],[1]!Data[UBICACIÓN],"No Existe",0,1)</f>
        <v>SEDE NORTE</v>
      </c>
      <c r="I234" s="11" t="s">
        <v>25911</v>
      </c>
      <c r="J234" s="111" t="str">
        <f>UPPER(TEXT(Data[[#This Row],[F. INICIO]],"mmmm"))</f>
        <v>NOVIEMBRE</v>
      </c>
      <c r="K234" s="13">
        <v>1</v>
      </c>
      <c r="L234" s="11" t="s">
        <v>5</v>
      </c>
      <c r="M234" s="11" t="s">
        <v>25630</v>
      </c>
      <c r="N234" s="141" t="str">
        <f>_xlfn.XLOOKUP(D234,[1]!Data[CEDULA],[1]!Data[EPS/SURA],"No Existe",0,1)</f>
        <v>EPS/SURA</v>
      </c>
      <c r="O234" s="5">
        <f>YEAR(Data[[#This Row],[F. INICIO]])</f>
        <v>2016</v>
      </c>
      <c r="P234" s="26">
        <v>42690</v>
      </c>
      <c r="Q234" s="7">
        <v>42690</v>
      </c>
      <c r="R234" s="178" t="s">
        <v>8544</v>
      </c>
      <c r="S234" s="92" t="str">
        <f>IF(Data[[#This Row],[TIPO DE INCAPACIDAD]]="LICENCIA DE PATERNIDAD","Licencia de paternidad",IF(Data[[#This Row],[TIPO DE INCAPACIDAD]]="LICENCIA DE LUTO","Licencia de Luto",_xlfn.IFNA(VLOOKUP(R234,'CIE-10 PARA RIPS'!$A$6:B13399,2,0),"No especificado")))</f>
        <v>Dispepsia funcional</v>
      </c>
      <c r="T234" t="str">
        <f>IF(P234&lt;&gt;"", IF(P234&gt;0, IF(P234&lt;=DATE(YEAR(P234),MONTH(P234),DAY(P234)), IF(P234&gt;=DATE(YEAR(P234),MONTH(P234),1), IF(K234&gt;10, C234, IF(SUMIFS($K:$K, $C:$C, C234, $P:$P, "&gt;="&amp;DATE(YEAR(P234),MONTH(P234),1), $P:$P, "&lt;="&amp;EOMONTH(P234,0))&gt;10, C234, "")), ""))), "")</f>
        <v/>
      </c>
      <c r="U234" t="str">
        <f>IF(AND(P234&lt;&gt;"", P234&gt;=DATE(YEAR(P234),MONTH(P234),1), SUMIFS($K:$K, $C:$C, C234, $P:$P, "&gt;="&amp;DATE(YEAR(P234),MONTH(P234),1), $P:$P, "&lt;="&amp;EOMONTH(P234,0))&gt;10), K234, "")</f>
        <v/>
      </c>
      <c r="V234" t="str">
        <f>IF(AND(P234&lt;&gt;"", P234&gt;=DATE(YEAR(P234),MONTH(P234),1), SUMIFS($K:$K, $C:$C, C234, $P:$P, "&gt;="&amp;DATE(YEAR(P234),MONTH(P234),1), $P:$P, "&lt;="&amp;EOMONTH(P234,0))&gt;10), YEAR(P234), "")</f>
        <v/>
      </c>
      <c r="W234" t="str">
        <f>IF(AND(P234&lt;&gt;"", P234&gt;=DATE(YEAR(P234),MONTH(P234),1), SUMIFS($K:$K, $C:$C, C234, $P:$P, "&gt;="&amp;DATE(YEAR(P234),MONTH(P234),1), $P:$P, "&lt;="&amp;EOMONTH(P234,0))&gt;10), TEXT(P234, "MMMM"), "")</f>
        <v/>
      </c>
      <c r="X234" t="str" cm="1">
        <f t="array" ref="X234">IF(AND(P234&lt;&gt;"", P234&gt;=DATE(YEAR(P234),MONTH(P234),1), SUMIFS($K:$K, $C:$C, C234, $P:$P, "&gt;="&amp;DATE(YEAR(P234),MONTH(P234),1), $P:$P, "&lt;="&amp;EOMONTH(P234,0))&gt;10), _xlfn.TEXTJOIN(", ", TRUE, _xlfn._xlws.FILTER($R:$R, ($C:$C=C234) * ($P:$P&gt;=DATE(YEAR(P234),MONTH(P234),1)) * ($P:$P&lt;=EOMONTH(P234,0)))), "")</f>
        <v/>
      </c>
      <c r="Y234" t="str" cm="1">
        <f t="array" ref="Y234">IF(AND(P234&lt;&gt;"", P234&gt;=DATE(YEAR(P234),MONTH(P234),1), SUMIFS($K:$K, $C:$C, C234, $P:$P, "&gt;="&amp;DATE(YEAR(P234),MONTH(P234),1), $P:$P, "&lt;="&amp;EOMONTH(P234,0))&gt;10), _xlfn.TEXTJOIN(", ", TRUE, _xlfn._xlws.FILTER($S:$S, ($C:$C=C234) * ($P:$P&gt;=DATE(YEAR(P234),MONTH(P234),1)) * ($P:$P&lt;=EOMONTH(P234,0)))), "")</f>
        <v/>
      </c>
    </row>
    <row r="235" spans="1:25" x14ac:dyDescent="0.25">
      <c r="A235" s="83">
        <v>228</v>
      </c>
      <c r="B235" s="111" t="s">
        <v>26038</v>
      </c>
      <c r="C235" s="159" t="str">
        <f>_xlfn.XLOOKUP(D235,[1]!Data[CEDULA],[1]!Data[Nombre Completo],"No Existe",0,1)</f>
        <v>MAIRA ALEJANDRA MARRIAGA BOLAÑOS</v>
      </c>
      <c r="D235" s="163">
        <v>1143460389</v>
      </c>
      <c r="E235" s="140">
        <f>IFERROR(_xlfn.NUMBERVALUE(Data[[#This Row],[CEDULA ]],",","."),_xlfn.NUMBERVALUE(Data[[#This Row],[CEDULA ]],".",","))</f>
        <v>1143460389</v>
      </c>
      <c r="F235" s="140" t="str">
        <f>_xlfn.XLOOKUP(E235,[1]!Data[CEDULA],[1]!Data[CARGO],"No Existe",0,1)</f>
        <v>SUPERNUMERARIO(A)</v>
      </c>
      <c r="G235" s="5" t="str">
        <f>_xlfn.XLOOKUP(E235,[1]!Data[CEDULA],[1]!Data[EMPRESA DONDE PRESTA SERVICIO],"No Existe",0,1)</f>
        <v>COMFAMILIAR ATLANTICO</v>
      </c>
      <c r="H235" s="5" t="str">
        <f>_xlfn.XLOOKUP(E235,[1]!Data[CEDULA],[1]!Data[UBICACIÓN],"No Existe",0,1)</f>
        <v>SEDE NORTE</v>
      </c>
      <c r="I235" s="11" t="s">
        <v>25911</v>
      </c>
      <c r="J235" s="111" t="str">
        <f>UPPER(TEXT(Data[[#This Row],[F. INICIO]],"mmmm"))</f>
        <v>ABRIL</v>
      </c>
      <c r="K235" s="9">
        <v>2</v>
      </c>
      <c r="L235" s="11" t="s">
        <v>5</v>
      </c>
      <c r="M235" s="11" t="s">
        <v>25630</v>
      </c>
      <c r="N235" s="141" t="str">
        <f>_xlfn.XLOOKUP(D235,[1]!Data[CEDULA],[1]!Data[EPS/SURA],"No Existe",0,1)</f>
        <v>SALUD TOTAL</v>
      </c>
      <c r="O235" s="5">
        <f>YEAR(Data[[#This Row],[F. INICIO]])</f>
        <v>2022</v>
      </c>
      <c r="P235" s="17">
        <v>44659</v>
      </c>
      <c r="Q235" s="17">
        <v>44660</v>
      </c>
      <c r="R235" s="8" t="s">
        <v>7685</v>
      </c>
      <c r="S235" s="92" t="str">
        <f>IF(Data[[#This Row],[TIPO DE INCAPACIDAD]]="LICENCIA DE PATERNIDAD","Licencia de paternidad",IF(Data[[#This Row],[TIPO DE INCAPACIDAD]]="LICENCIA DE LUTO","Licencia de Luto",_xlfn.IFNA(VLOOKUP(R235,'CIE-10 PARA RIPS'!$A$6:B13400,2,0),"No especificado")))</f>
        <v>Cervicalgia</v>
      </c>
      <c r="T235" t="str">
        <f>IF(P235&lt;&gt;"", IF(P235&gt;0, IF(P235&lt;=DATE(YEAR(P235),MONTH(P235),DAY(P235)), IF(P235&gt;=DATE(YEAR(P235),MONTH(P235),1), IF(K235&gt;10, C235, IF(SUMIFS($K:$K, $C:$C, C235, $P:$P, "&gt;="&amp;DATE(YEAR(P235),MONTH(P235),1), $P:$P, "&lt;="&amp;EOMONTH(P235,0))&gt;10, C235, "")), ""))), "")</f>
        <v/>
      </c>
      <c r="U235" t="str">
        <f>IF(AND(P235&lt;&gt;"", P235&gt;=DATE(YEAR(P235),MONTH(P235),1), SUMIFS($K:$K, $C:$C, C235, $P:$P, "&gt;="&amp;DATE(YEAR(P235),MONTH(P235),1), $P:$P, "&lt;="&amp;EOMONTH(P235,0))&gt;10), K235, "")</f>
        <v/>
      </c>
      <c r="V235" t="str">
        <f>IF(AND(P235&lt;&gt;"", P235&gt;=DATE(YEAR(P235),MONTH(P235),1), SUMIFS($K:$K, $C:$C, C235, $P:$P, "&gt;="&amp;DATE(YEAR(P235),MONTH(P235),1), $P:$P, "&lt;="&amp;EOMONTH(P235,0))&gt;10), YEAR(P235), "")</f>
        <v/>
      </c>
      <c r="W235" t="str">
        <f>IF(AND(P235&lt;&gt;"", P235&gt;=DATE(YEAR(P235),MONTH(P235),1), SUMIFS($K:$K, $C:$C, C235, $P:$P, "&gt;="&amp;DATE(YEAR(P235),MONTH(P235),1), $P:$P, "&lt;="&amp;EOMONTH(P235,0))&gt;10), TEXT(P235, "MMMM"), "")</f>
        <v/>
      </c>
      <c r="X235" t="str" cm="1">
        <f t="array" ref="X235">IF(AND(P235&lt;&gt;"", P235&gt;=DATE(YEAR(P235),MONTH(P235),1), SUMIFS($K:$K, $C:$C, C235, $P:$P, "&gt;="&amp;DATE(YEAR(P235),MONTH(P235),1), $P:$P, "&lt;="&amp;EOMONTH(P235,0))&gt;10), _xlfn.TEXTJOIN(", ", TRUE, _xlfn._xlws.FILTER($R:$R, ($C:$C=C235) * ($P:$P&gt;=DATE(YEAR(P235),MONTH(P235),1)) * ($P:$P&lt;=EOMONTH(P235,0)))), "")</f>
        <v/>
      </c>
      <c r="Y235" t="str" cm="1">
        <f t="array" ref="Y235">IF(AND(P235&lt;&gt;"", P235&gt;=DATE(YEAR(P235),MONTH(P235),1), SUMIFS($K:$K, $C:$C, C235, $P:$P, "&gt;="&amp;DATE(YEAR(P235),MONTH(P235),1), $P:$P, "&lt;="&amp;EOMONTH(P235,0))&gt;10), _xlfn.TEXTJOIN(", ", TRUE, _xlfn._xlws.FILTER($S:$S, ($C:$C=C235) * ($P:$P&gt;=DATE(YEAR(P235),MONTH(P235),1)) * ($P:$P&lt;=EOMONTH(P235,0)))), "")</f>
        <v/>
      </c>
    </row>
    <row r="236" spans="1:25" x14ac:dyDescent="0.25">
      <c r="A236" s="83">
        <v>229</v>
      </c>
      <c r="B236" s="111" t="s">
        <v>26038</v>
      </c>
      <c r="C236" s="159" t="str">
        <f>_xlfn.XLOOKUP(D236,[1]!Data[CEDULA],[1]!Data[Nombre Completo],"No Existe",0,1)</f>
        <v>ESTEFANIA MARIA ORTEGA TOVAR</v>
      </c>
      <c r="D236" s="163">
        <v>1101783204</v>
      </c>
      <c r="E236" s="140">
        <f>IFERROR(_xlfn.NUMBERVALUE(Data[[#This Row],[CEDULA ]],",","."),_xlfn.NUMBERVALUE(Data[[#This Row],[CEDULA ]],".",","))</f>
        <v>1101783204</v>
      </c>
      <c r="F236" s="140" t="str">
        <f>_xlfn.XLOOKUP(E236,[1]!Data[CEDULA],[1]!Data[CARGO],"No Existe",0,1)</f>
        <v>SUPERNUMERARIO(A)</v>
      </c>
      <c r="G236" s="5" t="str">
        <f>_xlfn.XLOOKUP(E236,[1]!Data[CEDULA],[1]!Data[EMPRESA DONDE PRESTA SERVICIO],"No Existe",0,1)</f>
        <v>COMFAMILIAR ATLANTICO</v>
      </c>
      <c r="H236" s="5" t="str">
        <f>_xlfn.XLOOKUP(E236,[1]!Data[CEDULA],[1]!Data[UBICACIÓN],"No Existe",0,1)</f>
        <v>SEDE SPORT GYM</v>
      </c>
      <c r="I236" s="11" t="s">
        <v>25911</v>
      </c>
      <c r="J236" s="111" t="str">
        <f>UPPER(TEXT(Data[[#This Row],[F. INICIO]],"mmmm"))</f>
        <v>ABRIL</v>
      </c>
      <c r="K236" s="9">
        <v>1</v>
      </c>
      <c r="L236" s="11" t="s">
        <v>5</v>
      </c>
      <c r="M236" s="11" t="s">
        <v>25630</v>
      </c>
      <c r="N236" s="141" t="str">
        <f>_xlfn.XLOOKUP(D236,[1]!Data[CEDULA],[1]!Data[EPS/SURA],"No Existe",0,1)</f>
        <v>EPS/SURA</v>
      </c>
      <c r="O236" s="5">
        <f>YEAR(Data[[#This Row],[F. INICIO]])</f>
        <v>2022</v>
      </c>
      <c r="P236" s="17">
        <v>44660</v>
      </c>
      <c r="Q236" s="17">
        <v>44660</v>
      </c>
      <c r="R236" s="8" t="s">
        <v>60</v>
      </c>
      <c r="S236" s="92" t="str">
        <f>IF(Data[[#This Row],[TIPO DE INCAPACIDAD]]="LICENCIA DE PATERNIDAD","Licencia de paternidad",IF(Data[[#This Row],[TIPO DE INCAPACIDAD]]="LICENCIA DE LUTO","Licencia de Luto",_xlfn.IFNA(VLOOKUP(R236,'CIE-10 PARA RIPS'!$A$6:B13401,2,0),"No especificado")))</f>
        <v>Infeccion intestinal viral, sin otra especificacion</v>
      </c>
      <c r="T236" t="str">
        <f>IF(P236&lt;&gt;"", IF(P236&gt;0, IF(P236&lt;=DATE(YEAR(P236),MONTH(P236),DAY(P236)), IF(P236&gt;=DATE(YEAR(P236),MONTH(P236),1), IF(K236&gt;10, C236, IF(SUMIFS($K:$K, $C:$C, C236, $P:$P, "&gt;="&amp;DATE(YEAR(P236),MONTH(P236),1), $P:$P, "&lt;="&amp;EOMONTH(P236,0))&gt;10, C236, "")), ""))), "")</f>
        <v/>
      </c>
      <c r="U236" t="str">
        <f>IF(AND(P236&lt;&gt;"", P236&gt;=DATE(YEAR(P236),MONTH(P236),1), SUMIFS($K:$K, $C:$C, C236, $P:$P, "&gt;="&amp;DATE(YEAR(P236),MONTH(P236),1), $P:$P, "&lt;="&amp;EOMONTH(P236,0))&gt;10), K236, "")</f>
        <v/>
      </c>
      <c r="V236" t="str">
        <f>IF(AND(P236&lt;&gt;"", P236&gt;=DATE(YEAR(P236),MONTH(P236),1), SUMIFS($K:$K, $C:$C, C236, $P:$P, "&gt;="&amp;DATE(YEAR(P236),MONTH(P236),1), $P:$P, "&lt;="&amp;EOMONTH(P236,0))&gt;10), YEAR(P236), "")</f>
        <v/>
      </c>
      <c r="W236" t="str">
        <f>IF(AND(P236&lt;&gt;"", P236&gt;=DATE(YEAR(P236),MONTH(P236),1), SUMIFS($K:$K, $C:$C, C236, $P:$P, "&gt;="&amp;DATE(YEAR(P236),MONTH(P236),1), $P:$P, "&lt;="&amp;EOMONTH(P236,0))&gt;10), TEXT(P236, "MMMM"), "")</f>
        <v/>
      </c>
      <c r="X236" t="str" cm="1">
        <f t="array" ref="X236">IF(AND(P236&lt;&gt;"", P236&gt;=DATE(YEAR(P236),MONTH(P236),1), SUMIFS($K:$K, $C:$C, C236, $P:$P, "&gt;="&amp;DATE(YEAR(P236),MONTH(P236),1), $P:$P, "&lt;="&amp;EOMONTH(P236,0))&gt;10), _xlfn.TEXTJOIN(", ", TRUE, _xlfn._xlws.FILTER($R:$R, ($C:$C=C236) * ($P:$P&gt;=DATE(YEAR(P236),MONTH(P236),1)) * ($P:$P&lt;=EOMONTH(P236,0)))), "")</f>
        <v/>
      </c>
      <c r="Y236" t="str" cm="1">
        <f t="array" ref="Y236">IF(AND(P236&lt;&gt;"", P236&gt;=DATE(YEAR(P236),MONTH(P236),1), SUMIFS($K:$K, $C:$C, C236, $P:$P, "&gt;="&amp;DATE(YEAR(P236),MONTH(P236),1), $P:$P, "&lt;="&amp;EOMONTH(P236,0))&gt;10), _xlfn.TEXTJOIN(", ", TRUE, _xlfn._xlws.FILTER($S:$S, ($C:$C=C236) * ($P:$P&gt;=DATE(YEAR(P236),MONTH(P236),1)) * ($P:$P&lt;=EOMONTH(P236,0)))), "")</f>
        <v/>
      </c>
    </row>
    <row r="237" spans="1:25" x14ac:dyDescent="0.25">
      <c r="A237" s="83">
        <v>230</v>
      </c>
      <c r="B237" s="111" t="s">
        <v>26038</v>
      </c>
      <c r="C237" s="159" t="str">
        <f>_xlfn.XLOOKUP(D237,[1]!Data[CEDULA],[1]!Data[Nombre Completo],"No Existe",0,1)</f>
        <v>RONALDO ENRIQUE MOLINA CORONELL</v>
      </c>
      <c r="D237" s="163">
        <v>3730772</v>
      </c>
      <c r="E237" s="140">
        <f>IFERROR(_xlfn.NUMBERVALUE(Data[[#This Row],[CEDULA ]],",","."),_xlfn.NUMBERVALUE(Data[[#This Row],[CEDULA ]],".",","))</f>
        <v>3730772</v>
      </c>
      <c r="F237" s="140" t="str">
        <f>_xlfn.XLOOKUP(E237,[1]!Data[CEDULA],[1]!Data[CARGO],"No Existe",0,1)</f>
        <v>SUPERNUMERARIO(A)</v>
      </c>
      <c r="G237" s="5" t="str">
        <f>_xlfn.XLOOKUP(E237,[1]!Data[CEDULA],[1]!Data[EMPRESA DONDE PRESTA SERVICIO],"No Existe",0,1)</f>
        <v>COMFAMILIAR ATLANTICO</v>
      </c>
      <c r="H237" s="5" t="str">
        <f>_xlfn.XLOOKUP(E237,[1]!Data[CEDULA],[1]!Data[UBICACIÓN],"No Existe",0,1)</f>
        <v>CENTRO RECREACIONAL TURIPANA</v>
      </c>
      <c r="I237" s="11" t="s">
        <v>25912</v>
      </c>
      <c r="J237" s="111" t="str">
        <f>UPPER(TEXT(Data[[#This Row],[F. INICIO]],"mmmm"))</f>
        <v>ABRIL</v>
      </c>
      <c r="K237" s="9">
        <v>5</v>
      </c>
      <c r="L237" s="11" t="s">
        <v>5</v>
      </c>
      <c r="M237" s="11" t="s">
        <v>25630</v>
      </c>
      <c r="N237" s="141" t="str">
        <f>_xlfn.XLOOKUP(D237,[1]!Data[CEDULA],[1]!Data[EPS/SURA],"No Existe",0,1)</f>
        <v>FAMISANAR</v>
      </c>
      <c r="O237" s="9">
        <f>YEAR(Data[[#This Row],[F. INICIO]])</f>
        <v>2022</v>
      </c>
      <c r="P237" s="17">
        <v>44670</v>
      </c>
      <c r="Q237" s="17">
        <v>44674</v>
      </c>
      <c r="R237" s="24" t="s">
        <v>7682</v>
      </c>
      <c r="S237" s="92" t="str">
        <f>IF(Data[[#This Row],[TIPO DE INCAPACIDAD]]="LICENCIA DE PATERNIDAD","Licencia de paternidad",IF(Data[[#This Row],[TIPO DE INCAPACIDAD]]="LICENCIA DE LUTO","Licencia de Luto",_xlfn.IFNA(VLOOKUP(R237,'CIE-10 PARA RIPS'!$A$6:B13402,2,0),"No especificado")))</f>
        <v>Lumbago no especificado</v>
      </c>
      <c r="T237" t="str">
        <f>IF(P237&lt;&gt;"", IF(P237&gt;0, IF(P237&lt;=DATE(YEAR(P237),MONTH(P237),DAY(P237)), IF(P237&gt;=DATE(YEAR(P237),MONTH(P237),1), IF(K237&gt;10, C237, IF(SUMIFS($K:$K, $C:$C, C237, $P:$P, "&gt;="&amp;DATE(YEAR(P237),MONTH(P237),1), $P:$P, "&lt;="&amp;EOMONTH(P237,0))&gt;10, C237, "")), ""))), "")</f>
        <v/>
      </c>
      <c r="U237" t="str">
        <f>IF(AND(P237&lt;&gt;"", P237&gt;=DATE(YEAR(P237),MONTH(P237),1), SUMIFS($K:$K, $C:$C, C237, $P:$P, "&gt;="&amp;DATE(YEAR(P237),MONTH(P237),1), $P:$P, "&lt;="&amp;EOMONTH(P237,0))&gt;10), K237, "")</f>
        <v/>
      </c>
      <c r="V237" t="str">
        <f>IF(AND(P237&lt;&gt;"", P237&gt;=DATE(YEAR(P237),MONTH(P237),1), SUMIFS($K:$K, $C:$C, C237, $P:$P, "&gt;="&amp;DATE(YEAR(P237),MONTH(P237),1), $P:$P, "&lt;="&amp;EOMONTH(P237,0))&gt;10), YEAR(P237), "")</f>
        <v/>
      </c>
      <c r="W237" t="str">
        <f>IF(AND(P237&lt;&gt;"", P237&gt;=DATE(YEAR(P237),MONTH(P237),1), SUMIFS($K:$K, $C:$C, C237, $P:$P, "&gt;="&amp;DATE(YEAR(P237),MONTH(P237),1), $P:$P, "&lt;="&amp;EOMONTH(P237,0))&gt;10), TEXT(P237, "MMMM"), "")</f>
        <v/>
      </c>
      <c r="X237" t="str" cm="1">
        <f t="array" ref="X237">IF(AND(P237&lt;&gt;"", P237&gt;=DATE(YEAR(P237),MONTH(P237),1), SUMIFS($K:$K, $C:$C, C237, $P:$P, "&gt;="&amp;DATE(YEAR(P237),MONTH(P237),1), $P:$P, "&lt;="&amp;EOMONTH(P237,0))&gt;10), _xlfn.TEXTJOIN(", ", TRUE, _xlfn._xlws.FILTER($R:$R, ($C:$C=C237) * ($P:$P&gt;=DATE(YEAR(P237),MONTH(P237),1)) * ($P:$P&lt;=EOMONTH(P237,0)))), "")</f>
        <v/>
      </c>
      <c r="Y237" t="str" cm="1">
        <f t="array" ref="Y237">IF(AND(P237&lt;&gt;"", P237&gt;=DATE(YEAR(P237),MONTH(P237),1), SUMIFS($K:$K, $C:$C, C237, $P:$P, "&gt;="&amp;DATE(YEAR(P237),MONTH(P237),1), $P:$P, "&lt;="&amp;EOMONTH(P237,0))&gt;10), _xlfn.TEXTJOIN(", ", TRUE, _xlfn._xlws.FILTER($S:$S, ($C:$C=C237) * ($P:$P&gt;=DATE(YEAR(P237),MONTH(P237),1)) * ($P:$P&lt;=EOMONTH(P237,0)))), "")</f>
        <v/>
      </c>
    </row>
    <row r="238" spans="1:25" ht="30" x14ac:dyDescent="0.25">
      <c r="A238" s="83">
        <v>231</v>
      </c>
      <c r="B238" s="111" t="s">
        <v>26038</v>
      </c>
      <c r="C238" s="159" t="str">
        <f>_xlfn.XLOOKUP(D238,[1]!Data[CEDULA],[1]!Data[Nombre Completo],"No Existe",0,1)</f>
        <v>NELSON ANDRES MOLINA PEREZ</v>
      </c>
      <c r="D238" s="163">
        <v>1044394427</v>
      </c>
      <c r="E238" s="140">
        <f>IFERROR(_xlfn.NUMBERVALUE(Data[[#This Row],[CEDULA ]],",","."),_xlfn.NUMBERVALUE(Data[[#This Row],[CEDULA ]],".",","))</f>
        <v>1044394427</v>
      </c>
      <c r="F238" s="140" t="str">
        <f>_xlfn.XLOOKUP(E238,[1]!Data[CEDULA],[1]!Data[CARGO],"No Existe",0,1)</f>
        <v>SUPERNUMERARIO(A)</v>
      </c>
      <c r="G238" s="5" t="str">
        <f>_xlfn.XLOOKUP(E238,[1]!Data[CEDULA],[1]!Data[EMPRESA DONDE PRESTA SERVICIO],"No Existe",0,1)</f>
        <v>COMFAMILIAR ATLANTICO</v>
      </c>
      <c r="H238" s="5" t="str">
        <f>_xlfn.XLOOKUP(E238,[1]!Data[CEDULA],[1]!Data[UBICACIÓN],"No Existe",0,1)</f>
        <v>CENTRO RECREACIONAL TURIPANA</v>
      </c>
      <c r="I238" s="5" t="s">
        <v>25912</v>
      </c>
      <c r="J238" s="111" t="str">
        <f>UPPER(TEXT(Data[[#This Row],[F. INICIO]],"mmmm"))</f>
        <v>MAYO</v>
      </c>
      <c r="K238" s="9">
        <v>3</v>
      </c>
      <c r="L238" s="11" t="s">
        <v>5</v>
      </c>
      <c r="M238" s="9" t="s">
        <v>12606</v>
      </c>
      <c r="N238" s="141" t="str">
        <f>_xlfn.XLOOKUP(D238,[1]!Data[CEDULA],[1]!Data[EPS/SURA],"No Existe",0,1)</f>
        <v>SALUD TOTAL</v>
      </c>
      <c r="O238" s="5">
        <f>YEAR(Data[[#This Row],[F. INICIO]])</f>
        <v>2022</v>
      </c>
      <c r="P238" s="17">
        <v>44682</v>
      </c>
      <c r="Q238" s="17">
        <v>44684</v>
      </c>
      <c r="R238" s="8" t="s">
        <v>3875</v>
      </c>
      <c r="S238" s="92" t="str">
        <f>IF(Data[[#This Row],[TIPO DE INCAPACIDAD]]="LICENCIA DE PATERNIDAD","Licencia de paternidad",IF(Data[[#This Row],[TIPO DE INCAPACIDAD]]="LICENCIA DE LUTO","Licencia de Luto",_xlfn.IFNA(VLOOKUP(R238,'CIE-10 PARA RIPS'!$A$6:B13403,2,0),"No especificado")))</f>
        <v>Motociclista [cualquiera] lesionado en accidente de transito no especificado</v>
      </c>
      <c r="T238" t="str">
        <f>IF(P238&lt;&gt;"", IF(P238&gt;0, IF(P238&lt;=DATE(YEAR(P238),MONTH(P238),DAY(P238)), IF(P238&gt;=DATE(YEAR(P238),MONTH(P238),1), IF(K238&gt;10, C238, IF(SUMIFS($K:$K, $C:$C, C238, $P:$P, "&gt;="&amp;DATE(YEAR(P238),MONTH(P238),1), $P:$P, "&lt;="&amp;EOMONTH(P238,0))&gt;10, C238, "")), ""))), "")</f>
        <v/>
      </c>
      <c r="U238" t="str">
        <f>IF(AND(P238&lt;&gt;"", P238&gt;=DATE(YEAR(P238),MONTH(P238),1), SUMIFS($K:$K, $C:$C, C238, $P:$P, "&gt;="&amp;DATE(YEAR(P238),MONTH(P238),1), $P:$P, "&lt;="&amp;EOMONTH(P238,0))&gt;10), K238, "")</f>
        <v/>
      </c>
      <c r="V238" t="str">
        <f>IF(AND(P238&lt;&gt;"", P238&gt;=DATE(YEAR(P238),MONTH(P238),1), SUMIFS($K:$K, $C:$C, C238, $P:$P, "&gt;="&amp;DATE(YEAR(P238),MONTH(P238),1), $P:$P, "&lt;="&amp;EOMONTH(P238,0))&gt;10), YEAR(P238), "")</f>
        <v/>
      </c>
      <c r="W238" t="str">
        <f>IF(AND(P238&lt;&gt;"", P238&gt;=DATE(YEAR(P238),MONTH(P238),1), SUMIFS($K:$K, $C:$C, C238, $P:$P, "&gt;="&amp;DATE(YEAR(P238),MONTH(P238),1), $P:$P, "&lt;="&amp;EOMONTH(P238,0))&gt;10), TEXT(P238, "MMMM"), "")</f>
        <v/>
      </c>
      <c r="X238" t="str" cm="1">
        <f t="array" ref="X238">IF(AND(P238&lt;&gt;"", P238&gt;=DATE(YEAR(P238),MONTH(P238),1), SUMIFS($K:$K, $C:$C, C238, $P:$P, "&gt;="&amp;DATE(YEAR(P238),MONTH(P238),1), $P:$P, "&lt;="&amp;EOMONTH(P238,0))&gt;10), _xlfn.TEXTJOIN(", ", TRUE, _xlfn._xlws.FILTER($R:$R, ($C:$C=C238) * ($P:$P&gt;=DATE(YEAR(P238),MONTH(P238),1)) * ($P:$P&lt;=EOMONTH(P238,0)))), "")</f>
        <v/>
      </c>
      <c r="Y238" t="str" cm="1">
        <f t="array" ref="Y238">IF(AND(P238&lt;&gt;"", P238&gt;=DATE(YEAR(P238),MONTH(P238),1), SUMIFS($K:$K, $C:$C, C238, $P:$P, "&gt;="&amp;DATE(YEAR(P238),MONTH(P238),1), $P:$P, "&lt;="&amp;EOMONTH(P238,0))&gt;10), _xlfn.TEXTJOIN(", ", TRUE, _xlfn._xlws.FILTER($S:$S, ($C:$C=C238) * ($P:$P&gt;=DATE(YEAR(P238),MONTH(P238),1)) * ($P:$P&lt;=EOMONTH(P238,0)))), "")</f>
        <v/>
      </c>
    </row>
    <row r="239" spans="1:25" x14ac:dyDescent="0.25">
      <c r="A239" s="83">
        <v>232</v>
      </c>
      <c r="B239" s="111" t="s">
        <v>26038</v>
      </c>
      <c r="C239" s="159" t="str">
        <f>_xlfn.XLOOKUP(D239,[1]!Data[CEDULA],[1]!Data[Nombre Completo],"No Existe",0,1)</f>
        <v>JORGE ANDRES ROCHA HERNANDEZ</v>
      </c>
      <c r="D239" s="163">
        <v>1044393873</v>
      </c>
      <c r="E239" s="140">
        <f>IFERROR(_xlfn.NUMBERVALUE(Data[[#This Row],[CEDULA ]],",","."),_xlfn.NUMBERVALUE(Data[[#This Row],[CEDULA ]],".",","))</f>
        <v>1044393873</v>
      </c>
      <c r="F239" s="140" t="str">
        <f>_xlfn.XLOOKUP(E239,[1]!Data[CEDULA],[1]!Data[CARGO],"No Existe",0,1)</f>
        <v>SUPERNUMERARIO(A)</v>
      </c>
      <c r="G239" s="5" t="str">
        <f>_xlfn.XLOOKUP(E239,[1]!Data[CEDULA],[1]!Data[EMPRESA DONDE PRESTA SERVICIO],"No Existe",0,1)</f>
        <v>COMFAMILIAR ATLANTICO</v>
      </c>
      <c r="H239" s="5" t="str">
        <f>_xlfn.XLOOKUP(E239,[1]!Data[CEDULA],[1]!Data[UBICACIÓN],"No Existe",0,1)</f>
        <v>CENTRO RECREACIONAL TURIPANA</v>
      </c>
      <c r="I239" s="5" t="s">
        <v>25912</v>
      </c>
      <c r="J239" s="111" t="str">
        <f>UPPER(TEXT(Data[[#This Row],[F. INICIO]],"mmmm"))</f>
        <v>MAYO</v>
      </c>
      <c r="K239" s="9">
        <v>1</v>
      </c>
      <c r="L239" s="11" t="s">
        <v>5</v>
      </c>
      <c r="M239" s="11" t="s">
        <v>25630</v>
      </c>
      <c r="N239" s="141" t="str">
        <f>_xlfn.XLOOKUP(D239,[1]!Data[CEDULA],[1]!Data[EPS/SURA],"No Existe",0,1)</f>
        <v>FAMISANAR</v>
      </c>
      <c r="O239" s="5">
        <f>YEAR(Data[[#This Row],[F. INICIO]])</f>
        <v>2022</v>
      </c>
      <c r="P239" s="17">
        <v>44696</v>
      </c>
      <c r="Q239" s="17">
        <v>44696</v>
      </c>
      <c r="R239" s="5" t="s">
        <v>8461</v>
      </c>
      <c r="S239" s="92" t="str">
        <f>IF(Data[[#This Row],[TIPO DE INCAPACIDAD]]="LICENCIA DE PATERNIDAD","Licencia de paternidad",IF(Data[[#This Row],[TIPO DE INCAPACIDAD]]="LICENCIA DE LUTO","Licencia de Luto",_xlfn.IFNA(VLOOKUP(R239,'CIE-10 PARA RIPS'!$A$6:B13404,2,0),"No especificado")))</f>
        <v>Enfermedades del sistema digestivo Colon Irritable</v>
      </c>
      <c r="T239" t="str">
        <f>IF(P239&lt;&gt;"", IF(P239&gt;0, IF(P239&lt;=DATE(YEAR(P239),MONTH(P239),DAY(P239)), IF(P239&gt;=DATE(YEAR(P239),MONTH(P239),1), IF(K239&gt;10, C239, IF(SUMIFS($K:$K, $C:$C, C239, $P:$P, "&gt;="&amp;DATE(YEAR(P239),MONTH(P239),1), $P:$P, "&lt;="&amp;EOMONTH(P239,0))&gt;10, C239, "")), ""))), "")</f>
        <v/>
      </c>
      <c r="U239" t="str">
        <f>IF(AND(P239&lt;&gt;"", P239&gt;=DATE(YEAR(P239),MONTH(P239),1), SUMIFS($K:$K, $C:$C, C239, $P:$P, "&gt;="&amp;DATE(YEAR(P239),MONTH(P239),1), $P:$P, "&lt;="&amp;EOMONTH(P239,0))&gt;10), K239, "")</f>
        <v/>
      </c>
      <c r="V239" t="str">
        <f>IF(AND(P239&lt;&gt;"", P239&gt;=DATE(YEAR(P239),MONTH(P239),1), SUMIFS($K:$K, $C:$C, C239, $P:$P, "&gt;="&amp;DATE(YEAR(P239),MONTH(P239),1), $P:$P, "&lt;="&amp;EOMONTH(P239,0))&gt;10), YEAR(P239), "")</f>
        <v/>
      </c>
      <c r="W239" t="str">
        <f>IF(AND(P239&lt;&gt;"", P239&gt;=DATE(YEAR(P239),MONTH(P239),1), SUMIFS($K:$K, $C:$C, C239, $P:$P, "&gt;="&amp;DATE(YEAR(P239),MONTH(P239),1), $P:$P, "&lt;="&amp;EOMONTH(P239,0))&gt;10), TEXT(P239, "MMMM"), "")</f>
        <v/>
      </c>
      <c r="X239" t="str" cm="1">
        <f t="array" ref="X239">IF(AND(P239&lt;&gt;"", P239&gt;=DATE(YEAR(P239),MONTH(P239),1), SUMIFS($K:$K, $C:$C, C239, $P:$P, "&gt;="&amp;DATE(YEAR(P239),MONTH(P239),1), $P:$P, "&lt;="&amp;EOMONTH(P239,0))&gt;10), _xlfn.TEXTJOIN(", ", TRUE, _xlfn._xlws.FILTER($R:$R, ($C:$C=C239) * ($P:$P&gt;=DATE(YEAR(P239),MONTH(P239),1)) * ($P:$P&lt;=EOMONTH(P239,0)))), "")</f>
        <v/>
      </c>
      <c r="Y239" t="str" cm="1">
        <f t="array" ref="Y239">IF(AND(P239&lt;&gt;"", P239&gt;=DATE(YEAR(P239),MONTH(P239),1), SUMIFS($K:$K, $C:$C, C239, $P:$P, "&gt;="&amp;DATE(YEAR(P239),MONTH(P239),1), $P:$P, "&lt;="&amp;EOMONTH(P239,0))&gt;10), _xlfn.TEXTJOIN(", ", TRUE, _xlfn._xlws.FILTER($S:$S, ($C:$C=C239) * ($P:$P&gt;=DATE(YEAR(P239),MONTH(P239),1)) * ($P:$P&lt;=EOMONTH(P239,0)))), "")</f>
        <v/>
      </c>
    </row>
    <row r="240" spans="1:25" x14ac:dyDescent="0.25">
      <c r="A240" s="83">
        <v>233</v>
      </c>
      <c r="B240" s="111" t="s">
        <v>26038</v>
      </c>
      <c r="C240" s="159" t="str">
        <f>_xlfn.XLOOKUP(D240,[1]!Data[CEDULA],[1]!Data[Nombre Completo],"No Existe",0,1)</f>
        <v>JORGE ANDRES ROCHA HERNANDEZ</v>
      </c>
      <c r="D240" s="163">
        <v>1044393873</v>
      </c>
      <c r="E240" s="140">
        <f>IFERROR(_xlfn.NUMBERVALUE(Data[[#This Row],[CEDULA ]],",","."),_xlfn.NUMBERVALUE(Data[[#This Row],[CEDULA ]],".",","))</f>
        <v>1044393873</v>
      </c>
      <c r="F240" s="140" t="str">
        <f>_xlfn.XLOOKUP(E240,[1]!Data[CEDULA],[1]!Data[CARGO],"No Existe",0,1)</f>
        <v>SUPERNUMERARIO(A)</v>
      </c>
      <c r="G240" s="5" t="str">
        <f>_xlfn.XLOOKUP(E240,[1]!Data[CEDULA],[1]!Data[EMPRESA DONDE PRESTA SERVICIO],"No Existe",0,1)</f>
        <v>COMFAMILIAR ATLANTICO</v>
      </c>
      <c r="H240" s="5" t="str">
        <f>_xlfn.XLOOKUP(E240,[1]!Data[CEDULA],[1]!Data[UBICACIÓN],"No Existe",0,1)</f>
        <v>CENTRO RECREACIONAL TURIPANA</v>
      </c>
      <c r="I240" s="5" t="s">
        <v>25912</v>
      </c>
      <c r="J240" s="111" t="str">
        <f>UPPER(TEXT(Data[[#This Row],[F. INICIO]],"mmmm"))</f>
        <v>MAYO</v>
      </c>
      <c r="K240" s="9">
        <v>3</v>
      </c>
      <c r="L240" s="11" t="s">
        <v>5</v>
      </c>
      <c r="M240" s="11" t="s">
        <v>25630</v>
      </c>
      <c r="N240" s="141" t="str">
        <f>_xlfn.XLOOKUP(D240,[1]!Data[CEDULA],[1]!Data[EPS/SURA],"No Existe",0,1)</f>
        <v>FAMISANAR</v>
      </c>
      <c r="O240" s="5">
        <f>YEAR(Data[[#This Row],[F. INICIO]])</f>
        <v>2022</v>
      </c>
      <c r="P240" s="17">
        <v>44697</v>
      </c>
      <c r="Q240" s="17">
        <v>44699</v>
      </c>
      <c r="R240" s="24" t="s">
        <v>7682</v>
      </c>
      <c r="S240" s="92" t="str">
        <f>IF(Data[[#This Row],[TIPO DE INCAPACIDAD]]="LICENCIA DE PATERNIDAD","Licencia de paternidad",IF(Data[[#This Row],[TIPO DE INCAPACIDAD]]="LICENCIA DE LUTO","Licencia de Luto",_xlfn.IFNA(VLOOKUP(R240,'CIE-10 PARA RIPS'!$A$6:B13405,2,0),"No especificado")))</f>
        <v>Lumbago no especificado</v>
      </c>
      <c r="T240" t="str">
        <f>IF(P240&lt;&gt;"", IF(P240&gt;0, IF(P240&lt;=DATE(YEAR(P240),MONTH(P240),DAY(P240)), IF(P240&gt;=DATE(YEAR(P240),MONTH(P240),1), IF(K240&gt;10, C240, IF(SUMIFS($K:$K, $C:$C, C240, $P:$P, "&gt;="&amp;DATE(YEAR(P240),MONTH(P240),1), $P:$P, "&lt;="&amp;EOMONTH(P240,0))&gt;10, C240, "")), ""))), "")</f>
        <v/>
      </c>
      <c r="U240" t="str">
        <f>IF(AND(P240&lt;&gt;"", P240&gt;=DATE(YEAR(P240),MONTH(P240),1), SUMIFS($K:$K, $C:$C, C240, $P:$P, "&gt;="&amp;DATE(YEAR(P240),MONTH(P240),1), $P:$P, "&lt;="&amp;EOMONTH(P240,0))&gt;10), K240, "")</f>
        <v/>
      </c>
      <c r="V240" t="str">
        <f>IF(AND(P240&lt;&gt;"", P240&gt;=DATE(YEAR(P240),MONTH(P240),1), SUMIFS($K:$K, $C:$C, C240, $P:$P, "&gt;="&amp;DATE(YEAR(P240),MONTH(P240),1), $P:$P, "&lt;="&amp;EOMONTH(P240,0))&gt;10), YEAR(P240), "")</f>
        <v/>
      </c>
      <c r="W240" t="str">
        <f>IF(AND(P240&lt;&gt;"", P240&gt;=DATE(YEAR(P240),MONTH(P240),1), SUMIFS($K:$K, $C:$C, C240, $P:$P, "&gt;="&amp;DATE(YEAR(P240),MONTH(P240),1), $P:$P, "&lt;="&amp;EOMONTH(P240,0))&gt;10), TEXT(P240, "MMMM"), "")</f>
        <v/>
      </c>
      <c r="X240" t="str" cm="1">
        <f t="array" ref="X240">IF(AND(P240&lt;&gt;"", P240&gt;=DATE(YEAR(P240),MONTH(P240),1), SUMIFS($K:$K, $C:$C, C240, $P:$P, "&gt;="&amp;DATE(YEAR(P240),MONTH(P240),1), $P:$P, "&lt;="&amp;EOMONTH(P240,0))&gt;10), _xlfn.TEXTJOIN(", ", TRUE, _xlfn._xlws.FILTER($R:$R, ($C:$C=C240) * ($P:$P&gt;=DATE(YEAR(P240),MONTH(P240),1)) * ($P:$P&lt;=EOMONTH(P240,0)))), "")</f>
        <v/>
      </c>
      <c r="Y240" t="str" cm="1">
        <f t="array" ref="Y240">IF(AND(P240&lt;&gt;"", P240&gt;=DATE(YEAR(P240),MONTH(P240),1), SUMIFS($K:$K, $C:$C, C240, $P:$P, "&gt;="&amp;DATE(YEAR(P240),MONTH(P240),1), $P:$P, "&lt;="&amp;EOMONTH(P240,0))&gt;10), _xlfn.TEXTJOIN(", ", TRUE, _xlfn._xlws.FILTER($S:$S, ($C:$C=C240) * ($P:$P&gt;=DATE(YEAR(P240),MONTH(P240),1)) * ($P:$P&lt;=EOMONTH(P240,0)))), "")</f>
        <v/>
      </c>
    </row>
    <row r="241" spans="1:25" x14ac:dyDescent="0.25">
      <c r="A241" s="83">
        <v>234</v>
      </c>
      <c r="B241" s="111" t="s">
        <v>26038</v>
      </c>
      <c r="C241" s="159" t="str">
        <f>_xlfn.XLOOKUP(D241,[1]!Data[CEDULA],[1]!Data[Nombre Completo],"No Existe",0,1)</f>
        <v>JORGE ANDRES ROCHA HERNANDEZ</v>
      </c>
      <c r="D241" s="163">
        <v>1044393873</v>
      </c>
      <c r="E241" s="140">
        <f>IFERROR(_xlfn.NUMBERVALUE(Data[[#This Row],[CEDULA ]],",","."),_xlfn.NUMBERVALUE(Data[[#This Row],[CEDULA ]],".",","))</f>
        <v>1044393873</v>
      </c>
      <c r="F241" s="140" t="str">
        <f>_xlfn.XLOOKUP(E241,[1]!Data[CEDULA],[1]!Data[CARGO],"No Existe",0,1)</f>
        <v>SUPERNUMERARIO(A)</v>
      </c>
      <c r="G241" s="5" t="str">
        <f>_xlfn.XLOOKUP(E241,[1]!Data[CEDULA],[1]!Data[EMPRESA DONDE PRESTA SERVICIO],"No Existe",0,1)</f>
        <v>COMFAMILIAR ATLANTICO</v>
      </c>
      <c r="H241" s="5" t="str">
        <f>_xlfn.XLOOKUP(E241,[1]!Data[CEDULA],[1]!Data[UBICACIÓN],"No Existe",0,1)</f>
        <v>CENTRO RECREACIONAL TURIPANA</v>
      </c>
      <c r="I241" s="5" t="s">
        <v>25912</v>
      </c>
      <c r="J241" s="111" t="str">
        <f>UPPER(TEXT(Data[[#This Row],[F. INICIO]],"mmmm"))</f>
        <v>MAYO</v>
      </c>
      <c r="K241" s="9">
        <v>1</v>
      </c>
      <c r="L241" s="11" t="s">
        <v>5</v>
      </c>
      <c r="M241" s="11" t="s">
        <v>25630</v>
      </c>
      <c r="N241" s="141" t="str">
        <f>_xlfn.XLOOKUP(D241,[1]!Data[CEDULA],[1]!Data[EPS/SURA],"No Existe",0,1)</f>
        <v>FAMISANAR</v>
      </c>
      <c r="O241" s="5">
        <f>YEAR(Data[[#This Row],[F. INICIO]])</f>
        <v>2022</v>
      </c>
      <c r="P241" s="17">
        <v>44698</v>
      </c>
      <c r="Q241" s="17">
        <v>44698</v>
      </c>
      <c r="R241" s="5" t="s">
        <v>5599</v>
      </c>
      <c r="S241" s="92" t="str">
        <f>IF(Data[[#This Row],[TIPO DE INCAPACIDAD]]="LICENCIA DE PATERNIDAD","Licencia de paternidad",IF(Data[[#This Row],[TIPO DE INCAPACIDAD]]="LICENCIA DE LUTO","Licencia de Luto",_xlfn.IFNA(VLOOKUP(R241,'CIE-10 PARA RIPS'!$A$6:B13406,2,0),"No especificado")))</f>
        <v>Dolor abdominal localizado en parte superior</v>
      </c>
      <c r="T241" t="str">
        <f>IF(P241&lt;&gt;"", IF(P241&gt;0, IF(P241&lt;=DATE(YEAR(P241),MONTH(P241),DAY(P241)), IF(P241&gt;=DATE(YEAR(P241),MONTH(P241),1), IF(K241&gt;10, C241, IF(SUMIFS($K:$K, $C:$C, C241, $P:$P, "&gt;="&amp;DATE(YEAR(P241),MONTH(P241),1), $P:$P, "&lt;="&amp;EOMONTH(P241,0))&gt;10, C241, "")), ""))), "")</f>
        <v/>
      </c>
      <c r="U241" t="str">
        <f>IF(AND(P241&lt;&gt;"", P241&gt;=DATE(YEAR(P241),MONTH(P241),1), SUMIFS($K:$K, $C:$C, C241, $P:$P, "&gt;="&amp;DATE(YEAR(P241),MONTH(P241),1), $P:$P, "&lt;="&amp;EOMONTH(P241,0))&gt;10), K241, "")</f>
        <v/>
      </c>
      <c r="V241" t="str">
        <f>IF(AND(P241&lt;&gt;"", P241&gt;=DATE(YEAR(P241),MONTH(P241),1), SUMIFS($K:$K, $C:$C, C241, $P:$P, "&gt;="&amp;DATE(YEAR(P241),MONTH(P241),1), $P:$P, "&lt;="&amp;EOMONTH(P241,0))&gt;10), YEAR(P241), "")</f>
        <v/>
      </c>
      <c r="W241" t="str">
        <f>IF(AND(P241&lt;&gt;"", P241&gt;=DATE(YEAR(P241),MONTH(P241),1), SUMIFS($K:$K, $C:$C, C241, $P:$P, "&gt;="&amp;DATE(YEAR(P241),MONTH(P241),1), $P:$P, "&lt;="&amp;EOMONTH(P241,0))&gt;10), TEXT(P241, "MMMM"), "")</f>
        <v/>
      </c>
      <c r="X241" t="str" cm="1">
        <f t="array" ref="X241">IF(AND(P241&lt;&gt;"", P241&gt;=DATE(YEAR(P241),MONTH(P241),1), SUMIFS($K:$K, $C:$C, C241, $P:$P, "&gt;="&amp;DATE(YEAR(P241),MONTH(P241),1), $P:$P, "&lt;="&amp;EOMONTH(P241,0))&gt;10), _xlfn.TEXTJOIN(", ", TRUE, _xlfn._xlws.FILTER($R:$R, ($C:$C=C241) * ($P:$P&gt;=DATE(YEAR(P241),MONTH(P241),1)) * ($P:$P&lt;=EOMONTH(P241,0)))), "")</f>
        <v/>
      </c>
      <c r="Y241" t="str" cm="1">
        <f t="array" ref="Y241">IF(AND(P241&lt;&gt;"", P241&gt;=DATE(YEAR(P241),MONTH(P241),1), SUMIFS($K:$K, $C:$C, C241, $P:$P, "&gt;="&amp;DATE(YEAR(P241),MONTH(P241),1), $P:$P, "&lt;="&amp;EOMONTH(P241,0))&gt;10), _xlfn.TEXTJOIN(", ", TRUE, _xlfn._xlws.FILTER($S:$S, ($C:$C=C241) * ($P:$P&gt;=DATE(YEAR(P241),MONTH(P241),1)) * ($P:$P&lt;=EOMONTH(P241,0)))), "")</f>
        <v/>
      </c>
    </row>
    <row r="242" spans="1:25" x14ac:dyDescent="0.25">
      <c r="A242" s="83">
        <v>235</v>
      </c>
      <c r="B242" s="111" t="s">
        <v>26038</v>
      </c>
      <c r="C242" s="159" t="str">
        <f>_xlfn.XLOOKUP(D242,[1]!Data[CEDULA],[1]!Data[Nombre Completo],"No Existe",0,1)</f>
        <v>MANUEL ANTONIO NAVARRO GAMARRA</v>
      </c>
      <c r="D242" s="163">
        <v>72339986</v>
      </c>
      <c r="E242" s="140">
        <f>IFERROR(_xlfn.NUMBERVALUE(Data[[#This Row],[CEDULA ]],",","."),_xlfn.NUMBERVALUE(Data[[#This Row],[CEDULA ]],".",","))</f>
        <v>72339986</v>
      </c>
      <c r="F242" s="140" t="str">
        <f>_xlfn.XLOOKUP(E242,[1]!Data[CEDULA],[1]!Data[CARGO],"No Existe",0,1)</f>
        <v>INSTRUCTOR</v>
      </c>
      <c r="G242" s="5" t="str">
        <f>_xlfn.XLOOKUP(E242,[1]!Data[CEDULA],[1]!Data[EMPRESA DONDE PRESTA SERVICIO],"No Existe",0,1)</f>
        <v>COMFAMILIAR ATLANTICO</v>
      </c>
      <c r="H242" s="5" t="str">
        <f>_xlfn.XLOOKUP(E242,[1]!Data[CEDULA],[1]!Data[UBICACIÓN],"No Existe",0,1)</f>
        <v>SEDE SPORT GYM</v>
      </c>
      <c r="I242" s="5" t="s">
        <v>25912</v>
      </c>
      <c r="J242" s="111" t="str">
        <f>UPPER(TEXT(Data[[#This Row],[F. INICIO]],"mmmm"))</f>
        <v>MAYO</v>
      </c>
      <c r="K242" s="9">
        <v>2</v>
      </c>
      <c r="L242" s="11" t="s">
        <v>5</v>
      </c>
      <c r="M242" s="11" t="s">
        <v>25630</v>
      </c>
      <c r="N242" s="141" t="str">
        <f>_xlfn.XLOOKUP(D242,[1]!Data[CEDULA],[1]!Data[EPS/SURA],"No Existe",0,1)</f>
        <v>SALUD TOTAL</v>
      </c>
      <c r="O242" s="5">
        <f>YEAR(Data[[#This Row],[F. INICIO]])</f>
        <v>2022</v>
      </c>
      <c r="P242" s="17">
        <v>44703</v>
      </c>
      <c r="Q242" s="17">
        <v>44707</v>
      </c>
      <c r="R242" s="4" t="s">
        <v>7299</v>
      </c>
      <c r="S242" s="92" t="str">
        <f>IF(Data[[#This Row],[TIPO DE INCAPACIDAD]]="LICENCIA DE PATERNIDAD","Licencia de paternidad",IF(Data[[#This Row],[TIPO DE INCAPACIDAD]]="LICENCIA DE LUTO","Licencia de Luto",_xlfn.IFNA(VLOOKUP(R242,'CIE-10 PARA RIPS'!$A$6:B13407,2,0),"No especificado")))</f>
        <v>Colico renal, no especificado</v>
      </c>
      <c r="T242" t="str">
        <f>IF(P242&lt;&gt;"", IF(P242&gt;0, IF(P242&lt;=DATE(YEAR(P242),MONTH(P242),DAY(P242)), IF(P242&gt;=DATE(YEAR(P242),MONTH(P242),1), IF(K242&gt;10, C242, IF(SUMIFS($K:$K, $C:$C, C242, $P:$P, "&gt;="&amp;DATE(YEAR(P242),MONTH(P242),1), $P:$P, "&lt;="&amp;EOMONTH(P242,0))&gt;10, C242, "")), ""))), "")</f>
        <v/>
      </c>
      <c r="U242" t="str">
        <f>IF(AND(P242&lt;&gt;"", P242&gt;=DATE(YEAR(P242),MONTH(P242),1), SUMIFS($K:$K, $C:$C, C242, $P:$P, "&gt;="&amp;DATE(YEAR(P242),MONTH(P242),1), $P:$P, "&lt;="&amp;EOMONTH(P242,0))&gt;10), K242, "")</f>
        <v/>
      </c>
      <c r="V242" t="str">
        <f>IF(AND(P242&lt;&gt;"", P242&gt;=DATE(YEAR(P242),MONTH(P242),1), SUMIFS($K:$K, $C:$C, C242, $P:$P, "&gt;="&amp;DATE(YEAR(P242),MONTH(P242),1), $P:$P, "&lt;="&amp;EOMONTH(P242,0))&gt;10), YEAR(P242), "")</f>
        <v/>
      </c>
      <c r="W242" t="str">
        <f>IF(AND(P242&lt;&gt;"", P242&gt;=DATE(YEAR(P242),MONTH(P242),1), SUMIFS($K:$K, $C:$C, C242, $P:$P, "&gt;="&amp;DATE(YEAR(P242),MONTH(P242),1), $P:$P, "&lt;="&amp;EOMONTH(P242,0))&gt;10), TEXT(P242, "MMMM"), "")</f>
        <v/>
      </c>
      <c r="X242" t="str" cm="1">
        <f t="array" ref="X242">IF(AND(P242&lt;&gt;"", P242&gt;=DATE(YEAR(P242),MONTH(P242),1), SUMIFS($K:$K, $C:$C, C242, $P:$P, "&gt;="&amp;DATE(YEAR(P242),MONTH(P242),1), $P:$P, "&lt;="&amp;EOMONTH(P242,0))&gt;10), _xlfn.TEXTJOIN(", ", TRUE, _xlfn._xlws.FILTER($R:$R, ($C:$C=C242) * ($P:$P&gt;=DATE(YEAR(P242),MONTH(P242),1)) * ($P:$P&lt;=EOMONTH(P242,0)))), "")</f>
        <v/>
      </c>
      <c r="Y242" t="str" cm="1">
        <f t="array" ref="Y242">IF(AND(P242&lt;&gt;"", P242&gt;=DATE(YEAR(P242),MONTH(P242),1), SUMIFS($K:$K, $C:$C, C242, $P:$P, "&gt;="&amp;DATE(YEAR(P242),MONTH(P242),1), $P:$P, "&lt;="&amp;EOMONTH(P242,0))&gt;10), _xlfn.TEXTJOIN(", ", TRUE, _xlfn._xlws.FILTER($S:$S, ($C:$C=C242) * ($P:$P&gt;=DATE(YEAR(P242),MONTH(P242),1)) * ($P:$P&lt;=EOMONTH(P242,0)))), "")</f>
        <v/>
      </c>
    </row>
    <row r="243" spans="1:25" x14ac:dyDescent="0.25">
      <c r="A243" s="83">
        <v>236</v>
      </c>
      <c r="B243" s="111" t="s">
        <v>26038</v>
      </c>
      <c r="C243" s="159" t="str">
        <f>_xlfn.XLOOKUP(D243,[1]!Data[CEDULA],[1]!Data[Nombre Completo],"No Existe",0,1)</f>
        <v>MONICA CECILIA CARDENAS PEDROZA</v>
      </c>
      <c r="D243" s="162">
        <v>1046812955</v>
      </c>
      <c r="E243" s="139">
        <f>IFERROR(_xlfn.NUMBERVALUE(Data[[#This Row],[CEDULA ]],",","."),_xlfn.NUMBERVALUE(Data[[#This Row],[CEDULA ]],".",","))</f>
        <v>1046812955</v>
      </c>
      <c r="F243" s="139" t="str">
        <f>_xlfn.XLOOKUP(E243,[1]!Data[CEDULA],[1]!Data[CARGO],"No Existe",0,1)</f>
        <v>SUPERNUMERARIO(A)</v>
      </c>
      <c r="G243" s="24" t="str">
        <f>_xlfn.XLOOKUP(E243,[1]!Data[CEDULA],[1]!Data[EMPRESA DONDE PRESTA SERVICIO],"No Existe",0,1)</f>
        <v>COMFAMILIAR ATLANTICO</v>
      </c>
      <c r="H243" s="24" t="str">
        <f>_xlfn.XLOOKUP(E243,[1]!Data[CEDULA],[1]!Data[UBICACIÓN],"No Existe",0,1)</f>
        <v>C. ATENCION C.48</v>
      </c>
      <c r="I243" s="24" t="s">
        <v>25911</v>
      </c>
      <c r="J243" s="111" t="str">
        <f>UPPER(TEXT(Data[[#This Row],[F. INICIO]],"mmmm"))</f>
        <v>MAYO</v>
      </c>
      <c r="K243" s="13">
        <v>1</v>
      </c>
      <c r="L243" s="11" t="s">
        <v>5</v>
      </c>
      <c r="M243" s="11" t="s">
        <v>25630</v>
      </c>
      <c r="N243" s="141" t="str">
        <f>_xlfn.XLOOKUP(D243,[1]!Data[CEDULA],[1]!Data[EPS/SURA],"No Existe",0,1)</f>
        <v>E.P.S SANITAS</v>
      </c>
      <c r="O243" s="11">
        <f>YEAR(Data[[#This Row],[F. INICIO]])</f>
        <v>2022</v>
      </c>
      <c r="P243" s="19">
        <v>44712</v>
      </c>
      <c r="Q243" s="19">
        <v>44712</v>
      </c>
      <c r="R243" s="24" t="s">
        <v>9889</v>
      </c>
      <c r="S243" s="92" t="str">
        <f>IF(Data[[#This Row],[TIPO DE INCAPACIDAD]]="LICENCIA DE PATERNIDAD","Licencia de paternidad",IF(Data[[#This Row],[TIPO DE INCAPACIDAD]]="LICENCIA DE LUTO","Licencia de Luto",_xlfn.IFNA(VLOOKUP(R243,'CIE-10 PARA RIPS'!$A$6:B13408,2,0),"No especificado")))</f>
        <v>Migrana, no especificada</v>
      </c>
      <c r="T243" t="str">
        <f>IF(P243&lt;&gt;"", IF(P243&gt;0, IF(P243&lt;=DATE(YEAR(P243),MONTH(P243),DAY(P243)), IF(P243&gt;=DATE(YEAR(P243),MONTH(P243),1), IF(K243&gt;10, C243, IF(SUMIFS($K:$K, $C:$C, C243, $P:$P, "&gt;="&amp;DATE(YEAR(P243),MONTH(P243),1), $P:$P, "&lt;="&amp;EOMONTH(P243,0))&gt;10, C243, "")), ""))), "")</f>
        <v/>
      </c>
      <c r="U243" t="str">
        <f>IF(AND(P243&lt;&gt;"", P243&gt;=DATE(YEAR(P243),MONTH(P243),1), SUMIFS($K:$K, $C:$C, C243, $P:$P, "&gt;="&amp;DATE(YEAR(P243),MONTH(P243),1), $P:$P, "&lt;="&amp;EOMONTH(P243,0))&gt;10), K243, "")</f>
        <v/>
      </c>
      <c r="V243" t="str">
        <f>IF(AND(P243&lt;&gt;"", P243&gt;=DATE(YEAR(P243),MONTH(P243),1), SUMIFS($K:$K, $C:$C, C243, $P:$P, "&gt;="&amp;DATE(YEAR(P243),MONTH(P243),1), $P:$P, "&lt;="&amp;EOMONTH(P243,0))&gt;10), YEAR(P243), "")</f>
        <v/>
      </c>
      <c r="W243" t="str">
        <f>IF(AND(P243&lt;&gt;"", P243&gt;=DATE(YEAR(P243),MONTH(P243),1), SUMIFS($K:$K, $C:$C, C243, $P:$P, "&gt;="&amp;DATE(YEAR(P243),MONTH(P243),1), $P:$P, "&lt;="&amp;EOMONTH(P243,0))&gt;10), TEXT(P243, "MMMM"), "")</f>
        <v/>
      </c>
      <c r="X243" t="str" cm="1">
        <f t="array" ref="X243">IF(AND(P243&lt;&gt;"", P243&gt;=DATE(YEAR(P243),MONTH(P243),1), SUMIFS($K:$K, $C:$C, C243, $P:$P, "&gt;="&amp;DATE(YEAR(P243),MONTH(P243),1), $P:$P, "&lt;="&amp;EOMONTH(P243,0))&gt;10), _xlfn.TEXTJOIN(", ", TRUE, _xlfn._xlws.FILTER($R:$R, ($C:$C=C243) * ($P:$P&gt;=DATE(YEAR(P243),MONTH(P243),1)) * ($P:$P&lt;=EOMONTH(P243,0)))), "")</f>
        <v/>
      </c>
      <c r="Y243" t="str" cm="1">
        <f t="array" ref="Y243">IF(AND(P243&lt;&gt;"", P243&gt;=DATE(YEAR(P243),MONTH(P243),1), SUMIFS($K:$K, $C:$C, C243, $P:$P, "&gt;="&amp;DATE(YEAR(P243),MONTH(P243),1), $P:$P, "&lt;="&amp;EOMONTH(P243,0))&gt;10), _xlfn.TEXTJOIN(", ", TRUE, _xlfn._xlws.FILTER($S:$S, ($C:$C=C243) * ($P:$P&gt;=DATE(YEAR(P243),MONTH(P243),1)) * ($P:$P&lt;=EOMONTH(P243,0)))), "")</f>
        <v/>
      </c>
    </row>
    <row r="244" spans="1:25" x14ac:dyDescent="0.25">
      <c r="A244" s="83">
        <v>237</v>
      </c>
      <c r="B244" s="111" t="s">
        <v>26038</v>
      </c>
      <c r="C244" s="159" t="str">
        <f>_xlfn.XLOOKUP(D244,[1]!Data[CEDULA],[1]!Data[Nombre Completo],"No Existe",0,1)</f>
        <v>MONICA CECILIA CARDENAS PEDROZA</v>
      </c>
      <c r="D244" s="162">
        <v>1046812955</v>
      </c>
      <c r="E244" s="139">
        <f>IFERROR(_xlfn.NUMBERVALUE(Data[[#This Row],[CEDULA ]],",","."),_xlfn.NUMBERVALUE(Data[[#This Row],[CEDULA ]],".",","))</f>
        <v>1046812955</v>
      </c>
      <c r="F244" s="139" t="str">
        <f>_xlfn.XLOOKUP(E244,[1]!Data[CEDULA],[1]!Data[CARGO],"No Existe",0,1)</f>
        <v>SUPERNUMERARIO(A)</v>
      </c>
      <c r="G244" s="24" t="str">
        <f>_xlfn.XLOOKUP(E244,[1]!Data[CEDULA],[1]!Data[EMPRESA DONDE PRESTA SERVICIO],"No Existe",0,1)</f>
        <v>COMFAMILIAR ATLANTICO</v>
      </c>
      <c r="H244" s="24" t="str">
        <f>_xlfn.XLOOKUP(E244,[1]!Data[CEDULA],[1]!Data[UBICACIÓN],"No Existe",0,1)</f>
        <v>C. ATENCION C.48</v>
      </c>
      <c r="I244" s="24" t="s">
        <v>25911</v>
      </c>
      <c r="J244" s="111" t="str">
        <f>UPPER(TEXT(Data[[#This Row],[F. INICIO]],"mmmm"))</f>
        <v>JUNIO</v>
      </c>
      <c r="K244" s="13">
        <v>2</v>
      </c>
      <c r="L244" s="11" t="s">
        <v>5</v>
      </c>
      <c r="M244" s="11" t="s">
        <v>25630</v>
      </c>
      <c r="N244" s="141" t="str">
        <f>_xlfn.XLOOKUP(D244,[1]!Data[CEDULA],[1]!Data[EPS/SURA],"No Existe",0,1)</f>
        <v>E.P.S SANITAS</v>
      </c>
      <c r="O244" s="11">
        <f>YEAR(Data[[#This Row],[F. INICIO]])</f>
        <v>2022</v>
      </c>
      <c r="P244" s="19">
        <v>44713</v>
      </c>
      <c r="Q244" s="19">
        <v>44714</v>
      </c>
      <c r="R244" s="24" t="s">
        <v>9889</v>
      </c>
      <c r="S244" s="92" t="str">
        <f>IF(Data[[#This Row],[TIPO DE INCAPACIDAD]]="LICENCIA DE PATERNIDAD","Licencia de paternidad",IF(Data[[#This Row],[TIPO DE INCAPACIDAD]]="LICENCIA DE LUTO","Licencia de Luto",_xlfn.IFNA(VLOOKUP(R244,'CIE-10 PARA RIPS'!$A$6:B13409,2,0),"No especificado")))</f>
        <v>Migrana, no especificada</v>
      </c>
      <c r="T244" t="str">
        <f>IF(P244&lt;&gt;"", IF(P244&gt;0, IF(P244&lt;=DATE(YEAR(P244),MONTH(P244),DAY(P244)), IF(P244&gt;=DATE(YEAR(P244),MONTH(P244),1), IF(K244&gt;10, C244, IF(SUMIFS($K:$K, $C:$C, C244, $P:$P, "&gt;="&amp;DATE(YEAR(P244),MONTH(P244),1), $P:$P, "&lt;="&amp;EOMONTH(P244,0))&gt;10, C244, "")), ""))), "")</f>
        <v/>
      </c>
      <c r="U244" t="str">
        <f>IF(AND(P244&lt;&gt;"", P244&gt;=DATE(YEAR(P244),MONTH(P244),1), SUMIFS($K:$K, $C:$C, C244, $P:$P, "&gt;="&amp;DATE(YEAR(P244),MONTH(P244),1), $P:$P, "&lt;="&amp;EOMONTH(P244,0))&gt;10), K244, "")</f>
        <v/>
      </c>
      <c r="V244" t="str">
        <f>IF(AND(P244&lt;&gt;"", P244&gt;=DATE(YEAR(P244),MONTH(P244),1), SUMIFS($K:$K, $C:$C, C244, $P:$P, "&gt;="&amp;DATE(YEAR(P244),MONTH(P244),1), $P:$P, "&lt;="&amp;EOMONTH(P244,0))&gt;10), YEAR(P244), "")</f>
        <v/>
      </c>
      <c r="W244" t="str">
        <f>IF(AND(P244&lt;&gt;"", P244&gt;=DATE(YEAR(P244),MONTH(P244),1), SUMIFS($K:$K, $C:$C, C244, $P:$P, "&gt;="&amp;DATE(YEAR(P244),MONTH(P244),1), $P:$P, "&lt;="&amp;EOMONTH(P244,0))&gt;10), TEXT(P244, "MMMM"), "")</f>
        <v/>
      </c>
      <c r="X244" t="str" cm="1">
        <f t="array" ref="X244">IF(AND(P244&lt;&gt;"", P244&gt;=DATE(YEAR(P244),MONTH(P244),1), SUMIFS($K:$K, $C:$C, C244, $P:$P, "&gt;="&amp;DATE(YEAR(P244),MONTH(P244),1), $P:$P, "&lt;="&amp;EOMONTH(P244,0))&gt;10), _xlfn.TEXTJOIN(", ", TRUE, _xlfn._xlws.FILTER($R:$R, ($C:$C=C244) * ($P:$P&gt;=DATE(YEAR(P244),MONTH(P244),1)) * ($P:$P&lt;=EOMONTH(P244,0)))), "")</f>
        <v/>
      </c>
      <c r="Y244" t="str" cm="1">
        <f t="array" ref="Y244">IF(AND(P244&lt;&gt;"", P244&gt;=DATE(YEAR(P244),MONTH(P244),1), SUMIFS($K:$K, $C:$C, C244, $P:$P, "&gt;="&amp;DATE(YEAR(P244),MONTH(P244),1), $P:$P, "&lt;="&amp;EOMONTH(P244,0))&gt;10), _xlfn.TEXTJOIN(", ", TRUE, _xlfn._xlws.FILTER($S:$S, ($C:$C=C244) * ($P:$P&gt;=DATE(YEAR(P244),MONTH(P244),1)) * ($P:$P&lt;=EOMONTH(P244,0)))), "")</f>
        <v/>
      </c>
    </row>
    <row r="245" spans="1:25" x14ac:dyDescent="0.25">
      <c r="A245" s="83">
        <v>238</v>
      </c>
      <c r="B245" s="111" t="s">
        <v>26038</v>
      </c>
      <c r="C245" s="159" t="str">
        <f>_xlfn.XLOOKUP(D245,[1]!Data[CEDULA],[1]!Data[Nombre Completo],"No Existe",0,1)</f>
        <v>DIONI DE JESUS ECHEVERRIA CASTRO</v>
      </c>
      <c r="D245" s="162">
        <v>1129566741</v>
      </c>
      <c r="E245" s="139">
        <f>IFERROR(_xlfn.NUMBERVALUE(Data[[#This Row],[CEDULA ]],",","."),_xlfn.NUMBERVALUE(Data[[#This Row],[CEDULA ]],".",","))</f>
        <v>1129566741</v>
      </c>
      <c r="F245" s="139" t="str">
        <f>_xlfn.XLOOKUP(E245,[1]!Data[CEDULA],[1]!Data[CARGO],"No Existe",0,1)</f>
        <v>COCINERO 1</v>
      </c>
      <c r="G245" s="24" t="str">
        <f>_xlfn.XLOOKUP(E245,[1]!Data[CEDULA],[1]!Data[EMPRESA DONDE PRESTA SERVICIO],"No Existe",0,1)</f>
        <v>COMFAMILIAR ATLANTICO</v>
      </c>
      <c r="H245" s="24" t="str">
        <f>_xlfn.XLOOKUP(E245,[1]!Data[CEDULA],[1]!Data[UBICACIÓN],"No Existe",0,1)</f>
        <v>SEDE NORTE MERCADEO</v>
      </c>
      <c r="I245" s="24" t="s">
        <v>25912</v>
      </c>
      <c r="J245" s="111" t="str">
        <f>UPPER(TEXT(Data[[#This Row],[F. INICIO]],"mmmm"))</f>
        <v>JUNIO</v>
      </c>
      <c r="K245" s="13">
        <v>1</v>
      </c>
      <c r="L245" s="11" t="s">
        <v>5</v>
      </c>
      <c r="M245" s="11" t="s">
        <v>25630</v>
      </c>
      <c r="N245" s="141" t="str">
        <f>_xlfn.XLOOKUP(D245,[1]!Data[CEDULA],[1]!Data[EPS/SURA],"No Existe",0,1)</f>
        <v>SALUD TOTAL</v>
      </c>
      <c r="O245" s="11">
        <f>YEAR(Data[[#This Row],[F. INICIO]])</f>
        <v>2022</v>
      </c>
      <c r="P245" s="19">
        <v>44716</v>
      </c>
      <c r="Q245" s="19">
        <v>44716</v>
      </c>
      <c r="R245" s="24" t="s">
        <v>5606</v>
      </c>
      <c r="S245" s="92" t="str">
        <f>IF(Data[[#This Row],[TIPO DE INCAPACIDAD]]="LICENCIA DE PATERNIDAD","Licencia de paternidad",IF(Data[[#This Row],[TIPO DE INCAPACIDAD]]="LICENCIA DE LUTO","Licencia de Luto",_xlfn.IFNA(VLOOKUP(R245,'CIE-10 PARA RIPS'!$A$6:B13410,2,0),"No especificado")))</f>
        <v>Dolor en el pecho, no especificado</v>
      </c>
      <c r="T245" t="str">
        <f>IF(P245&lt;&gt;"", IF(P245&gt;0, IF(P245&lt;=DATE(YEAR(P245),MONTH(P245),DAY(P245)), IF(P245&gt;=DATE(YEAR(P245),MONTH(P245),1), IF(K245&gt;10, C245, IF(SUMIFS($K:$K, $C:$C, C245, $P:$P, "&gt;="&amp;DATE(YEAR(P245),MONTH(P245),1), $P:$P, "&lt;="&amp;EOMONTH(P245,0))&gt;10, C245, "")), ""))), "")</f>
        <v/>
      </c>
      <c r="U245" t="str">
        <f>IF(AND(P245&lt;&gt;"", P245&gt;=DATE(YEAR(P245),MONTH(P245),1), SUMIFS($K:$K, $C:$C, C245, $P:$P, "&gt;="&amp;DATE(YEAR(P245),MONTH(P245),1), $P:$P, "&lt;="&amp;EOMONTH(P245,0))&gt;10), K245, "")</f>
        <v/>
      </c>
      <c r="V245" t="str">
        <f>IF(AND(P245&lt;&gt;"", P245&gt;=DATE(YEAR(P245),MONTH(P245),1), SUMIFS($K:$K, $C:$C, C245, $P:$P, "&gt;="&amp;DATE(YEAR(P245),MONTH(P245),1), $P:$P, "&lt;="&amp;EOMONTH(P245,0))&gt;10), YEAR(P245), "")</f>
        <v/>
      </c>
      <c r="W245" t="str">
        <f>IF(AND(P245&lt;&gt;"", P245&gt;=DATE(YEAR(P245),MONTH(P245),1), SUMIFS($K:$K, $C:$C, C245, $P:$P, "&gt;="&amp;DATE(YEAR(P245),MONTH(P245),1), $P:$P, "&lt;="&amp;EOMONTH(P245,0))&gt;10), TEXT(P245, "MMMM"), "")</f>
        <v/>
      </c>
      <c r="X245" t="str" cm="1">
        <f t="array" ref="X245">IF(AND(P245&lt;&gt;"", P245&gt;=DATE(YEAR(P245),MONTH(P245),1), SUMIFS($K:$K, $C:$C, C245, $P:$P, "&gt;="&amp;DATE(YEAR(P245),MONTH(P245),1), $P:$P, "&lt;="&amp;EOMONTH(P245,0))&gt;10), _xlfn.TEXTJOIN(", ", TRUE, _xlfn._xlws.FILTER($R:$R, ($C:$C=C245) * ($P:$P&gt;=DATE(YEAR(P245),MONTH(P245),1)) * ($P:$P&lt;=EOMONTH(P245,0)))), "")</f>
        <v/>
      </c>
      <c r="Y245" t="str" cm="1">
        <f t="array" ref="Y245">IF(AND(P245&lt;&gt;"", P245&gt;=DATE(YEAR(P245),MONTH(P245),1), SUMIFS($K:$K, $C:$C, C245, $P:$P, "&gt;="&amp;DATE(YEAR(P245),MONTH(P245),1), $P:$P, "&lt;="&amp;EOMONTH(P245,0))&gt;10), _xlfn.TEXTJOIN(", ", TRUE, _xlfn._xlws.FILTER($S:$S, ($C:$C=C245) * ($P:$P&gt;=DATE(YEAR(P245),MONTH(P245),1)) * ($P:$P&lt;=EOMONTH(P245,0)))), "")</f>
        <v/>
      </c>
    </row>
    <row r="246" spans="1:25" x14ac:dyDescent="0.25">
      <c r="A246" s="83">
        <v>239</v>
      </c>
      <c r="B246" s="111" t="s">
        <v>26038</v>
      </c>
      <c r="C246" s="159" t="str">
        <f>_xlfn.XLOOKUP(D246,[1]!Data[CEDULA],[1]!Data[Nombre Completo],"No Existe",0,1)</f>
        <v>ANDRES ABELINO VARGAS MANOTAS</v>
      </c>
      <c r="D246" s="162">
        <v>72099290</v>
      </c>
      <c r="E246" s="139">
        <f>IFERROR(_xlfn.NUMBERVALUE(Data[[#This Row],[CEDULA ]],",","."),_xlfn.NUMBERVALUE(Data[[#This Row],[CEDULA ]],".",","))</f>
        <v>72099290</v>
      </c>
      <c r="F246" s="139" t="str">
        <f>_xlfn.XLOOKUP(E246,[1]!Data[CEDULA],[1]!Data[CARGO],"No Existe",0,1)</f>
        <v>SUPERNUMERARIO(A)</v>
      </c>
      <c r="G246" s="24" t="str">
        <f>_xlfn.XLOOKUP(E246,[1]!Data[CEDULA],[1]!Data[EMPRESA DONDE PRESTA SERVICIO],"No Existe",0,1)</f>
        <v>COMFAMILIAR ATLANTICO</v>
      </c>
      <c r="H246" s="24" t="str">
        <f>_xlfn.XLOOKUP(E246,[1]!Data[CEDULA],[1]!Data[UBICACIÓN],"No Existe",0,1)</f>
        <v>CENTRO RECREACIONAL CLL 48</v>
      </c>
      <c r="I246" s="24" t="s">
        <v>25912</v>
      </c>
      <c r="J246" s="111" t="str">
        <f>UPPER(TEXT(Data[[#This Row],[F. INICIO]],"mmmm"))</f>
        <v>JUNIO</v>
      </c>
      <c r="K246" s="13">
        <v>2</v>
      </c>
      <c r="L246" s="11" t="s">
        <v>5</v>
      </c>
      <c r="M246" s="11" t="s">
        <v>25630</v>
      </c>
      <c r="N246" s="141" t="str">
        <f>_xlfn.XLOOKUP(D246,[1]!Data[CEDULA],[1]!Data[EPS/SURA],"No Existe",0,1)</f>
        <v>E.P.S SANITAS</v>
      </c>
      <c r="O246" s="11">
        <f>YEAR(Data[[#This Row],[F. INICIO]])</f>
        <v>2022</v>
      </c>
      <c r="P246" s="19">
        <v>44717</v>
      </c>
      <c r="Q246" s="19">
        <v>44718</v>
      </c>
      <c r="R246" s="24" t="s">
        <v>7304</v>
      </c>
      <c r="S246" s="92" t="str">
        <f>IF(Data[[#This Row],[TIPO DE INCAPACIDAD]]="LICENCIA DE PATERNIDAD","Licencia de paternidad",IF(Data[[#This Row],[TIPO DE INCAPACIDAD]]="LICENCIA DE LUTO","Licencia de Luto",_xlfn.IFNA(VLOOKUP(R246,'CIE-10 PARA RIPS'!$A$6:B13411,2,0),"No especificado")))</f>
        <v>Calculo en la uretra</v>
      </c>
      <c r="T246" t="str">
        <f>IF(P246&lt;&gt;"", IF(P246&gt;0, IF(P246&lt;=DATE(YEAR(P246),MONTH(P246),DAY(P246)), IF(P246&gt;=DATE(YEAR(P246),MONTH(P246),1), IF(K246&gt;10, C246, IF(SUMIFS($K:$K, $C:$C, C246, $P:$P, "&gt;="&amp;DATE(YEAR(P246),MONTH(P246),1), $P:$P, "&lt;="&amp;EOMONTH(P246,0))&gt;10, C246, "")), ""))), "")</f>
        <v/>
      </c>
      <c r="U246" t="str">
        <f>IF(AND(P246&lt;&gt;"", P246&gt;=DATE(YEAR(P246),MONTH(P246),1), SUMIFS($K:$K, $C:$C, C246, $P:$P, "&gt;="&amp;DATE(YEAR(P246),MONTH(P246),1), $P:$P, "&lt;="&amp;EOMONTH(P246,0))&gt;10), K246, "")</f>
        <v/>
      </c>
      <c r="V246" t="str">
        <f>IF(AND(P246&lt;&gt;"", P246&gt;=DATE(YEAR(P246),MONTH(P246),1), SUMIFS($K:$K, $C:$C, C246, $P:$P, "&gt;="&amp;DATE(YEAR(P246),MONTH(P246),1), $P:$P, "&lt;="&amp;EOMONTH(P246,0))&gt;10), YEAR(P246), "")</f>
        <v/>
      </c>
      <c r="W246" t="str">
        <f>IF(AND(P246&lt;&gt;"", P246&gt;=DATE(YEAR(P246),MONTH(P246),1), SUMIFS($K:$K, $C:$C, C246, $P:$P, "&gt;="&amp;DATE(YEAR(P246),MONTH(P246),1), $P:$P, "&lt;="&amp;EOMONTH(P246,0))&gt;10), TEXT(P246, "MMMM"), "")</f>
        <v/>
      </c>
      <c r="X246" t="str" cm="1">
        <f t="array" ref="X246">IF(AND(P246&lt;&gt;"", P246&gt;=DATE(YEAR(P246),MONTH(P246),1), SUMIFS($K:$K, $C:$C, C246, $P:$P, "&gt;="&amp;DATE(YEAR(P246),MONTH(P246),1), $P:$P, "&lt;="&amp;EOMONTH(P246,0))&gt;10), _xlfn.TEXTJOIN(", ", TRUE, _xlfn._xlws.FILTER($R:$R, ($C:$C=C246) * ($P:$P&gt;=DATE(YEAR(P246),MONTH(P246),1)) * ($P:$P&lt;=EOMONTH(P246,0)))), "")</f>
        <v/>
      </c>
      <c r="Y246" t="str" cm="1">
        <f t="array" ref="Y246">IF(AND(P246&lt;&gt;"", P246&gt;=DATE(YEAR(P246),MONTH(P246),1), SUMIFS($K:$K, $C:$C, C246, $P:$P, "&gt;="&amp;DATE(YEAR(P246),MONTH(P246),1), $P:$P, "&lt;="&amp;EOMONTH(P246,0))&gt;10), _xlfn.TEXTJOIN(", ", TRUE, _xlfn._xlws.FILTER($S:$S, ($C:$C=C246) * ($P:$P&gt;=DATE(YEAR(P246),MONTH(P246),1)) * ($P:$P&lt;=EOMONTH(P246,0)))), "")</f>
        <v/>
      </c>
    </row>
    <row r="247" spans="1:25" x14ac:dyDescent="0.25">
      <c r="A247" s="83">
        <v>240</v>
      </c>
      <c r="B247" s="111" t="s">
        <v>26038</v>
      </c>
      <c r="C247" s="159" t="str">
        <f>_xlfn.XLOOKUP(D247,[1]!Data[CEDULA],[1]!Data[Nombre Completo],"No Existe",0,1)</f>
        <v>FEIDER ENRIQUE OCHOA ANAYA</v>
      </c>
      <c r="D247" s="162">
        <v>1143134531</v>
      </c>
      <c r="E247" s="139">
        <f>IFERROR(_xlfn.NUMBERVALUE(Data[[#This Row],[CEDULA ]],",","."),_xlfn.NUMBERVALUE(Data[[#This Row],[CEDULA ]],".",","))</f>
        <v>1143134531</v>
      </c>
      <c r="F247" s="139" t="str">
        <f>_xlfn.XLOOKUP(E247,[1]!Data[CEDULA],[1]!Data[CARGO],"No Existe",0,1)</f>
        <v>SUPERNUMERARIO(A)</v>
      </c>
      <c r="G247" s="24" t="str">
        <f>_xlfn.XLOOKUP(E247,[1]!Data[CEDULA],[1]!Data[EMPRESA DONDE PRESTA SERVICIO],"No Existe",0,1)</f>
        <v>COMFAMILIAR ATLANTICO</v>
      </c>
      <c r="H247" s="24" t="str">
        <f>_xlfn.XLOOKUP(E247,[1]!Data[CEDULA],[1]!Data[UBICACIÓN],"No Existe",0,1)</f>
        <v>SEDE NORTE</v>
      </c>
      <c r="I247" s="24" t="s">
        <v>25912</v>
      </c>
      <c r="J247" s="111" t="str">
        <f>UPPER(TEXT(Data[[#This Row],[F. INICIO]],"mmmm"))</f>
        <v>JUNIO</v>
      </c>
      <c r="K247" s="13">
        <v>5</v>
      </c>
      <c r="L247" s="11" t="s">
        <v>5</v>
      </c>
      <c r="M247" s="11" t="s">
        <v>25630</v>
      </c>
      <c r="N247" s="141" t="str">
        <f>_xlfn.XLOOKUP(D247,[1]!Data[CEDULA],[1]!Data[EPS/SURA],"No Existe",0,1)</f>
        <v>SALUD TOTAL</v>
      </c>
      <c r="O247" s="11">
        <f>YEAR(Data[[#This Row],[F. INICIO]])</f>
        <v>2022</v>
      </c>
      <c r="P247" s="19">
        <v>44717</v>
      </c>
      <c r="Q247" s="19">
        <v>44721</v>
      </c>
      <c r="R247" s="24" t="s">
        <v>88</v>
      </c>
      <c r="S247" s="92" t="str">
        <f>IF(Data[[#This Row],[TIPO DE INCAPACIDAD]]="LICENCIA DE PATERNIDAD","Licencia de paternidad",IF(Data[[#This Row],[TIPO DE INCAPACIDAD]]="LICENCIA DE LUTO","Licencia de Luto",_xlfn.IFNA(VLOOKUP(R247,'CIE-10 PARA RIPS'!$A$6:B13412,2,0),"No especificado")))</f>
        <v>Fiebre, no especificada</v>
      </c>
      <c r="T247" t="str">
        <f>IF(P247&lt;&gt;"", IF(P247&gt;0, IF(P247&lt;=DATE(YEAR(P247),MONTH(P247),DAY(P247)), IF(P247&gt;=DATE(YEAR(P247),MONTH(P247),1), IF(K247&gt;10, C247, IF(SUMIFS($K:$K, $C:$C, C247, $P:$P, "&gt;="&amp;DATE(YEAR(P247),MONTH(P247),1), $P:$P, "&lt;="&amp;EOMONTH(P247,0))&gt;10, C247, "")), ""))), "")</f>
        <v/>
      </c>
      <c r="U247" t="str">
        <f>IF(AND(P247&lt;&gt;"", P247&gt;=DATE(YEAR(P247),MONTH(P247),1), SUMIFS($K:$K, $C:$C, C247, $P:$P, "&gt;="&amp;DATE(YEAR(P247),MONTH(P247),1), $P:$P, "&lt;="&amp;EOMONTH(P247,0))&gt;10), K247, "")</f>
        <v/>
      </c>
      <c r="V247" t="str">
        <f>IF(AND(P247&lt;&gt;"", P247&gt;=DATE(YEAR(P247),MONTH(P247),1), SUMIFS($K:$K, $C:$C, C247, $P:$P, "&gt;="&amp;DATE(YEAR(P247),MONTH(P247),1), $P:$P, "&lt;="&amp;EOMONTH(P247,0))&gt;10), YEAR(P247), "")</f>
        <v/>
      </c>
      <c r="W247" t="str">
        <f>IF(AND(P247&lt;&gt;"", P247&gt;=DATE(YEAR(P247),MONTH(P247),1), SUMIFS($K:$K, $C:$C, C247, $P:$P, "&gt;="&amp;DATE(YEAR(P247),MONTH(P247),1), $P:$P, "&lt;="&amp;EOMONTH(P247,0))&gt;10), TEXT(P247, "MMMM"), "")</f>
        <v/>
      </c>
      <c r="X247" t="str" cm="1">
        <f t="array" ref="X247">IF(AND(P247&lt;&gt;"", P247&gt;=DATE(YEAR(P247),MONTH(P247),1), SUMIFS($K:$K, $C:$C, C247, $P:$P, "&gt;="&amp;DATE(YEAR(P247),MONTH(P247),1), $P:$P, "&lt;="&amp;EOMONTH(P247,0))&gt;10), _xlfn.TEXTJOIN(", ", TRUE, _xlfn._xlws.FILTER($R:$R, ($C:$C=C247) * ($P:$P&gt;=DATE(YEAR(P247),MONTH(P247),1)) * ($P:$P&lt;=EOMONTH(P247,0)))), "")</f>
        <v/>
      </c>
      <c r="Y247" t="str" cm="1">
        <f t="array" ref="Y247">IF(AND(P247&lt;&gt;"", P247&gt;=DATE(YEAR(P247),MONTH(P247),1), SUMIFS($K:$K, $C:$C, C247, $P:$P, "&gt;="&amp;DATE(YEAR(P247),MONTH(P247),1), $P:$P, "&lt;="&amp;EOMONTH(P247,0))&gt;10), _xlfn.TEXTJOIN(", ", TRUE, _xlfn._xlws.FILTER($S:$S, ($C:$C=C247) * ($P:$P&gt;=DATE(YEAR(P247),MONTH(P247),1)) * ($P:$P&lt;=EOMONTH(P247,0)))), "")</f>
        <v/>
      </c>
    </row>
    <row r="248" spans="1:25" x14ac:dyDescent="0.25">
      <c r="A248" s="83">
        <v>241</v>
      </c>
      <c r="B248" s="111" t="s">
        <v>26038</v>
      </c>
      <c r="C248" s="159" t="str">
        <f>_xlfn.XLOOKUP(D248,[1]!Data[CEDULA],[1]!Data[Nombre Completo],"No Existe",0,1)</f>
        <v>JEFRY JOSE DE LA HOZ MARQUEZ</v>
      </c>
      <c r="D248" s="162">
        <v>1002155895</v>
      </c>
      <c r="E248" s="139">
        <f>IFERROR(_xlfn.NUMBERVALUE(Data[[#This Row],[CEDULA ]],",","."),_xlfn.NUMBERVALUE(Data[[#This Row],[CEDULA ]],".",","))</f>
        <v>1002155895</v>
      </c>
      <c r="F248" s="139" t="str">
        <f>_xlfn.XLOOKUP(E248,[1]!Data[CEDULA],[1]!Data[CARGO],"No Existe",0,1)</f>
        <v>SUPERNUMERARIO(A)</v>
      </c>
      <c r="G248" s="24" t="str">
        <f>_xlfn.XLOOKUP(E248,[1]!Data[CEDULA],[1]!Data[EMPRESA DONDE PRESTA SERVICIO],"No Existe",0,1)</f>
        <v>COMFAMILIAR ATLANTICO</v>
      </c>
      <c r="H248" s="24" t="str">
        <f>_xlfn.XLOOKUP(E248,[1]!Data[CEDULA],[1]!Data[UBICACIÓN],"No Existe",0,1)</f>
        <v>SEDE NORTE</v>
      </c>
      <c r="I248" s="24" t="s">
        <v>25912</v>
      </c>
      <c r="J248" s="111" t="str">
        <f>UPPER(TEXT(Data[[#This Row],[F. INICIO]],"mmmm"))</f>
        <v>JUNIO</v>
      </c>
      <c r="K248" s="13">
        <v>5</v>
      </c>
      <c r="L248" s="11" t="s">
        <v>5</v>
      </c>
      <c r="M248" s="9" t="s">
        <v>12770</v>
      </c>
      <c r="N248" s="141" t="str">
        <f>_xlfn.XLOOKUP(D248,[1]!Data[CEDULA],[1]!Data[EPS/SURA],"No Existe",0,1)</f>
        <v>SALUD TOTAL</v>
      </c>
      <c r="O248" s="11">
        <f>YEAR(Data[[#This Row],[F. INICIO]])</f>
        <v>2022</v>
      </c>
      <c r="P248" s="19">
        <v>44719</v>
      </c>
      <c r="Q248" s="19">
        <v>44723</v>
      </c>
      <c r="R248" s="24" t="s">
        <v>8849</v>
      </c>
      <c r="S248" s="92" t="str">
        <f>IF(Data[[#This Row],[TIPO DE INCAPACIDAD]]="LICENCIA DE PATERNIDAD","Licencia de paternidad",IF(Data[[#This Row],[TIPO DE INCAPACIDAD]]="LICENCIA DE LUTO","Licencia de Luto",_xlfn.IFNA(VLOOKUP(R248,'CIE-10 PARA RIPS'!$A$6:B13413,2,0),"No especificado")))</f>
        <v>Desviacion del tabique nasal</v>
      </c>
      <c r="T248" t="str">
        <f>IF(P248&lt;&gt;"", IF(P248&gt;0, IF(P248&lt;=DATE(YEAR(P248),MONTH(P248),DAY(P248)), IF(P248&gt;=DATE(YEAR(P248),MONTH(P248),1), IF(K248&gt;10, C248, IF(SUMIFS($K:$K, $C:$C, C248, $P:$P, "&gt;="&amp;DATE(YEAR(P248),MONTH(P248),1), $P:$P, "&lt;="&amp;EOMONTH(P248,0))&gt;10, C248, "")), ""))), "")</f>
        <v/>
      </c>
      <c r="U248" t="str">
        <f>IF(AND(P248&lt;&gt;"", P248&gt;=DATE(YEAR(P248),MONTH(P248),1), SUMIFS($K:$K, $C:$C, C248, $P:$P, "&gt;="&amp;DATE(YEAR(P248),MONTH(P248),1), $P:$P, "&lt;="&amp;EOMONTH(P248,0))&gt;10), K248, "")</f>
        <v/>
      </c>
      <c r="V248" t="str">
        <f>IF(AND(P248&lt;&gt;"", P248&gt;=DATE(YEAR(P248),MONTH(P248),1), SUMIFS($K:$K, $C:$C, C248, $P:$P, "&gt;="&amp;DATE(YEAR(P248),MONTH(P248),1), $P:$P, "&lt;="&amp;EOMONTH(P248,0))&gt;10), YEAR(P248), "")</f>
        <v/>
      </c>
      <c r="W248" t="str">
        <f>IF(AND(P248&lt;&gt;"", P248&gt;=DATE(YEAR(P248),MONTH(P248),1), SUMIFS($K:$K, $C:$C, C248, $P:$P, "&gt;="&amp;DATE(YEAR(P248),MONTH(P248),1), $P:$P, "&lt;="&amp;EOMONTH(P248,0))&gt;10), TEXT(P248, "MMMM"), "")</f>
        <v/>
      </c>
      <c r="X248" t="str" cm="1">
        <f t="array" ref="X248">IF(AND(P248&lt;&gt;"", P248&gt;=DATE(YEAR(P248),MONTH(P248),1), SUMIFS($K:$K, $C:$C, C248, $P:$P, "&gt;="&amp;DATE(YEAR(P248),MONTH(P248),1), $P:$P, "&lt;="&amp;EOMONTH(P248,0))&gt;10), _xlfn.TEXTJOIN(", ", TRUE, _xlfn._xlws.FILTER($R:$R, ($C:$C=C248) * ($P:$P&gt;=DATE(YEAR(P248),MONTH(P248),1)) * ($P:$P&lt;=EOMONTH(P248,0)))), "")</f>
        <v/>
      </c>
      <c r="Y248" t="str" cm="1">
        <f t="array" ref="Y248">IF(AND(P248&lt;&gt;"", P248&gt;=DATE(YEAR(P248),MONTH(P248),1), SUMIFS($K:$K, $C:$C, C248, $P:$P, "&gt;="&amp;DATE(YEAR(P248),MONTH(P248),1), $P:$P, "&lt;="&amp;EOMONTH(P248,0))&gt;10), _xlfn.TEXTJOIN(", ", TRUE, _xlfn._xlws.FILTER($S:$S, ($C:$C=C248) * ($P:$P&gt;=DATE(YEAR(P248),MONTH(P248),1)) * ($P:$P&lt;=EOMONTH(P248,0)))), "")</f>
        <v/>
      </c>
    </row>
    <row r="249" spans="1:25" x14ac:dyDescent="0.25">
      <c r="A249" s="83">
        <v>242</v>
      </c>
      <c r="B249" s="111" t="s">
        <v>26038</v>
      </c>
      <c r="C249" s="159" t="str">
        <f>_xlfn.XLOOKUP(D249,[1]!Data[CEDULA],[1]!Data[Nombre Completo],"No Existe",0,1)</f>
        <v>LILIBETH YANINE PEREZ PEREZ</v>
      </c>
      <c r="D249" s="162">
        <v>1143151743</v>
      </c>
      <c r="E249" s="139">
        <f>IFERROR(_xlfn.NUMBERVALUE(Data[[#This Row],[CEDULA ]],",","."),_xlfn.NUMBERVALUE(Data[[#This Row],[CEDULA ]],".",","))</f>
        <v>1143151743</v>
      </c>
      <c r="F249" s="139" t="str">
        <f>_xlfn.XLOOKUP(E249,[1]!Data[CEDULA],[1]!Data[CARGO],"No Existe",0,1)</f>
        <v>AYUDANTE</v>
      </c>
      <c r="G249" s="24" t="str">
        <f>_xlfn.XLOOKUP(E249,[1]!Data[CEDULA],[1]!Data[EMPRESA DONDE PRESTA SERVICIO],"No Existe",0,1)</f>
        <v>COMFAMILIAR ATLANTICO</v>
      </c>
      <c r="H249" s="24" t="str">
        <f>_xlfn.XLOOKUP(E249,[1]!Data[CEDULA],[1]!Data[UBICACIÓN],"No Existe",0,1)</f>
        <v>CENTRO RECREACIONAL TURIPANA</v>
      </c>
      <c r="I249" s="24" t="s">
        <v>25911</v>
      </c>
      <c r="J249" s="111" t="str">
        <f>UPPER(TEXT(Data[[#This Row],[F. INICIO]],"mmmm"))</f>
        <v>MAYO</v>
      </c>
      <c r="K249" s="13">
        <v>2</v>
      </c>
      <c r="L249" s="11" t="s">
        <v>5</v>
      </c>
      <c r="M249" s="11" t="s">
        <v>25630</v>
      </c>
      <c r="N249" s="141" t="str">
        <f>_xlfn.XLOOKUP(D249,[1]!Data[CEDULA],[1]!Data[EPS/SURA],"No Existe",0,1)</f>
        <v>EPS/SURA</v>
      </c>
      <c r="O249" s="11">
        <f>YEAR(Data[[#This Row],[F. INICIO]])</f>
        <v>2022</v>
      </c>
      <c r="P249" s="19">
        <v>44712</v>
      </c>
      <c r="Q249" s="19">
        <v>44713</v>
      </c>
      <c r="R249" s="24" t="s">
        <v>60</v>
      </c>
      <c r="S249" s="92" t="str">
        <f>IF(Data[[#This Row],[TIPO DE INCAPACIDAD]]="LICENCIA DE PATERNIDAD","Licencia de paternidad",IF(Data[[#This Row],[TIPO DE INCAPACIDAD]]="LICENCIA DE LUTO","Licencia de Luto",_xlfn.IFNA(VLOOKUP(R249,'CIE-10 PARA RIPS'!$A$6:B13414,2,0),"No especificado")))</f>
        <v>Infeccion intestinal viral, sin otra especificacion</v>
      </c>
      <c r="T249" t="str">
        <f>IF(P249&lt;&gt;"", IF(P249&gt;0, IF(P249&lt;=DATE(YEAR(P249),MONTH(P249),DAY(P249)), IF(P249&gt;=DATE(YEAR(P249),MONTH(P249),1), IF(K249&gt;10, C249, IF(SUMIFS($K:$K, $C:$C, C249, $P:$P, "&gt;="&amp;DATE(YEAR(P249),MONTH(P249),1), $P:$P, "&lt;="&amp;EOMONTH(P249,0))&gt;10, C249, "")), ""))), "")</f>
        <v/>
      </c>
      <c r="U249" t="str">
        <f>IF(AND(P249&lt;&gt;"", P249&gt;=DATE(YEAR(P249),MONTH(P249),1), SUMIFS($K:$K, $C:$C, C249, $P:$P, "&gt;="&amp;DATE(YEAR(P249),MONTH(P249),1), $P:$P, "&lt;="&amp;EOMONTH(P249,0))&gt;10), K249, "")</f>
        <v/>
      </c>
      <c r="V249" t="str">
        <f>IF(AND(P249&lt;&gt;"", P249&gt;=DATE(YEAR(P249),MONTH(P249),1), SUMIFS($K:$K, $C:$C, C249, $P:$P, "&gt;="&amp;DATE(YEAR(P249),MONTH(P249),1), $P:$P, "&lt;="&amp;EOMONTH(P249,0))&gt;10), YEAR(P249), "")</f>
        <v/>
      </c>
      <c r="W249" t="str">
        <f>IF(AND(P249&lt;&gt;"", P249&gt;=DATE(YEAR(P249),MONTH(P249),1), SUMIFS($K:$K, $C:$C, C249, $P:$P, "&gt;="&amp;DATE(YEAR(P249),MONTH(P249),1), $P:$P, "&lt;="&amp;EOMONTH(P249,0))&gt;10), TEXT(P249, "MMMM"), "")</f>
        <v/>
      </c>
      <c r="X249" t="str" cm="1">
        <f t="array" ref="X249">IF(AND(P249&lt;&gt;"", P249&gt;=DATE(YEAR(P249),MONTH(P249),1), SUMIFS($K:$K, $C:$C, C249, $P:$P, "&gt;="&amp;DATE(YEAR(P249),MONTH(P249),1), $P:$P, "&lt;="&amp;EOMONTH(P249,0))&gt;10), _xlfn.TEXTJOIN(", ", TRUE, _xlfn._xlws.FILTER($R:$R, ($C:$C=C249) * ($P:$P&gt;=DATE(YEAR(P249),MONTH(P249),1)) * ($P:$P&lt;=EOMONTH(P249,0)))), "")</f>
        <v/>
      </c>
      <c r="Y249" t="str" cm="1">
        <f t="array" ref="Y249">IF(AND(P249&lt;&gt;"", P249&gt;=DATE(YEAR(P249),MONTH(P249),1), SUMIFS($K:$K, $C:$C, C249, $P:$P, "&gt;="&amp;DATE(YEAR(P249),MONTH(P249),1), $P:$P, "&lt;="&amp;EOMONTH(P249,0))&gt;10), _xlfn.TEXTJOIN(", ", TRUE, _xlfn._xlws.FILTER($S:$S, ($C:$C=C249) * ($P:$P&gt;=DATE(YEAR(P249),MONTH(P249),1)) * ($P:$P&lt;=EOMONTH(P249,0)))), "")</f>
        <v/>
      </c>
    </row>
    <row r="250" spans="1:25" x14ac:dyDescent="0.25">
      <c r="A250" s="83">
        <v>243</v>
      </c>
      <c r="B250" s="111" t="s">
        <v>26038</v>
      </c>
      <c r="C250" s="159" t="str">
        <f>_xlfn.XLOOKUP(D250,[1]!Data[CEDULA],[1]!Data[Nombre Completo],"No Existe",0,1)</f>
        <v>JHONNY MANUEL ARRIETA LLANOS</v>
      </c>
      <c r="D250" s="162">
        <v>8699499</v>
      </c>
      <c r="E250" s="139">
        <f>IFERROR(_xlfn.NUMBERVALUE(Data[[#This Row],[CEDULA ]],",","."),_xlfn.NUMBERVALUE(Data[[#This Row],[CEDULA ]],".",","))</f>
        <v>8699499</v>
      </c>
      <c r="F250" s="139" t="str">
        <f>_xlfn.XLOOKUP(E250,[1]!Data[CEDULA],[1]!Data[CARGO],"No Existe",0,1)</f>
        <v>SUPERNUMERARIO(A)</v>
      </c>
      <c r="G250" s="24" t="str">
        <f>_xlfn.XLOOKUP(E250,[1]!Data[CEDULA],[1]!Data[EMPRESA DONDE PRESTA SERVICIO],"No Existe",0,1)</f>
        <v>COMFAMILIAR ATLANTICO</v>
      </c>
      <c r="H250" s="24" t="str">
        <f>_xlfn.XLOOKUP(E250,[1]!Data[CEDULA],[1]!Data[UBICACIÓN],"No Existe",0,1)</f>
        <v>SEDE NORTE MERCADEO</v>
      </c>
      <c r="I250" s="24" t="s">
        <v>25912</v>
      </c>
      <c r="J250" s="111" t="str">
        <f>UPPER(TEXT(Data[[#This Row],[F. INICIO]],"mmmm"))</f>
        <v>JUNIO</v>
      </c>
      <c r="K250" s="13">
        <v>2</v>
      </c>
      <c r="L250" s="11" t="s">
        <v>5</v>
      </c>
      <c r="M250" s="11" t="s">
        <v>25630</v>
      </c>
      <c r="N250" s="141" t="str">
        <f>_xlfn.XLOOKUP(D250,[1]!Data[CEDULA],[1]!Data[EPS/SURA],"No Existe",0,1)</f>
        <v>CAJACOPI</v>
      </c>
      <c r="O250" s="11">
        <f>YEAR(Data[[#This Row],[F. INICIO]])</f>
        <v>2022</v>
      </c>
      <c r="P250" s="19">
        <v>44721</v>
      </c>
      <c r="Q250" s="19">
        <v>44722</v>
      </c>
      <c r="R250" s="24" t="s">
        <v>8939</v>
      </c>
      <c r="S250" s="92" t="str">
        <f>IF(Data[[#This Row],[TIPO DE INCAPACIDAD]]="LICENCIA DE PATERNIDAD","Licencia de paternidad",IF(Data[[#This Row],[TIPO DE INCAPACIDAD]]="LICENCIA DE LUTO","Licencia de Luto",_xlfn.IFNA(VLOOKUP(R250,'CIE-10 PARA RIPS'!$A$6:B13415,2,0),"No especificado")))</f>
        <v>Rinofaringitis aguda [resfriado comun]</v>
      </c>
      <c r="T250" t="str">
        <f>IF(P250&lt;&gt;"", IF(P250&gt;0, IF(P250&lt;=DATE(YEAR(P250),MONTH(P250),DAY(P250)), IF(P250&gt;=DATE(YEAR(P250),MONTH(P250),1), IF(K250&gt;10, C250, IF(SUMIFS($K:$K, $C:$C, C250, $P:$P, "&gt;="&amp;DATE(YEAR(P250),MONTH(P250),1), $P:$P, "&lt;="&amp;EOMONTH(P250,0))&gt;10, C250, "")), ""))), "")</f>
        <v/>
      </c>
      <c r="U250" t="str">
        <f>IF(AND(P250&lt;&gt;"", P250&gt;=DATE(YEAR(P250),MONTH(P250),1), SUMIFS($K:$K, $C:$C, C250, $P:$P, "&gt;="&amp;DATE(YEAR(P250),MONTH(P250),1), $P:$P, "&lt;="&amp;EOMONTH(P250,0))&gt;10), K250, "")</f>
        <v/>
      </c>
      <c r="V250" t="str">
        <f>IF(AND(P250&lt;&gt;"", P250&gt;=DATE(YEAR(P250),MONTH(P250),1), SUMIFS($K:$K, $C:$C, C250, $P:$P, "&gt;="&amp;DATE(YEAR(P250),MONTH(P250),1), $P:$P, "&lt;="&amp;EOMONTH(P250,0))&gt;10), YEAR(P250), "")</f>
        <v/>
      </c>
      <c r="W250" t="str">
        <f>IF(AND(P250&lt;&gt;"", P250&gt;=DATE(YEAR(P250),MONTH(P250),1), SUMIFS($K:$K, $C:$C, C250, $P:$P, "&gt;="&amp;DATE(YEAR(P250),MONTH(P250),1), $P:$P, "&lt;="&amp;EOMONTH(P250,0))&gt;10), TEXT(P250, "MMMM"), "")</f>
        <v/>
      </c>
      <c r="X250" t="str" cm="1">
        <f t="array" ref="X250">IF(AND(P250&lt;&gt;"", P250&gt;=DATE(YEAR(P250),MONTH(P250),1), SUMIFS($K:$K, $C:$C, C250, $P:$P, "&gt;="&amp;DATE(YEAR(P250),MONTH(P250),1), $P:$P, "&lt;="&amp;EOMONTH(P250,0))&gt;10), _xlfn.TEXTJOIN(", ", TRUE, _xlfn._xlws.FILTER($R:$R, ($C:$C=C250) * ($P:$P&gt;=DATE(YEAR(P250),MONTH(P250),1)) * ($P:$P&lt;=EOMONTH(P250,0)))), "")</f>
        <v/>
      </c>
      <c r="Y250" t="str" cm="1">
        <f t="array" ref="Y250">IF(AND(P250&lt;&gt;"", P250&gt;=DATE(YEAR(P250),MONTH(P250),1), SUMIFS($K:$K, $C:$C, C250, $P:$P, "&gt;="&amp;DATE(YEAR(P250),MONTH(P250),1), $P:$P, "&lt;="&amp;EOMONTH(P250,0))&gt;10), _xlfn.TEXTJOIN(", ", TRUE, _xlfn._xlws.FILTER($S:$S, ($C:$C=C250) * ($P:$P&gt;=DATE(YEAR(P250),MONTH(P250),1)) * ($P:$P&lt;=EOMONTH(P250,0)))), "")</f>
        <v/>
      </c>
    </row>
    <row r="251" spans="1:25" x14ac:dyDescent="0.25">
      <c r="A251" s="83">
        <v>244</v>
      </c>
      <c r="B251" s="111" t="s">
        <v>26038</v>
      </c>
      <c r="C251" s="159" t="str">
        <f>_xlfn.XLOOKUP(D251,[1]!Data[CEDULA],[1]!Data[Nombre Completo],"No Existe",0,1)</f>
        <v>ROSIO DEL CARMEN JIMENEZ PADILLA</v>
      </c>
      <c r="D251" s="162">
        <v>22510126</v>
      </c>
      <c r="E251" s="139">
        <f>IFERROR(_xlfn.NUMBERVALUE(Data[[#This Row],[CEDULA ]],",","."),_xlfn.NUMBERVALUE(Data[[#This Row],[CEDULA ]],".",","))</f>
        <v>22510126</v>
      </c>
      <c r="F251" s="139" t="str">
        <f>_xlfn.XLOOKUP(E251,[1]!Data[CEDULA],[1]!Data[CARGO],"No Existe",0,1)</f>
        <v>OFICIOS VARIOS</v>
      </c>
      <c r="G251" s="24" t="str">
        <f>_xlfn.XLOOKUP(E251,[1]!Data[CEDULA],[1]!Data[EMPRESA DONDE PRESTA SERVICIO],"No Existe",0,1)</f>
        <v>COMFAMILIAR ATLANTICO</v>
      </c>
      <c r="H251" s="24" t="str">
        <f>_xlfn.XLOOKUP(E251,[1]!Data[CEDULA],[1]!Data[UBICACIÓN],"No Existe",0,1)</f>
        <v>CENTRO RECREACIONAL TURIPANA</v>
      </c>
      <c r="I251" s="24" t="s">
        <v>25911</v>
      </c>
      <c r="J251" s="111" t="str">
        <f>UPPER(TEXT(Data[[#This Row],[F. INICIO]],"mmmm"))</f>
        <v>MAYO</v>
      </c>
      <c r="K251" s="13">
        <v>2</v>
      </c>
      <c r="L251" s="11" t="s">
        <v>5</v>
      </c>
      <c r="M251" s="11" t="s">
        <v>25630</v>
      </c>
      <c r="N251" s="141" t="str">
        <f>_xlfn.XLOOKUP(D251,[1]!Data[CEDULA],[1]!Data[EPS/SURA],"No Existe",0,1)</f>
        <v>FAMISANAR</v>
      </c>
      <c r="O251" s="11">
        <f>YEAR(Data[[#This Row],[F. INICIO]])</f>
        <v>2022</v>
      </c>
      <c r="P251" s="19">
        <v>44707</v>
      </c>
      <c r="Q251" s="19">
        <v>44708</v>
      </c>
      <c r="R251" s="24" t="s">
        <v>9354</v>
      </c>
      <c r="S251" s="92" t="str">
        <f>IF(Data[[#This Row],[TIPO DE INCAPACIDAD]]="LICENCIA DE PATERNIDAD","Licencia de paternidad",IF(Data[[#This Row],[TIPO DE INCAPACIDAD]]="LICENCIA DE LUTO","Licencia de Luto",_xlfn.IFNA(VLOOKUP(R251,'CIE-10 PARA RIPS'!$A$6:B13416,2,0),"No especificado")))</f>
        <v>Otros vertigos perifericos</v>
      </c>
      <c r="T251" t="str">
        <f>IF(P251&lt;&gt;"", IF(P251&gt;0, IF(P251&lt;=DATE(YEAR(P251),MONTH(P251),DAY(P251)), IF(P251&gt;=DATE(YEAR(P251),MONTH(P251),1), IF(K251&gt;10, C251, IF(SUMIFS($K:$K, $C:$C, C251, $P:$P, "&gt;="&amp;DATE(YEAR(P251),MONTH(P251),1), $P:$P, "&lt;="&amp;EOMONTH(P251,0))&gt;10, C251, "")), ""))), "")</f>
        <v/>
      </c>
      <c r="U251" t="str">
        <f>IF(AND(P251&lt;&gt;"", P251&gt;=DATE(YEAR(P251),MONTH(P251),1), SUMIFS($K:$K, $C:$C, C251, $P:$P, "&gt;="&amp;DATE(YEAR(P251),MONTH(P251),1), $P:$P, "&lt;="&amp;EOMONTH(P251,0))&gt;10), K251, "")</f>
        <v/>
      </c>
      <c r="V251" t="str">
        <f>IF(AND(P251&lt;&gt;"", P251&gt;=DATE(YEAR(P251),MONTH(P251),1), SUMIFS($K:$K, $C:$C, C251, $P:$P, "&gt;="&amp;DATE(YEAR(P251),MONTH(P251),1), $P:$P, "&lt;="&amp;EOMONTH(P251,0))&gt;10), YEAR(P251), "")</f>
        <v/>
      </c>
      <c r="W251" t="str">
        <f>IF(AND(P251&lt;&gt;"", P251&gt;=DATE(YEAR(P251),MONTH(P251),1), SUMIFS($K:$K, $C:$C, C251, $P:$P, "&gt;="&amp;DATE(YEAR(P251),MONTH(P251),1), $P:$P, "&lt;="&amp;EOMONTH(P251,0))&gt;10), TEXT(P251, "MMMM"), "")</f>
        <v/>
      </c>
      <c r="X251" t="str" cm="1">
        <f t="array" ref="X251">IF(AND(P251&lt;&gt;"", P251&gt;=DATE(YEAR(P251),MONTH(P251),1), SUMIFS($K:$K, $C:$C, C251, $P:$P, "&gt;="&amp;DATE(YEAR(P251),MONTH(P251),1), $P:$P, "&lt;="&amp;EOMONTH(P251,0))&gt;10), _xlfn.TEXTJOIN(", ", TRUE, _xlfn._xlws.FILTER($R:$R, ($C:$C=C251) * ($P:$P&gt;=DATE(YEAR(P251),MONTH(P251),1)) * ($P:$P&lt;=EOMONTH(P251,0)))), "")</f>
        <v/>
      </c>
      <c r="Y251" t="str" cm="1">
        <f t="array" ref="Y251">IF(AND(P251&lt;&gt;"", P251&gt;=DATE(YEAR(P251),MONTH(P251),1), SUMIFS($K:$K, $C:$C, C251, $P:$P, "&gt;="&amp;DATE(YEAR(P251),MONTH(P251),1), $P:$P, "&lt;="&amp;EOMONTH(P251,0))&gt;10), _xlfn.TEXTJOIN(", ", TRUE, _xlfn._xlws.FILTER($S:$S, ($C:$C=C251) * ($P:$P&gt;=DATE(YEAR(P251),MONTH(P251),1)) * ($P:$P&lt;=EOMONTH(P251,0)))), "")</f>
        <v/>
      </c>
    </row>
    <row r="252" spans="1:25" x14ac:dyDescent="0.25">
      <c r="A252" s="83">
        <v>245</v>
      </c>
      <c r="B252" s="111" t="s">
        <v>26038</v>
      </c>
      <c r="C252" s="159" t="str">
        <f>_xlfn.XLOOKUP(D252,[1]!Data[CEDULA],[1]!Data[Nombre Completo],"No Existe",0,1)</f>
        <v>DENNY JOSE GOMEZ MEJIA</v>
      </c>
      <c r="D252" s="162">
        <v>1050040088</v>
      </c>
      <c r="E252" s="139">
        <f>IFERROR(_xlfn.NUMBERVALUE(Data[[#This Row],[CEDULA ]],",","."),_xlfn.NUMBERVALUE(Data[[#This Row],[CEDULA ]],".",","))</f>
        <v>1050040088</v>
      </c>
      <c r="F252" s="139" t="str">
        <f>_xlfn.XLOOKUP(E252,[1]!Data[CEDULA],[1]!Data[CARGO],"No Existe",0,1)</f>
        <v>SUPERNUMERARIO(A)</v>
      </c>
      <c r="G252" s="24" t="str">
        <f>_xlfn.XLOOKUP(E252,[1]!Data[CEDULA],[1]!Data[EMPRESA DONDE PRESTA SERVICIO],"No Existe",0,1)</f>
        <v>COMFAMILIAR ATLANTICO</v>
      </c>
      <c r="H252" s="24" t="str">
        <f>_xlfn.XLOOKUP(E252,[1]!Data[CEDULA],[1]!Data[UBICACIÓN],"No Existe",0,1)</f>
        <v>CENTRO RECREACIONAL TURIPANA</v>
      </c>
      <c r="I252" s="24" t="s">
        <v>25912</v>
      </c>
      <c r="J252" s="111" t="str">
        <f>UPPER(TEXT(Data[[#This Row],[F. INICIO]],"mmmm"))</f>
        <v>JUNIO</v>
      </c>
      <c r="K252" s="13">
        <v>1</v>
      </c>
      <c r="L252" s="11" t="s">
        <v>5</v>
      </c>
      <c r="M252" s="11" t="s">
        <v>25630</v>
      </c>
      <c r="N252" s="141" t="str">
        <f>_xlfn.XLOOKUP(D252,[1]!Data[CEDULA],[1]!Data[EPS/SURA],"No Existe",0,1)</f>
        <v>MUTUALSER</v>
      </c>
      <c r="O252" s="11">
        <f>YEAR(Data[[#This Row],[F. INICIO]])</f>
        <v>2022</v>
      </c>
      <c r="P252" s="19">
        <v>44722</v>
      </c>
      <c r="Q252" s="19">
        <v>44722</v>
      </c>
      <c r="R252" s="24" t="s">
        <v>8939</v>
      </c>
      <c r="S252" s="92" t="str">
        <f>IF(Data[[#This Row],[TIPO DE INCAPACIDAD]]="LICENCIA DE PATERNIDAD","Licencia de paternidad",IF(Data[[#This Row],[TIPO DE INCAPACIDAD]]="LICENCIA DE LUTO","Licencia de Luto",_xlfn.IFNA(VLOOKUP(R252,'CIE-10 PARA RIPS'!$A$6:B13417,2,0),"No especificado")))</f>
        <v>Rinofaringitis aguda [resfriado comun]</v>
      </c>
      <c r="T252" t="str">
        <f>IF(P252&lt;&gt;"", IF(P252&gt;0, IF(P252&lt;=DATE(YEAR(P252),MONTH(P252),DAY(P252)), IF(P252&gt;=DATE(YEAR(P252),MONTH(P252),1), IF(K252&gt;10, C252, IF(SUMIFS($K:$K, $C:$C, C252, $P:$P, "&gt;="&amp;DATE(YEAR(P252),MONTH(P252),1), $P:$P, "&lt;="&amp;EOMONTH(P252,0))&gt;10, C252, "")), ""))), "")</f>
        <v/>
      </c>
      <c r="U252" t="str">
        <f>IF(AND(P252&lt;&gt;"", P252&gt;=DATE(YEAR(P252),MONTH(P252),1), SUMIFS($K:$K, $C:$C, C252, $P:$P, "&gt;="&amp;DATE(YEAR(P252),MONTH(P252),1), $P:$P, "&lt;="&amp;EOMONTH(P252,0))&gt;10), K252, "")</f>
        <v/>
      </c>
      <c r="V252" t="str">
        <f>IF(AND(P252&lt;&gt;"", P252&gt;=DATE(YEAR(P252),MONTH(P252),1), SUMIFS($K:$K, $C:$C, C252, $P:$P, "&gt;="&amp;DATE(YEAR(P252),MONTH(P252),1), $P:$P, "&lt;="&amp;EOMONTH(P252,0))&gt;10), YEAR(P252), "")</f>
        <v/>
      </c>
      <c r="W252" t="str">
        <f>IF(AND(P252&lt;&gt;"", P252&gt;=DATE(YEAR(P252),MONTH(P252),1), SUMIFS($K:$K, $C:$C, C252, $P:$P, "&gt;="&amp;DATE(YEAR(P252),MONTH(P252),1), $P:$P, "&lt;="&amp;EOMONTH(P252,0))&gt;10), TEXT(P252, "MMMM"), "")</f>
        <v/>
      </c>
      <c r="X252" t="str" cm="1">
        <f t="array" ref="X252">IF(AND(P252&lt;&gt;"", P252&gt;=DATE(YEAR(P252),MONTH(P252),1), SUMIFS($K:$K, $C:$C, C252, $P:$P, "&gt;="&amp;DATE(YEAR(P252),MONTH(P252),1), $P:$P, "&lt;="&amp;EOMONTH(P252,0))&gt;10), _xlfn.TEXTJOIN(", ", TRUE, _xlfn._xlws.FILTER($R:$R, ($C:$C=C252) * ($P:$P&gt;=DATE(YEAR(P252),MONTH(P252),1)) * ($P:$P&lt;=EOMONTH(P252,0)))), "")</f>
        <v/>
      </c>
      <c r="Y252" t="str" cm="1">
        <f t="array" ref="Y252">IF(AND(P252&lt;&gt;"", P252&gt;=DATE(YEAR(P252),MONTH(P252),1), SUMIFS($K:$K, $C:$C, C252, $P:$P, "&gt;="&amp;DATE(YEAR(P252),MONTH(P252),1), $P:$P, "&lt;="&amp;EOMONTH(P252,0))&gt;10), _xlfn.TEXTJOIN(", ", TRUE, _xlfn._xlws.FILTER($S:$S, ($C:$C=C252) * ($P:$P&gt;=DATE(YEAR(P252),MONTH(P252),1)) * ($P:$P&lt;=EOMONTH(P252,0)))), "")</f>
        <v/>
      </c>
    </row>
    <row r="253" spans="1:25" x14ac:dyDescent="0.25">
      <c r="A253" s="83">
        <v>246</v>
      </c>
      <c r="B253" s="111" t="s">
        <v>26038</v>
      </c>
      <c r="C253" s="159" t="str">
        <f>_xlfn.XLOOKUP(D253,[1]!Data[CEDULA],[1]!Data[Nombre Completo],"No Existe",0,1)</f>
        <v>LILIBETH YANINE PEREZ PEREZ</v>
      </c>
      <c r="D253" s="162">
        <v>1143151743</v>
      </c>
      <c r="E253" s="139">
        <f>IFERROR(_xlfn.NUMBERVALUE(Data[[#This Row],[CEDULA ]],",","."),_xlfn.NUMBERVALUE(Data[[#This Row],[CEDULA ]],".",","))</f>
        <v>1143151743</v>
      </c>
      <c r="F253" s="139" t="str">
        <f>_xlfn.XLOOKUP(E253,[1]!Data[CEDULA],[1]!Data[CARGO],"No Existe",0,1)</f>
        <v>AYUDANTE</v>
      </c>
      <c r="G253" s="24" t="str">
        <f>_xlfn.XLOOKUP(E253,[1]!Data[CEDULA],[1]!Data[EMPRESA DONDE PRESTA SERVICIO],"No Existe",0,1)</f>
        <v>COMFAMILIAR ATLANTICO</v>
      </c>
      <c r="H253" s="24" t="str">
        <f>_xlfn.XLOOKUP(E253,[1]!Data[CEDULA],[1]!Data[UBICACIÓN],"No Existe",0,1)</f>
        <v>CENTRO RECREACIONAL TURIPANA</v>
      </c>
      <c r="I253" s="24" t="s">
        <v>25911</v>
      </c>
      <c r="J253" s="111" t="str">
        <f>UPPER(TEXT(Data[[#This Row],[F. INICIO]],"mmmm"))</f>
        <v>JUNIO</v>
      </c>
      <c r="K253" s="13">
        <v>3</v>
      </c>
      <c r="L253" s="11" t="s">
        <v>5</v>
      </c>
      <c r="M253" s="11" t="s">
        <v>25630</v>
      </c>
      <c r="N253" s="141" t="str">
        <f>_xlfn.XLOOKUP(D253,[1]!Data[CEDULA],[1]!Data[EPS/SURA],"No Existe",0,1)</f>
        <v>EPS/SURA</v>
      </c>
      <c r="O253" s="11">
        <f>YEAR(Data[[#This Row],[F. INICIO]])</f>
        <v>2022</v>
      </c>
      <c r="P253" s="19">
        <v>44724</v>
      </c>
      <c r="Q253" s="19">
        <v>44724</v>
      </c>
      <c r="R253" s="24" t="s">
        <v>12819</v>
      </c>
      <c r="S253" s="92" t="str">
        <f>IF(Data[[#This Row],[TIPO DE INCAPACIDAD]]="LICENCIA DE PATERNIDAD","Licencia de paternidad",IF(Data[[#This Row],[TIPO DE INCAPACIDAD]]="LICENCIA DE LUTO","Licencia de Luto",_xlfn.IFNA(VLOOKUP(R253,'CIE-10 PARA RIPS'!$A$6:B13418,2,0),"No especificado")))</f>
        <v>COVID-19, virus no identificado</v>
      </c>
      <c r="T253" t="str">
        <f>IF(P253&lt;&gt;"", IF(P253&gt;0, IF(P253&lt;=DATE(YEAR(P253),MONTH(P253),DAY(P253)), IF(P253&gt;=DATE(YEAR(P253),MONTH(P253),1), IF(K253&gt;10, C253, IF(SUMIFS($K:$K, $C:$C, C253, $P:$P, "&gt;="&amp;DATE(YEAR(P253),MONTH(P253),1), $P:$P, "&lt;="&amp;EOMONTH(P253,0))&gt;10, C253, "")), ""))), "")</f>
        <v/>
      </c>
      <c r="U253" t="str">
        <f>IF(AND(P253&lt;&gt;"", P253&gt;=DATE(YEAR(P253),MONTH(P253),1), SUMIFS($K:$K, $C:$C, C253, $P:$P, "&gt;="&amp;DATE(YEAR(P253),MONTH(P253),1), $P:$P, "&lt;="&amp;EOMONTH(P253,0))&gt;10), K253, "")</f>
        <v/>
      </c>
      <c r="V253" t="str">
        <f>IF(AND(P253&lt;&gt;"", P253&gt;=DATE(YEAR(P253),MONTH(P253),1), SUMIFS($K:$K, $C:$C, C253, $P:$P, "&gt;="&amp;DATE(YEAR(P253),MONTH(P253),1), $P:$P, "&lt;="&amp;EOMONTH(P253,0))&gt;10), YEAR(P253), "")</f>
        <v/>
      </c>
      <c r="W253" t="str">
        <f>IF(AND(P253&lt;&gt;"", P253&gt;=DATE(YEAR(P253),MONTH(P253),1), SUMIFS($K:$K, $C:$C, C253, $P:$P, "&gt;="&amp;DATE(YEAR(P253),MONTH(P253),1), $P:$P, "&lt;="&amp;EOMONTH(P253,0))&gt;10), TEXT(P253, "MMMM"), "")</f>
        <v/>
      </c>
      <c r="X253" t="str" cm="1">
        <f t="array" ref="X253">IF(AND(P253&lt;&gt;"", P253&gt;=DATE(YEAR(P253),MONTH(P253),1), SUMIFS($K:$K, $C:$C, C253, $P:$P, "&gt;="&amp;DATE(YEAR(P253),MONTH(P253),1), $P:$P, "&lt;="&amp;EOMONTH(P253,0))&gt;10), _xlfn.TEXTJOIN(", ", TRUE, _xlfn._xlws.FILTER($R:$R, ($C:$C=C253) * ($P:$P&gt;=DATE(YEAR(P253),MONTH(P253),1)) * ($P:$P&lt;=EOMONTH(P253,0)))), "")</f>
        <v/>
      </c>
      <c r="Y253" t="str" cm="1">
        <f t="array" ref="Y253">IF(AND(P253&lt;&gt;"", P253&gt;=DATE(YEAR(P253),MONTH(P253),1), SUMIFS($K:$K, $C:$C, C253, $P:$P, "&gt;="&amp;DATE(YEAR(P253),MONTH(P253),1), $P:$P, "&lt;="&amp;EOMONTH(P253,0))&gt;10), _xlfn.TEXTJOIN(", ", TRUE, _xlfn._xlws.FILTER($S:$S, ($C:$C=C253) * ($P:$P&gt;=DATE(YEAR(P253),MONTH(P253),1)) * ($P:$P&lt;=EOMONTH(P253,0)))), "")</f>
        <v/>
      </c>
    </row>
    <row r="254" spans="1:25" x14ac:dyDescent="0.25">
      <c r="A254" s="83">
        <v>247</v>
      </c>
      <c r="B254" s="111" t="s">
        <v>26038</v>
      </c>
      <c r="C254" s="159" t="str">
        <f>_xlfn.XLOOKUP(D254,[1]!Data[CEDULA],[1]!Data[Nombre Completo],"No Existe",0,1)</f>
        <v>LILIBETH YANINE PEREZ PEREZ</v>
      </c>
      <c r="D254" s="162">
        <v>1143151743</v>
      </c>
      <c r="E254" s="139">
        <f>IFERROR(_xlfn.NUMBERVALUE(Data[[#This Row],[CEDULA ]],",","."),_xlfn.NUMBERVALUE(Data[[#This Row],[CEDULA ]],".",","))</f>
        <v>1143151743</v>
      </c>
      <c r="F254" s="139" t="str">
        <f>_xlfn.XLOOKUP(E254,[1]!Data[CEDULA],[1]!Data[CARGO],"No Existe",0,1)</f>
        <v>AYUDANTE</v>
      </c>
      <c r="G254" s="24" t="str">
        <f>_xlfn.XLOOKUP(E254,[1]!Data[CEDULA],[1]!Data[EMPRESA DONDE PRESTA SERVICIO],"No Existe",0,1)</f>
        <v>COMFAMILIAR ATLANTICO</v>
      </c>
      <c r="H254" s="24" t="str">
        <f>_xlfn.XLOOKUP(E254,[1]!Data[CEDULA],[1]!Data[UBICACIÓN],"No Existe",0,1)</f>
        <v>CENTRO RECREACIONAL TURIPANA</v>
      </c>
      <c r="I254" s="24" t="s">
        <v>25911</v>
      </c>
      <c r="J254" s="111" t="str">
        <f>UPPER(TEXT(Data[[#This Row],[F. INICIO]],"mmmm"))</f>
        <v>JUNIO</v>
      </c>
      <c r="K254" s="13">
        <v>3</v>
      </c>
      <c r="L254" s="11" t="s">
        <v>5</v>
      </c>
      <c r="M254" s="11" t="s">
        <v>25630</v>
      </c>
      <c r="N254" s="141" t="str">
        <f>_xlfn.XLOOKUP(D254,[1]!Data[CEDULA],[1]!Data[EPS/SURA],"No Existe",0,1)</f>
        <v>EPS/SURA</v>
      </c>
      <c r="O254" s="11">
        <f>YEAR(Data[[#This Row],[F. INICIO]])</f>
        <v>2022</v>
      </c>
      <c r="P254" s="19">
        <v>44727</v>
      </c>
      <c r="Q254" s="19">
        <v>44729</v>
      </c>
      <c r="R254" s="24" t="s">
        <v>12827</v>
      </c>
      <c r="S254" s="92" t="str">
        <f>IF(Data[[#This Row],[TIPO DE INCAPACIDAD]]="LICENCIA DE PATERNIDAD","Licencia de paternidad",IF(Data[[#This Row],[TIPO DE INCAPACIDAD]]="LICENCIA DE LUTO","Licencia de Luto",_xlfn.IFNA(VLOOKUP(R254,'CIE-10 PARA RIPS'!$A$6:B13419,2,0),"No especificado")))</f>
        <v>COVID-19, virus identificado</v>
      </c>
      <c r="T254" t="str">
        <f>IF(P254&lt;&gt;"", IF(P254&gt;0, IF(P254&lt;=DATE(YEAR(P254),MONTH(P254),DAY(P254)), IF(P254&gt;=DATE(YEAR(P254),MONTH(P254),1), IF(K254&gt;10, C254, IF(SUMIFS($K:$K, $C:$C, C254, $P:$P, "&gt;="&amp;DATE(YEAR(P254),MONTH(P254),1), $P:$P, "&lt;="&amp;EOMONTH(P254,0))&gt;10, C254, "")), ""))), "")</f>
        <v/>
      </c>
      <c r="U254" t="str">
        <f>IF(AND(P254&lt;&gt;"", P254&gt;=DATE(YEAR(P254),MONTH(P254),1), SUMIFS($K:$K, $C:$C, C254, $P:$P, "&gt;="&amp;DATE(YEAR(P254),MONTH(P254),1), $P:$P, "&lt;="&amp;EOMONTH(P254,0))&gt;10), K254, "")</f>
        <v/>
      </c>
      <c r="V254" t="str">
        <f>IF(AND(P254&lt;&gt;"", P254&gt;=DATE(YEAR(P254),MONTH(P254),1), SUMIFS($K:$K, $C:$C, C254, $P:$P, "&gt;="&amp;DATE(YEAR(P254),MONTH(P254),1), $P:$P, "&lt;="&amp;EOMONTH(P254,0))&gt;10), YEAR(P254), "")</f>
        <v/>
      </c>
      <c r="W254" t="str">
        <f>IF(AND(P254&lt;&gt;"", P254&gt;=DATE(YEAR(P254),MONTH(P254),1), SUMIFS($K:$K, $C:$C, C254, $P:$P, "&gt;="&amp;DATE(YEAR(P254),MONTH(P254),1), $P:$P, "&lt;="&amp;EOMONTH(P254,0))&gt;10), TEXT(P254, "MMMM"), "")</f>
        <v/>
      </c>
      <c r="X254" t="str" cm="1">
        <f t="array" ref="X254">IF(AND(P254&lt;&gt;"", P254&gt;=DATE(YEAR(P254),MONTH(P254),1), SUMIFS($K:$K, $C:$C, C254, $P:$P, "&gt;="&amp;DATE(YEAR(P254),MONTH(P254),1), $P:$P, "&lt;="&amp;EOMONTH(P254,0))&gt;10), _xlfn.TEXTJOIN(", ", TRUE, _xlfn._xlws.FILTER($R:$R, ($C:$C=C254) * ($P:$P&gt;=DATE(YEAR(P254),MONTH(P254),1)) * ($P:$P&lt;=EOMONTH(P254,0)))), "")</f>
        <v/>
      </c>
      <c r="Y254" t="str" cm="1">
        <f t="array" ref="Y254">IF(AND(P254&lt;&gt;"", P254&gt;=DATE(YEAR(P254),MONTH(P254),1), SUMIFS($K:$K, $C:$C, C254, $P:$P, "&gt;="&amp;DATE(YEAR(P254),MONTH(P254),1), $P:$P, "&lt;="&amp;EOMONTH(P254,0))&gt;10), _xlfn.TEXTJOIN(", ", TRUE, _xlfn._xlws.FILTER($S:$S, ($C:$C=C254) * ($P:$P&gt;=DATE(YEAR(P254),MONTH(P254),1)) * ($P:$P&lt;=EOMONTH(P254,0)))), "")</f>
        <v/>
      </c>
    </row>
    <row r="255" spans="1:25" x14ac:dyDescent="0.25">
      <c r="A255" s="83">
        <v>248</v>
      </c>
      <c r="B255" s="111" t="s">
        <v>26038</v>
      </c>
      <c r="C255" s="159" t="str">
        <f>_xlfn.XLOOKUP(D255,[1]!Data[CEDULA],[1]!Data[Nombre Completo],"No Existe",0,1)</f>
        <v>HARRY ALBERTO SANTOYA MARIOTTE</v>
      </c>
      <c r="D255" s="162">
        <v>8801424</v>
      </c>
      <c r="E255" s="139">
        <f>IFERROR(_xlfn.NUMBERVALUE(Data[[#This Row],[CEDULA ]],",","."),_xlfn.NUMBERVALUE(Data[[#This Row],[CEDULA ]],".",","))</f>
        <v>8801424</v>
      </c>
      <c r="F255" s="139" t="str">
        <f>_xlfn.XLOOKUP(E255,[1]!Data[CEDULA],[1]!Data[CARGO],"No Existe",0,1)</f>
        <v>SUPERNUMERARIO(A)</v>
      </c>
      <c r="G255" s="24" t="str">
        <f>_xlfn.XLOOKUP(E255,[1]!Data[CEDULA],[1]!Data[EMPRESA DONDE PRESTA SERVICIO],"No Existe",0,1)</f>
        <v>COMFAMILIAR ATLANTICO</v>
      </c>
      <c r="H255" s="24" t="str">
        <f>_xlfn.XLOOKUP(E255,[1]!Data[CEDULA],[1]!Data[UBICACIÓN],"No Existe",0,1)</f>
        <v>CENTRO RECREACIONAL CLL 48</v>
      </c>
      <c r="I255" s="24" t="s">
        <v>25912</v>
      </c>
      <c r="J255" s="111" t="str">
        <f>UPPER(TEXT(Data[[#This Row],[F. INICIO]],"mmmm"))</f>
        <v>JUNIO</v>
      </c>
      <c r="K255" s="13">
        <v>1</v>
      </c>
      <c r="L255" s="11" t="s">
        <v>5</v>
      </c>
      <c r="M255" s="11" t="s">
        <v>25630</v>
      </c>
      <c r="N255" s="141" t="str">
        <f>_xlfn.XLOOKUP(D255,[1]!Data[CEDULA],[1]!Data[EPS/SURA],"No Existe",0,1)</f>
        <v>EPS/SURA</v>
      </c>
      <c r="O255" s="11">
        <f>YEAR(Data[[#This Row],[F. INICIO]])</f>
        <v>2022</v>
      </c>
      <c r="P255" s="19">
        <v>44728</v>
      </c>
      <c r="Q255" s="19">
        <v>44728</v>
      </c>
      <c r="R255" s="24" t="s">
        <v>8681</v>
      </c>
      <c r="S255" s="92" t="str">
        <f>IF(Data[[#This Row],[TIPO DE INCAPACIDAD]]="LICENCIA DE PATERNIDAD","Licencia de paternidad",IF(Data[[#This Row],[TIPO DE INCAPACIDAD]]="LICENCIA DE LUTO","Licencia de Luto",_xlfn.IFNA(VLOOKUP(R255,'CIE-10 PARA RIPS'!$A$6:B13420,2,0),"No especificado")))</f>
        <v>Pulpitis</v>
      </c>
      <c r="T255" t="str">
        <f>IF(P255&lt;&gt;"", IF(P255&gt;0, IF(P255&lt;=DATE(YEAR(P255),MONTH(P255),DAY(P255)), IF(P255&gt;=DATE(YEAR(P255),MONTH(P255),1), IF(K255&gt;10, C255, IF(SUMIFS($K:$K, $C:$C, C255, $P:$P, "&gt;="&amp;DATE(YEAR(P255),MONTH(P255),1), $P:$P, "&lt;="&amp;EOMONTH(P255,0))&gt;10, C255, "")), ""))), "")</f>
        <v/>
      </c>
      <c r="U255" t="str">
        <f>IF(AND(P255&lt;&gt;"", P255&gt;=DATE(YEAR(P255),MONTH(P255),1), SUMIFS($K:$K, $C:$C, C255, $P:$P, "&gt;="&amp;DATE(YEAR(P255),MONTH(P255),1), $P:$P, "&lt;="&amp;EOMONTH(P255,0))&gt;10), K255, "")</f>
        <v/>
      </c>
      <c r="V255" t="str">
        <f>IF(AND(P255&lt;&gt;"", P255&gt;=DATE(YEAR(P255),MONTH(P255),1), SUMIFS($K:$K, $C:$C, C255, $P:$P, "&gt;="&amp;DATE(YEAR(P255),MONTH(P255),1), $P:$P, "&lt;="&amp;EOMONTH(P255,0))&gt;10), YEAR(P255), "")</f>
        <v/>
      </c>
      <c r="W255" t="str">
        <f>IF(AND(P255&lt;&gt;"", P255&gt;=DATE(YEAR(P255),MONTH(P255),1), SUMIFS($K:$K, $C:$C, C255, $P:$P, "&gt;="&amp;DATE(YEAR(P255),MONTH(P255),1), $P:$P, "&lt;="&amp;EOMONTH(P255,0))&gt;10), TEXT(P255, "MMMM"), "")</f>
        <v/>
      </c>
      <c r="X255" t="str" cm="1">
        <f t="array" ref="X255">IF(AND(P255&lt;&gt;"", P255&gt;=DATE(YEAR(P255),MONTH(P255),1), SUMIFS($K:$K, $C:$C, C255, $P:$P, "&gt;="&amp;DATE(YEAR(P255),MONTH(P255),1), $P:$P, "&lt;="&amp;EOMONTH(P255,0))&gt;10), _xlfn.TEXTJOIN(", ", TRUE, _xlfn._xlws.FILTER($R:$R, ($C:$C=C255) * ($P:$P&gt;=DATE(YEAR(P255),MONTH(P255),1)) * ($P:$P&lt;=EOMONTH(P255,0)))), "")</f>
        <v/>
      </c>
      <c r="Y255" t="str" cm="1">
        <f t="array" ref="Y255">IF(AND(P255&lt;&gt;"", P255&gt;=DATE(YEAR(P255),MONTH(P255),1), SUMIFS($K:$K, $C:$C, C255, $P:$P, "&gt;="&amp;DATE(YEAR(P255),MONTH(P255),1), $P:$P, "&lt;="&amp;EOMONTH(P255,0))&gt;10), _xlfn.TEXTJOIN(", ", TRUE, _xlfn._xlws.FILTER($S:$S, ($C:$C=C255) * ($P:$P&gt;=DATE(YEAR(P255),MONTH(P255),1)) * ($P:$P&lt;=EOMONTH(P255,0)))), "")</f>
        <v/>
      </c>
    </row>
    <row r="256" spans="1:25" ht="30" x14ac:dyDescent="0.25">
      <c r="A256" s="83">
        <v>249</v>
      </c>
      <c r="B256" s="111" t="s">
        <v>26038</v>
      </c>
      <c r="C256" s="159" t="str">
        <f>_xlfn.XLOOKUP(D256,[1]!Data[CEDULA],[1]!Data[Nombre Completo],"No Existe",0,1)</f>
        <v>LISETH ANDREA RODRIGUEZ BARRAZA</v>
      </c>
      <c r="D256" s="171">
        <v>1143163270</v>
      </c>
      <c r="E256" s="139">
        <f>IFERROR(_xlfn.NUMBERVALUE(Data[[#This Row],[CEDULA ]],",","."),_xlfn.NUMBERVALUE(Data[[#This Row],[CEDULA ]],".",","))</f>
        <v>1143163270</v>
      </c>
      <c r="F256" s="24" t="str">
        <f>_xlfn.XLOOKUP(E256,[1]!Data[CEDULA],[1]!Data[CARGO],"No Existe",0,1)</f>
        <v>AYUDANTE COCINA</v>
      </c>
      <c r="G256" s="24" t="str">
        <f>_xlfn.XLOOKUP(E256,[1]!Data[CEDULA],[1]!Data[EMPRESA DONDE PRESTA SERVICIO],"No Existe",0,1)</f>
        <v>COMFAMILIAR ATLANTICO</v>
      </c>
      <c r="H256" s="11" t="str">
        <f>_xlfn.XLOOKUP(E256,[1]!Data[CEDULA],[1]!Data[UBICACIÓN],"No Existe",0,1)</f>
        <v>CRU MERCADEO</v>
      </c>
      <c r="I256" s="24" t="s">
        <v>25911</v>
      </c>
      <c r="J256" s="111" t="str">
        <f>UPPER(TEXT(Data[[#This Row],[F. INICIO]],"mmmm"))</f>
        <v>OCTUBRE</v>
      </c>
      <c r="K256" s="24">
        <v>2</v>
      </c>
      <c r="L256" s="24" t="s">
        <v>5</v>
      </c>
      <c r="M256" s="24" t="s">
        <v>25630</v>
      </c>
      <c r="N256" s="141" t="str">
        <f>_xlfn.XLOOKUP(D256,[1]!Data[CEDULA],[1]!Data[EPS/SURA],"No Existe",0,1)</f>
        <v>CAJACOPI</v>
      </c>
      <c r="O256" s="5">
        <f>YEAR(Data[[#This Row],[F. INICIO]])</f>
        <v>2024</v>
      </c>
      <c r="P256" s="19">
        <v>45566</v>
      </c>
      <c r="Q256" s="19">
        <v>45567</v>
      </c>
      <c r="R256" s="111" t="s">
        <v>8875</v>
      </c>
      <c r="S256" s="92" t="str">
        <f>IF(Data[[#This Row],[TIPO DE INCAPACIDAD]]="LICENCIA DE PATERNIDAD","Licencia de paternidad",IF(Data[[#This Row],[TIPO DE INCAPACIDAD]]="LICENCIA DE LUTO","Licencia de Luto",_xlfn.IFNA(VLOOKUP(R256,'CIE-10 PARA RIPS'!$A$6:B14283,2,0),"No especificado")))</f>
        <v>Bronquitis aguda debida a otros microorganismos especificados</v>
      </c>
      <c r="T256" t="str">
        <f>IF(P256&lt;&gt;"", IF(P256&gt;0, IF(P256&lt;=DATE(YEAR(P256),MONTH(P256),DAY(P256)), IF(P256&gt;=DATE(YEAR(P256),MONTH(P256),1), IF(K256&gt;10, C256, IF(SUMIFS($K:$K, $C:$C, C256, $P:$P, "&gt;="&amp;DATE(YEAR(P256),MONTH(P256),1), $P:$P, "&lt;="&amp;EOMONTH(P256,0))&gt;10, C256, "")), ""))), "")</f>
        <v/>
      </c>
      <c r="U256" t="str">
        <f>IF(AND(P256&lt;&gt;"", P256&gt;=DATE(YEAR(P256),MONTH(P256),1), SUMIFS($K:$K, $C:$C, C256, $P:$P, "&gt;="&amp;DATE(YEAR(P256),MONTH(P256),1), $P:$P, "&lt;="&amp;EOMONTH(P256,0))&gt;10), K256, "")</f>
        <v/>
      </c>
      <c r="V256" t="str">
        <f>IF(AND(P256&lt;&gt;"", P256&gt;=DATE(YEAR(P256),MONTH(P256),1), SUMIFS($K:$K, $C:$C, C256, $P:$P, "&gt;="&amp;DATE(YEAR(P256),MONTH(P256),1), $P:$P, "&lt;="&amp;EOMONTH(P256,0))&gt;10), YEAR(P256), "")</f>
        <v/>
      </c>
      <c r="W256" t="str">
        <f>IF(AND(P256&lt;&gt;"", P256&gt;=DATE(YEAR(P256),MONTH(P256),1), SUMIFS($K:$K, $C:$C, C256, $P:$P, "&gt;="&amp;DATE(YEAR(P256),MONTH(P256),1), $P:$P, "&lt;="&amp;EOMONTH(P256,0))&gt;10), TEXT(P256, "MMMM"), "")</f>
        <v/>
      </c>
      <c r="X256" t="str" cm="1">
        <f t="array" ref="X256">IF(AND(P256&lt;&gt;"", P256&gt;=DATE(YEAR(P256),MONTH(P256),1), SUMIFS($K:$K, $C:$C, C256, $P:$P, "&gt;="&amp;DATE(YEAR(P256),MONTH(P256),1), $P:$P, "&lt;="&amp;EOMONTH(P256,0))&gt;10), _xlfn.TEXTJOIN(", ", TRUE, _xlfn._xlws.FILTER($R:$R, ($C:$C=C256) * ($P:$P&gt;=DATE(YEAR(P256),MONTH(P256),1)) * ($P:$P&lt;=EOMONTH(P256,0)))), "")</f>
        <v/>
      </c>
      <c r="Y256" t="str" cm="1">
        <f t="array" ref="Y256">IF(AND(P256&lt;&gt;"", P256&gt;=DATE(YEAR(P256),MONTH(P256),1), SUMIFS($K:$K, $C:$C, C256, $P:$P, "&gt;="&amp;DATE(YEAR(P256),MONTH(P256),1), $P:$P, "&lt;="&amp;EOMONTH(P256,0))&gt;10), _xlfn.TEXTJOIN(", ", TRUE, _xlfn._xlws.FILTER($S:$S, ($C:$C=C256) * ($P:$P&gt;=DATE(YEAR(P256),MONTH(P256),1)) * ($P:$P&lt;=EOMONTH(P256,0)))), "")</f>
        <v/>
      </c>
    </row>
    <row r="257" spans="1:25" x14ac:dyDescent="0.25">
      <c r="A257" s="83">
        <v>250</v>
      </c>
      <c r="B257" s="111" t="s">
        <v>26038</v>
      </c>
      <c r="C257" s="159" t="str">
        <f>_xlfn.XLOOKUP(D257,[1]!Data[CEDULA],[1]!Data[Nombre Completo],"No Existe",0,1)</f>
        <v>JHONNY MANUEL ARRIETA LLANOS</v>
      </c>
      <c r="D257" s="162">
        <v>8699499</v>
      </c>
      <c r="E257" s="139">
        <f>IFERROR(_xlfn.NUMBERVALUE(Data[[#This Row],[CEDULA ]],",","."),_xlfn.NUMBERVALUE(Data[[#This Row],[CEDULA ]],".",","))</f>
        <v>8699499</v>
      </c>
      <c r="F257" s="139" t="str">
        <f>_xlfn.XLOOKUP(E257,[1]!Data[CEDULA],[1]!Data[CARGO],"No Existe",0,1)</f>
        <v>SUPERNUMERARIO(A)</v>
      </c>
      <c r="G257" s="24" t="str">
        <f>_xlfn.XLOOKUP(E257,[1]!Data[CEDULA],[1]!Data[EMPRESA DONDE PRESTA SERVICIO],"No Existe",0,1)</f>
        <v>COMFAMILIAR ATLANTICO</v>
      </c>
      <c r="H257" s="24" t="str">
        <f>_xlfn.XLOOKUP(E257,[1]!Data[CEDULA],[1]!Data[UBICACIÓN],"No Existe",0,1)</f>
        <v>SEDE NORTE MERCADEO</v>
      </c>
      <c r="I257" s="24" t="s">
        <v>25912</v>
      </c>
      <c r="J257" s="111" t="str">
        <f>UPPER(TEXT(Data[[#This Row],[F. INICIO]],"mmmm"))</f>
        <v>JUNIO</v>
      </c>
      <c r="K257" s="13">
        <v>5</v>
      </c>
      <c r="L257" s="11" t="s">
        <v>5</v>
      </c>
      <c r="M257" s="11" t="s">
        <v>25630</v>
      </c>
      <c r="N257" s="141" t="str">
        <f>_xlfn.XLOOKUP(D257,[1]!Data[CEDULA],[1]!Data[EPS/SURA],"No Existe",0,1)</f>
        <v>CAJACOPI</v>
      </c>
      <c r="O257" s="11">
        <f>YEAR(Data[[#This Row],[F. INICIO]])</f>
        <v>2022</v>
      </c>
      <c r="P257" s="19">
        <v>44727</v>
      </c>
      <c r="Q257" s="19">
        <v>44731</v>
      </c>
      <c r="R257" s="24" t="s">
        <v>65</v>
      </c>
      <c r="S257" s="92" t="str">
        <f>IF(Data[[#This Row],[TIPO DE INCAPACIDAD]]="LICENCIA DE PATERNIDAD","Licencia de paternidad",IF(Data[[#This Row],[TIPO DE INCAPACIDAD]]="LICENCIA DE LUTO","Licencia de Luto",_xlfn.IFNA(VLOOKUP(R257,'CIE-10 PARA RIPS'!$A$6:B13422,2,0),"No especificado")))</f>
        <v>Bronquitis aguda, no especificada</v>
      </c>
      <c r="T257" t="str">
        <f>IF(P257&lt;&gt;"", IF(P257&gt;0, IF(P257&lt;=DATE(YEAR(P257),MONTH(P257),DAY(P257)), IF(P257&gt;=DATE(YEAR(P257),MONTH(P257),1), IF(K257&gt;10, C257, IF(SUMIFS($K:$K, $C:$C, C257, $P:$P, "&gt;="&amp;DATE(YEAR(P257),MONTH(P257),1), $P:$P, "&lt;="&amp;EOMONTH(P257,0))&gt;10, C257, "")), ""))), "")</f>
        <v/>
      </c>
      <c r="U257" t="str">
        <f>IF(AND(P257&lt;&gt;"", P257&gt;=DATE(YEAR(P257),MONTH(P257),1), SUMIFS($K:$K, $C:$C, C257, $P:$P, "&gt;="&amp;DATE(YEAR(P257),MONTH(P257),1), $P:$P, "&lt;="&amp;EOMONTH(P257,0))&gt;10), K257, "")</f>
        <v/>
      </c>
      <c r="V257" t="str">
        <f>IF(AND(P257&lt;&gt;"", P257&gt;=DATE(YEAR(P257),MONTH(P257),1), SUMIFS($K:$K, $C:$C, C257, $P:$P, "&gt;="&amp;DATE(YEAR(P257),MONTH(P257),1), $P:$P, "&lt;="&amp;EOMONTH(P257,0))&gt;10), YEAR(P257), "")</f>
        <v/>
      </c>
      <c r="W257" t="str">
        <f>IF(AND(P257&lt;&gt;"", P257&gt;=DATE(YEAR(P257),MONTH(P257),1), SUMIFS($K:$K, $C:$C, C257, $P:$P, "&gt;="&amp;DATE(YEAR(P257),MONTH(P257),1), $P:$P, "&lt;="&amp;EOMONTH(P257,0))&gt;10), TEXT(P257, "MMMM"), "")</f>
        <v/>
      </c>
      <c r="X257" t="str" cm="1">
        <f t="array" ref="X257">IF(AND(P257&lt;&gt;"", P257&gt;=DATE(YEAR(P257),MONTH(P257),1), SUMIFS($K:$K, $C:$C, C257, $P:$P, "&gt;="&amp;DATE(YEAR(P257),MONTH(P257),1), $P:$P, "&lt;="&amp;EOMONTH(P257,0))&gt;10), _xlfn.TEXTJOIN(", ", TRUE, _xlfn._xlws.FILTER($R:$R, ($C:$C=C257) * ($P:$P&gt;=DATE(YEAR(P257),MONTH(P257),1)) * ($P:$P&lt;=EOMONTH(P257,0)))), "")</f>
        <v/>
      </c>
      <c r="Y257" t="str" cm="1">
        <f t="array" ref="Y257">IF(AND(P257&lt;&gt;"", P257&gt;=DATE(YEAR(P257),MONTH(P257),1), SUMIFS($K:$K, $C:$C, C257, $P:$P, "&gt;="&amp;DATE(YEAR(P257),MONTH(P257),1), $P:$P, "&lt;="&amp;EOMONTH(P257,0))&gt;10), _xlfn.TEXTJOIN(", ", TRUE, _xlfn._xlws.FILTER($S:$S, ($C:$C=C257) * ($P:$P&gt;=DATE(YEAR(P257),MONTH(P257),1)) * ($P:$P&lt;=EOMONTH(P257,0)))), "")</f>
        <v/>
      </c>
    </row>
    <row r="258" spans="1:25" x14ac:dyDescent="0.25">
      <c r="A258" s="83">
        <v>251</v>
      </c>
      <c r="B258" s="111" t="s">
        <v>26038</v>
      </c>
      <c r="C258" s="159" t="str">
        <f>_xlfn.XLOOKUP(D258,[1]!Data[CEDULA],[1]!Data[Nombre Completo],"No Existe",0,1)</f>
        <v>MARICELA  CALDERIN PERTUZ</v>
      </c>
      <c r="D258" s="162">
        <v>32869679</v>
      </c>
      <c r="E258" s="139">
        <f>IFERROR(_xlfn.NUMBERVALUE(Data[[#This Row],[CEDULA ]],",","."),_xlfn.NUMBERVALUE(Data[[#This Row],[CEDULA ]],".",","))</f>
        <v>32869679</v>
      </c>
      <c r="F258" s="139" t="str">
        <f>_xlfn.XLOOKUP(E258,[1]!Data[CEDULA],[1]!Data[CARGO],"No Existe",0,1)</f>
        <v>SUPERNUMERARIO(A)</v>
      </c>
      <c r="G258" s="24" t="str">
        <f>_xlfn.XLOOKUP(E258,[1]!Data[CEDULA],[1]!Data[EMPRESA DONDE PRESTA SERVICIO],"No Existe",0,1)</f>
        <v>COMFAMILIAR ATLANTICO</v>
      </c>
      <c r="H258" s="24" t="str">
        <f>_xlfn.XLOOKUP(E258,[1]!Data[CEDULA],[1]!Data[UBICACIÓN],"No Existe",0,1)</f>
        <v>SEDE CARIBE</v>
      </c>
      <c r="I258" s="24" t="s">
        <v>25911</v>
      </c>
      <c r="J258" s="111" t="str">
        <f>UPPER(TEXT(Data[[#This Row],[F. INICIO]],"mmmm"))</f>
        <v>JUNIO</v>
      </c>
      <c r="K258" s="13">
        <v>1</v>
      </c>
      <c r="L258" s="11" t="s">
        <v>5</v>
      </c>
      <c r="M258" s="11" t="s">
        <v>25630</v>
      </c>
      <c r="N258" s="141" t="str">
        <f>_xlfn.XLOOKUP(D258,[1]!Data[CEDULA],[1]!Data[EPS/SURA],"No Existe",0,1)</f>
        <v>EPS/SURA</v>
      </c>
      <c r="O258" s="11">
        <f>YEAR(Data[[#This Row],[F. INICIO]])</f>
        <v>2022</v>
      </c>
      <c r="P258" s="19">
        <v>44732</v>
      </c>
      <c r="Q258" s="19">
        <v>44732</v>
      </c>
      <c r="R258" s="24" t="s">
        <v>73</v>
      </c>
      <c r="S258" s="92" t="str">
        <f>IF(Data[[#This Row],[TIPO DE INCAPACIDAD]]="LICENCIA DE PATERNIDAD","Licencia de paternidad",IF(Data[[#This Row],[TIPO DE INCAPACIDAD]]="LICENCIA DE LUTO","Licencia de Luto",_xlfn.IFNA(VLOOKUP(R258,'CIE-10 PARA RIPS'!$A$6:B13423,2,0),"No especificado")))</f>
        <v>Infeccion de vias urinarias, sitio no especificado</v>
      </c>
      <c r="T258" t="str">
        <f>IF(P258&lt;&gt;"", IF(P258&gt;0, IF(P258&lt;=DATE(YEAR(P258),MONTH(P258),DAY(P258)), IF(P258&gt;=DATE(YEAR(P258),MONTH(P258),1), IF(K258&gt;10, C258, IF(SUMIFS($K:$K, $C:$C, C258, $P:$P, "&gt;="&amp;DATE(YEAR(P258),MONTH(P258),1), $P:$P, "&lt;="&amp;EOMONTH(P258,0))&gt;10, C258, "")), ""))), "")</f>
        <v/>
      </c>
      <c r="U258" t="str">
        <f>IF(AND(P258&lt;&gt;"", P258&gt;=DATE(YEAR(P258),MONTH(P258),1), SUMIFS($K:$K, $C:$C, C258, $P:$P, "&gt;="&amp;DATE(YEAR(P258),MONTH(P258),1), $P:$P, "&lt;="&amp;EOMONTH(P258,0))&gt;10), K258, "")</f>
        <v/>
      </c>
      <c r="V258" t="str">
        <f>IF(AND(P258&lt;&gt;"", P258&gt;=DATE(YEAR(P258),MONTH(P258),1), SUMIFS($K:$K, $C:$C, C258, $P:$P, "&gt;="&amp;DATE(YEAR(P258),MONTH(P258),1), $P:$P, "&lt;="&amp;EOMONTH(P258,0))&gt;10), YEAR(P258), "")</f>
        <v/>
      </c>
      <c r="W258" t="str">
        <f>IF(AND(P258&lt;&gt;"", P258&gt;=DATE(YEAR(P258),MONTH(P258),1), SUMIFS($K:$K, $C:$C, C258, $P:$P, "&gt;="&amp;DATE(YEAR(P258),MONTH(P258),1), $P:$P, "&lt;="&amp;EOMONTH(P258,0))&gt;10), TEXT(P258, "MMMM"), "")</f>
        <v/>
      </c>
      <c r="X258" t="str" cm="1">
        <f t="array" ref="X258">IF(AND(P258&lt;&gt;"", P258&gt;=DATE(YEAR(P258),MONTH(P258),1), SUMIFS($K:$K, $C:$C, C258, $P:$P, "&gt;="&amp;DATE(YEAR(P258),MONTH(P258),1), $P:$P, "&lt;="&amp;EOMONTH(P258,0))&gt;10), _xlfn.TEXTJOIN(", ", TRUE, _xlfn._xlws.FILTER($R:$R, ($C:$C=C258) * ($P:$P&gt;=DATE(YEAR(P258),MONTH(P258),1)) * ($P:$P&lt;=EOMONTH(P258,0)))), "")</f>
        <v/>
      </c>
      <c r="Y258" t="str" cm="1">
        <f t="array" ref="Y258">IF(AND(P258&lt;&gt;"", P258&gt;=DATE(YEAR(P258),MONTH(P258),1), SUMIFS($K:$K, $C:$C, C258, $P:$P, "&gt;="&amp;DATE(YEAR(P258),MONTH(P258),1), $P:$P, "&lt;="&amp;EOMONTH(P258,0))&gt;10), _xlfn.TEXTJOIN(", ", TRUE, _xlfn._xlws.FILTER($S:$S, ($C:$C=C258) * ($P:$P&gt;=DATE(YEAR(P258),MONTH(P258),1)) * ($P:$P&lt;=EOMONTH(P258,0)))), "")</f>
        <v/>
      </c>
    </row>
    <row r="259" spans="1:25" x14ac:dyDescent="0.25">
      <c r="A259" s="83">
        <v>252</v>
      </c>
      <c r="B259" s="111" t="s">
        <v>26038</v>
      </c>
      <c r="C259" s="159" t="str">
        <f>_xlfn.XLOOKUP(D259,[1]!Data[CEDULA],[1]!Data[Nombre Completo],"No Existe",0,1)</f>
        <v>JUDITH ESTHER PASTOR ABELLO</v>
      </c>
      <c r="D259" s="162">
        <v>32678224</v>
      </c>
      <c r="E259" s="139">
        <f>IFERROR(_xlfn.NUMBERVALUE(Data[[#This Row],[CEDULA ]],",","."),_xlfn.NUMBERVALUE(Data[[#This Row],[CEDULA ]],".",","))</f>
        <v>32678224</v>
      </c>
      <c r="F259" s="139" t="str">
        <f>_xlfn.XLOOKUP(E259,[1]!Data[CEDULA],[1]!Data[CARGO],"No Existe",0,1)</f>
        <v>SUPERNUMERARIO(A)</v>
      </c>
      <c r="G259" s="24" t="str">
        <f>_xlfn.XLOOKUP(E259,[1]!Data[CEDULA],[1]!Data[EMPRESA DONDE PRESTA SERVICIO],"No Existe",0,1)</f>
        <v>COMFAMILIAR ATLANTICO</v>
      </c>
      <c r="H259" s="24" t="str">
        <f>_xlfn.XLOOKUP(E259,[1]!Data[CEDULA],[1]!Data[UBICACIÓN],"No Existe",0,1)</f>
        <v>CRU MERCADEO</v>
      </c>
      <c r="I259" s="24" t="s">
        <v>25911</v>
      </c>
      <c r="J259" s="111" t="str">
        <f>UPPER(TEXT(Data[[#This Row],[F. INICIO]],"mmmm"))</f>
        <v>JUNIO</v>
      </c>
      <c r="K259" s="13">
        <v>2</v>
      </c>
      <c r="L259" s="11" t="s">
        <v>5</v>
      </c>
      <c r="M259" s="11" t="s">
        <v>25630</v>
      </c>
      <c r="N259" s="141" t="str">
        <f>_xlfn.XLOOKUP(D259,[1]!Data[CEDULA],[1]!Data[EPS/SURA],"No Existe",0,1)</f>
        <v>EPS/SURA</v>
      </c>
      <c r="O259" s="11">
        <f>YEAR(Data[[#This Row],[F. INICIO]])</f>
        <v>2022</v>
      </c>
      <c r="P259" s="19">
        <v>44734</v>
      </c>
      <c r="Q259" s="19">
        <v>44735</v>
      </c>
      <c r="R259" s="24" t="s">
        <v>8200</v>
      </c>
      <c r="S259" s="92" t="str">
        <f>IF(Data[[#This Row],[TIPO DE INCAPACIDAD]]="LICENCIA DE PATERNIDAD","Licencia de paternidad",IF(Data[[#This Row],[TIPO DE INCAPACIDAD]]="LICENCIA DE LUTO","Licencia de Luto",_xlfn.IFNA(VLOOKUP(R259,'CIE-10 PARA RIPS'!$A$6:B13424,2,0),"No especificado")))</f>
        <v>Dermatitis, no especificada</v>
      </c>
      <c r="T259" t="str">
        <f>IF(P259&lt;&gt;"", IF(P259&gt;0, IF(P259&lt;=DATE(YEAR(P259),MONTH(P259),DAY(P259)), IF(P259&gt;=DATE(YEAR(P259),MONTH(P259),1), IF(K259&gt;10, C259, IF(SUMIFS($K:$K, $C:$C, C259, $P:$P, "&gt;="&amp;DATE(YEAR(P259),MONTH(P259),1), $P:$P, "&lt;="&amp;EOMONTH(P259,0))&gt;10, C259, "")), ""))), "")</f>
        <v/>
      </c>
      <c r="U259" t="str">
        <f>IF(AND(P259&lt;&gt;"", P259&gt;=DATE(YEAR(P259),MONTH(P259),1), SUMIFS($K:$K, $C:$C, C259, $P:$P, "&gt;="&amp;DATE(YEAR(P259),MONTH(P259),1), $P:$P, "&lt;="&amp;EOMONTH(P259,0))&gt;10), K259, "")</f>
        <v/>
      </c>
      <c r="V259" t="str">
        <f>IF(AND(P259&lt;&gt;"", P259&gt;=DATE(YEAR(P259),MONTH(P259),1), SUMIFS($K:$K, $C:$C, C259, $P:$P, "&gt;="&amp;DATE(YEAR(P259),MONTH(P259),1), $P:$P, "&lt;="&amp;EOMONTH(P259,0))&gt;10), YEAR(P259), "")</f>
        <v/>
      </c>
      <c r="W259" t="str">
        <f>IF(AND(P259&lt;&gt;"", P259&gt;=DATE(YEAR(P259),MONTH(P259),1), SUMIFS($K:$K, $C:$C, C259, $P:$P, "&gt;="&amp;DATE(YEAR(P259),MONTH(P259),1), $P:$P, "&lt;="&amp;EOMONTH(P259,0))&gt;10), TEXT(P259, "MMMM"), "")</f>
        <v/>
      </c>
      <c r="X259" t="str" cm="1">
        <f t="array" ref="X259">IF(AND(P259&lt;&gt;"", P259&gt;=DATE(YEAR(P259),MONTH(P259),1), SUMIFS($K:$K, $C:$C, C259, $P:$P, "&gt;="&amp;DATE(YEAR(P259),MONTH(P259),1), $P:$P, "&lt;="&amp;EOMONTH(P259,0))&gt;10), _xlfn.TEXTJOIN(", ", TRUE, _xlfn._xlws.FILTER($R:$R, ($C:$C=C259) * ($P:$P&gt;=DATE(YEAR(P259),MONTH(P259),1)) * ($P:$P&lt;=EOMONTH(P259,0)))), "")</f>
        <v/>
      </c>
      <c r="Y259" t="str" cm="1">
        <f t="array" ref="Y259">IF(AND(P259&lt;&gt;"", P259&gt;=DATE(YEAR(P259),MONTH(P259),1), SUMIFS($K:$K, $C:$C, C259, $P:$P, "&gt;="&amp;DATE(YEAR(P259),MONTH(P259),1), $P:$P, "&lt;="&amp;EOMONTH(P259,0))&gt;10), _xlfn.TEXTJOIN(", ", TRUE, _xlfn._xlws.FILTER($S:$S, ($C:$C=C259) * ($P:$P&gt;=DATE(YEAR(P259),MONTH(P259),1)) * ($P:$P&lt;=EOMONTH(P259,0)))), "")</f>
        <v/>
      </c>
    </row>
    <row r="260" spans="1:25" x14ac:dyDescent="0.25">
      <c r="A260" s="83">
        <v>253</v>
      </c>
      <c r="B260" s="111" t="s">
        <v>26038</v>
      </c>
      <c r="C260" s="159" t="str">
        <f>_xlfn.XLOOKUP(D260,[1]!Data[CEDULA],[1]!Data[Nombre Completo],"No Existe",0,1)</f>
        <v>LUIS ANGEL DIAZ SANCHEZ</v>
      </c>
      <c r="D260" s="162">
        <v>1043933279</v>
      </c>
      <c r="E260" s="139">
        <f>IFERROR(_xlfn.NUMBERVALUE(Data[[#This Row],[CEDULA ]],",","."),_xlfn.NUMBERVALUE(Data[[#This Row],[CEDULA ]],".",","))</f>
        <v>1043933279</v>
      </c>
      <c r="F260" s="139" t="str">
        <f>_xlfn.XLOOKUP(E260,[1]!Data[CEDULA],[1]!Data[CARGO],"No Existe",0,1)</f>
        <v>SUPERNUMERARIO(A)</v>
      </c>
      <c r="G260" s="24" t="str">
        <f>_xlfn.XLOOKUP(E260,[1]!Data[CEDULA],[1]!Data[EMPRESA DONDE PRESTA SERVICIO],"No Existe",0,1)</f>
        <v>COMFAMILIAR ATLANTICO</v>
      </c>
      <c r="H260" s="24" t="str">
        <f>_xlfn.XLOOKUP(E260,[1]!Data[CEDULA],[1]!Data[UBICACIÓN],"No Existe",0,1)</f>
        <v>CENTRO RECREACIONAL TURIPANA</v>
      </c>
      <c r="I260" s="24" t="s">
        <v>25912</v>
      </c>
      <c r="J260" s="111" t="str">
        <f>UPPER(TEXT(Data[[#This Row],[F. INICIO]],"mmmm"))</f>
        <v>JUNIO</v>
      </c>
      <c r="K260" s="13">
        <v>2</v>
      </c>
      <c r="L260" s="11" t="s">
        <v>5</v>
      </c>
      <c r="M260" s="9" t="s">
        <v>12770</v>
      </c>
      <c r="N260" s="141" t="str">
        <f>_xlfn.XLOOKUP(D260,[1]!Data[CEDULA],[1]!Data[EPS/SURA],"No Existe",0,1)</f>
        <v>NUEVA E.P.S.</v>
      </c>
      <c r="O260" s="11">
        <f>YEAR(Data[[#This Row],[F. INICIO]])</f>
        <v>2022</v>
      </c>
      <c r="P260" s="19">
        <v>44735</v>
      </c>
      <c r="Q260" s="19">
        <v>44736</v>
      </c>
      <c r="R260" s="24" t="s">
        <v>93</v>
      </c>
      <c r="S260" s="92" t="str">
        <f>IF(Data[[#This Row],[TIPO DE INCAPACIDAD]]="LICENCIA DE PATERNIDAD","Licencia de paternidad",IF(Data[[#This Row],[TIPO DE INCAPACIDAD]]="LICENCIA DE LUTO","Licencia de Luto",_xlfn.IFNA(VLOOKUP(R260,'CIE-10 PARA RIPS'!$A$6:B13425,2,0),"No especificado")))</f>
        <v>Contusion de la rodilla</v>
      </c>
      <c r="T260" t="str">
        <f>IF(P260&lt;&gt;"", IF(P260&gt;0, IF(P260&lt;=DATE(YEAR(P260),MONTH(P260),DAY(P260)), IF(P260&gt;=DATE(YEAR(P260),MONTH(P260),1), IF(K260&gt;10, C260, IF(SUMIFS($K:$K, $C:$C, C260, $P:$P, "&gt;="&amp;DATE(YEAR(P260),MONTH(P260),1), $P:$P, "&lt;="&amp;EOMONTH(P260,0))&gt;10, C260, "")), ""))), "")</f>
        <v/>
      </c>
      <c r="U260" t="str">
        <f>IF(AND(P260&lt;&gt;"", P260&gt;=DATE(YEAR(P260),MONTH(P260),1), SUMIFS($K:$K, $C:$C, C260, $P:$P, "&gt;="&amp;DATE(YEAR(P260),MONTH(P260),1), $P:$P, "&lt;="&amp;EOMONTH(P260,0))&gt;10), K260, "")</f>
        <v/>
      </c>
      <c r="V260" t="str">
        <f>IF(AND(P260&lt;&gt;"", P260&gt;=DATE(YEAR(P260),MONTH(P260),1), SUMIFS($K:$K, $C:$C, C260, $P:$P, "&gt;="&amp;DATE(YEAR(P260),MONTH(P260),1), $P:$P, "&lt;="&amp;EOMONTH(P260,0))&gt;10), YEAR(P260), "")</f>
        <v/>
      </c>
      <c r="W260" t="str">
        <f>IF(AND(P260&lt;&gt;"", P260&gt;=DATE(YEAR(P260),MONTH(P260),1), SUMIFS($K:$K, $C:$C, C260, $P:$P, "&gt;="&amp;DATE(YEAR(P260),MONTH(P260),1), $P:$P, "&lt;="&amp;EOMONTH(P260,0))&gt;10), TEXT(P260, "MMMM"), "")</f>
        <v/>
      </c>
      <c r="X260" t="str" cm="1">
        <f t="array" ref="X260">IF(AND(P260&lt;&gt;"", P260&gt;=DATE(YEAR(P260),MONTH(P260),1), SUMIFS($K:$K, $C:$C, C260, $P:$P, "&gt;="&amp;DATE(YEAR(P260),MONTH(P260),1), $P:$P, "&lt;="&amp;EOMONTH(P260,0))&gt;10), _xlfn.TEXTJOIN(", ", TRUE, _xlfn._xlws.FILTER($R:$R, ($C:$C=C260) * ($P:$P&gt;=DATE(YEAR(P260),MONTH(P260),1)) * ($P:$P&lt;=EOMONTH(P260,0)))), "")</f>
        <v/>
      </c>
      <c r="Y260" t="str" cm="1">
        <f t="array" ref="Y260">IF(AND(P260&lt;&gt;"", P260&gt;=DATE(YEAR(P260),MONTH(P260),1), SUMIFS($K:$K, $C:$C, C260, $P:$P, "&gt;="&amp;DATE(YEAR(P260),MONTH(P260),1), $P:$P, "&lt;="&amp;EOMONTH(P260,0))&gt;10), _xlfn.TEXTJOIN(", ", TRUE, _xlfn._xlws.FILTER($S:$S, ($C:$C=C260) * ($P:$P&gt;=DATE(YEAR(P260),MONTH(P260),1)) * ($P:$P&lt;=EOMONTH(P260,0)))), "")</f>
        <v/>
      </c>
    </row>
    <row r="261" spans="1:25" x14ac:dyDescent="0.25">
      <c r="A261" s="83">
        <v>254</v>
      </c>
      <c r="B261" s="111" t="s">
        <v>26038</v>
      </c>
      <c r="C261" s="159" t="str">
        <f>_xlfn.XLOOKUP(D261,[1]!Data[CEDULA],[1]!Data[Nombre Completo],"No Existe",0,1)</f>
        <v>JAN CARLOS CELIN MACEA</v>
      </c>
      <c r="D261" s="162">
        <v>1044425654</v>
      </c>
      <c r="E261" s="139">
        <f>IFERROR(_xlfn.NUMBERVALUE(Data[[#This Row],[CEDULA ]],",","."),_xlfn.NUMBERVALUE(Data[[#This Row],[CEDULA ]],".",","))</f>
        <v>1044425654</v>
      </c>
      <c r="F261" s="139" t="str">
        <f>_xlfn.XLOOKUP(E261,[1]!Data[CEDULA],[1]!Data[CARGO],"No Existe",0,1)</f>
        <v>SUPERNUMERARIO(A)</v>
      </c>
      <c r="G261" s="24" t="str">
        <f>_xlfn.XLOOKUP(E261,[1]!Data[CEDULA],[1]!Data[EMPRESA DONDE PRESTA SERVICIO],"No Existe",0,1)</f>
        <v>COMFAMILIAR ATLANTICO</v>
      </c>
      <c r="H261" s="24" t="str">
        <f>_xlfn.XLOOKUP(E261,[1]!Data[CEDULA],[1]!Data[UBICACIÓN],"No Existe",0,1)</f>
        <v>CENTRO RECREACIONAL TURIPANA</v>
      </c>
      <c r="I261" s="24" t="s">
        <v>25912</v>
      </c>
      <c r="J261" s="111" t="str">
        <f>UPPER(TEXT(Data[[#This Row],[F. INICIO]],"mmmm"))</f>
        <v>JUNIO</v>
      </c>
      <c r="K261" s="13">
        <v>3</v>
      </c>
      <c r="L261" s="11" t="s">
        <v>5</v>
      </c>
      <c r="M261" s="9" t="s">
        <v>12770</v>
      </c>
      <c r="N261" s="141" t="str">
        <f>_xlfn.XLOOKUP(D261,[1]!Data[CEDULA],[1]!Data[EPS/SURA],"No Existe",0,1)</f>
        <v>CAJACOPI</v>
      </c>
      <c r="O261" s="11">
        <f>YEAR(Data[[#This Row],[F. INICIO]])</f>
        <v>2022</v>
      </c>
      <c r="P261" s="19">
        <v>44735</v>
      </c>
      <c r="Q261" s="19">
        <v>44737</v>
      </c>
      <c r="R261" s="24" t="s">
        <v>7682</v>
      </c>
      <c r="S261" s="92" t="str">
        <f>IF(Data[[#This Row],[TIPO DE INCAPACIDAD]]="LICENCIA DE PATERNIDAD","Licencia de paternidad",IF(Data[[#This Row],[TIPO DE INCAPACIDAD]]="LICENCIA DE LUTO","Licencia de Luto",_xlfn.IFNA(VLOOKUP(R261,'CIE-10 PARA RIPS'!$A$6:B13426,2,0),"No especificado")))</f>
        <v>Lumbago no especificado</v>
      </c>
      <c r="T261" t="str">
        <f>IF(P261&lt;&gt;"", IF(P261&gt;0, IF(P261&lt;=DATE(YEAR(P261),MONTH(P261),DAY(P261)), IF(P261&gt;=DATE(YEAR(P261),MONTH(P261),1), IF(K261&gt;10, C261, IF(SUMIFS($K:$K, $C:$C, C261, $P:$P, "&gt;="&amp;DATE(YEAR(P261),MONTH(P261),1), $P:$P, "&lt;="&amp;EOMONTH(P261,0))&gt;10, C261, "")), ""))), "")</f>
        <v/>
      </c>
      <c r="U261" t="str">
        <f>IF(AND(P261&lt;&gt;"", P261&gt;=DATE(YEAR(P261),MONTH(P261),1), SUMIFS($K:$K, $C:$C, C261, $P:$P, "&gt;="&amp;DATE(YEAR(P261),MONTH(P261),1), $P:$P, "&lt;="&amp;EOMONTH(P261,0))&gt;10), K261, "")</f>
        <v/>
      </c>
      <c r="V261" t="str">
        <f>IF(AND(P261&lt;&gt;"", P261&gt;=DATE(YEAR(P261),MONTH(P261),1), SUMIFS($K:$K, $C:$C, C261, $P:$P, "&gt;="&amp;DATE(YEAR(P261),MONTH(P261),1), $P:$P, "&lt;="&amp;EOMONTH(P261,0))&gt;10), YEAR(P261), "")</f>
        <v/>
      </c>
      <c r="W261" t="str">
        <f>IF(AND(P261&lt;&gt;"", P261&gt;=DATE(YEAR(P261),MONTH(P261),1), SUMIFS($K:$K, $C:$C, C261, $P:$P, "&gt;="&amp;DATE(YEAR(P261),MONTH(P261),1), $P:$P, "&lt;="&amp;EOMONTH(P261,0))&gt;10), TEXT(P261, "MMMM"), "")</f>
        <v/>
      </c>
      <c r="X261" t="str" cm="1">
        <f t="array" ref="X261">IF(AND(P261&lt;&gt;"", P261&gt;=DATE(YEAR(P261),MONTH(P261),1), SUMIFS($K:$K, $C:$C, C261, $P:$P, "&gt;="&amp;DATE(YEAR(P261),MONTH(P261),1), $P:$P, "&lt;="&amp;EOMONTH(P261,0))&gt;10), _xlfn.TEXTJOIN(", ", TRUE, _xlfn._xlws.FILTER($R:$R, ($C:$C=C261) * ($P:$P&gt;=DATE(YEAR(P261),MONTH(P261),1)) * ($P:$P&lt;=EOMONTH(P261,0)))), "")</f>
        <v/>
      </c>
      <c r="Y261" t="str" cm="1">
        <f t="array" ref="Y261">IF(AND(P261&lt;&gt;"", P261&gt;=DATE(YEAR(P261),MONTH(P261),1), SUMIFS($K:$K, $C:$C, C261, $P:$P, "&gt;="&amp;DATE(YEAR(P261),MONTH(P261),1), $P:$P, "&lt;="&amp;EOMONTH(P261,0))&gt;10), _xlfn.TEXTJOIN(", ", TRUE, _xlfn._xlws.FILTER($S:$S, ($C:$C=C261) * ($P:$P&gt;=DATE(YEAR(P261),MONTH(P261),1)) * ($P:$P&lt;=EOMONTH(P261,0)))), "")</f>
        <v/>
      </c>
    </row>
    <row r="262" spans="1:25" x14ac:dyDescent="0.25">
      <c r="A262" s="83">
        <v>255</v>
      </c>
      <c r="B262" s="111" t="s">
        <v>26038</v>
      </c>
      <c r="C262" s="159" t="str">
        <f>_xlfn.XLOOKUP(D262,[1]!Data[CEDULA],[1]!Data[Nombre Completo],"No Existe",0,1)</f>
        <v>SHIRLEY LUCIA DORIA PEÑA</v>
      </c>
      <c r="D262" s="162">
        <v>1140876691</v>
      </c>
      <c r="E262" s="139">
        <f>IFERROR(_xlfn.NUMBERVALUE(Data[[#This Row],[CEDULA ]],",","."),_xlfn.NUMBERVALUE(Data[[#This Row],[CEDULA ]],".",","))</f>
        <v>1140876691</v>
      </c>
      <c r="F262" s="139" t="str">
        <f>_xlfn.XLOOKUP(E262,[1]!Data[CEDULA],[1]!Data[CARGO],"No Existe",0,1)</f>
        <v>SUPERNUMERARIO(A)</v>
      </c>
      <c r="G262" s="24" t="str">
        <f>_xlfn.XLOOKUP(E262,[1]!Data[CEDULA],[1]!Data[EMPRESA DONDE PRESTA SERVICIO],"No Existe",0,1)</f>
        <v>COMFAMILIAR ATLANTICO</v>
      </c>
      <c r="H262" s="24" t="str">
        <f>_xlfn.XLOOKUP(E262,[1]!Data[CEDULA],[1]!Data[UBICACIÓN],"No Existe",0,1)</f>
        <v>SEDE CARIBE</v>
      </c>
      <c r="I262" s="24" t="s">
        <v>25911</v>
      </c>
      <c r="J262" s="111" t="str">
        <f>UPPER(TEXT(Data[[#This Row],[F. INICIO]],"mmmm"))</f>
        <v>JUNIO</v>
      </c>
      <c r="K262" s="13">
        <v>2</v>
      </c>
      <c r="L262" s="11" t="s">
        <v>5</v>
      </c>
      <c r="M262" s="11" t="s">
        <v>25630</v>
      </c>
      <c r="N262" s="141" t="str">
        <f>_xlfn.XLOOKUP(D262,[1]!Data[CEDULA],[1]!Data[EPS/SURA],"No Existe",0,1)</f>
        <v>NUEVA E.P.S.</v>
      </c>
      <c r="O262" s="11">
        <f>YEAR(Data[[#This Row],[F. INICIO]])</f>
        <v>2022</v>
      </c>
      <c r="P262" s="19">
        <v>44736</v>
      </c>
      <c r="Q262" s="19">
        <v>44737</v>
      </c>
      <c r="R262" s="24" t="s">
        <v>8926</v>
      </c>
      <c r="S262" s="92" t="str">
        <f>IF(Data[[#This Row],[TIPO DE INCAPACIDAD]]="LICENCIA DE PATERNIDAD","Licencia de paternidad",IF(Data[[#This Row],[TIPO DE INCAPACIDAD]]="LICENCIA DE LUTO","Licencia de Luto",_xlfn.IFNA(VLOOKUP(R262,'CIE-10 PARA RIPS'!$A$6:B13427,2,0),"No especificado")))</f>
        <v>Amigdalitis aguda, no especificada</v>
      </c>
      <c r="T262" t="str">
        <f>IF(P262&lt;&gt;"", IF(P262&gt;0, IF(P262&lt;=DATE(YEAR(P262),MONTH(P262),DAY(P262)), IF(P262&gt;=DATE(YEAR(P262),MONTH(P262),1), IF(K262&gt;10, C262, IF(SUMIFS($K:$K, $C:$C, C262, $P:$P, "&gt;="&amp;DATE(YEAR(P262),MONTH(P262),1), $P:$P, "&lt;="&amp;EOMONTH(P262,0))&gt;10, C262, "")), ""))), "")</f>
        <v/>
      </c>
      <c r="U262" t="str">
        <f>IF(AND(P262&lt;&gt;"", P262&gt;=DATE(YEAR(P262),MONTH(P262),1), SUMIFS($K:$K, $C:$C, C262, $P:$P, "&gt;="&amp;DATE(YEAR(P262),MONTH(P262),1), $P:$P, "&lt;="&amp;EOMONTH(P262,0))&gt;10), K262, "")</f>
        <v/>
      </c>
      <c r="V262" t="str">
        <f>IF(AND(P262&lt;&gt;"", P262&gt;=DATE(YEAR(P262),MONTH(P262),1), SUMIFS($K:$K, $C:$C, C262, $P:$P, "&gt;="&amp;DATE(YEAR(P262),MONTH(P262),1), $P:$P, "&lt;="&amp;EOMONTH(P262,0))&gt;10), YEAR(P262), "")</f>
        <v/>
      </c>
      <c r="W262" t="str">
        <f>IF(AND(P262&lt;&gt;"", P262&gt;=DATE(YEAR(P262),MONTH(P262),1), SUMIFS($K:$K, $C:$C, C262, $P:$P, "&gt;="&amp;DATE(YEAR(P262),MONTH(P262),1), $P:$P, "&lt;="&amp;EOMONTH(P262,0))&gt;10), TEXT(P262, "MMMM"), "")</f>
        <v/>
      </c>
      <c r="X262" t="str" cm="1">
        <f t="array" ref="X262">IF(AND(P262&lt;&gt;"", P262&gt;=DATE(YEAR(P262),MONTH(P262),1), SUMIFS($K:$K, $C:$C, C262, $P:$P, "&gt;="&amp;DATE(YEAR(P262),MONTH(P262),1), $P:$P, "&lt;="&amp;EOMONTH(P262,0))&gt;10), _xlfn.TEXTJOIN(", ", TRUE, _xlfn._xlws.FILTER($R:$R, ($C:$C=C262) * ($P:$P&gt;=DATE(YEAR(P262),MONTH(P262),1)) * ($P:$P&lt;=EOMONTH(P262,0)))), "")</f>
        <v/>
      </c>
      <c r="Y262" t="str" cm="1">
        <f t="array" ref="Y262">IF(AND(P262&lt;&gt;"", P262&gt;=DATE(YEAR(P262),MONTH(P262),1), SUMIFS($K:$K, $C:$C, C262, $P:$P, "&gt;="&amp;DATE(YEAR(P262),MONTH(P262),1), $P:$P, "&lt;="&amp;EOMONTH(P262,0))&gt;10), _xlfn.TEXTJOIN(", ", TRUE, _xlfn._xlws.FILTER($S:$S, ($C:$C=C262) * ($P:$P&gt;=DATE(YEAR(P262),MONTH(P262),1)) * ($P:$P&lt;=EOMONTH(P262,0)))), "")</f>
        <v/>
      </c>
    </row>
    <row r="263" spans="1:25" x14ac:dyDescent="0.25">
      <c r="A263" s="83">
        <v>256</v>
      </c>
      <c r="B263" s="111" t="s">
        <v>26038</v>
      </c>
      <c r="C263" s="159" t="str">
        <f>_xlfn.XLOOKUP(D263,[1]!Data[CEDULA],[1]!Data[Nombre Completo],"No Existe",0,1)</f>
        <v>ALVARO DE JESUS IGLESIAS HEREDIA</v>
      </c>
      <c r="D263" s="162">
        <v>72010807</v>
      </c>
      <c r="E263" s="139">
        <f>IFERROR(_xlfn.NUMBERVALUE(Data[[#This Row],[CEDULA ]],",","."),_xlfn.NUMBERVALUE(Data[[#This Row],[CEDULA ]],".",","))</f>
        <v>72010807</v>
      </c>
      <c r="F263" s="139" t="str">
        <f>_xlfn.XLOOKUP(E263,[1]!Data[CEDULA],[1]!Data[CARGO],"No Existe",0,1)</f>
        <v>MESERO</v>
      </c>
      <c r="G263" s="24" t="str">
        <f>_xlfn.XLOOKUP(E263,[1]!Data[CEDULA],[1]!Data[EMPRESA DONDE PRESTA SERVICIO],"No Existe",0,1)</f>
        <v>COMFAMILIAR ATLANTICO</v>
      </c>
      <c r="H263" s="24" t="str">
        <f>_xlfn.XLOOKUP(E263,[1]!Data[CEDULA],[1]!Data[UBICACIÓN],"No Existe",0,1)</f>
        <v>SEDE NORTE MERCADEO</v>
      </c>
      <c r="I263" s="24" t="s">
        <v>25912</v>
      </c>
      <c r="J263" s="111" t="str">
        <f>UPPER(TEXT(Data[[#This Row],[F. INICIO]],"mmmm"))</f>
        <v>JULIO</v>
      </c>
      <c r="K263" s="13">
        <v>1</v>
      </c>
      <c r="L263" s="11" t="s">
        <v>5</v>
      </c>
      <c r="M263" s="11" t="s">
        <v>25630</v>
      </c>
      <c r="N263" s="141" t="str">
        <f>_xlfn.XLOOKUP(D263,[1]!Data[CEDULA],[1]!Data[EPS/SURA],"No Existe",0,1)</f>
        <v>NUEVA E.P.S.</v>
      </c>
      <c r="O263" s="11">
        <f>YEAR(Data[[#This Row],[F. INICIO]])</f>
        <v>2022</v>
      </c>
      <c r="P263" s="19">
        <v>44748</v>
      </c>
      <c r="Q263" s="19">
        <v>44748</v>
      </c>
      <c r="R263" s="24" t="s">
        <v>8939</v>
      </c>
      <c r="S263" s="92" t="str">
        <f>IF(Data[[#This Row],[TIPO DE INCAPACIDAD]]="LICENCIA DE PATERNIDAD","Licencia de paternidad",IF(Data[[#This Row],[TIPO DE INCAPACIDAD]]="LICENCIA DE LUTO","Licencia de Luto",_xlfn.IFNA(VLOOKUP(R263,'CIE-10 PARA RIPS'!$A$6:B13428,2,0),"No especificado")))</f>
        <v>Rinofaringitis aguda [resfriado comun]</v>
      </c>
      <c r="T263" t="str">
        <f>IF(P263&lt;&gt;"", IF(P263&gt;0, IF(P263&lt;=DATE(YEAR(P263),MONTH(P263),DAY(P263)), IF(P263&gt;=DATE(YEAR(P263),MONTH(P263),1), IF(K263&gt;10, C263, IF(SUMIFS($K:$K, $C:$C, C263, $P:$P, "&gt;="&amp;DATE(YEAR(P263),MONTH(P263),1), $P:$P, "&lt;="&amp;EOMONTH(P263,0))&gt;10, C263, "")), ""))), "")</f>
        <v/>
      </c>
      <c r="U263" t="str">
        <f>IF(AND(P263&lt;&gt;"", P263&gt;=DATE(YEAR(P263),MONTH(P263),1), SUMIFS($K:$K, $C:$C, C263, $P:$P, "&gt;="&amp;DATE(YEAR(P263),MONTH(P263),1), $P:$P, "&lt;="&amp;EOMONTH(P263,0))&gt;10), K263, "")</f>
        <v/>
      </c>
      <c r="V263" t="str">
        <f>IF(AND(P263&lt;&gt;"", P263&gt;=DATE(YEAR(P263),MONTH(P263),1), SUMIFS($K:$K, $C:$C, C263, $P:$P, "&gt;="&amp;DATE(YEAR(P263),MONTH(P263),1), $P:$P, "&lt;="&amp;EOMONTH(P263,0))&gt;10), YEAR(P263), "")</f>
        <v/>
      </c>
      <c r="W263" t="str">
        <f>IF(AND(P263&lt;&gt;"", P263&gt;=DATE(YEAR(P263),MONTH(P263),1), SUMIFS($K:$K, $C:$C, C263, $P:$P, "&gt;="&amp;DATE(YEAR(P263),MONTH(P263),1), $P:$P, "&lt;="&amp;EOMONTH(P263,0))&gt;10), TEXT(P263, "MMMM"), "")</f>
        <v/>
      </c>
      <c r="X263" t="str" cm="1">
        <f t="array" ref="X263">IF(AND(P263&lt;&gt;"", P263&gt;=DATE(YEAR(P263),MONTH(P263),1), SUMIFS($K:$K, $C:$C, C263, $P:$P, "&gt;="&amp;DATE(YEAR(P263),MONTH(P263),1), $P:$P, "&lt;="&amp;EOMONTH(P263,0))&gt;10), _xlfn.TEXTJOIN(", ", TRUE, _xlfn._xlws.FILTER($R:$R, ($C:$C=C263) * ($P:$P&gt;=DATE(YEAR(P263),MONTH(P263),1)) * ($P:$P&lt;=EOMONTH(P263,0)))), "")</f>
        <v/>
      </c>
      <c r="Y263" t="str" cm="1">
        <f t="array" ref="Y263">IF(AND(P263&lt;&gt;"", P263&gt;=DATE(YEAR(P263),MONTH(P263),1), SUMIFS($K:$K, $C:$C, C263, $P:$P, "&gt;="&amp;DATE(YEAR(P263),MONTH(P263),1), $P:$P, "&lt;="&amp;EOMONTH(P263,0))&gt;10), _xlfn.TEXTJOIN(", ", TRUE, _xlfn._xlws.FILTER($S:$S, ($C:$C=C263) * ($P:$P&gt;=DATE(YEAR(P263),MONTH(P263),1)) * ($P:$P&lt;=EOMONTH(P263,0)))), "")</f>
        <v/>
      </c>
    </row>
    <row r="264" spans="1:25" x14ac:dyDescent="0.25">
      <c r="A264" s="83">
        <v>257</v>
      </c>
      <c r="B264" s="111" t="s">
        <v>26038</v>
      </c>
      <c r="C264" s="159" t="str">
        <f>_xlfn.XLOOKUP(D264,[1]!Data[CEDULA],[1]!Data[Nombre Completo],"No Existe",0,1)</f>
        <v>KARINA GREGORIA SALAS BROCHERO</v>
      </c>
      <c r="D264" s="162">
        <v>1007096798</v>
      </c>
      <c r="E264" s="139">
        <f>IFERROR(_xlfn.NUMBERVALUE(Data[[#This Row],[CEDULA ]],",","."),_xlfn.NUMBERVALUE(Data[[#This Row],[CEDULA ]],".",","))</f>
        <v>1007096798</v>
      </c>
      <c r="F264" s="139" t="str">
        <f>_xlfn.XLOOKUP(E264,[1]!Data[CEDULA],[1]!Data[CARGO],"No Existe",0,1)</f>
        <v>SUPERNUMERARIO(A)</v>
      </c>
      <c r="G264" s="24" t="str">
        <f>_xlfn.XLOOKUP(E264,[1]!Data[CEDULA],[1]!Data[EMPRESA DONDE PRESTA SERVICIO],"No Existe",0,1)</f>
        <v>COMFAMILIAR ATLANTICO</v>
      </c>
      <c r="H264" s="24" t="str">
        <f>_xlfn.XLOOKUP(E264,[1]!Data[CEDULA],[1]!Data[UBICACIÓN],"No Existe",0,1)</f>
        <v>SEDE NORTE</v>
      </c>
      <c r="I264" s="24" t="s">
        <v>25911</v>
      </c>
      <c r="J264" s="111" t="str">
        <f>UPPER(TEXT(Data[[#This Row],[F. INICIO]],"mmmm"))</f>
        <v>JULIO</v>
      </c>
      <c r="K264" s="13">
        <v>2</v>
      </c>
      <c r="L264" s="11" t="s">
        <v>5</v>
      </c>
      <c r="M264" s="11" t="s">
        <v>25630</v>
      </c>
      <c r="N264" s="141" t="str">
        <f>_xlfn.XLOOKUP(D264,[1]!Data[CEDULA],[1]!Data[EPS/SURA],"No Existe",0,1)</f>
        <v>E.P.S SANITAS</v>
      </c>
      <c r="O264" s="11">
        <f>YEAR(Data[[#This Row],[F. INICIO]])</f>
        <v>2022</v>
      </c>
      <c r="P264" s="19">
        <v>44749</v>
      </c>
      <c r="Q264" s="19">
        <v>44750</v>
      </c>
      <c r="R264" s="24" t="s">
        <v>9883</v>
      </c>
      <c r="S264" s="92" t="str">
        <f>IF(Data[[#This Row],[TIPO DE INCAPACIDAD]]="LICENCIA DE PATERNIDAD","Licencia de paternidad",IF(Data[[#This Row],[TIPO DE INCAPACIDAD]]="LICENCIA DE LUTO","Licencia de Luto",_xlfn.IFNA(VLOOKUP(R264,'CIE-10 PARA RIPS'!$A$6:B13429,2,0),"No especificado")))</f>
        <v>Otros sindromes de cefalea especificados</v>
      </c>
      <c r="T264" t="str">
        <f>IF(P264&lt;&gt;"", IF(P264&gt;0, IF(P264&lt;=DATE(YEAR(P264),MONTH(P264),DAY(P264)), IF(P264&gt;=DATE(YEAR(P264),MONTH(P264),1), IF(K264&gt;10, C264, IF(SUMIFS($K:$K, $C:$C, C264, $P:$P, "&gt;="&amp;DATE(YEAR(P264),MONTH(P264),1), $P:$P, "&lt;="&amp;EOMONTH(P264,0))&gt;10, C264, "")), ""))), "")</f>
        <v/>
      </c>
      <c r="U264" t="str">
        <f>IF(AND(P264&lt;&gt;"", P264&gt;=DATE(YEAR(P264),MONTH(P264),1), SUMIFS($K:$K, $C:$C, C264, $P:$P, "&gt;="&amp;DATE(YEAR(P264),MONTH(P264),1), $P:$P, "&lt;="&amp;EOMONTH(P264,0))&gt;10), K264, "")</f>
        <v/>
      </c>
      <c r="V264" t="str">
        <f>IF(AND(P264&lt;&gt;"", P264&gt;=DATE(YEAR(P264),MONTH(P264),1), SUMIFS($K:$K, $C:$C, C264, $P:$P, "&gt;="&amp;DATE(YEAR(P264),MONTH(P264),1), $P:$P, "&lt;="&amp;EOMONTH(P264,0))&gt;10), YEAR(P264), "")</f>
        <v/>
      </c>
      <c r="W264" t="str">
        <f>IF(AND(P264&lt;&gt;"", P264&gt;=DATE(YEAR(P264),MONTH(P264),1), SUMIFS($K:$K, $C:$C, C264, $P:$P, "&gt;="&amp;DATE(YEAR(P264),MONTH(P264),1), $P:$P, "&lt;="&amp;EOMONTH(P264,0))&gt;10), TEXT(P264, "MMMM"), "")</f>
        <v/>
      </c>
      <c r="X264" t="str" cm="1">
        <f t="array" ref="X264">IF(AND(P264&lt;&gt;"", P264&gt;=DATE(YEAR(P264),MONTH(P264),1), SUMIFS($K:$K, $C:$C, C264, $P:$P, "&gt;="&amp;DATE(YEAR(P264),MONTH(P264),1), $P:$P, "&lt;="&amp;EOMONTH(P264,0))&gt;10), _xlfn.TEXTJOIN(", ", TRUE, _xlfn._xlws.FILTER($R:$R, ($C:$C=C264) * ($P:$P&gt;=DATE(YEAR(P264),MONTH(P264),1)) * ($P:$P&lt;=EOMONTH(P264,0)))), "")</f>
        <v/>
      </c>
      <c r="Y264" t="str" cm="1">
        <f t="array" ref="Y264">IF(AND(P264&lt;&gt;"", P264&gt;=DATE(YEAR(P264),MONTH(P264),1), SUMIFS($K:$K, $C:$C, C264, $P:$P, "&gt;="&amp;DATE(YEAR(P264),MONTH(P264),1), $P:$P, "&lt;="&amp;EOMONTH(P264,0))&gt;10), _xlfn.TEXTJOIN(", ", TRUE, _xlfn._xlws.FILTER($S:$S, ($C:$C=C264) * ($P:$P&gt;=DATE(YEAR(P264),MONTH(P264),1)) * ($P:$P&lt;=EOMONTH(P264,0)))), "")</f>
        <v/>
      </c>
    </row>
    <row r="265" spans="1:25" ht="30" x14ac:dyDescent="0.25">
      <c r="A265" s="83">
        <v>258</v>
      </c>
      <c r="B265" s="111" t="s">
        <v>26038</v>
      </c>
      <c r="C265" s="159" t="str">
        <f>_xlfn.XLOOKUP(D265,[1]!Data[CEDULA],[1]!Data[Nombre Completo],"No Existe",0,1)</f>
        <v>MARIA DEL CARMEN FERRER ALVIS</v>
      </c>
      <c r="D265" s="162">
        <v>22506589</v>
      </c>
      <c r="E265" s="139">
        <f>IFERROR(_xlfn.NUMBERVALUE(Data[[#This Row],[CEDULA ]],",","."),_xlfn.NUMBERVALUE(Data[[#This Row],[CEDULA ]],".",","))</f>
        <v>22506589</v>
      </c>
      <c r="F265" s="139" t="str">
        <f>_xlfn.XLOOKUP(E265,[1]!Data[CEDULA],[1]!Data[CARGO],"No Existe",0,1)</f>
        <v>PORCINADOR</v>
      </c>
      <c r="G265" s="24" t="str">
        <f>_xlfn.XLOOKUP(E265,[1]!Data[CEDULA],[1]!Data[EMPRESA DONDE PRESTA SERVICIO],"No Existe",0,1)</f>
        <v>COMFAMILIAR ATLANTICO</v>
      </c>
      <c r="H265" s="24" t="str">
        <f>_xlfn.XLOOKUP(E265,[1]!Data[CEDULA],[1]!Data[UBICACIÓN],"No Existe",0,1)</f>
        <v>CENTRO DE PROCESAMIENTO</v>
      </c>
      <c r="I265" s="24" t="s">
        <v>25911</v>
      </c>
      <c r="J265" s="111" t="str">
        <f>UPPER(TEXT(Data[[#This Row],[F. INICIO]],"mmmm"))</f>
        <v>JULIO</v>
      </c>
      <c r="K265" s="13">
        <v>3</v>
      </c>
      <c r="L265" s="11" t="s">
        <v>5</v>
      </c>
      <c r="M265" s="11" t="s">
        <v>25630</v>
      </c>
      <c r="N265" s="141" t="str">
        <f>_xlfn.XLOOKUP(D265,[1]!Data[CEDULA],[1]!Data[EPS/SURA],"No Existe",0,1)</f>
        <v>SALUD TOTAL</v>
      </c>
      <c r="O265" s="11">
        <f>YEAR(Data[[#This Row],[F. INICIO]])</f>
        <v>2022</v>
      </c>
      <c r="P265" s="19">
        <v>44769</v>
      </c>
      <c r="Q265" s="19">
        <v>44771</v>
      </c>
      <c r="R265" s="24" t="s">
        <v>4775</v>
      </c>
      <c r="S265" s="92" t="str">
        <f>IF(Data[[#This Row],[TIPO DE INCAPACIDAD]]="LICENCIA DE PATERNIDAD","Licencia de paternidad",IF(Data[[#This Row],[TIPO DE INCAPACIDAD]]="LICENCIA DE LUTO","Licencia de Luto",_xlfn.IFNA(VLOOKUP(R265,'CIE-10 PARA RIPS'!$A$6:B13430,2,0),"No especificado")))</f>
        <v>Contusion de dedo(s) del pie con dano de la(s) una(s)</v>
      </c>
      <c r="T265" t="str">
        <f>IF(P265&lt;&gt;"", IF(P265&gt;0, IF(P265&lt;=DATE(YEAR(P265),MONTH(P265),DAY(P265)), IF(P265&gt;=DATE(YEAR(P265),MONTH(P265),1), IF(K265&gt;10, C265, IF(SUMIFS($K:$K, $C:$C, C265, $P:$P, "&gt;="&amp;DATE(YEAR(P265),MONTH(P265),1), $P:$P, "&lt;="&amp;EOMONTH(P265,0))&gt;10, C265, "")), ""))), "")</f>
        <v/>
      </c>
      <c r="U265" t="str">
        <f>IF(AND(P265&lt;&gt;"", P265&gt;=DATE(YEAR(P265),MONTH(P265),1), SUMIFS($K:$K, $C:$C, C265, $P:$P, "&gt;="&amp;DATE(YEAR(P265),MONTH(P265),1), $P:$P, "&lt;="&amp;EOMONTH(P265,0))&gt;10), K265, "")</f>
        <v/>
      </c>
      <c r="V265" t="str">
        <f>IF(AND(P265&lt;&gt;"", P265&gt;=DATE(YEAR(P265),MONTH(P265),1), SUMIFS($K:$K, $C:$C, C265, $P:$P, "&gt;="&amp;DATE(YEAR(P265),MONTH(P265),1), $P:$P, "&lt;="&amp;EOMONTH(P265,0))&gt;10), YEAR(P265), "")</f>
        <v/>
      </c>
      <c r="W265" t="str">
        <f>IF(AND(P265&lt;&gt;"", P265&gt;=DATE(YEAR(P265),MONTH(P265),1), SUMIFS($K:$K, $C:$C, C265, $P:$P, "&gt;="&amp;DATE(YEAR(P265),MONTH(P265),1), $P:$P, "&lt;="&amp;EOMONTH(P265,0))&gt;10), TEXT(P265, "MMMM"), "")</f>
        <v/>
      </c>
      <c r="X265" t="str" cm="1">
        <f t="array" ref="X265">IF(AND(P265&lt;&gt;"", P265&gt;=DATE(YEAR(P265),MONTH(P265),1), SUMIFS($K:$K, $C:$C, C265, $P:$P, "&gt;="&amp;DATE(YEAR(P265),MONTH(P265),1), $P:$P, "&lt;="&amp;EOMONTH(P265,0))&gt;10), _xlfn.TEXTJOIN(", ", TRUE, _xlfn._xlws.FILTER($R:$R, ($C:$C=C265) * ($P:$P&gt;=DATE(YEAR(P265),MONTH(P265),1)) * ($P:$P&lt;=EOMONTH(P265,0)))), "")</f>
        <v/>
      </c>
      <c r="Y265" t="str" cm="1">
        <f t="array" ref="Y265">IF(AND(P265&lt;&gt;"", P265&gt;=DATE(YEAR(P265),MONTH(P265),1), SUMIFS($K:$K, $C:$C, C265, $P:$P, "&gt;="&amp;DATE(YEAR(P265),MONTH(P265),1), $P:$P, "&lt;="&amp;EOMONTH(P265,0))&gt;10), _xlfn.TEXTJOIN(", ", TRUE, _xlfn._xlws.FILTER($S:$S, ($C:$C=C265) * ($P:$P&gt;=DATE(YEAR(P265),MONTH(P265),1)) * ($P:$P&lt;=EOMONTH(P265,0)))), "")</f>
        <v/>
      </c>
    </row>
    <row r="266" spans="1:25" x14ac:dyDescent="0.25">
      <c r="A266" s="83">
        <v>259</v>
      </c>
      <c r="B266" s="111" t="s">
        <v>26038</v>
      </c>
      <c r="C266" s="159" t="str">
        <f>_xlfn.XLOOKUP(D266,[1]!Data[CEDULA],[1]!Data[Nombre Completo],"No Existe",0,1)</f>
        <v>JOSELIN  CAMPO CHAMORRO</v>
      </c>
      <c r="D266" s="162">
        <v>1005649210</v>
      </c>
      <c r="E266" s="139">
        <f>IFERROR(_xlfn.NUMBERVALUE(Data[[#This Row],[CEDULA ]],",","."),_xlfn.NUMBERVALUE(Data[[#This Row],[CEDULA ]],".",","))</f>
        <v>1005649210</v>
      </c>
      <c r="F266" s="139" t="str">
        <f>_xlfn.XLOOKUP(E266,[1]!Data[CEDULA],[1]!Data[CARGO],"No Existe",0,1)</f>
        <v>SUPERNUMERARIO(A)</v>
      </c>
      <c r="G266" s="24" t="str">
        <f>_xlfn.XLOOKUP(E266,[1]!Data[CEDULA],[1]!Data[EMPRESA DONDE PRESTA SERVICIO],"No Existe",0,1)</f>
        <v>COMFAMILIAR ATLANTICO</v>
      </c>
      <c r="H266" s="24" t="str">
        <f>_xlfn.XLOOKUP(E266,[1]!Data[CEDULA],[1]!Data[UBICACIÓN],"No Existe",0,1)</f>
        <v>CENTRO RECREACIONAL CLL 48</v>
      </c>
      <c r="I266" s="24" t="s">
        <v>25911</v>
      </c>
      <c r="J266" s="111" t="str">
        <f>UPPER(TEXT(Data[[#This Row],[F. INICIO]],"mmmm"))</f>
        <v>JULIO</v>
      </c>
      <c r="K266" s="13">
        <v>2</v>
      </c>
      <c r="L266" s="11" t="s">
        <v>5</v>
      </c>
      <c r="M266" s="11" t="s">
        <v>25630</v>
      </c>
      <c r="N266" s="141" t="str">
        <f>_xlfn.XLOOKUP(D266,[1]!Data[CEDULA],[1]!Data[EPS/SURA],"No Existe",0,1)</f>
        <v>SALUD TOTAL</v>
      </c>
      <c r="O266" s="11">
        <f>YEAR(Data[[#This Row],[F. INICIO]])</f>
        <v>2022</v>
      </c>
      <c r="P266" s="19">
        <v>44768</v>
      </c>
      <c r="Q266" s="19">
        <v>44769</v>
      </c>
      <c r="R266" s="24" t="s">
        <v>88</v>
      </c>
      <c r="S266" s="92" t="str">
        <f>IF(Data[[#This Row],[TIPO DE INCAPACIDAD]]="LICENCIA DE PATERNIDAD","Licencia de paternidad",IF(Data[[#This Row],[TIPO DE INCAPACIDAD]]="LICENCIA DE LUTO","Licencia de Luto",_xlfn.IFNA(VLOOKUP(R266,'CIE-10 PARA RIPS'!$A$6:B13431,2,0),"No especificado")))</f>
        <v>Fiebre, no especificada</v>
      </c>
      <c r="T266" t="str">
        <f>IF(P266&lt;&gt;"", IF(P266&gt;0, IF(P266&lt;=DATE(YEAR(P266),MONTH(P266),DAY(P266)), IF(P266&gt;=DATE(YEAR(P266),MONTH(P266),1), IF(K266&gt;10, C266, IF(SUMIFS($K:$K, $C:$C, C266, $P:$P, "&gt;="&amp;DATE(YEAR(P266),MONTH(P266),1), $P:$P, "&lt;="&amp;EOMONTH(P266,0))&gt;10, C266, "")), ""))), "")</f>
        <v/>
      </c>
      <c r="U266" t="str">
        <f>IF(AND(P266&lt;&gt;"", P266&gt;=DATE(YEAR(P266),MONTH(P266),1), SUMIFS($K:$K, $C:$C, C266, $P:$P, "&gt;="&amp;DATE(YEAR(P266),MONTH(P266),1), $P:$P, "&lt;="&amp;EOMONTH(P266,0))&gt;10), K266, "")</f>
        <v/>
      </c>
      <c r="V266" t="str">
        <f>IF(AND(P266&lt;&gt;"", P266&gt;=DATE(YEAR(P266),MONTH(P266),1), SUMIFS($K:$K, $C:$C, C266, $P:$P, "&gt;="&amp;DATE(YEAR(P266),MONTH(P266),1), $P:$P, "&lt;="&amp;EOMONTH(P266,0))&gt;10), YEAR(P266), "")</f>
        <v/>
      </c>
      <c r="W266" t="str">
        <f>IF(AND(P266&lt;&gt;"", P266&gt;=DATE(YEAR(P266),MONTH(P266),1), SUMIFS($K:$K, $C:$C, C266, $P:$P, "&gt;="&amp;DATE(YEAR(P266),MONTH(P266),1), $P:$P, "&lt;="&amp;EOMONTH(P266,0))&gt;10), TEXT(P266, "MMMM"), "")</f>
        <v/>
      </c>
      <c r="X266" t="str" cm="1">
        <f t="array" ref="X266">IF(AND(P266&lt;&gt;"", P266&gt;=DATE(YEAR(P266),MONTH(P266),1), SUMIFS($K:$K, $C:$C, C266, $P:$P, "&gt;="&amp;DATE(YEAR(P266),MONTH(P266),1), $P:$P, "&lt;="&amp;EOMONTH(P266,0))&gt;10), _xlfn.TEXTJOIN(", ", TRUE, _xlfn._xlws.FILTER($R:$R, ($C:$C=C266) * ($P:$P&gt;=DATE(YEAR(P266),MONTH(P266),1)) * ($P:$P&lt;=EOMONTH(P266,0)))), "")</f>
        <v/>
      </c>
      <c r="Y266" t="str" cm="1">
        <f t="array" ref="Y266">IF(AND(P266&lt;&gt;"", P266&gt;=DATE(YEAR(P266),MONTH(P266),1), SUMIFS($K:$K, $C:$C, C266, $P:$P, "&gt;="&amp;DATE(YEAR(P266),MONTH(P266),1), $P:$P, "&lt;="&amp;EOMONTH(P266,0))&gt;10), _xlfn.TEXTJOIN(", ", TRUE, _xlfn._xlws.FILTER($S:$S, ($C:$C=C266) * ($P:$P&gt;=DATE(YEAR(P266),MONTH(P266),1)) * ($P:$P&lt;=EOMONTH(P266,0)))), "")</f>
        <v/>
      </c>
    </row>
    <row r="267" spans="1:25" x14ac:dyDescent="0.25">
      <c r="A267" s="83">
        <v>260</v>
      </c>
      <c r="B267" s="111" t="s">
        <v>26038</v>
      </c>
      <c r="C267" s="159" t="str">
        <f>_xlfn.XLOOKUP(D267,[1]!Data[CEDULA],[1]!Data[Nombre Completo],"No Existe",0,1)</f>
        <v>EDGAR ENRIQUE AMAYA JIMENEZ</v>
      </c>
      <c r="D267" s="162">
        <v>1044392017</v>
      </c>
      <c r="E267" s="139">
        <f>IFERROR(_xlfn.NUMBERVALUE(Data[[#This Row],[CEDULA ]],",","."),_xlfn.NUMBERVALUE(Data[[#This Row],[CEDULA ]],".",","))</f>
        <v>1044392017</v>
      </c>
      <c r="F267" s="139" t="str">
        <f>_xlfn.XLOOKUP(E267,[1]!Data[CEDULA],[1]!Data[CARGO],"No Existe",0,1)</f>
        <v>OFICIOS VARIOS</v>
      </c>
      <c r="G267" s="24" t="str">
        <f>_xlfn.XLOOKUP(E267,[1]!Data[CEDULA],[1]!Data[EMPRESA DONDE PRESTA SERVICIO],"No Existe",0,1)</f>
        <v>COMFAMILIAR ATLANTICO</v>
      </c>
      <c r="H267" s="24" t="str">
        <f>_xlfn.XLOOKUP(E267,[1]!Data[CEDULA],[1]!Data[UBICACIÓN],"No Existe",0,1)</f>
        <v>CENTRO RECREACIONAL TURIPANA</v>
      </c>
      <c r="I267" s="24" t="s">
        <v>25912</v>
      </c>
      <c r="J267" s="111" t="str">
        <f>UPPER(TEXT(Data[[#This Row],[F. INICIO]],"mmmm"))</f>
        <v>JULIO</v>
      </c>
      <c r="K267" s="13">
        <v>6</v>
      </c>
      <c r="L267" s="11" t="s">
        <v>94</v>
      </c>
      <c r="M267" s="9" t="s">
        <v>12770</v>
      </c>
      <c r="N267" s="141" t="str">
        <f>_xlfn.XLOOKUP(D267,[1]!Data[CEDULA],[1]!Data[EPS/SURA],"No Existe",0,1)</f>
        <v>SALUD TOTAL</v>
      </c>
      <c r="O267" s="11">
        <f>YEAR(Data[[#This Row],[F. INICIO]])</f>
        <v>2022</v>
      </c>
      <c r="P267" s="19">
        <v>44771</v>
      </c>
      <c r="Q267" s="19">
        <v>44776</v>
      </c>
      <c r="R267" s="24" t="s">
        <v>93</v>
      </c>
      <c r="S267" s="92" t="str">
        <f>IF(Data[[#This Row],[TIPO DE INCAPACIDAD]]="LICENCIA DE PATERNIDAD","Licencia de paternidad",IF(Data[[#This Row],[TIPO DE INCAPACIDAD]]="LICENCIA DE LUTO","Licencia de Luto",_xlfn.IFNA(VLOOKUP(R267,'CIE-10 PARA RIPS'!$A$6:B13432,2,0),"No especificado")))</f>
        <v>Contusion de la rodilla</v>
      </c>
      <c r="T267" t="str">
        <f>IF(P267&lt;&gt;"", IF(P267&gt;0, IF(P267&lt;=DATE(YEAR(P267),MONTH(P267),DAY(P267)), IF(P267&gt;=DATE(YEAR(P267),MONTH(P267),1), IF(K267&gt;10, C267, IF(SUMIFS($K:$K, $C:$C, C267, $P:$P, "&gt;="&amp;DATE(YEAR(P267),MONTH(P267),1), $P:$P, "&lt;="&amp;EOMONTH(P267,0))&gt;10, C267, "")), ""))), "")</f>
        <v/>
      </c>
      <c r="U267" t="str">
        <f>IF(AND(P267&lt;&gt;"", P267&gt;=DATE(YEAR(P267),MONTH(P267),1), SUMIFS($K:$K, $C:$C, C267, $P:$P, "&gt;="&amp;DATE(YEAR(P267),MONTH(P267),1), $P:$P, "&lt;="&amp;EOMONTH(P267,0))&gt;10), K267, "")</f>
        <v/>
      </c>
      <c r="V267" t="str">
        <f>IF(AND(P267&lt;&gt;"", P267&gt;=DATE(YEAR(P267),MONTH(P267),1), SUMIFS($K:$K, $C:$C, C267, $P:$P, "&gt;="&amp;DATE(YEAR(P267),MONTH(P267),1), $P:$P, "&lt;="&amp;EOMONTH(P267,0))&gt;10), YEAR(P267), "")</f>
        <v/>
      </c>
      <c r="W267" t="str">
        <f>IF(AND(P267&lt;&gt;"", P267&gt;=DATE(YEAR(P267),MONTH(P267),1), SUMIFS($K:$K, $C:$C, C267, $P:$P, "&gt;="&amp;DATE(YEAR(P267),MONTH(P267),1), $P:$P, "&lt;="&amp;EOMONTH(P267,0))&gt;10), TEXT(P267, "MMMM"), "")</f>
        <v/>
      </c>
      <c r="X267" t="str" cm="1">
        <f t="array" ref="X267">IF(AND(P267&lt;&gt;"", P267&gt;=DATE(YEAR(P267),MONTH(P267),1), SUMIFS($K:$K, $C:$C, C267, $P:$P, "&gt;="&amp;DATE(YEAR(P267),MONTH(P267),1), $P:$P, "&lt;="&amp;EOMONTH(P267,0))&gt;10), _xlfn.TEXTJOIN(", ", TRUE, _xlfn._xlws.FILTER($R:$R, ($C:$C=C267) * ($P:$P&gt;=DATE(YEAR(P267),MONTH(P267),1)) * ($P:$P&lt;=EOMONTH(P267,0)))), "")</f>
        <v/>
      </c>
      <c r="Y267" t="str" cm="1">
        <f t="array" ref="Y267">IF(AND(P267&lt;&gt;"", P267&gt;=DATE(YEAR(P267),MONTH(P267),1), SUMIFS($K:$K, $C:$C, C267, $P:$P, "&gt;="&amp;DATE(YEAR(P267),MONTH(P267),1), $P:$P, "&lt;="&amp;EOMONTH(P267,0))&gt;10), _xlfn.TEXTJOIN(", ", TRUE, _xlfn._xlws.FILTER($S:$S, ($C:$C=C267) * ($P:$P&gt;=DATE(YEAR(P267),MONTH(P267),1)) * ($P:$P&lt;=EOMONTH(P267,0)))), "")</f>
        <v/>
      </c>
    </row>
    <row r="268" spans="1:25" x14ac:dyDescent="0.25">
      <c r="A268" s="83">
        <v>261</v>
      </c>
      <c r="B268" s="111" t="s">
        <v>26038</v>
      </c>
      <c r="C268" s="159" t="str">
        <f>_xlfn.XLOOKUP(D268,[1]!Data[CEDULA],[1]!Data[Nombre Completo],"No Existe",0,1)</f>
        <v>KARINA GREGORIA SALAS BROCHERO</v>
      </c>
      <c r="D268" s="162">
        <v>1007096798</v>
      </c>
      <c r="E268" s="139">
        <f>IFERROR(_xlfn.NUMBERVALUE(Data[[#This Row],[CEDULA ]],",","."),_xlfn.NUMBERVALUE(Data[[#This Row],[CEDULA ]],".",","))</f>
        <v>1007096798</v>
      </c>
      <c r="F268" s="139" t="str">
        <f>_xlfn.XLOOKUP(E268,[1]!Data[CEDULA],[1]!Data[CARGO],"No Existe",0,1)</f>
        <v>SUPERNUMERARIO(A)</v>
      </c>
      <c r="G268" s="24" t="str">
        <f>_xlfn.XLOOKUP(E268,[1]!Data[CEDULA],[1]!Data[EMPRESA DONDE PRESTA SERVICIO],"No Existe",0,1)</f>
        <v>COMFAMILIAR ATLANTICO</v>
      </c>
      <c r="H268" s="24" t="str">
        <f>_xlfn.XLOOKUP(E268,[1]!Data[CEDULA],[1]!Data[UBICACIÓN],"No Existe",0,1)</f>
        <v>SEDE NORTE</v>
      </c>
      <c r="I268" s="24" t="s">
        <v>25911</v>
      </c>
      <c r="J268" s="111" t="str">
        <f>UPPER(TEXT(Data[[#This Row],[F. INICIO]],"mmmm"))</f>
        <v>AGOSTO</v>
      </c>
      <c r="K268" s="13">
        <v>7</v>
      </c>
      <c r="L268" s="11" t="s">
        <v>5</v>
      </c>
      <c r="M268" s="11" t="s">
        <v>25630</v>
      </c>
      <c r="N268" s="141" t="str">
        <f>_xlfn.XLOOKUP(D268,[1]!Data[CEDULA],[1]!Data[EPS/SURA],"No Existe",0,1)</f>
        <v>E.P.S SANITAS</v>
      </c>
      <c r="O268" s="11">
        <f>YEAR(Data[[#This Row],[F. INICIO]])</f>
        <v>2022</v>
      </c>
      <c r="P268" s="19">
        <v>44775</v>
      </c>
      <c r="Q268" s="19">
        <v>44781</v>
      </c>
      <c r="R268" s="24" t="s">
        <v>70</v>
      </c>
      <c r="S268" s="92" t="str">
        <f>IF(Data[[#This Row],[TIPO DE INCAPACIDAD]]="LICENCIA DE PATERNIDAD","Licencia de paternidad",IF(Data[[#This Row],[TIPO DE INCAPACIDAD]]="LICENCIA DE LUTO","Licencia de Luto",_xlfn.IFNA(VLOOKUP(R268,'CIE-10 PARA RIPS'!$A$6:B13433,2,0),"No especificado")))</f>
        <v>Amenaza de aborto</v>
      </c>
      <c r="T268" t="str">
        <f>IF(P268&lt;&gt;"", IF(P268&gt;0, IF(P268&lt;=DATE(YEAR(P268),MONTH(P268),DAY(P268)), IF(P268&gt;=DATE(YEAR(P268),MONTH(P268),1), IF(K268&gt;10, C268, IF(SUMIFS($K:$K, $C:$C, C268, $P:$P, "&gt;="&amp;DATE(YEAR(P268),MONTH(P268),1), $P:$P, "&lt;="&amp;EOMONTH(P268,0))&gt;10, C268, "")), ""))), "")</f>
        <v/>
      </c>
      <c r="U268" t="str">
        <f>IF(AND(P268&lt;&gt;"", P268&gt;=DATE(YEAR(P268),MONTH(P268),1), SUMIFS($K:$K, $C:$C, C268, $P:$P, "&gt;="&amp;DATE(YEAR(P268),MONTH(P268),1), $P:$P, "&lt;="&amp;EOMONTH(P268,0))&gt;10), K268, "")</f>
        <v/>
      </c>
      <c r="V268" t="str">
        <f>IF(AND(P268&lt;&gt;"", P268&gt;=DATE(YEAR(P268),MONTH(P268),1), SUMIFS($K:$K, $C:$C, C268, $P:$P, "&gt;="&amp;DATE(YEAR(P268),MONTH(P268),1), $P:$P, "&lt;="&amp;EOMONTH(P268,0))&gt;10), YEAR(P268), "")</f>
        <v/>
      </c>
      <c r="W268" t="str">
        <f>IF(AND(P268&lt;&gt;"", P268&gt;=DATE(YEAR(P268),MONTH(P268),1), SUMIFS($K:$K, $C:$C, C268, $P:$P, "&gt;="&amp;DATE(YEAR(P268),MONTH(P268),1), $P:$P, "&lt;="&amp;EOMONTH(P268,0))&gt;10), TEXT(P268, "MMMM"), "")</f>
        <v/>
      </c>
      <c r="X268" t="str" cm="1">
        <f t="array" ref="X268">IF(AND(P268&lt;&gt;"", P268&gt;=DATE(YEAR(P268),MONTH(P268),1), SUMIFS($K:$K, $C:$C, C268, $P:$P, "&gt;="&amp;DATE(YEAR(P268),MONTH(P268),1), $P:$P, "&lt;="&amp;EOMONTH(P268,0))&gt;10), _xlfn.TEXTJOIN(", ", TRUE, _xlfn._xlws.FILTER($R:$R, ($C:$C=C268) * ($P:$P&gt;=DATE(YEAR(P268),MONTH(P268),1)) * ($P:$P&lt;=EOMONTH(P268,0)))), "")</f>
        <v/>
      </c>
      <c r="Y268" t="str" cm="1">
        <f t="array" ref="Y268">IF(AND(P268&lt;&gt;"", P268&gt;=DATE(YEAR(P268),MONTH(P268),1), SUMIFS($K:$K, $C:$C, C268, $P:$P, "&gt;="&amp;DATE(YEAR(P268),MONTH(P268),1), $P:$P, "&lt;="&amp;EOMONTH(P268,0))&gt;10), _xlfn.TEXTJOIN(", ", TRUE, _xlfn._xlws.FILTER($S:$S, ($C:$C=C268) * ($P:$P&gt;=DATE(YEAR(P268),MONTH(P268),1)) * ($P:$P&lt;=EOMONTH(P268,0)))), "")</f>
        <v/>
      </c>
    </row>
    <row r="269" spans="1:25" x14ac:dyDescent="0.25">
      <c r="A269" s="83">
        <v>262</v>
      </c>
      <c r="B269" s="111" t="s">
        <v>26038</v>
      </c>
      <c r="C269" s="159" t="str">
        <f>_xlfn.XLOOKUP(D269,[1]!Data[CEDULA],[1]!Data[Nombre Completo],"No Existe",0,1)</f>
        <v>FEIDER ENRIQUE OCHOA ANAYA</v>
      </c>
      <c r="D269" s="162">
        <v>1143134531</v>
      </c>
      <c r="E269" s="139">
        <f>IFERROR(_xlfn.NUMBERVALUE(Data[[#This Row],[CEDULA ]],",","."),_xlfn.NUMBERVALUE(Data[[#This Row],[CEDULA ]],".",","))</f>
        <v>1143134531</v>
      </c>
      <c r="F269" s="139" t="str">
        <f>_xlfn.XLOOKUP(E269,[1]!Data[CEDULA],[1]!Data[CARGO],"No Existe",0,1)</f>
        <v>SUPERNUMERARIO(A)</v>
      </c>
      <c r="G269" s="24" t="str">
        <f>_xlfn.XLOOKUP(E269,[1]!Data[CEDULA],[1]!Data[EMPRESA DONDE PRESTA SERVICIO],"No Existe",0,1)</f>
        <v>COMFAMILIAR ATLANTICO</v>
      </c>
      <c r="H269" s="24" t="str">
        <f>_xlfn.XLOOKUP(E269,[1]!Data[CEDULA],[1]!Data[UBICACIÓN],"No Existe",0,1)</f>
        <v>SEDE NORTE</v>
      </c>
      <c r="I269" s="24" t="s">
        <v>25912</v>
      </c>
      <c r="J269" s="111" t="str">
        <f>UPPER(TEXT(Data[[#This Row],[F. INICIO]],"mmmm"))</f>
        <v>AGOSTO</v>
      </c>
      <c r="K269" s="13">
        <v>2</v>
      </c>
      <c r="L269" s="11" t="s">
        <v>5</v>
      </c>
      <c r="M269" s="11" t="s">
        <v>25630</v>
      </c>
      <c r="N269" s="141" t="str">
        <f>_xlfn.XLOOKUP(D269,[1]!Data[CEDULA],[1]!Data[EPS/SURA],"No Existe",0,1)</f>
        <v>SALUD TOTAL</v>
      </c>
      <c r="O269" s="11">
        <f>YEAR(Data[[#This Row],[F. INICIO]])</f>
        <v>2022</v>
      </c>
      <c r="P269" s="19">
        <v>44777</v>
      </c>
      <c r="Q269" s="19">
        <v>44778</v>
      </c>
      <c r="R269" s="24" t="s">
        <v>12920</v>
      </c>
      <c r="S269" s="92" t="str">
        <f>IF(Data[[#This Row],[TIPO DE INCAPACIDAD]]="LICENCIA DE PATERNIDAD","Licencia de paternidad",IF(Data[[#This Row],[TIPO DE INCAPACIDAD]]="LICENCIA DE LUTO","Licencia de Luto",_xlfn.IFNA(VLOOKUP(R269,'CIE-10 PARA RIPS'!$A$6:B13434,2,0),"No especificado")))</f>
        <v>Caries con exposición pulpar</v>
      </c>
      <c r="T269" t="str">
        <f>IF(P269&lt;&gt;"", IF(P269&gt;0, IF(P269&lt;=DATE(YEAR(P269),MONTH(P269),DAY(P269)), IF(P269&gt;=DATE(YEAR(P269),MONTH(P269),1), IF(K269&gt;10, C269, IF(SUMIFS($K:$K, $C:$C, C269, $P:$P, "&gt;="&amp;DATE(YEAR(P269),MONTH(P269),1), $P:$P, "&lt;="&amp;EOMONTH(P269,0))&gt;10, C269, "")), ""))), "")</f>
        <v/>
      </c>
      <c r="U269" t="str">
        <f>IF(AND(P269&lt;&gt;"", P269&gt;=DATE(YEAR(P269),MONTH(P269),1), SUMIFS($K:$K, $C:$C, C269, $P:$P, "&gt;="&amp;DATE(YEAR(P269),MONTH(P269),1), $P:$P, "&lt;="&amp;EOMONTH(P269,0))&gt;10), K269, "")</f>
        <v/>
      </c>
      <c r="V269" t="str">
        <f>IF(AND(P269&lt;&gt;"", P269&gt;=DATE(YEAR(P269),MONTH(P269),1), SUMIFS($K:$K, $C:$C, C269, $P:$P, "&gt;="&amp;DATE(YEAR(P269),MONTH(P269),1), $P:$P, "&lt;="&amp;EOMONTH(P269,0))&gt;10), YEAR(P269), "")</f>
        <v/>
      </c>
      <c r="W269" t="str">
        <f>IF(AND(P269&lt;&gt;"", P269&gt;=DATE(YEAR(P269),MONTH(P269),1), SUMIFS($K:$K, $C:$C, C269, $P:$P, "&gt;="&amp;DATE(YEAR(P269),MONTH(P269),1), $P:$P, "&lt;="&amp;EOMONTH(P269,0))&gt;10), TEXT(P269, "MMMM"), "")</f>
        <v/>
      </c>
      <c r="X269" t="str" cm="1">
        <f t="array" ref="X269">IF(AND(P269&lt;&gt;"", P269&gt;=DATE(YEAR(P269),MONTH(P269),1), SUMIFS($K:$K, $C:$C, C269, $P:$P, "&gt;="&amp;DATE(YEAR(P269),MONTH(P269),1), $P:$P, "&lt;="&amp;EOMONTH(P269,0))&gt;10), _xlfn.TEXTJOIN(", ", TRUE, _xlfn._xlws.FILTER($R:$R, ($C:$C=C269) * ($P:$P&gt;=DATE(YEAR(P269),MONTH(P269),1)) * ($P:$P&lt;=EOMONTH(P269,0)))), "")</f>
        <v/>
      </c>
      <c r="Y269" t="str" cm="1">
        <f t="array" ref="Y269">IF(AND(P269&lt;&gt;"", P269&gt;=DATE(YEAR(P269),MONTH(P269),1), SUMIFS($K:$K, $C:$C, C269, $P:$P, "&gt;="&amp;DATE(YEAR(P269),MONTH(P269),1), $P:$P, "&lt;="&amp;EOMONTH(P269,0))&gt;10), _xlfn.TEXTJOIN(", ", TRUE, _xlfn._xlws.FILTER($S:$S, ($C:$C=C269) * ($P:$P&gt;=DATE(YEAR(P269),MONTH(P269),1)) * ($P:$P&lt;=EOMONTH(P269,0)))), "")</f>
        <v/>
      </c>
    </row>
    <row r="270" spans="1:25" x14ac:dyDescent="0.25">
      <c r="A270" s="83">
        <v>263</v>
      </c>
      <c r="B270" s="111" t="s">
        <v>26038</v>
      </c>
      <c r="C270" s="159" t="str">
        <f>_xlfn.XLOOKUP(D270,[1]!Data[CEDULA],[1]!Data[Nombre Completo],"No Existe",0,1)</f>
        <v>YURANI PATRICIA OSPINO CASTILLO</v>
      </c>
      <c r="D270" s="162">
        <v>1043604639</v>
      </c>
      <c r="E270" s="139">
        <f>IFERROR(_xlfn.NUMBERVALUE(Data[[#This Row],[CEDULA ]],",","."),_xlfn.NUMBERVALUE(Data[[#This Row],[CEDULA ]],".",","))</f>
        <v>1043604639</v>
      </c>
      <c r="F270" s="139" t="str">
        <f>_xlfn.XLOOKUP(E270,[1]!Data[CEDULA],[1]!Data[CARGO],"No Existe",0,1)</f>
        <v>COCINERO 1</v>
      </c>
      <c r="G270" s="24" t="str">
        <f>_xlfn.XLOOKUP(E270,[1]!Data[CEDULA],[1]!Data[EMPRESA DONDE PRESTA SERVICIO],"No Existe",0,1)</f>
        <v>COMFAMILIAR ATLANTICO</v>
      </c>
      <c r="H270" s="24" t="str">
        <f>_xlfn.XLOOKUP(E270,[1]!Data[CEDULA],[1]!Data[UBICACIÓN],"No Existe",0,1)</f>
        <v>SPORT GYM MERCADEO</v>
      </c>
      <c r="I270" s="24" t="s">
        <v>25911</v>
      </c>
      <c r="J270" s="111" t="str">
        <f>UPPER(TEXT(Data[[#This Row],[F. INICIO]],"mmmm"))</f>
        <v>AGOSTO</v>
      </c>
      <c r="K270" s="13">
        <v>3</v>
      </c>
      <c r="L270" s="11" t="s">
        <v>5</v>
      </c>
      <c r="M270" s="11" t="s">
        <v>25630</v>
      </c>
      <c r="N270" s="141" t="str">
        <f>_xlfn.XLOOKUP(D270,[1]!Data[CEDULA],[1]!Data[EPS/SURA],"No Existe",0,1)</f>
        <v>EPS/SURA</v>
      </c>
      <c r="O270" s="11">
        <f>YEAR(Data[[#This Row],[F. INICIO]])</f>
        <v>2022</v>
      </c>
      <c r="P270" s="19">
        <v>44784</v>
      </c>
      <c r="Q270" s="19">
        <v>44786</v>
      </c>
      <c r="R270" s="24" t="s">
        <v>8362</v>
      </c>
      <c r="S270" s="92" t="str">
        <f>IF(Data[[#This Row],[TIPO DE INCAPACIDAD]]="LICENCIA DE PATERNIDAD","Licencia de paternidad",IF(Data[[#This Row],[TIPO DE INCAPACIDAD]]="LICENCIA DE LUTO","Licencia de Luto",_xlfn.IFNA(VLOOKUP(R270,'CIE-10 PARA RIPS'!$A$6:B13435,2,0),"No especificado")))</f>
        <v>Calculo de la vesicula biliar con colecistitis aguda</v>
      </c>
      <c r="T270" t="str">
        <f>IF(P270&lt;&gt;"", IF(P270&gt;0, IF(P270&lt;=DATE(YEAR(P270),MONTH(P270),DAY(P270)), IF(P270&gt;=DATE(YEAR(P270),MONTH(P270),1), IF(K270&gt;10, C270, IF(SUMIFS($K:$K, $C:$C, C270, $P:$P, "&gt;="&amp;DATE(YEAR(P270),MONTH(P270),1), $P:$P, "&lt;="&amp;EOMONTH(P270,0))&gt;10, C270, "")), ""))), "")</f>
        <v/>
      </c>
      <c r="U270" t="str">
        <f>IF(AND(P270&lt;&gt;"", P270&gt;=DATE(YEAR(P270),MONTH(P270),1), SUMIFS($K:$K, $C:$C, C270, $P:$P, "&gt;="&amp;DATE(YEAR(P270),MONTH(P270),1), $P:$P, "&lt;="&amp;EOMONTH(P270,0))&gt;10), K270, "")</f>
        <v/>
      </c>
      <c r="V270" t="str">
        <f>IF(AND(P270&lt;&gt;"", P270&gt;=DATE(YEAR(P270),MONTH(P270),1), SUMIFS($K:$K, $C:$C, C270, $P:$P, "&gt;="&amp;DATE(YEAR(P270),MONTH(P270),1), $P:$P, "&lt;="&amp;EOMONTH(P270,0))&gt;10), YEAR(P270), "")</f>
        <v/>
      </c>
      <c r="W270" t="str">
        <f>IF(AND(P270&lt;&gt;"", P270&gt;=DATE(YEAR(P270),MONTH(P270),1), SUMIFS($K:$K, $C:$C, C270, $P:$P, "&gt;="&amp;DATE(YEAR(P270),MONTH(P270),1), $P:$P, "&lt;="&amp;EOMONTH(P270,0))&gt;10), TEXT(P270, "MMMM"), "")</f>
        <v/>
      </c>
      <c r="X270" t="str" cm="1">
        <f t="array" ref="X270">IF(AND(P270&lt;&gt;"", P270&gt;=DATE(YEAR(P270),MONTH(P270),1), SUMIFS($K:$K, $C:$C, C270, $P:$P, "&gt;="&amp;DATE(YEAR(P270),MONTH(P270),1), $P:$P, "&lt;="&amp;EOMONTH(P270,0))&gt;10), _xlfn.TEXTJOIN(", ", TRUE, _xlfn._xlws.FILTER($R:$R, ($C:$C=C270) * ($P:$P&gt;=DATE(YEAR(P270),MONTH(P270),1)) * ($P:$P&lt;=EOMONTH(P270,0)))), "")</f>
        <v/>
      </c>
      <c r="Y270" t="str" cm="1">
        <f t="array" ref="Y270">IF(AND(P270&lt;&gt;"", P270&gt;=DATE(YEAR(P270),MONTH(P270),1), SUMIFS($K:$K, $C:$C, C270, $P:$P, "&gt;="&amp;DATE(YEAR(P270),MONTH(P270),1), $P:$P, "&lt;="&amp;EOMONTH(P270,0))&gt;10), _xlfn.TEXTJOIN(", ", TRUE, _xlfn._xlws.FILTER($S:$S, ($C:$C=C270) * ($P:$P&gt;=DATE(YEAR(P270),MONTH(P270),1)) * ($P:$P&lt;=EOMONTH(P270,0)))), "")</f>
        <v/>
      </c>
    </row>
    <row r="271" spans="1:25" x14ac:dyDescent="0.25">
      <c r="A271" s="83">
        <v>264</v>
      </c>
      <c r="B271" s="111" t="s">
        <v>26038</v>
      </c>
      <c r="C271" s="159" t="str">
        <f>_xlfn.XLOOKUP(D271,[1]!Data[CEDULA],[1]!Data[Nombre Completo],"No Existe",0,1)</f>
        <v>WILLINGTON JOSE TRESPALACIO GONZALEZ</v>
      </c>
      <c r="D271" s="162">
        <v>92555569</v>
      </c>
      <c r="E271" s="139">
        <f>IFERROR(_xlfn.NUMBERVALUE(Data[[#This Row],[CEDULA ]],",","."),_xlfn.NUMBERVALUE(Data[[#This Row],[CEDULA ]],".",","))</f>
        <v>92555569</v>
      </c>
      <c r="F271" s="139" t="str">
        <f>_xlfn.XLOOKUP(E271,[1]!Data[CEDULA],[1]!Data[CARGO],"No Existe",0,1)</f>
        <v>PORTERO</v>
      </c>
      <c r="G271" s="24" t="str">
        <f>_xlfn.XLOOKUP(E271,[1]!Data[CEDULA],[1]!Data[EMPRESA DONDE PRESTA SERVICIO],"No Existe",0,1)</f>
        <v>EDIFICIO TESTA ROSA</v>
      </c>
      <c r="H271" s="24" t="str">
        <f>_xlfn.XLOOKUP(E271,[1]!Data[CEDULA],[1]!Data[UBICACIÓN],"No Existe",0,1)</f>
        <v>EDIFICIO TESTA ROSA</v>
      </c>
      <c r="I271" s="24" t="s">
        <v>25912</v>
      </c>
      <c r="J271" s="111" t="str">
        <f>UPPER(TEXT(Data[[#This Row],[F. INICIO]],"mmmm"))</f>
        <v>AGOSTO</v>
      </c>
      <c r="K271" s="13">
        <v>3</v>
      </c>
      <c r="L271" s="11" t="s">
        <v>5</v>
      </c>
      <c r="M271" s="11" t="s">
        <v>25630</v>
      </c>
      <c r="N271" s="141" t="str">
        <f>_xlfn.XLOOKUP(D271,[1]!Data[CEDULA],[1]!Data[EPS/SURA],"No Existe",0,1)</f>
        <v>SALUD TOTAL</v>
      </c>
      <c r="O271" s="11">
        <f>YEAR(Data[[#This Row],[F. INICIO]])</f>
        <v>2022</v>
      </c>
      <c r="P271" s="19">
        <v>44784</v>
      </c>
      <c r="Q271" s="19">
        <v>44786</v>
      </c>
      <c r="R271" s="24" t="s">
        <v>7598</v>
      </c>
      <c r="S271" s="92" t="str">
        <f>IF(Data[[#This Row],[TIPO DE INCAPACIDAD]]="LICENCIA DE PATERNIDAD","Licencia de paternidad",IF(Data[[#This Row],[TIPO DE INCAPACIDAD]]="LICENCIA DE LUTO","Licencia de Luto",_xlfn.IFNA(VLOOKUP(R271,'CIE-10 PARA RIPS'!$A$6:B13436,2,0),"No especificado")))</f>
        <v>Bursitis del hombro</v>
      </c>
      <c r="T271" t="str">
        <f>IF(P271&lt;&gt;"", IF(P271&gt;0, IF(P271&lt;=DATE(YEAR(P271),MONTH(P271),DAY(P271)), IF(P271&gt;=DATE(YEAR(P271),MONTH(P271),1), IF(K271&gt;10, C271, IF(SUMIFS($K:$K, $C:$C, C271, $P:$P, "&gt;="&amp;DATE(YEAR(P271),MONTH(P271),1), $P:$P, "&lt;="&amp;EOMONTH(P271,0))&gt;10, C271, "")), ""))), "")</f>
        <v/>
      </c>
      <c r="U271" t="str">
        <f>IF(AND(P271&lt;&gt;"", P271&gt;=DATE(YEAR(P271),MONTH(P271),1), SUMIFS($K:$K, $C:$C, C271, $P:$P, "&gt;="&amp;DATE(YEAR(P271),MONTH(P271),1), $P:$P, "&lt;="&amp;EOMONTH(P271,0))&gt;10), K271, "")</f>
        <v/>
      </c>
      <c r="V271" t="str">
        <f>IF(AND(P271&lt;&gt;"", P271&gt;=DATE(YEAR(P271),MONTH(P271),1), SUMIFS($K:$K, $C:$C, C271, $P:$P, "&gt;="&amp;DATE(YEAR(P271),MONTH(P271),1), $P:$P, "&lt;="&amp;EOMONTH(P271,0))&gt;10), YEAR(P271), "")</f>
        <v/>
      </c>
      <c r="W271" t="str">
        <f>IF(AND(P271&lt;&gt;"", P271&gt;=DATE(YEAR(P271),MONTH(P271),1), SUMIFS($K:$K, $C:$C, C271, $P:$P, "&gt;="&amp;DATE(YEAR(P271),MONTH(P271),1), $P:$P, "&lt;="&amp;EOMONTH(P271,0))&gt;10), TEXT(P271, "MMMM"), "")</f>
        <v/>
      </c>
      <c r="X271" t="str" cm="1">
        <f t="array" ref="X271">IF(AND(P271&lt;&gt;"", P271&gt;=DATE(YEAR(P271),MONTH(P271),1), SUMIFS($K:$K, $C:$C, C271, $P:$P, "&gt;="&amp;DATE(YEAR(P271),MONTH(P271),1), $P:$P, "&lt;="&amp;EOMONTH(P271,0))&gt;10), _xlfn.TEXTJOIN(", ", TRUE, _xlfn._xlws.FILTER($R:$R, ($C:$C=C271) * ($P:$P&gt;=DATE(YEAR(P271),MONTH(P271),1)) * ($P:$P&lt;=EOMONTH(P271,0)))), "")</f>
        <v/>
      </c>
      <c r="Y271" t="str" cm="1">
        <f t="array" ref="Y271">IF(AND(P271&lt;&gt;"", P271&gt;=DATE(YEAR(P271),MONTH(P271),1), SUMIFS($K:$K, $C:$C, C271, $P:$P, "&gt;="&amp;DATE(YEAR(P271),MONTH(P271),1), $P:$P, "&lt;="&amp;EOMONTH(P271,0))&gt;10), _xlfn.TEXTJOIN(", ", TRUE, _xlfn._xlws.FILTER($S:$S, ($C:$C=C271) * ($P:$P&gt;=DATE(YEAR(P271),MONTH(P271),1)) * ($P:$P&lt;=EOMONTH(P271,0)))), "")</f>
        <v/>
      </c>
    </row>
    <row r="272" spans="1:25" x14ac:dyDescent="0.25">
      <c r="A272" s="83">
        <v>265</v>
      </c>
      <c r="B272" s="111" t="s">
        <v>26038</v>
      </c>
      <c r="C272" s="159" t="str">
        <f>_xlfn.XLOOKUP(D272,[1]!Data[CEDULA],[1]!Data[Nombre Completo],"No Existe",0,1)</f>
        <v>NELLY JOHANA ECHAVARRIA PEÑA</v>
      </c>
      <c r="D272" s="162">
        <v>1140903079</v>
      </c>
      <c r="E272" s="139">
        <f>IFERROR(_xlfn.NUMBERVALUE(Data[[#This Row],[CEDULA ]],",","."),_xlfn.NUMBERVALUE(Data[[#This Row],[CEDULA ]],".",","))</f>
        <v>1140903079</v>
      </c>
      <c r="F272" s="139" t="str">
        <f>_xlfn.XLOOKUP(E272,[1]!Data[CEDULA],[1]!Data[CARGO],"No Existe",0,1)</f>
        <v>SUPERNUMERARIO(A)</v>
      </c>
      <c r="G272" s="24" t="str">
        <f>_xlfn.XLOOKUP(E272,[1]!Data[CEDULA],[1]!Data[EMPRESA DONDE PRESTA SERVICIO],"No Existe",0,1)</f>
        <v>COMFAMILIAR ATLANTICO</v>
      </c>
      <c r="H272" s="24" t="str">
        <f>_xlfn.XLOOKUP(E272,[1]!Data[CEDULA],[1]!Data[UBICACIÓN],"No Existe",0,1)</f>
        <v>SEDE NORTE</v>
      </c>
      <c r="I272" s="24" t="s">
        <v>25912</v>
      </c>
      <c r="J272" s="111" t="str">
        <f>UPPER(TEXT(Data[[#This Row],[F. INICIO]],"mmmm"))</f>
        <v>AGOSTO</v>
      </c>
      <c r="K272" s="13">
        <v>4</v>
      </c>
      <c r="L272" s="11" t="s">
        <v>5</v>
      </c>
      <c r="M272" s="11" t="s">
        <v>25630</v>
      </c>
      <c r="N272" s="141" t="str">
        <f>_xlfn.XLOOKUP(D272,[1]!Data[CEDULA],[1]!Data[EPS/SURA],"No Existe",0,1)</f>
        <v>NUEVA E.P.S.</v>
      </c>
      <c r="O272" s="11">
        <f>YEAR(Data[[#This Row],[F. INICIO]])</f>
        <v>2022</v>
      </c>
      <c r="P272" s="19">
        <v>44782</v>
      </c>
      <c r="Q272" s="19">
        <v>44785</v>
      </c>
      <c r="R272" s="24" t="s">
        <v>7601</v>
      </c>
      <c r="S272" s="92" t="str">
        <f>IF(Data[[#This Row],[TIPO DE INCAPACIDAD]]="LICENCIA DE PATERNIDAD","Licencia de paternidad",IF(Data[[#This Row],[TIPO DE INCAPACIDAD]]="LICENCIA DE LUTO","Licencia de Luto",_xlfn.IFNA(VLOOKUP(R272,'CIE-10 PARA RIPS'!$A$6:B13437,2,0),"No especificado")))</f>
        <v>Tendinitis del biceps</v>
      </c>
      <c r="T272" t="str">
        <f>IF(P272&lt;&gt;"", IF(P272&gt;0, IF(P272&lt;=DATE(YEAR(P272),MONTH(P272),DAY(P272)), IF(P272&gt;=DATE(YEAR(P272),MONTH(P272),1), IF(K272&gt;10, C272, IF(SUMIFS($K:$K, $C:$C, C272, $P:$P, "&gt;="&amp;DATE(YEAR(P272),MONTH(P272),1), $P:$P, "&lt;="&amp;EOMONTH(P272,0))&gt;10, C272, "")), ""))), "")</f>
        <v/>
      </c>
      <c r="U272" t="str">
        <f>IF(AND(P272&lt;&gt;"", P272&gt;=DATE(YEAR(P272),MONTH(P272),1), SUMIFS($K:$K, $C:$C, C272, $P:$P, "&gt;="&amp;DATE(YEAR(P272),MONTH(P272),1), $P:$P, "&lt;="&amp;EOMONTH(P272,0))&gt;10), K272, "")</f>
        <v/>
      </c>
      <c r="V272" t="str">
        <f>IF(AND(P272&lt;&gt;"", P272&gt;=DATE(YEAR(P272),MONTH(P272),1), SUMIFS($K:$K, $C:$C, C272, $P:$P, "&gt;="&amp;DATE(YEAR(P272),MONTH(P272),1), $P:$P, "&lt;="&amp;EOMONTH(P272,0))&gt;10), YEAR(P272), "")</f>
        <v/>
      </c>
      <c r="W272" t="str">
        <f>IF(AND(P272&lt;&gt;"", P272&gt;=DATE(YEAR(P272),MONTH(P272),1), SUMIFS($K:$K, $C:$C, C272, $P:$P, "&gt;="&amp;DATE(YEAR(P272),MONTH(P272),1), $P:$P, "&lt;="&amp;EOMONTH(P272,0))&gt;10), TEXT(P272, "MMMM"), "")</f>
        <v/>
      </c>
      <c r="X272" t="str" cm="1">
        <f t="array" ref="X272">IF(AND(P272&lt;&gt;"", P272&gt;=DATE(YEAR(P272),MONTH(P272),1), SUMIFS($K:$K, $C:$C, C272, $P:$P, "&gt;="&amp;DATE(YEAR(P272),MONTH(P272),1), $P:$P, "&lt;="&amp;EOMONTH(P272,0))&gt;10), _xlfn.TEXTJOIN(", ", TRUE, _xlfn._xlws.FILTER($R:$R, ($C:$C=C272) * ($P:$P&gt;=DATE(YEAR(P272),MONTH(P272),1)) * ($P:$P&lt;=EOMONTH(P272,0)))), "")</f>
        <v/>
      </c>
      <c r="Y272" t="str" cm="1">
        <f t="array" ref="Y272">IF(AND(P272&lt;&gt;"", P272&gt;=DATE(YEAR(P272),MONTH(P272),1), SUMIFS($K:$K, $C:$C, C272, $P:$P, "&gt;="&amp;DATE(YEAR(P272),MONTH(P272),1), $P:$P, "&lt;="&amp;EOMONTH(P272,0))&gt;10), _xlfn.TEXTJOIN(", ", TRUE, _xlfn._xlws.FILTER($S:$S, ($C:$C=C272) * ($P:$P&gt;=DATE(YEAR(P272),MONTH(P272),1)) * ($P:$P&lt;=EOMONTH(P272,0)))), "")</f>
        <v/>
      </c>
    </row>
    <row r="273" spans="1:25" x14ac:dyDescent="0.25">
      <c r="A273" s="83">
        <v>266</v>
      </c>
      <c r="B273" s="111" t="s">
        <v>26038</v>
      </c>
      <c r="C273" s="159" t="str">
        <f>_xlfn.XLOOKUP(D273,[1]!Data[CEDULA],[1]!Data[Nombre Completo],"No Existe",0,1)</f>
        <v>ROBERTO CARLOS DOMINGUEZ FONTALVO</v>
      </c>
      <c r="D273" s="162">
        <v>8499222</v>
      </c>
      <c r="E273" s="139">
        <f>IFERROR(_xlfn.NUMBERVALUE(Data[[#This Row],[CEDULA ]],",","."),_xlfn.NUMBERVALUE(Data[[#This Row],[CEDULA ]],".",","))</f>
        <v>8499222</v>
      </c>
      <c r="F273" s="139" t="str">
        <f>_xlfn.XLOOKUP(E273,[1]!Data[CEDULA],[1]!Data[CARGO],"No Existe",0,1)</f>
        <v>AUXILIAR</v>
      </c>
      <c r="G273" s="24" t="str">
        <f>_xlfn.XLOOKUP(E273,[1]!Data[CEDULA],[1]!Data[EMPRESA DONDE PRESTA SERVICIO],"No Existe",0,1)</f>
        <v>COMFAMILIAR ATLANTICO</v>
      </c>
      <c r="H273" s="24" t="str">
        <f>_xlfn.XLOOKUP(E273,[1]!Data[CEDULA],[1]!Data[UBICACIÓN],"No Existe",0,1)</f>
        <v>CENTRO DE PROCESAMIENTO</v>
      </c>
      <c r="I273" s="24" t="s">
        <v>25912</v>
      </c>
      <c r="J273" s="111" t="str">
        <f>UPPER(TEXT(Data[[#This Row],[F. INICIO]],"mmmm"))</f>
        <v>AGOSTO</v>
      </c>
      <c r="K273" s="113">
        <v>2</v>
      </c>
      <c r="L273" s="11" t="s">
        <v>5</v>
      </c>
      <c r="M273" s="11" t="s">
        <v>25630</v>
      </c>
      <c r="N273" s="141" t="str">
        <f>_xlfn.XLOOKUP(D273,[1]!Data[CEDULA],[1]!Data[EPS/SURA],"No Existe",0,1)</f>
        <v>EPS/SURA</v>
      </c>
      <c r="O273" s="112">
        <f>YEAR(Data[[#This Row],[F. INICIO]])</f>
        <v>2022</v>
      </c>
      <c r="P273" s="114">
        <v>44799</v>
      </c>
      <c r="Q273" s="114">
        <v>44800</v>
      </c>
      <c r="R273" s="111" t="s">
        <v>8200</v>
      </c>
      <c r="S273" s="92" t="str">
        <f>IF(Data[[#This Row],[TIPO DE INCAPACIDAD]]="LICENCIA DE PATERNIDAD","Licencia de paternidad",IF(Data[[#This Row],[TIPO DE INCAPACIDAD]]="LICENCIA DE LUTO","Licencia de Luto",_xlfn.IFNA(VLOOKUP(R273,'CIE-10 PARA RIPS'!$A$6:B13438,2,0),"No especificado")))</f>
        <v>Dermatitis, no especificada</v>
      </c>
      <c r="T273" t="str">
        <f>IF(P273&lt;&gt;"", IF(P273&gt;0, IF(P273&lt;=DATE(YEAR(P273),MONTH(P273),DAY(P273)), IF(P273&gt;=DATE(YEAR(P273),MONTH(P273),1), IF(K273&gt;10, C273, IF(SUMIFS($K:$K, $C:$C, C273, $P:$P, "&gt;="&amp;DATE(YEAR(P273),MONTH(P273),1), $P:$P, "&lt;="&amp;EOMONTH(P273,0))&gt;10, C273, "")), ""))), "")</f>
        <v/>
      </c>
      <c r="U273" t="str">
        <f>IF(AND(P273&lt;&gt;"", P273&gt;=DATE(YEAR(P273),MONTH(P273),1), SUMIFS($K:$K, $C:$C, C273, $P:$P, "&gt;="&amp;DATE(YEAR(P273),MONTH(P273),1), $P:$P, "&lt;="&amp;EOMONTH(P273,0))&gt;10), K273, "")</f>
        <v/>
      </c>
      <c r="V273" t="str">
        <f>IF(AND(P273&lt;&gt;"", P273&gt;=DATE(YEAR(P273),MONTH(P273),1), SUMIFS($K:$K, $C:$C, C273, $P:$P, "&gt;="&amp;DATE(YEAR(P273),MONTH(P273),1), $P:$P, "&lt;="&amp;EOMONTH(P273,0))&gt;10), YEAR(P273), "")</f>
        <v/>
      </c>
      <c r="W273" t="str">
        <f>IF(AND(P273&lt;&gt;"", P273&gt;=DATE(YEAR(P273),MONTH(P273),1), SUMIFS($K:$K, $C:$C, C273, $P:$P, "&gt;="&amp;DATE(YEAR(P273),MONTH(P273),1), $P:$P, "&lt;="&amp;EOMONTH(P273,0))&gt;10), TEXT(P273, "MMMM"), "")</f>
        <v/>
      </c>
      <c r="X273" t="str" cm="1">
        <f t="array" ref="X273">IF(AND(P273&lt;&gt;"", P273&gt;=DATE(YEAR(P273),MONTH(P273),1), SUMIFS($K:$K, $C:$C, C273, $P:$P, "&gt;="&amp;DATE(YEAR(P273),MONTH(P273),1), $P:$P, "&lt;="&amp;EOMONTH(P273,0))&gt;10), _xlfn.TEXTJOIN(", ", TRUE, _xlfn._xlws.FILTER($R:$R, ($C:$C=C273) * ($P:$P&gt;=DATE(YEAR(P273),MONTH(P273),1)) * ($P:$P&lt;=EOMONTH(P273,0)))), "")</f>
        <v/>
      </c>
      <c r="Y273" t="str" cm="1">
        <f t="array" ref="Y273">IF(AND(P273&lt;&gt;"", P273&gt;=DATE(YEAR(P273),MONTH(P273),1), SUMIFS($K:$K, $C:$C, C273, $P:$P, "&gt;="&amp;DATE(YEAR(P273),MONTH(P273),1), $P:$P, "&lt;="&amp;EOMONTH(P273,0))&gt;10), _xlfn.TEXTJOIN(", ", TRUE, _xlfn._xlws.FILTER($S:$S, ($C:$C=C273) * ($P:$P&gt;=DATE(YEAR(P273),MONTH(P273),1)) * ($P:$P&lt;=EOMONTH(P273,0)))), "")</f>
        <v/>
      </c>
    </row>
    <row r="274" spans="1:25" ht="30" x14ac:dyDescent="0.25">
      <c r="A274" s="83">
        <v>267</v>
      </c>
      <c r="B274" s="111" t="s">
        <v>26038</v>
      </c>
      <c r="C274" s="159" t="str">
        <f>_xlfn.XLOOKUP(D274,[1]!Data[CEDULA],[1]!Data[Nombre Completo],"No Existe",0,1)</f>
        <v>LILIBETH YANINE PEREZ PEREZ</v>
      </c>
      <c r="D274" s="162">
        <v>1143151743</v>
      </c>
      <c r="E274" s="139">
        <f>IFERROR(_xlfn.NUMBERVALUE(Data[[#This Row],[CEDULA ]],",","."),_xlfn.NUMBERVALUE(Data[[#This Row],[CEDULA ]],".",","))</f>
        <v>1143151743</v>
      </c>
      <c r="F274" s="139" t="str">
        <f>_xlfn.XLOOKUP(E274,[1]!Data[CEDULA],[1]!Data[CARGO],"No Existe",0,1)</f>
        <v>AYUDANTE</v>
      </c>
      <c r="G274" s="24" t="str">
        <f>_xlfn.XLOOKUP(E274,[1]!Data[CEDULA],[1]!Data[EMPRESA DONDE PRESTA SERVICIO],"No Existe",0,1)</f>
        <v>COMFAMILIAR ATLANTICO</v>
      </c>
      <c r="H274" s="24" t="str">
        <f>_xlfn.XLOOKUP(E274,[1]!Data[CEDULA],[1]!Data[UBICACIÓN],"No Existe",0,1)</f>
        <v>CENTRO RECREACIONAL TURIPANA</v>
      </c>
      <c r="I274" s="24" t="s">
        <v>25911</v>
      </c>
      <c r="J274" s="111" t="str">
        <f>UPPER(TEXT(Data[[#This Row],[F. INICIO]],"mmmm"))</f>
        <v>AGOSTO</v>
      </c>
      <c r="K274" s="113">
        <v>7</v>
      </c>
      <c r="L274" s="11" t="s">
        <v>5</v>
      </c>
      <c r="M274" s="11" t="s">
        <v>25630</v>
      </c>
      <c r="N274" s="141" t="str">
        <f>_xlfn.XLOOKUP(D274,[1]!Data[CEDULA],[1]!Data[EPS/SURA],"No Existe",0,1)</f>
        <v>EPS/SURA</v>
      </c>
      <c r="O274" s="112">
        <f>YEAR(Data[[#This Row],[F. INICIO]])</f>
        <v>2022</v>
      </c>
      <c r="P274" s="114">
        <v>44800</v>
      </c>
      <c r="Q274" s="114">
        <v>44806</v>
      </c>
      <c r="R274" s="111" t="s">
        <v>6780</v>
      </c>
      <c r="S274" s="92" t="str">
        <f>IF(Data[[#This Row],[TIPO DE INCAPACIDAD]]="LICENCIA DE PATERNIDAD","Licencia de paternidad",IF(Data[[#This Row],[TIPO DE INCAPACIDAD]]="LICENCIA DE LUTO","Licencia de Luto",_xlfn.IFNA(VLOOKUP(R274,'CIE-10 PARA RIPS'!$A$6:B13439,2,0),"No especificado")))</f>
        <v>Falso trabajo de parto antes de las 37 semanas completas de gestacion</v>
      </c>
      <c r="T274" t="str">
        <f>IF(P274&lt;&gt;"", IF(P274&gt;0, IF(P274&lt;=DATE(YEAR(P274),MONTH(P274),DAY(P274)), IF(P274&gt;=DATE(YEAR(P274),MONTH(P274),1), IF(K274&gt;10, C274, IF(SUMIFS($K:$K, $C:$C, C274, $P:$P, "&gt;="&amp;DATE(YEAR(P274),MONTH(P274),1), $P:$P, "&lt;="&amp;EOMONTH(P274,0))&gt;10, C274, "")), ""))), "")</f>
        <v/>
      </c>
      <c r="U274" t="str">
        <f>IF(AND(P274&lt;&gt;"", P274&gt;=DATE(YEAR(P274),MONTH(P274),1), SUMIFS($K:$K, $C:$C, C274, $P:$P, "&gt;="&amp;DATE(YEAR(P274),MONTH(P274),1), $P:$P, "&lt;="&amp;EOMONTH(P274,0))&gt;10), K274, "")</f>
        <v/>
      </c>
      <c r="V274" t="str">
        <f>IF(AND(P274&lt;&gt;"", P274&gt;=DATE(YEAR(P274),MONTH(P274),1), SUMIFS($K:$K, $C:$C, C274, $P:$P, "&gt;="&amp;DATE(YEAR(P274),MONTH(P274),1), $P:$P, "&lt;="&amp;EOMONTH(P274,0))&gt;10), YEAR(P274), "")</f>
        <v/>
      </c>
      <c r="W274" t="str">
        <f>IF(AND(P274&lt;&gt;"", P274&gt;=DATE(YEAR(P274),MONTH(P274),1), SUMIFS($K:$K, $C:$C, C274, $P:$P, "&gt;="&amp;DATE(YEAR(P274),MONTH(P274),1), $P:$P, "&lt;="&amp;EOMONTH(P274,0))&gt;10), TEXT(P274, "MMMM"), "")</f>
        <v/>
      </c>
      <c r="X274" t="str" cm="1">
        <f t="array" ref="X274">IF(AND(P274&lt;&gt;"", P274&gt;=DATE(YEAR(P274),MONTH(P274),1), SUMIFS($K:$K, $C:$C, C274, $P:$P, "&gt;="&amp;DATE(YEAR(P274),MONTH(P274),1), $P:$P, "&lt;="&amp;EOMONTH(P274,0))&gt;10), _xlfn.TEXTJOIN(", ", TRUE, _xlfn._xlws.FILTER($R:$R, ($C:$C=C274) * ($P:$P&gt;=DATE(YEAR(P274),MONTH(P274),1)) * ($P:$P&lt;=EOMONTH(P274,0)))), "")</f>
        <v/>
      </c>
      <c r="Y274" t="str" cm="1">
        <f t="array" ref="Y274">IF(AND(P274&lt;&gt;"", P274&gt;=DATE(YEAR(P274),MONTH(P274),1), SUMIFS($K:$K, $C:$C, C274, $P:$P, "&gt;="&amp;DATE(YEAR(P274),MONTH(P274),1), $P:$P, "&lt;="&amp;EOMONTH(P274,0))&gt;10), _xlfn.TEXTJOIN(", ", TRUE, _xlfn._xlws.FILTER($S:$S, ($C:$C=C274) * ($P:$P&gt;=DATE(YEAR(P274),MONTH(P274),1)) * ($P:$P&lt;=EOMONTH(P274,0)))), "")</f>
        <v/>
      </c>
    </row>
    <row r="275" spans="1:25" ht="30" x14ac:dyDescent="0.25">
      <c r="A275" s="83">
        <v>268</v>
      </c>
      <c r="B275" s="111" t="s">
        <v>26038</v>
      </c>
      <c r="C275" s="159" t="str">
        <f>_xlfn.XLOOKUP(D275,[1]!Data[CEDULA],[1]!Data[Nombre Completo],"No Existe",0,1)</f>
        <v>LILIBETH YANINE PEREZ PEREZ</v>
      </c>
      <c r="D275" s="162">
        <v>1143151743</v>
      </c>
      <c r="E275" s="139">
        <f>IFERROR(_xlfn.NUMBERVALUE(Data[[#This Row],[CEDULA ]],",","."),_xlfn.NUMBERVALUE(Data[[#This Row],[CEDULA ]],".",","))</f>
        <v>1143151743</v>
      </c>
      <c r="F275" s="139" t="str">
        <f>_xlfn.XLOOKUP(E275,[1]!Data[CEDULA],[1]!Data[CARGO],"No Existe",0,1)</f>
        <v>AYUDANTE</v>
      </c>
      <c r="G275" s="24" t="str">
        <f>_xlfn.XLOOKUP(E275,[1]!Data[CEDULA],[1]!Data[EMPRESA DONDE PRESTA SERVICIO],"No Existe",0,1)</f>
        <v>COMFAMILIAR ATLANTICO</v>
      </c>
      <c r="H275" s="24" t="str">
        <f>_xlfn.XLOOKUP(E275,[1]!Data[CEDULA],[1]!Data[UBICACIÓN],"No Existe",0,1)</f>
        <v>CENTRO RECREACIONAL TURIPANA</v>
      </c>
      <c r="I275" s="24" t="s">
        <v>25911</v>
      </c>
      <c r="J275" s="111" t="str">
        <f>UPPER(TEXT(Data[[#This Row],[F. INICIO]],"mmmm"))</f>
        <v>SEPTIEMBRE</v>
      </c>
      <c r="K275" s="113">
        <v>7</v>
      </c>
      <c r="L275" s="11" t="s">
        <v>5</v>
      </c>
      <c r="M275" s="11" t="s">
        <v>25630</v>
      </c>
      <c r="N275" s="141" t="str">
        <f>_xlfn.XLOOKUP(D275,[1]!Data[CEDULA],[1]!Data[EPS/SURA],"No Existe",0,1)</f>
        <v>EPS/SURA</v>
      </c>
      <c r="O275" s="112">
        <f>YEAR(Data[[#This Row],[F. INICIO]])</f>
        <v>2022</v>
      </c>
      <c r="P275" s="114">
        <v>44807</v>
      </c>
      <c r="Q275" s="114">
        <v>44813</v>
      </c>
      <c r="R275" s="111" t="s">
        <v>6780</v>
      </c>
      <c r="S275" s="92" t="str">
        <f>IF(Data[[#This Row],[TIPO DE INCAPACIDAD]]="LICENCIA DE PATERNIDAD","Licencia de paternidad",IF(Data[[#This Row],[TIPO DE INCAPACIDAD]]="LICENCIA DE LUTO","Licencia de Luto",_xlfn.IFNA(VLOOKUP(R275,'CIE-10 PARA RIPS'!$A$6:B13440,2,0),"No especificado")))</f>
        <v>Falso trabajo de parto antes de las 37 semanas completas de gestacion</v>
      </c>
      <c r="T275" t="str">
        <f>IF(P275&lt;&gt;"", IF(P275&gt;0, IF(P275&lt;=DATE(YEAR(P275),MONTH(P275),DAY(P275)), IF(P275&gt;=DATE(YEAR(P275),MONTH(P275),1), IF(K275&gt;10, C275, IF(SUMIFS($K:$K, $C:$C, C275, $P:$P, "&gt;="&amp;DATE(YEAR(P275),MONTH(P275),1), $P:$P, "&lt;="&amp;EOMONTH(P275,0))&gt;10, C275, "")), ""))), "")</f>
        <v>LILIBETH YANINE PEREZ PEREZ</v>
      </c>
      <c r="U275">
        <f>IF(AND(P275&lt;&gt;"", P275&gt;=DATE(YEAR(P275),MONTH(P275),1), SUMIFS($K:$K, $C:$C, C275, $P:$P, "&gt;="&amp;DATE(YEAR(P275),MONTH(P275),1), $P:$P, "&lt;="&amp;EOMONTH(P275,0))&gt;10), K275, "")</f>
        <v>7</v>
      </c>
      <c r="V275">
        <f>IF(AND(P275&lt;&gt;"", P275&gt;=DATE(YEAR(P275),MONTH(P275),1), SUMIFS($K:$K, $C:$C, C275, $P:$P, "&gt;="&amp;DATE(YEAR(P275),MONTH(P275),1), $P:$P, "&lt;="&amp;EOMONTH(P275,0))&gt;10), YEAR(P275), "")</f>
        <v>2022</v>
      </c>
      <c r="W275" t="str">
        <f>IF(AND(P275&lt;&gt;"", P275&gt;=DATE(YEAR(P275),MONTH(P275),1), SUMIFS($K:$K, $C:$C, C275, $P:$P, "&gt;="&amp;DATE(YEAR(P275),MONTH(P275),1), $P:$P, "&lt;="&amp;EOMONTH(P275,0))&gt;10), TEXT(P275, "MMMM"), "")</f>
        <v>septiembre</v>
      </c>
      <c r="X275" t="str" cm="1">
        <f t="array" ref="X275">IF(AND(P275&lt;&gt;"", P275&gt;=DATE(YEAR(P275),MONTH(P275),1), SUMIFS($K:$K, $C:$C, C275, $P:$P, "&gt;="&amp;DATE(YEAR(P275),MONTH(P275),1), $P:$P, "&lt;="&amp;EOMONTH(P275,0))&gt;10), _xlfn.TEXTJOIN(", ", TRUE, _xlfn._xlws.FILTER($R:$R, ($C:$C=C275) * ($P:$P&gt;=DATE(YEAR(P275),MONTH(P275),1)) * ($P:$P&lt;=EOMONTH(P275,0)))), "")</f>
        <v>O470, Z359, O800</v>
      </c>
      <c r="Y275" t="str" cm="1">
        <f t="array" ref="Y275">IF(AND(P275&lt;&gt;"", P275&gt;=DATE(YEAR(P275),MONTH(P275),1), SUMIFS($K:$K, $C:$C, C275, $P:$P, "&gt;="&amp;DATE(YEAR(P275),MONTH(P275),1), $P:$P, "&lt;="&amp;EOMONTH(P275,0))&gt;10), _xlfn.TEXTJOIN(", ", TRUE, _xlfn._xlws.FILTER($S:$S, ($C:$C=C275) * ($P:$P&gt;=DATE(YEAR(P275),MONTH(P275),1)) * ($P:$P&lt;=EOMONTH(P275,0)))), "")</f>
        <v>Falso trabajo de parto antes de las 37 semanas completas de gestacion, Supervision de embarazo de alto riesgo, sin otra especificacion, Parto unico espontaneo, presentacion cefalica de vertice</v>
      </c>
    </row>
    <row r="276" spans="1:25" x14ac:dyDescent="0.25">
      <c r="A276" s="83">
        <v>269</v>
      </c>
      <c r="B276" s="111" t="s">
        <v>26038</v>
      </c>
      <c r="C276" s="159" t="str">
        <f>_xlfn.XLOOKUP(D276,[1]!Data[CEDULA],[1]!Data[Nombre Completo],"No Existe",0,1)</f>
        <v>LUIS RAFAEL MOLINARES TORRES</v>
      </c>
      <c r="D276" s="162">
        <v>72128663</v>
      </c>
      <c r="E276" s="139">
        <f>IFERROR(_xlfn.NUMBERVALUE(Data[[#This Row],[CEDULA ]],",","."),_xlfn.NUMBERVALUE(Data[[#This Row],[CEDULA ]],".",","))</f>
        <v>72128663</v>
      </c>
      <c r="F276" s="139" t="str">
        <f>_xlfn.XLOOKUP(E276,[1]!Data[CEDULA],[1]!Data[CARGO],"No Existe",0,1)</f>
        <v>SUPERNUMERARIO(A)</v>
      </c>
      <c r="G276" s="24" t="str">
        <f>_xlfn.XLOOKUP(E276,[1]!Data[CEDULA],[1]!Data[EMPRESA DONDE PRESTA SERVICIO],"No Existe",0,1)</f>
        <v>COMFAMILIAR ATLANTICO</v>
      </c>
      <c r="H276" s="24" t="str">
        <f>_xlfn.XLOOKUP(E276,[1]!Data[CEDULA],[1]!Data[UBICACIÓN],"No Existe",0,1)</f>
        <v>SEDE CARIBE</v>
      </c>
      <c r="I276" s="24" t="s">
        <v>25912</v>
      </c>
      <c r="J276" s="111" t="str">
        <f>UPPER(TEXT(Data[[#This Row],[F. INICIO]],"mmmm"))</f>
        <v>SEPTIEMBRE</v>
      </c>
      <c r="K276" s="113">
        <v>2</v>
      </c>
      <c r="L276" s="11" t="s">
        <v>5</v>
      </c>
      <c r="M276" s="11" t="s">
        <v>25630</v>
      </c>
      <c r="N276" s="141" t="str">
        <f>_xlfn.XLOOKUP(D276,[1]!Data[CEDULA],[1]!Data[EPS/SURA],"No Existe",0,1)</f>
        <v>EPS/SURA</v>
      </c>
      <c r="O276" s="112">
        <f>YEAR(Data[[#This Row],[F. INICIO]])</f>
        <v>2022</v>
      </c>
      <c r="P276" s="114">
        <v>44806</v>
      </c>
      <c r="Q276" s="114">
        <v>44807</v>
      </c>
      <c r="R276" s="111" t="s">
        <v>7679</v>
      </c>
      <c r="S276" s="92" t="str">
        <f>IF(Data[[#This Row],[TIPO DE INCAPACIDAD]]="LICENCIA DE PATERNIDAD","Licencia de paternidad",IF(Data[[#This Row],[TIPO DE INCAPACIDAD]]="LICENCIA DE LUTO","Licencia de Luto",_xlfn.IFNA(VLOOKUP(R276,'CIE-10 PARA RIPS'!$A$6:B13441,2,0),"No especificado")))</f>
        <v>Dorsalgia, no especificada</v>
      </c>
      <c r="T276" t="str">
        <f>IF(P276&lt;&gt;"", IF(P276&gt;0, IF(P276&lt;=DATE(YEAR(P276),MONTH(P276),DAY(P276)), IF(P276&gt;=DATE(YEAR(P276),MONTH(P276),1), IF(K276&gt;10, C276, IF(SUMIFS($K:$K, $C:$C, C276, $P:$P, "&gt;="&amp;DATE(YEAR(P276),MONTH(P276),1), $P:$P, "&lt;="&amp;EOMONTH(P276,0))&gt;10, C276, "")), ""))), "")</f>
        <v/>
      </c>
      <c r="U276" t="str">
        <f>IF(AND(P276&lt;&gt;"", P276&gt;=DATE(YEAR(P276),MONTH(P276),1), SUMIFS($K:$K, $C:$C, C276, $P:$P, "&gt;="&amp;DATE(YEAR(P276),MONTH(P276),1), $P:$P, "&lt;="&amp;EOMONTH(P276,0))&gt;10), K276, "")</f>
        <v/>
      </c>
      <c r="V276" t="str">
        <f>IF(AND(P276&lt;&gt;"", P276&gt;=DATE(YEAR(P276),MONTH(P276),1), SUMIFS($K:$K, $C:$C, C276, $P:$P, "&gt;="&amp;DATE(YEAR(P276),MONTH(P276),1), $P:$P, "&lt;="&amp;EOMONTH(P276,0))&gt;10), YEAR(P276), "")</f>
        <v/>
      </c>
      <c r="W276" t="str">
        <f>IF(AND(P276&lt;&gt;"", P276&gt;=DATE(YEAR(P276),MONTH(P276),1), SUMIFS($K:$K, $C:$C, C276, $P:$P, "&gt;="&amp;DATE(YEAR(P276),MONTH(P276),1), $P:$P, "&lt;="&amp;EOMONTH(P276,0))&gt;10), TEXT(P276, "MMMM"), "")</f>
        <v/>
      </c>
      <c r="X276" t="str" cm="1">
        <f t="array" ref="X276">IF(AND(P276&lt;&gt;"", P276&gt;=DATE(YEAR(P276),MONTH(P276),1), SUMIFS($K:$K, $C:$C, C276, $P:$P, "&gt;="&amp;DATE(YEAR(P276),MONTH(P276),1), $P:$P, "&lt;="&amp;EOMONTH(P276,0))&gt;10), _xlfn.TEXTJOIN(", ", TRUE, _xlfn._xlws.FILTER($R:$R, ($C:$C=C276) * ($P:$P&gt;=DATE(YEAR(P276),MONTH(P276),1)) * ($P:$P&lt;=EOMONTH(P276,0)))), "")</f>
        <v/>
      </c>
      <c r="Y276" t="str" cm="1">
        <f t="array" ref="Y276">IF(AND(P276&lt;&gt;"", P276&gt;=DATE(YEAR(P276),MONTH(P276),1), SUMIFS($K:$K, $C:$C, C276, $P:$P, "&gt;="&amp;DATE(YEAR(P276),MONTH(P276),1), $P:$P, "&lt;="&amp;EOMONTH(P276,0))&gt;10), _xlfn.TEXTJOIN(", ", TRUE, _xlfn._xlws.FILTER($S:$S, ($C:$C=C276) * ($P:$P&gt;=DATE(YEAR(P276),MONTH(P276),1)) * ($P:$P&lt;=EOMONTH(P276,0)))), "")</f>
        <v/>
      </c>
    </row>
    <row r="277" spans="1:25" x14ac:dyDescent="0.25">
      <c r="A277" s="83">
        <v>270</v>
      </c>
      <c r="B277" s="111" t="s">
        <v>26038</v>
      </c>
      <c r="C277" s="159" t="str">
        <f>_xlfn.XLOOKUP(D277,[1]!Data[CEDULA],[1]!Data[Nombre Completo],"No Existe",0,1)</f>
        <v>LUIS ALFREDO BARRIOS RIOS</v>
      </c>
      <c r="D277" s="162">
        <v>1042428984</v>
      </c>
      <c r="E277" s="139">
        <f>IFERROR(_xlfn.NUMBERVALUE(Data[[#This Row],[CEDULA ]],",","."),_xlfn.NUMBERVALUE(Data[[#This Row],[CEDULA ]],".",","))</f>
        <v>1042428984</v>
      </c>
      <c r="F277" s="139" t="str">
        <f>_xlfn.XLOOKUP(E277,[1]!Data[CEDULA],[1]!Data[CARGO],"No Existe",0,1)</f>
        <v>CHEF</v>
      </c>
      <c r="G277" s="24" t="str">
        <f>_xlfn.XLOOKUP(E277,[1]!Data[CEDULA],[1]!Data[EMPRESA DONDE PRESTA SERVICIO],"No Existe",0,1)</f>
        <v>COMFAMILIAR ATLANTICO</v>
      </c>
      <c r="H277" s="24" t="str">
        <f>_xlfn.XLOOKUP(E277,[1]!Data[CEDULA],[1]!Data[UBICACIÓN],"No Existe",0,1)</f>
        <v>SEDE NORTE MERCADEO</v>
      </c>
      <c r="I277" s="24" t="s">
        <v>25912</v>
      </c>
      <c r="J277" s="111" t="str">
        <f>UPPER(TEXT(Data[[#This Row],[F. INICIO]],"mmmm"))</f>
        <v>SEPTIEMBRE</v>
      </c>
      <c r="K277" s="113">
        <v>22</v>
      </c>
      <c r="L277" s="11" t="s">
        <v>5</v>
      </c>
      <c r="M277" s="11" t="s">
        <v>25630</v>
      </c>
      <c r="N277" s="141" t="str">
        <f>_xlfn.XLOOKUP(D277,[1]!Data[CEDULA],[1]!Data[EPS/SURA],"No Existe",0,1)</f>
        <v>SALUD TOTAL</v>
      </c>
      <c r="O277" s="112">
        <f>YEAR(Data[[#This Row],[F. INICIO]])</f>
        <v>2022</v>
      </c>
      <c r="P277" s="114">
        <v>44808</v>
      </c>
      <c r="Q277" s="114">
        <v>44829</v>
      </c>
      <c r="R277" s="111" t="s">
        <v>4822</v>
      </c>
      <c r="S277" s="92" t="str">
        <f>IF(Data[[#This Row],[TIPO DE INCAPACIDAD]]="LICENCIA DE PATERNIDAD","Licencia de paternidad",IF(Data[[#This Row],[TIPO DE INCAPACIDAD]]="LICENCIA DE LUTO","Licencia de Luto",_xlfn.IFNA(VLOOKUP(R277,'CIE-10 PARA RIPS'!$A$6:B13442,2,0),"No especificado")))</f>
        <v>Fractura de la epifisis inferior de la tibia</v>
      </c>
      <c r="T277" t="str">
        <f>IF(P277&lt;&gt;"", IF(P277&gt;0, IF(P277&lt;=DATE(YEAR(P277),MONTH(P277),DAY(P277)), IF(P277&gt;=DATE(YEAR(P277),MONTH(P277),1), IF(K277&gt;10, C277, IF(SUMIFS($K:$K, $C:$C, C277, $P:$P, "&gt;="&amp;DATE(YEAR(P277),MONTH(P277),1), $P:$P, "&lt;="&amp;EOMONTH(P277,0))&gt;10, C277, "")), ""))), "")</f>
        <v>LUIS ALFREDO BARRIOS RIOS</v>
      </c>
      <c r="U277">
        <f>IF(AND(P277&lt;&gt;"", P277&gt;=DATE(YEAR(P277),MONTH(P277),1), SUMIFS($K:$K, $C:$C, C277, $P:$P, "&gt;="&amp;DATE(YEAR(P277),MONTH(P277),1), $P:$P, "&lt;="&amp;EOMONTH(P277,0))&gt;10), K277, "")</f>
        <v>22</v>
      </c>
      <c r="V277">
        <f>IF(AND(P277&lt;&gt;"", P277&gt;=DATE(YEAR(P277),MONTH(P277),1), SUMIFS($K:$K, $C:$C, C277, $P:$P, "&gt;="&amp;DATE(YEAR(P277),MONTH(P277),1), $P:$P, "&lt;="&amp;EOMONTH(P277,0))&gt;10), YEAR(P277), "")</f>
        <v>2022</v>
      </c>
      <c r="W277" t="str">
        <f>IF(AND(P277&lt;&gt;"", P277&gt;=DATE(YEAR(P277),MONTH(P277),1), SUMIFS($K:$K, $C:$C, C277, $P:$P, "&gt;="&amp;DATE(YEAR(P277),MONTH(P277),1), $P:$P, "&lt;="&amp;EOMONTH(P277,0))&gt;10), TEXT(P277, "MMMM"), "")</f>
        <v>septiembre</v>
      </c>
      <c r="X277" t="str" cm="1">
        <f t="array" ref="X277">IF(AND(P277&lt;&gt;"", P277&gt;=DATE(YEAR(P277),MONTH(P277),1), SUMIFS($K:$K, $C:$C, C277, $P:$P, "&gt;="&amp;DATE(YEAR(P277),MONTH(P277),1), $P:$P, "&lt;="&amp;EOMONTH(P277,0))&gt;10), _xlfn.TEXTJOIN(", ", TRUE, _xlfn._xlws.FILTER($R:$R, ($C:$C=C277) * ($P:$P&gt;=DATE(YEAR(P277),MONTH(P277),1)) * ($P:$P&lt;=EOMONTH(P277,0)))), "")</f>
        <v>S823, S823</v>
      </c>
      <c r="Y277" t="str" cm="1">
        <f t="array" ref="Y277">IF(AND(P277&lt;&gt;"", P277&gt;=DATE(YEAR(P277),MONTH(P277),1), SUMIFS($K:$K, $C:$C, C277, $P:$P, "&gt;="&amp;DATE(YEAR(P277),MONTH(P277),1), $P:$P, "&lt;="&amp;EOMONTH(P277,0))&gt;10), _xlfn.TEXTJOIN(", ", TRUE, _xlfn._xlws.FILTER($S:$S, ($C:$C=C277) * ($P:$P&gt;=DATE(YEAR(P277),MONTH(P277),1)) * ($P:$P&lt;=EOMONTH(P277,0)))), "")</f>
        <v>Fractura de la epifisis inferior de la tibia, Fractura de la epifisis inferior de la tibia</v>
      </c>
    </row>
    <row r="278" spans="1:25" x14ac:dyDescent="0.25">
      <c r="A278" s="83">
        <v>271</v>
      </c>
      <c r="B278" s="111" t="s">
        <v>26038</v>
      </c>
      <c r="C278" s="159" t="str">
        <f>_xlfn.XLOOKUP(D278,[1]!Data[CEDULA],[1]!Data[Nombre Completo],"No Existe",0,1)</f>
        <v>ZAMIT  SOLANO MEJIA</v>
      </c>
      <c r="D278" s="162">
        <v>1048205563</v>
      </c>
      <c r="E278" s="139">
        <f>IFERROR(_xlfn.NUMBERVALUE(Data[[#This Row],[CEDULA ]],",","."),_xlfn.NUMBERVALUE(Data[[#This Row],[CEDULA ]],".",","))</f>
        <v>1048205563</v>
      </c>
      <c r="F278" s="139" t="str">
        <f>_xlfn.XLOOKUP(E278,[1]!Data[CEDULA],[1]!Data[CARGO],"No Existe",0,1)</f>
        <v>AUXILIAR DE PRIMEROS AUXILIOS</v>
      </c>
      <c r="G278" s="24" t="str">
        <f>_xlfn.XLOOKUP(E278,[1]!Data[CEDULA],[1]!Data[EMPRESA DONDE PRESTA SERVICIO],"No Existe",0,1)</f>
        <v>COMFAMILIAR ATLANTICO</v>
      </c>
      <c r="H278" s="24" t="str">
        <f>_xlfn.XLOOKUP(E278,[1]!Data[CEDULA],[1]!Data[UBICACIÓN],"No Existe",0,1)</f>
        <v>CENTRO RECREACIONAL TURIPANA</v>
      </c>
      <c r="I278" s="24" t="s">
        <v>25912</v>
      </c>
      <c r="J278" s="111" t="str">
        <f>UPPER(TEXT(Data[[#This Row],[F. INICIO]],"mmmm"))</f>
        <v>SEPTIEMBRE</v>
      </c>
      <c r="K278" s="113">
        <v>2</v>
      </c>
      <c r="L278" s="11" t="s">
        <v>5</v>
      </c>
      <c r="M278" s="11" t="s">
        <v>25630</v>
      </c>
      <c r="N278" s="141" t="str">
        <f>_xlfn.XLOOKUP(D278,[1]!Data[CEDULA],[1]!Data[EPS/SURA],"No Existe",0,1)</f>
        <v>NUEVA E.P.S.</v>
      </c>
      <c r="O278" s="112">
        <f>YEAR(Data[[#This Row],[F. INICIO]])</f>
        <v>2022</v>
      </c>
      <c r="P278" s="114">
        <v>44813</v>
      </c>
      <c r="Q278" s="114">
        <v>44814</v>
      </c>
      <c r="R278" s="111" t="s">
        <v>9900</v>
      </c>
      <c r="S278" s="92" t="str">
        <f>IF(Data[[#This Row],[TIPO DE INCAPACIDAD]]="LICENCIA DE PATERNIDAD","Licencia de paternidad",IF(Data[[#This Row],[TIPO DE INCAPACIDAD]]="LICENCIA DE LUTO","Licencia de Luto",_xlfn.IFNA(VLOOKUP(R278,'CIE-10 PARA RIPS'!$A$6:B13443,2,0),"No especificado")))</f>
        <v>Epilepsia, tipo no especificado</v>
      </c>
      <c r="T278" t="str">
        <f>IF(P278&lt;&gt;"", IF(P278&gt;0, IF(P278&lt;=DATE(YEAR(P278),MONTH(P278),DAY(P278)), IF(P278&gt;=DATE(YEAR(P278),MONTH(P278),1), IF(K278&gt;10, C278, IF(SUMIFS($K:$K, $C:$C, C278, $P:$P, "&gt;="&amp;DATE(YEAR(P278),MONTH(P278),1), $P:$P, "&lt;="&amp;EOMONTH(P278,0))&gt;10, C278, "")), ""))), "")</f>
        <v/>
      </c>
      <c r="U278" t="str">
        <f>IF(AND(P278&lt;&gt;"", P278&gt;=DATE(YEAR(P278),MONTH(P278),1), SUMIFS($K:$K, $C:$C, C278, $P:$P, "&gt;="&amp;DATE(YEAR(P278),MONTH(P278),1), $P:$P, "&lt;="&amp;EOMONTH(P278,0))&gt;10), K278, "")</f>
        <v/>
      </c>
      <c r="V278" t="str">
        <f>IF(AND(P278&lt;&gt;"", P278&gt;=DATE(YEAR(P278),MONTH(P278),1), SUMIFS($K:$K, $C:$C, C278, $P:$P, "&gt;="&amp;DATE(YEAR(P278),MONTH(P278),1), $P:$P, "&lt;="&amp;EOMONTH(P278,0))&gt;10), YEAR(P278), "")</f>
        <v/>
      </c>
      <c r="W278" t="str">
        <f>IF(AND(P278&lt;&gt;"", P278&gt;=DATE(YEAR(P278),MONTH(P278),1), SUMIFS($K:$K, $C:$C, C278, $P:$P, "&gt;="&amp;DATE(YEAR(P278),MONTH(P278),1), $P:$P, "&lt;="&amp;EOMONTH(P278,0))&gt;10), TEXT(P278, "MMMM"), "")</f>
        <v/>
      </c>
      <c r="X278" t="str" cm="1">
        <f t="array" ref="X278">IF(AND(P278&lt;&gt;"", P278&gt;=DATE(YEAR(P278),MONTH(P278),1), SUMIFS($K:$K, $C:$C, C278, $P:$P, "&gt;="&amp;DATE(YEAR(P278),MONTH(P278),1), $P:$P, "&lt;="&amp;EOMONTH(P278,0))&gt;10), _xlfn.TEXTJOIN(", ", TRUE, _xlfn._xlws.FILTER($R:$R, ($C:$C=C278) * ($P:$P&gt;=DATE(YEAR(P278),MONTH(P278),1)) * ($P:$P&lt;=EOMONTH(P278,0)))), "")</f>
        <v/>
      </c>
      <c r="Y278" t="str" cm="1">
        <f t="array" ref="Y278">IF(AND(P278&lt;&gt;"", P278&gt;=DATE(YEAR(P278),MONTH(P278),1), SUMIFS($K:$K, $C:$C, C278, $P:$P, "&gt;="&amp;DATE(YEAR(P278),MONTH(P278),1), $P:$P, "&lt;="&amp;EOMONTH(P278,0))&gt;10), _xlfn.TEXTJOIN(", ", TRUE, _xlfn._xlws.FILTER($S:$S, ($C:$C=C278) * ($P:$P&gt;=DATE(YEAR(P278),MONTH(P278),1)) * ($P:$P&lt;=EOMONTH(P278,0)))), "")</f>
        <v/>
      </c>
    </row>
    <row r="279" spans="1:25" x14ac:dyDescent="0.25">
      <c r="A279" s="83">
        <v>272</v>
      </c>
      <c r="B279" s="111" t="s">
        <v>26038</v>
      </c>
      <c r="C279" s="159" t="str">
        <f>_xlfn.XLOOKUP(D279,[1]!Data[CEDULA],[1]!Data[Nombre Completo],"No Existe",0,1)</f>
        <v>MANUEL ANTONIO JIMENEZ JIMENEZ</v>
      </c>
      <c r="D279" s="162">
        <v>1044392470</v>
      </c>
      <c r="E279" s="139">
        <f>IFERROR(_xlfn.NUMBERVALUE(Data[[#This Row],[CEDULA ]],",","."),_xlfn.NUMBERVALUE(Data[[#This Row],[CEDULA ]],".",","))</f>
        <v>1044392470</v>
      </c>
      <c r="F279" s="139" t="str">
        <f>_xlfn.XLOOKUP(E279,[1]!Data[CEDULA],[1]!Data[CARGO],"No Existe",0,1)</f>
        <v>SUPERNUMERARIO(A)</v>
      </c>
      <c r="G279" s="24" t="str">
        <f>_xlfn.XLOOKUP(E279,[1]!Data[CEDULA],[1]!Data[EMPRESA DONDE PRESTA SERVICIO],"No Existe",0,1)</f>
        <v>COMFAMILIAR ATLANTICO</v>
      </c>
      <c r="H279" s="24" t="str">
        <f>_xlfn.XLOOKUP(E279,[1]!Data[CEDULA],[1]!Data[UBICACIÓN],"No Existe",0,1)</f>
        <v>CENTRO RECREACIONAL TURIPANA</v>
      </c>
      <c r="I279" s="24" t="s">
        <v>25912</v>
      </c>
      <c r="J279" s="111" t="str">
        <f>UPPER(TEXT(Data[[#This Row],[F. INICIO]],"mmmm"))</f>
        <v>SEPTIEMBRE</v>
      </c>
      <c r="K279" s="113">
        <v>2</v>
      </c>
      <c r="L279" s="11" t="s">
        <v>5</v>
      </c>
      <c r="M279" s="11" t="s">
        <v>25630</v>
      </c>
      <c r="N279" s="141" t="str">
        <f>_xlfn.XLOOKUP(D279,[1]!Data[CEDULA],[1]!Data[EPS/SURA],"No Existe",0,1)</f>
        <v>FAMISANAR</v>
      </c>
      <c r="O279" s="112">
        <f>YEAR(Data[[#This Row],[F. INICIO]])</f>
        <v>2022</v>
      </c>
      <c r="P279" s="114">
        <v>44810</v>
      </c>
      <c r="Q279" s="114">
        <v>44811</v>
      </c>
      <c r="R279" s="111" t="s">
        <v>88</v>
      </c>
      <c r="S279" s="92" t="str">
        <f>IF(Data[[#This Row],[TIPO DE INCAPACIDAD]]="LICENCIA DE PATERNIDAD","Licencia de paternidad",IF(Data[[#This Row],[TIPO DE INCAPACIDAD]]="LICENCIA DE LUTO","Licencia de Luto",_xlfn.IFNA(VLOOKUP(R279,'CIE-10 PARA RIPS'!$A$6:B13444,2,0),"No especificado")))</f>
        <v>Fiebre, no especificada</v>
      </c>
      <c r="T279" t="str">
        <f>IF(P279&lt;&gt;"", IF(P279&gt;0, IF(P279&lt;=DATE(YEAR(P279),MONTH(P279),DAY(P279)), IF(P279&gt;=DATE(YEAR(P279),MONTH(P279),1), IF(K279&gt;10, C279, IF(SUMIFS($K:$K, $C:$C, C279, $P:$P, "&gt;="&amp;DATE(YEAR(P279),MONTH(P279),1), $P:$P, "&lt;="&amp;EOMONTH(P279,0))&gt;10, C279, "")), ""))), "")</f>
        <v/>
      </c>
      <c r="U279" t="str">
        <f>IF(AND(P279&lt;&gt;"", P279&gt;=DATE(YEAR(P279),MONTH(P279),1), SUMIFS($K:$K, $C:$C, C279, $P:$P, "&gt;="&amp;DATE(YEAR(P279),MONTH(P279),1), $P:$P, "&lt;="&amp;EOMONTH(P279,0))&gt;10), K279, "")</f>
        <v/>
      </c>
      <c r="V279" t="str">
        <f>IF(AND(P279&lt;&gt;"", P279&gt;=DATE(YEAR(P279),MONTH(P279),1), SUMIFS($K:$K, $C:$C, C279, $P:$P, "&gt;="&amp;DATE(YEAR(P279),MONTH(P279),1), $P:$P, "&lt;="&amp;EOMONTH(P279,0))&gt;10), YEAR(P279), "")</f>
        <v/>
      </c>
      <c r="W279" t="str">
        <f>IF(AND(P279&lt;&gt;"", P279&gt;=DATE(YEAR(P279),MONTH(P279),1), SUMIFS($K:$K, $C:$C, C279, $P:$P, "&gt;="&amp;DATE(YEAR(P279),MONTH(P279),1), $P:$P, "&lt;="&amp;EOMONTH(P279,0))&gt;10), TEXT(P279, "MMMM"), "")</f>
        <v/>
      </c>
      <c r="X279" t="str" cm="1">
        <f t="array" ref="X279">IF(AND(P279&lt;&gt;"", P279&gt;=DATE(YEAR(P279),MONTH(P279),1), SUMIFS($K:$K, $C:$C, C279, $P:$P, "&gt;="&amp;DATE(YEAR(P279),MONTH(P279),1), $P:$P, "&lt;="&amp;EOMONTH(P279,0))&gt;10), _xlfn.TEXTJOIN(", ", TRUE, _xlfn._xlws.FILTER($R:$R, ($C:$C=C279) * ($P:$P&gt;=DATE(YEAR(P279),MONTH(P279),1)) * ($P:$P&lt;=EOMONTH(P279,0)))), "")</f>
        <v/>
      </c>
      <c r="Y279" t="str" cm="1">
        <f t="array" ref="Y279">IF(AND(P279&lt;&gt;"", P279&gt;=DATE(YEAR(P279),MONTH(P279),1), SUMIFS($K:$K, $C:$C, C279, $P:$P, "&gt;="&amp;DATE(YEAR(P279),MONTH(P279),1), $P:$P, "&lt;="&amp;EOMONTH(P279,0))&gt;10), _xlfn.TEXTJOIN(", ", TRUE, _xlfn._xlws.FILTER($S:$S, ($C:$C=C279) * ($P:$P&gt;=DATE(YEAR(P279),MONTH(P279),1)) * ($P:$P&lt;=EOMONTH(P279,0)))), "")</f>
        <v/>
      </c>
    </row>
    <row r="280" spans="1:25" x14ac:dyDescent="0.25">
      <c r="A280" s="83">
        <v>273</v>
      </c>
      <c r="B280" s="111" t="s">
        <v>26038</v>
      </c>
      <c r="C280" s="159" t="str">
        <f>_xlfn.XLOOKUP(D280,[1]!Data[CEDULA],[1]!Data[Nombre Completo],"No Existe",0,1)</f>
        <v>MARTHA DEL SOCORRO RAMIREZ HAMBURGUER</v>
      </c>
      <c r="D280" s="162">
        <v>32705541</v>
      </c>
      <c r="E280" s="139">
        <f>IFERROR(_xlfn.NUMBERVALUE(Data[[#This Row],[CEDULA ]],",","."),_xlfn.NUMBERVALUE(Data[[#This Row],[CEDULA ]],".",","))</f>
        <v>32705541</v>
      </c>
      <c r="F280" s="139" t="str">
        <f>_xlfn.XLOOKUP(E280,[1]!Data[CEDULA],[1]!Data[CARGO],"No Existe",0,1)</f>
        <v>SUPERNUMERARIO(A)</v>
      </c>
      <c r="G280" s="24" t="str">
        <f>_xlfn.XLOOKUP(E280,[1]!Data[CEDULA],[1]!Data[EMPRESA DONDE PRESTA SERVICIO],"No Existe",0,1)</f>
        <v>COMFAMILIAR ATLANTICO</v>
      </c>
      <c r="H280" s="24" t="str">
        <f>_xlfn.XLOOKUP(E280,[1]!Data[CEDULA],[1]!Data[UBICACIÓN],"No Existe",0,1)</f>
        <v>CENTRO RECREACIONAL TURIPANA</v>
      </c>
      <c r="I280" s="24" t="s">
        <v>25911</v>
      </c>
      <c r="J280" s="111" t="str">
        <f>UPPER(TEXT(Data[[#This Row],[F. INICIO]],"mmmm"))</f>
        <v>SEPTIEMBRE</v>
      </c>
      <c r="K280" s="113">
        <v>3</v>
      </c>
      <c r="L280" s="11" t="s">
        <v>5</v>
      </c>
      <c r="M280" s="11" t="s">
        <v>25630</v>
      </c>
      <c r="N280" s="141" t="str">
        <f>_xlfn.XLOOKUP(D280,[1]!Data[CEDULA],[1]!Data[EPS/SURA],"No Existe",0,1)</f>
        <v>SALUD TOTAL</v>
      </c>
      <c r="O280" s="112">
        <f>YEAR(Data[[#This Row],[F. INICIO]])</f>
        <v>2022</v>
      </c>
      <c r="P280" s="114">
        <v>44809</v>
      </c>
      <c r="Q280" s="114">
        <v>44811</v>
      </c>
      <c r="R280" s="111" t="s">
        <v>5482</v>
      </c>
      <c r="S280" s="92" t="str">
        <f>IF(Data[[#This Row],[TIPO DE INCAPACIDAD]]="LICENCIA DE PATERNIDAD","Licencia de paternidad",IF(Data[[#This Row],[TIPO DE INCAPACIDAD]]="LICENCIA DE LUTO","Licencia de Luto",_xlfn.IFNA(VLOOKUP(R280,'CIE-10 PARA RIPS'!$A$6:B13445,2,0),"No especificado")))</f>
        <v>Dolor agudo</v>
      </c>
      <c r="T280" t="str">
        <f>IF(P280&lt;&gt;"", IF(P280&gt;0, IF(P280&lt;=DATE(YEAR(P280),MONTH(P280),DAY(P280)), IF(P280&gt;=DATE(YEAR(P280),MONTH(P280),1), IF(K280&gt;10, C280, IF(SUMIFS($K:$K, $C:$C, C280, $P:$P, "&gt;="&amp;DATE(YEAR(P280),MONTH(P280),1), $P:$P, "&lt;="&amp;EOMONTH(P280,0))&gt;10, C280, "")), ""))), "")</f>
        <v/>
      </c>
      <c r="U280" t="str">
        <f>IF(AND(P280&lt;&gt;"", P280&gt;=DATE(YEAR(P280),MONTH(P280),1), SUMIFS($K:$K, $C:$C, C280, $P:$P, "&gt;="&amp;DATE(YEAR(P280),MONTH(P280),1), $P:$P, "&lt;="&amp;EOMONTH(P280,0))&gt;10), K280, "")</f>
        <v/>
      </c>
      <c r="V280" t="str">
        <f>IF(AND(P280&lt;&gt;"", P280&gt;=DATE(YEAR(P280),MONTH(P280),1), SUMIFS($K:$K, $C:$C, C280, $P:$P, "&gt;="&amp;DATE(YEAR(P280),MONTH(P280),1), $P:$P, "&lt;="&amp;EOMONTH(P280,0))&gt;10), YEAR(P280), "")</f>
        <v/>
      </c>
      <c r="W280" t="str">
        <f>IF(AND(P280&lt;&gt;"", P280&gt;=DATE(YEAR(P280),MONTH(P280),1), SUMIFS($K:$K, $C:$C, C280, $P:$P, "&gt;="&amp;DATE(YEAR(P280),MONTH(P280),1), $P:$P, "&lt;="&amp;EOMONTH(P280,0))&gt;10), TEXT(P280, "MMMM"), "")</f>
        <v/>
      </c>
      <c r="X280" t="str" cm="1">
        <f t="array" ref="X280">IF(AND(P280&lt;&gt;"", P280&gt;=DATE(YEAR(P280),MONTH(P280),1), SUMIFS($K:$K, $C:$C, C280, $P:$P, "&gt;="&amp;DATE(YEAR(P280),MONTH(P280),1), $P:$P, "&lt;="&amp;EOMONTH(P280,0))&gt;10), _xlfn.TEXTJOIN(", ", TRUE, _xlfn._xlws.FILTER($R:$R, ($C:$C=C280) * ($P:$P&gt;=DATE(YEAR(P280),MONTH(P280),1)) * ($P:$P&lt;=EOMONTH(P280,0)))), "")</f>
        <v/>
      </c>
      <c r="Y280" t="str" cm="1">
        <f t="array" ref="Y280">IF(AND(P280&lt;&gt;"", P280&gt;=DATE(YEAR(P280),MONTH(P280),1), SUMIFS($K:$K, $C:$C, C280, $P:$P, "&gt;="&amp;DATE(YEAR(P280),MONTH(P280),1), $P:$P, "&lt;="&amp;EOMONTH(P280,0))&gt;10), _xlfn.TEXTJOIN(", ", TRUE, _xlfn._xlws.FILTER($S:$S, ($C:$C=C280) * ($P:$P&gt;=DATE(YEAR(P280),MONTH(P280),1)) * ($P:$P&lt;=EOMONTH(P280,0)))), "")</f>
        <v/>
      </c>
    </row>
    <row r="281" spans="1:25" x14ac:dyDescent="0.25">
      <c r="A281" s="83">
        <v>274</v>
      </c>
      <c r="B281" s="111" t="s">
        <v>26038</v>
      </c>
      <c r="C281" s="159" t="str">
        <f>_xlfn.XLOOKUP(D281,[1]!Data[CEDULA],[1]!Data[Nombre Completo],"No Existe",0,1)</f>
        <v>JORGE ANDRES ROCHA HERNANDEZ</v>
      </c>
      <c r="D281" s="162">
        <v>1044393873</v>
      </c>
      <c r="E281" s="139">
        <f>IFERROR(_xlfn.NUMBERVALUE(Data[[#This Row],[CEDULA ]],",","."),_xlfn.NUMBERVALUE(Data[[#This Row],[CEDULA ]],".",","))</f>
        <v>1044393873</v>
      </c>
      <c r="F281" s="139" t="str">
        <f>_xlfn.XLOOKUP(E281,[1]!Data[CEDULA],[1]!Data[CARGO],"No Existe",0,1)</f>
        <v>SUPERNUMERARIO(A)</v>
      </c>
      <c r="G281" s="24" t="str">
        <f>_xlfn.XLOOKUP(E281,[1]!Data[CEDULA],[1]!Data[EMPRESA DONDE PRESTA SERVICIO],"No Existe",0,1)</f>
        <v>COMFAMILIAR ATLANTICO</v>
      </c>
      <c r="H281" s="24" t="str">
        <f>_xlfn.XLOOKUP(E281,[1]!Data[CEDULA],[1]!Data[UBICACIÓN],"No Existe",0,1)</f>
        <v>CENTRO RECREACIONAL TURIPANA</v>
      </c>
      <c r="I281" s="24" t="s">
        <v>25912</v>
      </c>
      <c r="J281" s="111" t="str">
        <f>UPPER(TEXT(Data[[#This Row],[F. INICIO]],"mmmm"))</f>
        <v>SEPTIEMBRE</v>
      </c>
      <c r="K281" s="113">
        <v>2</v>
      </c>
      <c r="L281" s="11" t="s">
        <v>5</v>
      </c>
      <c r="M281" s="11" t="s">
        <v>25630</v>
      </c>
      <c r="N281" s="141" t="str">
        <f>_xlfn.XLOOKUP(D281,[1]!Data[CEDULA],[1]!Data[EPS/SURA],"No Existe",0,1)</f>
        <v>FAMISANAR</v>
      </c>
      <c r="O281" s="112">
        <f>YEAR(Data[[#This Row],[F. INICIO]])</f>
        <v>2022</v>
      </c>
      <c r="P281" s="114">
        <v>44806</v>
      </c>
      <c r="Q281" s="114">
        <v>44807</v>
      </c>
      <c r="R281" s="111" t="s">
        <v>88</v>
      </c>
      <c r="S281" s="92" t="str">
        <f>IF(Data[[#This Row],[TIPO DE INCAPACIDAD]]="LICENCIA DE PATERNIDAD","Licencia de paternidad",IF(Data[[#This Row],[TIPO DE INCAPACIDAD]]="LICENCIA DE LUTO","Licencia de Luto",_xlfn.IFNA(VLOOKUP(R281,'CIE-10 PARA RIPS'!$A$6:B13446,2,0),"No especificado")))</f>
        <v>Fiebre, no especificada</v>
      </c>
      <c r="T281" t="str">
        <f>IF(P281&lt;&gt;"", IF(P281&gt;0, IF(P281&lt;=DATE(YEAR(P281),MONTH(P281),DAY(P281)), IF(P281&gt;=DATE(YEAR(P281),MONTH(P281),1), IF(K281&gt;10, C281, IF(SUMIFS($K:$K, $C:$C, C281, $P:$P, "&gt;="&amp;DATE(YEAR(P281),MONTH(P281),1), $P:$P, "&lt;="&amp;EOMONTH(P281,0))&gt;10, C281, "")), ""))), "")</f>
        <v/>
      </c>
      <c r="U281" t="str">
        <f>IF(AND(P281&lt;&gt;"", P281&gt;=DATE(YEAR(P281),MONTH(P281),1), SUMIFS($K:$K, $C:$C, C281, $P:$P, "&gt;="&amp;DATE(YEAR(P281),MONTH(P281),1), $P:$P, "&lt;="&amp;EOMONTH(P281,0))&gt;10), K281, "")</f>
        <v/>
      </c>
      <c r="V281" t="str">
        <f>IF(AND(P281&lt;&gt;"", P281&gt;=DATE(YEAR(P281),MONTH(P281),1), SUMIFS($K:$K, $C:$C, C281, $P:$P, "&gt;="&amp;DATE(YEAR(P281),MONTH(P281),1), $P:$P, "&lt;="&amp;EOMONTH(P281,0))&gt;10), YEAR(P281), "")</f>
        <v/>
      </c>
      <c r="W281" t="str">
        <f>IF(AND(P281&lt;&gt;"", P281&gt;=DATE(YEAR(P281),MONTH(P281),1), SUMIFS($K:$K, $C:$C, C281, $P:$P, "&gt;="&amp;DATE(YEAR(P281),MONTH(P281),1), $P:$P, "&lt;="&amp;EOMONTH(P281,0))&gt;10), TEXT(P281, "MMMM"), "")</f>
        <v/>
      </c>
      <c r="X281" t="str" cm="1">
        <f t="array" ref="X281">IF(AND(P281&lt;&gt;"", P281&gt;=DATE(YEAR(P281),MONTH(P281),1), SUMIFS($K:$K, $C:$C, C281, $P:$P, "&gt;="&amp;DATE(YEAR(P281),MONTH(P281),1), $P:$P, "&lt;="&amp;EOMONTH(P281,0))&gt;10), _xlfn.TEXTJOIN(", ", TRUE, _xlfn._xlws.FILTER($R:$R, ($C:$C=C281) * ($P:$P&gt;=DATE(YEAR(P281),MONTH(P281),1)) * ($P:$P&lt;=EOMONTH(P281,0)))), "")</f>
        <v/>
      </c>
      <c r="Y281" t="str" cm="1">
        <f t="array" ref="Y281">IF(AND(P281&lt;&gt;"", P281&gt;=DATE(YEAR(P281),MONTH(P281),1), SUMIFS($K:$K, $C:$C, C281, $P:$P, "&gt;="&amp;DATE(YEAR(P281),MONTH(P281),1), $P:$P, "&lt;="&amp;EOMONTH(P281,0))&gt;10), _xlfn.TEXTJOIN(", ", TRUE, _xlfn._xlws.FILTER($S:$S, ($C:$C=C281) * ($P:$P&gt;=DATE(YEAR(P281),MONTH(P281),1)) * ($P:$P&lt;=EOMONTH(P281,0)))), "")</f>
        <v/>
      </c>
    </row>
    <row r="282" spans="1:25" ht="30" x14ac:dyDescent="0.25">
      <c r="A282" s="83">
        <v>275</v>
      </c>
      <c r="B282" s="111" t="s">
        <v>26038</v>
      </c>
      <c r="C282" s="159" t="str">
        <f>_xlfn.XLOOKUP(D282,[1]!Data[CEDULA],[1]!Data[Nombre Completo],"No Existe",0,1)</f>
        <v>GUILLERMO DAVID BUENO GUZMAN</v>
      </c>
      <c r="D282" s="162">
        <v>92125996</v>
      </c>
      <c r="E282" s="139">
        <f>IFERROR(_xlfn.NUMBERVALUE(Data[[#This Row],[CEDULA ]],",","."),_xlfn.NUMBERVALUE(Data[[#This Row],[CEDULA ]],".",","))</f>
        <v>92125996</v>
      </c>
      <c r="F282" s="139" t="str">
        <f>_xlfn.XLOOKUP(E282,[1]!Data[CEDULA],[1]!Data[CARGO],"No Existe",0,1)</f>
        <v>COCINERO 1</v>
      </c>
      <c r="G282" s="24" t="str">
        <f>_xlfn.XLOOKUP(E282,[1]!Data[CEDULA],[1]!Data[EMPRESA DONDE PRESTA SERVICIO],"No Existe",0,1)</f>
        <v>COMFAMILIAR ATLANTICO</v>
      </c>
      <c r="H282" s="24" t="str">
        <f>_xlfn.XLOOKUP(E282,[1]!Data[CEDULA],[1]!Data[UBICACIÓN],"No Existe",0,1)</f>
        <v>CLUB SOCIAL</v>
      </c>
      <c r="I282" s="24" t="s">
        <v>25912</v>
      </c>
      <c r="J282" s="111" t="str">
        <f>UPPER(TEXT(Data[[#This Row],[F. INICIO]],"mmmm"))</f>
        <v>SEPTIEMBRE</v>
      </c>
      <c r="K282" s="113">
        <v>3</v>
      </c>
      <c r="L282" s="11" t="s">
        <v>5</v>
      </c>
      <c r="M282" s="11" t="s">
        <v>25630</v>
      </c>
      <c r="N282" s="141" t="str">
        <f>_xlfn.XLOOKUP(D282,[1]!Data[CEDULA],[1]!Data[EPS/SURA],"No Existe",0,1)</f>
        <v>SALUD TOTAL</v>
      </c>
      <c r="O282" s="112">
        <f>YEAR(Data[[#This Row],[F. INICIO]])</f>
        <v>2022</v>
      </c>
      <c r="P282" s="114">
        <v>44805</v>
      </c>
      <c r="Q282" s="114">
        <v>44809</v>
      </c>
      <c r="R282" s="111" t="s">
        <v>34</v>
      </c>
      <c r="S282" s="92" t="str">
        <f>IF(Data[[#This Row],[TIPO DE INCAPACIDAD]]="LICENCIA DE PATERNIDAD","Licencia de paternidad",IF(Data[[#This Row],[TIPO DE INCAPACIDAD]]="LICENCIA DE LUTO","Licencia de Luto",_xlfn.IFNA(VLOOKUP(R282,'CIE-10 PARA RIPS'!$A$6:B13447,2,0),"No especificado")))</f>
        <v>ulcera de miembro inferior, no clasificada en otra parte</v>
      </c>
      <c r="T282" t="str">
        <f>IF(P282&lt;&gt;"", IF(P282&gt;0, IF(P282&lt;=DATE(YEAR(P282),MONTH(P282),DAY(P282)), IF(P282&gt;=DATE(YEAR(P282),MONTH(P282),1), IF(K282&gt;10, C282, IF(SUMIFS($K:$K, $C:$C, C282, $P:$P, "&gt;="&amp;DATE(YEAR(P282),MONTH(P282),1), $P:$P, "&lt;="&amp;EOMONTH(P282,0))&gt;10, C282, "")), ""))), "")</f>
        <v/>
      </c>
      <c r="U282" t="str">
        <f>IF(AND(P282&lt;&gt;"", P282&gt;=DATE(YEAR(P282),MONTH(P282),1), SUMIFS($K:$K, $C:$C, C282, $P:$P, "&gt;="&amp;DATE(YEAR(P282),MONTH(P282),1), $P:$P, "&lt;="&amp;EOMONTH(P282,0))&gt;10), K282, "")</f>
        <v/>
      </c>
      <c r="V282" t="str">
        <f>IF(AND(P282&lt;&gt;"", P282&gt;=DATE(YEAR(P282),MONTH(P282),1), SUMIFS($K:$K, $C:$C, C282, $P:$P, "&gt;="&amp;DATE(YEAR(P282),MONTH(P282),1), $P:$P, "&lt;="&amp;EOMONTH(P282,0))&gt;10), YEAR(P282), "")</f>
        <v/>
      </c>
      <c r="W282" t="str">
        <f>IF(AND(P282&lt;&gt;"", P282&gt;=DATE(YEAR(P282),MONTH(P282),1), SUMIFS($K:$K, $C:$C, C282, $P:$P, "&gt;="&amp;DATE(YEAR(P282),MONTH(P282),1), $P:$P, "&lt;="&amp;EOMONTH(P282,0))&gt;10), TEXT(P282, "MMMM"), "")</f>
        <v/>
      </c>
      <c r="X282" t="str" cm="1">
        <f t="array" ref="X282">IF(AND(P282&lt;&gt;"", P282&gt;=DATE(YEAR(P282),MONTH(P282),1), SUMIFS($K:$K, $C:$C, C282, $P:$P, "&gt;="&amp;DATE(YEAR(P282),MONTH(P282),1), $P:$P, "&lt;="&amp;EOMONTH(P282,0))&gt;10), _xlfn.TEXTJOIN(", ", TRUE, _xlfn._xlws.FILTER($R:$R, ($C:$C=C282) * ($P:$P&gt;=DATE(YEAR(P282),MONTH(P282),1)) * ($P:$P&lt;=EOMONTH(P282,0)))), "")</f>
        <v/>
      </c>
      <c r="Y282" t="str" cm="1">
        <f t="array" ref="Y282">IF(AND(P282&lt;&gt;"", P282&gt;=DATE(YEAR(P282),MONTH(P282),1), SUMIFS($K:$K, $C:$C, C282, $P:$P, "&gt;="&amp;DATE(YEAR(P282),MONTH(P282),1), $P:$P, "&lt;="&amp;EOMONTH(P282,0))&gt;10), _xlfn.TEXTJOIN(", ", TRUE, _xlfn._xlws.FILTER($S:$S, ($C:$C=C282) * ($P:$P&gt;=DATE(YEAR(P282),MONTH(P282),1)) * ($P:$P&lt;=EOMONTH(P282,0)))), "")</f>
        <v/>
      </c>
    </row>
    <row r="283" spans="1:25" ht="30" x14ac:dyDescent="0.25">
      <c r="A283" s="83">
        <v>276</v>
      </c>
      <c r="B283" s="111" t="s">
        <v>26038</v>
      </c>
      <c r="C283" s="159" t="str">
        <f>_xlfn.XLOOKUP(D283,[1]!Data[CEDULA],[1]!Data[Nombre Completo],"No Existe",0,1)</f>
        <v>GUILLERMO DAVID BUENO GUZMAN</v>
      </c>
      <c r="D283" s="162">
        <v>92125996</v>
      </c>
      <c r="E283" s="139">
        <f>IFERROR(_xlfn.NUMBERVALUE(Data[[#This Row],[CEDULA ]],",","."),_xlfn.NUMBERVALUE(Data[[#This Row],[CEDULA ]],".",","))</f>
        <v>92125996</v>
      </c>
      <c r="F283" s="139" t="str">
        <f>_xlfn.XLOOKUP(E283,[1]!Data[CEDULA],[1]!Data[CARGO],"No Existe",0,1)</f>
        <v>COCINERO 1</v>
      </c>
      <c r="G283" s="24" t="str">
        <f>_xlfn.XLOOKUP(E283,[1]!Data[CEDULA],[1]!Data[EMPRESA DONDE PRESTA SERVICIO],"No Existe",0,1)</f>
        <v>COMFAMILIAR ATLANTICO</v>
      </c>
      <c r="H283" s="24" t="str">
        <f>_xlfn.XLOOKUP(E283,[1]!Data[CEDULA],[1]!Data[UBICACIÓN],"No Existe",0,1)</f>
        <v>CLUB SOCIAL</v>
      </c>
      <c r="I283" s="24" t="s">
        <v>25912</v>
      </c>
      <c r="J283" s="111" t="str">
        <f>UPPER(TEXT(Data[[#This Row],[F. INICIO]],"mmmm"))</f>
        <v>SEPTIEMBRE</v>
      </c>
      <c r="K283" s="113">
        <v>6</v>
      </c>
      <c r="L283" s="11" t="s">
        <v>5</v>
      </c>
      <c r="M283" s="11" t="s">
        <v>25630</v>
      </c>
      <c r="N283" s="141" t="str">
        <f>_xlfn.XLOOKUP(D283,[1]!Data[CEDULA],[1]!Data[EPS/SURA],"No Existe",0,1)</f>
        <v>SALUD TOTAL</v>
      </c>
      <c r="O283" s="112">
        <f>YEAR(Data[[#This Row],[F. INICIO]])</f>
        <v>2022</v>
      </c>
      <c r="P283" s="114">
        <v>44811</v>
      </c>
      <c r="Q283" s="114">
        <v>44816</v>
      </c>
      <c r="R283" s="111" t="s">
        <v>34</v>
      </c>
      <c r="S283" s="92" t="str">
        <f>IF(Data[[#This Row],[TIPO DE INCAPACIDAD]]="LICENCIA DE PATERNIDAD","Licencia de paternidad",IF(Data[[#This Row],[TIPO DE INCAPACIDAD]]="LICENCIA DE LUTO","Licencia de Luto",_xlfn.IFNA(VLOOKUP(R283,'CIE-10 PARA RIPS'!$A$6:B13448,2,0),"No especificado")))</f>
        <v>ulcera de miembro inferior, no clasificada en otra parte</v>
      </c>
      <c r="T283" t="str">
        <f>IF(P283&lt;&gt;"", IF(P283&gt;0, IF(P283&lt;=DATE(YEAR(P283),MONTH(P283),DAY(P283)), IF(P283&gt;=DATE(YEAR(P283),MONTH(P283),1), IF(K283&gt;10, C283, IF(SUMIFS($K:$K, $C:$C, C283, $P:$P, "&gt;="&amp;DATE(YEAR(P283),MONTH(P283),1), $P:$P, "&lt;="&amp;EOMONTH(P283,0))&gt;10, C283, "")), ""))), "")</f>
        <v/>
      </c>
      <c r="U283" t="str">
        <f>IF(AND(P283&lt;&gt;"", P283&gt;=DATE(YEAR(P283),MONTH(P283),1), SUMIFS($K:$K, $C:$C, C283, $P:$P, "&gt;="&amp;DATE(YEAR(P283),MONTH(P283),1), $P:$P, "&lt;="&amp;EOMONTH(P283,0))&gt;10), K283, "")</f>
        <v/>
      </c>
      <c r="V283" t="str">
        <f>IF(AND(P283&lt;&gt;"", P283&gt;=DATE(YEAR(P283),MONTH(P283),1), SUMIFS($K:$K, $C:$C, C283, $P:$P, "&gt;="&amp;DATE(YEAR(P283),MONTH(P283),1), $P:$P, "&lt;="&amp;EOMONTH(P283,0))&gt;10), YEAR(P283), "")</f>
        <v/>
      </c>
      <c r="W283" t="str">
        <f>IF(AND(P283&lt;&gt;"", P283&gt;=DATE(YEAR(P283),MONTH(P283),1), SUMIFS($K:$K, $C:$C, C283, $P:$P, "&gt;="&amp;DATE(YEAR(P283),MONTH(P283),1), $P:$P, "&lt;="&amp;EOMONTH(P283,0))&gt;10), TEXT(P283, "MMMM"), "")</f>
        <v/>
      </c>
      <c r="X283" t="str" cm="1">
        <f t="array" ref="X283">IF(AND(P283&lt;&gt;"", P283&gt;=DATE(YEAR(P283),MONTH(P283),1), SUMIFS($K:$K, $C:$C, C283, $P:$P, "&gt;="&amp;DATE(YEAR(P283),MONTH(P283),1), $P:$P, "&lt;="&amp;EOMONTH(P283,0))&gt;10), _xlfn.TEXTJOIN(", ", TRUE, _xlfn._xlws.FILTER($R:$R, ($C:$C=C283) * ($P:$P&gt;=DATE(YEAR(P283),MONTH(P283),1)) * ($P:$P&lt;=EOMONTH(P283,0)))), "")</f>
        <v/>
      </c>
      <c r="Y283" t="str" cm="1">
        <f t="array" ref="Y283">IF(AND(P283&lt;&gt;"", P283&gt;=DATE(YEAR(P283),MONTH(P283),1), SUMIFS($K:$K, $C:$C, C283, $P:$P, "&gt;="&amp;DATE(YEAR(P283),MONTH(P283),1), $P:$P, "&lt;="&amp;EOMONTH(P283,0))&gt;10), _xlfn.TEXTJOIN(", ", TRUE, _xlfn._xlws.FILTER($S:$S, ($C:$C=C283) * ($P:$P&gt;=DATE(YEAR(P283),MONTH(P283),1)) * ($P:$P&lt;=EOMONTH(P283,0)))), "")</f>
        <v/>
      </c>
    </row>
    <row r="284" spans="1:25" x14ac:dyDescent="0.25">
      <c r="A284" s="83">
        <v>277</v>
      </c>
      <c r="B284" s="111" t="s">
        <v>26038</v>
      </c>
      <c r="C284" s="159" t="str">
        <f>_xlfn.XLOOKUP(D284,[1]!Data[CEDULA],[1]!Data[Nombre Completo],"No Existe",0,1)</f>
        <v>KARINA GREGORIA SALAS BROCHERO</v>
      </c>
      <c r="D284" s="162">
        <v>1007096798</v>
      </c>
      <c r="E284" s="139">
        <f>IFERROR(_xlfn.NUMBERVALUE(Data[[#This Row],[CEDULA ]],",","."),_xlfn.NUMBERVALUE(Data[[#This Row],[CEDULA ]],".",","))</f>
        <v>1007096798</v>
      </c>
      <c r="F284" s="139" t="str">
        <f>_xlfn.XLOOKUP(E284,[1]!Data[CEDULA],[1]!Data[CARGO],"No Existe",0,1)</f>
        <v>SUPERNUMERARIO(A)</v>
      </c>
      <c r="G284" s="24" t="str">
        <f>_xlfn.XLOOKUP(E284,[1]!Data[CEDULA],[1]!Data[EMPRESA DONDE PRESTA SERVICIO],"No Existe",0,1)</f>
        <v>COMFAMILIAR ATLANTICO</v>
      </c>
      <c r="H284" s="24" t="str">
        <f>_xlfn.XLOOKUP(E284,[1]!Data[CEDULA],[1]!Data[UBICACIÓN],"No Existe",0,1)</f>
        <v>SEDE NORTE</v>
      </c>
      <c r="I284" s="24" t="s">
        <v>25911</v>
      </c>
      <c r="J284" s="111" t="str">
        <f>UPPER(TEXT(Data[[#This Row],[F. INICIO]],"mmmm"))</f>
        <v>SEPTIEMBRE</v>
      </c>
      <c r="K284" s="113">
        <v>5</v>
      </c>
      <c r="L284" s="11" t="s">
        <v>5</v>
      </c>
      <c r="M284" s="11" t="s">
        <v>25630</v>
      </c>
      <c r="N284" s="141" t="str">
        <f>_xlfn.XLOOKUP(D284,[1]!Data[CEDULA],[1]!Data[EPS/SURA],"No Existe",0,1)</f>
        <v>E.P.S SANITAS</v>
      </c>
      <c r="O284" s="112">
        <f>YEAR(Data[[#This Row],[F. INICIO]])</f>
        <v>2022</v>
      </c>
      <c r="P284" s="114">
        <v>44812</v>
      </c>
      <c r="Q284" s="114">
        <v>44816</v>
      </c>
      <c r="R284" s="111" t="s">
        <v>70</v>
      </c>
      <c r="S284" s="92" t="str">
        <f>IF(Data[[#This Row],[TIPO DE INCAPACIDAD]]="LICENCIA DE PATERNIDAD","Licencia de paternidad",IF(Data[[#This Row],[TIPO DE INCAPACIDAD]]="LICENCIA DE LUTO","Licencia de Luto",_xlfn.IFNA(VLOOKUP(R284,'CIE-10 PARA RIPS'!$A$6:B13449,2,0),"No especificado")))</f>
        <v>Amenaza de aborto</v>
      </c>
      <c r="T284" t="str">
        <f>IF(P284&lt;&gt;"", IF(P284&gt;0, IF(P284&lt;=DATE(YEAR(P284),MONTH(P284),DAY(P284)), IF(P284&gt;=DATE(YEAR(P284),MONTH(P284),1), IF(K284&gt;10, C284, IF(SUMIFS($K:$K, $C:$C, C284, $P:$P, "&gt;="&amp;DATE(YEAR(P284),MONTH(P284),1), $P:$P, "&lt;="&amp;EOMONTH(P284,0))&gt;10, C284, "")), ""))), "")</f>
        <v>KARINA GREGORIA SALAS BROCHERO</v>
      </c>
      <c r="U284">
        <f>IF(AND(P284&lt;&gt;"", P284&gt;=DATE(YEAR(P284),MONTH(P284),1), SUMIFS($K:$K, $C:$C, C284, $P:$P, "&gt;="&amp;DATE(YEAR(P284),MONTH(P284),1), $P:$P, "&lt;="&amp;EOMONTH(P284,0))&gt;10), K284, "")</f>
        <v>5</v>
      </c>
      <c r="V284">
        <f>IF(AND(P284&lt;&gt;"", P284&gt;=DATE(YEAR(P284),MONTH(P284),1), SUMIFS($K:$K, $C:$C, C284, $P:$P, "&gt;="&amp;DATE(YEAR(P284),MONTH(P284),1), $P:$P, "&lt;="&amp;EOMONTH(P284,0))&gt;10), YEAR(P284), "")</f>
        <v>2022</v>
      </c>
      <c r="W284" t="str">
        <f>IF(AND(P284&lt;&gt;"", P284&gt;=DATE(YEAR(P284),MONTH(P284),1), SUMIFS($K:$K, $C:$C, C284, $P:$P, "&gt;="&amp;DATE(YEAR(P284),MONTH(P284),1), $P:$P, "&lt;="&amp;EOMONTH(P284,0))&gt;10), TEXT(P284, "MMMM"), "")</f>
        <v>septiembre</v>
      </c>
      <c r="X284" t="str" cm="1">
        <f t="array" ref="X284">IF(AND(P284&lt;&gt;"", P284&gt;=DATE(YEAR(P284),MONTH(P284),1), SUMIFS($K:$K, $C:$C, C284, $P:$P, "&gt;="&amp;DATE(YEAR(P284),MONTH(P284),1), $P:$P, "&lt;="&amp;EOMONTH(P284,0))&gt;10), _xlfn.TEXTJOIN(", ", TRUE, _xlfn._xlws.FILTER($R:$R, ($C:$C=C284) * ($P:$P&gt;=DATE(YEAR(P284),MONTH(P284),1)) * ($P:$P&lt;=EOMONTH(P284,0)))), "")</f>
        <v>O200, O054</v>
      </c>
      <c r="Y284" t="str" cm="1">
        <f t="array" ref="Y284">IF(AND(P284&lt;&gt;"", P284&gt;=DATE(YEAR(P284),MONTH(P284),1), SUMIFS($K:$K, $C:$C, C284, $P:$P, "&gt;="&amp;DATE(YEAR(P284),MONTH(P284),1), $P:$P, "&lt;="&amp;EOMONTH(P284,0))&gt;10), _xlfn.TEXTJOIN(", ", TRUE, _xlfn._xlws.FILTER($S:$S, ($C:$C=C284) * ($P:$P&gt;=DATE(YEAR(P284),MONTH(P284),1)) * ($P:$P&lt;=EOMONTH(P284,0)))), "")</f>
        <v>Amenaza de aborto, Otro aborto incompleto, sin complicacion</v>
      </c>
    </row>
    <row r="285" spans="1:25" x14ac:dyDescent="0.25">
      <c r="A285" s="83">
        <v>278</v>
      </c>
      <c r="B285" s="111" t="s">
        <v>26038</v>
      </c>
      <c r="C285" s="159" t="str">
        <f>_xlfn.XLOOKUP(D285,[1]!Data[CEDULA],[1]!Data[Nombre Completo],"No Existe",0,1)</f>
        <v>KARINA GREGORIA SALAS BROCHERO</v>
      </c>
      <c r="D285" s="162">
        <v>1007096798</v>
      </c>
      <c r="E285" s="139">
        <f>IFERROR(_xlfn.NUMBERVALUE(Data[[#This Row],[CEDULA ]],",","."),_xlfn.NUMBERVALUE(Data[[#This Row],[CEDULA ]],".",","))</f>
        <v>1007096798</v>
      </c>
      <c r="F285" s="139" t="str">
        <f>_xlfn.XLOOKUP(E285,[1]!Data[CEDULA],[1]!Data[CARGO],"No Existe",0,1)</f>
        <v>SUPERNUMERARIO(A)</v>
      </c>
      <c r="G285" s="24" t="str">
        <f>_xlfn.XLOOKUP(E285,[1]!Data[CEDULA],[1]!Data[EMPRESA DONDE PRESTA SERVICIO],"No Existe",0,1)</f>
        <v>COMFAMILIAR ATLANTICO</v>
      </c>
      <c r="H285" s="24" t="str">
        <f>_xlfn.XLOOKUP(E285,[1]!Data[CEDULA],[1]!Data[UBICACIÓN],"No Existe",0,1)</f>
        <v>SEDE NORTE</v>
      </c>
      <c r="I285" s="24" t="s">
        <v>25911</v>
      </c>
      <c r="J285" s="111" t="str">
        <f>UPPER(TEXT(Data[[#This Row],[F. INICIO]],"mmmm"))</f>
        <v>SEPTIEMBRE</v>
      </c>
      <c r="K285" s="113">
        <v>15</v>
      </c>
      <c r="L285" s="11" t="s">
        <v>5</v>
      </c>
      <c r="M285" s="11" t="s">
        <v>25630</v>
      </c>
      <c r="N285" s="141" t="str">
        <f>_xlfn.XLOOKUP(D285,[1]!Data[CEDULA],[1]!Data[EPS/SURA],"No Existe",0,1)</f>
        <v>E.P.S SANITAS</v>
      </c>
      <c r="O285" s="112">
        <f>YEAR(Data[[#This Row],[F. INICIO]])</f>
        <v>2022</v>
      </c>
      <c r="P285" s="114">
        <v>44816</v>
      </c>
      <c r="Q285" s="114">
        <v>44830</v>
      </c>
      <c r="R285" s="111" t="s">
        <v>6968</v>
      </c>
      <c r="S285" s="92" t="str">
        <f>IF(Data[[#This Row],[TIPO DE INCAPACIDAD]]="LICENCIA DE PATERNIDAD","Licencia de paternidad",IF(Data[[#This Row],[TIPO DE INCAPACIDAD]]="LICENCIA DE LUTO","Licencia de Luto",_xlfn.IFNA(VLOOKUP(R285,'CIE-10 PARA RIPS'!$A$6:B13450,2,0),"No especificado")))</f>
        <v>Otro aborto incompleto, sin complicacion</v>
      </c>
      <c r="T285" t="str">
        <f>IF(P285&lt;&gt;"", IF(P285&gt;0, IF(P285&lt;=DATE(YEAR(P285),MONTH(P285),DAY(P285)), IF(P285&gt;=DATE(YEAR(P285),MONTH(P285),1), IF(K285&gt;10, C285, IF(SUMIFS($K:$K, $C:$C, C285, $P:$P, "&gt;="&amp;DATE(YEAR(P285),MONTH(P285),1), $P:$P, "&lt;="&amp;EOMONTH(P285,0))&gt;10, C285, "")), ""))), "")</f>
        <v>KARINA GREGORIA SALAS BROCHERO</v>
      </c>
      <c r="U285">
        <f>IF(AND(P285&lt;&gt;"", P285&gt;=DATE(YEAR(P285),MONTH(P285),1), SUMIFS($K:$K, $C:$C, C285, $P:$P, "&gt;="&amp;DATE(YEAR(P285),MONTH(P285),1), $P:$P, "&lt;="&amp;EOMONTH(P285,0))&gt;10), K285, "")</f>
        <v>15</v>
      </c>
      <c r="V285">
        <f>IF(AND(P285&lt;&gt;"", P285&gt;=DATE(YEAR(P285),MONTH(P285),1), SUMIFS($K:$K, $C:$C, C285, $P:$P, "&gt;="&amp;DATE(YEAR(P285),MONTH(P285),1), $P:$P, "&lt;="&amp;EOMONTH(P285,0))&gt;10), YEAR(P285), "")</f>
        <v>2022</v>
      </c>
      <c r="W285" t="str">
        <f>IF(AND(P285&lt;&gt;"", P285&gt;=DATE(YEAR(P285),MONTH(P285),1), SUMIFS($K:$K, $C:$C, C285, $P:$P, "&gt;="&amp;DATE(YEAR(P285),MONTH(P285),1), $P:$P, "&lt;="&amp;EOMONTH(P285,0))&gt;10), TEXT(P285, "MMMM"), "")</f>
        <v>septiembre</v>
      </c>
      <c r="X285" t="str" cm="1">
        <f t="array" ref="X285">IF(AND(P285&lt;&gt;"", P285&gt;=DATE(YEAR(P285),MONTH(P285),1), SUMIFS($K:$K, $C:$C, C285, $P:$P, "&gt;="&amp;DATE(YEAR(P285),MONTH(P285),1), $P:$P, "&lt;="&amp;EOMONTH(P285,0))&gt;10), _xlfn.TEXTJOIN(", ", TRUE, _xlfn._xlws.FILTER($R:$R, ($C:$C=C285) * ($P:$P&gt;=DATE(YEAR(P285),MONTH(P285),1)) * ($P:$P&lt;=EOMONTH(P285,0)))), "")</f>
        <v>O200, O054</v>
      </c>
      <c r="Y285" t="str" cm="1">
        <f t="array" ref="Y285">IF(AND(P285&lt;&gt;"", P285&gt;=DATE(YEAR(P285),MONTH(P285),1), SUMIFS($K:$K, $C:$C, C285, $P:$P, "&gt;="&amp;DATE(YEAR(P285),MONTH(P285),1), $P:$P, "&lt;="&amp;EOMONTH(P285,0))&gt;10), _xlfn.TEXTJOIN(", ", TRUE, _xlfn._xlws.FILTER($S:$S, ($C:$C=C285) * ($P:$P&gt;=DATE(YEAR(P285),MONTH(P285),1)) * ($P:$P&lt;=EOMONTH(P285,0)))), "")</f>
        <v>Amenaza de aborto, Otro aborto incompleto, sin complicacion</v>
      </c>
    </row>
    <row r="286" spans="1:25" ht="30" x14ac:dyDescent="0.25">
      <c r="A286" s="83">
        <v>279</v>
      </c>
      <c r="B286" s="111" t="s">
        <v>26038</v>
      </c>
      <c r="C286" s="159" t="str">
        <f>_xlfn.XLOOKUP(D286,[1]!Data[CEDULA],[1]!Data[Nombre Completo],"No Existe",0,1)</f>
        <v>LILIBETH YANINE PEREZ PEREZ</v>
      </c>
      <c r="D286" s="162">
        <v>1143151743</v>
      </c>
      <c r="E286" s="139">
        <f>IFERROR(_xlfn.NUMBERVALUE(Data[[#This Row],[CEDULA ]],",","."),_xlfn.NUMBERVALUE(Data[[#This Row],[CEDULA ]],".",","))</f>
        <v>1143151743</v>
      </c>
      <c r="F286" s="139" t="str">
        <f>_xlfn.XLOOKUP(E286,[1]!Data[CEDULA],[1]!Data[CARGO],"No Existe",0,1)</f>
        <v>AYUDANTE</v>
      </c>
      <c r="G286" s="24" t="str">
        <f>_xlfn.XLOOKUP(E286,[1]!Data[CEDULA],[1]!Data[EMPRESA DONDE PRESTA SERVICIO],"No Existe",0,1)</f>
        <v>COMFAMILIAR ATLANTICO</v>
      </c>
      <c r="H286" s="24" t="str">
        <f>_xlfn.XLOOKUP(E286,[1]!Data[CEDULA],[1]!Data[UBICACIÓN],"No Existe",0,1)</f>
        <v>CENTRO RECREACIONAL TURIPANA</v>
      </c>
      <c r="I286" s="24" t="s">
        <v>25911</v>
      </c>
      <c r="J286" s="111" t="str">
        <f>UPPER(TEXT(Data[[#This Row],[F. INICIO]],"mmmm"))</f>
        <v>SEPTIEMBRE</v>
      </c>
      <c r="K286" s="113">
        <v>1</v>
      </c>
      <c r="L286" s="11" t="s">
        <v>5</v>
      </c>
      <c r="M286" s="11" t="s">
        <v>25630</v>
      </c>
      <c r="N286" s="141" t="str">
        <f>_xlfn.XLOOKUP(D286,[1]!Data[CEDULA],[1]!Data[EPS/SURA],"No Existe",0,1)</f>
        <v>EPS/SURA</v>
      </c>
      <c r="O286" s="112">
        <f>YEAR(Data[[#This Row],[F. INICIO]])</f>
        <v>2022</v>
      </c>
      <c r="P286" s="114">
        <v>44817</v>
      </c>
      <c r="Q286" s="114">
        <v>44817</v>
      </c>
      <c r="R286" s="111" t="s">
        <v>556</v>
      </c>
      <c r="S286" s="92" t="str">
        <f>IF(Data[[#This Row],[TIPO DE INCAPACIDAD]]="LICENCIA DE PATERNIDAD","Licencia de paternidad",IF(Data[[#This Row],[TIPO DE INCAPACIDAD]]="LICENCIA DE LUTO","Licencia de Luto",_xlfn.IFNA(VLOOKUP(R286,'CIE-10 PARA RIPS'!$A$6:B13451,2,0),"No especificado")))</f>
        <v>Supervision de embarazo de alto riesgo, sin otra especificacion</v>
      </c>
      <c r="T286" t="str">
        <f>IF(P286&lt;&gt;"", IF(P286&gt;0, IF(P286&lt;=DATE(YEAR(P286),MONTH(P286),DAY(P286)), IF(P286&gt;=DATE(YEAR(P286),MONTH(P286),1), IF(K286&gt;10, C286, IF(SUMIFS($K:$K, $C:$C, C286, $P:$P, "&gt;="&amp;DATE(YEAR(P286),MONTH(P286),1), $P:$P, "&lt;="&amp;EOMONTH(P286,0))&gt;10, C286, "")), ""))), "")</f>
        <v>LILIBETH YANINE PEREZ PEREZ</v>
      </c>
      <c r="U286">
        <f>IF(AND(P286&lt;&gt;"", P286&gt;=DATE(YEAR(P286),MONTH(P286),1), SUMIFS($K:$K, $C:$C, C286, $P:$P, "&gt;="&amp;DATE(YEAR(P286),MONTH(P286),1), $P:$P, "&lt;="&amp;EOMONTH(P286,0))&gt;10), K286, "")</f>
        <v>1</v>
      </c>
      <c r="V286">
        <f>IF(AND(P286&lt;&gt;"", P286&gt;=DATE(YEAR(P286),MONTH(P286),1), SUMIFS($K:$K, $C:$C, C286, $P:$P, "&gt;="&amp;DATE(YEAR(P286),MONTH(P286),1), $P:$P, "&lt;="&amp;EOMONTH(P286,0))&gt;10), YEAR(P286), "")</f>
        <v>2022</v>
      </c>
      <c r="W286" t="str">
        <f>IF(AND(P286&lt;&gt;"", P286&gt;=DATE(YEAR(P286),MONTH(P286),1), SUMIFS($K:$K, $C:$C, C286, $P:$P, "&gt;="&amp;DATE(YEAR(P286),MONTH(P286),1), $P:$P, "&lt;="&amp;EOMONTH(P286,0))&gt;10), TEXT(P286, "MMMM"), "")</f>
        <v>septiembre</v>
      </c>
      <c r="X286" t="str" cm="1">
        <f t="array" ref="X286">IF(AND(P286&lt;&gt;"", P286&gt;=DATE(YEAR(P286),MONTH(P286),1), SUMIFS($K:$K, $C:$C, C286, $P:$P, "&gt;="&amp;DATE(YEAR(P286),MONTH(P286),1), $P:$P, "&lt;="&amp;EOMONTH(P286,0))&gt;10), _xlfn.TEXTJOIN(", ", TRUE, _xlfn._xlws.FILTER($R:$R, ($C:$C=C286) * ($P:$P&gt;=DATE(YEAR(P286),MONTH(P286),1)) * ($P:$P&lt;=EOMONTH(P286,0)))), "")</f>
        <v>O470, Z359, O800</v>
      </c>
      <c r="Y286" t="str" cm="1">
        <f t="array" ref="Y286">IF(AND(P286&lt;&gt;"", P286&gt;=DATE(YEAR(P286),MONTH(P286),1), SUMIFS($K:$K, $C:$C, C286, $P:$P, "&gt;="&amp;DATE(YEAR(P286),MONTH(P286),1), $P:$P, "&lt;="&amp;EOMONTH(P286,0))&gt;10), _xlfn.TEXTJOIN(", ", TRUE, _xlfn._xlws.FILTER($S:$S, ($C:$C=C286) * ($P:$P&gt;=DATE(YEAR(P286),MONTH(P286),1)) * ($P:$P&lt;=EOMONTH(P286,0)))), "")</f>
        <v>Falso trabajo de parto antes de las 37 semanas completas de gestacion, Supervision de embarazo de alto riesgo, sin otra especificacion, Parto unico espontaneo, presentacion cefalica de vertice</v>
      </c>
    </row>
    <row r="287" spans="1:25" ht="30" x14ac:dyDescent="0.25">
      <c r="A287" s="83">
        <v>280</v>
      </c>
      <c r="B287" s="111" t="s">
        <v>26038</v>
      </c>
      <c r="C287" s="159" t="str">
        <f>_xlfn.XLOOKUP(D287,[1]!Data[CEDULA],[1]!Data[Nombre Completo],"No Existe",0,1)</f>
        <v>EDILBERTO CARLOS OLIVARES CHARRIS</v>
      </c>
      <c r="D287" s="162">
        <v>3730754</v>
      </c>
      <c r="E287" s="139">
        <f>IFERROR(_xlfn.NUMBERVALUE(Data[[#This Row],[CEDULA ]],",","."),_xlfn.NUMBERVALUE(Data[[#This Row],[CEDULA ]],".",","))</f>
        <v>3730754</v>
      </c>
      <c r="F287" s="139" t="str">
        <f>_xlfn.XLOOKUP(E287,[1]!Data[CEDULA],[1]!Data[CARGO],"No Existe",0,1)</f>
        <v>COCINERO 1</v>
      </c>
      <c r="G287" s="24" t="str">
        <f>_xlfn.XLOOKUP(E287,[1]!Data[CEDULA],[1]!Data[EMPRESA DONDE PRESTA SERVICIO],"No Existe",0,1)</f>
        <v>COMFAMILIAR ATLANTICO</v>
      </c>
      <c r="H287" s="24" t="str">
        <f>_xlfn.XLOOKUP(E287,[1]!Data[CEDULA],[1]!Data[UBICACIÓN],"No Existe",0,1)</f>
        <v>TURIPANA MERCADEO</v>
      </c>
      <c r="I287" s="24" t="s">
        <v>25912</v>
      </c>
      <c r="J287" s="111" t="str">
        <f>UPPER(TEXT(Data[[#This Row],[F. INICIO]],"mmmm"))</f>
        <v>SEPTIEMBRE</v>
      </c>
      <c r="K287" s="113">
        <v>2</v>
      </c>
      <c r="L287" s="11" t="s">
        <v>5</v>
      </c>
      <c r="M287" s="11" t="s">
        <v>25630</v>
      </c>
      <c r="N287" s="141" t="str">
        <f>_xlfn.XLOOKUP(D287,[1]!Data[CEDULA],[1]!Data[EPS/SURA],"No Existe",0,1)</f>
        <v>MUTUALSER</v>
      </c>
      <c r="O287" s="112">
        <f>YEAR(Data[[#This Row],[F. INICIO]])</f>
        <v>2022</v>
      </c>
      <c r="P287" s="114">
        <v>44823</v>
      </c>
      <c r="Q287" s="114">
        <v>44824</v>
      </c>
      <c r="R287" s="111" t="s">
        <v>4648</v>
      </c>
      <c r="S287" s="92" t="str">
        <f>IF(Data[[#This Row],[TIPO DE INCAPACIDAD]]="LICENCIA DE PATERNIDAD","Licencia de paternidad",IF(Data[[#This Row],[TIPO DE INCAPACIDAD]]="LICENCIA DE LUTO","Licencia de Luto",_xlfn.IFNA(VLOOKUP(R287,'CIE-10 PARA RIPS'!$A$6:B13452,2,0),"No especificado")))</f>
        <v>Otros traumatismos especificados de miembro superior, nivel no especificado</v>
      </c>
      <c r="T287" t="str">
        <f>IF(P287&lt;&gt;"", IF(P287&gt;0, IF(P287&lt;=DATE(YEAR(P287),MONTH(P287),DAY(P287)), IF(P287&gt;=DATE(YEAR(P287),MONTH(P287),1), IF(K287&gt;10, C287, IF(SUMIFS($K:$K, $C:$C, C287, $P:$P, "&gt;="&amp;DATE(YEAR(P287),MONTH(P287),1), $P:$P, "&lt;="&amp;EOMONTH(P287,0))&gt;10, C287, "")), ""))), "")</f>
        <v/>
      </c>
      <c r="U287" t="str">
        <f>IF(AND(P287&lt;&gt;"", P287&gt;=DATE(YEAR(P287),MONTH(P287),1), SUMIFS($K:$K, $C:$C, C287, $P:$P, "&gt;="&amp;DATE(YEAR(P287),MONTH(P287),1), $P:$P, "&lt;="&amp;EOMONTH(P287,0))&gt;10), K287, "")</f>
        <v/>
      </c>
      <c r="V287" t="str">
        <f>IF(AND(P287&lt;&gt;"", P287&gt;=DATE(YEAR(P287),MONTH(P287),1), SUMIFS($K:$K, $C:$C, C287, $P:$P, "&gt;="&amp;DATE(YEAR(P287),MONTH(P287),1), $P:$P, "&lt;="&amp;EOMONTH(P287,0))&gt;10), YEAR(P287), "")</f>
        <v/>
      </c>
      <c r="W287" t="str">
        <f>IF(AND(P287&lt;&gt;"", P287&gt;=DATE(YEAR(P287),MONTH(P287),1), SUMIFS($K:$K, $C:$C, C287, $P:$P, "&gt;="&amp;DATE(YEAR(P287),MONTH(P287),1), $P:$P, "&lt;="&amp;EOMONTH(P287,0))&gt;10), TEXT(P287, "MMMM"), "")</f>
        <v/>
      </c>
      <c r="X287" t="str" cm="1">
        <f t="array" ref="X287">IF(AND(P287&lt;&gt;"", P287&gt;=DATE(YEAR(P287),MONTH(P287),1), SUMIFS($K:$K, $C:$C, C287, $P:$P, "&gt;="&amp;DATE(YEAR(P287),MONTH(P287),1), $P:$P, "&lt;="&amp;EOMONTH(P287,0))&gt;10), _xlfn.TEXTJOIN(", ", TRUE, _xlfn._xlws.FILTER($R:$R, ($C:$C=C287) * ($P:$P&gt;=DATE(YEAR(P287),MONTH(P287),1)) * ($P:$P&lt;=EOMONTH(P287,0)))), "")</f>
        <v/>
      </c>
      <c r="Y287" t="str" cm="1">
        <f t="array" ref="Y287">IF(AND(P287&lt;&gt;"", P287&gt;=DATE(YEAR(P287),MONTH(P287),1), SUMIFS($K:$K, $C:$C, C287, $P:$P, "&gt;="&amp;DATE(YEAR(P287),MONTH(P287),1), $P:$P, "&lt;="&amp;EOMONTH(P287,0))&gt;10), _xlfn.TEXTJOIN(", ", TRUE, _xlfn._xlws.FILTER($S:$S, ($C:$C=C287) * ($P:$P&gt;=DATE(YEAR(P287),MONTH(P287),1)) * ($P:$P&lt;=EOMONTH(P287,0)))), "")</f>
        <v/>
      </c>
    </row>
    <row r="288" spans="1:25" ht="30" x14ac:dyDescent="0.25">
      <c r="A288" s="83">
        <v>281</v>
      </c>
      <c r="B288" s="111" t="s">
        <v>26038</v>
      </c>
      <c r="C288" s="159" t="str">
        <f>_xlfn.XLOOKUP(D288,[1]!Data[CEDULA],[1]!Data[Nombre Completo],"No Existe",0,1)</f>
        <v>ROBERTO RAFAEL MACIAS ARTETA</v>
      </c>
      <c r="D288" s="162">
        <v>1044394429</v>
      </c>
      <c r="E288" s="139">
        <f>IFERROR(_xlfn.NUMBERVALUE(Data[[#This Row],[CEDULA ]],",","."),_xlfn.NUMBERVALUE(Data[[#This Row],[CEDULA ]],".",","))</f>
        <v>1044394429</v>
      </c>
      <c r="F288" s="139" t="str">
        <f>_xlfn.XLOOKUP(E288,[1]!Data[CEDULA],[1]!Data[CARGO],"No Existe",0,1)</f>
        <v>SUPERNUMERARIO(A)</v>
      </c>
      <c r="G288" s="24" t="str">
        <f>_xlfn.XLOOKUP(E288,[1]!Data[CEDULA],[1]!Data[EMPRESA DONDE PRESTA SERVICIO],"No Existe",0,1)</f>
        <v>COMFAMILIAR ATLANTICO</v>
      </c>
      <c r="H288" s="24" t="str">
        <f>_xlfn.XLOOKUP(E288,[1]!Data[CEDULA],[1]!Data[UBICACIÓN],"No Existe",0,1)</f>
        <v>CENTRO RECREACIONAL TURIPANA</v>
      </c>
      <c r="I288" s="24" t="s">
        <v>25912</v>
      </c>
      <c r="J288" s="111" t="str">
        <f>UPPER(TEXT(Data[[#This Row],[F. INICIO]],"mmmm"))</f>
        <v>SEPTIEMBRE</v>
      </c>
      <c r="K288" s="113">
        <v>2</v>
      </c>
      <c r="L288" s="11" t="s">
        <v>5</v>
      </c>
      <c r="M288" s="11" t="s">
        <v>25630</v>
      </c>
      <c r="N288" s="141" t="str">
        <f>_xlfn.XLOOKUP(D288,[1]!Data[CEDULA],[1]!Data[EPS/SURA],"No Existe",0,1)</f>
        <v>SALUD TOTAL</v>
      </c>
      <c r="O288" s="112">
        <f>YEAR(Data[[#This Row],[F. INICIO]])</f>
        <v>2022</v>
      </c>
      <c r="P288" s="114">
        <v>44824</v>
      </c>
      <c r="Q288" s="114">
        <v>44825</v>
      </c>
      <c r="R288" s="111" t="s">
        <v>111</v>
      </c>
      <c r="S288" s="92" t="str">
        <f>IF(Data[[#This Row],[TIPO DE INCAPACIDAD]]="LICENCIA DE PATERNIDAD","Licencia de paternidad",IF(Data[[#This Row],[TIPO DE INCAPACIDAD]]="LICENCIA DE LUTO","Licencia de Luto",_xlfn.IFNA(VLOOKUP(R288,'CIE-10 PARA RIPS'!$A$6:B13453,2,0),"No especificado")))</f>
        <v>Herida de dedo(s) de la mano, sin dano de la(s) una(s)</v>
      </c>
      <c r="T288" t="str">
        <f>IF(P288&lt;&gt;"", IF(P288&gt;0, IF(P288&lt;=DATE(YEAR(P288),MONTH(P288),DAY(P288)), IF(P288&gt;=DATE(YEAR(P288),MONTH(P288),1), IF(K288&gt;10, C288, IF(SUMIFS($K:$K, $C:$C, C288, $P:$P, "&gt;="&amp;DATE(YEAR(P288),MONTH(P288),1), $P:$P, "&lt;="&amp;EOMONTH(P288,0))&gt;10, C288, "")), ""))), "")</f>
        <v/>
      </c>
      <c r="U288" t="str">
        <f>IF(AND(P288&lt;&gt;"", P288&gt;=DATE(YEAR(P288),MONTH(P288),1), SUMIFS($K:$K, $C:$C, C288, $P:$P, "&gt;="&amp;DATE(YEAR(P288),MONTH(P288),1), $P:$P, "&lt;="&amp;EOMONTH(P288,0))&gt;10), K288, "")</f>
        <v/>
      </c>
      <c r="V288" t="str">
        <f>IF(AND(P288&lt;&gt;"", P288&gt;=DATE(YEAR(P288),MONTH(P288),1), SUMIFS($K:$K, $C:$C, C288, $P:$P, "&gt;="&amp;DATE(YEAR(P288),MONTH(P288),1), $P:$P, "&lt;="&amp;EOMONTH(P288,0))&gt;10), YEAR(P288), "")</f>
        <v/>
      </c>
      <c r="W288" t="str">
        <f>IF(AND(P288&lt;&gt;"", P288&gt;=DATE(YEAR(P288),MONTH(P288),1), SUMIFS($K:$K, $C:$C, C288, $P:$P, "&gt;="&amp;DATE(YEAR(P288),MONTH(P288),1), $P:$P, "&lt;="&amp;EOMONTH(P288,0))&gt;10), TEXT(P288, "MMMM"), "")</f>
        <v/>
      </c>
      <c r="X288" t="str" cm="1">
        <f t="array" ref="X288">IF(AND(P288&lt;&gt;"", P288&gt;=DATE(YEAR(P288),MONTH(P288),1), SUMIFS($K:$K, $C:$C, C288, $P:$P, "&gt;="&amp;DATE(YEAR(P288),MONTH(P288),1), $P:$P, "&lt;="&amp;EOMONTH(P288,0))&gt;10), _xlfn.TEXTJOIN(", ", TRUE, _xlfn._xlws.FILTER($R:$R, ($C:$C=C288) * ($P:$P&gt;=DATE(YEAR(P288),MONTH(P288),1)) * ($P:$P&lt;=EOMONTH(P288,0)))), "")</f>
        <v/>
      </c>
      <c r="Y288" t="str" cm="1">
        <f t="array" ref="Y288">IF(AND(P288&lt;&gt;"", P288&gt;=DATE(YEAR(P288),MONTH(P288),1), SUMIFS($K:$K, $C:$C, C288, $P:$P, "&gt;="&amp;DATE(YEAR(P288),MONTH(P288),1), $P:$P, "&lt;="&amp;EOMONTH(P288,0))&gt;10), _xlfn.TEXTJOIN(", ", TRUE, _xlfn._xlws.FILTER($S:$S, ($C:$C=C288) * ($P:$P&gt;=DATE(YEAR(P288),MONTH(P288),1)) * ($P:$P&lt;=EOMONTH(P288,0)))), "")</f>
        <v/>
      </c>
    </row>
    <row r="289" spans="1:25" x14ac:dyDescent="0.25">
      <c r="A289" s="83">
        <v>282</v>
      </c>
      <c r="B289" s="111" t="s">
        <v>26038</v>
      </c>
      <c r="C289" s="159" t="str">
        <f>_xlfn.XLOOKUP(D289,[1]!Data[CEDULA],[1]!Data[Nombre Completo],"No Existe",0,1)</f>
        <v>JEFRY JOSE DE LA HOZ MARQUEZ</v>
      </c>
      <c r="D289" s="162">
        <v>1002155895</v>
      </c>
      <c r="E289" s="139">
        <f>IFERROR(_xlfn.NUMBERVALUE(Data[[#This Row],[CEDULA ]],",","."),_xlfn.NUMBERVALUE(Data[[#This Row],[CEDULA ]],".",","))</f>
        <v>1002155895</v>
      </c>
      <c r="F289" s="139" t="str">
        <f>_xlfn.XLOOKUP(E289,[1]!Data[CEDULA],[1]!Data[CARGO],"No Existe",0,1)</f>
        <v>SUPERNUMERARIO(A)</v>
      </c>
      <c r="G289" s="24" t="str">
        <f>_xlfn.XLOOKUP(E289,[1]!Data[CEDULA],[1]!Data[EMPRESA DONDE PRESTA SERVICIO],"No Existe",0,1)</f>
        <v>COMFAMILIAR ATLANTICO</v>
      </c>
      <c r="H289" s="24" t="str">
        <f>_xlfn.XLOOKUP(E289,[1]!Data[CEDULA],[1]!Data[UBICACIÓN],"No Existe",0,1)</f>
        <v>SEDE NORTE</v>
      </c>
      <c r="I289" s="24" t="s">
        <v>25912</v>
      </c>
      <c r="J289" s="111" t="str">
        <f>UPPER(TEXT(Data[[#This Row],[F. INICIO]],"mmmm"))</f>
        <v>SEPTIEMBRE</v>
      </c>
      <c r="K289" s="113">
        <v>15</v>
      </c>
      <c r="L289" s="11" t="s">
        <v>5</v>
      </c>
      <c r="M289" s="9" t="s">
        <v>12770</v>
      </c>
      <c r="N289" s="141" t="str">
        <f>_xlfn.XLOOKUP(D289,[1]!Data[CEDULA],[1]!Data[EPS/SURA],"No Existe",0,1)</f>
        <v>SALUD TOTAL</v>
      </c>
      <c r="O289" s="112">
        <f>YEAR(Data[[#This Row],[F. INICIO]])</f>
        <v>2022</v>
      </c>
      <c r="P289" s="114">
        <v>44825</v>
      </c>
      <c r="Q289" s="114">
        <v>44839</v>
      </c>
      <c r="R289" s="111" t="s">
        <v>120</v>
      </c>
      <c r="S289" s="92" t="str">
        <f>IF(Data[[#This Row],[TIPO DE INCAPACIDAD]]="LICENCIA DE PATERNIDAD","Licencia de paternidad",IF(Data[[#This Row],[TIPO DE INCAPACIDAD]]="LICENCIA DE LUTO","Licencia de Luto",_xlfn.IFNA(VLOOKUP(R289,'CIE-10 PARA RIPS'!$A$6:B13454,2,0),"No especificado")))</f>
        <v>Otros estados postquirurgicos especificados</v>
      </c>
      <c r="T289" t="str">
        <f>IF(P289&lt;&gt;"", IF(P289&gt;0, IF(P289&lt;=DATE(YEAR(P289),MONTH(P289),DAY(P289)), IF(P289&gt;=DATE(YEAR(P289),MONTH(P289),1), IF(K289&gt;10, C289, IF(SUMIFS($K:$K, $C:$C, C289, $P:$P, "&gt;="&amp;DATE(YEAR(P289),MONTH(P289),1), $P:$P, "&lt;="&amp;EOMONTH(P289,0))&gt;10, C289, "")), ""))), "")</f>
        <v>JEFRY JOSE DE LA HOZ MARQUEZ</v>
      </c>
      <c r="U289">
        <f>IF(AND(P289&lt;&gt;"", P289&gt;=DATE(YEAR(P289),MONTH(P289),1), SUMIFS($K:$K, $C:$C, C289, $P:$P, "&gt;="&amp;DATE(YEAR(P289),MONTH(P289),1), $P:$P, "&lt;="&amp;EOMONTH(P289,0))&gt;10), K289, "")</f>
        <v>15</v>
      </c>
      <c r="V289">
        <f>IF(AND(P289&lt;&gt;"", P289&gt;=DATE(YEAR(P289),MONTH(P289),1), SUMIFS($K:$K, $C:$C, C289, $P:$P, "&gt;="&amp;DATE(YEAR(P289),MONTH(P289),1), $P:$P, "&lt;="&amp;EOMONTH(P289,0))&gt;10), YEAR(P289), "")</f>
        <v>2022</v>
      </c>
      <c r="W289" t="str">
        <f>IF(AND(P289&lt;&gt;"", P289&gt;=DATE(YEAR(P289),MONTH(P289),1), SUMIFS($K:$K, $C:$C, C289, $P:$P, "&gt;="&amp;DATE(YEAR(P289),MONTH(P289),1), $P:$P, "&lt;="&amp;EOMONTH(P289,0))&gt;10), TEXT(P289, "MMMM"), "")</f>
        <v>septiembre</v>
      </c>
      <c r="X289" t="str" cm="1">
        <f t="array" ref="X289">IF(AND(P289&lt;&gt;"", P289&gt;=DATE(YEAR(P289),MONTH(P289),1), SUMIFS($K:$K, $C:$C, C289, $P:$P, "&gt;="&amp;DATE(YEAR(P289),MONTH(P289),1), $P:$P, "&lt;="&amp;EOMONTH(P289,0))&gt;10), _xlfn.TEXTJOIN(", ", TRUE, _xlfn._xlws.FILTER($R:$R, ($C:$C=C289) * ($P:$P&gt;=DATE(YEAR(P289),MONTH(P289),1)) * ($P:$P&lt;=EOMONTH(P289,0)))), "")</f>
        <v>Z988</v>
      </c>
      <c r="Y289" t="str" cm="1">
        <f t="array" ref="Y289">IF(AND(P289&lt;&gt;"", P289&gt;=DATE(YEAR(P289),MONTH(P289),1), SUMIFS($K:$K, $C:$C, C289, $P:$P, "&gt;="&amp;DATE(YEAR(P289),MONTH(P289),1), $P:$P, "&lt;="&amp;EOMONTH(P289,0))&gt;10), _xlfn.TEXTJOIN(", ", TRUE, _xlfn._xlws.FILTER($S:$S, ($C:$C=C289) * ($P:$P&gt;=DATE(YEAR(P289),MONTH(P289),1)) * ($P:$P&lt;=EOMONTH(P289,0)))), "")</f>
        <v>Otros estados postquirurgicos especificados</v>
      </c>
    </row>
    <row r="290" spans="1:25" x14ac:dyDescent="0.25">
      <c r="A290" s="83">
        <v>283</v>
      </c>
      <c r="B290" s="111" t="s">
        <v>26038</v>
      </c>
      <c r="C290" s="159" t="str">
        <f>_xlfn.XLOOKUP(D290,[1]!Data[CEDULA],[1]!Data[Nombre Completo],"No Existe",0,1)</f>
        <v>RAFAEL ANDRES MARTINEZ CHARRIS</v>
      </c>
      <c r="D290" s="162">
        <v>1043932798</v>
      </c>
      <c r="E290" s="139">
        <f>IFERROR(_xlfn.NUMBERVALUE(Data[[#This Row],[CEDULA ]],",","."),_xlfn.NUMBERVALUE(Data[[#This Row],[CEDULA ]],".",","))</f>
        <v>1043932798</v>
      </c>
      <c r="F290" s="139" t="str">
        <f>_xlfn.XLOOKUP(E290,[1]!Data[CEDULA],[1]!Data[CARGO],"No Existe",0,1)</f>
        <v>SUPERNUMERARIO(A)</v>
      </c>
      <c r="G290" s="24" t="str">
        <f>_xlfn.XLOOKUP(E290,[1]!Data[CEDULA],[1]!Data[EMPRESA DONDE PRESTA SERVICIO],"No Existe",0,1)</f>
        <v>COMFAMILIAR ATLANTICO</v>
      </c>
      <c r="H290" s="24" t="str">
        <f>_xlfn.XLOOKUP(E290,[1]!Data[CEDULA],[1]!Data[UBICACIÓN],"No Existe",0,1)</f>
        <v>CENTRO RECREACIONAL TURIPANA</v>
      </c>
      <c r="I290" s="24" t="s">
        <v>25912</v>
      </c>
      <c r="J290" s="111" t="str">
        <f>UPPER(TEXT(Data[[#This Row],[F. INICIO]],"mmmm"))</f>
        <v>SEPTIEMBRE</v>
      </c>
      <c r="K290" s="113">
        <v>1</v>
      </c>
      <c r="L290" s="11" t="s">
        <v>5</v>
      </c>
      <c r="M290" s="11" t="s">
        <v>25630</v>
      </c>
      <c r="N290" s="141" t="str">
        <f>_xlfn.XLOOKUP(D290,[1]!Data[CEDULA],[1]!Data[EPS/SURA],"No Existe",0,1)</f>
        <v>SALUD TOTAL</v>
      </c>
      <c r="O290" s="112">
        <f>YEAR(Data[[#This Row],[F. INICIO]])</f>
        <v>2022</v>
      </c>
      <c r="P290" s="114">
        <v>44828</v>
      </c>
      <c r="Q290" s="114">
        <v>44828</v>
      </c>
      <c r="R290" s="111" t="s">
        <v>7737</v>
      </c>
      <c r="S290" s="92" t="str">
        <f>IF(Data[[#This Row],[TIPO DE INCAPACIDAD]]="LICENCIA DE PATERNIDAD","Licencia de paternidad",IF(Data[[#This Row],[TIPO DE INCAPACIDAD]]="LICENCIA DE LUTO","Licencia de Luto",_xlfn.IFNA(VLOOKUP(R290,'CIE-10 PARA RIPS'!$A$6:B13455,2,0),"No especificado")))</f>
        <v>Torticolis</v>
      </c>
      <c r="T290" t="str">
        <f>IF(P290&lt;&gt;"", IF(P290&gt;0, IF(P290&lt;=DATE(YEAR(P290),MONTH(P290),DAY(P290)), IF(P290&gt;=DATE(YEAR(P290),MONTH(P290),1), IF(K290&gt;10, C290, IF(SUMIFS($K:$K, $C:$C, C290, $P:$P, "&gt;="&amp;DATE(YEAR(P290),MONTH(P290),1), $P:$P, "&lt;="&amp;EOMONTH(P290,0))&gt;10, C290, "")), ""))), "")</f>
        <v/>
      </c>
      <c r="U290" t="str">
        <f>IF(AND(P290&lt;&gt;"", P290&gt;=DATE(YEAR(P290),MONTH(P290),1), SUMIFS($K:$K, $C:$C, C290, $P:$P, "&gt;="&amp;DATE(YEAR(P290),MONTH(P290),1), $P:$P, "&lt;="&amp;EOMONTH(P290,0))&gt;10), K290, "")</f>
        <v/>
      </c>
      <c r="V290" t="str">
        <f>IF(AND(P290&lt;&gt;"", P290&gt;=DATE(YEAR(P290),MONTH(P290),1), SUMIFS($K:$K, $C:$C, C290, $P:$P, "&gt;="&amp;DATE(YEAR(P290),MONTH(P290),1), $P:$P, "&lt;="&amp;EOMONTH(P290,0))&gt;10), YEAR(P290), "")</f>
        <v/>
      </c>
      <c r="W290" t="str">
        <f>IF(AND(P290&lt;&gt;"", P290&gt;=DATE(YEAR(P290),MONTH(P290),1), SUMIFS($K:$K, $C:$C, C290, $P:$P, "&gt;="&amp;DATE(YEAR(P290),MONTH(P290),1), $P:$P, "&lt;="&amp;EOMONTH(P290,0))&gt;10), TEXT(P290, "MMMM"), "")</f>
        <v/>
      </c>
      <c r="X290" t="str" cm="1">
        <f t="array" ref="X290">IF(AND(P290&lt;&gt;"", P290&gt;=DATE(YEAR(P290),MONTH(P290),1), SUMIFS($K:$K, $C:$C, C290, $P:$P, "&gt;="&amp;DATE(YEAR(P290),MONTH(P290),1), $P:$P, "&lt;="&amp;EOMONTH(P290,0))&gt;10), _xlfn.TEXTJOIN(", ", TRUE, _xlfn._xlws.FILTER($R:$R, ($C:$C=C290) * ($P:$P&gt;=DATE(YEAR(P290),MONTH(P290),1)) * ($P:$P&lt;=EOMONTH(P290,0)))), "")</f>
        <v/>
      </c>
      <c r="Y290" t="str" cm="1">
        <f t="array" ref="Y290">IF(AND(P290&lt;&gt;"", P290&gt;=DATE(YEAR(P290),MONTH(P290),1), SUMIFS($K:$K, $C:$C, C290, $P:$P, "&gt;="&amp;DATE(YEAR(P290),MONTH(P290),1), $P:$P, "&lt;="&amp;EOMONTH(P290,0))&gt;10), _xlfn.TEXTJOIN(", ", TRUE, _xlfn._xlws.FILTER($S:$S, ($C:$C=C290) * ($P:$P&gt;=DATE(YEAR(P290),MONTH(P290),1)) * ($P:$P&lt;=EOMONTH(P290,0)))), "")</f>
        <v/>
      </c>
    </row>
    <row r="291" spans="1:25" ht="30" x14ac:dyDescent="0.25">
      <c r="A291" s="83">
        <v>284</v>
      </c>
      <c r="B291" s="111" t="s">
        <v>26038</v>
      </c>
      <c r="C291" s="159" t="str">
        <f>_xlfn.XLOOKUP(D291,[1]!Data[CEDULA],[1]!Data[Nombre Completo],"No Existe",0,1)</f>
        <v>LILIBETH YANINE PEREZ PEREZ</v>
      </c>
      <c r="D291" s="162">
        <v>1143151743</v>
      </c>
      <c r="E291" s="139">
        <f>IFERROR(_xlfn.NUMBERVALUE(Data[[#This Row],[CEDULA ]],",","."),_xlfn.NUMBERVALUE(Data[[#This Row],[CEDULA ]],".",","))</f>
        <v>1143151743</v>
      </c>
      <c r="F291" s="139" t="str">
        <f>_xlfn.XLOOKUP(E291,[1]!Data[CEDULA],[1]!Data[CARGO],"No Existe",0,1)</f>
        <v>AYUDANTE</v>
      </c>
      <c r="G291" s="24" t="str">
        <f>_xlfn.XLOOKUP(E291,[1]!Data[CEDULA],[1]!Data[EMPRESA DONDE PRESTA SERVICIO],"No Existe",0,1)</f>
        <v>COMFAMILIAR ATLANTICO</v>
      </c>
      <c r="H291" s="24" t="str">
        <f>_xlfn.XLOOKUP(E291,[1]!Data[CEDULA],[1]!Data[UBICACIÓN],"No Existe",0,1)</f>
        <v>CENTRO RECREACIONAL TURIPANA</v>
      </c>
      <c r="I291" s="24" t="s">
        <v>25911</v>
      </c>
      <c r="J291" s="111" t="str">
        <f>UPPER(TEXT(Data[[#This Row],[F. INICIO]],"mmmm"))</f>
        <v>SEPTIEMBRE</v>
      </c>
      <c r="K291" s="113">
        <v>126</v>
      </c>
      <c r="L291" s="11" t="s">
        <v>5</v>
      </c>
      <c r="M291" s="11" t="s">
        <v>51</v>
      </c>
      <c r="N291" s="141" t="str">
        <f>_xlfn.XLOOKUP(D291,[1]!Data[CEDULA],[1]!Data[EPS/SURA],"No Existe",0,1)</f>
        <v>EPS/SURA</v>
      </c>
      <c r="O291" s="112">
        <f>YEAR(Data[[#This Row],[F. INICIO]])</f>
        <v>2022</v>
      </c>
      <c r="P291" s="114">
        <v>44826</v>
      </c>
      <c r="Q291" s="114">
        <v>44951</v>
      </c>
      <c r="R291" s="111" t="s">
        <v>81</v>
      </c>
      <c r="S291" s="92" t="str">
        <f>IF(Data[[#This Row],[TIPO DE INCAPACIDAD]]="LICENCIA DE PATERNIDAD","Licencia de paternidad",IF(Data[[#This Row],[TIPO DE INCAPACIDAD]]="LICENCIA DE LUTO","Licencia de Luto",_xlfn.IFNA(VLOOKUP(R291,'CIE-10 PARA RIPS'!$A$6:B13456,2,0),"No especificado")))</f>
        <v>Parto unico espontaneo, presentacion cefalica de vertice</v>
      </c>
      <c r="T291" t="str">
        <f>IF(P291&lt;&gt;"", IF(P291&gt;0, IF(P291&lt;=DATE(YEAR(P291),MONTH(P291),DAY(P291)), IF(P291&gt;=DATE(YEAR(P291),MONTH(P291),1), IF(K291&gt;10, C291, IF(SUMIFS($K:$K, $C:$C, C291, $P:$P, "&gt;="&amp;DATE(YEAR(P291),MONTH(P291),1), $P:$P, "&lt;="&amp;EOMONTH(P291,0))&gt;10, C291, "")), ""))), "")</f>
        <v>LILIBETH YANINE PEREZ PEREZ</v>
      </c>
      <c r="U291">
        <f>IF(AND(P291&lt;&gt;"", P291&gt;=DATE(YEAR(P291),MONTH(P291),1), SUMIFS($K:$K, $C:$C, C291, $P:$P, "&gt;="&amp;DATE(YEAR(P291),MONTH(P291),1), $P:$P, "&lt;="&amp;EOMONTH(P291,0))&gt;10), K291, "")</f>
        <v>126</v>
      </c>
      <c r="V291">
        <f>IF(AND(P291&lt;&gt;"", P291&gt;=DATE(YEAR(P291),MONTH(P291),1), SUMIFS($K:$K, $C:$C, C291, $P:$P, "&gt;="&amp;DATE(YEAR(P291),MONTH(P291),1), $P:$P, "&lt;="&amp;EOMONTH(P291,0))&gt;10), YEAR(P291), "")</f>
        <v>2022</v>
      </c>
      <c r="W291" t="str">
        <f>IF(AND(P291&lt;&gt;"", P291&gt;=DATE(YEAR(P291),MONTH(P291),1), SUMIFS($K:$K, $C:$C, C291, $P:$P, "&gt;="&amp;DATE(YEAR(P291),MONTH(P291),1), $P:$P, "&lt;="&amp;EOMONTH(P291,0))&gt;10), TEXT(P291, "MMMM"), "")</f>
        <v>septiembre</v>
      </c>
      <c r="X291" t="str" cm="1">
        <f t="array" ref="X291">IF(AND(P291&lt;&gt;"", P291&gt;=DATE(YEAR(P291),MONTH(P291),1), SUMIFS($K:$K, $C:$C, C291, $P:$P, "&gt;="&amp;DATE(YEAR(P291),MONTH(P291),1), $P:$P, "&lt;="&amp;EOMONTH(P291,0))&gt;10), _xlfn.TEXTJOIN(", ", TRUE, _xlfn._xlws.FILTER($R:$R, ($C:$C=C291) * ($P:$P&gt;=DATE(YEAR(P291),MONTH(P291),1)) * ($P:$P&lt;=EOMONTH(P291,0)))), "")</f>
        <v>O470, Z359, O800</v>
      </c>
      <c r="Y291" t="str" cm="1">
        <f t="array" ref="Y291">IF(AND(P291&lt;&gt;"", P291&gt;=DATE(YEAR(P291),MONTH(P291),1), SUMIFS($K:$K, $C:$C, C291, $P:$P, "&gt;="&amp;DATE(YEAR(P291),MONTH(P291),1), $P:$P, "&lt;="&amp;EOMONTH(P291,0))&gt;10), _xlfn.TEXTJOIN(", ", TRUE, _xlfn._xlws.FILTER($S:$S, ($C:$C=C291) * ($P:$P&gt;=DATE(YEAR(P291),MONTH(P291),1)) * ($P:$P&lt;=EOMONTH(P291,0)))), "")</f>
        <v>Falso trabajo de parto antes de las 37 semanas completas de gestacion, Supervision de embarazo de alto riesgo, sin otra especificacion, Parto unico espontaneo, presentacion cefalica de vertice</v>
      </c>
    </row>
    <row r="292" spans="1:25" x14ac:dyDescent="0.25">
      <c r="A292" s="83">
        <v>285</v>
      </c>
      <c r="B292" s="111" t="s">
        <v>26038</v>
      </c>
      <c r="C292" s="159" t="str">
        <f>_xlfn.XLOOKUP(D292,[1]!Data[CEDULA],[1]!Data[Nombre Completo],"No Existe",0,1)</f>
        <v>GEINER  MOLINA REYES</v>
      </c>
      <c r="D292" s="162">
        <v>3729296</v>
      </c>
      <c r="E292" s="139">
        <f>IFERROR(_xlfn.NUMBERVALUE(Data[[#This Row],[CEDULA ]],",","."),_xlfn.NUMBERVALUE(Data[[#This Row],[CEDULA ]],".",","))</f>
        <v>3729296</v>
      </c>
      <c r="F292" s="139" t="str">
        <f>_xlfn.XLOOKUP(E292,[1]!Data[CEDULA],[1]!Data[CARGO],"No Existe",0,1)</f>
        <v>SUPERNUMERARIO(A)</v>
      </c>
      <c r="G292" s="24" t="str">
        <f>_xlfn.XLOOKUP(E292,[1]!Data[CEDULA],[1]!Data[EMPRESA DONDE PRESTA SERVICIO],"No Existe",0,1)</f>
        <v>COMFAMILIAR ATLANTICO</v>
      </c>
      <c r="H292" s="24" t="str">
        <f>_xlfn.XLOOKUP(E292,[1]!Data[CEDULA],[1]!Data[UBICACIÓN],"No Existe",0,1)</f>
        <v>CENTRO RECREACIONAL TURIPANA</v>
      </c>
      <c r="I292" s="24" t="s">
        <v>25912</v>
      </c>
      <c r="J292" s="111" t="str">
        <f>UPPER(TEXT(Data[[#This Row],[F. INICIO]],"mmmm"))</f>
        <v>SEPTIEMBRE</v>
      </c>
      <c r="K292" s="113">
        <v>4</v>
      </c>
      <c r="L292" s="11" t="s">
        <v>5</v>
      </c>
      <c r="M292" s="11" t="s">
        <v>25630</v>
      </c>
      <c r="N292" s="141" t="str">
        <f>_xlfn.XLOOKUP(D292,[1]!Data[CEDULA],[1]!Data[EPS/SURA],"No Existe",0,1)</f>
        <v>NUEVA E.P.S.</v>
      </c>
      <c r="O292" s="112">
        <f>YEAR(Data[[#This Row],[F. INICIO]])</f>
        <v>2022</v>
      </c>
      <c r="P292" s="114">
        <v>44816</v>
      </c>
      <c r="Q292" s="114">
        <v>44819</v>
      </c>
      <c r="R292" s="111" t="s">
        <v>4644</v>
      </c>
      <c r="S292" s="92" t="str">
        <f>IF(Data[[#This Row],[TIPO DE INCAPACIDAD]]="LICENCIA DE PATERNIDAD","Licencia de paternidad",IF(Data[[#This Row],[TIPO DE INCAPACIDAD]]="LICENCIA DE LUTO","Licencia de Luto",_xlfn.IFNA(VLOOKUP(R292,'CIE-10 PARA RIPS'!$A$6:B13457,2,0),"No especificado")))</f>
        <v>Herida de miembro inferior, nivel no especificado</v>
      </c>
      <c r="T292" t="str">
        <f>IF(P292&lt;&gt;"", IF(P292&gt;0, IF(P292&lt;=DATE(YEAR(P292),MONTH(P292),DAY(P292)), IF(P292&gt;=DATE(YEAR(P292),MONTH(P292),1), IF(K292&gt;10, C292, IF(SUMIFS($K:$K, $C:$C, C292, $P:$P, "&gt;="&amp;DATE(YEAR(P292),MONTH(P292),1), $P:$P, "&lt;="&amp;EOMONTH(P292,0))&gt;10, C292, "")), ""))), "")</f>
        <v>GEINER  MOLINA REYES</v>
      </c>
      <c r="U292">
        <f>IF(AND(P292&lt;&gt;"", P292&gt;=DATE(YEAR(P292),MONTH(P292),1), SUMIFS($K:$K, $C:$C, C292, $P:$P, "&gt;="&amp;DATE(YEAR(P292),MONTH(P292),1), $P:$P, "&lt;="&amp;EOMONTH(P292,0))&gt;10), K292, "")</f>
        <v>4</v>
      </c>
      <c r="V292">
        <f>IF(AND(P292&lt;&gt;"", P292&gt;=DATE(YEAR(P292),MONTH(P292),1), SUMIFS($K:$K, $C:$C, C292, $P:$P, "&gt;="&amp;DATE(YEAR(P292),MONTH(P292),1), $P:$P, "&lt;="&amp;EOMONTH(P292,0))&gt;10), YEAR(P292), "")</f>
        <v>2022</v>
      </c>
      <c r="W292" t="str">
        <f>IF(AND(P292&lt;&gt;"", P292&gt;=DATE(YEAR(P292),MONTH(P292),1), SUMIFS($K:$K, $C:$C, C292, $P:$P, "&gt;="&amp;DATE(YEAR(P292),MONTH(P292),1), $P:$P, "&lt;="&amp;EOMONTH(P292,0))&gt;10), TEXT(P292, "MMMM"), "")</f>
        <v>septiembre</v>
      </c>
      <c r="X292" t="str" cm="1">
        <f t="array" ref="X292">IF(AND(P292&lt;&gt;"", P292&gt;=DATE(YEAR(P292),MONTH(P292),1), SUMIFS($K:$K, $C:$C, C292, $P:$P, "&gt;="&amp;DATE(YEAR(P292),MONTH(P292),1), $P:$P, "&lt;="&amp;EOMONTH(P292,0))&gt;10), _xlfn.TEXTJOIN(", ", TRUE, _xlfn._xlws.FILTER($R:$R, ($C:$C=C292) * ($P:$P&gt;=DATE(YEAR(P292),MONTH(P292),1)) * ($P:$P&lt;=EOMONTH(P292,0)))), "")</f>
        <v>T131, T131, T131</v>
      </c>
      <c r="Y292" t="str" cm="1">
        <f t="array" ref="Y292">IF(AND(P292&lt;&gt;"", P292&gt;=DATE(YEAR(P292),MONTH(P292),1), SUMIFS($K:$K, $C:$C, C292, $P:$P, "&gt;="&amp;DATE(YEAR(P292),MONTH(P292),1), $P:$P, "&lt;="&amp;EOMONTH(P292,0))&gt;10), _xlfn.TEXTJOIN(", ", TRUE, _xlfn._xlws.FILTER($S:$S, ($C:$C=C292) * ($P:$P&gt;=DATE(YEAR(P292),MONTH(P292),1)) * ($P:$P&lt;=EOMONTH(P292,0)))), "")</f>
        <v>Herida de miembro inferior, nivel no especificado, Herida de miembro inferior, nivel no especificado, Herida de miembro inferior, nivel no especificado</v>
      </c>
    </row>
    <row r="293" spans="1:25" x14ac:dyDescent="0.25">
      <c r="A293" s="83">
        <v>286</v>
      </c>
      <c r="B293" s="111" t="s">
        <v>26038</v>
      </c>
      <c r="C293" s="159" t="str">
        <f>_xlfn.XLOOKUP(D293,[1]!Data[CEDULA],[1]!Data[Nombre Completo],"No Existe",0,1)</f>
        <v>GEINER  MOLINA REYES</v>
      </c>
      <c r="D293" s="162">
        <v>3729296</v>
      </c>
      <c r="E293" s="139">
        <f>IFERROR(_xlfn.NUMBERVALUE(Data[[#This Row],[CEDULA ]],",","."),_xlfn.NUMBERVALUE(Data[[#This Row],[CEDULA ]],".",","))</f>
        <v>3729296</v>
      </c>
      <c r="F293" s="139" t="str">
        <f>_xlfn.XLOOKUP(E293,[1]!Data[CEDULA],[1]!Data[CARGO],"No Existe",0,1)</f>
        <v>SUPERNUMERARIO(A)</v>
      </c>
      <c r="G293" s="24" t="str">
        <f>_xlfn.XLOOKUP(E293,[1]!Data[CEDULA],[1]!Data[EMPRESA DONDE PRESTA SERVICIO],"No Existe",0,1)</f>
        <v>COMFAMILIAR ATLANTICO</v>
      </c>
      <c r="H293" s="24" t="str">
        <f>_xlfn.XLOOKUP(E293,[1]!Data[CEDULA],[1]!Data[UBICACIÓN],"No Existe",0,1)</f>
        <v>CENTRO RECREACIONAL TURIPANA</v>
      </c>
      <c r="I293" s="24" t="s">
        <v>25912</v>
      </c>
      <c r="J293" s="111" t="str">
        <f>UPPER(TEXT(Data[[#This Row],[F. INICIO]],"mmmm"))</f>
        <v>SEPTIEMBRE</v>
      </c>
      <c r="K293" s="113">
        <v>3</v>
      </c>
      <c r="L293" s="11" t="s">
        <v>5</v>
      </c>
      <c r="M293" s="11" t="s">
        <v>25630</v>
      </c>
      <c r="N293" s="141" t="str">
        <f>_xlfn.XLOOKUP(D293,[1]!Data[CEDULA],[1]!Data[EPS/SURA],"No Existe",0,1)</f>
        <v>NUEVA E.P.S.</v>
      </c>
      <c r="O293" s="112">
        <f>YEAR(Data[[#This Row],[F. INICIO]])</f>
        <v>2022</v>
      </c>
      <c r="P293" s="114">
        <v>44820</v>
      </c>
      <c r="Q293" s="114">
        <v>44822</v>
      </c>
      <c r="R293" s="111" t="s">
        <v>4644</v>
      </c>
      <c r="S293" s="92" t="str">
        <f>IF(Data[[#This Row],[TIPO DE INCAPACIDAD]]="LICENCIA DE PATERNIDAD","Licencia de paternidad",IF(Data[[#This Row],[TIPO DE INCAPACIDAD]]="LICENCIA DE LUTO","Licencia de Luto",_xlfn.IFNA(VLOOKUP(R293,'CIE-10 PARA RIPS'!$A$6:B13458,2,0),"No especificado")))</f>
        <v>Herida de miembro inferior, nivel no especificado</v>
      </c>
      <c r="T293" t="str">
        <f>IF(P293&lt;&gt;"", IF(P293&gt;0, IF(P293&lt;=DATE(YEAR(P293),MONTH(P293),DAY(P293)), IF(P293&gt;=DATE(YEAR(P293),MONTH(P293),1), IF(K293&gt;10, C293, IF(SUMIFS($K:$K, $C:$C, C293, $P:$P, "&gt;="&amp;DATE(YEAR(P293),MONTH(P293),1), $P:$P, "&lt;="&amp;EOMONTH(P293,0))&gt;10, C293, "")), ""))), "")</f>
        <v>GEINER  MOLINA REYES</v>
      </c>
      <c r="U293">
        <f>IF(AND(P293&lt;&gt;"", P293&gt;=DATE(YEAR(P293),MONTH(P293),1), SUMIFS($K:$K, $C:$C, C293, $P:$P, "&gt;="&amp;DATE(YEAR(P293),MONTH(P293),1), $P:$P, "&lt;="&amp;EOMONTH(P293,0))&gt;10), K293, "")</f>
        <v>3</v>
      </c>
      <c r="V293">
        <f>IF(AND(P293&lt;&gt;"", P293&gt;=DATE(YEAR(P293),MONTH(P293),1), SUMIFS($K:$K, $C:$C, C293, $P:$P, "&gt;="&amp;DATE(YEAR(P293),MONTH(P293),1), $P:$P, "&lt;="&amp;EOMONTH(P293,0))&gt;10), YEAR(P293), "")</f>
        <v>2022</v>
      </c>
      <c r="W293" t="str">
        <f>IF(AND(P293&lt;&gt;"", P293&gt;=DATE(YEAR(P293),MONTH(P293),1), SUMIFS($K:$K, $C:$C, C293, $P:$P, "&gt;="&amp;DATE(YEAR(P293),MONTH(P293),1), $P:$P, "&lt;="&amp;EOMONTH(P293,0))&gt;10), TEXT(P293, "MMMM"), "")</f>
        <v>septiembre</v>
      </c>
      <c r="X293" t="str" cm="1">
        <f t="array" ref="X293">IF(AND(P293&lt;&gt;"", P293&gt;=DATE(YEAR(P293),MONTH(P293),1), SUMIFS($K:$K, $C:$C, C293, $P:$P, "&gt;="&amp;DATE(YEAR(P293),MONTH(P293),1), $P:$P, "&lt;="&amp;EOMONTH(P293,0))&gt;10), _xlfn.TEXTJOIN(", ", TRUE, _xlfn._xlws.FILTER($R:$R, ($C:$C=C293) * ($P:$P&gt;=DATE(YEAR(P293),MONTH(P293),1)) * ($P:$P&lt;=EOMONTH(P293,0)))), "")</f>
        <v>T131, T131, T131</v>
      </c>
      <c r="Y293" t="str" cm="1">
        <f t="array" ref="Y293">IF(AND(P293&lt;&gt;"", P293&gt;=DATE(YEAR(P293),MONTH(P293),1), SUMIFS($K:$K, $C:$C, C293, $P:$P, "&gt;="&amp;DATE(YEAR(P293),MONTH(P293),1), $P:$P, "&lt;="&amp;EOMONTH(P293,0))&gt;10), _xlfn.TEXTJOIN(", ", TRUE, _xlfn._xlws.FILTER($S:$S, ($C:$C=C293) * ($P:$P&gt;=DATE(YEAR(P293),MONTH(P293),1)) * ($P:$P&lt;=EOMONTH(P293,0)))), "")</f>
        <v>Herida de miembro inferior, nivel no especificado, Herida de miembro inferior, nivel no especificado, Herida de miembro inferior, nivel no especificado</v>
      </c>
    </row>
    <row r="294" spans="1:25" x14ac:dyDescent="0.25">
      <c r="A294" s="83">
        <v>287</v>
      </c>
      <c r="B294" s="111" t="s">
        <v>26038</v>
      </c>
      <c r="C294" s="159" t="str">
        <f>_xlfn.XLOOKUP(D294,[1]!Data[CEDULA],[1]!Data[Nombre Completo],"No Existe",0,1)</f>
        <v>GEINER  MOLINA REYES</v>
      </c>
      <c r="D294" s="162">
        <v>3729296</v>
      </c>
      <c r="E294" s="139">
        <f>IFERROR(_xlfn.NUMBERVALUE(Data[[#This Row],[CEDULA ]],",","."),_xlfn.NUMBERVALUE(Data[[#This Row],[CEDULA ]],".",","))</f>
        <v>3729296</v>
      </c>
      <c r="F294" s="139" t="str">
        <f>_xlfn.XLOOKUP(E294,[1]!Data[CEDULA],[1]!Data[CARGO],"No Existe",0,1)</f>
        <v>SUPERNUMERARIO(A)</v>
      </c>
      <c r="G294" s="24" t="str">
        <f>_xlfn.XLOOKUP(E294,[1]!Data[CEDULA],[1]!Data[EMPRESA DONDE PRESTA SERVICIO],"No Existe",0,1)</f>
        <v>COMFAMILIAR ATLANTICO</v>
      </c>
      <c r="H294" s="24" t="str">
        <f>_xlfn.XLOOKUP(E294,[1]!Data[CEDULA],[1]!Data[UBICACIÓN],"No Existe",0,1)</f>
        <v>CENTRO RECREACIONAL TURIPANA</v>
      </c>
      <c r="I294" s="24" t="s">
        <v>25912</v>
      </c>
      <c r="J294" s="111" t="str">
        <f>UPPER(TEXT(Data[[#This Row],[F. INICIO]],"mmmm"))</f>
        <v>SEPTIEMBRE</v>
      </c>
      <c r="K294" s="113">
        <v>10</v>
      </c>
      <c r="L294" s="11" t="s">
        <v>5</v>
      </c>
      <c r="M294" s="11" t="s">
        <v>25630</v>
      </c>
      <c r="N294" s="141" t="str">
        <f>_xlfn.XLOOKUP(D294,[1]!Data[CEDULA],[1]!Data[EPS/SURA],"No Existe",0,1)</f>
        <v>NUEVA E.P.S.</v>
      </c>
      <c r="O294" s="112">
        <f>YEAR(Data[[#This Row],[F. INICIO]])</f>
        <v>2022</v>
      </c>
      <c r="P294" s="114">
        <v>44823</v>
      </c>
      <c r="Q294" s="114">
        <v>44832</v>
      </c>
      <c r="R294" s="111" t="s">
        <v>4644</v>
      </c>
      <c r="S294" s="92" t="str">
        <f>IF(Data[[#This Row],[TIPO DE INCAPACIDAD]]="LICENCIA DE PATERNIDAD","Licencia de paternidad",IF(Data[[#This Row],[TIPO DE INCAPACIDAD]]="LICENCIA DE LUTO","Licencia de Luto",_xlfn.IFNA(VLOOKUP(R294,'CIE-10 PARA RIPS'!$A$6:B13459,2,0),"No especificado")))</f>
        <v>Herida de miembro inferior, nivel no especificado</v>
      </c>
      <c r="T294" t="str">
        <f>IF(P294&lt;&gt;"", IF(P294&gt;0, IF(P294&lt;=DATE(YEAR(P294),MONTH(P294),DAY(P294)), IF(P294&gt;=DATE(YEAR(P294),MONTH(P294),1), IF(K294&gt;10, C294, IF(SUMIFS($K:$K, $C:$C, C294, $P:$P, "&gt;="&amp;DATE(YEAR(P294),MONTH(P294),1), $P:$P, "&lt;="&amp;EOMONTH(P294,0))&gt;10, C294, "")), ""))), "")</f>
        <v>GEINER  MOLINA REYES</v>
      </c>
      <c r="U294">
        <f>IF(AND(P294&lt;&gt;"", P294&gt;=DATE(YEAR(P294),MONTH(P294),1), SUMIFS($K:$K, $C:$C, C294, $P:$P, "&gt;="&amp;DATE(YEAR(P294),MONTH(P294),1), $P:$P, "&lt;="&amp;EOMONTH(P294,0))&gt;10), K294, "")</f>
        <v>10</v>
      </c>
      <c r="V294">
        <f>IF(AND(P294&lt;&gt;"", P294&gt;=DATE(YEAR(P294),MONTH(P294),1), SUMIFS($K:$K, $C:$C, C294, $P:$P, "&gt;="&amp;DATE(YEAR(P294),MONTH(P294),1), $P:$P, "&lt;="&amp;EOMONTH(P294,0))&gt;10), YEAR(P294), "")</f>
        <v>2022</v>
      </c>
      <c r="W294" t="str">
        <f>IF(AND(P294&lt;&gt;"", P294&gt;=DATE(YEAR(P294),MONTH(P294),1), SUMIFS($K:$K, $C:$C, C294, $P:$P, "&gt;="&amp;DATE(YEAR(P294),MONTH(P294),1), $P:$P, "&lt;="&amp;EOMONTH(P294,0))&gt;10), TEXT(P294, "MMMM"), "")</f>
        <v>septiembre</v>
      </c>
      <c r="X294" t="str" cm="1">
        <f t="array" ref="X294">IF(AND(P294&lt;&gt;"", P294&gt;=DATE(YEAR(P294),MONTH(P294),1), SUMIFS($K:$K, $C:$C, C294, $P:$P, "&gt;="&amp;DATE(YEAR(P294),MONTH(P294),1), $P:$P, "&lt;="&amp;EOMONTH(P294,0))&gt;10), _xlfn.TEXTJOIN(", ", TRUE, _xlfn._xlws.FILTER($R:$R, ($C:$C=C294) * ($P:$P&gt;=DATE(YEAR(P294),MONTH(P294),1)) * ($P:$P&lt;=EOMONTH(P294,0)))), "")</f>
        <v>T131, T131, T131</v>
      </c>
      <c r="Y294" t="str" cm="1">
        <f t="array" ref="Y294">IF(AND(P294&lt;&gt;"", P294&gt;=DATE(YEAR(P294),MONTH(P294),1), SUMIFS($K:$K, $C:$C, C294, $P:$P, "&gt;="&amp;DATE(YEAR(P294),MONTH(P294),1), $P:$P, "&lt;="&amp;EOMONTH(P294,0))&gt;10), _xlfn.TEXTJOIN(", ", TRUE, _xlfn._xlws.FILTER($S:$S, ($C:$C=C294) * ($P:$P&gt;=DATE(YEAR(P294),MONTH(P294),1)) * ($P:$P&lt;=EOMONTH(P294,0)))), "")</f>
        <v>Herida de miembro inferior, nivel no especificado, Herida de miembro inferior, nivel no especificado, Herida de miembro inferior, nivel no especificado</v>
      </c>
    </row>
    <row r="295" spans="1:25" x14ac:dyDescent="0.25">
      <c r="A295" s="83">
        <v>288</v>
      </c>
      <c r="B295" s="111" t="s">
        <v>26038</v>
      </c>
      <c r="C295" s="159" t="str">
        <f>_xlfn.XLOOKUP(D295,[1]!Data[CEDULA],[1]!Data[Nombre Completo],"No Existe",0,1)</f>
        <v>MARTHA DEL SOCORRO RAMIREZ HAMBURGUER</v>
      </c>
      <c r="D295" s="162">
        <v>32705541</v>
      </c>
      <c r="E295" s="139">
        <f>IFERROR(_xlfn.NUMBERVALUE(Data[[#This Row],[CEDULA ]],",","."),_xlfn.NUMBERVALUE(Data[[#This Row],[CEDULA ]],".",","))</f>
        <v>32705541</v>
      </c>
      <c r="F295" s="139" t="str">
        <f>_xlfn.XLOOKUP(E295,[1]!Data[CEDULA],[1]!Data[CARGO],"No Existe",0,1)</f>
        <v>SUPERNUMERARIO(A)</v>
      </c>
      <c r="G295" s="24" t="str">
        <f>_xlfn.XLOOKUP(E295,[1]!Data[CEDULA],[1]!Data[EMPRESA DONDE PRESTA SERVICIO],"No Existe",0,1)</f>
        <v>COMFAMILIAR ATLANTICO</v>
      </c>
      <c r="H295" s="24" t="str">
        <f>_xlfn.XLOOKUP(E295,[1]!Data[CEDULA],[1]!Data[UBICACIÓN],"No Existe",0,1)</f>
        <v>CENTRO RECREACIONAL TURIPANA</v>
      </c>
      <c r="I295" s="24" t="s">
        <v>25911</v>
      </c>
      <c r="J295" s="111" t="str">
        <f>UPPER(TEXT(Data[[#This Row],[F. INICIO]],"mmmm"))</f>
        <v>SEPTIEMBRE</v>
      </c>
      <c r="K295" s="113">
        <v>3</v>
      </c>
      <c r="L295" s="11" t="s">
        <v>5</v>
      </c>
      <c r="M295" s="11" t="s">
        <v>25630</v>
      </c>
      <c r="N295" s="141" t="str">
        <f>_xlfn.XLOOKUP(D295,[1]!Data[CEDULA],[1]!Data[EPS/SURA],"No Existe",0,1)</f>
        <v>SALUD TOTAL</v>
      </c>
      <c r="O295" s="112">
        <f>YEAR(Data[[#This Row],[F. INICIO]])</f>
        <v>2022</v>
      </c>
      <c r="P295" s="114">
        <v>44809</v>
      </c>
      <c r="Q295" s="114">
        <v>44811</v>
      </c>
      <c r="R295" s="111" t="s">
        <v>5482</v>
      </c>
      <c r="S295" s="92" t="str">
        <f>IF(Data[[#This Row],[TIPO DE INCAPACIDAD]]="LICENCIA DE PATERNIDAD","Licencia de paternidad",IF(Data[[#This Row],[TIPO DE INCAPACIDAD]]="LICENCIA DE LUTO","Licencia de Luto",_xlfn.IFNA(VLOOKUP(R295,'CIE-10 PARA RIPS'!$A$6:B13460,2,0),"No especificado")))</f>
        <v>Dolor agudo</v>
      </c>
      <c r="T295" t="str">
        <f>IF(P295&lt;&gt;"", IF(P295&gt;0, IF(P295&lt;=DATE(YEAR(P295),MONTH(P295),DAY(P295)), IF(P295&gt;=DATE(YEAR(P295),MONTH(P295),1), IF(K295&gt;10, C295, IF(SUMIFS($K:$K, $C:$C, C295, $P:$P, "&gt;="&amp;DATE(YEAR(P295),MONTH(P295),1), $P:$P, "&lt;="&amp;EOMONTH(P295,0))&gt;10, C295, "")), ""))), "")</f>
        <v/>
      </c>
      <c r="U295" t="str">
        <f>IF(AND(P295&lt;&gt;"", P295&gt;=DATE(YEAR(P295),MONTH(P295),1), SUMIFS($K:$K, $C:$C, C295, $P:$P, "&gt;="&amp;DATE(YEAR(P295),MONTH(P295),1), $P:$P, "&lt;="&amp;EOMONTH(P295,0))&gt;10), K295, "")</f>
        <v/>
      </c>
      <c r="V295" t="str">
        <f>IF(AND(P295&lt;&gt;"", P295&gt;=DATE(YEAR(P295),MONTH(P295),1), SUMIFS($K:$K, $C:$C, C295, $P:$P, "&gt;="&amp;DATE(YEAR(P295),MONTH(P295),1), $P:$P, "&lt;="&amp;EOMONTH(P295,0))&gt;10), YEAR(P295), "")</f>
        <v/>
      </c>
      <c r="W295" t="str">
        <f>IF(AND(P295&lt;&gt;"", P295&gt;=DATE(YEAR(P295),MONTH(P295),1), SUMIFS($K:$K, $C:$C, C295, $P:$P, "&gt;="&amp;DATE(YEAR(P295),MONTH(P295),1), $P:$P, "&lt;="&amp;EOMONTH(P295,0))&gt;10), TEXT(P295, "MMMM"), "")</f>
        <v/>
      </c>
      <c r="X295" t="str" cm="1">
        <f t="array" ref="X295">IF(AND(P295&lt;&gt;"", P295&gt;=DATE(YEAR(P295),MONTH(P295),1), SUMIFS($K:$K, $C:$C, C295, $P:$P, "&gt;="&amp;DATE(YEAR(P295),MONTH(P295),1), $P:$P, "&lt;="&amp;EOMONTH(P295,0))&gt;10), _xlfn.TEXTJOIN(", ", TRUE, _xlfn._xlws.FILTER($R:$R, ($C:$C=C295) * ($P:$P&gt;=DATE(YEAR(P295),MONTH(P295),1)) * ($P:$P&lt;=EOMONTH(P295,0)))), "")</f>
        <v/>
      </c>
      <c r="Y295" t="str" cm="1">
        <f t="array" ref="Y295">IF(AND(P295&lt;&gt;"", P295&gt;=DATE(YEAR(P295),MONTH(P295),1), SUMIFS($K:$K, $C:$C, C295, $P:$P, "&gt;="&amp;DATE(YEAR(P295),MONTH(P295),1), $P:$P, "&lt;="&amp;EOMONTH(P295,0))&gt;10), _xlfn.TEXTJOIN(", ", TRUE, _xlfn._xlws.FILTER($S:$S, ($C:$C=C295) * ($P:$P&gt;=DATE(YEAR(P295),MONTH(P295),1)) * ($P:$P&lt;=EOMONTH(P295,0)))), "")</f>
        <v/>
      </c>
    </row>
    <row r="296" spans="1:25" x14ac:dyDescent="0.25">
      <c r="A296" s="83">
        <v>289</v>
      </c>
      <c r="B296" s="111" t="s">
        <v>26038</v>
      </c>
      <c r="C296" s="159" t="str">
        <f>_xlfn.XLOOKUP(D296,[1]!Data[CEDULA],[1]!Data[Nombre Completo],"No Existe",0,1)</f>
        <v>MAIRA ALEJANDRA MARRIAGA BOLAÑOS</v>
      </c>
      <c r="D296" s="162">
        <v>1143460389</v>
      </c>
      <c r="E296" s="139">
        <f>IFERROR(_xlfn.NUMBERVALUE(Data[[#This Row],[CEDULA ]],",","."),_xlfn.NUMBERVALUE(Data[[#This Row],[CEDULA ]],".",","))</f>
        <v>1143460389</v>
      </c>
      <c r="F296" s="139" t="str">
        <f>_xlfn.XLOOKUP(E296,[1]!Data[CEDULA],[1]!Data[CARGO],"No Existe",0,1)</f>
        <v>SUPERNUMERARIO(A)</v>
      </c>
      <c r="G296" s="24" t="str">
        <f>_xlfn.XLOOKUP(E296,[1]!Data[CEDULA],[1]!Data[EMPRESA DONDE PRESTA SERVICIO],"No Existe",0,1)</f>
        <v>COMFAMILIAR ATLANTICO</v>
      </c>
      <c r="H296" s="24" t="str">
        <f>_xlfn.XLOOKUP(E296,[1]!Data[CEDULA],[1]!Data[UBICACIÓN],"No Existe",0,1)</f>
        <v>SEDE NORTE</v>
      </c>
      <c r="I296" s="24" t="s">
        <v>25911</v>
      </c>
      <c r="J296" s="111" t="str">
        <f>UPPER(TEXT(Data[[#This Row],[F. INICIO]],"mmmm"))</f>
        <v>SEPTIEMBRE</v>
      </c>
      <c r="K296" s="113">
        <v>1</v>
      </c>
      <c r="L296" s="11" t="s">
        <v>5</v>
      </c>
      <c r="M296" s="11" t="s">
        <v>25630</v>
      </c>
      <c r="N296" s="141" t="str">
        <f>_xlfn.XLOOKUP(D296,[1]!Data[CEDULA],[1]!Data[EPS/SURA],"No Existe",0,1)</f>
        <v>SALUD TOTAL</v>
      </c>
      <c r="O296" s="112">
        <f>YEAR(Data[[#This Row],[F. INICIO]])</f>
        <v>2022</v>
      </c>
      <c r="P296" s="114">
        <v>44829</v>
      </c>
      <c r="Q296" s="114">
        <v>44829</v>
      </c>
      <c r="R296" s="111" t="s">
        <v>7682</v>
      </c>
      <c r="S296" s="92" t="str">
        <f>IF(Data[[#This Row],[TIPO DE INCAPACIDAD]]="LICENCIA DE PATERNIDAD","Licencia de paternidad",IF(Data[[#This Row],[TIPO DE INCAPACIDAD]]="LICENCIA DE LUTO","Licencia de Luto",_xlfn.IFNA(VLOOKUP(R296,'CIE-10 PARA RIPS'!$A$6:B13461,2,0),"No especificado")))</f>
        <v>Lumbago no especificado</v>
      </c>
      <c r="T296" t="str">
        <f>IF(P296&lt;&gt;"", IF(P296&gt;0, IF(P296&lt;=DATE(YEAR(P296),MONTH(P296),DAY(P296)), IF(P296&gt;=DATE(YEAR(P296),MONTH(P296),1), IF(K296&gt;10, C296, IF(SUMIFS($K:$K, $C:$C, C296, $P:$P, "&gt;="&amp;DATE(YEAR(P296),MONTH(P296),1), $P:$P, "&lt;="&amp;EOMONTH(P296,0))&gt;10, C296, "")), ""))), "")</f>
        <v/>
      </c>
      <c r="U296" t="str">
        <f>IF(AND(P296&lt;&gt;"", P296&gt;=DATE(YEAR(P296),MONTH(P296),1), SUMIFS($K:$K, $C:$C, C296, $P:$P, "&gt;="&amp;DATE(YEAR(P296),MONTH(P296),1), $P:$P, "&lt;="&amp;EOMONTH(P296,0))&gt;10), K296, "")</f>
        <v/>
      </c>
      <c r="V296" t="str">
        <f>IF(AND(P296&lt;&gt;"", P296&gt;=DATE(YEAR(P296),MONTH(P296),1), SUMIFS($K:$K, $C:$C, C296, $P:$P, "&gt;="&amp;DATE(YEAR(P296),MONTH(P296),1), $P:$P, "&lt;="&amp;EOMONTH(P296,0))&gt;10), YEAR(P296), "")</f>
        <v/>
      </c>
      <c r="W296" t="str">
        <f>IF(AND(P296&lt;&gt;"", P296&gt;=DATE(YEAR(P296),MONTH(P296),1), SUMIFS($K:$K, $C:$C, C296, $P:$P, "&gt;="&amp;DATE(YEAR(P296),MONTH(P296),1), $P:$P, "&lt;="&amp;EOMONTH(P296,0))&gt;10), TEXT(P296, "MMMM"), "")</f>
        <v/>
      </c>
      <c r="X296" t="str" cm="1">
        <f t="array" ref="X296">IF(AND(P296&lt;&gt;"", P296&gt;=DATE(YEAR(P296),MONTH(P296),1), SUMIFS($K:$K, $C:$C, C296, $P:$P, "&gt;="&amp;DATE(YEAR(P296),MONTH(P296),1), $P:$P, "&lt;="&amp;EOMONTH(P296,0))&gt;10), _xlfn.TEXTJOIN(", ", TRUE, _xlfn._xlws.FILTER($R:$R, ($C:$C=C296) * ($P:$P&gt;=DATE(YEAR(P296),MONTH(P296),1)) * ($P:$P&lt;=EOMONTH(P296,0)))), "")</f>
        <v/>
      </c>
      <c r="Y296" t="str" cm="1">
        <f t="array" ref="Y296">IF(AND(P296&lt;&gt;"", P296&gt;=DATE(YEAR(P296),MONTH(P296),1), SUMIFS($K:$K, $C:$C, C296, $P:$P, "&gt;="&amp;DATE(YEAR(P296),MONTH(P296),1), $P:$P, "&lt;="&amp;EOMONTH(P296,0))&gt;10), _xlfn.TEXTJOIN(", ", TRUE, _xlfn._xlws.FILTER($S:$S, ($C:$C=C296) * ($P:$P&gt;=DATE(YEAR(P296),MONTH(P296),1)) * ($P:$P&lt;=EOMONTH(P296,0)))), "")</f>
        <v/>
      </c>
    </row>
    <row r="297" spans="1:25" x14ac:dyDescent="0.25">
      <c r="A297" s="83">
        <v>290</v>
      </c>
      <c r="B297" s="111" t="s">
        <v>26038</v>
      </c>
      <c r="C297" s="159" t="str">
        <f>_xlfn.XLOOKUP(D297,[1]!Data[CEDULA],[1]!Data[Nombre Completo],"No Existe",0,1)</f>
        <v>LUIS ALFREDO BARRIOS RIOS</v>
      </c>
      <c r="D297" s="162">
        <v>1042428984</v>
      </c>
      <c r="E297" s="139">
        <f>IFERROR(_xlfn.NUMBERVALUE(Data[[#This Row],[CEDULA ]],",","."),_xlfn.NUMBERVALUE(Data[[#This Row],[CEDULA ]],".",","))</f>
        <v>1042428984</v>
      </c>
      <c r="F297" s="139" t="str">
        <f>_xlfn.XLOOKUP(E297,[1]!Data[CEDULA],[1]!Data[CARGO],"No Existe",0,1)</f>
        <v>CHEF</v>
      </c>
      <c r="G297" s="24" t="str">
        <f>_xlfn.XLOOKUP(E297,[1]!Data[CEDULA],[1]!Data[EMPRESA DONDE PRESTA SERVICIO],"No Existe",0,1)</f>
        <v>COMFAMILIAR ATLANTICO</v>
      </c>
      <c r="H297" s="24" t="str">
        <f>_xlfn.XLOOKUP(E297,[1]!Data[CEDULA],[1]!Data[UBICACIÓN],"No Existe",0,1)</f>
        <v>SEDE NORTE MERCADEO</v>
      </c>
      <c r="I297" s="24" t="s">
        <v>25912</v>
      </c>
      <c r="J297" s="111" t="str">
        <f>UPPER(TEXT(Data[[#This Row],[F. INICIO]],"mmmm"))</f>
        <v>SEPTIEMBRE</v>
      </c>
      <c r="K297" s="113">
        <v>3</v>
      </c>
      <c r="L297" s="11" t="s">
        <v>5</v>
      </c>
      <c r="M297" s="11" t="s">
        <v>25630</v>
      </c>
      <c r="N297" s="141" t="str">
        <f>_xlfn.XLOOKUP(D297,[1]!Data[CEDULA],[1]!Data[EPS/SURA],"No Existe",0,1)</f>
        <v>SALUD TOTAL</v>
      </c>
      <c r="O297" s="112">
        <f>YEAR(Data[[#This Row],[F. INICIO]])</f>
        <v>2022</v>
      </c>
      <c r="P297" s="114">
        <v>44826</v>
      </c>
      <c r="Q297" s="114">
        <v>44828</v>
      </c>
      <c r="R297" s="111" t="s">
        <v>4822</v>
      </c>
      <c r="S297" s="92" t="str">
        <f>IF(Data[[#This Row],[TIPO DE INCAPACIDAD]]="LICENCIA DE PATERNIDAD","Licencia de paternidad",IF(Data[[#This Row],[TIPO DE INCAPACIDAD]]="LICENCIA DE LUTO","Licencia de Luto",_xlfn.IFNA(VLOOKUP(R297,'CIE-10 PARA RIPS'!$A$6:B13462,2,0),"No especificado")))</f>
        <v>Fractura de la epifisis inferior de la tibia</v>
      </c>
      <c r="T297" t="str">
        <f>IF(P297&lt;&gt;"", IF(P297&gt;0, IF(P297&lt;=DATE(YEAR(P297),MONTH(P297),DAY(P297)), IF(P297&gt;=DATE(YEAR(P297),MONTH(P297),1), IF(K297&gt;10, C297, IF(SUMIFS($K:$K, $C:$C, C297, $P:$P, "&gt;="&amp;DATE(YEAR(P297),MONTH(P297),1), $P:$P, "&lt;="&amp;EOMONTH(P297,0))&gt;10, C297, "")), ""))), "")</f>
        <v>LUIS ALFREDO BARRIOS RIOS</v>
      </c>
      <c r="U297">
        <f>IF(AND(P297&lt;&gt;"", P297&gt;=DATE(YEAR(P297),MONTH(P297),1), SUMIFS($K:$K, $C:$C, C297, $P:$P, "&gt;="&amp;DATE(YEAR(P297),MONTH(P297),1), $P:$P, "&lt;="&amp;EOMONTH(P297,0))&gt;10), K297, "")</f>
        <v>3</v>
      </c>
      <c r="V297">
        <f>IF(AND(P297&lt;&gt;"", P297&gt;=DATE(YEAR(P297),MONTH(P297),1), SUMIFS($K:$K, $C:$C, C297, $P:$P, "&gt;="&amp;DATE(YEAR(P297),MONTH(P297),1), $P:$P, "&lt;="&amp;EOMONTH(P297,0))&gt;10), YEAR(P297), "")</f>
        <v>2022</v>
      </c>
      <c r="W297" t="str">
        <f>IF(AND(P297&lt;&gt;"", P297&gt;=DATE(YEAR(P297),MONTH(P297),1), SUMIFS($K:$K, $C:$C, C297, $P:$P, "&gt;="&amp;DATE(YEAR(P297),MONTH(P297),1), $P:$P, "&lt;="&amp;EOMONTH(P297,0))&gt;10), TEXT(P297, "MMMM"), "")</f>
        <v>septiembre</v>
      </c>
      <c r="X297" t="str" cm="1">
        <f t="array" ref="X297">IF(AND(P297&lt;&gt;"", P297&gt;=DATE(YEAR(P297),MONTH(P297),1), SUMIFS($K:$K, $C:$C, C297, $P:$P, "&gt;="&amp;DATE(YEAR(P297),MONTH(P297),1), $P:$P, "&lt;="&amp;EOMONTH(P297,0))&gt;10), _xlfn.TEXTJOIN(", ", TRUE, _xlfn._xlws.FILTER($R:$R, ($C:$C=C297) * ($P:$P&gt;=DATE(YEAR(P297),MONTH(P297),1)) * ($P:$P&lt;=EOMONTH(P297,0)))), "")</f>
        <v>S823, S823</v>
      </c>
      <c r="Y297" t="str" cm="1">
        <f t="array" ref="Y297">IF(AND(P297&lt;&gt;"", P297&gt;=DATE(YEAR(P297),MONTH(P297),1), SUMIFS($K:$K, $C:$C, C297, $P:$P, "&gt;="&amp;DATE(YEAR(P297),MONTH(P297),1), $P:$P, "&lt;="&amp;EOMONTH(P297,0))&gt;10), _xlfn.TEXTJOIN(", ", TRUE, _xlfn._xlws.FILTER($S:$S, ($C:$C=C297) * ($P:$P&gt;=DATE(YEAR(P297),MONTH(P297),1)) * ($P:$P&lt;=EOMONTH(P297,0)))), "")</f>
        <v>Fractura de la epifisis inferior de la tibia, Fractura de la epifisis inferior de la tibia</v>
      </c>
    </row>
    <row r="298" spans="1:25" ht="30" x14ac:dyDescent="0.25">
      <c r="A298" s="83">
        <v>291</v>
      </c>
      <c r="B298" s="111" t="s">
        <v>26038</v>
      </c>
      <c r="C298" s="159" t="str">
        <f>_xlfn.XLOOKUP(D298,[1]!Data[CEDULA],[1]!Data[Nombre Completo],"No Existe",0,1)</f>
        <v>RAFAEL SANTOS HERNANDEZ BLANQUICET</v>
      </c>
      <c r="D298" s="162">
        <v>1001916980</v>
      </c>
      <c r="E298" s="139">
        <f>IFERROR(_xlfn.NUMBERVALUE(Data[[#This Row],[CEDULA ]],",","."),_xlfn.NUMBERVALUE(Data[[#This Row],[CEDULA ]],".",","))</f>
        <v>1001916980</v>
      </c>
      <c r="F298" s="139" t="str">
        <f>_xlfn.XLOOKUP(E298,[1]!Data[CEDULA],[1]!Data[CARGO],"No Existe",0,1)</f>
        <v>SUPERNUMERARIO(A)</v>
      </c>
      <c r="G298" s="24" t="str">
        <f>_xlfn.XLOOKUP(E298,[1]!Data[CEDULA],[1]!Data[EMPRESA DONDE PRESTA SERVICIO],"No Existe",0,1)</f>
        <v>COMFAMILIAR ATLANTICO</v>
      </c>
      <c r="H298" s="24" t="str">
        <f>_xlfn.XLOOKUP(E298,[1]!Data[CEDULA],[1]!Data[UBICACIÓN],"No Existe",0,1)</f>
        <v>SEDE NORTE</v>
      </c>
      <c r="I298" s="24" t="s">
        <v>25912</v>
      </c>
      <c r="J298" s="111" t="str">
        <f>UPPER(TEXT(Data[[#This Row],[F. INICIO]],"mmmm"))</f>
        <v>SEPTIEMBRE</v>
      </c>
      <c r="K298" s="113">
        <v>3</v>
      </c>
      <c r="L298" s="11" t="s">
        <v>5</v>
      </c>
      <c r="M298" s="11" t="s">
        <v>25630</v>
      </c>
      <c r="N298" s="141" t="str">
        <f>_xlfn.XLOOKUP(D298,[1]!Data[CEDULA],[1]!Data[EPS/SURA],"No Existe",0,1)</f>
        <v>SALUD TOTAL</v>
      </c>
      <c r="O298" s="112">
        <f>YEAR(Data[[#This Row],[F. INICIO]])</f>
        <v>2022</v>
      </c>
      <c r="P298" s="114">
        <v>44830</v>
      </c>
      <c r="Q298" s="114">
        <v>44832</v>
      </c>
      <c r="R298" s="111" t="s">
        <v>5121</v>
      </c>
      <c r="S298" s="92" t="str">
        <f>IF(Data[[#This Row],[TIPO DE INCAPACIDAD]]="LICENCIA DE PATERNIDAD","Licencia de paternidad",IF(Data[[#This Row],[TIPO DE INCAPACIDAD]]="LICENCIA DE LUTO","Licencia de Luto",_xlfn.IFNA(VLOOKUP(R298,'CIE-10 PARA RIPS'!$A$6:B13463,2,0),"No especificado")))</f>
        <v>Traumatismo superficial del abdomen, de la region lumbosacra y de la pelvis, parte no especificada</v>
      </c>
      <c r="T298" t="str">
        <f>IF(P298&lt;&gt;"", IF(P298&gt;0, IF(P298&lt;=DATE(YEAR(P298),MONTH(P298),DAY(P298)), IF(P298&gt;=DATE(YEAR(P298),MONTH(P298),1), IF(K298&gt;10, C298, IF(SUMIFS($K:$K, $C:$C, C298, $P:$P, "&gt;="&amp;DATE(YEAR(P298),MONTH(P298),1), $P:$P, "&lt;="&amp;EOMONTH(P298,0))&gt;10, C298, "")), ""))), "")</f>
        <v/>
      </c>
      <c r="U298" t="str">
        <f>IF(AND(P298&lt;&gt;"", P298&gt;=DATE(YEAR(P298),MONTH(P298),1), SUMIFS($K:$K, $C:$C, C298, $P:$P, "&gt;="&amp;DATE(YEAR(P298),MONTH(P298),1), $P:$P, "&lt;="&amp;EOMONTH(P298,0))&gt;10), K298, "")</f>
        <v/>
      </c>
      <c r="V298" t="str">
        <f>IF(AND(P298&lt;&gt;"", P298&gt;=DATE(YEAR(P298),MONTH(P298),1), SUMIFS($K:$K, $C:$C, C298, $P:$P, "&gt;="&amp;DATE(YEAR(P298),MONTH(P298),1), $P:$P, "&lt;="&amp;EOMONTH(P298,0))&gt;10), YEAR(P298), "")</f>
        <v/>
      </c>
      <c r="W298" t="str">
        <f>IF(AND(P298&lt;&gt;"", P298&gt;=DATE(YEAR(P298),MONTH(P298),1), SUMIFS($K:$K, $C:$C, C298, $P:$P, "&gt;="&amp;DATE(YEAR(P298),MONTH(P298),1), $P:$P, "&lt;="&amp;EOMONTH(P298,0))&gt;10), TEXT(P298, "MMMM"), "")</f>
        <v/>
      </c>
      <c r="X298" t="str" cm="1">
        <f t="array" ref="X298">IF(AND(P298&lt;&gt;"", P298&gt;=DATE(YEAR(P298),MONTH(P298),1), SUMIFS($K:$K, $C:$C, C298, $P:$P, "&gt;="&amp;DATE(YEAR(P298),MONTH(P298),1), $P:$P, "&lt;="&amp;EOMONTH(P298,0))&gt;10), _xlfn.TEXTJOIN(", ", TRUE, _xlfn._xlws.FILTER($R:$R, ($C:$C=C298) * ($P:$P&gt;=DATE(YEAR(P298),MONTH(P298),1)) * ($P:$P&lt;=EOMONTH(P298,0)))), "")</f>
        <v/>
      </c>
      <c r="Y298" t="str" cm="1">
        <f t="array" ref="Y298">IF(AND(P298&lt;&gt;"", P298&gt;=DATE(YEAR(P298),MONTH(P298),1), SUMIFS($K:$K, $C:$C, C298, $P:$P, "&gt;="&amp;DATE(YEAR(P298),MONTH(P298),1), $P:$P, "&lt;="&amp;EOMONTH(P298,0))&gt;10), _xlfn.TEXTJOIN(", ", TRUE, _xlfn._xlws.FILTER($S:$S, ($C:$C=C298) * ($P:$P&gt;=DATE(YEAR(P298),MONTH(P298),1)) * ($P:$P&lt;=EOMONTH(P298,0)))), "")</f>
        <v/>
      </c>
    </row>
    <row r="299" spans="1:25" x14ac:dyDescent="0.25">
      <c r="A299" s="83">
        <v>292</v>
      </c>
      <c r="B299" s="111" t="s">
        <v>26038</v>
      </c>
      <c r="C299" s="159" t="str">
        <f>_xlfn.XLOOKUP(D299,[1]!Data[CEDULA],[1]!Data[Nombre Completo],"No Existe",0,1)</f>
        <v>JOSELIN  CAMPO CHAMORRO</v>
      </c>
      <c r="D299" s="162">
        <v>1005649210</v>
      </c>
      <c r="E299" s="139">
        <f>IFERROR(_xlfn.NUMBERVALUE(Data[[#This Row],[CEDULA ]],",","."),_xlfn.NUMBERVALUE(Data[[#This Row],[CEDULA ]],".",","))</f>
        <v>1005649210</v>
      </c>
      <c r="F299" s="139" t="str">
        <f>_xlfn.XLOOKUP(E299,[1]!Data[CEDULA],[1]!Data[CARGO],"No Existe",0,1)</f>
        <v>SUPERNUMERARIO(A)</v>
      </c>
      <c r="G299" s="24" t="str">
        <f>_xlfn.XLOOKUP(E299,[1]!Data[CEDULA],[1]!Data[EMPRESA DONDE PRESTA SERVICIO],"No Existe",0,1)</f>
        <v>COMFAMILIAR ATLANTICO</v>
      </c>
      <c r="H299" s="24" t="str">
        <f>_xlfn.XLOOKUP(E299,[1]!Data[CEDULA],[1]!Data[UBICACIÓN],"No Existe",0,1)</f>
        <v>CENTRO RECREACIONAL CLL 48</v>
      </c>
      <c r="I299" s="24" t="s">
        <v>25911</v>
      </c>
      <c r="J299" s="111" t="str">
        <f>UPPER(TEXT(Data[[#This Row],[F. INICIO]],"mmmm"))</f>
        <v>OCTUBRE</v>
      </c>
      <c r="K299" s="113">
        <v>7</v>
      </c>
      <c r="L299" s="11" t="s">
        <v>5</v>
      </c>
      <c r="M299" s="11" t="s">
        <v>51</v>
      </c>
      <c r="N299" s="141" t="str">
        <f>_xlfn.XLOOKUP(D299,[1]!Data[CEDULA],[1]!Data[EPS/SURA],"No Existe",0,1)</f>
        <v>SALUD TOTAL</v>
      </c>
      <c r="O299" s="112">
        <f>YEAR(Data[[#This Row],[F. INICIO]])</f>
        <v>2022</v>
      </c>
      <c r="P299" s="114">
        <v>44839</v>
      </c>
      <c r="Q299" s="114">
        <v>44845</v>
      </c>
      <c r="R299" s="111" t="s">
        <v>71</v>
      </c>
      <c r="S299" s="92" t="str">
        <f>IF(Data[[#This Row],[TIPO DE INCAPACIDAD]]="LICENCIA DE PATERNIDAD","Licencia de paternidad",IF(Data[[#This Row],[TIPO DE INCAPACIDAD]]="LICENCIA DE LUTO","Licencia de Luto",_xlfn.IFNA(VLOOKUP(R299,'CIE-10 PARA RIPS'!$A$6:B13464,2,0),"No especificado")))</f>
        <v>Cefalea</v>
      </c>
      <c r="T299" t="str">
        <f>IF(P299&lt;&gt;"", IF(P299&gt;0, IF(P299&lt;=DATE(YEAR(P299),MONTH(P299),DAY(P299)), IF(P299&gt;=DATE(YEAR(P299),MONTH(P299),1), IF(K299&gt;10, C299, IF(SUMIFS($K:$K, $C:$C, C299, $P:$P, "&gt;="&amp;DATE(YEAR(P299),MONTH(P299),1), $P:$P, "&lt;="&amp;EOMONTH(P299,0))&gt;10, C299, "")), ""))), "")</f>
        <v/>
      </c>
      <c r="U299" t="str">
        <f>IF(AND(P299&lt;&gt;"", P299&gt;=DATE(YEAR(P299),MONTH(P299),1), SUMIFS($K:$K, $C:$C, C299, $P:$P, "&gt;="&amp;DATE(YEAR(P299),MONTH(P299),1), $P:$P, "&lt;="&amp;EOMONTH(P299,0))&gt;10), K299, "")</f>
        <v/>
      </c>
      <c r="V299" t="str">
        <f>IF(AND(P299&lt;&gt;"", P299&gt;=DATE(YEAR(P299),MONTH(P299),1), SUMIFS($K:$K, $C:$C, C299, $P:$P, "&gt;="&amp;DATE(YEAR(P299),MONTH(P299),1), $P:$P, "&lt;="&amp;EOMONTH(P299,0))&gt;10), YEAR(P299), "")</f>
        <v/>
      </c>
      <c r="W299" t="str">
        <f>IF(AND(P299&lt;&gt;"", P299&gt;=DATE(YEAR(P299),MONTH(P299),1), SUMIFS($K:$K, $C:$C, C299, $P:$P, "&gt;="&amp;DATE(YEAR(P299),MONTH(P299),1), $P:$P, "&lt;="&amp;EOMONTH(P299,0))&gt;10), TEXT(P299, "MMMM"), "")</f>
        <v/>
      </c>
      <c r="X299" t="str" cm="1">
        <f t="array" ref="X299">IF(AND(P299&lt;&gt;"", P299&gt;=DATE(YEAR(P299),MONTH(P299),1), SUMIFS($K:$K, $C:$C, C299, $P:$P, "&gt;="&amp;DATE(YEAR(P299),MONTH(P299),1), $P:$P, "&lt;="&amp;EOMONTH(P299,0))&gt;10), _xlfn.TEXTJOIN(", ", TRUE, _xlfn._xlws.FILTER($R:$R, ($C:$C=C299) * ($P:$P&gt;=DATE(YEAR(P299),MONTH(P299),1)) * ($P:$P&lt;=EOMONTH(P299,0)))), "")</f>
        <v/>
      </c>
      <c r="Y299" t="str" cm="1">
        <f t="array" ref="Y299">IF(AND(P299&lt;&gt;"", P299&gt;=DATE(YEAR(P299),MONTH(P299),1), SUMIFS($K:$K, $C:$C, C299, $P:$P, "&gt;="&amp;DATE(YEAR(P299),MONTH(P299),1), $P:$P, "&lt;="&amp;EOMONTH(P299,0))&gt;10), _xlfn.TEXTJOIN(", ", TRUE, _xlfn._xlws.FILTER($S:$S, ($C:$C=C299) * ($P:$P&gt;=DATE(YEAR(P299),MONTH(P299),1)) * ($P:$P&lt;=EOMONTH(P299,0)))), "")</f>
        <v/>
      </c>
    </row>
    <row r="300" spans="1:25" x14ac:dyDescent="0.25">
      <c r="A300" s="83">
        <v>293</v>
      </c>
      <c r="B300" s="111" t="s">
        <v>26038</v>
      </c>
      <c r="C300" s="159" t="str">
        <f>_xlfn.XLOOKUP(D300,[1]!Data[CEDULA],[1]!Data[Nombre Completo],"No Existe",0,1)</f>
        <v>ABIEL HESED DE LA HOZ FLOREZ</v>
      </c>
      <c r="D300" s="162">
        <v>1044430762</v>
      </c>
      <c r="E300" s="139">
        <f>IFERROR(_xlfn.NUMBERVALUE(Data[[#This Row],[CEDULA ]],",","."),_xlfn.NUMBERVALUE(Data[[#This Row],[CEDULA ]],".",","))</f>
        <v>1044430762</v>
      </c>
      <c r="F300" s="139" t="str">
        <f>_xlfn.XLOOKUP(E300,[1]!Data[CEDULA],[1]!Data[CARGO],"No Existe",0,1)</f>
        <v>BARMAN</v>
      </c>
      <c r="G300" s="24" t="str">
        <f>_xlfn.XLOOKUP(E300,[1]!Data[CEDULA],[1]!Data[EMPRESA DONDE PRESTA SERVICIO],"No Existe",0,1)</f>
        <v>COMFAMILIAR ATLANTICO</v>
      </c>
      <c r="H300" s="24" t="str">
        <f>_xlfn.XLOOKUP(E300,[1]!Data[CEDULA],[1]!Data[UBICACIÓN],"No Existe",0,1)</f>
        <v>SEDE SPORT GYM</v>
      </c>
      <c r="I300" s="24" t="s">
        <v>25912</v>
      </c>
      <c r="J300" s="111" t="str">
        <f>UPPER(TEXT(Data[[#This Row],[F. INICIO]],"mmmm"))</f>
        <v>OCTUBRE</v>
      </c>
      <c r="K300" s="113">
        <v>2</v>
      </c>
      <c r="L300" s="11" t="s">
        <v>5</v>
      </c>
      <c r="M300" s="11" t="s">
        <v>25630</v>
      </c>
      <c r="N300" s="141" t="str">
        <f>_xlfn.XLOOKUP(D300,[1]!Data[CEDULA],[1]!Data[EPS/SURA],"No Existe",0,1)</f>
        <v>EPS/SURA</v>
      </c>
      <c r="O300" s="112">
        <f>YEAR(Data[[#This Row],[F. INICIO]])</f>
        <v>2022</v>
      </c>
      <c r="P300" s="114">
        <v>44838</v>
      </c>
      <c r="Q300" s="114">
        <v>44839</v>
      </c>
      <c r="R300" s="111" t="s">
        <v>12371</v>
      </c>
      <c r="S300" s="92" t="str">
        <f>IF(Data[[#This Row],[TIPO DE INCAPACIDAD]]="LICENCIA DE PATERNIDAD","Licencia de paternidad",IF(Data[[#This Row],[TIPO DE INCAPACIDAD]]="LICENCIA DE LUTO","Licencia de Luto",_xlfn.IFNA(VLOOKUP(R300,'CIE-10 PARA RIPS'!$A$6:B13465,2,0),"No especificado")))</f>
        <v>Otras enteritis virales</v>
      </c>
      <c r="T300" t="str">
        <f>IF(P300&lt;&gt;"", IF(P300&gt;0, IF(P300&lt;=DATE(YEAR(P300),MONTH(P300),DAY(P300)), IF(P300&gt;=DATE(YEAR(P300),MONTH(P300),1), IF(K300&gt;10, C300, IF(SUMIFS($K:$K, $C:$C, C300, $P:$P, "&gt;="&amp;DATE(YEAR(P300),MONTH(P300),1), $P:$P, "&lt;="&amp;EOMONTH(P300,0))&gt;10, C300, "")), ""))), "")</f>
        <v/>
      </c>
      <c r="U300" t="str">
        <f>IF(AND(P300&lt;&gt;"", P300&gt;=DATE(YEAR(P300),MONTH(P300),1), SUMIFS($K:$K, $C:$C, C300, $P:$P, "&gt;="&amp;DATE(YEAR(P300),MONTH(P300),1), $P:$P, "&lt;="&amp;EOMONTH(P300,0))&gt;10), K300, "")</f>
        <v/>
      </c>
      <c r="V300" t="str">
        <f>IF(AND(P300&lt;&gt;"", P300&gt;=DATE(YEAR(P300),MONTH(P300),1), SUMIFS($K:$K, $C:$C, C300, $P:$P, "&gt;="&amp;DATE(YEAR(P300),MONTH(P300),1), $P:$P, "&lt;="&amp;EOMONTH(P300,0))&gt;10), YEAR(P300), "")</f>
        <v/>
      </c>
      <c r="W300" t="str">
        <f>IF(AND(P300&lt;&gt;"", P300&gt;=DATE(YEAR(P300),MONTH(P300),1), SUMIFS($K:$K, $C:$C, C300, $P:$P, "&gt;="&amp;DATE(YEAR(P300),MONTH(P300),1), $P:$P, "&lt;="&amp;EOMONTH(P300,0))&gt;10), TEXT(P300, "MMMM"), "")</f>
        <v/>
      </c>
      <c r="X300" t="str" cm="1">
        <f t="array" ref="X300">IF(AND(P300&lt;&gt;"", P300&gt;=DATE(YEAR(P300),MONTH(P300),1), SUMIFS($K:$K, $C:$C, C300, $P:$P, "&gt;="&amp;DATE(YEAR(P300),MONTH(P300),1), $P:$P, "&lt;="&amp;EOMONTH(P300,0))&gt;10), _xlfn.TEXTJOIN(", ", TRUE, _xlfn._xlws.FILTER($R:$R, ($C:$C=C300) * ($P:$P&gt;=DATE(YEAR(P300),MONTH(P300),1)) * ($P:$P&lt;=EOMONTH(P300,0)))), "")</f>
        <v/>
      </c>
      <c r="Y300" t="str" cm="1">
        <f t="array" ref="Y300">IF(AND(P300&lt;&gt;"", P300&gt;=DATE(YEAR(P300),MONTH(P300),1), SUMIFS($K:$K, $C:$C, C300, $P:$P, "&gt;="&amp;DATE(YEAR(P300),MONTH(P300),1), $P:$P, "&lt;="&amp;EOMONTH(P300,0))&gt;10), _xlfn.TEXTJOIN(", ", TRUE, _xlfn._xlws.FILTER($S:$S, ($C:$C=C300) * ($P:$P&gt;=DATE(YEAR(P300),MONTH(P300),1)) * ($P:$P&lt;=EOMONTH(P300,0)))), "")</f>
        <v/>
      </c>
    </row>
    <row r="301" spans="1:25" ht="30" x14ac:dyDescent="0.25">
      <c r="A301" s="83">
        <v>294</v>
      </c>
      <c r="B301" s="111" t="s">
        <v>26038</v>
      </c>
      <c r="C301" s="159" t="str">
        <f>_xlfn.XLOOKUP(D301,[1]!Data[CEDULA],[1]!Data[Nombre Completo],"No Existe",0,1)</f>
        <v>YURANI PATRICIA OSPINO CASTILLO</v>
      </c>
      <c r="D301" s="162">
        <v>1043604639</v>
      </c>
      <c r="E301" s="139">
        <f>IFERROR(_xlfn.NUMBERVALUE(Data[[#This Row],[CEDULA ]],",","."),_xlfn.NUMBERVALUE(Data[[#This Row],[CEDULA ]],".",","))</f>
        <v>1043604639</v>
      </c>
      <c r="F301" s="139" t="str">
        <f>_xlfn.XLOOKUP(E301,[1]!Data[CEDULA],[1]!Data[CARGO],"No Existe",0,1)</f>
        <v>COCINERO 1</v>
      </c>
      <c r="G301" s="24" t="str">
        <f>_xlfn.XLOOKUP(E301,[1]!Data[CEDULA],[1]!Data[EMPRESA DONDE PRESTA SERVICIO],"No Existe",0,1)</f>
        <v>COMFAMILIAR ATLANTICO</v>
      </c>
      <c r="H301" s="24" t="str">
        <f>_xlfn.XLOOKUP(E301,[1]!Data[CEDULA],[1]!Data[UBICACIÓN],"No Existe",0,1)</f>
        <v>SPORT GYM MERCADEO</v>
      </c>
      <c r="I301" s="24" t="s">
        <v>25911</v>
      </c>
      <c r="J301" s="111" t="str">
        <f>UPPER(TEXT(Data[[#This Row],[F. INICIO]],"mmmm"))</f>
        <v>OCTUBRE</v>
      </c>
      <c r="K301" s="113">
        <v>4</v>
      </c>
      <c r="L301" s="11" t="s">
        <v>94</v>
      </c>
      <c r="M301" s="9" t="s">
        <v>12770</v>
      </c>
      <c r="N301" s="141" t="str">
        <f>_xlfn.XLOOKUP(D301,[1]!Data[CEDULA],[1]!Data[EPS/SURA],"No Existe",0,1)</f>
        <v>EPS/SURA</v>
      </c>
      <c r="O301" s="112">
        <f>YEAR(Data[[#This Row],[F. INICIO]])</f>
        <v>2022</v>
      </c>
      <c r="P301" s="114">
        <v>44844</v>
      </c>
      <c r="Q301" s="114">
        <v>44847</v>
      </c>
      <c r="R301" s="111" t="s">
        <v>4598</v>
      </c>
      <c r="S301" s="92" t="str">
        <f>IF(Data[[#This Row],[TIPO DE INCAPACIDAD]]="LICENCIA DE PATERNIDAD","Licencia de paternidad",IF(Data[[#This Row],[TIPO DE INCAPACIDAD]]="LICENCIA DE LUTO","Licencia de Luto",_xlfn.IFNA(VLOOKUP(R301,'CIE-10 PARA RIPS'!$A$6:B13466,2,0),"No especificado")))</f>
        <v>Quemadura de la cabeza y del cuello, de primer grado</v>
      </c>
      <c r="T301" t="str">
        <f>IF(P301&lt;&gt;"", IF(P301&gt;0, IF(P301&lt;=DATE(YEAR(P301),MONTH(P301),DAY(P301)), IF(P301&gt;=DATE(YEAR(P301),MONTH(P301),1), IF(K301&gt;10, C301, IF(SUMIFS($K:$K, $C:$C, C301, $P:$P, "&gt;="&amp;DATE(YEAR(P301),MONTH(P301),1), $P:$P, "&lt;="&amp;EOMONTH(P301,0))&gt;10, C301, "")), ""))), "")</f>
        <v/>
      </c>
      <c r="U301" t="str">
        <f>IF(AND(P301&lt;&gt;"", P301&gt;=DATE(YEAR(P301),MONTH(P301),1), SUMIFS($K:$K, $C:$C, C301, $P:$P, "&gt;="&amp;DATE(YEAR(P301),MONTH(P301),1), $P:$P, "&lt;="&amp;EOMONTH(P301,0))&gt;10), K301, "")</f>
        <v/>
      </c>
      <c r="V301" t="str">
        <f>IF(AND(P301&lt;&gt;"", P301&gt;=DATE(YEAR(P301),MONTH(P301),1), SUMIFS($K:$K, $C:$C, C301, $P:$P, "&gt;="&amp;DATE(YEAR(P301),MONTH(P301),1), $P:$P, "&lt;="&amp;EOMONTH(P301,0))&gt;10), YEAR(P301), "")</f>
        <v/>
      </c>
      <c r="W301" t="str">
        <f>IF(AND(P301&lt;&gt;"", P301&gt;=DATE(YEAR(P301),MONTH(P301),1), SUMIFS($K:$K, $C:$C, C301, $P:$P, "&gt;="&amp;DATE(YEAR(P301),MONTH(P301),1), $P:$P, "&lt;="&amp;EOMONTH(P301,0))&gt;10), TEXT(P301, "MMMM"), "")</f>
        <v/>
      </c>
      <c r="X301" t="str" cm="1">
        <f t="array" ref="X301">IF(AND(P301&lt;&gt;"", P301&gt;=DATE(YEAR(P301),MONTH(P301),1), SUMIFS($K:$K, $C:$C, C301, $P:$P, "&gt;="&amp;DATE(YEAR(P301),MONTH(P301),1), $P:$P, "&lt;="&amp;EOMONTH(P301,0))&gt;10), _xlfn.TEXTJOIN(", ", TRUE, _xlfn._xlws.FILTER($R:$R, ($C:$C=C301) * ($P:$P&gt;=DATE(YEAR(P301),MONTH(P301),1)) * ($P:$P&lt;=EOMONTH(P301,0)))), "")</f>
        <v/>
      </c>
      <c r="Y301" t="str" cm="1">
        <f t="array" ref="Y301">IF(AND(P301&lt;&gt;"", P301&gt;=DATE(YEAR(P301),MONTH(P301),1), SUMIFS($K:$K, $C:$C, C301, $P:$P, "&gt;="&amp;DATE(YEAR(P301),MONTH(P301),1), $P:$P, "&lt;="&amp;EOMONTH(P301,0))&gt;10), _xlfn.TEXTJOIN(", ", TRUE, _xlfn._xlws.FILTER($S:$S, ($C:$C=C301) * ($P:$P&gt;=DATE(YEAR(P301),MONTH(P301),1)) * ($P:$P&lt;=EOMONTH(P301,0)))), "")</f>
        <v/>
      </c>
    </row>
    <row r="302" spans="1:25" x14ac:dyDescent="0.25">
      <c r="A302" s="83">
        <v>295</v>
      </c>
      <c r="B302" s="111" t="s">
        <v>26038</v>
      </c>
      <c r="C302" s="159" t="str">
        <f>_xlfn.XLOOKUP(D302,[1]!Data[CEDULA],[1]!Data[Nombre Completo],"No Existe",0,1)</f>
        <v>HUGO ALFONSO MOLINA ROCHA</v>
      </c>
      <c r="D302" s="162">
        <v>72122335</v>
      </c>
      <c r="E302" s="139">
        <f>IFERROR(_xlfn.NUMBERVALUE(Data[[#This Row],[CEDULA ]],",","."),_xlfn.NUMBERVALUE(Data[[#This Row],[CEDULA ]],".",","))</f>
        <v>72122335</v>
      </c>
      <c r="F302" s="139" t="str">
        <f>_xlfn.XLOOKUP(E302,[1]!Data[CEDULA],[1]!Data[CARGO],"No Existe",0,1)</f>
        <v>COCINERO 1</v>
      </c>
      <c r="G302" s="24" t="str">
        <f>_xlfn.XLOOKUP(E302,[1]!Data[CEDULA],[1]!Data[EMPRESA DONDE PRESTA SERVICIO],"No Existe",0,1)</f>
        <v>COMFAMILIAR ATLANTICO</v>
      </c>
      <c r="H302" s="24" t="str">
        <f>_xlfn.XLOOKUP(E302,[1]!Data[CEDULA],[1]!Data[UBICACIÓN],"No Existe",0,1)</f>
        <v>CENTRO RECREACIONAL TURIPANA</v>
      </c>
      <c r="I302" s="24" t="s">
        <v>25912</v>
      </c>
      <c r="J302" s="111" t="str">
        <f>UPPER(TEXT(Data[[#This Row],[F. INICIO]],"mmmm"))</f>
        <v>OCTUBRE</v>
      </c>
      <c r="K302" s="113">
        <v>10</v>
      </c>
      <c r="L302" s="11" t="s">
        <v>5</v>
      </c>
      <c r="M302" s="11" t="s">
        <v>25630</v>
      </c>
      <c r="N302" s="141" t="str">
        <f>_xlfn.XLOOKUP(D302,[1]!Data[CEDULA],[1]!Data[EPS/SURA],"No Existe",0,1)</f>
        <v>SALUD TOTAL</v>
      </c>
      <c r="O302" s="112">
        <f>YEAR(Data[[#This Row],[F. INICIO]])</f>
        <v>2022</v>
      </c>
      <c r="P302" s="114">
        <v>44840</v>
      </c>
      <c r="Q302" s="114">
        <v>44849</v>
      </c>
      <c r="R302" s="111" t="s">
        <v>120</v>
      </c>
      <c r="S302" s="92" t="str">
        <f>IF(Data[[#This Row],[TIPO DE INCAPACIDAD]]="LICENCIA DE PATERNIDAD","Licencia de paternidad",IF(Data[[#This Row],[TIPO DE INCAPACIDAD]]="LICENCIA DE LUTO","Licencia de Luto",_xlfn.IFNA(VLOOKUP(R302,'CIE-10 PARA RIPS'!$A$6:B13467,2,0),"No especificado")))</f>
        <v>Otros estados postquirurgicos especificados</v>
      </c>
      <c r="T302" t="str">
        <f>IF(P302&lt;&gt;"", IF(P302&gt;0, IF(P302&lt;=DATE(YEAR(P302),MONTH(P302),DAY(P302)), IF(P302&gt;=DATE(YEAR(P302),MONTH(P302),1), IF(K302&gt;10, C302, IF(SUMIFS($K:$K, $C:$C, C302, $P:$P, "&gt;="&amp;DATE(YEAR(P302),MONTH(P302),1), $P:$P, "&lt;="&amp;EOMONTH(P302,0))&gt;10, C302, "")), ""))), "")</f>
        <v>HUGO ALFONSO MOLINA ROCHA</v>
      </c>
      <c r="U302">
        <f>IF(AND(P302&lt;&gt;"", P302&gt;=DATE(YEAR(P302),MONTH(P302),1), SUMIFS($K:$K, $C:$C, C302, $P:$P, "&gt;="&amp;DATE(YEAR(P302),MONTH(P302),1), $P:$P, "&lt;="&amp;EOMONTH(P302,0))&gt;10), K302, "")</f>
        <v>10</v>
      </c>
      <c r="V302">
        <f>IF(AND(P302&lt;&gt;"", P302&gt;=DATE(YEAR(P302),MONTH(P302),1), SUMIFS($K:$K, $C:$C, C302, $P:$P, "&gt;="&amp;DATE(YEAR(P302),MONTH(P302),1), $P:$P, "&lt;="&amp;EOMONTH(P302,0))&gt;10), YEAR(P302), "")</f>
        <v>2022</v>
      </c>
      <c r="W302" t="str">
        <f>IF(AND(P302&lt;&gt;"", P302&gt;=DATE(YEAR(P302),MONTH(P302),1), SUMIFS($K:$K, $C:$C, C302, $P:$P, "&gt;="&amp;DATE(YEAR(P302),MONTH(P302),1), $P:$P, "&lt;="&amp;EOMONTH(P302,0))&gt;10), TEXT(P302, "MMMM"), "")</f>
        <v>octubre</v>
      </c>
      <c r="X302" t="str" cm="1">
        <f t="array" ref="X302">IF(AND(P302&lt;&gt;"", P302&gt;=DATE(YEAR(P302),MONTH(P302),1), SUMIFS($K:$K, $C:$C, C302, $P:$P, "&gt;="&amp;DATE(YEAR(P302),MONTH(P302),1), $P:$P, "&lt;="&amp;EOMONTH(P302,0))&gt;10), _xlfn.TEXTJOIN(", ", TRUE, _xlfn._xlws.FILTER($R:$R, ($C:$C=C302) * ($P:$P&gt;=DATE(YEAR(P302),MONTH(P302),1)) * ($P:$P&lt;=EOMONTH(P302,0)))), "")</f>
        <v>Z988, Z988</v>
      </c>
      <c r="Y302" t="str" cm="1">
        <f t="array" ref="Y302">IF(AND(P302&lt;&gt;"", P302&gt;=DATE(YEAR(P302),MONTH(P302),1), SUMIFS($K:$K, $C:$C, C302, $P:$P, "&gt;="&amp;DATE(YEAR(P302),MONTH(P302),1), $P:$P, "&lt;="&amp;EOMONTH(P302,0))&gt;10), _xlfn.TEXTJOIN(", ", TRUE, _xlfn._xlws.FILTER($S:$S, ($C:$C=C302) * ($P:$P&gt;=DATE(YEAR(P302),MONTH(P302),1)) * ($P:$P&lt;=EOMONTH(P302,0)))), "")</f>
        <v>Otros estados postquirurgicos especificados, Otros estados postquirurgicos especificados</v>
      </c>
    </row>
    <row r="303" spans="1:25" x14ac:dyDescent="0.25">
      <c r="A303" s="83">
        <v>296</v>
      </c>
      <c r="B303" s="111" t="s">
        <v>26038</v>
      </c>
      <c r="C303" s="159" t="str">
        <f>_xlfn.XLOOKUP(D303,[1]!Data[CEDULA],[1]!Data[Nombre Completo],"No Existe",0,1)</f>
        <v>JEFRY JOSE DE LA HOZ MARQUEZ</v>
      </c>
      <c r="D303" s="162">
        <v>1002155895</v>
      </c>
      <c r="E303" s="139">
        <f>IFERROR(_xlfn.NUMBERVALUE(Data[[#This Row],[CEDULA ]],",","."),_xlfn.NUMBERVALUE(Data[[#This Row],[CEDULA ]],".",","))</f>
        <v>1002155895</v>
      </c>
      <c r="F303" s="139" t="str">
        <f>_xlfn.XLOOKUP(E303,[1]!Data[CEDULA],[1]!Data[CARGO],"No Existe",0,1)</f>
        <v>SUPERNUMERARIO(A)</v>
      </c>
      <c r="G303" s="24" t="str">
        <f>_xlfn.XLOOKUP(E303,[1]!Data[CEDULA],[1]!Data[EMPRESA DONDE PRESTA SERVICIO],"No Existe",0,1)</f>
        <v>COMFAMILIAR ATLANTICO</v>
      </c>
      <c r="H303" s="24" t="str">
        <f>_xlfn.XLOOKUP(E303,[1]!Data[CEDULA],[1]!Data[UBICACIÓN],"No Existe",0,1)</f>
        <v>SEDE NORTE</v>
      </c>
      <c r="I303" s="24" t="s">
        <v>25912</v>
      </c>
      <c r="J303" s="111" t="str">
        <f>UPPER(TEXT(Data[[#This Row],[F. INICIO]],"mmmm"))</f>
        <v>OCTUBRE</v>
      </c>
      <c r="K303" s="113">
        <v>10</v>
      </c>
      <c r="L303" s="11" t="s">
        <v>94</v>
      </c>
      <c r="M303" s="9" t="s">
        <v>12770</v>
      </c>
      <c r="N303" s="141" t="str">
        <f>_xlfn.XLOOKUP(D303,[1]!Data[CEDULA],[1]!Data[EPS/SURA],"No Existe",0,1)</f>
        <v>SALUD TOTAL</v>
      </c>
      <c r="O303" s="112">
        <f>YEAR(Data[[#This Row],[F. INICIO]])</f>
        <v>2022</v>
      </c>
      <c r="P303" s="114">
        <v>44842</v>
      </c>
      <c r="Q303" s="114">
        <v>44851</v>
      </c>
      <c r="R303" s="111" t="s">
        <v>120</v>
      </c>
      <c r="S303" s="92" t="str">
        <f>IF(Data[[#This Row],[TIPO DE INCAPACIDAD]]="LICENCIA DE PATERNIDAD","Licencia de paternidad",IF(Data[[#This Row],[TIPO DE INCAPACIDAD]]="LICENCIA DE LUTO","Licencia de Luto",_xlfn.IFNA(VLOOKUP(R303,'CIE-10 PARA RIPS'!$A$6:B13468,2,0),"No especificado")))</f>
        <v>Otros estados postquirurgicos especificados</v>
      </c>
      <c r="T303" t="str">
        <f>IF(P303&lt;&gt;"", IF(P303&gt;0, IF(P303&lt;=DATE(YEAR(P303),MONTH(P303),DAY(P303)), IF(P303&gt;=DATE(YEAR(P303),MONTH(P303),1), IF(K303&gt;10, C303, IF(SUMIFS($K:$K, $C:$C, C303, $P:$P, "&gt;="&amp;DATE(YEAR(P303),MONTH(P303),1), $P:$P, "&lt;="&amp;EOMONTH(P303,0))&gt;10, C303, "")), ""))), "")</f>
        <v/>
      </c>
      <c r="U303" t="str">
        <f>IF(AND(P303&lt;&gt;"", P303&gt;=DATE(YEAR(P303),MONTH(P303),1), SUMIFS($K:$K, $C:$C, C303, $P:$P, "&gt;="&amp;DATE(YEAR(P303),MONTH(P303),1), $P:$P, "&lt;="&amp;EOMONTH(P303,0))&gt;10), K303, "")</f>
        <v/>
      </c>
      <c r="V303" t="str">
        <f>IF(AND(P303&lt;&gt;"", P303&gt;=DATE(YEAR(P303),MONTH(P303),1), SUMIFS($K:$K, $C:$C, C303, $P:$P, "&gt;="&amp;DATE(YEAR(P303),MONTH(P303),1), $P:$P, "&lt;="&amp;EOMONTH(P303,0))&gt;10), YEAR(P303), "")</f>
        <v/>
      </c>
      <c r="W303" t="str">
        <f>IF(AND(P303&lt;&gt;"", P303&gt;=DATE(YEAR(P303),MONTH(P303),1), SUMIFS($K:$K, $C:$C, C303, $P:$P, "&gt;="&amp;DATE(YEAR(P303),MONTH(P303),1), $P:$P, "&lt;="&amp;EOMONTH(P303,0))&gt;10), TEXT(P303, "MMMM"), "")</f>
        <v/>
      </c>
      <c r="X303" t="str" cm="1">
        <f t="array" ref="X303">IF(AND(P303&lt;&gt;"", P303&gt;=DATE(YEAR(P303),MONTH(P303),1), SUMIFS($K:$K, $C:$C, C303, $P:$P, "&gt;="&amp;DATE(YEAR(P303),MONTH(P303),1), $P:$P, "&lt;="&amp;EOMONTH(P303,0))&gt;10), _xlfn.TEXTJOIN(", ", TRUE, _xlfn._xlws.FILTER($R:$R, ($C:$C=C303) * ($P:$P&gt;=DATE(YEAR(P303),MONTH(P303),1)) * ($P:$P&lt;=EOMONTH(P303,0)))), "")</f>
        <v/>
      </c>
      <c r="Y303" t="str" cm="1">
        <f t="array" ref="Y303">IF(AND(P303&lt;&gt;"", P303&gt;=DATE(YEAR(P303),MONTH(P303),1), SUMIFS($K:$K, $C:$C, C303, $P:$P, "&gt;="&amp;DATE(YEAR(P303),MONTH(P303),1), $P:$P, "&lt;="&amp;EOMONTH(P303,0))&gt;10), _xlfn.TEXTJOIN(", ", TRUE, _xlfn._xlws.FILTER($S:$S, ($C:$C=C303) * ($P:$P&gt;=DATE(YEAR(P303),MONTH(P303),1)) * ($P:$P&lt;=EOMONTH(P303,0)))), "")</f>
        <v/>
      </c>
    </row>
    <row r="304" spans="1:25" x14ac:dyDescent="0.25">
      <c r="A304" s="83">
        <v>297</v>
      </c>
      <c r="B304" s="111" t="s">
        <v>26038</v>
      </c>
      <c r="C304" s="159" t="str">
        <f>_xlfn.XLOOKUP(D304,[1]!Data[CEDULA],[1]!Data[Nombre Completo],"No Existe",0,1)</f>
        <v>SULAY DEL CARMEN TEJERA GONZALEZ</v>
      </c>
      <c r="D304" s="162">
        <v>22586275</v>
      </c>
      <c r="E304" s="139">
        <f>IFERROR(_xlfn.NUMBERVALUE(Data[[#This Row],[CEDULA ]],",","."),_xlfn.NUMBERVALUE(Data[[#This Row],[CEDULA ]],".",","))</f>
        <v>22586275</v>
      </c>
      <c r="F304" s="139" t="str">
        <f>_xlfn.XLOOKUP(E304,[1]!Data[CEDULA],[1]!Data[CARGO],"No Existe",0,1)</f>
        <v>SUPERNUMERARIO(A)</v>
      </c>
      <c r="G304" s="24" t="str">
        <f>_xlfn.XLOOKUP(E304,[1]!Data[CEDULA],[1]!Data[EMPRESA DONDE PRESTA SERVICIO],"No Existe",0,1)</f>
        <v>COMFAMILIAR ATLANTICO</v>
      </c>
      <c r="H304" s="24" t="str">
        <f>_xlfn.XLOOKUP(E304,[1]!Data[CEDULA],[1]!Data[UBICACIÓN],"No Existe",0,1)</f>
        <v>CENTRO RECREACIONAL CLL 48</v>
      </c>
      <c r="I304" s="24" t="s">
        <v>25911</v>
      </c>
      <c r="J304" s="111" t="str">
        <f>UPPER(TEXT(Data[[#This Row],[F. INICIO]],"mmmm"))</f>
        <v>OCTUBRE</v>
      </c>
      <c r="K304" s="113">
        <v>2</v>
      </c>
      <c r="L304" s="11" t="s">
        <v>5</v>
      </c>
      <c r="M304" s="11" t="s">
        <v>25630</v>
      </c>
      <c r="N304" s="141" t="str">
        <f>_xlfn.XLOOKUP(D304,[1]!Data[CEDULA],[1]!Data[EPS/SURA],"No Existe",0,1)</f>
        <v>E.P.S SANITAS</v>
      </c>
      <c r="O304" s="112">
        <f>YEAR(Data[[#This Row],[F. INICIO]])</f>
        <v>2022</v>
      </c>
      <c r="P304" s="114">
        <v>44847</v>
      </c>
      <c r="Q304" s="114">
        <v>44848</v>
      </c>
      <c r="R304" s="111" t="s">
        <v>65</v>
      </c>
      <c r="S304" s="92" t="str">
        <f>IF(Data[[#This Row],[TIPO DE INCAPACIDAD]]="LICENCIA DE PATERNIDAD","Licencia de paternidad",IF(Data[[#This Row],[TIPO DE INCAPACIDAD]]="LICENCIA DE LUTO","Licencia de Luto",_xlfn.IFNA(VLOOKUP(R304,'CIE-10 PARA RIPS'!$A$6:B13469,2,0),"No especificado")))</f>
        <v>Bronquitis aguda, no especificada</v>
      </c>
      <c r="T304" t="str">
        <f>IF(P304&lt;&gt;"", IF(P304&gt;0, IF(P304&lt;=DATE(YEAR(P304),MONTH(P304),DAY(P304)), IF(P304&gt;=DATE(YEAR(P304),MONTH(P304),1), IF(K304&gt;10, C304, IF(SUMIFS($K:$K, $C:$C, C304, $P:$P, "&gt;="&amp;DATE(YEAR(P304),MONTH(P304),1), $P:$P, "&lt;="&amp;EOMONTH(P304,0))&gt;10, C304, "")), ""))), "")</f>
        <v/>
      </c>
      <c r="U304" t="str">
        <f>IF(AND(P304&lt;&gt;"", P304&gt;=DATE(YEAR(P304),MONTH(P304),1), SUMIFS($K:$K, $C:$C, C304, $P:$P, "&gt;="&amp;DATE(YEAR(P304),MONTH(P304),1), $P:$P, "&lt;="&amp;EOMONTH(P304,0))&gt;10), K304, "")</f>
        <v/>
      </c>
      <c r="V304" t="str">
        <f>IF(AND(P304&lt;&gt;"", P304&gt;=DATE(YEAR(P304),MONTH(P304),1), SUMIFS($K:$K, $C:$C, C304, $P:$P, "&gt;="&amp;DATE(YEAR(P304),MONTH(P304),1), $P:$P, "&lt;="&amp;EOMONTH(P304,0))&gt;10), YEAR(P304), "")</f>
        <v/>
      </c>
      <c r="W304" t="str">
        <f>IF(AND(P304&lt;&gt;"", P304&gt;=DATE(YEAR(P304),MONTH(P304),1), SUMIFS($K:$K, $C:$C, C304, $P:$P, "&gt;="&amp;DATE(YEAR(P304),MONTH(P304),1), $P:$P, "&lt;="&amp;EOMONTH(P304,0))&gt;10), TEXT(P304, "MMMM"), "")</f>
        <v/>
      </c>
      <c r="X304" t="str" cm="1">
        <f t="array" ref="X304">IF(AND(P304&lt;&gt;"", P304&gt;=DATE(YEAR(P304),MONTH(P304),1), SUMIFS($K:$K, $C:$C, C304, $P:$P, "&gt;="&amp;DATE(YEAR(P304),MONTH(P304),1), $P:$P, "&lt;="&amp;EOMONTH(P304,0))&gt;10), _xlfn.TEXTJOIN(", ", TRUE, _xlfn._xlws.FILTER($R:$R, ($C:$C=C304) * ($P:$P&gt;=DATE(YEAR(P304),MONTH(P304),1)) * ($P:$P&lt;=EOMONTH(P304,0)))), "")</f>
        <v/>
      </c>
      <c r="Y304" t="str" cm="1">
        <f t="array" ref="Y304">IF(AND(P304&lt;&gt;"", P304&gt;=DATE(YEAR(P304),MONTH(P304),1), SUMIFS($K:$K, $C:$C, C304, $P:$P, "&gt;="&amp;DATE(YEAR(P304),MONTH(P304),1), $P:$P, "&lt;="&amp;EOMONTH(P304,0))&gt;10), _xlfn.TEXTJOIN(", ", TRUE, _xlfn._xlws.FILTER($S:$S, ($C:$C=C304) * ($P:$P&gt;=DATE(YEAR(P304),MONTH(P304),1)) * ($P:$P&lt;=EOMONTH(P304,0)))), "")</f>
        <v/>
      </c>
    </row>
    <row r="305" spans="1:25" x14ac:dyDescent="0.25">
      <c r="A305" s="83">
        <v>298</v>
      </c>
      <c r="B305" s="111" t="s">
        <v>26038</v>
      </c>
      <c r="C305" s="159" t="str">
        <f>_xlfn.XLOOKUP(D305,[1]!Data[CEDULA],[1]!Data[Nombre Completo],"No Existe",0,1)</f>
        <v>JOSELIN  CAMPO CHAMORRO</v>
      </c>
      <c r="D305" s="162">
        <v>1005649210</v>
      </c>
      <c r="E305" s="139">
        <f>IFERROR(_xlfn.NUMBERVALUE(Data[[#This Row],[CEDULA ]],",","."),_xlfn.NUMBERVALUE(Data[[#This Row],[CEDULA ]],".",","))</f>
        <v>1005649210</v>
      </c>
      <c r="F305" s="139" t="str">
        <f>_xlfn.XLOOKUP(E305,[1]!Data[CEDULA],[1]!Data[CARGO],"No Existe",0,1)</f>
        <v>SUPERNUMERARIO(A)</v>
      </c>
      <c r="G305" s="24" t="str">
        <f>_xlfn.XLOOKUP(E305,[1]!Data[CEDULA],[1]!Data[EMPRESA DONDE PRESTA SERVICIO],"No Existe",0,1)</f>
        <v>COMFAMILIAR ATLANTICO</v>
      </c>
      <c r="H305" s="24" t="str">
        <f>_xlfn.XLOOKUP(E305,[1]!Data[CEDULA],[1]!Data[UBICACIÓN],"No Existe",0,1)</f>
        <v>CENTRO RECREACIONAL CLL 48</v>
      </c>
      <c r="I305" s="24" t="s">
        <v>25911</v>
      </c>
      <c r="J305" s="111" t="str">
        <f>UPPER(TEXT(Data[[#This Row],[F. INICIO]],"mmmm"))</f>
        <v>OCTUBRE</v>
      </c>
      <c r="K305" s="113">
        <v>3</v>
      </c>
      <c r="L305" s="11" t="s">
        <v>5</v>
      </c>
      <c r="M305" s="11" t="s">
        <v>25630</v>
      </c>
      <c r="N305" s="141" t="str">
        <f>_xlfn.XLOOKUP(D305,[1]!Data[CEDULA],[1]!Data[EPS/SURA],"No Existe",0,1)</f>
        <v>SALUD TOTAL</v>
      </c>
      <c r="O305" s="112">
        <f>YEAR(Data[[#This Row],[F. INICIO]])</f>
        <v>2022</v>
      </c>
      <c r="P305" s="114">
        <v>44846</v>
      </c>
      <c r="Q305" s="114">
        <v>44848</v>
      </c>
      <c r="R305" s="111" t="s">
        <v>566</v>
      </c>
      <c r="S305" s="92" t="str">
        <f>IF(Data[[#This Row],[TIPO DE INCAPACIDAD]]="LICENCIA DE PATERNIDAD","Licencia de paternidad",IF(Data[[#This Row],[TIPO DE INCAPACIDAD]]="LICENCIA DE LUTO","Licencia de Luto",_xlfn.IFNA(VLOOKUP(R305,'CIE-10 PARA RIPS'!$A$6:B13470,2,0),"No especificado")))</f>
        <v>Supervision de embarazo normal no especificado</v>
      </c>
      <c r="T305" t="str">
        <f>IF(P305&lt;&gt;"", IF(P305&gt;0, IF(P305&lt;=DATE(YEAR(P305),MONTH(P305),DAY(P305)), IF(P305&gt;=DATE(YEAR(P305),MONTH(P305),1), IF(K305&gt;10, C305, IF(SUMIFS($K:$K, $C:$C, C305, $P:$P, "&gt;="&amp;DATE(YEAR(P305),MONTH(P305),1), $P:$P, "&lt;="&amp;EOMONTH(P305,0))&gt;10, C305, "")), ""))), "")</f>
        <v/>
      </c>
      <c r="U305" t="str">
        <f>IF(AND(P305&lt;&gt;"", P305&gt;=DATE(YEAR(P305),MONTH(P305),1), SUMIFS($K:$K, $C:$C, C305, $P:$P, "&gt;="&amp;DATE(YEAR(P305),MONTH(P305),1), $P:$P, "&lt;="&amp;EOMONTH(P305,0))&gt;10), K305, "")</f>
        <v/>
      </c>
      <c r="V305" t="str">
        <f>IF(AND(P305&lt;&gt;"", P305&gt;=DATE(YEAR(P305),MONTH(P305),1), SUMIFS($K:$K, $C:$C, C305, $P:$P, "&gt;="&amp;DATE(YEAR(P305),MONTH(P305),1), $P:$P, "&lt;="&amp;EOMONTH(P305,0))&gt;10), YEAR(P305), "")</f>
        <v/>
      </c>
      <c r="W305" t="str">
        <f>IF(AND(P305&lt;&gt;"", P305&gt;=DATE(YEAR(P305),MONTH(P305),1), SUMIFS($K:$K, $C:$C, C305, $P:$P, "&gt;="&amp;DATE(YEAR(P305),MONTH(P305),1), $P:$P, "&lt;="&amp;EOMONTH(P305,0))&gt;10), TEXT(P305, "MMMM"), "")</f>
        <v/>
      </c>
      <c r="X305" t="str" cm="1">
        <f t="array" ref="X305">IF(AND(P305&lt;&gt;"", P305&gt;=DATE(YEAR(P305),MONTH(P305),1), SUMIFS($K:$K, $C:$C, C305, $P:$P, "&gt;="&amp;DATE(YEAR(P305),MONTH(P305),1), $P:$P, "&lt;="&amp;EOMONTH(P305,0))&gt;10), _xlfn.TEXTJOIN(", ", TRUE, _xlfn._xlws.FILTER($R:$R, ($C:$C=C305) * ($P:$P&gt;=DATE(YEAR(P305),MONTH(P305),1)) * ($P:$P&lt;=EOMONTH(P305,0)))), "")</f>
        <v/>
      </c>
      <c r="Y305" t="str" cm="1">
        <f t="array" ref="Y305">IF(AND(P305&lt;&gt;"", P305&gt;=DATE(YEAR(P305),MONTH(P305),1), SUMIFS($K:$K, $C:$C, C305, $P:$P, "&gt;="&amp;DATE(YEAR(P305),MONTH(P305),1), $P:$P, "&lt;="&amp;EOMONTH(P305,0))&gt;10), _xlfn.TEXTJOIN(", ", TRUE, _xlfn._xlws.FILTER($S:$S, ($C:$C=C305) * ($P:$P&gt;=DATE(YEAR(P305),MONTH(P305),1)) * ($P:$P&lt;=EOMONTH(P305,0)))), "")</f>
        <v/>
      </c>
    </row>
    <row r="306" spans="1:25" x14ac:dyDescent="0.25">
      <c r="A306" s="83">
        <v>299</v>
      </c>
      <c r="B306" s="111" t="s">
        <v>26038</v>
      </c>
      <c r="C306" s="159" t="str">
        <f>_xlfn.XLOOKUP(D306,[1]!Data[CEDULA],[1]!Data[Nombre Completo],"No Existe",0,1)</f>
        <v>LUIS ALFREDO BARRIOS RIOS</v>
      </c>
      <c r="D306" s="162">
        <v>1042428984</v>
      </c>
      <c r="E306" s="139">
        <f>IFERROR(_xlfn.NUMBERVALUE(Data[[#This Row],[CEDULA ]],",","."),_xlfn.NUMBERVALUE(Data[[#This Row],[CEDULA ]],".",","))</f>
        <v>1042428984</v>
      </c>
      <c r="F306" s="139" t="str">
        <f>_xlfn.XLOOKUP(E306,[1]!Data[CEDULA],[1]!Data[CARGO],"No Existe",0,1)</f>
        <v>CHEF</v>
      </c>
      <c r="G306" s="24" t="str">
        <f>_xlfn.XLOOKUP(E306,[1]!Data[CEDULA],[1]!Data[EMPRESA DONDE PRESTA SERVICIO],"No Existe",0,1)</f>
        <v>COMFAMILIAR ATLANTICO</v>
      </c>
      <c r="H306" s="24" t="str">
        <f>_xlfn.XLOOKUP(E306,[1]!Data[CEDULA],[1]!Data[UBICACIÓN],"No Existe",0,1)</f>
        <v>SEDE NORTE MERCADEO</v>
      </c>
      <c r="I306" s="24" t="s">
        <v>25912</v>
      </c>
      <c r="J306" s="111" t="str">
        <f>UPPER(TEXT(Data[[#This Row],[F. INICIO]],"mmmm"))</f>
        <v>OCTUBRE</v>
      </c>
      <c r="K306" s="113">
        <v>5</v>
      </c>
      <c r="L306" s="11" t="s">
        <v>5</v>
      </c>
      <c r="M306" s="11" t="s">
        <v>25630</v>
      </c>
      <c r="N306" s="141" t="str">
        <f>_xlfn.XLOOKUP(D306,[1]!Data[CEDULA],[1]!Data[EPS/SURA],"No Existe",0,1)</f>
        <v>SALUD TOTAL</v>
      </c>
      <c r="O306" s="112">
        <f>YEAR(Data[[#This Row],[F. INICIO]])</f>
        <v>2022</v>
      </c>
      <c r="P306" s="114">
        <v>44847</v>
      </c>
      <c r="Q306" s="114">
        <v>44851</v>
      </c>
      <c r="R306" s="111" t="s">
        <v>4822</v>
      </c>
      <c r="S306" s="92" t="str">
        <f>IF(Data[[#This Row],[TIPO DE INCAPACIDAD]]="LICENCIA DE PATERNIDAD","Licencia de paternidad",IF(Data[[#This Row],[TIPO DE INCAPACIDAD]]="LICENCIA DE LUTO","Licencia de Luto",_xlfn.IFNA(VLOOKUP(R306,'CIE-10 PARA RIPS'!$A$6:B13471,2,0),"No especificado")))</f>
        <v>Fractura de la epifisis inferior de la tibia</v>
      </c>
      <c r="T306" t="str">
        <f>IF(P306&lt;&gt;"", IF(P306&gt;0, IF(P306&lt;=DATE(YEAR(P306),MONTH(P306),DAY(P306)), IF(P306&gt;=DATE(YEAR(P306),MONTH(P306),1), IF(K306&gt;10, C306, IF(SUMIFS($K:$K, $C:$C, C306, $P:$P, "&gt;="&amp;DATE(YEAR(P306),MONTH(P306),1), $P:$P, "&lt;="&amp;EOMONTH(P306,0))&gt;10, C306, "")), ""))), "")</f>
        <v/>
      </c>
      <c r="U306" t="str">
        <f>IF(AND(P306&lt;&gt;"", P306&gt;=DATE(YEAR(P306),MONTH(P306),1), SUMIFS($K:$K, $C:$C, C306, $P:$P, "&gt;="&amp;DATE(YEAR(P306),MONTH(P306),1), $P:$P, "&lt;="&amp;EOMONTH(P306,0))&gt;10), K306, "")</f>
        <v/>
      </c>
      <c r="V306" t="str">
        <f>IF(AND(P306&lt;&gt;"", P306&gt;=DATE(YEAR(P306),MONTH(P306),1), SUMIFS($K:$K, $C:$C, C306, $P:$P, "&gt;="&amp;DATE(YEAR(P306),MONTH(P306),1), $P:$P, "&lt;="&amp;EOMONTH(P306,0))&gt;10), YEAR(P306), "")</f>
        <v/>
      </c>
      <c r="W306" t="str">
        <f>IF(AND(P306&lt;&gt;"", P306&gt;=DATE(YEAR(P306),MONTH(P306),1), SUMIFS($K:$K, $C:$C, C306, $P:$P, "&gt;="&amp;DATE(YEAR(P306),MONTH(P306),1), $P:$P, "&lt;="&amp;EOMONTH(P306,0))&gt;10), TEXT(P306, "MMMM"), "")</f>
        <v/>
      </c>
      <c r="X306" t="str" cm="1">
        <f t="array" ref="X306">IF(AND(P306&lt;&gt;"", P306&gt;=DATE(YEAR(P306),MONTH(P306),1), SUMIFS($K:$K, $C:$C, C306, $P:$P, "&gt;="&amp;DATE(YEAR(P306),MONTH(P306),1), $P:$P, "&lt;="&amp;EOMONTH(P306,0))&gt;10), _xlfn.TEXTJOIN(", ", TRUE, _xlfn._xlws.FILTER($R:$R, ($C:$C=C306) * ($P:$P&gt;=DATE(YEAR(P306),MONTH(P306),1)) * ($P:$P&lt;=EOMONTH(P306,0)))), "")</f>
        <v/>
      </c>
      <c r="Y306" t="str" cm="1">
        <f t="array" ref="Y306">IF(AND(P306&lt;&gt;"", P306&gt;=DATE(YEAR(P306),MONTH(P306),1), SUMIFS($K:$K, $C:$C, C306, $P:$P, "&gt;="&amp;DATE(YEAR(P306),MONTH(P306),1), $P:$P, "&lt;="&amp;EOMONTH(P306,0))&gt;10), _xlfn.TEXTJOIN(", ", TRUE, _xlfn._xlws.FILTER($S:$S, ($C:$C=C306) * ($P:$P&gt;=DATE(YEAR(P306),MONTH(P306),1)) * ($P:$P&lt;=EOMONTH(P306,0)))), "")</f>
        <v/>
      </c>
    </row>
    <row r="307" spans="1:25" x14ac:dyDescent="0.25">
      <c r="A307" s="83">
        <v>300</v>
      </c>
      <c r="B307" s="111" t="s">
        <v>26038</v>
      </c>
      <c r="C307" s="159" t="str">
        <f>_xlfn.XLOOKUP(D307,[1]!Data[CEDULA],[1]!Data[Nombre Completo],"No Existe",0,1)</f>
        <v>LUIS FERNANDO CHARRIS BALDOVINO</v>
      </c>
      <c r="D307" s="162">
        <v>8498272</v>
      </c>
      <c r="E307" s="139">
        <f>IFERROR(_xlfn.NUMBERVALUE(Data[[#This Row],[CEDULA ]],",","."),_xlfn.NUMBERVALUE(Data[[#This Row],[CEDULA ]],".",","))</f>
        <v>8498272</v>
      </c>
      <c r="F307" s="139" t="str">
        <f>_xlfn.XLOOKUP(E307,[1]!Data[CEDULA],[1]!Data[CARGO],"No Existe",0,1)</f>
        <v>SUPERNUMERARIO(A)</v>
      </c>
      <c r="G307" s="24" t="str">
        <f>_xlfn.XLOOKUP(E307,[1]!Data[CEDULA],[1]!Data[EMPRESA DONDE PRESTA SERVICIO],"No Existe",0,1)</f>
        <v>COMFAMILIAR ATLANTICO</v>
      </c>
      <c r="H307" s="24" t="str">
        <f>_xlfn.XLOOKUP(E307,[1]!Data[CEDULA],[1]!Data[UBICACIÓN],"No Existe",0,1)</f>
        <v>CENTRO DE PROCESAMIENTO</v>
      </c>
      <c r="I307" s="24" t="s">
        <v>25912</v>
      </c>
      <c r="J307" s="111" t="str">
        <f>UPPER(TEXT(Data[[#This Row],[F. INICIO]],"mmmm"))</f>
        <v>OCTUBRE</v>
      </c>
      <c r="K307" s="113">
        <v>29</v>
      </c>
      <c r="L307" s="11" t="s">
        <v>5</v>
      </c>
      <c r="M307" s="11" t="s">
        <v>25630</v>
      </c>
      <c r="N307" s="141" t="str">
        <f>_xlfn.XLOOKUP(D307,[1]!Data[CEDULA],[1]!Data[EPS/SURA],"No Existe",0,1)</f>
        <v>NUEVA E.P.S.</v>
      </c>
      <c r="O307" s="112">
        <f>YEAR(Data[[#This Row],[F. INICIO]])</f>
        <v>2022</v>
      </c>
      <c r="P307" s="114">
        <v>44853</v>
      </c>
      <c r="Q307" s="114">
        <v>44881</v>
      </c>
      <c r="R307" s="111" t="s">
        <v>4932</v>
      </c>
      <c r="S307" s="92" t="str">
        <f>IF(Data[[#This Row],[TIPO DE INCAPACIDAD]]="LICENCIA DE PATERNIDAD","Licencia de paternidad",IF(Data[[#This Row],[TIPO DE INCAPACIDAD]]="LICENCIA DE LUTO","Licencia de Luto",_xlfn.IFNA(VLOOKUP(R307,'CIE-10 PARA RIPS'!$A$6:B13472,2,0),"No especificado")))</f>
        <v>Fractura de otros huesos metacarpianos</v>
      </c>
      <c r="T307" t="str">
        <f>IF(P307&lt;&gt;"", IF(P307&gt;0, IF(P307&lt;=DATE(YEAR(P307),MONTH(P307),DAY(P307)), IF(P307&gt;=DATE(YEAR(P307),MONTH(P307),1), IF(K307&gt;10, C307, IF(SUMIFS($K:$K, $C:$C, C307, $P:$P, "&gt;="&amp;DATE(YEAR(P307),MONTH(P307),1), $P:$P, "&lt;="&amp;EOMONTH(P307,0))&gt;10, C307, "")), ""))), "")</f>
        <v>LUIS FERNANDO CHARRIS BALDOVINO</v>
      </c>
      <c r="U307">
        <f>IF(AND(P307&lt;&gt;"", P307&gt;=DATE(YEAR(P307),MONTH(P307),1), SUMIFS($K:$K, $C:$C, C307, $P:$P, "&gt;="&amp;DATE(YEAR(P307),MONTH(P307),1), $P:$P, "&lt;="&amp;EOMONTH(P307,0))&gt;10), K307, "")</f>
        <v>29</v>
      </c>
      <c r="V307">
        <f>IF(AND(P307&lt;&gt;"", P307&gt;=DATE(YEAR(P307),MONTH(P307),1), SUMIFS($K:$K, $C:$C, C307, $P:$P, "&gt;="&amp;DATE(YEAR(P307),MONTH(P307),1), $P:$P, "&lt;="&amp;EOMONTH(P307,0))&gt;10), YEAR(P307), "")</f>
        <v>2022</v>
      </c>
      <c r="W307" t="str">
        <f>IF(AND(P307&lt;&gt;"", P307&gt;=DATE(YEAR(P307),MONTH(P307),1), SUMIFS($K:$K, $C:$C, C307, $P:$P, "&gt;="&amp;DATE(YEAR(P307),MONTH(P307),1), $P:$P, "&lt;="&amp;EOMONTH(P307,0))&gt;10), TEXT(P307, "MMMM"), "")</f>
        <v>octubre</v>
      </c>
      <c r="X307" t="str" cm="1">
        <f t="array" ref="X307">IF(AND(P307&lt;&gt;"", P307&gt;=DATE(YEAR(P307),MONTH(P307),1), SUMIFS($K:$K, $C:$C, C307, $P:$P, "&gt;="&amp;DATE(YEAR(P307),MONTH(P307),1), $P:$P, "&lt;="&amp;EOMONTH(P307,0))&gt;10), _xlfn.TEXTJOIN(", ", TRUE, _xlfn._xlws.FILTER($R:$R, ($C:$C=C307) * ($P:$P&gt;=DATE(YEAR(P307),MONTH(P307),1)) * ($P:$P&lt;=EOMONTH(P307,0)))), "")</f>
        <v>S623</v>
      </c>
      <c r="Y307" t="str" cm="1">
        <f t="array" ref="Y307">IF(AND(P307&lt;&gt;"", P307&gt;=DATE(YEAR(P307),MONTH(P307),1), SUMIFS($K:$K, $C:$C, C307, $P:$P, "&gt;="&amp;DATE(YEAR(P307),MONTH(P307),1), $P:$P, "&lt;="&amp;EOMONTH(P307,0))&gt;10), _xlfn.TEXTJOIN(", ", TRUE, _xlfn._xlws.FILTER($S:$S, ($C:$C=C307) * ($P:$P&gt;=DATE(YEAR(P307),MONTH(P307),1)) * ($P:$P&lt;=EOMONTH(P307,0)))), "")</f>
        <v>Fractura de otros huesos metacarpianos</v>
      </c>
    </row>
    <row r="308" spans="1:25" x14ac:dyDescent="0.25">
      <c r="A308" s="83">
        <v>301</v>
      </c>
      <c r="B308" s="111" t="s">
        <v>26038</v>
      </c>
      <c r="C308" s="159" t="str">
        <f>_xlfn.XLOOKUP(D308,[1]!Data[CEDULA],[1]!Data[Nombre Completo],"No Existe",0,1)</f>
        <v>LUIS ALFONSO OSORIO AMADOR</v>
      </c>
      <c r="D308" s="162">
        <v>1044433815</v>
      </c>
      <c r="E308" s="139">
        <f>IFERROR(_xlfn.NUMBERVALUE(Data[[#This Row],[CEDULA ]],",","."),_xlfn.NUMBERVALUE(Data[[#This Row],[CEDULA ]],".",","))</f>
        <v>1044433815</v>
      </c>
      <c r="F308" s="139" t="str">
        <f>_xlfn.XLOOKUP(E308,[1]!Data[CEDULA],[1]!Data[CARGO],"No Existe",0,1)</f>
        <v>COCINERO 1</v>
      </c>
      <c r="G308" s="24" t="str">
        <f>_xlfn.XLOOKUP(E308,[1]!Data[CEDULA],[1]!Data[EMPRESA DONDE PRESTA SERVICIO],"No Existe",0,1)</f>
        <v>COMFAMILIAR ATLANTICO</v>
      </c>
      <c r="H308" s="24" t="str">
        <f>_xlfn.XLOOKUP(E308,[1]!Data[CEDULA],[1]!Data[UBICACIÓN],"No Existe",0,1)</f>
        <v>SEDE NORTE MERCADEO</v>
      </c>
      <c r="I308" s="24" t="s">
        <v>25912</v>
      </c>
      <c r="J308" s="111" t="str">
        <f>UPPER(TEXT(Data[[#This Row],[F. INICIO]],"mmmm"))</f>
        <v>OCTUBRE</v>
      </c>
      <c r="K308" s="113">
        <v>2</v>
      </c>
      <c r="L308" s="11" t="s">
        <v>5</v>
      </c>
      <c r="M308" s="11" t="s">
        <v>25630</v>
      </c>
      <c r="N308" s="141" t="str">
        <f>_xlfn.XLOOKUP(D308,[1]!Data[CEDULA],[1]!Data[EPS/SURA],"No Existe",0,1)</f>
        <v>EPS/SURA</v>
      </c>
      <c r="O308" s="112">
        <f>YEAR(Data[[#This Row],[F. INICIO]])</f>
        <v>2022</v>
      </c>
      <c r="P308" s="114">
        <v>44854</v>
      </c>
      <c r="Q308" s="114">
        <v>44855</v>
      </c>
      <c r="R308" s="111" t="s">
        <v>8700</v>
      </c>
      <c r="S308" s="92" t="str">
        <f>IF(Data[[#This Row],[TIPO DE INCAPACIDAD]]="LICENCIA DE PATERNIDAD","Licencia de paternidad",IF(Data[[#This Row],[TIPO DE INCAPACIDAD]]="LICENCIA DE LUTO","Licencia de Luto",_xlfn.IFNA(VLOOKUP(R308,'CIE-10 PARA RIPS'!$A$6:B13473,2,0),"No especificado")))</f>
        <v>Dientes incluidos</v>
      </c>
      <c r="T308" t="str">
        <f>IF(P308&lt;&gt;"", IF(P308&gt;0, IF(P308&lt;=DATE(YEAR(P308),MONTH(P308),DAY(P308)), IF(P308&gt;=DATE(YEAR(P308),MONTH(P308),1), IF(K308&gt;10, C308, IF(SUMIFS($K:$K, $C:$C, C308, $P:$P, "&gt;="&amp;DATE(YEAR(P308),MONTH(P308),1), $P:$P, "&lt;="&amp;EOMONTH(P308,0))&gt;10, C308, "")), ""))), "")</f>
        <v/>
      </c>
      <c r="U308" t="str">
        <f>IF(AND(P308&lt;&gt;"", P308&gt;=DATE(YEAR(P308),MONTH(P308),1), SUMIFS($K:$K, $C:$C, C308, $P:$P, "&gt;="&amp;DATE(YEAR(P308),MONTH(P308),1), $P:$P, "&lt;="&amp;EOMONTH(P308,0))&gt;10), K308, "")</f>
        <v/>
      </c>
      <c r="V308" t="str">
        <f>IF(AND(P308&lt;&gt;"", P308&gt;=DATE(YEAR(P308),MONTH(P308),1), SUMIFS($K:$K, $C:$C, C308, $P:$P, "&gt;="&amp;DATE(YEAR(P308),MONTH(P308),1), $P:$P, "&lt;="&amp;EOMONTH(P308,0))&gt;10), YEAR(P308), "")</f>
        <v/>
      </c>
      <c r="W308" t="str">
        <f>IF(AND(P308&lt;&gt;"", P308&gt;=DATE(YEAR(P308),MONTH(P308),1), SUMIFS($K:$K, $C:$C, C308, $P:$P, "&gt;="&amp;DATE(YEAR(P308),MONTH(P308),1), $P:$P, "&lt;="&amp;EOMONTH(P308,0))&gt;10), TEXT(P308, "MMMM"), "")</f>
        <v/>
      </c>
      <c r="X308" t="str" cm="1">
        <f t="array" ref="X308">IF(AND(P308&lt;&gt;"", P308&gt;=DATE(YEAR(P308),MONTH(P308),1), SUMIFS($K:$K, $C:$C, C308, $P:$P, "&gt;="&amp;DATE(YEAR(P308),MONTH(P308),1), $P:$P, "&lt;="&amp;EOMONTH(P308,0))&gt;10), _xlfn.TEXTJOIN(", ", TRUE, _xlfn._xlws.FILTER($R:$R, ($C:$C=C308) * ($P:$P&gt;=DATE(YEAR(P308),MONTH(P308),1)) * ($P:$P&lt;=EOMONTH(P308,0)))), "")</f>
        <v/>
      </c>
      <c r="Y308" t="str" cm="1">
        <f t="array" ref="Y308">IF(AND(P308&lt;&gt;"", P308&gt;=DATE(YEAR(P308),MONTH(P308),1), SUMIFS($K:$K, $C:$C, C308, $P:$P, "&gt;="&amp;DATE(YEAR(P308),MONTH(P308),1), $P:$P, "&lt;="&amp;EOMONTH(P308,0))&gt;10), _xlfn.TEXTJOIN(", ", TRUE, _xlfn._xlws.FILTER($S:$S, ($C:$C=C308) * ($P:$P&gt;=DATE(YEAR(P308),MONTH(P308),1)) * ($P:$P&lt;=EOMONTH(P308,0)))), "")</f>
        <v/>
      </c>
    </row>
    <row r="309" spans="1:25" x14ac:dyDescent="0.25">
      <c r="A309" s="83">
        <v>302</v>
      </c>
      <c r="B309" s="111" t="s">
        <v>26038</v>
      </c>
      <c r="C309" s="159" t="str">
        <f>_xlfn.XLOOKUP(D309,[1]!Data[CEDULA],[1]!Data[Nombre Completo],"No Existe",0,1)</f>
        <v>JOHANDRY PAOLA MONTENEGRO MARTINEZ</v>
      </c>
      <c r="D309" s="162">
        <v>1193471824</v>
      </c>
      <c r="E309" s="139">
        <f>IFERROR(_xlfn.NUMBERVALUE(Data[[#This Row],[CEDULA ]],",","."),_xlfn.NUMBERVALUE(Data[[#This Row],[CEDULA ]],".",","))</f>
        <v>1193471824</v>
      </c>
      <c r="F309" s="139" t="str">
        <f>_xlfn.XLOOKUP(E309,[1]!Data[CEDULA],[1]!Data[CARGO],"No Existe",0,1)</f>
        <v>SUPERNUMERARIO(A)</v>
      </c>
      <c r="G309" s="24" t="str">
        <f>_xlfn.XLOOKUP(E309,[1]!Data[CEDULA],[1]!Data[EMPRESA DONDE PRESTA SERVICIO],"No Existe",0,1)</f>
        <v>COMFAMILIAR ATLANTICO</v>
      </c>
      <c r="H309" s="24" t="str">
        <f>_xlfn.XLOOKUP(E309,[1]!Data[CEDULA],[1]!Data[UBICACIÓN],"No Existe",0,1)</f>
        <v>SEDE NORTE</v>
      </c>
      <c r="I309" s="24" t="s">
        <v>25911</v>
      </c>
      <c r="J309" s="111" t="str">
        <f>UPPER(TEXT(Data[[#This Row],[F. INICIO]],"mmmm"))</f>
        <v>OCTUBRE</v>
      </c>
      <c r="K309" s="113">
        <v>1</v>
      </c>
      <c r="L309" s="11" t="s">
        <v>5</v>
      </c>
      <c r="M309" s="11" t="s">
        <v>25630</v>
      </c>
      <c r="N309" s="141" t="str">
        <f>_xlfn.XLOOKUP(D309,[1]!Data[CEDULA],[1]!Data[EPS/SURA],"No Existe",0,1)</f>
        <v>EPS/SURA</v>
      </c>
      <c r="O309" s="112">
        <f>YEAR(Data[[#This Row],[F. INICIO]])</f>
        <v>2022</v>
      </c>
      <c r="P309" s="114">
        <v>44855</v>
      </c>
      <c r="Q309" s="114">
        <v>44855</v>
      </c>
      <c r="R309" s="111" t="s">
        <v>11923</v>
      </c>
      <c r="S309" s="92" t="str">
        <f>IF(Data[[#This Row],[TIPO DE INCAPACIDAD]]="LICENCIA DE PATERNIDAD","Licencia de paternidad",IF(Data[[#This Row],[TIPO DE INCAPACIDAD]]="LICENCIA DE LUTO","Licencia de Luto",_xlfn.IFNA(VLOOKUP(R309,'CIE-10 PARA RIPS'!$A$6:B13474,2,0),"No especificado")))</f>
        <v>Infeccion viral, no especificada</v>
      </c>
      <c r="T309" t="str">
        <f>IF(P309&lt;&gt;"", IF(P309&gt;0, IF(P309&lt;=DATE(YEAR(P309),MONTH(P309),DAY(P309)), IF(P309&gt;=DATE(YEAR(P309),MONTH(P309),1), IF(K309&gt;10, C309, IF(SUMIFS($K:$K, $C:$C, C309, $P:$P, "&gt;="&amp;DATE(YEAR(P309),MONTH(P309),1), $P:$P, "&lt;="&amp;EOMONTH(P309,0))&gt;10, C309, "")), ""))), "")</f>
        <v/>
      </c>
      <c r="U309" t="str">
        <f>IF(AND(P309&lt;&gt;"", P309&gt;=DATE(YEAR(P309),MONTH(P309),1), SUMIFS($K:$K, $C:$C, C309, $P:$P, "&gt;="&amp;DATE(YEAR(P309),MONTH(P309),1), $P:$P, "&lt;="&amp;EOMONTH(P309,0))&gt;10), K309, "")</f>
        <v/>
      </c>
      <c r="V309" t="str">
        <f>IF(AND(P309&lt;&gt;"", P309&gt;=DATE(YEAR(P309),MONTH(P309),1), SUMIFS($K:$K, $C:$C, C309, $P:$P, "&gt;="&amp;DATE(YEAR(P309),MONTH(P309),1), $P:$P, "&lt;="&amp;EOMONTH(P309,0))&gt;10), YEAR(P309), "")</f>
        <v/>
      </c>
      <c r="W309" t="str">
        <f>IF(AND(P309&lt;&gt;"", P309&gt;=DATE(YEAR(P309),MONTH(P309),1), SUMIFS($K:$K, $C:$C, C309, $P:$P, "&gt;="&amp;DATE(YEAR(P309),MONTH(P309),1), $P:$P, "&lt;="&amp;EOMONTH(P309,0))&gt;10), TEXT(P309, "MMMM"), "")</f>
        <v/>
      </c>
      <c r="X309" t="str" cm="1">
        <f t="array" ref="X309">IF(AND(P309&lt;&gt;"", P309&gt;=DATE(YEAR(P309),MONTH(P309),1), SUMIFS($K:$K, $C:$C, C309, $P:$P, "&gt;="&amp;DATE(YEAR(P309),MONTH(P309),1), $P:$P, "&lt;="&amp;EOMONTH(P309,0))&gt;10), _xlfn.TEXTJOIN(", ", TRUE, _xlfn._xlws.FILTER($R:$R, ($C:$C=C309) * ($P:$P&gt;=DATE(YEAR(P309),MONTH(P309),1)) * ($P:$P&lt;=EOMONTH(P309,0)))), "")</f>
        <v/>
      </c>
      <c r="Y309" t="str" cm="1">
        <f t="array" ref="Y309">IF(AND(P309&lt;&gt;"", P309&gt;=DATE(YEAR(P309),MONTH(P309),1), SUMIFS($K:$K, $C:$C, C309, $P:$P, "&gt;="&amp;DATE(YEAR(P309),MONTH(P309),1), $P:$P, "&lt;="&amp;EOMONTH(P309,0))&gt;10), _xlfn.TEXTJOIN(", ", TRUE, _xlfn._xlws.FILTER($S:$S, ($C:$C=C309) * ($P:$P&gt;=DATE(YEAR(P309),MONTH(P309),1)) * ($P:$P&lt;=EOMONTH(P309,0)))), "")</f>
        <v/>
      </c>
    </row>
    <row r="310" spans="1:25" x14ac:dyDescent="0.25">
      <c r="A310" s="83">
        <v>303</v>
      </c>
      <c r="B310" s="111" t="s">
        <v>26038</v>
      </c>
      <c r="C310" s="159" t="str">
        <f>_xlfn.XLOOKUP(D310,[1]!Data[CEDULA],[1]!Data[Nombre Completo],"No Existe",0,1)</f>
        <v>MARIA DEL CARMEN FERRER ALVIS</v>
      </c>
      <c r="D310" s="162">
        <v>22506589</v>
      </c>
      <c r="E310" s="139">
        <f>IFERROR(_xlfn.NUMBERVALUE(Data[[#This Row],[CEDULA ]],",","."),_xlfn.NUMBERVALUE(Data[[#This Row],[CEDULA ]],".",","))</f>
        <v>22506589</v>
      </c>
      <c r="F310" s="139" t="str">
        <f>_xlfn.XLOOKUP(E310,[1]!Data[CEDULA],[1]!Data[CARGO],"No Existe",0,1)</f>
        <v>PORCINADOR</v>
      </c>
      <c r="G310" s="24" t="str">
        <f>_xlfn.XLOOKUP(E310,[1]!Data[CEDULA],[1]!Data[EMPRESA DONDE PRESTA SERVICIO],"No Existe",0,1)</f>
        <v>COMFAMILIAR ATLANTICO</v>
      </c>
      <c r="H310" s="24" t="str">
        <f>_xlfn.XLOOKUP(E310,[1]!Data[CEDULA],[1]!Data[UBICACIÓN],"No Existe",0,1)</f>
        <v>CENTRO DE PROCESAMIENTO</v>
      </c>
      <c r="I310" s="24" t="s">
        <v>25911</v>
      </c>
      <c r="J310" s="111" t="str">
        <f>UPPER(TEXT(Data[[#This Row],[F. INICIO]],"mmmm"))</f>
        <v>OCTUBRE</v>
      </c>
      <c r="K310" s="113">
        <v>1</v>
      </c>
      <c r="L310" s="11" t="s">
        <v>5</v>
      </c>
      <c r="M310" s="11" t="s">
        <v>25630</v>
      </c>
      <c r="N310" s="141" t="str">
        <f>_xlfn.XLOOKUP(D310,[1]!Data[CEDULA],[1]!Data[EPS/SURA],"No Existe",0,1)</f>
        <v>SALUD TOTAL</v>
      </c>
      <c r="O310" s="112">
        <f>YEAR(Data[[#This Row],[F. INICIO]])</f>
        <v>2022</v>
      </c>
      <c r="P310" s="114">
        <v>44855</v>
      </c>
      <c r="Q310" s="114">
        <v>44855</v>
      </c>
      <c r="R310" s="111" t="s">
        <v>9886</v>
      </c>
      <c r="S310" s="92" t="str">
        <f>IF(Data[[#This Row],[TIPO DE INCAPACIDAD]]="LICENCIA DE PATERNIDAD","Licencia de paternidad",IF(Data[[#This Row],[TIPO DE INCAPACIDAD]]="LICENCIA DE LUTO","Licencia de Luto",_xlfn.IFNA(VLOOKUP(R310,'CIE-10 PARA RIPS'!$A$6:B13475,2,0),"No especificado")))</f>
        <v>Cefalea debida a tension</v>
      </c>
      <c r="T310" t="str">
        <f>IF(P310&lt;&gt;"", IF(P310&gt;0, IF(P310&lt;=DATE(YEAR(P310),MONTH(P310),DAY(P310)), IF(P310&gt;=DATE(YEAR(P310),MONTH(P310),1), IF(K310&gt;10, C310, IF(SUMIFS($K:$K, $C:$C, C310, $P:$P, "&gt;="&amp;DATE(YEAR(P310),MONTH(P310),1), $P:$P, "&lt;="&amp;EOMONTH(P310,0))&gt;10, C310, "")), ""))), "")</f>
        <v/>
      </c>
      <c r="U310" t="str">
        <f>IF(AND(P310&lt;&gt;"", P310&gt;=DATE(YEAR(P310),MONTH(P310),1), SUMIFS($K:$K, $C:$C, C310, $P:$P, "&gt;="&amp;DATE(YEAR(P310),MONTH(P310),1), $P:$P, "&lt;="&amp;EOMONTH(P310,0))&gt;10), K310, "")</f>
        <v/>
      </c>
      <c r="V310" t="str">
        <f>IF(AND(P310&lt;&gt;"", P310&gt;=DATE(YEAR(P310),MONTH(P310),1), SUMIFS($K:$K, $C:$C, C310, $P:$P, "&gt;="&amp;DATE(YEAR(P310),MONTH(P310),1), $P:$P, "&lt;="&amp;EOMONTH(P310,0))&gt;10), YEAR(P310), "")</f>
        <v/>
      </c>
      <c r="W310" t="str">
        <f>IF(AND(P310&lt;&gt;"", P310&gt;=DATE(YEAR(P310),MONTH(P310),1), SUMIFS($K:$K, $C:$C, C310, $P:$P, "&gt;="&amp;DATE(YEAR(P310),MONTH(P310),1), $P:$P, "&lt;="&amp;EOMONTH(P310,0))&gt;10), TEXT(P310, "MMMM"), "")</f>
        <v/>
      </c>
      <c r="X310" t="str" cm="1">
        <f t="array" ref="X310">IF(AND(P310&lt;&gt;"", P310&gt;=DATE(YEAR(P310),MONTH(P310),1), SUMIFS($K:$K, $C:$C, C310, $P:$P, "&gt;="&amp;DATE(YEAR(P310),MONTH(P310),1), $P:$P, "&lt;="&amp;EOMONTH(P310,0))&gt;10), _xlfn.TEXTJOIN(", ", TRUE, _xlfn._xlws.FILTER($R:$R, ($C:$C=C310) * ($P:$P&gt;=DATE(YEAR(P310),MONTH(P310),1)) * ($P:$P&lt;=EOMONTH(P310,0)))), "")</f>
        <v/>
      </c>
      <c r="Y310" t="str" cm="1">
        <f t="array" ref="Y310">IF(AND(P310&lt;&gt;"", P310&gt;=DATE(YEAR(P310),MONTH(P310),1), SUMIFS($K:$K, $C:$C, C310, $P:$P, "&gt;="&amp;DATE(YEAR(P310),MONTH(P310),1), $P:$P, "&lt;="&amp;EOMONTH(P310,0))&gt;10), _xlfn.TEXTJOIN(", ", TRUE, _xlfn._xlws.FILTER($S:$S, ($C:$C=C310) * ($P:$P&gt;=DATE(YEAR(P310),MONTH(P310),1)) * ($P:$P&lt;=EOMONTH(P310,0)))), "")</f>
        <v/>
      </c>
    </row>
    <row r="311" spans="1:25" x14ac:dyDescent="0.25">
      <c r="A311" s="83">
        <v>304</v>
      </c>
      <c r="B311" s="111" t="s">
        <v>26038</v>
      </c>
      <c r="C311" s="159" t="str">
        <f>_xlfn.XLOOKUP(D311,[1]!Data[CEDULA],[1]!Data[Nombre Completo],"No Existe",0,1)</f>
        <v>HUGO ALFONSO MOLINA ROCHA</v>
      </c>
      <c r="D311" s="162">
        <v>72122335</v>
      </c>
      <c r="E311" s="139">
        <f>IFERROR(_xlfn.NUMBERVALUE(Data[[#This Row],[CEDULA ]],",","."),_xlfn.NUMBERVALUE(Data[[#This Row],[CEDULA ]],".",","))</f>
        <v>72122335</v>
      </c>
      <c r="F311" s="139" t="str">
        <f>_xlfn.XLOOKUP(E311,[1]!Data[CEDULA],[1]!Data[CARGO],"No Existe",0,1)</f>
        <v>COCINERO 1</v>
      </c>
      <c r="G311" s="24" t="str">
        <f>_xlfn.XLOOKUP(E311,[1]!Data[CEDULA],[1]!Data[EMPRESA DONDE PRESTA SERVICIO],"No Existe",0,1)</f>
        <v>COMFAMILIAR ATLANTICO</v>
      </c>
      <c r="H311" s="24" t="str">
        <f>_xlfn.XLOOKUP(E311,[1]!Data[CEDULA],[1]!Data[UBICACIÓN],"No Existe",0,1)</f>
        <v>CENTRO RECREACIONAL TURIPANA</v>
      </c>
      <c r="I311" s="24" t="s">
        <v>25912</v>
      </c>
      <c r="J311" s="111" t="str">
        <f>UPPER(TEXT(Data[[#This Row],[F. INICIO]],"mmmm"))</f>
        <v>OCTUBRE</v>
      </c>
      <c r="K311" s="113">
        <v>7</v>
      </c>
      <c r="L311" s="11" t="s">
        <v>5</v>
      </c>
      <c r="M311" s="11" t="s">
        <v>25630</v>
      </c>
      <c r="N311" s="141" t="str">
        <f>_xlfn.XLOOKUP(D311,[1]!Data[CEDULA],[1]!Data[EPS/SURA],"No Existe",0,1)</f>
        <v>SALUD TOTAL</v>
      </c>
      <c r="O311" s="112">
        <f>YEAR(Data[[#This Row],[F. INICIO]])</f>
        <v>2022</v>
      </c>
      <c r="P311" s="114">
        <v>44855</v>
      </c>
      <c r="Q311" s="114">
        <v>44861</v>
      </c>
      <c r="R311" s="111" t="s">
        <v>120</v>
      </c>
      <c r="S311" s="92" t="str">
        <f>IF(Data[[#This Row],[TIPO DE INCAPACIDAD]]="LICENCIA DE PATERNIDAD","Licencia de paternidad",IF(Data[[#This Row],[TIPO DE INCAPACIDAD]]="LICENCIA DE LUTO","Licencia de Luto",_xlfn.IFNA(VLOOKUP(R311,'CIE-10 PARA RIPS'!$A$6:B13476,2,0),"No especificado")))</f>
        <v>Otros estados postquirurgicos especificados</v>
      </c>
      <c r="T311" t="str">
        <f>IF(P311&lt;&gt;"", IF(P311&gt;0, IF(P311&lt;=DATE(YEAR(P311),MONTH(P311),DAY(P311)), IF(P311&gt;=DATE(YEAR(P311),MONTH(P311),1), IF(K311&gt;10, C311, IF(SUMIFS($K:$K, $C:$C, C311, $P:$P, "&gt;="&amp;DATE(YEAR(P311),MONTH(P311),1), $P:$P, "&lt;="&amp;EOMONTH(P311,0))&gt;10, C311, "")), ""))), "")</f>
        <v>HUGO ALFONSO MOLINA ROCHA</v>
      </c>
      <c r="U311">
        <f>IF(AND(P311&lt;&gt;"", P311&gt;=DATE(YEAR(P311),MONTH(P311),1), SUMIFS($K:$K, $C:$C, C311, $P:$P, "&gt;="&amp;DATE(YEAR(P311),MONTH(P311),1), $P:$P, "&lt;="&amp;EOMONTH(P311,0))&gt;10), K311, "")</f>
        <v>7</v>
      </c>
      <c r="V311">
        <f>IF(AND(P311&lt;&gt;"", P311&gt;=DATE(YEAR(P311),MONTH(P311),1), SUMIFS($K:$K, $C:$C, C311, $P:$P, "&gt;="&amp;DATE(YEAR(P311),MONTH(P311),1), $P:$P, "&lt;="&amp;EOMONTH(P311,0))&gt;10), YEAR(P311), "")</f>
        <v>2022</v>
      </c>
      <c r="W311" t="str">
        <f>IF(AND(P311&lt;&gt;"", P311&gt;=DATE(YEAR(P311),MONTH(P311),1), SUMIFS($K:$K, $C:$C, C311, $P:$P, "&gt;="&amp;DATE(YEAR(P311),MONTH(P311),1), $P:$P, "&lt;="&amp;EOMONTH(P311,0))&gt;10), TEXT(P311, "MMMM"), "")</f>
        <v>octubre</v>
      </c>
      <c r="X311" t="str" cm="1">
        <f t="array" ref="X311">IF(AND(P311&lt;&gt;"", P311&gt;=DATE(YEAR(P311),MONTH(P311),1), SUMIFS($K:$K, $C:$C, C311, $P:$P, "&gt;="&amp;DATE(YEAR(P311),MONTH(P311),1), $P:$P, "&lt;="&amp;EOMONTH(P311,0))&gt;10), _xlfn.TEXTJOIN(", ", TRUE, _xlfn._xlws.FILTER($R:$R, ($C:$C=C311) * ($P:$P&gt;=DATE(YEAR(P311),MONTH(P311),1)) * ($P:$P&lt;=EOMONTH(P311,0)))), "")</f>
        <v>Z988, Z988</v>
      </c>
      <c r="Y311" t="str" cm="1">
        <f t="array" ref="Y311">IF(AND(P311&lt;&gt;"", P311&gt;=DATE(YEAR(P311),MONTH(P311),1), SUMIFS($K:$K, $C:$C, C311, $P:$P, "&gt;="&amp;DATE(YEAR(P311),MONTH(P311),1), $P:$P, "&lt;="&amp;EOMONTH(P311,0))&gt;10), _xlfn.TEXTJOIN(", ", TRUE, _xlfn._xlws.FILTER($S:$S, ($C:$C=C311) * ($P:$P&gt;=DATE(YEAR(P311),MONTH(P311),1)) * ($P:$P&lt;=EOMONTH(P311,0)))), "")</f>
        <v>Otros estados postquirurgicos especificados, Otros estados postquirurgicos especificados</v>
      </c>
    </row>
    <row r="312" spans="1:25" x14ac:dyDescent="0.25">
      <c r="A312" s="83">
        <v>305</v>
      </c>
      <c r="B312" s="111" t="s">
        <v>26038</v>
      </c>
      <c r="C312" s="159" t="str">
        <f>_xlfn.XLOOKUP(D312,[1]!Data[CEDULA],[1]!Data[Nombre Completo],"No Existe",0,1)</f>
        <v>JOHN JAIRO RAMIREZ CASTRO</v>
      </c>
      <c r="D312" s="162">
        <v>8798251</v>
      </c>
      <c r="E312" s="139">
        <f>IFERROR(_xlfn.NUMBERVALUE(Data[[#This Row],[CEDULA ]],",","."),_xlfn.NUMBERVALUE(Data[[#This Row],[CEDULA ]],".",","))</f>
        <v>8798251</v>
      </c>
      <c r="F312" s="139" t="str">
        <f>_xlfn.XLOOKUP(E312,[1]!Data[CEDULA],[1]!Data[CARGO],"No Existe",0,1)</f>
        <v>AYUDANTE COCINA</v>
      </c>
      <c r="G312" s="24" t="str">
        <f>_xlfn.XLOOKUP(E312,[1]!Data[CEDULA],[1]!Data[EMPRESA DONDE PRESTA SERVICIO],"No Existe",0,1)</f>
        <v>COMFAMILIAR ATLANTICO</v>
      </c>
      <c r="H312" s="24" t="str">
        <f>_xlfn.XLOOKUP(E312,[1]!Data[CEDULA],[1]!Data[UBICACIÓN],"No Existe",0,1)</f>
        <v>SEDE SPORT GYM</v>
      </c>
      <c r="I312" s="24" t="s">
        <v>25912</v>
      </c>
      <c r="J312" s="111" t="str">
        <f>UPPER(TEXT(Data[[#This Row],[F. INICIO]],"mmmm"))</f>
        <v>OCTUBRE</v>
      </c>
      <c r="K312" s="113">
        <v>1</v>
      </c>
      <c r="L312" s="11" t="s">
        <v>5</v>
      </c>
      <c r="M312" s="11" t="s">
        <v>25630</v>
      </c>
      <c r="N312" s="141" t="str">
        <f>_xlfn.XLOOKUP(D312,[1]!Data[CEDULA],[1]!Data[EPS/SURA],"No Existe",0,1)</f>
        <v>E.P.S SANITAS</v>
      </c>
      <c r="O312" s="112">
        <f>YEAR(Data[[#This Row],[F. INICIO]])</f>
        <v>2022</v>
      </c>
      <c r="P312" s="114">
        <v>44856</v>
      </c>
      <c r="Q312" s="114">
        <v>44856</v>
      </c>
      <c r="R312" s="111" t="s">
        <v>9639</v>
      </c>
      <c r="S312" s="92" t="str">
        <f>IF(Data[[#This Row],[TIPO DE INCAPACIDAD]]="LICENCIA DE PATERNIDAD","Licencia de paternidad",IF(Data[[#This Row],[TIPO DE INCAPACIDAD]]="LICENCIA DE LUTO","Licencia de Luto",_xlfn.IFNA(VLOOKUP(R312,'CIE-10 PARA RIPS'!$A$6:B13477,2,0),"No especificado")))</f>
        <v>Conjuntivitis aguda, no especificada</v>
      </c>
      <c r="T312" t="str">
        <f>IF(P312&lt;&gt;"", IF(P312&gt;0, IF(P312&lt;=DATE(YEAR(P312),MONTH(P312),DAY(P312)), IF(P312&gt;=DATE(YEAR(P312),MONTH(P312),1), IF(K312&gt;10, C312, IF(SUMIFS($K:$K, $C:$C, C312, $P:$P, "&gt;="&amp;DATE(YEAR(P312),MONTH(P312),1), $P:$P, "&lt;="&amp;EOMONTH(P312,0))&gt;10, C312, "")), ""))), "")</f>
        <v/>
      </c>
      <c r="U312" t="str">
        <f>IF(AND(P312&lt;&gt;"", P312&gt;=DATE(YEAR(P312),MONTH(P312),1), SUMIFS($K:$K, $C:$C, C312, $P:$P, "&gt;="&amp;DATE(YEAR(P312),MONTH(P312),1), $P:$P, "&lt;="&amp;EOMONTH(P312,0))&gt;10), K312, "")</f>
        <v/>
      </c>
      <c r="V312" t="str">
        <f>IF(AND(P312&lt;&gt;"", P312&gt;=DATE(YEAR(P312),MONTH(P312),1), SUMIFS($K:$K, $C:$C, C312, $P:$P, "&gt;="&amp;DATE(YEAR(P312),MONTH(P312),1), $P:$P, "&lt;="&amp;EOMONTH(P312,0))&gt;10), YEAR(P312), "")</f>
        <v/>
      </c>
      <c r="W312" t="str">
        <f>IF(AND(P312&lt;&gt;"", P312&gt;=DATE(YEAR(P312),MONTH(P312),1), SUMIFS($K:$K, $C:$C, C312, $P:$P, "&gt;="&amp;DATE(YEAR(P312),MONTH(P312),1), $P:$P, "&lt;="&amp;EOMONTH(P312,0))&gt;10), TEXT(P312, "MMMM"), "")</f>
        <v/>
      </c>
      <c r="X312" t="str" cm="1">
        <f t="array" ref="X312">IF(AND(P312&lt;&gt;"", P312&gt;=DATE(YEAR(P312),MONTH(P312),1), SUMIFS($K:$K, $C:$C, C312, $P:$P, "&gt;="&amp;DATE(YEAR(P312),MONTH(P312),1), $P:$P, "&lt;="&amp;EOMONTH(P312,0))&gt;10), _xlfn.TEXTJOIN(", ", TRUE, _xlfn._xlws.FILTER($R:$R, ($C:$C=C312) * ($P:$P&gt;=DATE(YEAR(P312),MONTH(P312),1)) * ($P:$P&lt;=EOMONTH(P312,0)))), "")</f>
        <v/>
      </c>
      <c r="Y312" t="str" cm="1">
        <f t="array" ref="Y312">IF(AND(P312&lt;&gt;"", P312&gt;=DATE(YEAR(P312),MONTH(P312),1), SUMIFS($K:$K, $C:$C, C312, $P:$P, "&gt;="&amp;DATE(YEAR(P312),MONTH(P312),1), $P:$P, "&lt;="&amp;EOMONTH(P312,0))&gt;10), _xlfn.TEXTJOIN(", ", TRUE, _xlfn._xlws.FILTER($S:$S, ($C:$C=C312) * ($P:$P&gt;=DATE(YEAR(P312),MONTH(P312),1)) * ($P:$P&lt;=EOMONTH(P312,0)))), "")</f>
        <v/>
      </c>
    </row>
    <row r="313" spans="1:25" x14ac:dyDescent="0.25">
      <c r="A313" s="83">
        <v>306</v>
      </c>
      <c r="B313" s="111" t="s">
        <v>26038</v>
      </c>
      <c r="C313" s="159" t="str">
        <f>_xlfn.XLOOKUP(D313,[1]!Data[CEDULA],[1]!Data[Nombre Completo],"No Existe",0,1)</f>
        <v>YULIS PAOLA RODRIGUEZ YEPES</v>
      </c>
      <c r="D313" s="162">
        <v>1129568885</v>
      </c>
      <c r="E313" s="139">
        <f>IFERROR(_xlfn.NUMBERVALUE(Data[[#This Row],[CEDULA ]],",","."),_xlfn.NUMBERVALUE(Data[[#This Row],[CEDULA ]],".",","))</f>
        <v>1129568885</v>
      </c>
      <c r="F313" s="139" t="str">
        <f>_xlfn.XLOOKUP(E313,[1]!Data[CEDULA],[1]!Data[CARGO],"No Existe",0,1)</f>
        <v>SUPERNUMERARIO(A)</v>
      </c>
      <c r="G313" s="24" t="str">
        <f>_xlfn.XLOOKUP(E313,[1]!Data[CEDULA],[1]!Data[EMPRESA DONDE PRESTA SERVICIO],"No Existe",0,1)</f>
        <v>COMFAMILIAR ATLANTICO</v>
      </c>
      <c r="H313" s="24" t="str">
        <f>_xlfn.XLOOKUP(E313,[1]!Data[CEDULA],[1]!Data[UBICACIÓN],"No Existe",0,1)</f>
        <v>SEDE SPORT GYM</v>
      </c>
      <c r="I313" s="24" t="s">
        <v>25911</v>
      </c>
      <c r="J313" s="111" t="str">
        <f>UPPER(TEXT(Data[[#This Row],[F. INICIO]],"mmmm"))</f>
        <v>OCTUBRE</v>
      </c>
      <c r="K313" s="113">
        <v>3</v>
      </c>
      <c r="L313" s="11" t="s">
        <v>5</v>
      </c>
      <c r="M313" s="11" t="s">
        <v>25630</v>
      </c>
      <c r="N313" s="141" t="str">
        <f>_xlfn.XLOOKUP(D313,[1]!Data[CEDULA],[1]!Data[EPS/SURA],"No Existe",0,1)</f>
        <v>EPS/SURA</v>
      </c>
      <c r="O313" s="112">
        <f>YEAR(Data[[#This Row],[F. INICIO]])</f>
        <v>2022</v>
      </c>
      <c r="P313" s="114">
        <v>44859</v>
      </c>
      <c r="Q313" s="114">
        <v>44861</v>
      </c>
      <c r="R313" s="111" t="s">
        <v>8700</v>
      </c>
      <c r="S313" s="92" t="str">
        <f>IF(Data[[#This Row],[TIPO DE INCAPACIDAD]]="LICENCIA DE PATERNIDAD","Licencia de paternidad",IF(Data[[#This Row],[TIPO DE INCAPACIDAD]]="LICENCIA DE LUTO","Licencia de Luto",_xlfn.IFNA(VLOOKUP(R313,'CIE-10 PARA RIPS'!$A$6:B13478,2,0),"No especificado")))</f>
        <v>Dientes incluidos</v>
      </c>
      <c r="T313" t="str">
        <f>IF(P313&lt;&gt;"", IF(P313&gt;0, IF(P313&lt;=DATE(YEAR(P313),MONTH(P313),DAY(P313)), IF(P313&gt;=DATE(YEAR(P313),MONTH(P313),1), IF(K313&gt;10, C313, IF(SUMIFS($K:$K, $C:$C, C313, $P:$P, "&gt;="&amp;DATE(YEAR(P313),MONTH(P313),1), $P:$P, "&lt;="&amp;EOMONTH(P313,0))&gt;10, C313, "")), ""))), "")</f>
        <v/>
      </c>
      <c r="U313" t="str">
        <f>IF(AND(P313&lt;&gt;"", P313&gt;=DATE(YEAR(P313),MONTH(P313),1), SUMIFS($K:$K, $C:$C, C313, $P:$P, "&gt;="&amp;DATE(YEAR(P313),MONTH(P313),1), $P:$P, "&lt;="&amp;EOMONTH(P313,0))&gt;10), K313, "")</f>
        <v/>
      </c>
      <c r="V313" t="str">
        <f>IF(AND(P313&lt;&gt;"", P313&gt;=DATE(YEAR(P313),MONTH(P313),1), SUMIFS($K:$K, $C:$C, C313, $P:$P, "&gt;="&amp;DATE(YEAR(P313),MONTH(P313),1), $P:$P, "&lt;="&amp;EOMONTH(P313,0))&gt;10), YEAR(P313), "")</f>
        <v/>
      </c>
      <c r="W313" t="str">
        <f>IF(AND(P313&lt;&gt;"", P313&gt;=DATE(YEAR(P313),MONTH(P313),1), SUMIFS($K:$K, $C:$C, C313, $P:$P, "&gt;="&amp;DATE(YEAR(P313),MONTH(P313),1), $P:$P, "&lt;="&amp;EOMONTH(P313,0))&gt;10), TEXT(P313, "MMMM"), "")</f>
        <v/>
      </c>
      <c r="X313" t="str" cm="1">
        <f t="array" ref="X313">IF(AND(P313&lt;&gt;"", P313&gt;=DATE(YEAR(P313),MONTH(P313),1), SUMIFS($K:$K, $C:$C, C313, $P:$P, "&gt;="&amp;DATE(YEAR(P313),MONTH(P313),1), $P:$P, "&lt;="&amp;EOMONTH(P313,0))&gt;10), _xlfn.TEXTJOIN(", ", TRUE, _xlfn._xlws.FILTER($R:$R, ($C:$C=C313) * ($P:$P&gt;=DATE(YEAR(P313),MONTH(P313),1)) * ($P:$P&lt;=EOMONTH(P313,0)))), "")</f>
        <v/>
      </c>
      <c r="Y313" t="str" cm="1">
        <f t="array" ref="Y313">IF(AND(P313&lt;&gt;"", P313&gt;=DATE(YEAR(P313),MONTH(P313),1), SUMIFS($K:$K, $C:$C, C313, $P:$P, "&gt;="&amp;DATE(YEAR(P313),MONTH(P313),1), $P:$P, "&lt;="&amp;EOMONTH(P313,0))&gt;10), _xlfn.TEXTJOIN(", ", TRUE, _xlfn._xlws.FILTER($S:$S, ($C:$C=C313) * ($P:$P&gt;=DATE(YEAR(P313),MONTH(P313),1)) * ($P:$P&lt;=EOMONTH(P313,0)))), "")</f>
        <v/>
      </c>
    </row>
    <row r="314" spans="1:25" x14ac:dyDescent="0.25">
      <c r="A314" s="83">
        <v>307</v>
      </c>
      <c r="B314" s="111" t="s">
        <v>26038</v>
      </c>
      <c r="C314" s="159" t="str">
        <f>_xlfn.XLOOKUP(D314,[1]!Data[CEDULA],[1]!Data[Nombre Completo],"No Existe",0,1)</f>
        <v>ASTRID PAOLA THOMAS CUETO</v>
      </c>
      <c r="D314" s="162">
        <v>1149451661</v>
      </c>
      <c r="E314" s="139">
        <f>IFERROR(_xlfn.NUMBERVALUE(Data[[#This Row],[CEDULA ]],",","."),_xlfn.NUMBERVALUE(Data[[#This Row],[CEDULA ]],".",","))</f>
        <v>1149451661</v>
      </c>
      <c r="F314" s="139" t="str">
        <f>_xlfn.XLOOKUP(E314,[1]!Data[CEDULA],[1]!Data[CARGO],"No Existe",0,1)</f>
        <v>SUPERNUMERARIO(A)</v>
      </c>
      <c r="G314" s="24" t="str">
        <f>_xlfn.XLOOKUP(E314,[1]!Data[CEDULA],[1]!Data[EMPRESA DONDE PRESTA SERVICIO],"No Existe",0,1)</f>
        <v>COMFAMILIAR ATLANTICO</v>
      </c>
      <c r="H314" s="24" t="str">
        <f>_xlfn.XLOOKUP(E314,[1]!Data[CEDULA],[1]!Data[UBICACIÓN],"No Existe",0,1)</f>
        <v>CENTRO RECREACIONAL CLL 48</v>
      </c>
      <c r="I314" s="24" t="s">
        <v>25911</v>
      </c>
      <c r="J314" s="111" t="str">
        <f>UPPER(TEXT(Data[[#This Row],[F. INICIO]],"mmmm"))</f>
        <v>OCTUBRE</v>
      </c>
      <c r="K314" s="113">
        <v>2</v>
      </c>
      <c r="L314" s="11" t="s">
        <v>5</v>
      </c>
      <c r="M314" s="11" t="s">
        <v>25630</v>
      </c>
      <c r="N314" s="141" t="str">
        <f>_xlfn.XLOOKUP(D314,[1]!Data[CEDULA],[1]!Data[EPS/SURA],"No Existe",0,1)</f>
        <v>EPS/SURA</v>
      </c>
      <c r="O314" s="112">
        <f>YEAR(Data[[#This Row],[F. INICIO]])</f>
        <v>2022</v>
      </c>
      <c r="P314" s="114">
        <v>44853</v>
      </c>
      <c r="Q314" s="114">
        <v>44854</v>
      </c>
      <c r="R314" s="111" t="s">
        <v>7299</v>
      </c>
      <c r="S314" s="92" t="str">
        <f>IF(Data[[#This Row],[TIPO DE INCAPACIDAD]]="LICENCIA DE PATERNIDAD","Licencia de paternidad",IF(Data[[#This Row],[TIPO DE INCAPACIDAD]]="LICENCIA DE LUTO","Licencia de Luto",_xlfn.IFNA(VLOOKUP(R314,'CIE-10 PARA RIPS'!$A$6:B13479,2,0),"No especificado")))</f>
        <v>Colico renal, no especificado</v>
      </c>
      <c r="T314" t="str">
        <f>IF(P314&lt;&gt;"", IF(P314&gt;0, IF(P314&lt;=DATE(YEAR(P314),MONTH(P314),DAY(P314)), IF(P314&gt;=DATE(YEAR(P314),MONTH(P314),1), IF(K314&gt;10, C314, IF(SUMIFS($K:$K, $C:$C, C314, $P:$P, "&gt;="&amp;DATE(YEAR(P314),MONTH(P314),1), $P:$P, "&lt;="&amp;EOMONTH(P314,0))&gt;10, C314, "")), ""))), "")</f>
        <v/>
      </c>
      <c r="U314" t="str">
        <f>IF(AND(P314&lt;&gt;"", P314&gt;=DATE(YEAR(P314),MONTH(P314),1), SUMIFS($K:$K, $C:$C, C314, $P:$P, "&gt;="&amp;DATE(YEAR(P314),MONTH(P314),1), $P:$P, "&lt;="&amp;EOMONTH(P314,0))&gt;10), K314, "")</f>
        <v/>
      </c>
      <c r="V314" t="str">
        <f>IF(AND(P314&lt;&gt;"", P314&gt;=DATE(YEAR(P314),MONTH(P314),1), SUMIFS($K:$K, $C:$C, C314, $P:$P, "&gt;="&amp;DATE(YEAR(P314),MONTH(P314),1), $P:$P, "&lt;="&amp;EOMONTH(P314,0))&gt;10), YEAR(P314), "")</f>
        <v/>
      </c>
      <c r="W314" t="str">
        <f>IF(AND(P314&lt;&gt;"", P314&gt;=DATE(YEAR(P314),MONTH(P314),1), SUMIFS($K:$K, $C:$C, C314, $P:$P, "&gt;="&amp;DATE(YEAR(P314),MONTH(P314),1), $P:$P, "&lt;="&amp;EOMONTH(P314,0))&gt;10), TEXT(P314, "MMMM"), "")</f>
        <v/>
      </c>
      <c r="X314" t="str" cm="1">
        <f t="array" ref="X314">IF(AND(P314&lt;&gt;"", P314&gt;=DATE(YEAR(P314),MONTH(P314),1), SUMIFS($K:$K, $C:$C, C314, $P:$P, "&gt;="&amp;DATE(YEAR(P314),MONTH(P314),1), $P:$P, "&lt;="&amp;EOMONTH(P314,0))&gt;10), _xlfn.TEXTJOIN(", ", TRUE, _xlfn._xlws.FILTER($R:$R, ($C:$C=C314) * ($P:$P&gt;=DATE(YEAR(P314),MONTH(P314),1)) * ($P:$P&lt;=EOMONTH(P314,0)))), "")</f>
        <v/>
      </c>
      <c r="Y314" t="str" cm="1">
        <f t="array" ref="Y314">IF(AND(P314&lt;&gt;"", P314&gt;=DATE(YEAR(P314),MONTH(P314),1), SUMIFS($K:$K, $C:$C, C314, $P:$P, "&gt;="&amp;DATE(YEAR(P314),MONTH(P314),1), $P:$P, "&lt;="&amp;EOMONTH(P314,0))&gt;10), _xlfn.TEXTJOIN(", ", TRUE, _xlfn._xlws.FILTER($S:$S, ($C:$C=C314) * ($P:$P&gt;=DATE(YEAR(P314),MONTH(P314),1)) * ($P:$P&lt;=EOMONTH(P314,0)))), "")</f>
        <v/>
      </c>
    </row>
    <row r="315" spans="1:25" x14ac:dyDescent="0.25">
      <c r="A315" s="83">
        <v>308</v>
      </c>
      <c r="B315" s="111" t="s">
        <v>26038</v>
      </c>
      <c r="C315" s="159" t="str">
        <f>_xlfn.XLOOKUP(D315,[1]!Data[CEDULA],[1]!Data[Nombre Completo],"No Existe",0,1)</f>
        <v>MARIA DEL CARMEN FERRER ALVIS</v>
      </c>
      <c r="D315" s="162">
        <v>22506589</v>
      </c>
      <c r="E315" s="139">
        <f>IFERROR(_xlfn.NUMBERVALUE(Data[[#This Row],[CEDULA ]],",","."),_xlfn.NUMBERVALUE(Data[[#This Row],[CEDULA ]],".",","))</f>
        <v>22506589</v>
      </c>
      <c r="F315" s="139" t="str">
        <f>_xlfn.XLOOKUP(E315,[1]!Data[CEDULA],[1]!Data[CARGO],"No Existe",0,1)</f>
        <v>PORCINADOR</v>
      </c>
      <c r="G315" s="24" t="str">
        <f>_xlfn.XLOOKUP(E315,[1]!Data[CEDULA],[1]!Data[EMPRESA DONDE PRESTA SERVICIO],"No Existe",0,1)</f>
        <v>COMFAMILIAR ATLANTICO</v>
      </c>
      <c r="H315" s="24" t="str">
        <f>_xlfn.XLOOKUP(E315,[1]!Data[CEDULA],[1]!Data[UBICACIÓN],"No Existe",0,1)</f>
        <v>CENTRO DE PROCESAMIENTO</v>
      </c>
      <c r="I315" s="24" t="s">
        <v>25911</v>
      </c>
      <c r="J315" s="111" t="str">
        <f>UPPER(TEXT(Data[[#This Row],[F. INICIO]],"mmmm"))</f>
        <v>OCTUBRE</v>
      </c>
      <c r="K315" s="113">
        <v>2</v>
      </c>
      <c r="L315" s="11" t="s">
        <v>5</v>
      </c>
      <c r="M315" s="11" t="s">
        <v>25630</v>
      </c>
      <c r="N315" s="141" t="str">
        <f>_xlfn.XLOOKUP(D315,[1]!Data[CEDULA],[1]!Data[EPS/SURA],"No Existe",0,1)</f>
        <v>SALUD TOTAL</v>
      </c>
      <c r="O315" s="112">
        <f>YEAR(Data[[#This Row],[F. INICIO]])</f>
        <v>2022</v>
      </c>
      <c r="P315" s="114">
        <v>44861</v>
      </c>
      <c r="Q315" s="114">
        <v>44862</v>
      </c>
      <c r="R315" s="111" t="s">
        <v>7737</v>
      </c>
      <c r="S315" s="92" t="str">
        <f>IF(Data[[#This Row],[TIPO DE INCAPACIDAD]]="LICENCIA DE PATERNIDAD","Licencia de paternidad",IF(Data[[#This Row],[TIPO DE INCAPACIDAD]]="LICENCIA DE LUTO","Licencia de Luto",_xlfn.IFNA(VLOOKUP(R315,'CIE-10 PARA RIPS'!$A$6:B13480,2,0),"No especificado")))</f>
        <v>Torticolis</v>
      </c>
      <c r="T315" t="str">
        <f>IF(P315&lt;&gt;"", IF(P315&gt;0, IF(P315&lt;=DATE(YEAR(P315),MONTH(P315),DAY(P315)), IF(P315&gt;=DATE(YEAR(P315),MONTH(P315),1), IF(K315&gt;10, C315, IF(SUMIFS($K:$K, $C:$C, C315, $P:$P, "&gt;="&amp;DATE(YEAR(P315),MONTH(P315),1), $P:$P, "&lt;="&amp;EOMONTH(P315,0))&gt;10, C315, "")), ""))), "")</f>
        <v/>
      </c>
      <c r="U315" t="str">
        <f>IF(AND(P315&lt;&gt;"", P315&gt;=DATE(YEAR(P315),MONTH(P315),1), SUMIFS($K:$K, $C:$C, C315, $P:$P, "&gt;="&amp;DATE(YEAR(P315),MONTH(P315),1), $P:$P, "&lt;="&amp;EOMONTH(P315,0))&gt;10), K315, "")</f>
        <v/>
      </c>
      <c r="V315" t="str">
        <f>IF(AND(P315&lt;&gt;"", P315&gt;=DATE(YEAR(P315),MONTH(P315),1), SUMIFS($K:$K, $C:$C, C315, $P:$P, "&gt;="&amp;DATE(YEAR(P315),MONTH(P315),1), $P:$P, "&lt;="&amp;EOMONTH(P315,0))&gt;10), YEAR(P315), "")</f>
        <v/>
      </c>
      <c r="W315" t="str">
        <f>IF(AND(P315&lt;&gt;"", P315&gt;=DATE(YEAR(P315),MONTH(P315),1), SUMIFS($K:$K, $C:$C, C315, $P:$P, "&gt;="&amp;DATE(YEAR(P315),MONTH(P315),1), $P:$P, "&lt;="&amp;EOMONTH(P315,0))&gt;10), TEXT(P315, "MMMM"), "")</f>
        <v/>
      </c>
      <c r="X315" t="str" cm="1">
        <f t="array" ref="X315">IF(AND(P315&lt;&gt;"", P315&gt;=DATE(YEAR(P315),MONTH(P315),1), SUMIFS($K:$K, $C:$C, C315, $P:$P, "&gt;="&amp;DATE(YEAR(P315),MONTH(P315),1), $P:$P, "&lt;="&amp;EOMONTH(P315,0))&gt;10), _xlfn.TEXTJOIN(", ", TRUE, _xlfn._xlws.FILTER($R:$R, ($C:$C=C315) * ($P:$P&gt;=DATE(YEAR(P315),MONTH(P315),1)) * ($P:$P&lt;=EOMONTH(P315,0)))), "")</f>
        <v/>
      </c>
      <c r="Y315" t="str" cm="1">
        <f t="array" ref="Y315">IF(AND(P315&lt;&gt;"", P315&gt;=DATE(YEAR(P315),MONTH(P315),1), SUMIFS($K:$K, $C:$C, C315, $P:$P, "&gt;="&amp;DATE(YEAR(P315),MONTH(P315),1), $P:$P, "&lt;="&amp;EOMONTH(P315,0))&gt;10), _xlfn.TEXTJOIN(", ", TRUE, _xlfn._xlws.FILTER($S:$S, ($C:$C=C315) * ($P:$P&gt;=DATE(YEAR(P315),MONTH(P315),1)) * ($P:$P&lt;=EOMONTH(P315,0)))), "")</f>
        <v/>
      </c>
    </row>
    <row r="316" spans="1:25" x14ac:dyDescent="0.25">
      <c r="A316" s="83">
        <v>309</v>
      </c>
      <c r="B316" s="111" t="s">
        <v>26038</v>
      </c>
      <c r="C316" s="159" t="str">
        <f>_xlfn.XLOOKUP(D316,[1]!Data[CEDULA],[1]!Data[Nombre Completo],"No Existe",0,1)</f>
        <v>FRAY ANTONIO GONZALEZ PALACIO</v>
      </c>
      <c r="D316" s="162">
        <v>1044428129</v>
      </c>
      <c r="E316" s="139">
        <f>IFERROR(_xlfn.NUMBERVALUE(Data[[#This Row],[CEDULA ]],",","."),_xlfn.NUMBERVALUE(Data[[#This Row],[CEDULA ]],".",","))</f>
        <v>1044428129</v>
      </c>
      <c r="F316" s="139" t="str">
        <f>_xlfn.XLOOKUP(E316,[1]!Data[CEDULA],[1]!Data[CARGO],"No Existe",0,1)</f>
        <v>MAITRE</v>
      </c>
      <c r="G316" s="24" t="str">
        <f>_xlfn.XLOOKUP(E316,[1]!Data[CEDULA],[1]!Data[EMPRESA DONDE PRESTA SERVICIO],"No Existe",0,1)</f>
        <v>COMFAMILIAR ATLANTICO</v>
      </c>
      <c r="H316" s="24" t="str">
        <f>_xlfn.XLOOKUP(E316,[1]!Data[CEDULA],[1]!Data[UBICACIÓN],"No Existe",0,1)</f>
        <v>SALGARITO</v>
      </c>
      <c r="I316" s="24" t="s">
        <v>25912</v>
      </c>
      <c r="J316" s="111" t="str">
        <f>UPPER(TEXT(Data[[#This Row],[F. INICIO]],"mmmm"))</f>
        <v>OCTUBRE</v>
      </c>
      <c r="K316" s="113">
        <v>1</v>
      </c>
      <c r="L316" s="11" t="s">
        <v>5</v>
      </c>
      <c r="M316" s="11" t="s">
        <v>25630</v>
      </c>
      <c r="N316" s="141" t="str">
        <f>_xlfn.XLOOKUP(D316,[1]!Data[CEDULA],[1]!Data[EPS/SURA],"No Existe",0,1)</f>
        <v>EPS/SURA</v>
      </c>
      <c r="O316" s="112">
        <f>YEAR(Data[[#This Row],[F. INICIO]])</f>
        <v>2022</v>
      </c>
      <c r="P316" s="114">
        <v>44865</v>
      </c>
      <c r="Q316" s="114">
        <v>44865</v>
      </c>
      <c r="R316" s="111" t="s">
        <v>9328</v>
      </c>
      <c r="S316" s="92" t="str">
        <f>IF(Data[[#This Row],[TIPO DE INCAPACIDAD]]="LICENCIA DE PATERNIDAD","Licencia de paternidad",IF(Data[[#This Row],[TIPO DE INCAPACIDAD]]="LICENCIA DE LUTO","Licencia de Luto",_xlfn.IFNA(VLOOKUP(R316,'CIE-10 PARA RIPS'!$A$6:B13481,2,0),"No especificado")))</f>
        <v>Otalgia</v>
      </c>
      <c r="T316" t="str">
        <f>IF(P316&lt;&gt;"", IF(P316&gt;0, IF(P316&lt;=DATE(YEAR(P316),MONTH(P316),DAY(P316)), IF(P316&gt;=DATE(YEAR(P316),MONTH(P316),1), IF(K316&gt;10, C316, IF(SUMIFS($K:$K, $C:$C, C316, $P:$P, "&gt;="&amp;DATE(YEAR(P316),MONTH(P316),1), $P:$P, "&lt;="&amp;EOMONTH(P316,0))&gt;10, C316, "")), ""))), "")</f>
        <v/>
      </c>
      <c r="U316" t="str">
        <f>IF(AND(P316&lt;&gt;"", P316&gt;=DATE(YEAR(P316),MONTH(P316),1), SUMIFS($K:$K, $C:$C, C316, $P:$P, "&gt;="&amp;DATE(YEAR(P316),MONTH(P316),1), $P:$P, "&lt;="&amp;EOMONTH(P316,0))&gt;10), K316, "")</f>
        <v/>
      </c>
      <c r="V316" t="str">
        <f>IF(AND(P316&lt;&gt;"", P316&gt;=DATE(YEAR(P316),MONTH(P316),1), SUMIFS($K:$K, $C:$C, C316, $P:$P, "&gt;="&amp;DATE(YEAR(P316),MONTH(P316),1), $P:$P, "&lt;="&amp;EOMONTH(P316,0))&gt;10), YEAR(P316), "")</f>
        <v/>
      </c>
      <c r="W316" t="str">
        <f>IF(AND(P316&lt;&gt;"", P316&gt;=DATE(YEAR(P316),MONTH(P316),1), SUMIFS($K:$K, $C:$C, C316, $P:$P, "&gt;="&amp;DATE(YEAR(P316),MONTH(P316),1), $P:$P, "&lt;="&amp;EOMONTH(P316,0))&gt;10), TEXT(P316, "MMMM"), "")</f>
        <v/>
      </c>
      <c r="X316" t="str" cm="1">
        <f t="array" ref="X316">IF(AND(P316&lt;&gt;"", P316&gt;=DATE(YEAR(P316),MONTH(P316),1), SUMIFS($K:$K, $C:$C, C316, $P:$P, "&gt;="&amp;DATE(YEAR(P316),MONTH(P316),1), $P:$P, "&lt;="&amp;EOMONTH(P316,0))&gt;10), _xlfn.TEXTJOIN(", ", TRUE, _xlfn._xlws.FILTER($R:$R, ($C:$C=C316) * ($P:$P&gt;=DATE(YEAR(P316),MONTH(P316),1)) * ($P:$P&lt;=EOMONTH(P316,0)))), "")</f>
        <v/>
      </c>
      <c r="Y316" t="str" cm="1">
        <f t="array" ref="Y316">IF(AND(P316&lt;&gt;"", P316&gt;=DATE(YEAR(P316),MONTH(P316),1), SUMIFS($K:$K, $C:$C, C316, $P:$P, "&gt;="&amp;DATE(YEAR(P316),MONTH(P316),1), $P:$P, "&lt;="&amp;EOMONTH(P316,0))&gt;10), _xlfn.TEXTJOIN(", ", TRUE, _xlfn._xlws.FILTER($S:$S, ($C:$C=C316) * ($P:$P&gt;=DATE(YEAR(P316),MONTH(P316),1)) * ($P:$P&lt;=EOMONTH(P316,0)))), "")</f>
        <v/>
      </c>
    </row>
    <row r="317" spans="1:25" ht="30" x14ac:dyDescent="0.25">
      <c r="A317" s="83">
        <v>310</v>
      </c>
      <c r="B317" s="111" t="s">
        <v>26038</v>
      </c>
      <c r="C317" s="159" t="str">
        <f>_xlfn.XLOOKUP(D317,[1]!Data[CEDULA],[1]!Data[Nombre Completo],"No Existe",0,1)</f>
        <v>CELIA MARIA MOLINA CORONELL</v>
      </c>
      <c r="D317" s="162">
        <v>1044392321</v>
      </c>
      <c r="E317" s="139">
        <f>IFERROR(_xlfn.NUMBERVALUE(Data[[#This Row],[CEDULA ]],",","."),_xlfn.NUMBERVALUE(Data[[#This Row],[CEDULA ]],".",","))</f>
        <v>1044392321</v>
      </c>
      <c r="F317" s="139" t="str">
        <f>_xlfn.XLOOKUP(E317,[1]!Data[CEDULA],[1]!Data[CARGO],"No Existe",0,1)</f>
        <v>RECEPCIONISTA</v>
      </c>
      <c r="G317" s="24" t="str">
        <f>_xlfn.XLOOKUP(E317,[1]!Data[CEDULA],[1]!Data[EMPRESA DONDE PRESTA SERVICIO],"No Existe",0,1)</f>
        <v>COMFAMILIAR ATLANTICO</v>
      </c>
      <c r="H317" s="24" t="str">
        <f>_xlfn.XLOOKUP(E317,[1]!Data[CEDULA],[1]!Data[UBICACIÓN],"No Existe",0,1)</f>
        <v>CENTRO RECREACIONAL TURIPANA</v>
      </c>
      <c r="I317" s="24" t="s">
        <v>25911</v>
      </c>
      <c r="J317" s="111" t="str">
        <f>UPPER(TEXT(Data[[#This Row],[F. INICIO]],"mmmm"))</f>
        <v>OCTUBRE</v>
      </c>
      <c r="K317" s="113">
        <v>3</v>
      </c>
      <c r="L317" s="11" t="s">
        <v>5</v>
      </c>
      <c r="M317" s="11" t="s">
        <v>25630</v>
      </c>
      <c r="N317" s="141" t="str">
        <f>_xlfn.XLOOKUP(D317,[1]!Data[CEDULA],[1]!Data[EPS/SURA],"No Existe",0,1)</f>
        <v>E.P.S SANITAS</v>
      </c>
      <c r="O317" s="112">
        <f>YEAR(Data[[#This Row],[F. INICIO]])</f>
        <v>2022</v>
      </c>
      <c r="P317" s="114">
        <v>44860</v>
      </c>
      <c r="Q317" s="114">
        <v>44862</v>
      </c>
      <c r="R317" s="111" t="s">
        <v>35</v>
      </c>
      <c r="S317" s="92" t="str">
        <f>IF(Data[[#This Row],[TIPO DE INCAPACIDAD]]="LICENCIA DE PATERNIDAD","Licencia de paternidad",IF(Data[[#This Row],[TIPO DE INCAPACIDAD]]="LICENCIA DE LUTO","Licencia de Luto",_xlfn.IFNA(VLOOKUP(R317,'CIE-10 PARA RIPS'!$A$6:B13482,2,0),"No especificado")))</f>
        <v>Infeccion local de la piel y del tejido subcutaneo, no especificada</v>
      </c>
      <c r="T317" t="str">
        <f>IF(P317&lt;&gt;"", IF(P317&gt;0, IF(P317&lt;=DATE(YEAR(P317),MONTH(P317),DAY(P317)), IF(P317&gt;=DATE(YEAR(P317),MONTH(P317),1), IF(K317&gt;10, C317, IF(SUMIFS($K:$K, $C:$C, C317, $P:$P, "&gt;="&amp;DATE(YEAR(P317),MONTH(P317),1), $P:$P, "&lt;="&amp;EOMONTH(P317,0))&gt;10, C317, "")), ""))), "")</f>
        <v/>
      </c>
      <c r="U317" t="str">
        <f>IF(AND(P317&lt;&gt;"", P317&gt;=DATE(YEAR(P317),MONTH(P317),1), SUMIFS($K:$K, $C:$C, C317, $P:$P, "&gt;="&amp;DATE(YEAR(P317),MONTH(P317),1), $P:$P, "&lt;="&amp;EOMONTH(P317,0))&gt;10), K317, "")</f>
        <v/>
      </c>
      <c r="V317" t="str">
        <f>IF(AND(P317&lt;&gt;"", P317&gt;=DATE(YEAR(P317),MONTH(P317),1), SUMIFS($K:$K, $C:$C, C317, $P:$P, "&gt;="&amp;DATE(YEAR(P317),MONTH(P317),1), $P:$P, "&lt;="&amp;EOMONTH(P317,0))&gt;10), YEAR(P317), "")</f>
        <v/>
      </c>
      <c r="W317" t="str">
        <f>IF(AND(P317&lt;&gt;"", P317&gt;=DATE(YEAR(P317),MONTH(P317),1), SUMIFS($K:$K, $C:$C, C317, $P:$P, "&gt;="&amp;DATE(YEAR(P317),MONTH(P317),1), $P:$P, "&lt;="&amp;EOMONTH(P317,0))&gt;10), TEXT(P317, "MMMM"), "")</f>
        <v/>
      </c>
      <c r="X317" t="str" cm="1">
        <f t="array" ref="X317">IF(AND(P317&lt;&gt;"", P317&gt;=DATE(YEAR(P317),MONTH(P317),1), SUMIFS($K:$K, $C:$C, C317, $P:$P, "&gt;="&amp;DATE(YEAR(P317),MONTH(P317),1), $P:$P, "&lt;="&amp;EOMONTH(P317,0))&gt;10), _xlfn.TEXTJOIN(", ", TRUE, _xlfn._xlws.FILTER($R:$R, ($C:$C=C317) * ($P:$P&gt;=DATE(YEAR(P317),MONTH(P317),1)) * ($P:$P&lt;=EOMONTH(P317,0)))), "")</f>
        <v/>
      </c>
      <c r="Y317" t="str" cm="1">
        <f t="array" ref="Y317">IF(AND(P317&lt;&gt;"", P317&gt;=DATE(YEAR(P317),MONTH(P317),1), SUMIFS($K:$K, $C:$C, C317, $P:$P, "&gt;="&amp;DATE(YEAR(P317),MONTH(P317),1), $P:$P, "&lt;="&amp;EOMONTH(P317,0))&gt;10), _xlfn.TEXTJOIN(", ", TRUE, _xlfn._xlws.FILTER($S:$S, ($C:$C=C317) * ($P:$P&gt;=DATE(YEAR(P317),MONTH(P317),1)) * ($P:$P&lt;=EOMONTH(P317,0)))), "")</f>
        <v/>
      </c>
    </row>
    <row r="318" spans="1:25" x14ac:dyDescent="0.25">
      <c r="A318" s="83">
        <v>311</v>
      </c>
      <c r="B318" s="111" t="s">
        <v>26038</v>
      </c>
      <c r="C318" s="159" t="str">
        <f>_xlfn.XLOOKUP(D318,[1]!Data[CEDULA],[1]!Data[Nombre Completo],"No Existe",0,1)</f>
        <v>FRAY ANTONIO GONZALEZ PALACIO</v>
      </c>
      <c r="D318" s="162">
        <v>1044428129</v>
      </c>
      <c r="E318" s="139">
        <f>IFERROR(_xlfn.NUMBERVALUE(Data[[#This Row],[CEDULA ]],",","."),_xlfn.NUMBERVALUE(Data[[#This Row],[CEDULA ]],".",","))</f>
        <v>1044428129</v>
      </c>
      <c r="F318" s="139" t="str">
        <f>_xlfn.XLOOKUP(E318,[1]!Data[CEDULA],[1]!Data[CARGO],"No Existe",0,1)</f>
        <v>MAITRE</v>
      </c>
      <c r="G318" s="24" t="str">
        <f>_xlfn.XLOOKUP(E318,[1]!Data[CEDULA],[1]!Data[EMPRESA DONDE PRESTA SERVICIO],"No Existe",0,1)</f>
        <v>COMFAMILIAR ATLANTICO</v>
      </c>
      <c r="H318" s="24" t="str">
        <f>_xlfn.XLOOKUP(E318,[1]!Data[CEDULA],[1]!Data[UBICACIÓN],"No Existe",0,1)</f>
        <v>SALGARITO</v>
      </c>
      <c r="I318" s="24" t="s">
        <v>25912</v>
      </c>
      <c r="J318" s="111" t="str">
        <f>UPPER(TEXT(Data[[#This Row],[F. INICIO]],"mmmm"))</f>
        <v>NOVIEMBRE</v>
      </c>
      <c r="K318" s="113">
        <v>2</v>
      </c>
      <c r="L318" s="11" t="s">
        <v>5</v>
      </c>
      <c r="M318" s="11" t="s">
        <v>25630</v>
      </c>
      <c r="N318" s="141" t="str">
        <f>_xlfn.XLOOKUP(D318,[1]!Data[CEDULA],[1]!Data[EPS/SURA],"No Existe",0,1)</f>
        <v>EPS/SURA</v>
      </c>
      <c r="O318" s="112">
        <f>YEAR(Data[[#This Row],[F. INICIO]])</f>
        <v>2022</v>
      </c>
      <c r="P318" s="114">
        <v>44869</v>
      </c>
      <c r="Q318" s="114">
        <v>44870</v>
      </c>
      <c r="R318" s="111" t="s">
        <v>9423</v>
      </c>
      <c r="S318" s="92" t="str">
        <f>IF(Data[[#This Row],[TIPO DE INCAPACIDAD]]="LICENCIA DE PATERNIDAD","Licencia de paternidad",IF(Data[[#This Row],[TIPO DE INCAPACIDAD]]="LICENCIA DE LUTO","Licencia de Luto",_xlfn.IFNA(VLOOKUP(R318,'CIE-10 PARA RIPS'!$A$6:B13483,2,0),"No especificado")))</f>
        <v>Otras otitis externas infecciosas</v>
      </c>
      <c r="T318" t="str">
        <f>IF(P318&lt;&gt;"", IF(P318&gt;0, IF(P318&lt;=DATE(YEAR(P318),MONTH(P318),DAY(P318)), IF(P318&gt;=DATE(YEAR(P318),MONTH(P318),1), IF(K318&gt;10, C318, IF(SUMIFS($K:$K, $C:$C, C318, $P:$P, "&gt;="&amp;DATE(YEAR(P318),MONTH(P318),1), $P:$P, "&lt;="&amp;EOMONTH(P318,0))&gt;10, C318, "")), ""))), "")</f>
        <v/>
      </c>
      <c r="U318" t="str">
        <f>IF(AND(P318&lt;&gt;"", P318&gt;=DATE(YEAR(P318),MONTH(P318),1), SUMIFS($K:$K, $C:$C, C318, $P:$P, "&gt;="&amp;DATE(YEAR(P318),MONTH(P318),1), $P:$P, "&lt;="&amp;EOMONTH(P318,0))&gt;10), K318, "")</f>
        <v/>
      </c>
      <c r="V318" t="str">
        <f>IF(AND(P318&lt;&gt;"", P318&gt;=DATE(YEAR(P318),MONTH(P318),1), SUMIFS($K:$K, $C:$C, C318, $P:$P, "&gt;="&amp;DATE(YEAR(P318),MONTH(P318),1), $P:$P, "&lt;="&amp;EOMONTH(P318,0))&gt;10), YEAR(P318), "")</f>
        <v/>
      </c>
      <c r="W318" t="str">
        <f>IF(AND(P318&lt;&gt;"", P318&gt;=DATE(YEAR(P318),MONTH(P318),1), SUMIFS($K:$K, $C:$C, C318, $P:$P, "&gt;="&amp;DATE(YEAR(P318),MONTH(P318),1), $P:$P, "&lt;="&amp;EOMONTH(P318,0))&gt;10), TEXT(P318, "MMMM"), "")</f>
        <v/>
      </c>
      <c r="X318" t="str" cm="1">
        <f t="array" ref="X318">IF(AND(P318&lt;&gt;"", P318&gt;=DATE(YEAR(P318),MONTH(P318),1), SUMIFS($K:$K, $C:$C, C318, $P:$P, "&gt;="&amp;DATE(YEAR(P318),MONTH(P318),1), $P:$P, "&lt;="&amp;EOMONTH(P318,0))&gt;10), _xlfn.TEXTJOIN(", ", TRUE, _xlfn._xlws.FILTER($R:$R, ($C:$C=C318) * ($P:$P&gt;=DATE(YEAR(P318),MONTH(P318),1)) * ($P:$P&lt;=EOMONTH(P318,0)))), "")</f>
        <v/>
      </c>
      <c r="Y318" t="str" cm="1">
        <f t="array" ref="Y318">IF(AND(P318&lt;&gt;"", P318&gt;=DATE(YEAR(P318),MONTH(P318),1), SUMIFS($K:$K, $C:$C, C318, $P:$P, "&gt;="&amp;DATE(YEAR(P318),MONTH(P318),1), $P:$P, "&lt;="&amp;EOMONTH(P318,0))&gt;10), _xlfn.TEXTJOIN(", ", TRUE, _xlfn._xlws.FILTER($S:$S, ($C:$C=C318) * ($P:$P&gt;=DATE(YEAR(P318),MONTH(P318),1)) * ($P:$P&lt;=EOMONTH(P318,0)))), "")</f>
        <v/>
      </c>
    </row>
    <row r="319" spans="1:25" x14ac:dyDescent="0.25">
      <c r="A319" s="83">
        <v>312</v>
      </c>
      <c r="B319" s="111" t="s">
        <v>26038</v>
      </c>
      <c r="C319" s="159" t="str">
        <f>_xlfn.XLOOKUP(D319,[1]!Data[CEDULA],[1]!Data[Nombre Completo],"No Existe",0,1)</f>
        <v>YUSEF YAMID AMAYA MOLINA</v>
      </c>
      <c r="D319" s="162">
        <v>1044391162</v>
      </c>
      <c r="E319" s="139">
        <f>IFERROR(_xlfn.NUMBERVALUE(Data[[#This Row],[CEDULA ]],",","."),_xlfn.NUMBERVALUE(Data[[#This Row],[CEDULA ]],".",","))</f>
        <v>1044391162</v>
      </c>
      <c r="F319" s="139" t="str">
        <f>_xlfn.XLOOKUP(E319,[1]!Data[CEDULA],[1]!Data[CARGO],"No Existe",0,1)</f>
        <v>AYUDANTE MANTENIMIENTO</v>
      </c>
      <c r="G319" s="24" t="str">
        <f>_xlfn.XLOOKUP(E319,[1]!Data[CEDULA],[1]!Data[EMPRESA DONDE PRESTA SERVICIO],"No Existe",0,1)</f>
        <v>COMFAMILIAR ATLANTICO</v>
      </c>
      <c r="H319" s="24" t="str">
        <f>_xlfn.XLOOKUP(E319,[1]!Data[CEDULA],[1]!Data[UBICACIÓN],"No Existe",0,1)</f>
        <v>CENTRO RECREACIONAL TURIPANA</v>
      </c>
      <c r="I319" s="24" t="s">
        <v>25912</v>
      </c>
      <c r="J319" s="111" t="str">
        <f>UPPER(TEXT(Data[[#This Row],[F. INICIO]],"mmmm"))</f>
        <v>NOVIEMBRE</v>
      </c>
      <c r="K319" s="113">
        <v>2</v>
      </c>
      <c r="L319" s="11" t="s">
        <v>94</v>
      </c>
      <c r="M319" s="9" t="s">
        <v>12770</v>
      </c>
      <c r="N319" s="141" t="str">
        <f>_xlfn.XLOOKUP(D319,[1]!Data[CEDULA],[1]!Data[EPS/SURA],"No Existe",0,1)</f>
        <v>E.P.S SANITAS</v>
      </c>
      <c r="O319" s="112">
        <f>YEAR(Data[[#This Row],[F. INICIO]])</f>
        <v>2022</v>
      </c>
      <c r="P319" s="114">
        <v>44867</v>
      </c>
      <c r="Q319" s="114">
        <v>44868</v>
      </c>
      <c r="R319" s="111" t="s">
        <v>5235</v>
      </c>
      <c r="S319" s="92" t="str">
        <f>IF(Data[[#This Row],[TIPO DE INCAPACIDAD]]="LICENCIA DE PATERNIDAD","Licencia de paternidad",IF(Data[[#This Row],[TIPO DE INCAPACIDAD]]="LICENCIA DE LUTO","Licencia de Luto",_xlfn.IFNA(VLOOKUP(R319,'CIE-10 PARA RIPS'!$A$6:B13484,2,0),"No especificado")))</f>
        <v>Traumatismo de la cabeza, no especificado</v>
      </c>
      <c r="T319" t="str">
        <f>IF(P319&lt;&gt;"", IF(P319&gt;0, IF(P319&lt;=DATE(YEAR(P319),MONTH(P319),DAY(P319)), IF(P319&gt;=DATE(YEAR(P319),MONTH(P319),1), IF(K319&gt;10, C319, IF(SUMIFS($K:$K, $C:$C, C319, $P:$P, "&gt;="&amp;DATE(YEAR(P319),MONTH(P319),1), $P:$P, "&lt;="&amp;EOMONTH(P319,0))&gt;10, C319, "")), ""))), "")</f>
        <v/>
      </c>
      <c r="U319" t="str">
        <f>IF(AND(P319&lt;&gt;"", P319&gt;=DATE(YEAR(P319),MONTH(P319),1), SUMIFS($K:$K, $C:$C, C319, $P:$P, "&gt;="&amp;DATE(YEAR(P319),MONTH(P319),1), $P:$P, "&lt;="&amp;EOMONTH(P319,0))&gt;10), K319, "")</f>
        <v/>
      </c>
      <c r="V319" t="str">
        <f>IF(AND(P319&lt;&gt;"", P319&gt;=DATE(YEAR(P319),MONTH(P319),1), SUMIFS($K:$K, $C:$C, C319, $P:$P, "&gt;="&amp;DATE(YEAR(P319),MONTH(P319),1), $P:$P, "&lt;="&amp;EOMONTH(P319,0))&gt;10), YEAR(P319), "")</f>
        <v/>
      </c>
      <c r="W319" t="str">
        <f>IF(AND(P319&lt;&gt;"", P319&gt;=DATE(YEAR(P319),MONTH(P319),1), SUMIFS($K:$K, $C:$C, C319, $P:$P, "&gt;="&amp;DATE(YEAR(P319),MONTH(P319),1), $P:$P, "&lt;="&amp;EOMONTH(P319,0))&gt;10), TEXT(P319, "MMMM"), "")</f>
        <v/>
      </c>
      <c r="X319" t="str" cm="1">
        <f t="array" ref="X319">IF(AND(P319&lt;&gt;"", P319&gt;=DATE(YEAR(P319),MONTH(P319),1), SUMIFS($K:$K, $C:$C, C319, $P:$P, "&gt;="&amp;DATE(YEAR(P319),MONTH(P319),1), $P:$P, "&lt;="&amp;EOMONTH(P319,0))&gt;10), _xlfn.TEXTJOIN(", ", TRUE, _xlfn._xlws.FILTER($R:$R, ($C:$C=C319) * ($P:$P&gt;=DATE(YEAR(P319),MONTH(P319),1)) * ($P:$P&lt;=EOMONTH(P319,0)))), "")</f>
        <v/>
      </c>
      <c r="Y319" t="str" cm="1">
        <f t="array" ref="Y319">IF(AND(P319&lt;&gt;"", P319&gt;=DATE(YEAR(P319),MONTH(P319),1), SUMIFS($K:$K, $C:$C, C319, $P:$P, "&gt;="&amp;DATE(YEAR(P319),MONTH(P319),1), $P:$P, "&lt;="&amp;EOMONTH(P319,0))&gt;10), _xlfn.TEXTJOIN(", ", TRUE, _xlfn._xlws.FILTER($S:$S, ($C:$C=C319) * ($P:$P&gt;=DATE(YEAR(P319),MONTH(P319),1)) * ($P:$P&lt;=EOMONTH(P319,0)))), "")</f>
        <v/>
      </c>
    </row>
    <row r="320" spans="1:25" x14ac:dyDescent="0.25">
      <c r="A320" s="83">
        <v>313</v>
      </c>
      <c r="B320" s="111" t="s">
        <v>26038</v>
      </c>
      <c r="C320" s="159" t="str">
        <f>_xlfn.XLOOKUP(D320,[1]!Data[CEDULA],[1]!Data[Nombre Completo],"No Existe",0,1)</f>
        <v>MILENA BEATRIZ CARDENAS PEDROZA</v>
      </c>
      <c r="D320" s="162">
        <v>1046814743</v>
      </c>
      <c r="E320" s="139">
        <f>IFERROR(_xlfn.NUMBERVALUE(Data[[#This Row],[CEDULA ]],",","."),_xlfn.NUMBERVALUE(Data[[#This Row],[CEDULA ]],".",","))</f>
        <v>1046814743</v>
      </c>
      <c r="F320" s="139" t="str">
        <f>_xlfn.XLOOKUP(E320,[1]!Data[CEDULA],[1]!Data[CARGO],"No Existe",0,1)</f>
        <v>AYUDANTE COCINA</v>
      </c>
      <c r="G320" s="24" t="str">
        <f>_xlfn.XLOOKUP(E320,[1]!Data[CEDULA],[1]!Data[EMPRESA DONDE PRESTA SERVICIO],"No Existe",0,1)</f>
        <v>COMFAMILIAR ATLANTICO</v>
      </c>
      <c r="H320" s="24" t="str">
        <f>_xlfn.XLOOKUP(E320,[1]!Data[CEDULA],[1]!Data[UBICACIÓN],"No Existe",0,1)</f>
        <v>SEDE NORTE MERCADEO</v>
      </c>
      <c r="I320" s="24" t="s">
        <v>25911</v>
      </c>
      <c r="J320" s="111" t="str">
        <f>UPPER(TEXT(Data[[#This Row],[F. INICIO]],"mmmm"))</f>
        <v>NOVIEMBRE</v>
      </c>
      <c r="K320" s="113">
        <v>3</v>
      </c>
      <c r="L320" s="11" t="s">
        <v>5</v>
      </c>
      <c r="M320" s="11" t="s">
        <v>25630</v>
      </c>
      <c r="N320" s="141" t="str">
        <f>_xlfn.XLOOKUP(D320,[1]!Data[CEDULA],[1]!Data[EPS/SURA],"No Existe",0,1)</f>
        <v>NUEVA E.P.S.</v>
      </c>
      <c r="O320" s="112">
        <f>YEAR(Data[[#This Row],[F. INICIO]])</f>
        <v>2022</v>
      </c>
      <c r="P320" s="114">
        <v>44867</v>
      </c>
      <c r="Q320" s="114">
        <v>44869</v>
      </c>
      <c r="R320" s="111" t="s">
        <v>65</v>
      </c>
      <c r="S320" s="92" t="str">
        <f>IF(Data[[#This Row],[TIPO DE INCAPACIDAD]]="LICENCIA DE PATERNIDAD","Licencia de paternidad",IF(Data[[#This Row],[TIPO DE INCAPACIDAD]]="LICENCIA DE LUTO","Licencia de Luto",_xlfn.IFNA(VLOOKUP(R320,'CIE-10 PARA RIPS'!$A$6:B13485,2,0),"No especificado")))</f>
        <v>Bronquitis aguda, no especificada</v>
      </c>
      <c r="T320" t="str">
        <f>IF(P320&lt;&gt;"", IF(P320&gt;0, IF(P320&lt;=DATE(YEAR(P320),MONTH(P320),DAY(P320)), IF(P320&gt;=DATE(YEAR(P320),MONTH(P320),1), IF(K320&gt;10, C320, IF(SUMIFS($K:$K, $C:$C, C320, $P:$P, "&gt;="&amp;DATE(YEAR(P320),MONTH(P320),1), $P:$P, "&lt;="&amp;EOMONTH(P320,0))&gt;10, C320, "")), ""))), "")</f>
        <v/>
      </c>
      <c r="U320" t="str">
        <f>IF(AND(P320&lt;&gt;"", P320&gt;=DATE(YEAR(P320),MONTH(P320),1), SUMIFS($K:$K, $C:$C, C320, $P:$P, "&gt;="&amp;DATE(YEAR(P320),MONTH(P320),1), $P:$P, "&lt;="&amp;EOMONTH(P320,0))&gt;10), K320, "")</f>
        <v/>
      </c>
      <c r="V320" t="str">
        <f>IF(AND(P320&lt;&gt;"", P320&gt;=DATE(YEAR(P320),MONTH(P320),1), SUMIFS($K:$K, $C:$C, C320, $P:$P, "&gt;="&amp;DATE(YEAR(P320),MONTH(P320),1), $P:$P, "&lt;="&amp;EOMONTH(P320,0))&gt;10), YEAR(P320), "")</f>
        <v/>
      </c>
      <c r="W320" t="str">
        <f>IF(AND(P320&lt;&gt;"", P320&gt;=DATE(YEAR(P320),MONTH(P320),1), SUMIFS($K:$K, $C:$C, C320, $P:$P, "&gt;="&amp;DATE(YEAR(P320),MONTH(P320),1), $P:$P, "&lt;="&amp;EOMONTH(P320,0))&gt;10), TEXT(P320, "MMMM"), "")</f>
        <v/>
      </c>
      <c r="X320" t="str" cm="1">
        <f t="array" ref="X320">IF(AND(P320&lt;&gt;"", P320&gt;=DATE(YEAR(P320),MONTH(P320),1), SUMIFS($K:$K, $C:$C, C320, $P:$P, "&gt;="&amp;DATE(YEAR(P320),MONTH(P320),1), $P:$P, "&lt;="&amp;EOMONTH(P320,0))&gt;10), _xlfn.TEXTJOIN(", ", TRUE, _xlfn._xlws.FILTER($R:$R, ($C:$C=C320) * ($P:$P&gt;=DATE(YEAR(P320),MONTH(P320),1)) * ($P:$P&lt;=EOMONTH(P320,0)))), "")</f>
        <v/>
      </c>
      <c r="Y320" t="str" cm="1">
        <f t="array" ref="Y320">IF(AND(P320&lt;&gt;"", P320&gt;=DATE(YEAR(P320),MONTH(P320),1), SUMIFS($K:$K, $C:$C, C320, $P:$P, "&gt;="&amp;DATE(YEAR(P320),MONTH(P320),1), $P:$P, "&lt;="&amp;EOMONTH(P320,0))&gt;10), _xlfn.TEXTJOIN(", ", TRUE, _xlfn._xlws.FILTER($S:$S, ($C:$C=C320) * ($P:$P&gt;=DATE(YEAR(P320),MONTH(P320),1)) * ($P:$P&lt;=EOMONTH(P320,0)))), "")</f>
        <v/>
      </c>
    </row>
    <row r="321" spans="1:25" x14ac:dyDescent="0.25">
      <c r="A321" s="83">
        <v>314</v>
      </c>
      <c r="B321" s="111" t="s">
        <v>26038</v>
      </c>
      <c r="C321" s="159" t="str">
        <f>_xlfn.XLOOKUP(D321,[1]!Data[CEDULA],[1]!Data[Nombre Completo],"No Existe",0,1)</f>
        <v>NESTOR  OCHOA MANTILLA</v>
      </c>
      <c r="D321" s="162">
        <v>1042357925</v>
      </c>
      <c r="E321" s="139">
        <f>IFERROR(_xlfn.NUMBERVALUE(Data[[#This Row],[CEDULA ]],",","."),_xlfn.NUMBERVALUE(Data[[#This Row],[CEDULA ]],".",","))</f>
        <v>1042357925</v>
      </c>
      <c r="F321" s="139" t="str">
        <f>_xlfn.XLOOKUP(E321,[1]!Data[CEDULA],[1]!Data[CARGO],"No Existe",0,1)</f>
        <v>STEWARD</v>
      </c>
      <c r="G321" s="24" t="str">
        <f>_xlfn.XLOOKUP(E321,[1]!Data[CEDULA],[1]!Data[EMPRESA DONDE PRESTA SERVICIO],"No Existe",0,1)</f>
        <v>COMFAMILIAR ATLANTICO</v>
      </c>
      <c r="H321" s="24" t="str">
        <f>_xlfn.XLOOKUP(E321,[1]!Data[CEDULA],[1]!Data[UBICACIÓN],"No Existe",0,1)</f>
        <v>SEDE NORTE MERCADEO</v>
      </c>
      <c r="I321" s="24" t="s">
        <v>25911</v>
      </c>
      <c r="J321" s="111" t="str">
        <f>UPPER(TEXT(Data[[#This Row],[F. INICIO]],"mmmm"))</f>
        <v>NOVIEMBRE</v>
      </c>
      <c r="K321" s="113">
        <v>7</v>
      </c>
      <c r="L321" s="11" t="s">
        <v>5</v>
      </c>
      <c r="M321" s="11" t="s">
        <v>25630</v>
      </c>
      <c r="N321" s="141" t="str">
        <f>_xlfn.XLOOKUP(D321,[1]!Data[CEDULA],[1]!Data[EPS/SURA],"No Existe",0,1)</f>
        <v>FAMISANAR</v>
      </c>
      <c r="O321" s="112">
        <f>YEAR(Data[[#This Row],[F. INICIO]])</f>
        <v>2022</v>
      </c>
      <c r="P321" s="114">
        <v>44871</v>
      </c>
      <c r="Q321" s="114">
        <v>44877</v>
      </c>
      <c r="R321" s="111" t="s">
        <v>12027</v>
      </c>
      <c r="S321" s="92" t="str">
        <f>IF(Data[[#This Row],[TIPO DE INCAPACIDAD]]="LICENCIA DE PATERNIDAD","Licencia de paternidad",IF(Data[[#This Row],[TIPO DE INCAPACIDAD]]="LICENCIA DE LUTO","Licencia de Luto",_xlfn.IFNA(VLOOKUP(R321,'CIE-10 PARA RIPS'!$A$6:B13486,2,0),"No especificado")))</f>
        <v>Varicela sin complicaciones</v>
      </c>
      <c r="T321" t="str">
        <f>IF(P321&lt;&gt;"", IF(P321&gt;0, IF(P321&lt;=DATE(YEAR(P321),MONTH(P321),DAY(P321)), IF(P321&gt;=DATE(YEAR(P321),MONTH(P321),1), IF(K321&gt;10, C321, IF(SUMIFS($K:$K, $C:$C, C321, $P:$P, "&gt;="&amp;DATE(YEAR(P321),MONTH(P321),1), $P:$P, "&lt;="&amp;EOMONTH(P321,0))&gt;10, C321, "")), ""))), "")</f>
        <v/>
      </c>
      <c r="U321" t="str">
        <f>IF(AND(P321&lt;&gt;"", P321&gt;=DATE(YEAR(P321),MONTH(P321),1), SUMIFS($K:$K, $C:$C, C321, $P:$P, "&gt;="&amp;DATE(YEAR(P321),MONTH(P321),1), $P:$P, "&lt;="&amp;EOMONTH(P321,0))&gt;10), K321, "")</f>
        <v/>
      </c>
      <c r="V321" t="str">
        <f>IF(AND(P321&lt;&gt;"", P321&gt;=DATE(YEAR(P321),MONTH(P321),1), SUMIFS($K:$K, $C:$C, C321, $P:$P, "&gt;="&amp;DATE(YEAR(P321),MONTH(P321),1), $P:$P, "&lt;="&amp;EOMONTH(P321,0))&gt;10), YEAR(P321), "")</f>
        <v/>
      </c>
      <c r="W321" t="str">
        <f>IF(AND(P321&lt;&gt;"", P321&gt;=DATE(YEAR(P321),MONTH(P321),1), SUMIFS($K:$K, $C:$C, C321, $P:$P, "&gt;="&amp;DATE(YEAR(P321),MONTH(P321),1), $P:$P, "&lt;="&amp;EOMONTH(P321,0))&gt;10), TEXT(P321, "MMMM"), "")</f>
        <v/>
      </c>
      <c r="X321" t="str" cm="1">
        <f t="array" ref="X321">IF(AND(P321&lt;&gt;"", P321&gt;=DATE(YEAR(P321),MONTH(P321),1), SUMIFS($K:$K, $C:$C, C321, $P:$P, "&gt;="&amp;DATE(YEAR(P321),MONTH(P321),1), $P:$P, "&lt;="&amp;EOMONTH(P321,0))&gt;10), _xlfn.TEXTJOIN(", ", TRUE, _xlfn._xlws.FILTER($R:$R, ($C:$C=C321) * ($P:$P&gt;=DATE(YEAR(P321),MONTH(P321),1)) * ($P:$P&lt;=EOMONTH(P321,0)))), "")</f>
        <v/>
      </c>
      <c r="Y321" t="str" cm="1">
        <f t="array" ref="Y321">IF(AND(P321&lt;&gt;"", P321&gt;=DATE(YEAR(P321),MONTH(P321),1), SUMIFS($K:$K, $C:$C, C321, $P:$P, "&gt;="&amp;DATE(YEAR(P321),MONTH(P321),1), $P:$P, "&lt;="&amp;EOMONTH(P321,0))&gt;10), _xlfn.TEXTJOIN(", ", TRUE, _xlfn._xlws.FILTER($S:$S, ($C:$C=C321) * ($P:$P&gt;=DATE(YEAR(P321),MONTH(P321),1)) * ($P:$P&lt;=EOMONTH(P321,0)))), "")</f>
        <v/>
      </c>
    </row>
    <row r="322" spans="1:25" x14ac:dyDescent="0.25">
      <c r="A322" s="83">
        <v>315</v>
      </c>
      <c r="B322" s="111" t="s">
        <v>26038</v>
      </c>
      <c r="C322" s="159" t="str">
        <f>_xlfn.XLOOKUP(D322,[1]!Data[CEDULA],[1]!Data[Nombre Completo],"No Existe",0,1)</f>
        <v>PALMIRA MARIA JIMENEZ MENDEZ</v>
      </c>
      <c r="D322" s="162">
        <v>1140817577</v>
      </c>
      <c r="E322" s="139">
        <f>IFERROR(_xlfn.NUMBERVALUE(Data[[#This Row],[CEDULA ]],",","."),_xlfn.NUMBERVALUE(Data[[#This Row],[CEDULA ]],".",","))</f>
        <v>1140817577</v>
      </c>
      <c r="F322" s="139" t="str">
        <f>_xlfn.XLOOKUP(E322,[1]!Data[CEDULA],[1]!Data[CARGO],"No Existe",0,1)</f>
        <v>SUPERNUMERARIO(A)</v>
      </c>
      <c r="G322" s="24" t="str">
        <f>_xlfn.XLOOKUP(E322,[1]!Data[CEDULA],[1]!Data[EMPRESA DONDE PRESTA SERVICIO],"No Existe",0,1)</f>
        <v>COMFAMILIAR ATLANTICO</v>
      </c>
      <c r="H322" s="24" t="str">
        <f>_xlfn.XLOOKUP(E322,[1]!Data[CEDULA],[1]!Data[UBICACIÓN],"No Existe",0,1)</f>
        <v>SEDE NORTE</v>
      </c>
      <c r="I322" s="24" t="s">
        <v>25911</v>
      </c>
      <c r="J322" s="111" t="str">
        <f>UPPER(TEXT(Data[[#This Row],[F. INICIO]],"mmmm"))</f>
        <v>NOVIEMBRE</v>
      </c>
      <c r="K322" s="113">
        <v>5</v>
      </c>
      <c r="L322" s="11" t="s">
        <v>94</v>
      </c>
      <c r="M322" s="9" t="s">
        <v>12770</v>
      </c>
      <c r="N322" s="141" t="str">
        <f>_xlfn.XLOOKUP(D322,[1]!Data[CEDULA],[1]!Data[EPS/SURA],"No Existe",0,1)</f>
        <v>COOSALUD</v>
      </c>
      <c r="O322" s="112">
        <f>YEAR(Data[[#This Row],[F. INICIO]])</f>
        <v>2022</v>
      </c>
      <c r="P322" s="114">
        <v>44872</v>
      </c>
      <c r="Q322" s="114">
        <v>44876</v>
      </c>
      <c r="R322" s="111" t="s">
        <v>106</v>
      </c>
      <c r="S322" s="92" t="str">
        <f>IF(Data[[#This Row],[TIPO DE INCAPACIDAD]]="LICENCIA DE PATERNIDAD","Licencia de paternidad",IF(Data[[#This Row],[TIPO DE INCAPACIDAD]]="LICENCIA DE LUTO","Licencia de Luto",_xlfn.IFNA(VLOOKUP(R322,'CIE-10 PARA RIPS'!$A$6:B13487,2,0),"No especificado")))</f>
        <v>Esguinces y torceduras del tobillo</v>
      </c>
      <c r="T322" t="str">
        <f>IF(P322&lt;&gt;"", IF(P322&gt;0, IF(P322&lt;=DATE(YEAR(P322),MONTH(P322),DAY(P322)), IF(P322&gt;=DATE(YEAR(P322),MONTH(P322),1), IF(K322&gt;10, C322, IF(SUMIFS($K:$K, $C:$C, C322, $P:$P, "&gt;="&amp;DATE(YEAR(P322),MONTH(P322),1), $P:$P, "&lt;="&amp;EOMONTH(P322,0))&gt;10, C322, "")), ""))), "")</f>
        <v>PALMIRA MARIA JIMENEZ MENDEZ</v>
      </c>
      <c r="U322">
        <f>IF(AND(P322&lt;&gt;"", P322&gt;=DATE(YEAR(P322),MONTH(P322),1), SUMIFS($K:$K, $C:$C, C322, $P:$P, "&gt;="&amp;DATE(YEAR(P322),MONTH(P322),1), $P:$P, "&lt;="&amp;EOMONTH(P322,0))&gt;10), K322, "")</f>
        <v>5</v>
      </c>
      <c r="V322">
        <f>IF(AND(P322&lt;&gt;"", P322&gt;=DATE(YEAR(P322),MONTH(P322),1), SUMIFS($K:$K, $C:$C, C322, $P:$P, "&gt;="&amp;DATE(YEAR(P322),MONTH(P322),1), $P:$P, "&lt;="&amp;EOMONTH(P322,0))&gt;10), YEAR(P322), "")</f>
        <v>2022</v>
      </c>
      <c r="W322" t="str">
        <f>IF(AND(P322&lt;&gt;"", P322&gt;=DATE(YEAR(P322),MONTH(P322),1), SUMIFS($K:$K, $C:$C, C322, $P:$P, "&gt;="&amp;DATE(YEAR(P322),MONTH(P322),1), $P:$P, "&lt;="&amp;EOMONTH(P322,0))&gt;10), TEXT(P322, "MMMM"), "")</f>
        <v>noviembre</v>
      </c>
      <c r="X322" t="str" cm="1">
        <f t="array" ref="X322">IF(AND(P322&lt;&gt;"", P322&gt;=DATE(YEAR(P322),MONTH(P322),1), SUMIFS($K:$K, $C:$C, C322, $P:$P, "&gt;="&amp;DATE(YEAR(P322),MONTH(P322),1), $P:$P, "&lt;="&amp;EOMONTH(P322,0))&gt;10), _xlfn.TEXTJOIN(", ", TRUE, _xlfn._xlws.FILTER($R:$R, ($C:$C=C322) * ($P:$P&gt;=DATE(YEAR(P322),MONTH(P322),1)) * ($P:$P&lt;=EOMONTH(P322,0)))), "")</f>
        <v>S934, S934, S934</v>
      </c>
      <c r="Y322" t="str" cm="1">
        <f t="array" ref="Y322">IF(AND(P322&lt;&gt;"", P322&gt;=DATE(YEAR(P322),MONTH(P322),1), SUMIFS($K:$K, $C:$C, C322, $P:$P, "&gt;="&amp;DATE(YEAR(P322),MONTH(P322),1), $P:$P, "&lt;="&amp;EOMONTH(P322,0))&gt;10), _xlfn.TEXTJOIN(", ", TRUE, _xlfn._xlws.FILTER($S:$S, ($C:$C=C322) * ($P:$P&gt;=DATE(YEAR(P322),MONTH(P322),1)) * ($P:$P&lt;=EOMONTH(P322,0)))), "")</f>
        <v>Esguinces y torceduras del tobillo, Esguinces y torceduras del tobillo, Esguinces y torceduras del tobillo</v>
      </c>
    </row>
    <row r="323" spans="1:25" ht="30" x14ac:dyDescent="0.25">
      <c r="A323" s="83">
        <v>316</v>
      </c>
      <c r="B323" s="111" t="s">
        <v>26038</v>
      </c>
      <c r="C323" s="159" t="str">
        <f>_xlfn.XLOOKUP(D323,[1]!Data[CEDULA],[1]!Data[Nombre Completo],"No Existe",0,1)</f>
        <v>JOSELIN  CAMPO CHAMORRO</v>
      </c>
      <c r="D323" s="162">
        <v>1005649210</v>
      </c>
      <c r="E323" s="139">
        <f>IFERROR(_xlfn.NUMBERVALUE(Data[[#This Row],[CEDULA ]],",","."),_xlfn.NUMBERVALUE(Data[[#This Row],[CEDULA ]],".",","))</f>
        <v>1005649210</v>
      </c>
      <c r="F323" s="139" t="str">
        <f>_xlfn.XLOOKUP(E323,[1]!Data[CEDULA],[1]!Data[CARGO],"No Existe",0,1)</f>
        <v>SUPERNUMERARIO(A)</v>
      </c>
      <c r="G323" s="24" t="str">
        <f>_xlfn.XLOOKUP(E323,[1]!Data[CEDULA],[1]!Data[EMPRESA DONDE PRESTA SERVICIO],"No Existe",0,1)</f>
        <v>COMFAMILIAR ATLANTICO</v>
      </c>
      <c r="H323" s="24" t="str">
        <f>_xlfn.XLOOKUP(E323,[1]!Data[CEDULA],[1]!Data[UBICACIÓN],"No Existe",0,1)</f>
        <v>CENTRO RECREACIONAL CLL 48</v>
      </c>
      <c r="I323" s="24" t="s">
        <v>25911</v>
      </c>
      <c r="J323" s="111" t="str">
        <f>UPPER(TEXT(Data[[#This Row],[F. INICIO]],"mmmm"))</f>
        <v>NOVIEMBRE</v>
      </c>
      <c r="K323" s="113">
        <v>3</v>
      </c>
      <c r="L323" s="11" t="s">
        <v>5</v>
      </c>
      <c r="M323" s="11" t="s">
        <v>25630</v>
      </c>
      <c r="N323" s="141" t="str">
        <f>_xlfn.XLOOKUP(D323,[1]!Data[CEDULA],[1]!Data[EPS/SURA],"No Existe",0,1)</f>
        <v>SALUD TOTAL</v>
      </c>
      <c r="O323" s="112">
        <f>YEAR(Data[[#This Row],[F. INICIO]])</f>
        <v>2022</v>
      </c>
      <c r="P323" s="114">
        <v>44875</v>
      </c>
      <c r="Q323" s="114">
        <v>44877</v>
      </c>
      <c r="R323" s="111" t="s">
        <v>556</v>
      </c>
      <c r="S323" s="92" t="str">
        <f>IF(Data[[#This Row],[TIPO DE INCAPACIDAD]]="LICENCIA DE PATERNIDAD","Licencia de paternidad",IF(Data[[#This Row],[TIPO DE INCAPACIDAD]]="LICENCIA DE LUTO","Licencia de Luto",_xlfn.IFNA(VLOOKUP(R323,'CIE-10 PARA RIPS'!$A$6:B13488,2,0),"No especificado")))</f>
        <v>Supervision de embarazo de alto riesgo, sin otra especificacion</v>
      </c>
      <c r="T323" t="str">
        <f>IF(P323&lt;&gt;"", IF(P323&gt;0, IF(P323&lt;=DATE(YEAR(P323),MONTH(P323),DAY(P323)), IF(P323&gt;=DATE(YEAR(P323),MONTH(P323),1), IF(K323&gt;10, C323, IF(SUMIFS($K:$K, $C:$C, C323, $P:$P, "&gt;="&amp;DATE(YEAR(P323),MONTH(P323),1), $P:$P, "&lt;="&amp;EOMONTH(P323,0))&gt;10, C323, "")), ""))), "")</f>
        <v/>
      </c>
      <c r="U323" t="str">
        <f>IF(AND(P323&lt;&gt;"", P323&gt;=DATE(YEAR(P323),MONTH(P323),1), SUMIFS($K:$K, $C:$C, C323, $P:$P, "&gt;="&amp;DATE(YEAR(P323),MONTH(P323),1), $P:$P, "&lt;="&amp;EOMONTH(P323,0))&gt;10), K323, "")</f>
        <v/>
      </c>
      <c r="V323" t="str">
        <f>IF(AND(P323&lt;&gt;"", P323&gt;=DATE(YEAR(P323),MONTH(P323),1), SUMIFS($K:$K, $C:$C, C323, $P:$P, "&gt;="&amp;DATE(YEAR(P323),MONTH(P323),1), $P:$P, "&lt;="&amp;EOMONTH(P323,0))&gt;10), YEAR(P323), "")</f>
        <v/>
      </c>
      <c r="W323" t="str">
        <f>IF(AND(P323&lt;&gt;"", P323&gt;=DATE(YEAR(P323),MONTH(P323),1), SUMIFS($K:$K, $C:$C, C323, $P:$P, "&gt;="&amp;DATE(YEAR(P323),MONTH(P323),1), $P:$P, "&lt;="&amp;EOMONTH(P323,0))&gt;10), TEXT(P323, "MMMM"), "")</f>
        <v/>
      </c>
      <c r="X323" t="str" cm="1">
        <f t="array" ref="X323">IF(AND(P323&lt;&gt;"", P323&gt;=DATE(YEAR(P323),MONTH(P323),1), SUMIFS($K:$K, $C:$C, C323, $P:$P, "&gt;="&amp;DATE(YEAR(P323),MONTH(P323),1), $P:$P, "&lt;="&amp;EOMONTH(P323,0))&gt;10), _xlfn.TEXTJOIN(", ", TRUE, _xlfn._xlws.FILTER($R:$R, ($C:$C=C323) * ($P:$P&gt;=DATE(YEAR(P323),MONTH(P323),1)) * ($P:$P&lt;=EOMONTH(P323,0)))), "")</f>
        <v/>
      </c>
      <c r="Y323" t="str" cm="1">
        <f t="array" ref="Y323">IF(AND(P323&lt;&gt;"", P323&gt;=DATE(YEAR(P323),MONTH(P323),1), SUMIFS($K:$K, $C:$C, C323, $P:$P, "&gt;="&amp;DATE(YEAR(P323),MONTH(P323),1), $P:$P, "&lt;="&amp;EOMONTH(P323,0))&gt;10), _xlfn.TEXTJOIN(", ", TRUE, _xlfn._xlws.FILTER($S:$S, ($C:$C=C323) * ($P:$P&gt;=DATE(YEAR(P323),MONTH(P323),1)) * ($P:$P&lt;=EOMONTH(P323,0)))), "")</f>
        <v/>
      </c>
    </row>
    <row r="324" spans="1:25" x14ac:dyDescent="0.25">
      <c r="A324" s="83">
        <v>317</v>
      </c>
      <c r="B324" s="111" t="s">
        <v>26038</v>
      </c>
      <c r="C324" s="159" t="str">
        <f>_xlfn.XLOOKUP(D324,[1]!Data[CEDULA],[1]!Data[Nombre Completo],"No Existe",0,1)</f>
        <v>PALMIRA MARIA JIMENEZ MENDEZ</v>
      </c>
      <c r="D324" s="162">
        <v>1140817577</v>
      </c>
      <c r="E324" s="139">
        <f>IFERROR(_xlfn.NUMBERVALUE(Data[[#This Row],[CEDULA ]],",","."),_xlfn.NUMBERVALUE(Data[[#This Row],[CEDULA ]],".",","))</f>
        <v>1140817577</v>
      </c>
      <c r="F324" s="139" t="str">
        <f>_xlfn.XLOOKUP(E324,[1]!Data[CEDULA],[1]!Data[CARGO],"No Existe",0,1)</f>
        <v>SUPERNUMERARIO(A)</v>
      </c>
      <c r="G324" s="24" t="str">
        <f>_xlfn.XLOOKUP(E324,[1]!Data[CEDULA],[1]!Data[EMPRESA DONDE PRESTA SERVICIO],"No Existe",0,1)</f>
        <v>COMFAMILIAR ATLANTICO</v>
      </c>
      <c r="H324" s="24" t="str">
        <f>_xlfn.XLOOKUP(E324,[1]!Data[CEDULA],[1]!Data[UBICACIÓN],"No Existe",0,1)</f>
        <v>SEDE NORTE</v>
      </c>
      <c r="I324" s="24" t="s">
        <v>25911</v>
      </c>
      <c r="J324" s="111" t="str">
        <f>UPPER(TEXT(Data[[#This Row],[F. INICIO]],"mmmm"))</f>
        <v>NOVIEMBRE</v>
      </c>
      <c r="K324" s="113">
        <v>5</v>
      </c>
      <c r="L324" s="11" t="s">
        <v>94</v>
      </c>
      <c r="M324" s="9" t="s">
        <v>12770</v>
      </c>
      <c r="N324" s="141" t="str">
        <f>_xlfn.XLOOKUP(D324,[1]!Data[CEDULA],[1]!Data[EPS/SURA],"No Existe",0,1)</f>
        <v>COOSALUD</v>
      </c>
      <c r="O324" s="112">
        <f>YEAR(Data[[#This Row],[F. INICIO]])</f>
        <v>2022</v>
      </c>
      <c r="P324" s="114">
        <v>44878</v>
      </c>
      <c r="Q324" s="114">
        <v>44882</v>
      </c>
      <c r="R324" s="111" t="s">
        <v>106</v>
      </c>
      <c r="S324" s="92" t="str">
        <f>IF(Data[[#This Row],[TIPO DE INCAPACIDAD]]="LICENCIA DE PATERNIDAD","Licencia de paternidad",IF(Data[[#This Row],[TIPO DE INCAPACIDAD]]="LICENCIA DE LUTO","Licencia de Luto",_xlfn.IFNA(VLOOKUP(R324,'CIE-10 PARA RIPS'!$A$6:B13489,2,0),"No especificado")))</f>
        <v>Esguinces y torceduras del tobillo</v>
      </c>
      <c r="T324" t="str">
        <f>IF(P324&lt;&gt;"", IF(P324&gt;0, IF(P324&lt;=DATE(YEAR(P324),MONTH(P324),DAY(P324)), IF(P324&gt;=DATE(YEAR(P324),MONTH(P324),1), IF(K324&gt;10, C324, IF(SUMIFS($K:$K, $C:$C, C324, $P:$P, "&gt;="&amp;DATE(YEAR(P324),MONTH(P324),1), $P:$P, "&lt;="&amp;EOMONTH(P324,0))&gt;10, C324, "")), ""))), "")</f>
        <v>PALMIRA MARIA JIMENEZ MENDEZ</v>
      </c>
      <c r="U324">
        <f>IF(AND(P324&lt;&gt;"", P324&gt;=DATE(YEAR(P324),MONTH(P324),1), SUMIFS($K:$K, $C:$C, C324, $P:$P, "&gt;="&amp;DATE(YEAR(P324),MONTH(P324),1), $P:$P, "&lt;="&amp;EOMONTH(P324,0))&gt;10), K324, "")</f>
        <v>5</v>
      </c>
      <c r="V324">
        <f>IF(AND(P324&lt;&gt;"", P324&gt;=DATE(YEAR(P324),MONTH(P324),1), SUMIFS($K:$K, $C:$C, C324, $P:$P, "&gt;="&amp;DATE(YEAR(P324),MONTH(P324),1), $P:$P, "&lt;="&amp;EOMONTH(P324,0))&gt;10), YEAR(P324), "")</f>
        <v>2022</v>
      </c>
      <c r="W324" t="str">
        <f>IF(AND(P324&lt;&gt;"", P324&gt;=DATE(YEAR(P324),MONTH(P324),1), SUMIFS($K:$K, $C:$C, C324, $P:$P, "&gt;="&amp;DATE(YEAR(P324),MONTH(P324),1), $P:$P, "&lt;="&amp;EOMONTH(P324,0))&gt;10), TEXT(P324, "MMMM"), "")</f>
        <v>noviembre</v>
      </c>
      <c r="X324" t="str" cm="1">
        <f t="array" ref="X324">IF(AND(P324&lt;&gt;"", P324&gt;=DATE(YEAR(P324),MONTH(P324),1), SUMIFS($K:$K, $C:$C, C324, $P:$P, "&gt;="&amp;DATE(YEAR(P324),MONTH(P324),1), $P:$P, "&lt;="&amp;EOMONTH(P324,0))&gt;10), _xlfn.TEXTJOIN(", ", TRUE, _xlfn._xlws.FILTER($R:$R, ($C:$C=C324) * ($P:$P&gt;=DATE(YEAR(P324),MONTH(P324),1)) * ($P:$P&lt;=EOMONTH(P324,0)))), "")</f>
        <v>S934, S934, S934</v>
      </c>
      <c r="Y324" t="str" cm="1">
        <f t="array" ref="Y324">IF(AND(P324&lt;&gt;"", P324&gt;=DATE(YEAR(P324),MONTH(P324),1), SUMIFS($K:$K, $C:$C, C324, $P:$P, "&gt;="&amp;DATE(YEAR(P324),MONTH(P324),1), $P:$P, "&lt;="&amp;EOMONTH(P324,0))&gt;10), _xlfn.TEXTJOIN(", ", TRUE, _xlfn._xlws.FILTER($S:$S, ($C:$C=C324) * ($P:$P&gt;=DATE(YEAR(P324),MONTH(P324),1)) * ($P:$P&lt;=EOMONTH(P324,0)))), "")</f>
        <v>Esguinces y torceduras del tobillo, Esguinces y torceduras del tobillo, Esguinces y torceduras del tobillo</v>
      </c>
    </row>
    <row r="325" spans="1:25" x14ac:dyDescent="0.25">
      <c r="A325" s="83">
        <v>318</v>
      </c>
      <c r="B325" s="111" t="s">
        <v>26038</v>
      </c>
      <c r="C325" s="159" t="str">
        <f>_xlfn.XLOOKUP(D325,[1]!Data[CEDULA],[1]!Data[Nombre Completo],"No Existe",0,1)</f>
        <v>LUIS FERNANDO CHARRIS BALDOVINO</v>
      </c>
      <c r="D325" s="162">
        <v>8498272</v>
      </c>
      <c r="E325" s="139">
        <f>IFERROR(_xlfn.NUMBERVALUE(Data[[#This Row],[CEDULA ]],",","."),_xlfn.NUMBERVALUE(Data[[#This Row],[CEDULA ]],".",","))</f>
        <v>8498272</v>
      </c>
      <c r="F325" s="139" t="str">
        <f>_xlfn.XLOOKUP(E325,[1]!Data[CEDULA],[1]!Data[CARGO],"No Existe",0,1)</f>
        <v>SUPERNUMERARIO(A)</v>
      </c>
      <c r="G325" s="24" t="str">
        <f>_xlfn.XLOOKUP(E325,[1]!Data[CEDULA],[1]!Data[EMPRESA DONDE PRESTA SERVICIO],"No Existe",0,1)</f>
        <v>COMFAMILIAR ATLANTICO</v>
      </c>
      <c r="H325" s="24" t="str">
        <f>_xlfn.XLOOKUP(E325,[1]!Data[CEDULA],[1]!Data[UBICACIÓN],"No Existe",0,1)</f>
        <v>CENTRO DE PROCESAMIENTO</v>
      </c>
      <c r="I325" s="24" t="s">
        <v>25912</v>
      </c>
      <c r="J325" s="111" t="str">
        <f>UPPER(TEXT(Data[[#This Row],[F. INICIO]],"mmmm"))</f>
        <v>NOVIEMBRE</v>
      </c>
      <c r="K325" s="113">
        <v>28</v>
      </c>
      <c r="L325" s="11" t="s">
        <v>5</v>
      </c>
      <c r="M325" s="11" t="s">
        <v>25630</v>
      </c>
      <c r="N325" s="141" t="str">
        <f>_xlfn.XLOOKUP(D325,[1]!Data[CEDULA],[1]!Data[EPS/SURA],"No Existe",0,1)</f>
        <v>NUEVA E.P.S.</v>
      </c>
      <c r="O325" s="112">
        <f>YEAR(Data[[#This Row],[F. INICIO]])</f>
        <v>2022</v>
      </c>
      <c r="P325" s="114">
        <v>44882</v>
      </c>
      <c r="Q325" s="114">
        <v>44909</v>
      </c>
      <c r="R325" s="111" t="s">
        <v>4932</v>
      </c>
      <c r="S325" s="92" t="str">
        <f>IF(Data[[#This Row],[TIPO DE INCAPACIDAD]]="LICENCIA DE PATERNIDAD","Licencia de paternidad",IF(Data[[#This Row],[TIPO DE INCAPACIDAD]]="LICENCIA DE LUTO","Licencia de Luto",_xlfn.IFNA(VLOOKUP(R325,'CIE-10 PARA RIPS'!$A$6:B13490,2,0),"No especificado")))</f>
        <v>Fractura de otros huesos metacarpianos</v>
      </c>
      <c r="T325" t="str">
        <f>IF(P325&lt;&gt;"", IF(P325&gt;0, IF(P325&lt;=DATE(YEAR(P325),MONTH(P325),DAY(P325)), IF(P325&gt;=DATE(YEAR(P325),MONTH(P325),1), IF(K325&gt;10, C325, IF(SUMIFS($K:$K, $C:$C, C325, $P:$P, "&gt;="&amp;DATE(YEAR(P325),MONTH(P325),1), $P:$P, "&lt;="&amp;EOMONTH(P325,0))&gt;10, C325, "")), ""))), "")</f>
        <v>LUIS FERNANDO CHARRIS BALDOVINO</v>
      </c>
      <c r="U325">
        <f>IF(AND(P325&lt;&gt;"", P325&gt;=DATE(YEAR(P325),MONTH(P325),1), SUMIFS($K:$K, $C:$C, C325, $P:$P, "&gt;="&amp;DATE(YEAR(P325),MONTH(P325),1), $P:$P, "&lt;="&amp;EOMONTH(P325,0))&gt;10), K325, "")</f>
        <v>28</v>
      </c>
      <c r="V325">
        <f>IF(AND(P325&lt;&gt;"", P325&gt;=DATE(YEAR(P325),MONTH(P325),1), SUMIFS($K:$K, $C:$C, C325, $P:$P, "&gt;="&amp;DATE(YEAR(P325),MONTH(P325),1), $P:$P, "&lt;="&amp;EOMONTH(P325,0))&gt;10), YEAR(P325), "")</f>
        <v>2022</v>
      </c>
      <c r="W325" t="str">
        <f>IF(AND(P325&lt;&gt;"", P325&gt;=DATE(YEAR(P325),MONTH(P325),1), SUMIFS($K:$K, $C:$C, C325, $P:$P, "&gt;="&amp;DATE(YEAR(P325),MONTH(P325),1), $P:$P, "&lt;="&amp;EOMONTH(P325,0))&gt;10), TEXT(P325, "MMMM"), "")</f>
        <v>noviembre</v>
      </c>
      <c r="X325" t="str" cm="1">
        <f t="array" ref="X325">IF(AND(P325&lt;&gt;"", P325&gt;=DATE(YEAR(P325),MONTH(P325),1), SUMIFS($K:$K, $C:$C, C325, $P:$P, "&gt;="&amp;DATE(YEAR(P325),MONTH(P325),1), $P:$P, "&lt;="&amp;EOMONTH(P325,0))&gt;10), _xlfn.TEXTJOIN(", ", TRUE, _xlfn._xlws.FILTER($R:$R, ($C:$C=C325) * ($P:$P&gt;=DATE(YEAR(P325),MONTH(P325),1)) * ($P:$P&lt;=EOMONTH(P325,0)))), "")</f>
        <v>S623</v>
      </c>
      <c r="Y325" t="str" cm="1">
        <f t="array" ref="Y325">IF(AND(P325&lt;&gt;"", P325&gt;=DATE(YEAR(P325),MONTH(P325),1), SUMIFS($K:$K, $C:$C, C325, $P:$P, "&gt;="&amp;DATE(YEAR(P325),MONTH(P325),1), $P:$P, "&lt;="&amp;EOMONTH(P325,0))&gt;10), _xlfn.TEXTJOIN(", ", TRUE, _xlfn._xlws.FILTER($S:$S, ($C:$C=C325) * ($P:$P&gt;=DATE(YEAR(P325),MONTH(P325),1)) * ($P:$P&lt;=EOMONTH(P325,0)))), "")</f>
        <v>Fractura de otros huesos metacarpianos</v>
      </c>
    </row>
    <row r="326" spans="1:25" x14ac:dyDescent="0.25">
      <c r="A326" s="83">
        <v>319</v>
      </c>
      <c r="B326" s="111" t="s">
        <v>26038</v>
      </c>
      <c r="C326" s="159" t="str">
        <f>_xlfn.XLOOKUP(D326,[1]!Data[CEDULA],[1]!Data[Nombre Completo],"No Existe",0,1)</f>
        <v>ALVARO DE JESUS IGLESIAS HEREDIA</v>
      </c>
      <c r="D326" s="162">
        <v>72010807</v>
      </c>
      <c r="E326" s="139">
        <f>IFERROR(_xlfn.NUMBERVALUE(Data[[#This Row],[CEDULA ]],",","."),_xlfn.NUMBERVALUE(Data[[#This Row],[CEDULA ]],".",","))</f>
        <v>72010807</v>
      </c>
      <c r="F326" s="139" t="str">
        <f>_xlfn.XLOOKUP(E326,[1]!Data[CEDULA],[1]!Data[CARGO],"No Existe",0,1)</f>
        <v>MESERO</v>
      </c>
      <c r="G326" s="24" t="str">
        <f>_xlfn.XLOOKUP(E326,[1]!Data[CEDULA],[1]!Data[EMPRESA DONDE PRESTA SERVICIO],"No Existe",0,1)</f>
        <v>COMFAMILIAR ATLANTICO</v>
      </c>
      <c r="H326" s="24" t="str">
        <f>_xlfn.XLOOKUP(E326,[1]!Data[CEDULA],[1]!Data[UBICACIÓN],"No Existe",0,1)</f>
        <v>SEDE NORTE MERCADEO</v>
      </c>
      <c r="I326" s="24" t="s">
        <v>25912</v>
      </c>
      <c r="J326" s="111" t="str">
        <f>UPPER(TEXT(Data[[#This Row],[F. INICIO]],"mmmm"))</f>
        <v>NOVIEMBRE</v>
      </c>
      <c r="K326" s="113">
        <v>30</v>
      </c>
      <c r="L326" s="11" t="s">
        <v>5</v>
      </c>
      <c r="M326" s="11" t="s">
        <v>25630</v>
      </c>
      <c r="N326" s="141" t="str">
        <f>_xlfn.XLOOKUP(D326,[1]!Data[CEDULA],[1]!Data[EPS/SURA],"No Existe",0,1)</f>
        <v>NUEVA E.P.S.</v>
      </c>
      <c r="O326" s="112">
        <f>YEAR(Data[[#This Row],[F. INICIO]])</f>
        <v>2022</v>
      </c>
      <c r="P326" s="114">
        <v>44876</v>
      </c>
      <c r="Q326" s="114">
        <v>44905</v>
      </c>
      <c r="R326" s="111" t="s">
        <v>7869</v>
      </c>
      <c r="S326" s="92" t="str">
        <f>IF(Data[[#This Row],[TIPO DE INCAPACIDAD]]="LICENCIA DE PATERNIDAD","Licencia de paternidad",IF(Data[[#This Row],[TIPO DE INCAPACIDAD]]="LICENCIA DE LUTO","Licencia de Luto",_xlfn.IFNA(VLOOKUP(R326,'CIE-10 PARA RIPS'!$A$6:B13491,2,0),"No especificado")))</f>
        <v>Gonartrosis, no especificada</v>
      </c>
      <c r="T326" t="str">
        <f>IF(P326&lt;&gt;"", IF(P326&gt;0, IF(P326&lt;=DATE(YEAR(P326),MONTH(P326),DAY(P326)), IF(P326&gt;=DATE(YEAR(P326),MONTH(P326),1), IF(K326&gt;10, C326, IF(SUMIFS($K:$K, $C:$C, C326, $P:$P, "&gt;="&amp;DATE(YEAR(P326),MONTH(P326),1), $P:$P, "&lt;="&amp;EOMONTH(P326,0))&gt;10, C326, "")), ""))), "")</f>
        <v>ALVARO DE JESUS IGLESIAS HEREDIA</v>
      </c>
      <c r="U326">
        <f>IF(AND(P326&lt;&gt;"", P326&gt;=DATE(YEAR(P326),MONTH(P326),1), SUMIFS($K:$K, $C:$C, C326, $P:$P, "&gt;="&amp;DATE(YEAR(P326),MONTH(P326),1), $P:$P, "&lt;="&amp;EOMONTH(P326,0))&gt;10), K326, "")</f>
        <v>30</v>
      </c>
      <c r="V326">
        <f>IF(AND(P326&lt;&gt;"", P326&gt;=DATE(YEAR(P326),MONTH(P326),1), SUMIFS($K:$K, $C:$C, C326, $P:$P, "&gt;="&amp;DATE(YEAR(P326),MONTH(P326),1), $P:$P, "&lt;="&amp;EOMONTH(P326,0))&gt;10), YEAR(P326), "")</f>
        <v>2022</v>
      </c>
      <c r="W326" t="str">
        <f>IF(AND(P326&lt;&gt;"", P326&gt;=DATE(YEAR(P326),MONTH(P326),1), SUMIFS($K:$K, $C:$C, C326, $P:$P, "&gt;="&amp;DATE(YEAR(P326),MONTH(P326),1), $P:$P, "&lt;="&amp;EOMONTH(P326,0))&gt;10), TEXT(P326, "MMMM"), "")</f>
        <v>noviembre</v>
      </c>
      <c r="X326" t="str" cm="1">
        <f t="array" ref="X326">IF(AND(P326&lt;&gt;"", P326&gt;=DATE(YEAR(P326),MONTH(P326),1), SUMIFS($K:$K, $C:$C, C326, $P:$P, "&gt;="&amp;DATE(YEAR(P326),MONTH(P326),1), $P:$P, "&lt;="&amp;EOMONTH(P326,0))&gt;10), _xlfn.TEXTJOIN(", ", TRUE, _xlfn._xlws.FILTER($R:$R, ($C:$C=C326) * ($P:$P&gt;=DATE(YEAR(P326),MONTH(P326),1)) * ($P:$P&lt;=EOMONTH(P326,0)))), "")</f>
        <v>M179</v>
      </c>
      <c r="Y326" t="str" cm="1">
        <f t="array" ref="Y326">IF(AND(P326&lt;&gt;"", P326&gt;=DATE(YEAR(P326),MONTH(P326),1), SUMIFS($K:$K, $C:$C, C326, $P:$P, "&gt;="&amp;DATE(YEAR(P326),MONTH(P326),1), $P:$P, "&lt;="&amp;EOMONTH(P326,0))&gt;10), _xlfn.TEXTJOIN(", ", TRUE, _xlfn._xlws.FILTER($S:$S, ($C:$C=C326) * ($P:$P&gt;=DATE(YEAR(P326),MONTH(P326),1)) * ($P:$P&lt;=EOMONTH(P326,0)))), "")</f>
        <v>Gonartrosis, no especificada</v>
      </c>
    </row>
    <row r="327" spans="1:25" x14ac:dyDescent="0.25">
      <c r="A327" s="83">
        <v>320</v>
      </c>
      <c r="B327" s="111" t="s">
        <v>26038</v>
      </c>
      <c r="C327" s="159" t="str">
        <f>_xlfn.XLOOKUP(D327,[1]!Data[CEDULA],[1]!Data[Nombre Completo],"No Existe",0,1)</f>
        <v>PALMIRA MARIA JIMENEZ MENDEZ</v>
      </c>
      <c r="D327" s="162">
        <v>1140817577</v>
      </c>
      <c r="E327" s="139">
        <f>IFERROR(_xlfn.NUMBERVALUE(Data[[#This Row],[CEDULA ]],",","."),_xlfn.NUMBERVALUE(Data[[#This Row],[CEDULA ]],".",","))</f>
        <v>1140817577</v>
      </c>
      <c r="F327" s="139" t="str">
        <f>_xlfn.XLOOKUP(E327,[1]!Data[CEDULA],[1]!Data[CARGO],"No Existe",0,1)</f>
        <v>SUPERNUMERARIO(A)</v>
      </c>
      <c r="G327" s="24" t="str">
        <f>_xlfn.XLOOKUP(E327,[1]!Data[CEDULA],[1]!Data[EMPRESA DONDE PRESTA SERVICIO],"No Existe",0,1)</f>
        <v>COMFAMILIAR ATLANTICO</v>
      </c>
      <c r="H327" s="24" t="str">
        <f>_xlfn.XLOOKUP(E327,[1]!Data[CEDULA],[1]!Data[UBICACIÓN],"No Existe",0,1)</f>
        <v>SEDE NORTE</v>
      </c>
      <c r="I327" s="24" t="s">
        <v>25911</v>
      </c>
      <c r="J327" s="111" t="str">
        <f>UPPER(TEXT(Data[[#This Row],[F. INICIO]],"mmmm"))</f>
        <v>NOVIEMBRE</v>
      </c>
      <c r="K327" s="113">
        <v>30</v>
      </c>
      <c r="L327" s="11" t="s">
        <v>94</v>
      </c>
      <c r="M327" s="9" t="s">
        <v>12770</v>
      </c>
      <c r="N327" s="141" t="str">
        <f>_xlfn.XLOOKUP(D327,[1]!Data[CEDULA],[1]!Data[EPS/SURA],"No Existe",0,1)</f>
        <v>COOSALUD</v>
      </c>
      <c r="O327" s="112">
        <f>YEAR(Data[[#This Row],[F. INICIO]])</f>
        <v>2022</v>
      </c>
      <c r="P327" s="114">
        <v>44883</v>
      </c>
      <c r="Q327" s="114">
        <v>44912</v>
      </c>
      <c r="R327" s="111" t="s">
        <v>106</v>
      </c>
      <c r="S327" s="92" t="str">
        <f>IF(Data[[#This Row],[TIPO DE INCAPACIDAD]]="LICENCIA DE PATERNIDAD","Licencia de paternidad",IF(Data[[#This Row],[TIPO DE INCAPACIDAD]]="LICENCIA DE LUTO","Licencia de Luto",_xlfn.IFNA(VLOOKUP(R327,'CIE-10 PARA RIPS'!$A$6:B13492,2,0),"No especificado")))</f>
        <v>Esguinces y torceduras del tobillo</v>
      </c>
      <c r="T327" t="str">
        <f>IF(P327&lt;&gt;"", IF(P327&gt;0, IF(P327&lt;=DATE(YEAR(P327),MONTH(P327),DAY(P327)), IF(P327&gt;=DATE(YEAR(P327),MONTH(P327),1), IF(K327&gt;10, C327, IF(SUMIFS($K:$K, $C:$C, C327, $P:$P, "&gt;="&amp;DATE(YEAR(P327),MONTH(P327),1), $P:$P, "&lt;="&amp;EOMONTH(P327,0))&gt;10, C327, "")), ""))), "")</f>
        <v>PALMIRA MARIA JIMENEZ MENDEZ</v>
      </c>
      <c r="U327">
        <f>IF(AND(P327&lt;&gt;"", P327&gt;=DATE(YEAR(P327),MONTH(P327),1), SUMIFS($K:$K, $C:$C, C327, $P:$P, "&gt;="&amp;DATE(YEAR(P327),MONTH(P327),1), $P:$P, "&lt;="&amp;EOMONTH(P327,0))&gt;10), K327, "")</f>
        <v>30</v>
      </c>
      <c r="V327">
        <f>IF(AND(P327&lt;&gt;"", P327&gt;=DATE(YEAR(P327),MONTH(P327),1), SUMIFS($K:$K, $C:$C, C327, $P:$P, "&gt;="&amp;DATE(YEAR(P327),MONTH(P327),1), $P:$P, "&lt;="&amp;EOMONTH(P327,0))&gt;10), YEAR(P327), "")</f>
        <v>2022</v>
      </c>
      <c r="W327" t="str">
        <f>IF(AND(P327&lt;&gt;"", P327&gt;=DATE(YEAR(P327),MONTH(P327),1), SUMIFS($K:$K, $C:$C, C327, $P:$P, "&gt;="&amp;DATE(YEAR(P327),MONTH(P327),1), $P:$P, "&lt;="&amp;EOMONTH(P327,0))&gt;10), TEXT(P327, "MMMM"), "")</f>
        <v>noviembre</v>
      </c>
      <c r="X327" t="str" cm="1">
        <f t="array" ref="X327">IF(AND(P327&lt;&gt;"", P327&gt;=DATE(YEAR(P327),MONTH(P327),1), SUMIFS($K:$K, $C:$C, C327, $P:$P, "&gt;="&amp;DATE(YEAR(P327),MONTH(P327),1), $P:$P, "&lt;="&amp;EOMONTH(P327,0))&gt;10), _xlfn.TEXTJOIN(", ", TRUE, _xlfn._xlws.FILTER($R:$R, ($C:$C=C327) * ($P:$P&gt;=DATE(YEAR(P327),MONTH(P327),1)) * ($P:$P&lt;=EOMONTH(P327,0)))), "")</f>
        <v>S934, S934, S934</v>
      </c>
      <c r="Y327" t="str" cm="1">
        <f t="array" ref="Y327">IF(AND(P327&lt;&gt;"", P327&gt;=DATE(YEAR(P327),MONTH(P327),1), SUMIFS($K:$K, $C:$C, C327, $P:$P, "&gt;="&amp;DATE(YEAR(P327),MONTH(P327),1), $P:$P, "&lt;="&amp;EOMONTH(P327,0))&gt;10), _xlfn.TEXTJOIN(", ", TRUE, _xlfn._xlws.FILTER($S:$S, ($C:$C=C327) * ($P:$P&gt;=DATE(YEAR(P327),MONTH(P327),1)) * ($P:$P&lt;=EOMONTH(P327,0)))), "")</f>
        <v>Esguinces y torceduras del tobillo, Esguinces y torceduras del tobillo, Esguinces y torceduras del tobillo</v>
      </c>
    </row>
    <row r="328" spans="1:25" x14ac:dyDescent="0.25">
      <c r="A328" s="83">
        <v>321</v>
      </c>
      <c r="B328" s="111" t="s">
        <v>26038</v>
      </c>
      <c r="C328" s="159" t="str">
        <f>_xlfn.XLOOKUP(D328,[1]!Data[CEDULA],[1]!Data[Nombre Completo],"No Existe",0,1)</f>
        <v>MILAGRO ESPERANZA MAURY MARTINEZ</v>
      </c>
      <c r="D328" s="162">
        <v>22705666</v>
      </c>
      <c r="E328" s="139">
        <f>IFERROR(_xlfn.NUMBERVALUE(Data[[#This Row],[CEDULA ]],",","."),_xlfn.NUMBERVALUE(Data[[#This Row],[CEDULA ]],".",","))</f>
        <v>22705666</v>
      </c>
      <c r="F328" s="139" t="str">
        <f>_xlfn.XLOOKUP(E328,[1]!Data[CEDULA],[1]!Data[CARGO],"No Existe",0,1)</f>
        <v>SUPERNUMERARIO(A)</v>
      </c>
      <c r="G328" s="24" t="str">
        <f>_xlfn.XLOOKUP(E328,[1]!Data[CEDULA],[1]!Data[EMPRESA DONDE PRESTA SERVICIO],"No Existe",0,1)</f>
        <v>COMFAMILIAR ATLANTICO</v>
      </c>
      <c r="H328" s="24" t="str">
        <f>_xlfn.XLOOKUP(E328,[1]!Data[CEDULA],[1]!Data[UBICACIÓN],"No Existe",0,1)</f>
        <v>CENTRO RECREACIONAL TURIPANA</v>
      </c>
      <c r="I328" s="24" t="s">
        <v>25911</v>
      </c>
      <c r="J328" s="111" t="str">
        <f>UPPER(TEXT(Data[[#This Row],[F. INICIO]],"mmmm"))</f>
        <v>NOVIEMBRE</v>
      </c>
      <c r="K328" s="113">
        <v>2</v>
      </c>
      <c r="L328" s="11" t="s">
        <v>5</v>
      </c>
      <c r="M328" s="11" t="s">
        <v>25630</v>
      </c>
      <c r="N328" s="141" t="str">
        <f>_xlfn.XLOOKUP(D328,[1]!Data[CEDULA],[1]!Data[EPS/SURA],"No Existe",0,1)</f>
        <v>NUEVA E.P.S.</v>
      </c>
      <c r="O328" s="112">
        <f>YEAR(Data[[#This Row],[F. INICIO]])</f>
        <v>2022</v>
      </c>
      <c r="P328" s="114">
        <v>44887</v>
      </c>
      <c r="Q328" s="114">
        <v>44888</v>
      </c>
      <c r="R328" s="111" t="s">
        <v>73</v>
      </c>
      <c r="S328" s="92" t="str">
        <f>IF(Data[[#This Row],[TIPO DE INCAPACIDAD]]="LICENCIA DE PATERNIDAD","Licencia de paternidad",IF(Data[[#This Row],[TIPO DE INCAPACIDAD]]="LICENCIA DE LUTO","Licencia de Luto",_xlfn.IFNA(VLOOKUP(R328,'CIE-10 PARA RIPS'!$A$6:B13493,2,0),"No especificado")))</f>
        <v>Infeccion de vias urinarias, sitio no especificado</v>
      </c>
      <c r="T328" t="str">
        <f>IF(P328&lt;&gt;"", IF(P328&gt;0, IF(P328&lt;=DATE(YEAR(P328),MONTH(P328),DAY(P328)), IF(P328&gt;=DATE(YEAR(P328),MONTH(P328),1), IF(K328&gt;10, C328, IF(SUMIFS($K:$K, $C:$C, C328, $P:$P, "&gt;="&amp;DATE(YEAR(P328),MONTH(P328),1), $P:$P, "&lt;="&amp;EOMONTH(P328,0))&gt;10, C328, "")), ""))), "")</f>
        <v/>
      </c>
      <c r="U328" t="str">
        <f>IF(AND(P328&lt;&gt;"", P328&gt;=DATE(YEAR(P328),MONTH(P328),1), SUMIFS($K:$K, $C:$C, C328, $P:$P, "&gt;="&amp;DATE(YEAR(P328),MONTH(P328),1), $P:$P, "&lt;="&amp;EOMONTH(P328,0))&gt;10), K328, "")</f>
        <v/>
      </c>
      <c r="V328" t="str">
        <f>IF(AND(P328&lt;&gt;"", P328&gt;=DATE(YEAR(P328),MONTH(P328),1), SUMIFS($K:$K, $C:$C, C328, $P:$P, "&gt;="&amp;DATE(YEAR(P328),MONTH(P328),1), $P:$P, "&lt;="&amp;EOMONTH(P328,0))&gt;10), YEAR(P328), "")</f>
        <v/>
      </c>
      <c r="W328" t="str">
        <f>IF(AND(P328&lt;&gt;"", P328&gt;=DATE(YEAR(P328),MONTH(P328),1), SUMIFS($K:$K, $C:$C, C328, $P:$P, "&gt;="&amp;DATE(YEAR(P328),MONTH(P328),1), $P:$P, "&lt;="&amp;EOMONTH(P328,0))&gt;10), TEXT(P328, "MMMM"), "")</f>
        <v/>
      </c>
      <c r="X328" t="str" cm="1">
        <f t="array" ref="X328">IF(AND(P328&lt;&gt;"", P328&gt;=DATE(YEAR(P328),MONTH(P328),1), SUMIFS($K:$K, $C:$C, C328, $P:$P, "&gt;="&amp;DATE(YEAR(P328),MONTH(P328),1), $P:$P, "&lt;="&amp;EOMONTH(P328,0))&gt;10), _xlfn.TEXTJOIN(", ", TRUE, _xlfn._xlws.FILTER($R:$R, ($C:$C=C328) * ($P:$P&gt;=DATE(YEAR(P328),MONTH(P328),1)) * ($P:$P&lt;=EOMONTH(P328,0)))), "")</f>
        <v/>
      </c>
      <c r="Y328" t="str" cm="1">
        <f t="array" ref="Y328">IF(AND(P328&lt;&gt;"", P328&gt;=DATE(YEAR(P328),MONTH(P328),1), SUMIFS($K:$K, $C:$C, C328, $P:$P, "&gt;="&amp;DATE(YEAR(P328),MONTH(P328),1), $P:$P, "&lt;="&amp;EOMONTH(P328,0))&gt;10), _xlfn.TEXTJOIN(", ", TRUE, _xlfn._xlws.FILTER($S:$S, ($C:$C=C328) * ($P:$P&gt;=DATE(YEAR(P328),MONTH(P328),1)) * ($P:$P&lt;=EOMONTH(P328,0)))), "")</f>
        <v/>
      </c>
    </row>
    <row r="329" spans="1:25" x14ac:dyDescent="0.25">
      <c r="A329" s="83">
        <v>322</v>
      </c>
      <c r="B329" s="111" t="s">
        <v>26038</v>
      </c>
      <c r="C329" s="159" t="str">
        <f>_xlfn.XLOOKUP(D329,[1]!Data[CEDULA],[1]!Data[Nombre Completo],"No Existe",0,1)</f>
        <v>FRAY ANTONIO GONZALEZ PALACIO</v>
      </c>
      <c r="D329" s="162">
        <v>1044428129</v>
      </c>
      <c r="E329" s="139">
        <f>IFERROR(_xlfn.NUMBERVALUE(Data[[#This Row],[CEDULA ]],",","."),_xlfn.NUMBERVALUE(Data[[#This Row],[CEDULA ]],".",","))</f>
        <v>1044428129</v>
      </c>
      <c r="F329" s="139" t="str">
        <f>_xlfn.XLOOKUP(E329,[1]!Data[CEDULA],[1]!Data[CARGO],"No Existe",0,1)</f>
        <v>MAITRE</v>
      </c>
      <c r="G329" s="24" t="str">
        <f>_xlfn.XLOOKUP(E329,[1]!Data[CEDULA],[1]!Data[EMPRESA DONDE PRESTA SERVICIO],"No Existe",0,1)</f>
        <v>COMFAMILIAR ATLANTICO</v>
      </c>
      <c r="H329" s="24" t="str">
        <f>_xlfn.XLOOKUP(E329,[1]!Data[CEDULA],[1]!Data[UBICACIÓN],"No Existe",0,1)</f>
        <v>SALGARITO</v>
      </c>
      <c r="I329" s="24" t="s">
        <v>25912</v>
      </c>
      <c r="J329" s="111" t="str">
        <f>UPPER(TEXT(Data[[#This Row],[F. INICIO]],"mmmm"))</f>
        <v>NOVIEMBRE</v>
      </c>
      <c r="K329" s="113">
        <v>1</v>
      </c>
      <c r="L329" s="11" t="s">
        <v>5</v>
      </c>
      <c r="M329" s="11" t="s">
        <v>25630</v>
      </c>
      <c r="N329" s="141" t="str">
        <f>_xlfn.XLOOKUP(D329,[1]!Data[CEDULA],[1]!Data[EPS/SURA],"No Existe",0,1)</f>
        <v>EPS/SURA</v>
      </c>
      <c r="O329" s="112">
        <f>YEAR(Data[[#This Row],[F. INICIO]])</f>
        <v>2022</v>
      </c>
      <c r="P329" s="114">
        <v>44887</v>
      </c>
      <c r="Q329" s="114">
        <v>44887</v>
      </c>
      <c r="R329" s="111" t="s">
        <v>9395</v>
      </c>
      <c r="S329" s="92" t="str">
        <f>IF(Data[[#This Row],[TIPO DE INCAPACIDAD]]="LICENCIA DE PATERNIDAD","Licencia de paternidad",IF(Data[[#This Row],[TIPO DE INCAPACIDAD]]="LICENCIA DE LUTO","Licencia de Luto",_xlfn.IFNA(VLOOKUP(R329,'CIE-10 PARA RIPS'!$A$6:B13494,2,0),"No especificado")))</f>
        <v>Otitis media, no especificada</v>
      </c>
      <c r="T329" t="str">
        <f>IF(P329&lt;&gt;"", IF(P329&gt;0, IF(P329&lt;=DATE(YEAR(P329),MONTH(P329),DAY(P329)), IF(P329&gt;=DATE(YEAR(P329),MONTH(P329),1), IF(K329&gt;10, C329, IF(SUMIFS($K:$K, $C:$C, C329, $P:$P, "&gt;="&amp;DATE(YEAR(P329),MONTH(P329),1), $P:$P, "&lt;="&amp;EOMONTH(P329,0))&gt;10, C329, "")), ""))), "")</f>
        <v/>
      </c>
      <c r="U329" t="str">
        <f>IF(AND(P329&lt;&gt;"", P329&gt;=DATE(YEAR(P329),MONTH(P329),1), SUMIFS($K:$K, $C:$C, C329, $P:$P, "&gt;="&amp;DATE(YEAR(P329),MONTH(P329),1), $P:$P, "&lt;="&amp;EOMONTH(P329,0))&gt;10), K329, "")</f>
        <v/>
      </c>
      <c r="V329" t="str">
        <f>IF(AND(P329&lt;&gt;"", P329&gt;=DATE(YEAR(P329),MONTH(P329),1), SUMIFS($K:$K, $C:$C, C329, $P:$P, "&gt;="&amp;DATE(YEAR(P329),MONTH(P329),1), $P:$P, "&lt;="&amp;EOMONTH(P329,0))&gt;10), YEAR(P329), "")</f>
        <v/>
      </c>
      <c r="W329" t="str">
        <f>IF(AND(P329&lt;&gt;"", P329&gt;=DATE(YEAR(P329),MONTH(P329),1), SUMIFS($K:$K, $C:$C, C329, $P:$P, "&gt;="&amp;DATE(YEAR(P329),MONTH(P329),1), $P:$P, "&lt;="&amp;EOMONTH(P329,0))&gt;10), TEXT(P329, "MMMM"), "")</f>
        <v/>
      </c>
      <c r="X329" t="str" cm="1">
        <f t="array" ref="X329">IF(AND(P329&lt;&gt;"", P329&gt;=DATE(YEAR(P329),MONTH(P329),1), SUMIFS($K:$K, $C:$C, C329, $P:$P, "&gt;="&amp;DATE(YEAR(P329),MONTH(P329),1), $P:$P, "&lt;="&amp;EOMONTH(P329,0))&gt;10), _xlfn.TEXTJOIN(", ", TRUE, _xlfn._xlws.FILTER($R:$R, ($C:$C=C329) * ($P:$P&gt;=DATE(YEAR(P329),MONTH(P329),1)) * ($P:$P&lt;=EOMONTH(P329,0)))), "")</f>
        <v/>
      </c>
      <c r="Y329" t="str" cm="1">
        <f t="array" ref="Y329">IF(AND(P329&lt;&gt;"", P329&gt;=DATE(YEAR(P329),MONTH(P329),1), SUMIFS($K:$K, $C:$C, C329, $P:$P, "&gt;="&amp;DATE(YEAR(P329),MONTH(P329),1), $P:$P, "&lt;="&amp;EOMONTH(P329,0))&gt;10), _xlfn.TEXTJOIN(", ", TRUE, _xlfn._xlws.FILTER($S:$S, ($C:$C=C329) * ($P:$P&gt;=DATE(YEAR(P329),MONTH(P329),1)) * ($P:$P&lt;=EOMONTH(P329,0)))), "")</f>
        <v/>
      </c>
    </row>
    <row r="330" spans="1:25" x14ac:dyDescent="0.25">
      <c r="A330" s="83">
        <v>323</v>
      </c>
      <c r="B330" s="111" t="s">
        <v>26038</v>
      </c>
      <c r="C330" s="159" t="str">
        <f>_xlfn.XLOOKUP(D330,[1]!Data[CEDULA],[1]!Data[Nombre Completo],"No Existe",0,1)</f>
        <v>MARTIN JOSE BALLESTAS JIMENEZ</v>
      </c>
      <c r="D330" s="162">
        <v>1002131545</v>
      </c>
      <c r="E330" s="139">
        <f>IFERROR(_xlfn.NUMBERVALUE(Data[[#This Row],[CEDULA ]],",","."),_xlfn.NUMBERVALUE(Data[[#This Row],[CEDULA ]],".",","))</f>
        <v>1002131545</v>
      </c>
      <c r="F330" s="139" t="str">
        <f>_xlfn.XLOOKUP(E330,[1]!Data[CEDULA],[1]!Data[CARGO],"No Existe",0,1)</f>
        <v>SUPERNUMERARIO(A)</v>
      </c>
      <c r="G330" s="24" t="str">
        <f>_xlfn.XLOOKUP(E330,[1]!Data[CEDULA],[1]!Data[EMPRESA DONDE PRESTA SERVICIO],"No Existe",0,1)</f>
        <v>COMFAMILIAR ATLANTICO</v>
      </c>
      <c r="H330" s="24" t="str">
        <f>_xlfn.XLOOKUP(E330,[1]!Data[CEDULA],[1]!Data[UBICACIÓN],"No Existe",0,1)</f>
        <v>SEDE CARIBE</v>
      </c>
      <c r="I330" s="24" t="s">
        <v>25912</v>
      </c>
      <c r="J330" s="111" t="str">
        <f>UPPER(TEXT(Data[[#This Row],[F. INICIO]],"mmmm"))</f>
        <v>NOVIEMBRE</v>
      </c>
      <c r="K330" s="113">
        <v>2</v>
      </c>
      <c r="L330" s="11" t="s">
        <v>5</v>
      </c>
      <c r="M330" s="11" t="s">
        <v>25630</v>
      </c>
      <c r="N330" s="141" t="str">
        <f>_xlfn.XLOOKUP(D330,[1]!Data[CEDULA],[1]!Data[EPS/SURA],"No Existe",0,1)</f>
        <v>EPS/SURA</v>
      </c>
      <c r="O330" s="112">
        <f>YEAR(Data[[#This Row],[F. INICIO]])</f>
        <v>2022</v>
      </c>
      <c r="P330" s="114">
        <v>44891</v>
      </c>
      <c r="Q330" s="114">
        <v>44892</v>
      </c>
      <c r="R330" s="111" t="s">
        <v>7572</v>
      </c>
      <c r="S330" s="92" t="str">
        <f>IF(Data[[#This Row],[TIPO DE INCAPACIDAD]]="LICENCIA DE PATERNIDAD","Licencia de paternidad",IF(Data[[#This Row],[TIPO DE INCAPACIDAD]]="LICENCIA DE LUTO","Licencia de Luto",_xlfn.IFNA(VLOOKUP(R330,'CIE-10 PARA RIPS'!$A$6:B13495,2,0),"No especificado")))</f>
        <v>Dolor en miembro</v>
      </c>
      <c r="T330" t="str">
        <f>IF(P330&lt;&gt;"", IF(P330&gt;0, IF(P330&lt;=DATE(YEAR(P330),MONTH(P330),DAY(P330)), IF(P330&gt;=DATE(YEAR(P330),MONTH(P330),1), IF(K330&gt;10, C330, IF(SUMIFS($K:$K, $C:$C, C330, $P:$P, "&gt;="&amp;DATE(YEAR(P330),MONTH(P330),1), $P:$P, "&lt;="&amp;EOMONTH(P330,0))&gt;10, C330, "")), ""))), "")</f>
        <v/>
      </c>
      <c r="U330" t="str">
        <f>IF(AND(P330&lt;&gt;"", P330&gt;=DATE(YEAR(P330),MONTH(P330),1), SUMIFS($K:$K, $C:$C, C330, $P:$P, "&gt;="&amp;DATE(YEAR(P330),MONTH(P330),1), $P:$P, "&lt;="&amp;EOMONTH(P330,0))&gt;10), K330, "")</f>
        <v/>
      </c>
      <c r="V330" t="str">
        <f>IF(AND(P330&lt;&gt;"", P330&gt;=DATE(YEAR(P330),MONTH(P330),1), SUMIFS($K:$K, $C:$C, C330, $P:$P, "&gt;="&amp;DATE(YEAR(P330),MONTH(P330),1), $P:$P, "&lt;="&amp;EOMONTH(P330,0))&gt;10), YEAR(P330), "")</f>
        <v/>
      </c>
      <c r="W330" t="str">
        <f>IF(AND(P330&lt;&gt;"", P330&gt;=DATE(YEAR(P330),MONTH(P330),1), SUMIFS($K:$K, $C:$C, C330, $P:$P, "&gt;="&amp;DATE(YEAR(P330),MONTH(P330),1), $P:$P, "&lt;="&amp;EOMONTH(P330,0))&gt;10), TEXT(P330, "MMMM"), "")</f>
        <v/>
      </c>
      <c r="X330" t="str" cm="1">
        <f t="array" ref="X330">IF(AND(P330&lt;&gt;"", P330&gt;=DATE(YEAR(P330),MONTH(P330),1), SUMIFS($K:$K, $C:$C, C330, $P:$P, "&gt;="&amp;DATE(YEAR(P330),MONTH(P330),1), $P:$P, "&lt;="&amp;EOMONTH(P330,0))&gt;10), _xlfn.TEXTJOIN(", ", TRUE, _xlfn._xlws.FILTER($R:$R, ($C:$C=C330) * ($P:$P&gt;=DATE(YEAR(P330),MONTH(P330),1)) * ($P:$P&lt;=EOMONTH(P330,0)))), "")</f>
        <v/>
      </c>
      <c r="Y330" t="str" cm="1">
        <f t="array" ref="Y330">IF(AND(P330&lt;&gt;"", P330&gt;=DATE(YEAR(P330),MONTH(P330),1), SUMIFS($K:$K, $C:$C, C330, $P:$P, "&gt;="&amp;DATE(YEAR(P330),MONTH(P330),1), $P:$P, "&lt;="&amp;EOMONTH(P330,0))&gt;10), _xlfn.TEXTJOIN(", ", TRUE, _xlfn._xlws.FILTER($S:$S, ($C:$C=C330) * ($P:$P&gt;=DATE(YEAR(P330),MONTH(P330),1)) * ($P:$P&lt;=EOMONTH(P330,0)))), "")</f>
        <v/>
      </c>
    </row>
    <row r="331" spans="1:25" ht="30" x14ac:dyDescent="0.25">
      <c r="A331" s="83">
        <v>324</v>
      </c>
      <c r="B331" s="111" t="s">
        <v>26038</v>
      </c>
      <c r="C331" s="159" t="str">
        <f>_xlfn.XLOOKUP(D331,[1]!Data[CEDULA],[1]!Data[Nombre Completo],"No Existe",0,1)</f>
        <v>JOSELIN  CAMPO CHAMORRO</v>
      </c>
      <c r="D331" s="162">
        <v>1005649210</v>
      </c>
      <c r="E331" s="139">
        <f>IFERROR(_xlfn.NUMBERVALUE(Data[[#This Row],[CEDULA ]],",","."),_xlfn.NUMBERVALUE(Data[[#This Row],[CEDULA ]],".",","))</f>
        <v>1005649210</v>
      </c>
      <c r="F331" s="139" t="str">
        <f>_xlfn.XLOOKUP(E331,[1]!Data[CEDULA],[1]!Data[CARGO],"No Existe",0,1)</f>
        <v>SUPERNUMERARIO(A)</v>
      </c>
      <c r="G331" s="24" t="str">
        <f>_xlfn.XLOOKUP(E331,[1]!Data[CEDULA],[1]!Data[EMPRESA DONDE PRESTA SERVICIO],"No Existe",0,1)</f>
        <v>COMFAMILIAR ATLANTICO</v>
      </c>
      <c r="H331" s="24" t="str">
        <f>_xlfn.XLOOKUP(E331,[1]!Data[CEDULA],[1]!Data[UBICACIÓN],"No Existe",0,1)</f>
        <v>CENTRO RECREACIONAL CLL 48</v>
      </c>
      <c r="I331" s="24" t="s">
        <v>25911</v>
      </c>
      <c r="J331" s="111" t="str">
        <f>UPPER(TEXT(Data[[#This Row],[F. INICIO]],"mmmm"))</f>
        <v>NOVIEMBRE</v>
      </c>
      <c r="K331" s="113">
        <v>5</v>
      </c>
      <c r="L331" s="11" t="s">
        <v>5</v>
      </c>
      <c r="M331" s="11" t="s">
        <v>25630</v>
      </c>
      <c r="N331" s="141" t="str">
        <f>_xlfn.XLOOKUP(D331,[1]!Data[CEDULA],[1]!Data[EPS/SURA],"No Existe",0,1)</f>
        <v>SALUD TOTAL</v>
      </c>
      <c r="O331" s="112">
        <f>YEAR(Data[[#This Row],[F. INICIO]])</f>
        <v>2022</v>
      </c>
      <c r="P331" s="114">
        <v>44884</v>
      </c>
      <c r="Q331" s="114">
        <v>44888</v>
      </c>
      <c r="R331" s="111" t="s">
        <v>556</v>
      </c>
      <c r="S331" s="92" t="str">
        <f>IF(Data[[#This Row],[TIPO DE INCAPACIDAD]]="LICENCIA DE PATERNIDAD","Licencia de paternidad",IF(Data[[#This Row],[TIPO DE INCAPACIDAD]]="LICENCIA DE LUTO","Licencia de Luto",_xlfn.IFNA(VLOOKUP(R331,'CIE-10 PARA RIPS'!$A$6:B13496,2,0),"No especificado")))</f>
        <v>Supervision de embarazo de alto riesgo, sin otra especificacion</v>
      </c>
      <c r="T331" t="str">
        <f>IF(P331&lt;&gt;"", IF(P331&gt;0, IF(P331&lt;=DATE(YEAR(P331),MONTH(P331),DAY(P331)), IF(P331&gt;=DATE(YEAR(P331),MONTH(P331),1), IF(K331&gt;10, C331, IF(SUMIFS($K:$K, $C:$C, C331, $P:$P, "&gt;="&amp;DATE(YEAR(P331),MONTH(P331),1), $P:$P, "&lt;="&amp;EOMONTH(P331,0))&gt;10, C331, "")), ""))), "")</f>
        <v/>
      </c>
      <c r="U331" t="str">
        <f>IF(AND(P331&lt;&gt;"", P331&gt;=DATE(YEAR(P331),MONTH(P331),1), SUMIFS($K:$K, $C:$C, C331, $P:$P, "&gt;="&amp;DATE(YEAR(P331),MONTH(P331),1), $P:$P, "&lt;="&amp;EOMONTH(P331,0))&gt;10), K331, "")</f>
        <v/>
      </c>
      <c r="V331" t="str">
        <f>IF(AND(P331&lt;&gt;"", P331&gt;=DATE(YEAR(P331),MONTH(P331),1), SUMIFS($K:$K, $C:$C, C331, $P:$P, "&gt;="&amp;DATE(YEAR(P331),MONTH(P331),1), $P:$P, "&lt;="&amp;EOMONTH(P331,0))&gt;10), YEAR(P331), "")</f>
        <v/>
      </c>
      <c r="W331" t="str">
        <f>IF(AND(P331&lt;&gt;"", P331&gt;=DATE(YEAR(P331),MONTH(P331),1), SUMIFS($K:$K, $C:$C, C331, $P:$P, "&gt;="&amp;DATE(YEAR(P331),MONTH(P331),1), $P:$P, "&lt;="&amp;EOMONTH(P331,0))&gt;10), TEXT(P331, "MMMM"), "")</f>
        <v/>
      </c>
      <c r="X331" t="str" cm="1">
        <f t="array" ref="X331">IF(AND(P331&lt;&gt;"", P331&gt;=DATE(YEAR(P331),MONTH(P331),1), SUMIFS($K:$K, $C:$C, C331, $P:$P, "&gt;="&amp;DATE(YEAR(P331),MONTH(P331),1), $P:$P, "&lt;="&amp;EOMONTH(P331,0))&gt;10), _xlfn.TEXTJOIN(", ", TRUE, _xlfn._xlws.FILTER($R:$R, ($C:$C=C331) * ($P:$P&gt;=DATE(YEAR(P331),MONTH(P331),1)) * ($P:$P&lt;=EOMONTH(P331,0)))), "")</f>
        <v/>
      </c>
      <c r="Y331" t="str" cm="1">
        <f t="array" ref="Y331">IF(AND(P331&lt;&gt;"", P331&gt;=DATE(YEAR(P331),MONTH(P331),1), SUMIFS($K:$K, $C:$C, C331, $P:$P, "&gt;="&amp;DATE(YEAR(P331),MONTH(P331),1), $P:$P, "&lt;="&amp;EOMONTH(P331,0))&gt;10), _xlfn.TEXTJOIN(", ", TRUE, _xlfn._xlws.FILTER($S:$S, ($C:$C=C331) * ($P:$P&gt;=DATE(YEAR(P331),MONTH(P331),1)) * ($P:$P&lt;=EOMONTH(P331,0)))), "")</f>
        <v/>
      </c>
    </row>
    <row r="332" spans="1:25" x14ac:dyDescent="0.25">
      <c r="A332" s="83">
        <v>325</v>
      </c>
      <c r="B332" s="111" t="s">
        <v>26038</v>
      </c>
      <c r="C332" s="159" t="str">
        <f>_xlfn.XLOOKUP(D332,[1]!Data[CEDULA],[1]!Data[Nombre Completo],"No Existe",0,1)</f>
        <v>NELLY JOHANA ECHAVARRIA PEÑA</v>
      </c>
      <c r="D332" s="162">
        <v>1140903079</v>
      </c>
      <c r="E332" s="139">
        <f>IFERROR(_xlfn.NUMBERVALUE(Data[[#This Row],[CEDULA ]],",","."),_xlfn.NUMBERVALUE(Data[[#This Row],[CEDULA ]],".",","))</f>
        <v>1140903079</v>
      </c>
      <c r="F332" s="139" t="str">
        <f>_xlfn.XLOOKUP(E332,[1]!Data[CEDULA],[1]!Data[CARGO],"No Existe",0,1)</f>
        <v>SUPERNUMERARIO(A)</v>
      </c>
      <c r="G332" s="24" t="str">
        <f>_xlfn.XLOOKUP(E332,[1]!Data[CEDULA],[1]!Data[EMPRESA DONDE PRESTA SERVICIO],"No Existe",0,1)</f>
        <v>COMFAMILIAR ATLANTICO</v>
      </c>
      <c r="H332" s="24" t="str">
        <f>_xlfn.XLOOKUP(E332,[1]!Data[CEDULA],[1]!Data[UBICACIÓN],"No Existe",0,1)</f>
        <v>SEDE NORTE</v>
      </c>
      <c r="I332" s="24" t="s">
        <v>25911</v>
      </c>
      <c r="J332" s="111" t="str">
        <f>UPPER(TEXT(Data[[#This Row],[F. INICIO]],"mmmm"))</f>
        <v>DICIEMBRE</v>
      </c>
      <c r="K332" s="113">
        <v>2</v>
      </c>
      <c r="L332" s="11" t="s">
        <v>5</v>
      </c>
      <c r="M332" s="11" t="s">
        <v>25630</v>
      </c>
      <c r="N332" s="141" t="str">
        <f>_xlfn.XLOOKUP(D332,[1]!Data[CEDULA],[1]!Data[EPS/SURA],"No Existe",0,1)</f>
        <v>NUEVA E.P.S.</v>
      </c>
      <c r="O332" s="112">
        <f>YEAR(Data[[#This Row],[F. INICIO]])</f>
        <v>2022</v>
      </c>
      <c r="P332" s="114">
        <v>44914</v>
      </c>
      <c r="Q332" s="114">
        <v>44915</v>
      </c>
      <c r="R332" s="111" t="s">
        <v>7685</v>
      </c>
      <c r="S332" s="92" t="str">
        <f>IF(Data[[#This Row],[TIPO DE INCAPACIDAD]]="LICENCIA DE PATERNIDAD","Licencia de paternidad",IF(Data[[#This Row],[TIPO DE INCAPACIDAD]]="LICENCIA DE LUTO","Licencia de Luto",_xlfn.IFNA(VLOOKUP(R332,'CIE-10 PARA RIPS'!$A$6:B13497,2,0),"No especificado")))</f>
        <v>Cervicalgia</v>
      </c>
      <c r="T332" t="str">
        <f>IF(P332&lt;&gt;"", IF(P332&gt;0, IF(P332&lt;=DATE(YEAR(P332),MONTH(P332),DAY(P332)), IF(P332&gt;=DATE(YEAR(P332),MONTH(P332),1), IF(K332&gt;10, C332, IF(SUMIFS($K:$K, $C:$C, C332, $P:$P, "&gt;="&amp;DATE(YEAR(P332),MONTH(P332),1), $P:$P, "&lt;="&amp;EOMONTH(P332,0))&gt;10, C332, "")), ""))), "")</f>
        <v/>
      </c>
      <c r="U332" t="str">
        <f>IF(AND(P332&lt;&gt;"", P332&gt;=DATE(YEAR(P332),MONTH(P332),1), SUMIFS($K:$K, $C:$C, C332, $P:$P, "&gt;="&amp;DATE(YEAR(P332),MONTH(P332),1), $P:$P, "&lt;="&amp;EOMONTH(P332,0))&gt;10), K332, "")</f>
        <v/>
      </c>
      <c r="V332" t="str">
        <f>IF(AND(P332&lt;&gt;"", P332&gt;=DATE(YEAR(P332),MONTH(P332),1), SUMIFS($K:$K, $C:$C, C332, $P:$P, "&gt;="&amp;DATE(YEAR(P332),MONTH(P332),1), $P:$P, "&lt;="&amp;EOMONTH(P332,0))&gt;10), YEAR(P332), "")</f>
        <v/>
      </c>
      <c r="W332" t="str">
        <f>IF(AND(P332&lt;&gt;"", P332&gt;=DATE(YEAR(P332),MONTH(P332),1), SUMIFS($K:$K, $C:$C, C332, $P:$P, "&gt;="&amp;DATE(YEAR(P332),MONTH(P332),1), $P:$P, "&lt;="&amp;EOMONTH(P332,0))&gt;10), TEXT(P332, "MMMM"), "")</f>
        <v/>
      </c>
      <c r="X332" t="str" cm="1">
        <f t="array" ref="X332">IF(AND(P332&lt;&gt;"", P332&gt;=DATE(YEAR(P332),MONTH(P332),1), SUMIFS($K:$K, $C:$C, C332, $P:$P, "&gt;="&amp;DATE(YEAR(P332),MONTH(P332),1), $P:$P, "&lt;="&amp;EOMONTH(P332,0))&gt;10), _xlfn.TEXTJOIN(", ", TRUE, _xlfn._xlws.FILTER($R:$R, ($C:$C=C332) * ($P:$P&gt;=DATE(YEAR(P332),MONTH(P332),1)) * ($P:$P&lt;=EOMONTH(P332,0)))), "")</f>
        <v/>
      </c>
      <c r="Y332" t="str" cm="1">
        <f t="array" ref="Y332">IF(AND(P332&lt;&gt;"", P332&gt;=DATE(YEAR(P332),MONTH(P332),1), SUMIFS($K:$K, $C:$C, C332, $P:$P, "&gt;="&amp;DATE(YEAR(P332),MONTH(P332),1), $P:$P, "&lt;="&amp;EOMONTH(P332,0))&gt;10), _xlfn.TEXTJOIN(", ", TRUE, _xlfn._xlws.FILTER($S:$S, ($C:$C=C332) * ($P:$P&gt;=DATE(YEAR(P332),MONTH(P332),1)) * ($P:$P&lt;=EOMONTH(P332,0)))), "")</f>
        <v/>
      </c>
    </row>
    <row r="333" spans="1:25" x14ac:dyDescent="0.25">
      <c r="A333" s="83">
        <v>326</v>
      </c>
      <c r="B333" s="111" t="s">
        <v>26038</v>
      </c>
      <c r="C333" s="159" t="str">
        <f>_xlfn.XLOOKUP(D333,[1]!Data[CEDULA],[1]!Data[Nombre Completo],"No Existe",0,1)</f>
        <v>MAIRA ALEJANDRA MARRIAGA BOLAÑOS</v>
      </c>
      <c r="D333" s="162">
        <v>1143460389</v>
      </c>
      <c r="E333" s="139">
        <f>IFERROR(_xlfn.NUMBERVALUE(Data[[#This Row],[CEDULA ]],",","."),_xlfn.NUMBERVALUE(Data[[#This Row],[CEDULA ]],".",","))</f>
        <v>1143460389</v>
      </c>
      <c r="F333" s="139" t="str">
        <f>_xlfn.XLOOKUP(E333,[1]!Data[CEDULA],[1]!Data[CARGO],"No Existe",0,1)</f>
        <v>SUPERNUMERARIO(A)</v>
      </c>
      <c r="G333" s="24" t="str">
        <f>_xlfn.XLOOKUP(E333,[1]!Data[CEDULA],[1]!Data[EMPRESA DONDE PRESTA SERVICIO],"No Existe",0,1)</f>
        <v>COMFAMILIAR ATLANTICO</v>
      </c>
      <c r="H333" s="24" t="str">
        <f>_xlfn.XLOOKUP(E333,[1]!Data[CEDULA],[1]!Data[UBICACIÓN],"No Existe",0,1)</f>
        <v>SEDE NORTE</v>
      </c>
      <c r="I333" s="24" t="s">
        <v>25911</v>
      </c>
      <c r="J333" s="111" t="str">
        <f>UPPER(TEXT(Data[[#This Row],[F. INICIO]],"mmmm"))</f>
        <v>DICIEMBRE</v>
      </c>
      <c r="K333" s="113">
        <v>1</v>
      </c>
      <c r="L333" s="11" t="s">
        <v>5</v>
      </c>
      <c r="M333" s="11" t="s">
        <v>25630</v>
      </c>
      <c r="N333" s="141" t="str">
        <f>_xlfn.XLOOKUP(D333,[1]!Data[CEDULA],[1]!Data[EPS/SURA],"No Existe",0,1)</f>
        <v>SALUD TOTAL</v>
      </c>
      <c r="O333" s="112">
        <f>YEAR(Data[[#This Row],[F. INICIO]])</f>
        <v>2022</v>
      </c>
      <c r="P333" s="114">
        <v>44910</v>
      </c>
      <c r="Q333" s="114">
        <v>44910</v>
      </c>
      <c r="R333" s="111" t="s">
        <v>9886</v>
      </c>
      <c r="S333" s="92" t="str">
        <f>IF(Data[[#This Row],[TIPO DE INCAPACIDAD]]="LICENCIA DE PATERNIDAD","Licencia de paternidad",IF(Data[[#This Row],[TIPO DE INCAPACIDAD]]="LICENCIA DE LUTO","Licencia de Luto",_xlfn.IFNA(VLOOKUP(R333,'CIE-10 PARA RIPS'!$A$6:B13498,2,0),"No especificado")))</f>
        <v>Cefalea debida a tension</v>
      </c>
      <c r="T333" t="str">
        <f>IF(P333&lt;&gt;"", IF(P333&gt;0, IF(P333&lt;=DATE(YEAR(P333),MONTH(P333),DAY(P333)), IF(P333&gt;=DATE(YEAR(P333),MONTH(P333),1), IF(K333&gt;10, C333, IF(SUMIFS($K:$K, $C:$C, C333, $P:$P, "&gt;="&amp;DATE(YEAR(P333),MONTH(P333),1), $P:$P, "&lt;="&amp;EOMONTH(P333,0))&gt;10, C333, "")), ""))), "")</f>
        <v/>
      </c>
      <c r="U333" t="str">
        <f>IF(AND(P333&lt;&gt;"", P333&gt;=DATE(YEAR(P333),MONTH(P333),1), SUMIFS($K:$K, $C:$C, C333, $P:$P, "&gt;="&amp;DATE(YEAR(P333),MONTH(P333),1), $P:$P, "&lt;="&amp;EOMONTH(P333,0))&gt;10), K333, "")</f>
        <v/>
      </c>
      <c r="V333" t="str">
        <f>IF(AND(P333&lt;&gt;"", P333&gt;=DATE(YEAR(P333),MONTH(P333),1), SUMIFS($K:$K, $C:$C, C333, $P:$P, "&gt;="&amp;DATE(YEAR(P333),MONTH(P333),1), $P:$P, "&lt;="&amp;EOMONTH(P333,0))&gt;10), YEAR(P333), "")</f>
        <v/>
      </c>
      <c r="W333" t="str">
        <f>IF(AND(P333&lt;&gt;"", P333&gt;=DATE(YEAR(P333),MONTH(P333),1), SUMIFS($K:$K, $C:$C, C333, $P:$P, "&gt;="&amp;DATE(YEAR(P333),MONTH(P333),1), $P:$P, "&lt;="&amp;EOMONTH(P333,0))&gt;10), TEXT(P333, "MMMM"), "")</f>
        <v/>
      </c>
      <c r="X333" t="str" cm="1">
        <f t="array" ref="X333">IF(AND(P333&lt;&gt;"", P333&gt;=DATE(YEAR(P333),MONTH(P333),1), SUMIFS($K:$K, $C:$C, C333, $P:$P, "&gt;="&amp;DATE(YEAR(P333),MONTH(P333),1), $P:$P, "&lt;="&amp;EOMONTH(P333,0))&gt;10), _xlfn.TEXTJOIN(", ", TRUE, _xlfn._xlws.FILTER($R:$R, ($C:$C=C333) * ($P:$P&gt;=DATE(YEAR(P333),MONTH(P333),1)) * ($P:$P&lt;=EOMONTH(P333,0)))), "")</f>
        <v/>
      </c>
      <c r="Y333" t="str" cm="1">
        <f t="array" ref="Y333">IF(AND(P333&lt;&gt;"", P333&gt;=DATE(YEAR(P333),MONTH(P333),1), SUMIFS($K:$K, $C:$C, C333, $P:$P, "&gt;="&amp;DATE(YEAR(P333),MONTH(P333),1), $P:$P, "&lt;="&amp;EOMONTH(P333,0))&gt;10), _xlfn.TEXTJOIN(", ", TRUE, _xlfn._xlws.FILTER($S:$S, ($C:$C=C333) * ($P:$P&gt;=DATE(YEAR(P333),MONTH(P333),1)) * ($P:$P&lt;=EOMONTH(P333,0)))), "")</f>
        <v/>
      </c>
    </row>
    <row r="334" spans="1:25" x14ac:dyDescent="0.25">
      <c r="A334" s="83">
        <v>327</v>
      </c>
      <c r="B334" s="111" t="s">
        <v>26038</v>
      </c>
      <c r="C334" s="159" t="str">
        <f>_xlfn.XLOOKUP(D334,[1]!Data[CEDULA],[1]!Data[Nombre Completo],"No Existe",0,1)</f>
        <v>HONATAN ENRIQUE MOLINA REYES</v>
      </c>
      <c r="D334" s="165">
        <v>1044390709</v>
      </c>
      <c r="E334" s="142">
        <f>IFERROR(_xlfn.NUMBERVALUE(Data[[#This Row],[CEDULA ]],",","."),_xlfn.NUMBERVALUE(Data[[#This Row],[CEDULA ]],".",","))</f>
        <v>1044390709</v>
      </c>
      <c r="F334" s="142" t="str">
        <f>_xlfn.XLOOKUP(E334,[1]!Data[CEDULA],[1]!Data[CARGO],"No Existe",0,1)</f>
        <v>SUBCHEF</v>
      </c>
      <c r="G334" s="11" t="str">
        <f>_xlfn.XLOOKUP(E334,[1]!Data[CEDULA],[1]!Data[EMPRESA DONDE PRESTA SERVICIO],"No Existe",0,1)</f>
        <v>COMFAMILIAR ATLANTICO</v>
      </c>
      <c r="H334" s="11" t="str">
        <f>_xlfn.XLOOKUP(E334,[1]!Data[CEDULA],[1]!Data[UBICACIÓN],"No Existe",0,1)</f>
        <v>TURIPANA MERCADEO</v>
      </c>
      <c r="I334" s="11" t="s">
        <v>25912</v>
      </c>
      <c r="J334" s="111" t="str">
        <f>UPPER(TEXT(Data[[#This Row],[F. INICIO]],"mmmm"))</f>
        <v>ENERO</v>
      </c>
      <c r="K334" s="13">
        <v>3</v>
      </c>
      <c r="L334" s="11" t="s">
        <v>5</v>
      </c>
      <c r="M334" s="11" t="s">
        <v>25630</v>
      </c>
      <c r="N334" s="141" t="str">
        <f>_xlfn.XLOOKUP(D334,[1]!Data[CEDULA],[1]!Data[EPS/SURA],"No Existe",0,1)</f>
        <v>SALUD TOTAL</v>
      </c>
      <c r="O334" s="5">
        <f>YEAR(Data[[#This Row],[F. INICIO]])</f>
        <v>2021</v>
      </c>
      <c r="P334" s="26">
        <v>44215</v>
      </c>
      <c r="Q334" s="26">
        <v>44217</v>
      </c>
      <c r="R334" s="11" t="s">
        <v>12819</v>
      </c>
      <c r="S334" s="92" t="str">
        <f>IF(Data[[#This Row],[TIPO DE INCAPACIDAD]]="LICENCIA DE PATERNIDAD","Licencia de paternidad",IF(Data[[#This Row],[TIPO DE INCAPACIDAD]]="LICENCIA DE LUTO","Licencia de Luto",_xlfn.IFNA(VLOOKUP(R334,'CIE-10 PARA RIPS'!$A$6:B13499,2,0),"No especificado")))</f>
        <v>COVID-19, virus no identificado</v>
      </c>
      <c r="T334" t="str">
        <f>IF(P334&lt;&gt;"", IF(P334&gt;0, IF(P334&lt;=DATE(YEAR(P334),MONTH(P334),DAY(P334)), IF(P334&gt;=DATE(YEAR(P334),MONTH(P334),1), IF(K334&gt;10, C334, IF(SUMIFS($K:$K, $C:$C, C334, $P:$P, "&gt;="&amp;DATE(YEAR(P334),MONTH(P334),1), $P:$P, "&lt;="&amp;EOMONTH(P334,0))&gt;10, C334, "")), ""))), "")</f>
        <v/>
      </c>
      <c r="U334" t="str">
        <f>IF(AND(P334&lt;&gt;"", P334&gt;=DATE(YEAR(P334),MONTH(P334),1), SUMIFS($K:$K, $C:$C, C334, $P:$P, "&gt;="&amp;DATE(YEAR(P334),MONTH(P334),1), $P:$P, "&lt;="&amp;EOMONTH(P334,0))&gt;10), K334, "")</f>
        <v/>
      </c>
      <c r="V334" t="str">
        <f>IF(AND(P334&lt;&gt;"", P334&gt;=DATE(YEAR(P334),MONTH(P334),1), SUMIFS($K:$K, $C:$C, C334, $P:$P, "&gt;="&amp;DATE(YEAR(P334),MONTH(P334),1), $P:$P, "&lt;="&amp;EOMONTH(P334,0))&gt;10), YEAR(P334), "")</f>
        <v/>
      </c>
      <c r="W334" t="str">
        <f>IF(AND(P334&lt;&gt;"", P334&gt;=DATE(YEAR(P334),MONTH(P334),1), SUMIFS($K:$K, $C:$C, C334, $P:$P, "&gt;="&amp;DATE(YEAR(P334),MONTH(P334),1), $P:$P, "&lt;="&amp;EOMONTH(P334,0))&gt;10), TEXT(P334, "MMMM"), "")</f>
        <v/>
      </c>
      <c r="X334" t="str" cm="1">
        <f t="array" ref="X334">IF(AND(P334&lt;&gt;"", P334&gt;=DATE(YEAR(P334),MONTH(P334),1), SUMIFS($K:$K, $C:$C, C334, $P:$P, "&gt;="&amp;DATE(YEAR(P334),MONTH(P334),1), $P:$P, "&lt;="&amp;EOMONTH(P334,0))&gt;10), _xlfn.TEXTJOIN(", ", TRUE, _xlfn._xlws.FILTER($R:$R, ($C:$C=C334) * ($P:$P&gt;=DATE(YEAR(P334),MONTH(P334),1)) * ($P:$P&lt;=EOMONTH(P334,0)))), "")</f>
        <v/>
      </c>
      <c r="Y334" t="str" cm="1">
        <f t="array" ref="Y334">IF(AND(P334&lt;&gt;"", P334&gt;=DATE(YEAR(P334),MONTH(P334),1), SUMIFS($K:$K, $C:$C, C334, $P:$P, "&gt;="&amp;DATE(YEAR(P334),MONTH(P334),1), $P:$P, "&lt;="&amp;EOMONTH(P334,0))&gt;10), _xlfn.TEXTJOIN(", ", TRUE, _xlfn._xlws.FILTER($S:$S, ($C:$C=C334) * ($P:$P&gt;=DATE(YEAR(P334),MONTH(P334),1)) * ($P:$P&lt;=EOMONTH(P334,0)))), "")</f>
        <v/>
      </c>
    </row>
    <row r="335" spans="1:25" x14ac:dyDescent="0.25">
      <c r="A335" s="83">
        <v>328</v>
      </c>
      <c r="B335" s="111" t="s">
        <v>26038</v>
      </c>
      <c r="C335" s="159" t="str">
        <f>_xlfn.XLOOKUP(D335,[1]!Data[CEDULA],[1]!Data[Nombre Completo],"No Existe",0,1)</f>
        <v>HONATAN ENRIQUE MOLINA REYES</v>
      </c>
      <c r="D335" s="165">
        <v>1044390709</v>
      </c>
      <c r="E335" s="142">
        <f>IFERROR(_xlfn.NUMBERVALUE(Data[[#This Row],[CEDULA ]],",","."),_xlfn.NUMBERVALUE(Data[[#This Row],[CEDULA ]],".",","))</f>
        <v>1044390709</v>
      </c>
      <c r="F335" s="142" t="str">
        <f>_xlfn.XLOOKUP(E335,[1]!Data[CEDULA],[1]!Data[CARGO],"No Existe",0,1)</f>
        <v>SUBCHEF</v>
      </c>
      <c r="G335" s="11" t="str">
        <f>_xlfn.XLOOKUP(E335,[1]!Data[CEDULA],[1]!Data[EMPRESA DONDE PRESTA SERVICIO],"No Existe",0,1)</f>
        <v>COMFAMILIAR ATLANTICO</v>
      </c>
      <c r="H335" s="11" t="str">
        <f>_xlfn.XLOOKUP(E335,[1]!Data[CEDULA],[1]!Data[UBICACIÓN],"No Existe",0,1)</f>
        <v>TURIPANA MERCADEO</v>
      </c>
      <c r="I335" s="11" t="s">
        <v>25912</v>
      </c>
      <c r="J335" s="111" t="str">
        <f>UPPER(TEXT(Data[[#This Row],[F. INICIO]],"mmmm"))</f>
        <v>ENERO</v>
      </c>
      <c r="K335" s="13">
        <v>2</v>
      </c>
      <c r="L335" s="11" t="s">
        <v>5</v>
      </c>
      <c r="M335" s="11" t="s">
        <v>25630</v>
      </c>
      <c r="N335" s="141" t="str">
        <f>_xlfn.XLOOKUP(D335,[1]!Data[CEDULA],[1]!Data[EPS/SURA],"No Existe",0,1)</f>
        <v>SALUD TOTAL</v>
      </c>
      <c r="O335" s="5">
        <f>YEAR(Data[[#This Row],[F. INICIO]])</f>
        <v>2021</v>
      </c>
      <c r="P335" s="26">
        <v>44218</v>
      </c>
      <c r="Q335" s="26">
        <v>44219</v>
      </c>
      <c r="R335" s="11" t="s">
        <v>12819</v>
      </c>
      <c r="S335" s="92" t="str">
        <f>IF(Data[[#This Row],[TIPO DE INCAPACIDAD]]="LICENCIA DE PATERNIDAD","Licencia de paternidad",IF(Data[[#This Row],[TIPO DE INCAPACIDAD]]="LICENCIA DE LUTO","Licencia de Luto",_xlfn.IFNA(VLOOKUP(R335,'CIE-10 PARA RIPS'!$A$6:B13500,2,0),"No especificado")))</f>
        <v>COVID-19, virus no identificado</v>
      </c>
      <c r="T335" t="str">
        <f>IF(P335&lt;&gt;"", IF(P335&gt;0, IF(P335&lt;=DATE(YEAR(P335),MONTH(P335),DAY(P335)), IF(P335&gt;=DATE(YEAR(P335),MONTH(P335),1), IF(K335&gt;10, C335, IF(SUMIFS($K:$K, $C:$C, C335, $P:$P, "&gt;="&amp;DATE(YEAR(P335),MONTH(P335),1), $P:$P, "&lt;="&amp;EOMONTH(P335,0))&gt;10, C335, "")), ""))), "")</f>
        <v/>
      </c>
      <c r="U335" t="str">
        <f>IF(AND(P335&lt;&gt;"", P335&gt;=DATE(YEAR(P335),MONTH(P335),1), SUMIFS($K:$K, $C:$C, C335, $P:$P, "&gt;="&amp;DATE(YEAR(P335),MONTH(P335),1), $P:$P, "&lt;="&amp;EOMONTH(P335,0))&gt;10), K335, "")</f>
        <v/>
      </c>
      <c r="V335" t="str">
        <f>IF(AND(P335&lt;&gt;"", P335&gt;=DATE(YEAR(P335),MONTH(P335),1), SUMIFS($K:$K, $C:$C, C335, $P:$P, "&gt;="&amp;DATE(YEAR(P335),MONTH(P335),1), $P:$P, "&lt;="&amp;EOMONTH(P335,0))&gt;10), YEAR(P335), "")</f>
        <v/>
      </c>
      <c r="W335" t="str">
        <f>IF(AND(P335&lt;&gt;"", P335&gt;=DATE(YEAR(P335),MONTH(P335),1), SUMIFS($K:$K, $C:$C, C335, $P:$P, "&gt;="&amp;DATE(YEAR(P335),MONTH(P335),1), $P:$P, "&lt;="&amp;EOMONTH(P335,0))&gt;10), TEXT(P335, "MMMM"), "")</f>
        <v/>
      </c>
      <c r="X335" t="str" cm="1">
        <f t="array" ref="X335">IF(AND(P335&lt;&gt;"", P335&gt;=DATE(YEAR(P335),MONTH(P335),1), SUMIFS($K:$K, $C:$C, C335, $P:$P, "&gt;="&amp;DATE(YEAR(P335),MONTH(P335),1), $P:$P, "&lt;="&amp;EOMONTH(P335,0))&gt;10), _xlfn.TEXTJOIN(", ", TRUE, _xlfn._xlws.FILTER($R:$R, ($C:$C=C335) * ($P:$P&gt;=DATE(YEAR(P335),MONTH(P335),1)) * ($P:$P&lt;=EOMONTH(P335,0)))), "")</f>
        <v/>
      </c>
      <c r="Y335" t="str" cm="1">
        <f t="array" ref="Y335">IF(AND(P335&lt;&gt;"", P335&gt;=DATE(YEAR(P335),MONTH(P335),1), SUMIFS($K:$K, $C:$C, C335, $P:$P, "&gt;="&amp;DATE(YEAR(P335),MONTH(P335),1), $P:$P, "&lt;="&amp;EOMONTH(P335,0))&gt;10), _xlfn.TEXTJOIN(", ", TRUE, _xlfn._xlws.FILTER($S:$S, ($C:$C=C335) * ($P:$P&gt;=DATE(YEAR(P335),MONTH(P335),1)) * ($P:$P&lt;=EOMONTH(P335,0)))), "")</f>
        <v/>
      </c>
    </row>
    <row r="336" spans="1:25" ht="30" x14ac:dyDescent="0.25">
      <c r="A336" s="83">
        <v>329</v>
      </c>
      <c r="B336" s="111" t="s">
        <v>26038</v>
      </c>
      <c r="C336" s="159" t="str">
        <f>_xlfn.XLOOKUP(D336,[1]!Data[CEDULA],[1]!Data[Nombre Completo],"No Existe",0,1)</f>
        <v>DAGOBERTO  ARTETA PAZ</v>
      </c>
      <c r="D336" s="162">
        <v>1044391559</v>
      </c>
      <c r="E336" s="139">
        <f>IFERROR(_xlfn.NUMBERVALUE(Data[[#This Row],[CEDULA ]],",","."),_xlfn.NUMBERVALUE(Data[[#This Row],[CEDULA ]],".",","))</f>
        <v>1044391559</v>
      </c>
      <c r="F336" s="139" t="str">
        <f>_xlfn.XLOOKUP(E336,[1]!Data[CEDULA],[1]!Data[CARGO],"No Existe",0,1)</f>
        <v>SUPERNUMERARIO(A)</v>
      </c>
      <c r="G336" s="5" t="str">
        <f>_xlfn.XLOOKUP(E336,[1]!Data[CEDULA],[1]!Data[EMPRESA DONDE PRESTA SERVICIO],"No Existe",0,1)</f>
        <v>COMFAMILIAR ATLANTICO</v>
      </c>
      <c r="H336" s="5" t="str">
        <f>_xlfn.XLOOKUP(E336,[1]!Data[CEDULA],[1]!Data[UBICACIÓN],"No Existe",0,1)</f>
        <v>CENTRO RECREACIONAL TURIPANA</v>
      </c>
      <c r="I336" s="24" t="s">
        <v>25912</v>
      </c>
      <c r="J336" s="111" t="str">
        <f>UPPER(TEXT(Data[[#This Row],[F. INICIO]],"mmmm"))</f>
        <v>FEBRERO</v>
      </c>
      <c r="K336" s="9">
        <v>4</v>
      </c>
      <c r="L336" s="11" t="s">
        <v>5</v>
      </c>
      <c r="M336" s="11" t="s">
        <v>25630</v>
      </c>
      <c r="N336" s="141" t="str">
        <f>_xlfn.XLOOKUP(D336,[1]!Data[CEDULA],[1]!Data[EPS/SURA],"No Existe",0,1)</f>
        <v>MUTUALSER</v>
      </c>
      <c r="O336" s="5">
        <f>YEAR(Data[[#This Row],[F. INICIO]])</f>
        <v>2021</v>
      </c>
      <c r="P336" s="17">
        <v>44236</v>
      </c>
      <c r="Q336" s="17">
        <v>44239</v>
      </c>
      <c r="R336" s="7" t="s">
        <v>8649</v>
      </c>
      <c r="S336" s="92" t="str">
        <f>IF(Data[[#This Row],[TIPO DE INCAPACIDAD]]="LICENCIA DE PATERNIDAD","Licencia de paternidad",IF(Data[[#This Row],[TIPO DE INCAPACIDAD]]="LICENCIA DE LUTO","Licencia de Luto",_xlfn.IFNA(VLOOKUP(R336,'CIE-10 PARA RIPS'!$A$6:B13501,2,0),"No especificado")))</f>
        <v>Perdida de dientes debida a accidente, extraccion o enfermedad periodontal local</v>
      </c>
      <c r="T336" t="str">
        <f>IF(P336&lt;&gt;"", IF(P336&gt;0, IF(P336&lt;=DATE(YEAR(P336),MONTH(P336),DAY(P336)), IF(P336&gt;=DATE(YEAR(P336),MONTH(P336),1), IF(K336&gt;10, C336, IF(SUMIFS($K:$K, $C:$C, C336, $P:$P, "&gt;="&amp;DATE(YEAR(P336),MONTH(P336),1), $P:$P, "&lt;="&amp;EOMONTH(P336,0))&gt;10, C336, "")), ""))), "")</f>
        <v/>
      </c>
      <c r="U336" t="str">
        <f>IF(AND(P336&lt;&gt;"", P336&gt;=DATE(YEAR(P336),MONTH(P336),1), SUMIFS($K:$K, $C:$C, C336, $P:$P, "&gt;="&amp;DATE(YEAR(P336),MONTH(P336),1), $P:$P, "&lt;="&amp;EOMONTH(P336,0))&gt;10), K336, "")</f>
        <v/>
      </c>
      <c r="V336" t="str">
        <f>IF(AND(P336&lt;&gt;"", P336&gt;=DATE(YEAR(P336),MONTH(P336),1), SUMIFS($K:$K, $C:$C, C336, $P:$P, "&gt;="&amp;DATE(YEAR(P336),MONTH(P336),1), $P:$P, "&lt;="&amp;EOMONTH(P336,0))&gt;10), YEAR(P336), "")</f>
        <v/>
      </c>
      <c r="W336" t="str">
        <f>IF(AND(P336&lt;&gt;"", P336&gt;=DATE(YEAR(P336),MONTH(P336),1), SUMIFS($K:$K, $C:$C, C336, $P:$P, "&gt;="&amp;DATE(YEAR(P336),MONTH(P336),1), $P:$P, "&lt;="&amp;EOMONTH(P336,0))&gt;10), TEXT(P336, "MMMM"), "")</f>
        <v/>
      </c>
      <c r="X336" t="str" cm="1">
        <f t="array" ref="X336">IF(AND(P336&lt;&gt;"", P336&gt;=DATE(YEAR(P336),MONTH(P336),1), SUMIFS($K:$K, $C:$C, C336, $P:$P, "&gt;="&amp;DATE(YEAR(P336),MONTH(P336),1), $P:$P, "&lt;="&amp;EOMONTH(P336,0))&gt;10), _xlfn.TEXTJOIN(", ", TRUE, _xlfn._xlws.FILTER($R:$R, ($C:$C=C336) * ($P:$P&gt;=DATE(YEAR(P336),MONTH(P336),1)) * ($P:$P&lt;=EOMONTH(P336,0)))), "")</f>
        <v/>
      </c>
      <c r="Y336" t="str" cm="1">
        <f t="array" ref="Y336">IF(AND(P336&lt;&gt;"", P336&gt;=DATE(YEAR(P336),MONTH(P336),1), SUMIFS($K:$K, $C:$C, C336, $P:$P, "&gt;="&amp;DATE(YEAR(P336),MONTH(P336),1), $P:$P, "&lt;="&amp;EOMONTH(P336,0))&gt;10), _xlfn.TEXTJOIN(", ", TRUE, _xlfn._xlws.FILTER($S:$S, ($C:$C=C336) * ($P:$P&gt;=DATE(YEAR(P336),MONTH(P336),1)) * ($P:$P&lt;=EOMONTH(P336,0)))), "")</f>
        <v/>
      </c>
    </row>
    <row r="337" spans="1:25" x14ac:dyDescent="0.25">
      <c r="A337" s="83">
        <v>330</v>
      </c>
      <c r="B337" s="111" t="s">
        <v>26038</v>
      </c>
      <c r="C337" s="159" t="str">
        <f>_xlfn.XLOOKUP(D337,[1]!Data[CEDULA],[1]!Data[Nombre Completo],"No Existe",0,1)</f>
        <v>LUIS ALEXANDER RODRIGUEZ ZAMBRANO</v>
      </c>
      <c r="D337" s="162">
        <v>72170498</v>
      </c>
      <c r="E337" s="139">
        <f>IFERROR(_xlfn.NUMBERVALUE(Data[[#This Row],[CEDULA ]],",","."),_xlfn.NUMBERVALUE(Data[[#This Row],[CEDULA ]],".",","))</f>
        <v>72170498</v>
      </c>
      <c r="F337" s="139" t="str">
        <f>_xlfn.XLOOKUP(E337,[1]!Data[CEDULA],[1]!Data[CARGO],"No Existe",0,1)</f>
        <v>AUXILIAR</v>
      </c>
      <c r="G337" s="5" t="str">
        <f>_xlfn.XLOOKUP(E337,[1]!Data[CEDULA],[1]!Data[EMPRESA DONDE PRESTA SERVICIO],"No Existe",0,1)</f>
        <v>COMFAMILIAR ATLANTICO</v>
      </c>
      <c r="H337" s="5" t="str">
        <f>_xlfn.XLOOKUP(E337,[1]!Data[CEDULA],[1]!Data[UBICACIÓN],"No Existe",0,1)</f>
        <v>CENTRO RECREACIONAL TURIPANA</v>
      </c>
      <c r="I337" s="5" t="s">
        <v>25912</v>
      </c>
      <c r="J337" s="111" t="str">
        <f>UPPER(TEXT(Data[[#This Row],[F. INICIO]],"mmmm"))</f>
        <v>FEBRERO</v>
      </c>
      <c r="K337" s="9">
        <v>5</v>
      </c>
      <c r="L337" s="11" t="s">
        <v>5</v>
      </c>
      <c r="M337" s="11" t="s">
        <v>25630</v>
      </c>
      <c r="N337" s="141" t="str">
        <f>_xlfn.XLOOKUP(D337,[1]!Data[CEDULA],[1]!Data[EPS/SURA],"No Existe",0,1)</f>
        <v>EPS/SURA</v>
      </c>
      <c r="O337" s="5">
        <f>YEAR(Data[[#This Row],[F. INICIO]])</f>
        <v>2021</v>
      </c>
      <c r="P337" s="17">
        <v>44242</v>
      </c>
      <c r="Q337" s="17">
        <v>44246</v>
      </c>
      <c r="R337" s="7" t="s">
        <v>7585</v>
      </c>
      <c r="S337" s="92" t="str">
        <f>IF(Data[[#This Row],[TIPO DE INCAPACIDAD]]="LICENCIA DE PATERNIDAD","Licencia de paternidad",IF(Data[[#This Row],[TIPO DE INCAPACIDAD]]="LICENCIA DE LUTO","Licencia de Luto",_xlfn.IFNA(VLOOKUP(R337,'CIE-10 PARA RIPS'!$A$6:B13502,2,0),"No especificado")))</f>
        <v>Epicondilitis lateral</v>
      </c>
      <c r="T337" t="str">
        <f>IF(P337&lt;&gt;"", IF(P337&gt;0, IF(P337&lt;=DATE(YEAR(P337),MONTH(P337),DAY(P337)), IF(P337&gt;=DATE(YEAR(P337),MONTH(P337),1), IF(K337&gt;10, C337, IF(SUMIFS($K:$K, $C:$C, C337, $P:$P, "&gt;="&amp;DATE(YEAR(P337),MONTH(P337),1), $P:$P, "&lt;="&amp;EOMONTH(P337,0))&gt;10, C337, "")), ""))), "")</f>
        <v/>
      </c>
      <c r="U337" t="str">
        <f>IF(AND(P337&lt;&gt;"", P337&gt;=DATE(YEAR(P337),MONTH(P337),1), SUMIFS($K:$K, $C:$C, C337, $P:$P, "&gt;="&amp;DATE(YEAR(P337),MONTH(P337),1), $P:$P, "&lt;="&amp;EOMONTH(P337,0))&gt;10), K337, "")</f>
        <v/>
      </c>
      <c r="V337" t="str">
        <f>IF(AND(P337&lt;&gt;"", P337&gt;=DATE(YEAR(P337),MONTH(P337),1), SUMIFS($K:$K, $C:$C, C337, $P:$P, "&gt;="&amp;DATE(YEAR(P337),MONTH(P337),1), $P:$P, "&lt;="&amp;EOMONTH(P337,0))&gt;10), YEAR(P337), "")</f>
        <v/>
      </c>
      <c r="W337" t="str">
        <f>IF(AND(P337&lt;&gt;"", P337&gt;=DATE(YEAR(P337),MONTH(P337),1), SUMIFS($K:$K, $C:$C, C337, $P:$P, "&gt;="&amp;DATE(YEAR(P337),MONTH(P337),1), $P:$P, "&lt;="&amp;EOMONTH(P337,0))&gt;10), TEXT(P337, "MMMM"), "")</f>
        <v/>
      </c>
      <c r="X337" t="str" cm="1">
        <f t="array" ref="X337">IF(AND(P337&lt;&gt;"", P337&gt;=DATE(YEAR(P337),MONTH(P337),1), SUMIFS($K:$K, $C:$C, C337, $P:$P, "&gt;="&amp;DATE(YEAR(P337),MONTH(P337),1), $P:$P, "&lt;="&amp;EOMONTH(P337,0))&gt;10), _xlfn.TEXTJOIN(", ", TRUE, _xlfn._xlws.FILTER($R:$R, ($C:$C=C337) * ($P:$P&gt;=DATE(YEAR(P337),MONTH(P337),1)) * ($P:$P&lt;=EOMONTH(P337,0)))), "")</f>
        <v/>
      </c>
      <c r="Y337" t="str" cm="1">
        <f t="array" ref="Y337">IF(AND(P337&lt;&gt;"", P337&gt;=DATE(YEAR(P337),MONTH(P337),1), SUMIFS($K:$K, $C:$C, C337, $P:$P, "&gt;="&amp;DATE(YEAR(P337),MONTH(P337),1), $P:$P, "&lt;="&amp;EOMONTH(P337,0))&gt;10), _xlfn.TEXTJOIN(", ", TRUE, _xlfn._xlws.FILTER($S:$S, ($C:$C=C337) * ($P:$P&gt;=DATE(YEAR(P337),MONTH(P337),1)) * ($P:$P&lt;=EOMONTH(P337,0)))), "")</f>
        <v/>
      </c>
    </row>
    <row r="338" spans="1:25" x14ac:dyDescent="0.25">
      <c r="A338" s="83">
        <v>331</v>
      </c>
      <c r="B338" s="111" t="s">
        <v>26038</v>
      </c>
      <c r="C338" s="159" t="str">
        <f>_xlfn.XLOOKUP(D338,[1]!Data[CEDULA],[1]!Data[Nombre Completo],"No Existe",0,1)</f>
        <v>GREIDY DE JESUS ACOSTA CONRADO</v>
      </c>
      <c r="D338" s="162">
        <v>1044428902</v>
      </c>
      <c r="E338" s="139">
        <f>IFERROR(_xlfn.NUMBERVALUE(Data[[#This Row],[CEDULA ]],",","."),_xlfn.NUMBERVALUE(Data[[#This Row],[CEDULA ]],".",","))</f>
        <v>1044428902</v>
      </c>
      <c r="F338" s="139" t="str">
        <f>_xlfn.XLOOKUP(E338,[1]!Data[CEDULA],[1]!Data[CARGO],"No Existe",0,1)</f>
        <v>SUPERNUMERARIO(A)</v>
      </c>
      <c r="G338" s="5" t="str">
        <f>_xlfn.XLOOKUP(E338,[1]!Data[CEDULA],[1]!Data[EMPRESA DONDE PRESTA SERVICIO],"No Existe",0,1)</f>
        <v>COMFAMILIAR ATLANTICO</v>
      </c>
      <c r="H338" s="5" t="str">
        <f>_xlfn.XLOOKUP(E338,[1]!Data[CEDULA],[1]!Data[UBICACIÓN],"No Existe",0,1)</f>
        <v>SALGARITO</v>
      </c>
      <c r="I338" s="24" t="s">
        <v>25912</v>
      </c>
      <c r="J338" s="111" t="str">
        <f>UPPER(TEXT(Data[[#This Row],[F. INICIO]],"mmmm"))</f>
        <v>FEBRERO</v>
      </c>
      <c r="K338" s="9">
        <v>3</v>
      </c>
      <c r="L338" s="11" t="s">
        <v>5</v>
      </c>
      <c r="M338" s="11" t="s">
        <v>25630</v>
      </c>
      <c r="N338" s="141" t="str">
        <f>_xlfn.XLOOKUP(D338,[1]!Data[CEDULA],[1]!Data[EPS/SURA],"No Existe",0,1)</f>
        <v>EPS/SURA</v>
      </c>
      <c r="O338" s="5">
        <f>YEAR(Data[[#This Row],[F. INICIO]])</f>
        <v>2021</v>
      </c>
      <c r="P338" s="17">
        <v>44249</v>
      </c>
      <c r="Q338" s="17">
        <v>44251</v>
      </c>
      <c r="R338" s="7" t="s">
        <v>12819</v>
      </c>
      <c r="S338" s="92" t="str">
        <f>IF(Data[[#This Row],[TIPO DE INCAPACIDAD]]="LICENCIA DE PATERNIDAD","Licencia de paternidad",IF(Data[[#This Row],[TIPO DE INCAPACIDAD]]="LICENCIA DE LUTO","Licencia de Luto",_xlfn.IFNA(VLOOKUP(R338,'CIE-10 PARA RIPS'!$A$6:B13503,2,0),"No especificado")))</f>
        <v>COVID-19, virus no identificado</v>
      </c>
      <c r="T338" t="str">
        <f>IF(P338&lt;&gt;"", IF(P338&gt;0, IF(P338&lt;=DATE(YEAR(P338),MONTH(P338),DAY(P338)), IF(P338&gt;=DATE(YEAR(P338),MONTH(P338),1), IF(K338&gt;10, C338, IF(SUMIFS($K:$K, $C:$C, C338, $P:$P, "&gt;="&amp;DATE(YEAR(P338),MONTH(P338),1), $P:$P, "&lt;="&amp;EOMONTH(P338,0))&gt;10, C338, "")), ""))), "")</f>
        <v/>
      </c>
      <c r="U338" t="str">
        <f>IF(AND(P338&lt;&gt;"", P338&gt;=DATE(YEAR(P338),MONTH(P338),1), SUMIFS($K:$K, $C:$C, C338, $P:$P, "&gt;="&amp;DATE(YEAR(P338),MONTH(P338),1), $P:$P, "&lt;="&amp;EOMONTH(P338,0))&gt;10), K338, "")</f>
        <v/>
      </c>
      <c r="V338" t="str">
        <f>IF(AND(P338&lt;&gt;"", P338&gt;=DATE(YEAR(P338),MONTH(P338),1), SUMIFS($K:$K, $C:$C, C338, $P:$P, "&gt;="&amp;DATE(YEAR(P338),MONTH(P338),1), $P:$P, "&lt;="&amp;EOMONTH(P338,0))&gt;10), YEAR(P338), "")</f>
        <v/>
      </c>
      <c r="W338" t="str">
        <f>IF(AND(P338&lt;&gt;"", P338&gt;=DATE(YEAR(P338),MONTH(P338),1), SUMIFS($K:$K, $C:$C, C338, $P:$P, "&gt;="&amp;DATE(YEAR(P338),MONTH(P338),1), $P:$P, "&lt;="&amp;EOMONTH(P338,0))&gt;10), TEXT(P338, "MMMM"), "")</f>
        <v/>
      </c>
      <c r="X338" t="str" cm="1">
        <f t="array" ref="X338">IF(AND(P338&lt;&gt;"", P338&gt;=DATE(YEAR(P338),MONTH(P338),1), SUMIFS($K:$K, $C:$C, C338, $P:$P, "&gt;="&amp;DATE(YEAR(P338),MONTH(P338),1), $P:$P, "&lt;="&amp;EOMONTH(P338,0))&gt;10), _xlfn.TEXTJOIN(", ", TRUE, _xlfn._xlws.FILTER($R:$R, ($C:$C=C338) * ($P:$P&gt;=DATE(YEAR(P338),MONTH(P338),1)) * ($P:$P&lt;=EOMONTH(P338,0)))), "")</f>
        <v/>
      </c>
      <c r="Y338" t="str" cm="1">
        <f t="array" ref="Y338">IF(AND(P338&lt;&gt;"", P338&gt;=DATE(YEAR(P338),MONTH(P338),1), SUMIFS($K:$K, $C:$C, C338, $P:$P, "&gt;="&amp;DATE(YEAR(P338),MONTH(P338),1), $P:$P, "&lt;="&amp;EOMONTH(P338,0))&gt;10), _xlfn.TEXTJOIN(", ", TRUE, _xlfn._xlws.FILTER($S:$S, ($C:$C=C338) * ($P:$P&gt;=DATE(YEAR(P338),MONTH(P338),1)) * ($P:$P&lt;=EOMONTH(P338,0)))), "")</f>
        <v/>
      </c>
    </row>
    <row r="339" spans="1:25" x14ac:dyDescent="0.25">
      <c r="A339" s="83">
        <v>332</v>
      </c>
      <c r="B339" s="111" t="s">
        <v>26038</v>
      </c>
      <c r="C339" s="159" t="str">
        <f>_xlfn.XLOOKUP(D339,[1]!Data[CEDULA],[1]!Data[Nombre Completo],"No Existe",0,1)</f>
        <v>IVAN DARIO MOLINA ARTETA</v>
      </c>
      <c r="D339" s="162">
        <v>1044392901</v>
      </c>
      <c r="E339" s="139">
        <f>IFERROR(_xlfn.NUMBERVALUE(Data[[#This Row],[CEDULA ]],",","."),_xlfn.NUMBERVALUE(Data[[#This Row],[CEDULA ]],".",","))</f>
        <v>1044392901</v>
      </c>
      <c r="F339" s="139" t="str">
        <f>_xlfn.XLOOKUP(E339,[1]!Data[CEDULA],[1]!Data[CARGO],"No Existe",0,1)</f>
        <v>SUPERNUMERARIO(A)</v>
      </c>
      <c r="G339" s="24" t="str">
        <f>_xlfn.XLOOKUP(E339,[1]!Data[CEDULA],[1]!Data[EMPRESA DONDE PRESTA SERVICIO],"No Existe",0,1)</f>
        <v>COMFAMILIAR ATLANTICO</v>
      </c>
      <c r="H339" s="24" t="str">
        <f>_xlfn.XLOOKUP(E339,[1]!Data[CEDULA],[1]!Data[UBICACIÓN],"No Existe",0,1)</f>
        <v>TURIPANA</v>
      </c>
      <c r="I339" s="24" t="s">
        <v>25912</v>
      </c>
      <c r="J339" s="111" t="str">
        <f>UPPER(TEXT(Data[[#This Row],[F. INICIO]],"mmmm"))</f>
        <v>FEBRERO</v>
      </c>
      <c r="K339" s="13">
        <v>6</v>
      </c>
      <c r="L339" s="11" t="s">
        <v>5</v>
      </c>
      <c r="M339" s="11" t="s">
        <v>25630</v>
      </c>
      <c r="N339" s="141" t="str">
        <f>_xlfn.XLOOKUP(D339,[1]!Data[CEDULA],[1]!Data[EPS/SURA],"No Existe",0,1)</f>
        <v>EPS/SURA</v>
      </c>
      <c r="O339" s="11">
        <f>YEAR(Data[[#This Row],[F. INICIO]])</f>
        <v>2021</v>
      </c>
      <c r="P339" s="19">
        <v>44250</v>
      </c>
      <c r="Q339" s="19">
        <v>44255</v>
      </c>
      <c r="R339" s="24" t="s">
        <v>7226</v>
      </c>
      <c r="S339" s="92" t="str">
        <f>IF(Data[[#This Row],[TIPO DE INCAPACIDAD]]="LICENCIA DE PATERNIDAD","Licencia de paternidad",IF(Data[[#This Row],[TIPO DE INCAPACIDAD]]="LICENCIA DE LUTO","Licencia de Luto",_xlfn.IFNA(VLOOKUP(R339,'CIE-10 PARA RIPS'!$A$6:B13504,2,0),"No especificado")))</f>
        <v>Otros hidroceles</v>
      </c>
      <c r="T339" t="str">
        <f>IF(P339&lt;&gt;"", IF(P339&gt;0, IF(P339&lt;=DATE(YEAR(P339),MONTH(P339),DAY(P339)), IF(P339&gt;=DATE(YEAR(P339),MONTH(P339),1), IF(K339&gt;10, C339, IF(SUMIFS($K:$K, $C:$C, C339, $P:$P, "&gt;="&amp;DATE(YEAR(P339),MONTH(P339),1), $P:$P, "&lt;="&amp;EOMONTH(P339,0))&gt;10, C339, "")), ""))), "")</f>
        <v/>
      </c>
      <c r="U339" t="str">
        <f>IF(AND(P339&lt;&gt;"", P339&gt;=DATE(YEAR(P339),MONTH(P339),1), SUMIFS($K:$K, $C:$C, C339, $P:$P, "&gt;="&amp;DATE(YEAR(P339),MONTH(P339),1), $P:$P, "&lt;="&amp;EOMONTH(P339,0))&gt;10), K339, "")</f>
        <v/>
      </c>
      <c r="V339" t="str">
        <f>IF(AND(P339&lt;&gt;"", P339&gt;=DATE(YEAR(P339),MONTH(P339),1), SUMIFS($K:$K, $C:$C, C339, $P:$P, "&gt;="&amp;DATE(YEAR(P339),MONTH(P339),1), $P:$P, "&lt;="&amp;EOMONTH(P339,0))&gt;10), YEAR(P339), "")</f>
        <v/>
      </c>
      <c r="W339" t="str">
        <f>IF(AND(P339&lt;&gt;"", P339&gt;=DATE(YEAR(P339),MONTH(P339),1), SUMIFS($K:$K, $C:$C, C339, $P:$P, "&gt;="&amp;DATE(YEAR(P339),MONTH(P339),1), $P:$P, "&lt;="&amp;EOMONTH(P339,0))&gt;10), TEXT(P339, "MMMM"), "")</f>
        <v/>
      </c>
      <c r="X339" t="str" cm="1">
        <f t="array" ref="X339">IF(AND(P339&lt;&gt;"", P339&gt;=DATE(YEAR(P339),MONTH(P339),1), SUMIFS($K:$K, $C:$C, C339, $P:$P, "&gt;="&amp;DATE(YEAR(P339),MONTH(P339),1), $P:$P, "&lt;="&amp;EOMONTH(P339,0))&gt;10), _xlfn.TEXTJOIN(", ", TRUE, _xlfn._xlws.FILTER($R:$R, ($C:$C=C339) * ($P:$P&gt;=DATE(YEAR(P339),MONTH(P339),1)) * ($P:$P&lt;=EOMONTH(P339,0)))), "")</f>
        <v/>
      </c>
      <c r="Y339" t="str" cm="1">
        <f t="array" ref="Y339">IF(AND(P339&lt;&gt;"", P339&gt;=DATE(YEAR(P339),MONTH(P339),1), SUMIFS($K:$K, $C:$C, C339, $P:$P, "&gt;="&amp;DATE(YEAR(P339),MONTH(P339),1), $P:$P, "&lt;="&amp;EOMONTH(P339,0))&gt;10), _xlfn.TEXTJOIN(", ", TRUE, _xlfn._xlws.FILTER($S:$S, ($C:$C=C339) * ($P:$P&gt;=DATE(YEAR(P339),MONTH(P339),1)) * ($P:$P&lt;=EOMONTH(P339,0)))), "")</f>
        <v/>
      </c>
    </row>
    <row r="340" spans="1:25" x14ac:dyDescent="0.25">
      <c r="A340" s="83">
        <v>333</v>
      </c>
      <c r="B340" s="111" t="s">
        <v>26038</v>
      </c>
      <c r="C340" s="159" t="str">
        <f>_xlfn.XLOOKUP(D340,[1]!Data[CEDULA],[1]!Data[Nombre Completo],"No Existe",0,1)</f>
        <v>IVAN DARIO MOLINA ARTETA</v>
      </c>
      <c r="D340" s="162">
        <v>1044392901</v>
      </c>
      <c r="E340" s="139">
        <f>IFERROR(_xlfn.NUMBERVALUE(Data[[#This Row],[CEDULA ]],",","."),_xlfn.NUMBERVALUE(Data[[#This Row],[CEDULA ]],".",","))</f>
        <v>1044392901</v>
      </c>
      <c r="F340" s="139" t="str">
        <f>_xlfn.XLOOKUP(E340,[1]!Data[CEDULA],[1]!Data[CARGO],"No Existe",0,1)</f>
        <v>SUPERNUMERARIO(A)</v>
      </c>
      <c r="G340" s="24" t="str">
        <f>_xlfn.XLOOKUP(E340,[1]!Data[CEDULA],[1]!Data[EMPRESA DONDE PRESTA SERVICIO],"No Existe",0,1)</f>
        <v>COMFAMILIAR ATLANTICO</v>
      </c>
      <c r="H340" s="24" t="str">
        <f>_xlfn.XLOOKUP(E340,[1]!Data[CEDULA],[1]!Data[UBICACIÓN],"No Existe",0,1)</f>
        <v>TURIPANA</v>
      </c>
      <c r="I340" s="24" t="s">
        <v>25912</v>
      </c>
      <c r="J340" s="111" t="str">
        <f>UPPER(TEXT(Data[[#This Row],[F. INICIO]],"mmmm"))</f>
        <v>MARZO</v>
      </c>
      <c r="K340" s="13">
        <v>14</v>
      </c>
      <c r="L340" s="11" t="s">
        <v>5</v>
      </c>
      <c r="M340" s="11" t="s">
        <v>25630</v>
      </c>
      <c r="N340" s="141" t="str">
        <f>_xlfn.XLOOKUP(D340,[1]!Data[CEDULA],[1]!Data[EPS/SURA],"No Existe",0,1)</f>
        <v>EPS/SURA</v>
      </c>
      <c r="O340" s="11">
        <f>YEAR(Data[[#This Row],[F. INICIO]])</f>
        <v>2021</v>
      </c>
      <c r="P340" s="19">
        <v>44256</v>
      </c>
      <c r="Q340" s="19">
        <v>44269</v>
      </c>
      <c r="R340" s="24" t="s">
        <v>7226</v>
      </c>
      <c r="S340" s="92" t="str">
        <f>IF(Data[[#This Row],[TIPO DE INCAPACIDAD]]="LICENCIA DE PATERNIDAD","Licencia de paternidad",IF(Data[[#This Row],[TIPO DE INCAPACIDAD]]="LICENCIA DE LUTO","Licencia de Luto",_xlfn.IFNA(VLOOKUP(R340,'CIE-10 PARA RIPS'!$A$6:B13505,2,0),"No especificado")))</f>
        <v>Otros hidroceles</v>
      </c>
      <c r="T340" t="str">
        <f>IF(P340&lt;&gt;"", IF(P340&gt;0, IF(P340&lt;=DATE(YEAR(P340),MONTH(P340),DAY(P340)), IF(P340&gt;=DATE(YEAR(P340),MONTH(P340),1), IF(K340&gt;10, C340, IF(SUMIFS($K:$K, $C:$C, C340, $P:$P, "&gt;="&amp;DATE(YEAR(P340),MONTH(P340),1), $P:$P, "&lt;="&amp;EOMONTH(P340,0))&gt;10, C340, "")), ""))), "")</f>
        <v>IVAN DARIO MOLINA ARTETA</v>
      </c>
      <c r="U340">
        <f>IF(AND(P340&lt;&gt;"", P340&gt;=DATE(YEAR(P340),MONTH(P340),1), SUMIFS($K:$K, $C:$C, C340, $P:$P, "&gt;="&amp;DATE(YEAR(P340),MONTH(P340),1), $P:$P, "&lt;="&amp;EOMONTH(P340,0))&gt;10), K340, "")</f>
        <v>14</v>
      </c>
      <c r="V340">
        <f>IF(AND(P340&lt;&gt;"", P340&gt;=DATE(YEAR(P340),MONTH(P340),1), SUMIFS($K:$K, $C:$C, C340, $P:$P, "&gt;="&amp;DATE(YEAR(P340),MONTH(P340),1), $P:$P, "&lt;="&amp;EOMONTH(P340,0))&gt;10), YEAR(P340), "")</f>
        <v>2021</v>
      </c>
      <c r="W340" t="str">
        <f>IF(AND(P340&lt;&gt;"", P340&gt;=DATE(YEAR(P340),MONTH(P340),1), SUMIFS($K:$K, $C:$C, C340, $P:$P, "&gt;="&amp;DATE(YEAR(P340),MONTH(P340),1), $P:$P, "&lt;="&amp;EOMONTH(P340,0))&gt;10), TEXT(P340, "MMMM"), "")</f>
        <v>marzo</v>
      </c>
      <c r="X340" t="str" cm="1">
        <f t="array" ref="X340">IF(AND(P340&lt;&gt;"", P340&gt;=DATE(YEAR(P340),MONTH(P340),1), SUMIFS($K:$K, $C:$C, C340, $P:$P, "&gt;="&amp;DATE(YEAR(P340),MONTH(P340),1), $P:$P, "&lt;="&amp;EOMONTH(P340,0))&gt;10), _xlfn.TEXTJOIN(", ", TRUE, _xlfn._xlws.FILTER($R:$R, ($C:$C=C340) * ($P:$P&gt;=DATE(YEAR(P340),MONTH(P340),1)) * ($P:$P&lt;=EOMONTH(P340,0)))), "")</f>
        <v>N432</v>
      </c>
      <c r="Y340" t="str" cm="1">
        <f t="array" ref="Y340">IF(AND(P340&lt;&gt;"", P340&gt;=DATE(YEAR(P340),MONTH(P340),1), SUMIFS($K:$K, $C:$C, C340, $P:$P, "&gt;="&amp;DATE(YEAR(P340),MONTH(P340),1), $P:$P, "&lt;="&amp;EOMONTH(P340,0))&gt;10), _xlfn.TEXTJOIN(", ", TRUE, _xlfn._xlws.FILTER($S:$S, ($C:$C=C340) * ($P:$P&gt;=DATE(YEAR(P340),MONTH(P340),1)) * ($P:$P&lt;=EOMONTH(P340,0)))), "")</f>
        <v>Otros hidroceles</v>
      </c>
    </row>
    <row r="341" spans="1:25" x14ac:dyDescent="0.25">
      <c r="A341" s="83">
        <v>334</v>
      </c>
      <c r="B341" s="111" t="s">
        <v>26038</v>
      </c>
      <c r="C341" s="159" t="str">
        <f>_xlfn.XLOOKUP(D341,[1]!Data[CEDULA],[1]!Data[Nombre Completo],"No Existe",0,1)</f>
        <v>EDDIE ENRIQUE MEZA GONZALEZ</v>
      </c>
      <c r="D341">
        <v>1044424401</v>
      </c>
      <c r="E341" s="140">
        <f>IFERROR(_xlfn.NUMBERVALUE(Data[[#This Row],[CEDULA ]],",","."),_xlfn.NUMBERVALUE(Data[[#This Row],[CEDULA ]],".",","))</f>
        <v>1044424401</v>
      </c>
      <c r="F341" s="140" t="str">
        <f>_xlfn.XLOOKUP(E341,[1]!Data[CEDULA],[1]!Data[CARGO],"No Existe",0,1)</f>
        <v>SUPERNUMERARIO(A)</v>
      </c>
      <c r="G341" s="5" t="str">
        <f>_xlfn.XLOOKUP(E341,[1]!Data[CEDULA],[1]!Data[EMPRESA DONDE PRESTA SERVICIO],"No Existe",0,1)</f>
        <v>COMFAMILIAR ATLANTICO</v>
      </c>
      <c r="H341" s="5" t="str">
        <f>_xlfn.XLOOKUP(E341,[1]!Data[CEDULA],[1]!Data[UBICACIÓN],"No Existe",0,1)</f>
        <v>CENTRO RECREACIONAL TURIPANA</v>
      </c>
      <c r="I341" s="11" t="s">
        <v>25912</v>
      </c>
      <c r="J341" s="111" t="str">
        <f>UPPER(TEXT(Data[[#This Row],[F. INICIO]],"mmmm"))</f>
        <v>SEPTIEMBRE</v>
      </c>
      <c r="K341" s="13">
        <v>7</v>
      </c>
      <c r="L341" s="11" t="s">
        <v>5</v>
      </c>
      <c r="M341" s="11" t="s">
        <v>25630</v>
      </c>
      <c r="N341" s="141" t="str">
        <f>_xlfn.XLOOKUP(D341,[1]!Data[CEDULA],[1]!Data[EPS/SURA],"No Existe",0,1)</f>
        <v>NUEVA E.P.S.</v>
      </c>
      <c r="O341" s="5">
        <f>YEAR(Data[[#This Row],[F. INICIO]])</f>
        <v>2016</v>
      </c>
      <c r="P341" s="26">
        <v>42614</v>
      </c>
      <c r="Q341" s="7">
        <v>42620</v>
      </c>
      <c r="R341" s="11" t="s">
        <v>101</v>
      </c>
      <c r="S341" s="92" t="str">
        <f>IF(Data[[#This Row],[TIPO DE INCAPACIDAD]]="LICENCIA DE PATERNIDAD","Licencia de paternidad",IF(Data[[#This Row],[TIPO DE INCAPACIDAD]]="LICENCIA DE LUTO","Licencia de Luto",_xlfn.IFNA(VLOOKUP(R341,'CIE-10 PARA RIPS'!$A$6:B13506,2,0),"No especificado")))</f>
        <v>Contusion del hombro y del brazo</v>
      </c>
      <c r="T341" t="str">
        <f>IF(P341&lt;&gt;"", IF(P341&gt;0, IF(P341&lt;=DATE(YEAR(P341),MONTH(P341),DAY(P341)), IF(P341&gt;=DATE(YEAR(P341),MONTH(P341),1), IF(K341&gt;10, C341, IF(SUMIFS($K:$K, $C:$C, C341, $P:$P, "&gt;="&amp;DATE(YEAR(P341),MONTH(P341),1), $P:$P, "&lt;="&amp;EOMONTH(P341,0))&gt;10, C341, "")), ""))), "")</f>
        <v/>
      </c>
      <c r="U341" t="str">
        <f>IF(AND(P341&lt;&gt;"", P341&gt;=DATE(YEAR(P341),MONTH(P341),1), SUMIFS($K:$K, $C:$C, C341, $P:$P, "&gt;="&amp;DATE(YEAR(P341),MONTH(P341),1), $P:$P, "&lt;="&amp;EOMONTH(P341,0))&gt;10), K341, "")</f>
        <v/>
      </c>
      <c r="V341" t="str">
        <f>IF(AND(P341&lt;&gt;"", P341&gt;=DATE(YEAR(P341),MONTH(P341),1), SUMIFS($K:$K, $C:$C, C341, $P:$P, "&gt;="&amp;DATE(YEAR(P341),MONTH(P341),1), $P:$P, "&lt;="&amp;EOMONTH(P341,0))&gt;10), YEAR(P341), "")</f>
        <v/>
      </c>
      <c r="W341" t="str">
        <f>IF(AND(P341&lt;&gt;"", P341&gt;=DATE(YEAR(P341),MONTH(P341),1), SUMIFS($K:$K, $C:$C, C341, $P:$P, "&gt;="&amp;DATE(YEAR(P341),MONTH(P341),1), $P:$P, "&lt;="&amp;EOMONTH(P341,0))&gt;10), TEXT(P341, "MMMM"), "")</f>
        <v/>
      </c>
      <c r="X341" t="str" cm="1">
        <f t="array" ref="X341">IF(AND(P341&lt;&gt;"", P341&gt;=DATE(YEAR(P341),MONTH(P341),1), SUMIFS($K:$K, $C:$C, C341, $P:$P, "&gt;="&amp;DATE(YEAR(P341),MONTH(P341),1), $P:$P, "&lt;="&amp;EOMONTH(P341,0))&gt;10), _xlfn.TEXTJOIN(", ", TRUE, _xlfn._xlws.FILTER($R:$R, ($C:$C=C341) * ($P:$P&gt;=DATE(YEAR(P341),MONTH(P341),1)) * ($P:$P&lt;=EOMONTH(P341,0)))), "")</f>
        <v/>
      </c>
      <c r="Y341" t="str" cm="1">
        <f t="array" ref="Y341">IF(AND(P341&lt;&gt;"", P341&gt;=DATE(YEAR(P341),MONTH(P341),1), SUMIFS($K:$K, $C:$C, C341, $P:$P, "&gt;="&amp;DATE(YEAR(P341),MONTH(P341),1), $P:$P, "&lt;="&amp;EOMONTH(P341,0))&gt;10), _xlfn.TEXTJOIN(", ", TRUE, _xlfn._xlws.FILTER($S:$S, ($C:$C=C341) * ($P:$P&gt;=DATE(YEAR(P341),MONTH(P341),1)) * ($P:$P&lt;=EOMONTH(P341,0)))), "")</f>
        <v/>
      </c>
    </row>
    <row r="342" spans="1:25" x14ac:dyDescent="0.25">
      <c r="A342" s="83">
        <v>335</v>
      </c>
      <c r="B342" s="111" t="s">
        <v>26038</v>
      </c>
      <c r="C342" s="159" t="str">
        <f>_xlfn.XLOOKUP(D342,[1]!Data[CEDULA],[1]!Data[Nombre Completo],"No Existe",0,1)</f>
        <v>ZAMIT  SOLANO MEJIA</v>
      </c>
      <c r="D342" s="162">
        <v>1048205563</v>
      </c>
      <c r="E342" s="139">
        <f>IFERROR(_xlfn.NUMBERVALUE(Data[[#This Row],[CEDULA ]],",","."),_xlfn.NUMBERVALUE(Data[[#This Row],[CEDULA ]],".",","))</f>
        <v>1048205563</v>
      </c>
      <c r="F342" s="139" t="str">
        <f>_xlfn.XLOOKUP(E342,[1]!Data[CEDULA],[1]!Data[CARGO],"No Existe",0,1)</f>
        <v>AUXILIAR DE PRIMEROS AUXILIOS</v>
      </c>
      <c r="G342" s="24" t="str">
        <f>_xlfn.XLOOKUP(E342,[1]!Data[CEDULA],[1]!Data[EMPRESA DONDE PRESTA SERVICIO],"No Existe",0,1)</f>
        <v>COMFAMILIAR ATLANTICO</v>
      </c>
      <c r="H342" s="24" t="str">
        <f>_xlfn.XLOOKUP(E342,[1]!Data[CEDULA],[1]!Data[UBICACIÓN],"No Existe",0,1)</f>
        <v>CENTRO RECREACIONAL TURIPANA</v>
      </c>
      <c r="I342" s="24" t="s">
        <v>25912</v>
      </c>
      <c r="J342" s="111" t="str">
        <f>UPPER(TEXT(Data[[#This Row],[F. INICIO]],"mmmm"))</f>
        <v>ABRIL</v>
      </c>
      <c r="K342" s="13">
        <v>14</v>
      </c>
      <c r="L342" s="11" t="s">
        <v>5</v>
      </c>
      <c r="M342" s="11" t="s">
        <v>25630</v>
      </c>
      <c r="N342" s="141" t="str">
        <f>_xlfn.XLOOKUP(D342,[1]!Data[CEDULA],[1]!Data[EPS/SURA],"No Existe",0,1)</f>
        <v>NUEVA E.P.S.</v>
      </c>
      <c r="O342" s="11">
        <f>YEAR(Data[[#This Row],[F. INICIO]])</f>
        <v>2021</v>
      </c>
      <c r="P342" s="19">
        <v>44315</v>
      </c>
      <c r="Q342" s="19">
        <v>44328</v>
      </c>
      <c r="R342" s="24" t="s">
        <v>5169</v>
      </c>
      <c r="S342" s="92" t="str">
        <f>IF(Data[[#This Row],[TIPO DE INCAPACIDAD]]="LICENCIA DE PATERNIDAD","Licencia de paternidad",IF(Data[[#This Row],[TIPO DE INCAPACIDAD]]="LICENCIA DE LUTO","Licencia de Luto",_xlfn.IFNA(VLOOKUP(R342,'CIE-10 PARA RIPS'!$A$6:B13507,2,0),"No especificado")))</f>
        <v>Fractura de otras partes del torax oseo</v>
      </c>
      <c r="T342" t="str">
        <f>IF(P342&lt;&gt;"", IF(P342&gt;0, IF(P342&lt;=DATE(YEAR(P342),MONTH(P342),DAY(P342)), IF(P342&gt;=DATE(YEAR(P342),MONTH(P342),1), IF(K342&gt;10, C342, IF(SUMIFS($K:$K, $C:$C, C342, $P:$P, "&gt;="&amp;DATE(YEAR(P342),MONTH(P342),1), $P:$P, "&lt;="&amp;EOMONTH(P342,0))&gt;10, C342, "")), ""))), "")</f>
        <v>ZAMIT  SOLANO MEJIA</v>
      </c>
      <c r="U342">
        <f>IF(AND(P342&lt;&gt;"", P342&gt;=DATE(YEAR(P342),MONTH(P342),1), SUMIFS($K:$K, $C:$C, C342, $P:$P, "&gt;="&amp;DATE(YEAR(P342),MONTH(P342),1), $P:$P, "&lt;="&amp;EOMONTH(P342,0))&gt;10), K342, "")</f>
        <v>14</v>
      </c>
      <c r="V342">
        <f>IF(AND(P342&lt;&gt;"", P342&gt;=DATE(YEAR(P342),MONTH(P342),1), SUMIFS($K:$K, $C:$C, C342, $P:$P, "&gt;="&amp;DATE(YEAR(P342),MONTH(P342),1), $P:$P, "&lt;="&amp;EOMONTH(P342,0))&gt;10), YEAR(P342), "")</f>
        <v>2021</v>
      </c>
      <c r="W342" t="str">
        <f>IF(AND(P342&lt;&gt;"", P342&gt;=DATE(YEAR(P342),MONTH(P342),1), SUMIFS($K:$K, $C:$C, C342, $P:$P, "&gt;="&amp;DATE(YEAR(P342),MONTH(P342),1), $P:$P, "&lt;="&amp;EOMONTH(P342,0))&gt;10), TEXT(P342, "MMMM"), "")</f>
        <v>abril</v>
      </c>
      <c r="X342" t="str" cm="1">
        <f t="array" ref="X342">IF(AND(P342&lt;&gt;"", P342&gt;=DATE(YEAR(P342),MONTH(P342),1), SUMIFS($K:$K, $C:$C, C342, $P:$P, "&gt;="&amp;DATE(YEAR(P342),MONTH(P342),1), $P:$P, "&lt;="&amp;EOMONTH(P342,0))&gt;10), _xlfn.TEXTJOIN(", ", TRUE, _xlfn._xlws.FILTER($R:$R, ($C:$C=C342) * ($P:$P&gt;=DATE(YEAR(P342),MONTH(P342),1)) * ($P:$P&lt;=EOMONTH(P342,0)))), "")</f>
        <v>S228</v>
      </c>
      <c r="Y342" t="str" cm="1">
        <f t="array" ref="Y342">IF(AND(P342&lt;&gt;"", P342&gt;=DATE(YEAR(P342),MONTH(P342),1), SUMIFS($K:$K, $C:$C, C342, $P:$P, "&gt;="&amp;DATE(YEAR(P342),MONTH(P342),1), $P:$P, "&lt;="&amp;EOMONTH(P342,0))&gt;10), _xlfn.TEXTJOIN(", ", TRUE, _xlfn._xlws.FILTER($S:$S, ($C:$C=C342) * ($P:$P&gt;=DATE(YEAR(P342),MONTH(P342),1)) * ($P:$P&lt;=EOMONTH(P342,0)))), "")</f>
        <v>Fractura de otras partes del torax oseo</v>
      </c>
    </row>
    <row r="343" spans="1:25" x14ac:dyDescent="0.25">
      <c r="A343" s="83">
        <v>336</v>
      </c>
      <c r="B343" s="111" t="s">
        <v>26038</v>
      </c>
      <c r="C343" s="159" t="str">
        <f>_xlfn.XLOOKUP(D343,[1]!Data[CEDULA],[1]!Data[Nombre Completo],"No Existe",0,1)</f>
        <v>MARLEN PAOLA NUÑEZ TRAEGER</v>
      </c>
      <c r="D343" s="162">
        <v>1042443272</v>
      </c>
      <c r="E343" s="139">
        <f>IFERROR(_xlfn.NUMBERVALUE(Data[[#This Row],[CEDULA ]],",","."),_xlfn.NUMBERVALUE(Data[[#This Row],[CEDULA ]],".",","))</f>
        <v>1042443272</v>
      </c>
      <c r="F343" s="139" t="str">
        <f>_xlfn.XLOOKUP(E343,[1]!Data[CEDULA],[1]!Data[CARGO],"No Existe",0,1)</f>
        <v>RECEPCIONISTA</v>
      </c>
      <c r="G343" s="24" t="str">
        <f>_xlfn.XLOOKUP(E343,[1]!Data[CEDULA],[1]!Data[EMPRESA DONDE PRESTA SERVICIO],"No Existe",0,1)</f>
        <v>COMFAMILIAR ATLANTICO</v>
      </c>
      <c r="H343" s="24" t="str">
        <f>_xlfn.XLOOKUP(E343,[1]!Data[CEDULA],[1]!Data[UBICACIÓN],"No Existe",0,1)</f>
        <v>CENTRO RECREACIONAL TURIPANA</v>
      </c>
      <c r="I343" s="24" t="s">
        <v>25911</v>
      </c>
      <c r="J343" s="111" t="str">
        <f>UPPER(TEXT(Data[[#This Row],[F. INICIO]],"mmmm"))</f>
        <v>MAYO</v>
      </c>
      <c r="K343" s="13">
        <v>1</v>
      </c>
      <c r="L343" s="11" t="s">
        <v>5</v>
      </c>
      <c r="M343" s="11" t="s">
        <v>25630</v>
      </c>
      <c r="N343" s="141" t="str">
        <f>_xlfn.XLOOKUP(D343,[1]!Data[CEDULA],[1]!Data[EPS/SURA],"No Existe",0,1)</f>
        <v>EPS/SURA</v>
      </c>
      <c r="O343" s="11">
        <f>YEAR(Data[[#This Row],[F. INICIO]])</f>
        <v>2021</v>
      </c>
      <c r="P343" s="19">
        <v>44320</v>
      </c>
      <c r="Q343" s="19">
        <v>44320</v>
      </c>
      <c r="R343" s="24" t="s">
        <v>9886</v>
      </c>
      <c r="S343" s="92" t="str">
        <f>IF(Data[[#This Row],[TIPO DE INCAPACIDAD]]="LICENCIA DE PATERNIDAD","Licencia de paternidad",IF(Data[[#This Row],[TIPO DE INCAPACIDAD]]="LICENCIA DE LUTO","Licencia de Luto",_xlfn.IFNA(VLOOKUP(R343,'CIE-10 PARA RIPS'!$A$6:B13508,2,0),"No especificado")))</f>
        <v>Cefalea debida a tension</v>
      </c>
      <c r="T343" t="str">
        <f>IF(P343&lt;&gt;"", IF(P343&gt;0, IF(P343&lt;=DATE(YEAR(P343),MONTH(P343),DAY(P343)), IF(P343&gt;=DATE(YEAR(P343),MONTH(P343),1), IF(K343&gt;10, C343, IF(SUMIFS($K:$K, $C:$C, C343, $P:$P, "&gt;="&amp;DATE(YEAR(P343),MONTH(P343),1), $P:$P, "&lt;="&amp;EOMONTH(P343,0))&gt;10, C343, "")), ""))), "")</f>
        <v/>
      </c>
      <c r="U343" t="str">
        <f>IF(AND(P343&lt;&gt;"", P343&gt;=DATE(YEAR(P343),MONTH(P343),1), SUMIFS($K:$K, $C:$C, C343, $P:$P, "&gt;="&amp;DATE(YEAR(P343),MONTH(P343),1), $P:$P, "&lt;="&amp;EOMONTH(P343,0))&gt;10), K343, "")</f>
        <v/>
      </c>
      <c r="V343" t="str">
        <f>IF(AND(P343&lt;&gt;"", P343&gt;=DATE(YEAR(P343),MONTH(P343),1), SUMIFS($K:$K, $C:$C, C343, $P:$P, "&gt;="&amp;DATE(YEAR(P343),MONTH(P343),1), $P:$P, "&lt;="&amp;EOMONTH(P343,0))&gt;10), YEAR(P343), "")</f>
        <v/>
      </c>
      <c r="W343" t="str">
        <f>IF(AND(P343&lt;&gt;"", P343&gt;=DATE(YEAR(P343),MONTH(P343),1), SUMIFS($K:$K, $C:$C, C343, $P:$P, "&gt;="&amp;DATE(YEAR(P343),MONTH(P343),1), $P:$P, "&lt;="&amp;EOMONTH(P343,0))&gt;10), TEXT(P343, "MMMM"), "")</f>
        <v/>
      </c>
      <c r="X343" t="str" cm="1">
        <f t="array" ref="X343">IF(AND(P343&lt;&gt;"", P343&gt;=DATE(YEAR(P343),MONTH(P343),1), SUMIFS($K:$K, $C:$C, C343, $P:$P, "&gt;="&amp;DATE(YEAR(P343),MONTH(P343),1), $P:$P, "&lt;="&amp;EOMONTH(P343,0))&gt;10), _xlfn.TEXTJOIN(", ", TRUE, _xlfn._xlws.FILTER($R:$R, ($C:$C=C343) * ($P:$P&gt;=DATE(YEAR(P343),MONTH(P343),1)) * ($P:$P&lt;=EOMONTH(P343,0)))), "")</f>
        <v/>
      </c>
      <c r="Y343" t="str" cm="1">
        <f t="array" ref="Y343">IF(AND(P343&lt;&gt;"", P343&gt;=DATE(YEAR(P343),MONTH(P343),1), SUMIFS($K:$K, $C:$C, C343, $P:$P, "&gt;="&amp;DATE(YEAR(P343),MONTH(P343),1), $P:$P, "&lt;="&amp;EOMONTH(P343,0))&gt;10), _xlfn.TEXTJOIN(", ", TRUE, _xlfn._xlws.FILTER($S:$S, ($C:$C=C343) * ($P:$P&gt;=DATE(YEAR(P343),MONTH(P343),1)) * ($P:$P&lt;=EOMONTH(P343,0)))), "")</f>
        <v/>
      </c>
    </row>
    <row r="344" spans="1:25" x14ac:dyDescent="0.25">
      <c r="A344" s="83">
        <v>337</v>
      </c>
      <c r="B344" s="111" t="s">
        <v>26038</v>
      </c>
      <c r="C344" s="159" t="str">
        <f>_xlfn.XLOOKUP(D344,[1]!Data[CEDULA],[1]!Data[Nombre Completo],"No Existe",0,1)</f>
        <v>ZULEIDYS MARGARITA JIMENEZ ACOSTA</v>
      </c>
      <c r="D344" s="162">
        <v>1045679956</v>
      </c>
      <c r="E344" s="139">
        <f>IFERROR(_xlfn.NUMBERVALUE(Data[[#This Row],[CEDULA ]],",","."),_xlfn.NUMBERVALUE(Data[[#This Row],[CEDULA ]],".",","))</f>
        <v>1045679956</v>
      </c>
      <c r="F344" s="139" t="str">
        <f>_xlfn.XLOOKUP(E344,[1]!Data[CEDULA],[1]!Data[CARGO],"No Existe",0,1)</f>
        <v>CAJERO(A)</v>
      </c>
      <c r="G344" s="24" t="str">
        <f>_xlfn.XLOOKUP(E344,[1]!Data[CEDULA],[1]!Data[EMPRESA DONDE PRESTA SERVICIO],"No Existe",0,1)</f>
        <v>COMFAMILIAR ATLANTICO</v>
      </c>
      <c r="H344" s="24" t="str">
        <f>_xlfn.XLOOKUP(E344,[1]!Data[CEDULA],[1]!Data[UBICACIÓN],"No Existe",0,1)</f>
        <v>CENTRO DE ATENCION PIMSAS</v>
      </c>
      <c r="I344" s="24" t="s">
        <v>25911</v>
      </c>
      <c r="J344" s="111" t="str">
        <f>UPPER(TEXT(Data[[#This Row],[F. INICIO]],"mmmm"))</f>
        <v>MAYO</v>
      </c>
      <c r="K344" s="13">
        <v>2</v>
      </c>
      <c r="L344" s="11" t="s">
        <v>5</v>
      </c>
      <c r="M344" s="11" t="s">
        <v>25630</v>
      </c>
      <c r="N344" s="141" t="str">
        <f>_xlfn.XLOOKUP(D344,[1]!Data[CEDULA],[1]!Data[EPS/SURA],"No Existe",0,1)</f>
        <v>EPS/SURA</v>
      </c>
      <c r="O344" s="11">
        <f>YEAR(Data[[#This Row],[F. INICIO]])</f>
        <v>2021</v>
      </c>
      <c r="P344" s="19">
        <v>44344</v>
      </c>
      <c r="Q344" s="19">
        <v>44345</v>
      </c>
      <c r="R344" s="24" t="s">
        <v>8296</v>
      </c>
      <c r="S344" s="92" t="str">
        <f>IF(Data[[#This Row],[TIPO DE INCAPACIDAD]]="LICENCIA DE PATERNIDAD","Licencia de paternidad",IF(Data[[#This Row],[TIPO DE INCAPACIDAD]]="LICENCIA DE LUTO","Licencia de Luto",_xlfn.IFNA(VLOOKUP(R344,'CIE-10 PARA RIPS'!$A$6:B13509,2,0),"No especificado")))</f>
        <v>Celulitis de la cara</v>
      </c>
      <c r="T344" t="str">
        <f>IF(P344&lt;&gt;"", IF(P344&gt;0, IF(P344&lt;=DATE(YEAR(P344),MONTH(P344),DAY(P344)), IF(P344&gt;=DATE(YEAR(P344),MONTH(P344),1), IF(K344&gt;10, C344, IF(SUMIFS($K:$K, $C:$C, C344, $P:$P, "&gt;="&amp;DATE(YEAR(P344),MONTH(P344),1), $P:$P, "&lt;="&amp;EOMONTH(P344,0))&gt;10, C344, "")), ""))), "")</f>
        <v/>
      </c>
      <c r="U344" t="str">
        <f>IF(AND(P344&lt;&gt;"", P344&gt;=DATE(YEAR(P344),MONTH(P344),1), SUMIFS($K:$K, $C:$C, C344, $P:$P, "&gt;="&amp;DATE(YEAR(P344),MONTH(P344),1), $P:$P, "&lt;="&amp;EOMONTH(P344,0))&gt;10), K344, "")</f>
        <v/>
      </c>
      <c r="V344" t="str">
        <f>IF(AND(P344&lt;&gt;"", P344&gt;=DATE(YEAR(P344),MONTH(P344),1), SUMIFS($K:$K, $C:$C, C344, $P:$P, "&gt;="&amp;DATE(YEAR(P344),MONTH(P344),1), $P:$P, "&lt;="&amp;EOMONTH(P344,0))&gt;10), YEAR(P344), "")</f>
        <v/>
      </c>
      <c r="W344" t="str">
        <f>IF(AND(P344&lt;&gt;"", P344&gt;=DATE(YEAR(P344),MONTH(P344),1), SUMIFS($K:$K, $C:$C, C344, $P:$P, "&gt;="&amp;DATE(YEAR(P344),MONTH(P344),1), $P:$P, "&lt;="&amp;EOMONTH(P344,0))&gt;10), TEXT(P344, "MMMM"), "")</f>
        <v/>
      </c>
      <c r="X344" t="str" cm="1">
        <f t="array" ref="X344">IF(AND(P344&lt;&gt;"", P344&gt;=DATE(YEAR(P344),MONTH(P344),1), SUMIFS($K:$K, $C:$C, C344, $P:$P, "&gt;="&amp;DATE(YEAR(P344),MONTH(P344),1), $P:$P, "&lt;="&amp;EOMONTH(P344,0))&gt;10), _xlfn.TEXTJOIN(", ", TRUE, _xlfn._xlws.FILTER($R:$R, ($C:$C=C344) * ($P:$P&gt;=DATE(YEAR(P344),MONTH(P344),1)) * ($P:$P&lt;=EOMONTH(P344,0)))), "")</f>
        <v/>
      </c>
      <c r="Y344" t="str" cm="1">
        <f t="array" ref="Y344">IF(AND(P344&lt;&gt;"", P344&gt;=DATE(YEAR(P344),MONTH(P344),1), SUMIFS($K:$K, $C:$C, C344, $P:$P, "&gt;="&amp;DATE(YEAR(P344),MONTH(P344),1), $P:$P, "&lt;="&amp;EOMONTH(P344,0))&gt;10), _xlfn.TEXTJOIN(", ", TRUE, _xlfn._xlws.FILTER($S:$S, ($C:$C=C344) * ($P:$P&gt;=DATE(YEAR(P344),MONTH(P344),1)) * ($P:$P&lt;=EOMONTH(P344,0)))), "")</f>
        <v/>
      </c>
    </row>
    <row r="345" spans="1:25" x14ac:dyDescent="0.25">
      <c r="A345" s="83">
        <v>338</v>
      </c>
      <c r="B345" s="111" t="s">
        <v>26038</v>
      </c>
      <c r="C345" s="159" t="str">
        <f>_xlfn.XLOOKUP(D345,[1]!Data[CEDULA],[1]!Data[Nombre Completo],"No Existe",0,1)</f>
        <v>ZULEIDYS MARGARITA JIMENEZ ACOSTA</v>
      </c>
      <c r="D345" s="162">
        <v>1045679956</v>
      </c>
      <c r="E345" s="139">
        <f>IFERROR(_xlfn.NUMBERVALUE(Data[[#This Row],[CEDULA ]],",","."),_xlfn.NUMBERVALUE(Data[[#This Row],[CEDULA ]],".",","))</f>
        <v>1045679956</v>
      </c>
      <c r="F345" s="139" t="str">
        <f>_xlfn.XLOOKUP(E345,[1]!Data[CEDULA],[1]!Data[CARGO],"No Existe",0,1)</f>
        <v>CAJERO(A)</v>
      </c>
      <c r="G345" s="24" t="str">
        <f>_xlfn.XLOOKUP(E345,[1]!Data[CEDULA],[1]!Data[EMPRESA DONDE PRESTA SERVICIO],"No Existe",0,1)</f>
        <v>COMFAMILIAR ATLANTICO</v>
      </c>
      <c r="H345" s="24" t="str">
        <f>_xlfn.XLOOKUP(E345,[1]!Data[CEDULA],[1]!Data[UBICACIÓN],"No Existe",0,1)</f>
        <v>CENTRO DE ATENCION PIMSAS</v>
      </c>
      <c r="I345" s="24" t="s">
        <v>25911</v>
      </c>
      <c r="J345" s="111" t="str">
        <f>UPPER(TEXT(Data[[#This Row],[F. INICIO]],"mmmm"))</f>
        <v>MAYO</v>
      </c>
      <c r="K345" s="13">
        <v>2</v>
      </c>
      <c r="L345" s="11" t="s">
        <v>5</v>
      </c>
      <c r="M345" s="11" t="s">
        <v>25630</v>
      </c>
      <c r="N345" s="141" t="str">
        <f>_xlfn.XLOOKUP(D345,[1]!Data[CEDULA],[1]!Data[EPS/SURA],"No Existe",0,1)</f>
        <v>EPS/SURA</v>
      </c>
      <c r="O345" s="11">
        <f>YEAR(Data[[#This Row],[F. INICIO]])</f>
        <v>2021</v>
      </c>
      <c r="P345" s="19">
        <v>44347</v>
      </c>
      <c r="Q345" s="19">
        <v>44348</v>
      </c>
      <c r="R345" s="24" t="s">
        <v>8666</v>
      </c>
      <c r="S345" s="92" t="str">
        <f>IF(Data[[#This Row],[TIPO DE INCAPACIDAD]]="LICENCIA DE PATERNIDAD","Licencia de paternidad",IF(Data[[#This Row],[TIPO DE INCAPACIDAD]]="LICENCIA DE LUTO","Licencia de Luto",_xlfn.IFNA(VLOOKUP(R345,'CIE-10 PARA RIPS'!$A$6:B13510,2,0),"No especificado")))</f>
        <v>Otras enfermedades periodontales</v>
      </c>
      <c r="T345" t="str">
        <f>IF(P345&lt;&gt;"", IF(P345&gt;0, IF(P345&lt;=DATE(YEAR(P345),MONTH(P345),DAY(P345)), IF(P345&gt;=DATE(YEAR(P345),MONTH(P345),1), IF(K345&gt;10, C345, IF(SUMIFS($K:$K, $C:$C, C345, $P:$P, "&gt;="&amp;DATE(YEAR(P345),MONTH(P345),1), $P:$P, "&lt;="&amp;EOMONTH(P345,0))&gt;10, C345, "")), ""))), "")</f>
        <v/>
      </c>
      <c r="U345" t="str">
        <f>IF(AND(P345&lt;&gt;"", P345&gt;=DATE(YEAR(P345),MONTH(P345),1), SUMIFS($K:$K, $C:$C, C345, $P:$P, "&gt;="&amp;DATE(YEAR(P345),MONTH(P345),1), $P:$P, "&lt;="&amp;EOMONTH(P345,0))&gt;10), K345, "")</f>
        <v/>
      </c>
      <c r="V345" t="str">
        <f>IF(AND(P345&lt;&gt;"", P345&gt;=DATE(YEAR(P345),MONTH(P345),1), SUMIFS($K:$K, $C:$C, C345, $P:$P, "&gt;="&amp;DATE(YEAR(P345),MONTH(P345),1), $P:$P, "&lt;="&amp;EOMONTH(P345,0))&gt;10), YEAR(P345), "")</f>
        <v/>
      </c>
      <c r="W345" t="str">
        <f>IF(AND(P345&lt;&gt;"", P345&gt;=DATE(YEAR(P345),MONTH(P345),1), SUMIFS($K:$K, $C:$C, C345, $P:$P, "&gt;="&amp;DATE(YEAR(P345),MONTH(P345),1), $P:$P, "&lt;="&amp;EOMONTH(P345,0))&gt;10), TEXT(P345, "MMMM"), "")</f>
        <v/>
      </c>
      <c r="X345" t="str" cm="1">
        <f t="array" ref="X345">IF(AND(P345&lt;&gt;"", P345&gt;=DATE(YEAR(P345),MONTH(P345),1), SUMIFS($K:$K, $C:$C, C345, $P:$P, "&gt;="&amp;DATE(YEAR(P345),MONTH(P345),1), $P:$P, "&lt;="&amp;EOMONTH(P345,0))&gt;10), _xlfn.TEXTJOIN(", ", TRUE, _xlfn._xlws.FILTER($R:$R, ($C:$C=C345) * ($P:$P&gt;=DATE(YEAR(P345),MONTH(P345),1)) * ($P:$P&lt;=EOMONTH(P345,0)))), "")</f>
        <v/>
      </c>
      <c r="Y345" t="str" cm="1">
        <f t="array" ref="Y345">IF(AND(P345&lt;&gt;"", P345&gt;=DATE(YEAR(P345),MONTH(P345),1), SUMIFS($K:$K, $C:$C, C345, $P:$P, "&gt;="&amp;DATE(YEAR(P345),MONTH(P345),1), $P:$P, "&lt;="&amp;EOMONTH(P345,0))&gt;10), _xlfn.TEXTJOIN(", ", TRUE, _xlfn._xlws.FILTER($S:$S, ($C:$C=C345) * ($P:$P&gt;=DATE(YEAR(P345),MONTH(P345),1)) * ($P:$P&lt;=EOMONTH(P345,0)))), "")</f>
        <v/>
      </c>
    </row>
    <row r="346" spans="1:25" ht="45" x14ac:dyDescent="0.25">
      <c r="A346" s="83">
        <v>339</v>
      </c>
      <c r="B346" s="111" t="s">
        <v>26038</v>
      </c>
      <c r="C346" s="159" t="str">
        <f>_xlfn.XLOOKUP(D346,[1]!Data[CEDULA],[1]!Data[Nombre Completo],"No Existe",0,1)</f>
        <v>JOSE ALFREDO CHARRIS PADILLA</v>
      </c>
      <c r="D346" s="162">
        <v>1044391493</v>
      </c>
      <c r="E346" s="139">
        <f>IFERROR(_xlfn.NUMBERVALUE(Data[[#This Row],[CEDULA ]],",","."),_xlfn.NUMBERVALUE(Data[[#This Row],[CEDULA ]],".",","))</f>
        <v>1044391493</v>
      </c>
      <c r="F346" s="139" t="str">
        <f>_xlfn.XLOOKUP(E346,[1]!Data[CEDULA],[1]!Data[CARGO],"No Existe",0,1)</f>
        <v>SUPERNUMERARIO(A)</v>
      </c>
      <c r="G346" s="24" t="str">
        <f>_xlfn.XLOOKUP(E346,[1]!Data[CEDULA],[1]!Data[EMPRESA DONDE PRESTA SERVICIO],"No Existe",0,1)</f>
        <v>COMFAMILIAR ATLANTICO</v>
      </c>
      <c r="H346" s="24" t="str">
        <f>_xlfn.XLOOKUP(E346,[1]!Data[CEDULA],[1]!Data[UBICACIÓN],"No Existe",0,1)</f>
        <v>CENTRO RECREACIONAL TURIPANA</v>
      </c>
      <c r="I346" s="24" t="s">
        <v>25912</v>
      </c>
      <c r="J346" s="111" t="str">
        <f>UPPER(TEXT(Data[[#This Row],[F. INICIO]],"mmmm"))</f>
        <v>JUNIO</v>
      </c>
      <c r="K346" s="13">
        <v>2</v>
      </c>
      <c r="L346" s="11" t="s">
        <v>5</v>
      </c>
      <c r="M346" s="11" t="s">
        <v>25630</v>
      </c>
      <c r="N346" s="141" t="str">
        <f>_xlfn.XLOOKUP(D346,[1]!Data[CEDULA],[1]!Data[EPS/SURA],"No Existe",0,1)</f>
        <v>MUTUALSER</v>
      </c>
      <c r="O346" s="11">
        <f>YEAR(Data[[#This Row],[F. INICIO]])</f>
        <v>2021</v>
      </c>
      <c r="P346" s="19">
        <v>44353</v>
      </c>
      <c r="Q346" s="19">
        <v>44354</v>
      </c>
      <c r="R346" s="24" t="s">
        <v>3878</v>
      </c>
      <c r="S346" s="92" t="str">
        <f>IF(Data[[#This Row],[TIPO DE INCAPACIDAD]]="LICENCIA DE PATERNIDAD","Licencia de paternidad",IF(Data[[#This Row],[TIPO DE INCAPACIDAD]]="LICENCIA DE LUTO","Licencia de Luto",_xlfn.IFNA(VLOOKUP(R346,'CIE-10 PARA RIPS'!$A$6:B13511,2,0),"No especificado")))</f>
        <v>Pasajero de motocicleta lesionado por colision con otros vehiculos de motor, y con los no especificados, en accidente de transito</v>
      </c>
      <c r="T346" t="str">
        <f>IF(P346&lt;&gt;"", IF(P346&gt;0, IF(P346&lt;=DATE(YEAR(P346),MONTH(P346),DAY(P346)), IF(P346&gt;=DATE(YEAR(P346),MONTH(P346),1), IF(K346&gt;10, C346, IF(SUMIFS($K:$K, $C:$C, C346, $P:$P, "&gt;="&amp;DATE(YEAR(P346),MONTH(P346),1), $P:$P, "&lt;="&amp;EOMONTH(P346,0))&gt;10, C346, "")), ""))), "")</f>
        <v/>
      </c>
      <c r="U346" t="str">
        <f>IF(AND(P346&lt;&gt;"", P346&gt;=DATE(YEAR(P346),MONTH(P346),1), SUMIFS($K:$K, $C:$C, C346, $P:$P, "&gt;="&amp;DATE(YEAR(P346),MONTH(P346),1), $P:$P, "&lt;="&amp;EOMONTH(P346,0))&gt;10), K346, "")</f>
        <v/>
      </c>
      <c r="V346" t="str">
        <f>IF(AND(P346&lt;&gt;"", P346&gt;=DATE(YEAR(P346),MONTH(P346),1), SUMIFS($K:$K, $C:$C, C346, $P:$P, "&gt;="&amp;DATE(YEAR(P346),MONTH(P346),1), $P:$P, "&lt;="&amp;EOMONTH(P346,0))&gt;10), YEAR(P346), "")</f>
        <v/>
      </c>
      <c r="W346" t="str">
        <f>IF(AND(P346&lt;&gt;"", P346&gt;=DATE(YEAR(P346),MONTH(P346),1), SUMIFS($K:$K, $C:$C, C346, $P:$P, "&gt;="&amp;DATE(YEAR(P346),MONTH(P346),1), $P:$P, "&lt;="&amp;EOMONTH(P346,0))&gt;10), TEXT(P346, "MMMM"), "")</f>
        <v/>
      </c>
      <c r="X346" t="str" cm="1">
        <f t="array" ref="X346">IF(AND(P346&lt;&gt;"", P346&gt;=DATE(YEAR(P346),MONTH(P346),1), SUMIFS($K:$K, $C:$C, C346, $P:$P, "&gt;="&amp;DATE(YEAR(P346),MONTH(P346),1), $P:$P, "&lt;="&amp;EOMONTH(P346,0))&gt;10), _xlfn.TEXTJOIN(", ", TRUE, _xlfn._xlws.FILTER($R:$R, ($C:$C=C346) * ($P:$P&gt;=DATE(YEAR(P346),MONTH(P346),1)) * ($P:$P&lt;=EOMONTH(P346,0)))), "")</f>
        <v/>
      </c>
      <c r="Y346" t="str" cm="1">
        <f t="array" ref="Y346">IF(AND(P346&lt;&gt;"", P346&gt;=DATE(YEAR(P346),MONTH(P346),1), SUMIFS($K:$K, $C:$C, C346, $P:$P, "&gt;="&amp;DATE(YEAR(P346),MONTH(P346),1), $P:$P, "&lt;="&amp;EOMONTH(P346,0))&gt;10), _xlfn.TEXTJOIN(", ", TRUE, _xlfn._xlws.FILTER($S:$S, ($C:$C=C346) * ($P:$P&gt;=DATE(YEAR(P346),MONTH(P346),1)) * ($P:$P&lt;=EOMONTH(P346,0)))), "")</f>
        <v/>
      </c>
    </row>
    <row r="347" spans="1:25" x14ac:dyDescent="0.25">
      <c r="A347" s="83">
        <v>340</v>
      </c>
      <c r="B347" s="111" t="s">
        <v>26038</v>
      </c>
      <c r="C347" s="159" t="str">
        <f>_xlfn.XLOOKUP(D347,[1]!Data[CEDULA],[1]!Data[Nombre Completo],"No Existe",0,1)</f>
        <v>RONALDO ENRIQUE MOLINA CORONELL</v>
      </c>
      <c r="D347" s="162">
        <v>3730772</v>
      </c>
      <c r="E347" s="139">
        <f>IFERROR(_xlfn.NUMBERVALUE(Data[[#This Row],[CEDULA ]],",","."),_xlfn.NUMBERVALUE(Data[[#This Row],[CEDULA ]],".",","))</f>
        <v>3730772</v>
      </c>
      <c r="F347" s="139" t="str">
        <f>_xlfn.XLOOKUP(E347,[1]!Data[CEDULA],[1]!Data[CARGO],"No Existe",0,1)</f>
        <v>SUPERNUMERARIO(A)</v>
      </c>
      <c r="G347" s="21" t="str">
        <f>_xlfn.XLOOKUP(E347,[1]!Data[CEDULA],[1]!Data[EMPRESA DONDE PRESTA SERVICIO],"No Existe",0,1)</f>
        <v>COMFAMILIAR ATLANTICO</v>
      </c>
      <c r="H347" s="21" t="str">
        <f>_xlfn.XLOOKUP(E347,[1]!Data[CEDULA],[1]!Data[UBICACIÓN],"No Existe",0,1)</f>
        <v>CENTRO RECREACIONAL TURIPANA</v>
      </c>
      <c r="I347" s="11" t="s">
        <v>25912</v>
      </c>
      <c r="J347" s="111" t="str">
        <f>UPPER(TEXT(Data[[#This Row],[F. INICIO]],"mmmm"))</f>
        <v>JUNIO</v>
      </c>
      <c r="K347" s="13">
        <v>4</v>
      </c>
      <c r="L347" s="11" t="s">
        <v>5</v>
      </c>
      <c r="M347" s="11" t="s">
        <v>25630</v>
      </c>
      <c r="N347" s="141" t="str">
        <f>_xlfn.XLOOKUP(D347,[1]!Data[CEDULA],[1]!Data[EPS/SURA],"No Existe",0,1)</f>
        <v>FAMISANAR</v>
      </c>
      <c r="O347" s="5">
        <f>YEAR(Data[[#This Row],[F. INICIO]])</f>
        <v>2021</v>
      </c>
      <c r="P347" s="17">
        <v>44372</v>
      </c>
      <c r="Q347" s="17">
        <v>44375</v>
      </c>
      <c r="R347" s="8" t="s">
        <v>8674</v>
      </c>
      <c r="S347" s="92" t="str">
        <f>IF(Data[[#This Row],[TIPO DE INCAPACIDAD]]="LICENCIA DE PATERNIDAD","Licencia de paternidad",IF(Data[[#This Row],[TIPO DE INCAPACIDAD]]="LICENCIA DE LUTO","Licencia de Luto",_xlfn.IFNA(VLOOKUP(R347,'CIE-10 PARA RIPS'!$A$6:B13512,2,0),"No especificado")))</f>
        <v>Absceso periapical sin fistula</v>
      </c>
      <c r="T347" t="str">
        <f>IF(P347&lt;&gt;"", IF(P347&gt;0, IF(P347&lt;=DATE(YEAR(P347),MONTH(P347),DAY(P347)), IF(P347&gt;=DATE(YEAR(P347),MONTH(P347),1), IF(K347&gt;10, C347, IF(SUMIFS($K:$K, $C:$C, C347, $P:$P, "&gt;="&amp;DATE(YEAR(P347),MONTH(P347),1), $P:$P, "&lt;="&amp;EOMONTH(P347,0))&gt;10, C347, "")), ""))), "")</f>
        <v/>
      </c>
      <c r="U347" t="str">
        <f>IF(AND(P347&lt;&gt;"", P347&gt;=DATE(YEAR(P347),MONTH(P347),1), SUMIFS($K:$K, $C:$C, C347, $P:$P, "&gt;="&amp;DATE(YEAR(P347),MONTH(P347),1), $P:$P, "&lt;="&amp;EOMONTH(P347,0))&gt;10), K347, "")</f>
        <v/>
      </c>
      <c r="V347" t="str">
        <f>IF(AND(P347&lt;&gt;"", P347&gt;=DATE(YEAR(P347),MONTH(P347),1), SUMIFS($K:$K, $C:$C, C347, $P:$P, "&gt;="&amp;DATE(YEAR(P347),MONTH(P347),1), $P:$P, "&lt;="&amp;EOMONTH(P347,0))&gt;10), YEAR(P347), "")</f>
        <v/>
      </c>
      <c r="W347" t="str">
        <f>IF(AND(P347&lt;&gt;"", P347&gt;=DATE(YEAR(P347),MONTH(P347),1), SUMIFS($K:$K, $C:$C, C347, $P:$P, "&gt;="&amp;DATE(YEAR(P347),MONTH(P347),1), $P:$P, "&lt;="&amp;EOMONTH(P347,0))&gt;10), TEXT(P347, "MMMM"), "")</f>
        <v/>
      </c>
      <c r="X347" t="str" cm="1">
        <f t="array" ref="X347">IF(AND(P347&lt;&gt;"", P347&gt;=DATE(YEAR(P347),MONTH(P347),1), SUMIFS($K:$K, $C:$C, C347, $P:$P, "&gt;="&amp;DATE(YEAR(P347),MONTH(P347),1), $P:$P, "&lt;="&amp;EOMONTH(P347,0))&gt;10), _xlfn.TEXTJOIN(", ", TRUE, _xlfn._xlws.FILTER($R:$R, ($C:$C=C347) * ($P:$P&gt;=DATE(YEAR(P347),MONTH(P347),1)) * ($P:$P&lt;=EOMONTH(P347,0)))), "")</f>
        <v/>
      </c>
      <c r="Y347" t="str" cm="1">
        <f t="array" ref="Y347">IF(AND(P347&lt;&gt;"", P347&gt;=DATE(YEAR(P347),MONTH(P347),1), SUMIFS($K:$K, $C:$C, C347, $P:$P, "&gt;="&amp;DATE(YEAR(P347),MONTH(P347),1), $P:$P, "&lt;="&amp;EOMONTH(P347,0))&gt;10), _xlfn.TEXTJOIN(", ", TRUE, _xlfn._xlws.FILTER($S:$S, ($C:$C=C347) * ($P:$P&gt;=DATE(YEAR(P347),MONTH(P347),1)) * ($P:$P&lt;=EOMONTH(P347,0)))), "")</f>
        <v/>
      </c>
    </row>
    <row r="348" spans="1:25" x14ac:dyDescent="0.25">
      <c r="A348" s="83">
        <v>341</v>
      </c>
      <c r="B348" s="111" t="s">
        <v>26038</v>
      </c>
      <c r="C348" s="159" t="str">
        <f>_xlfn.XLOOKUP(D348,[1]!Data[CEDULA],[1]!Data[Nombre Completo],"No Existe",0,1)</f>
        <v xml:space="preserve">JAIME ANTONIO MOLINARES </v>
      </c>
      <c r="D348" s="162">
        <v>3746452</v>
      </c>
      <c r="E348" s="139">
        <f>IFERROR(_xlfn.NUMBERVALUE(Data[[#This Row],[CEDULA ]],",","."),_xlfn.NUMBERVALUE(Data[[#This Row],[CEDULA ]],".",","))</f>
        <v>3746452</v>
      </c>
      <c r="F348" s="139" t="str">
        <f>_xlfn.XLOOKUP(E348,[1]!Data[CEDULA],[1]!Data[CARGO],"No Existe",0,1)</f>
        <v>AYUDANTE MANTENIMIENTO</v>
      </c>
      <c r="G348" s="5" t="str">
        <f>_xlfn.XLOOKUP(E348,[1]!Data[CEDULA],[1]!Data[EMPRESA DONDE PRESTA SERVICIO],"No Existe",0,1)</f>
        <v>COMFAMILIAR ATLANTICO</v>
      </c>
      <c r="H348" s="5" t="str">
        <f>_xlfn.XLOOKUP(E348,[1]!Data[CEDULA],[1]!Data[UBICACIÓN],"No Existe",0,1)</f>
        <v>MANTENIMIENTO TECNICO</v>
      </c>
      <c r="I348" s="24" t="s">
        <v>25912</v>
      </c>
      <c r="J348" s="111" t="str">
        <f>UPPER(TEXT(Data[[#This Row],[F. INICIO]],"mmmm"))</f>
        <v>JULIO</v>
      </c>
      <c r="K348" s="13">
        <v>3</v>
      </c>
      <c r="L348" s="11" t="s">
        <v>5</v>
      </c>
      <c r="M348" s="11" t="s">
        <v>25630</v>
      </c>
      <c r="N348" s="141" t="str">
        <f>_xlfn.XLOOKUP(D348,[1]!Data[CEDULA],[1]!Data[EPS/SURA],"No Existe",0,1)</f>
        <v>EPS/SURA</v>
      </c>
      <c r="O348" s="5">
        <f>YEAR(Data[[#This Row],[F. INICIO]])</f>
        <v>2021</v>
      </c>
      <c r="P348" s="17">
        <v>44384</v>
      </c>
      <c r="Q348" s="17">
        <v>44386</v>
      </c>
      <c r="R348" s="24" t="s">
        <v>7682</v>
      </c>
      <c r="S348" s="92" t="str">
        <f>IF(Data[[#This Row],[TIPO DE INCAPACIDAD]]="LICENCIA DE PATERNIDAD","Licencia de paternidad",IF(Data[[#This Row],[TIPO DE INCAPACIDAD]]="LICENCIA DE LUTO","Licencia de Luto",_xlfn.IFNA(VLOOKUP(R348,'CIE-10 PARA RIPS'!$A$6:B13513,2,0),"No especificado")))</f>
        <v>Lumbago no especificado</v>
      </c>
      <c r="T348" t="str">
        <f>IF(P348&lt;&gt;"", IF(P348&gt;0, IF(P348&lt;=DATE(YEAR(P348),MONTH(P348),DAY(P348)), IF(P348&gt;=DATE(YEAR(P348),MONTH(P348),1), IF(K348&gt;10, C348, IF(SUMIFS($K:$K, $C:$C, C348, $P:$P, "&gt;="&amp;DATE(YEAR(P348),MONTH(P348),1), $P:$P, "&lt;="&amp;EOMONTH(P348,0))&gt;10, C348, "")), ""))), "")</f>
        <v/>
      </c>
      <c r="U348" t="str">
        <f>IF(AND(P348&lt;&gt;"", P348&gt;=DATE(YEAR(P348),MONTH(P348),1), SUMIFS($K:$K, $C:$C, C348, $P:$P, "&gt;="&amp;DATE(YEAR(P348),MONTH(P348),1), $P:$P, "&lt;="&amp;EOMONTH(P348,0))&gt;10), K348, "")</f>
        <v/>
      </c>
      <c r="V348" t="str">
        <f>IF(AND(P348&lt;&gt;"", P348&gt;=DATE(YEAR(P348),MONTH(P348),1), SUMIFS($K:$K, $C:$C, C348, $P:$P, "&gt;="&amp;DATE(YEAR(P348),MONTH(P348),1), $P:$P, "&lt;="&amp;EOMONTH(P348,0))&gt;10), YEAR(P348), "")</f>
        <v/>
      </c>
      <c r="W348" t="str">
        <f>IF(AND(P348&lt;&gt;"", P348&gt;=DATE(YEAR(P348),MONTH(P348),1), SUMIFS($K:$K, $C:$C, C348, $P:$P, "&gt;="&amp;DATE(YEAR(P348),MONTH(P348),1), $P:$P, "&lt;="&amp;EOMONTH(P348,0))&gt;10), TEXT(P348, "MMMM"), "")</f>
        <v/>
      </c>
      <c r="X348" t="str" cm="1">
        <f t="array" ref="X348">IF(AND(P348&lt;&gt;"", P348&gt;=DATE(YEAR(P348),MONTH(P348),1), SUMIFS($K:$K, $C:$C, C348, $P:$P, "&gt;="&amp;DATE(YEAR(P348),MONTH(P348),1), $P:$P, "&lt;="&amp;EOMONTH(P348,0))&gt;10), _xlfn.TEXTJOIN(", ", TRUE, _xlfn._xlws.FILTER($R:$R, ($C:$C=C348) * ($P:$P&gt;=DATE(YEAR(P348),MONTH(P348),1)) * ($P:$P&lt;=EOMONTH(P348,0)))), "")</f>
        <v/>
      </c>
      <c r="Y348" t="str" cm="1">
        <f t="array" ref="Y348">IF(AND(P348&lt;&gt;"", P348&gt;=DATE(YEAR(P348),MONTH(P348),1), SUMIFS($K:$K, $C:$C, C348, $P:$P, "&gt;="&amp;DATE(YEAR(P348),MONTH(P348),1), $P:$P, "&lt;="&amp;EOMONTH(P348,0))&gt;10), _xlfn.TEXTJOIN(", ", TRUE, _xlfn._xlws.FILTER($S:$S, ($C:$C=C348) * ($P:$P&gt;=DATE(YEAR(P348),MONTH(P348),1)) * ($P:$P&lt;=EOMONTH(P348,0)))), "")</f>
        <v/>
      </c>
    </row>
    <row r="349" spans="1:25" x14ac:dyDescent="0.25">
      <c r="A349" s="83">
        <v>342</v>
      </c>
      <c r="B349" s="111" t="s">
        <v>26038</v>
      </c>
      <c r="C349" s="159" t="str">
        <f>_xlfn.XLOOKUP(D349,[1]!Data[CEDULA],[1]!Data[Nombre Completo],"No Existe",0,1)</f>
        <v>HONATAN ENRIQUE MOLINA REYES</v>
      </c>
      <c r="D349" s="162">
        <v>1044390709</v>
      </c>
      <c r="E349" s="139">
        <f>IFERROR(_xlfn.NUMBERVALUE(Data[[#This Row],[CEDULA ]],",","."),_xlfn.NUMBERVALUE(Data[[#This Row],[CEDULA ]],".",","))</f>
        <v>1044390709</v>
      </c>
      <c r="F349" s="139" t="str">
        <f>_xlfn.XLOOKUP(E349,[1]!Data[CEDULA],[1]!Data[CARGO],"No Existe",0,1)</f>
        <v>SUBCHEF</v>
      </c>
      <c r="G349" s="5" t="str">
        <f>_xlfn.XLOOKUP(E349,[1]!Data[CEDULA],[1]!Data[EMPRESA DONDE PRESTA SERVICIO],"No Existe",0,1)</f>
        <v>COMFAMILIAR ATLANTICO</v>
      </c>
      <c r="H349" s="5" t="str">
        <f>_xlfn.XLOOKUP(E349,[1]!Data[CEDULA],[1]!Data[UBICACIÓN],"No Existe",0,1)</f>
        <v>TURIPANA MERCADEO</v>
      </c>
      <c r="I349" s="24" t="s">
        <v>25912</v>
      </c>
      <c r="J349" s="111" t="str">
        <f>UPPER(TEXT(Data[[#This Row],[F. INICIO]],"mmmm"))</f>
        <v>JULIO</v>
      </c>
      <c r="K349" s="13">
        <v>7</v>
      </c>
      <c r="L349" s="11" t="s">
        <v>5</v>
      </c>
      <c r="M349" s="11" t="s">
        <v>25630</v>
      </c>
      <c r="N349" s="141" t="str">
        <f>_xlfn.XLOOKUP(D349,[1]!Data[CEDULA],[1]!Data[EPS/SURA],"No Existe",0,1)</f>
        <v>SALUD TOTAL</v>
      </c>
      <c r="O349" s="5">
        <f>YEAR(Data[[#This Row],[F. INICIO]])</f>
        <v>2021</v>
      </c>
      <c r="P349" s="17">
        <v>44405</v>
      </c>
      <c r="Q349" s="17">
        <v>44411</v>
      </c>
      <c r="R349" s="8" t="s">
        <v>11923</v>
      </c>
      <c r="S349" s="92" t="str">
        <f>IF(Data[[#This Row],[TIPO DE INCAPACIDAD]]="LICENCIA DE PATERNIDAD","Licencia de paternidad",IF(Data[[#This Row],[TIPO DE INCAPACIDAD]]="LICENCIA DE LUTO","Licencia de Luto",_xlfn.IFNA(VLOOKUP(R349,'CIE-10 PARA RIPS'!$A$6:B13514,2,0),"No especificado")))</f>
        <v>Infeccion viral, no especificada</v>
      </c>
      <c r="T349" t="str">
        <f>IF(P349&lt;&gt;"", IF(P349&gt;0, IF(P349&lt;=DATE(YEAR(P349),MONTH(P349),DAY(P349)), IF(P349&gt;=DATE(YEAR(P349),MONTH(P349),1), IF(K349&gt;10, C349, IF(SUMIFS($K:$K, $C:$C, C349, $P:$P, "&gt;="&amp;DATE(YEAR(P349),MONTH(P349),1), $P:$P, "&lt;="&amp;EOMONTH(P349,0))&gt;10, C349, "")), ""))), "")</f>
        <v/>
      </c>
      <c r="U349" t="str">
        <f>IF(AND(P349&lt;&gt;"", P349&gt;=DATE(YEAR(P349),MONTH(P349),1), SUMIFS($K:$K, $C:$C, C349, $P:$P, "&gt;="&amp;DATE(YEAR(P349),MONTH(P349),1), $P:$P, "&lt;="&amp;EOMONTH(P349,0))&gt;10), K349, "")</f>
        <v/>
      </c>
      <c r="V349" t="str">
        <f>IF(AND(P349&lt;&gt;"", P349&gt;=DATE(YEAR(P349),MONTH(P349),1), SUMIFS($K:$K, $C:$C, C349, $P:$P, "&gt;="&amp;DATE(YEAR(P349),MONTH(P349),1), $P:$P, "&lt;="&amp;EOMONTH(P349,0))&gt;10), YEAR(P349), "")</f>
        <v/>
      </c>
      <c r="W349" t="str">
        <f>IF(AND(P349&lt;&gt;"", P349&gt;=DATE(YEAR(P349),MONTH(P349),1), SUMIFS($K:$K, $C:$C, C349, $P:$P, "&gt;="&amp;DATE(YEAR(P349),MONTH(P349),1), $P:$P, "&lt;="&amp;EOMONTH(P349,0))&gt;10), TEXT(P349, "MMMM"), "")</f>
        <v/>
      </c>
      <c r="X349" t="str" cm="1">
        <f t="array" ref="X349">IF(AND(P349&lt;&gt;"", P349&gt;=DATE(YEAR(P349),MONTH(P349),1), SUMIFS($K:$K, $C:$C, C349, $P:$P, "&gt;="&amp;DATE(YEAR(P349),MONTH(P349),1), $P:$P, "&lt;="&amp;EOMONTH(P349,0))&gt;10), _xlfn.TEXTJOIN(", ", TRUE, _xlfn._xlws.FILTER($R:$R, ($C:$C=C349) * ($P:$P&gt;=DATE(YEAR(P349),MONTH(P349),1)) * ($P:$P&lt;=EOMONTH(P349,0)))), "")</f>
        <v/>
      </c>
      <c r="Y349" t="str" cm="1">
        <f t="array" ref="Y349">IF(AND(P349&lt;&gt;"", P349&gt;=DATE(YEAR(P349),MONTH(P349),1), SUMIFS($K:$K, $C:$C, C349, $P:$P, "&gt;="&amp;DATE(YEAR(P349),MONTH(P349),1), $P:$P, "&lt;="&amp;EOMONTH(P349,0))&gt;10), _xlfn.TEXTJOIN(", ", TRUE, _xlfn._xlws.FILTER($S:$S, ($C:$C=C349) * ($P:$P&gt;=DATE(YEAR(P349),MONTH(P349),1)) * ($P:$P&lt;=EOMONTH(P349,0)))), "")</f>
        <v/>
      </c>
    </row>
    <row r="350" spans="1:25" x14ac:dyDescent="0.25">
      <c r="A350" s="83">
        <v>343</v>
      </c>
      <c r="B350" s="111" t="s">
        <v>26038</v>
      </c>
      <c r="C350" s="159" t="str">
        <f>_xlfn.XLOOKUP(D350,[1]!Data[CEDULA],[1]!Data[Nombre Completo],"No Existe",0,1)</f>
        <v>MICHEL DAVID MARTINEZ CONTRERAS</v>
      </c>
      <c r="D350" s="165">
        <v>1047216134</v>
      </c>
      <c r="E350" s="142">
        <f>IFERROR(_xlfn.NUMBERVALUE(Data[[#This Row],[CEDULA ]],",","."),_xlfn.NUMBERVALUE(Data[[#This Row],[CEDULA ]],".",","))</f>
        <v>1047216134</v>
      </c>
      <c r="F350" s="142" t="str">
        <f>_xlfn.XLOOKUP(E350,[1]!Data[CEDULA],[1]!Data[CARGO],"No Existe",0,1)</f>
        <v>PANADERO</v>
      </c>
      <c r="G350" s="66" t="str">
        <f>_xlfn.XLOOKUP(E350,[1]!Data[CEDULA],[1]!Data[EMPRESA DONDE PRESTA SERVICIO],"No Existe",0,1)</f>
        <v>COMFAMILIAR ATLANTICO</v>
      </c>
      <c r="H350" s="66" t="str">
        <f>_xlfn.XLOOKUP(E350,[1]!Data[CEDULA],[1]!Data[UBICACIÓN],"No Existe",0,1)</f>
        <v>SEDE NORTE MERCADEO</v>
      </c>
      <c r="I350" s="14" t="s">
        <v>25912</v>
      </c>
      <c r="J350" s="111" t="str">
        <f>UPPER(TEXT(Data[[#This Row],[F. INICIO]],"mmmm"))</f>
        <v>AGOSTO</v>
      </c>
      <c r="K350" s="27">
        <v>7</v>
      </c>
      <c r="L350" s="11" t="s">
        <v>5</v>
      </c>
      <c r="M350" s="11" t="s">
        <v>25630</v>
      </c>
      <c r="N350" s="141" t="str">
        <f>_xlfn.XLOOKUP(D350,[1]!Data[CEDULA],[1]!Data[EPS/SURA],"No Existe",0,1)</f>
        <v>EPS/SURA</v>
      </c>
      <c r="O350" s="66">
        <f>YEAR(Data[[#This Row],[F. INICIO]])</f>
        <v>2021</v>
      </c>
      <c r="P350" s="72">
        <v>44415</v>
      </c>
      <c r="Q350" s="72">
        <v>44421</v>
      </c>
      <c r="R350" s="73" t="s">
        <v>12827</v>
      </c>
      <c r="S350" s="92" t="str">
        <f>IF(Data[[#This Row],[TIPO DE INCAPACIDAD]]="LICENCIA DE PATERNIDAD","Licencia de paternidad",IF(Data[[#This Row],[TIPO DE INCAPACIDAD]]="LICENCIA DE LUTO","Licencia de Luto",_xlfn.IFNA(VLOOKUP(R350,'CIE-10 PARA RIPS'!$A$6:B13515,2,0),"No especificado")))</f>
        <v>COVID-19, virus identificado</v>
      </c>
      <c r="T350" t="str">
        <f>IF(P350&lt;&gt;"", IF(P350&gt;0, IF(P350&lt;=DATE(YEAR(P350),MONTH(P350),DAY(P350)), IF(P350&gt;=DATE(YEAR(P350),MONTH(P350),1), IF(K350&gt;10, C350, IF(SUMIFS($K:$K, $C:$C, C350, $P:$P, "&gt;="&amp;DATE(YEAR(P350),MONTH(P350),1), $P:$P, "&lt;="&amp;EOMONTH(P350,0))&gt;10, C350, "")), ""))), "")</f>
        <v/>
      </c>
      <c r="U350" t="str">
        <f>IF(AND(P350&lt;&gt;"", P350&gt;=DATE(YEAR(P350),MONTH(P350),1), SUMIFS($K:$K, $C:$C, C350, $P:$P, "&gt;="&amp;DATE(YEAR(P350),MONTH(P350),1), $P:$P, "&lt;="&amp;EOMONTH(P350,0))&gt;10), K350, "")</f>
        <v/>
      </c>
      <c r="V350" t="str">
        <f>IF(AND(P350&lt;&gt;"", P350&gt;=DATE(YEAR(P350),MONTH(P350),1), SUMIFS($K:$K, $C:$C, C350, $P:$P, "&gt;="&amp;DATE(YEAR(P350),MONTH(P350),1), $P:$P, "&lt;="&amp;EOMONTH(P350,0))&gt;10), YEAR(P350), "")</f>
        <v/>
      </c>
      <c r="W350" t="str">
        <f>IF(AND(P350&lt;&gt;"", P350&gt;=DATE(YEAR(P350),MONTH(P350),1), SUMIFS($K:$K, $C:$C, C350, $P:$P, "&gt;="&amp;DATE(YEAR(P350),MONTH(P350),1), $P:$P, "&lt;="&amp;EOMONTH(P350,0))&gt;10), TEXT(P350, "MMMM"), "")</f>
        <v/>
      </c>
      <c r="X350" t="str" cm="1">
        <f t="array" ref="X350">IF(AND(P350&lt;&gt;"", P350&gt;=DATE(YEAR(P350),MONTH(P350),1), SUMIFS($K:$K, $C:$C, C350, $P:$P, "&gt;="&amp;DATE(YEAR(P350),MONTH(P350),1), $P:$P, "&lt;="&amp;EOMONTH(P350,0))&gt;10), _xlfn.TEXTJOIN(", ", TRUE, _xlfn._xlws.FILTER($R:$R, ($C:$C=C350) * ($P:$P&gt;=DATE(YEAR(P350),MONTH(P350),1)) * ($P:$P&lt;=EOMONTH(P350,0)))), "")</f>
        <v/>
      </c>
      <c r="Y350" t="str" cm="1">
        <f t="array" ref="Y350">IF(AND(P350&lt;&gt;"", P350&gt;=DATE(YEAR(P350),MONTH(P350),1), SUMIFS($K:$K, $C:$C, C350, $P:$P, "&gt;="&amp;DATE(YEAR(P350),MONTH(P350),1), $P:$P, "&lt;="&amp;EOMONTH(P350,0))&gt;10), _xlfn.TEXTJOIN(", ", TRUE, _xlfn._xlws.FILTER($S:$S, ($C:$C=C350) * ($P:$P&gt;=DATE(YEAR(P350),MONTH(P350),1)) * ($P:$P&lt;=EOMONTH(P350,0)))), "")</f>
        <v/>
      </c>
    </row>
    <row r="351" spans="1:25" x14ac:dyDescent="0.25">
      <c r="A351" s="83">
        <v>344</v>
      </c>
      <c r="B351" s="111" t="s">
        <v>26038</v>
      </c>
      <c r="C351" s="159" t="str">
        <f>_xlfn.XLOOKUP(D351,[1]!Data[CEDULA],[1]!Data[Nombre Completo],"No Existe",0,1)</f>
        <v>HONATAN ENRIQUE MOLINA REYES</v>
      </c>
      <c r="D351" s="162">
        <v>1044390709</v>
      </c>
      <c r="E351" s="139">
        <f>IFERROR(_xlfn.NUMBERVALUE(Data[[#This Row],[CEDULA ]],",","."),_xlfn.NUMBERVALUE(Data[[#This Row],[CEDULA ]],".",","))</f>
        <v>1044390709</v>
      </c>
      <c r="F351" s="139" t="str">
        <f>_xlfn.XLOOKUP(E351,[1]!Data[CEDULA],[1]!Data[CARGO],"No Existe",0,1)</f>
        <v>SUBCHEF</v>
      </c>
      <c r="G351" s="5" t="str">
        <f>_xlfn.XLOOKUP(E351,[1]!Data[CEDULA],[1]!Data[EMPRESA DONDE PRESTA SERVICIO],"No Existe",0,1)</f>
        <v>COMFAMILIAR ATLANTICO</v>
      </c>
      <c r="H351" s="5" t="str">
        <f>_xlfn.XLOOKUP(E351,[1]!Data[CEDULA],[1]!Data[UBICACIÓN],"No Existe",0,1)</f>
        <v>TURIPANA MERCADEO</v>
      </c>
      <c r="I351" s="11" t="s">
        <v>25912</v>
      </c>
      <c r="J351" s="111" t="str">
        <f>UPPER(TEXT(Data[[#This Row],[F. INICIO]],"mmmm"))</f>
        <v>AGOSTO</v>
      </c>
      <c r="K351" s="13">
        <v>3</v>
      </c>
      <c r="L351" s="11" t="s">
        <v>5</v>
      </c>
      <c r="M351" s="11" t="s">
        <v>25630</v>
      </c>
      <c r="N351" s="141" t="str">
        <f>_xlfn.XLOOKUP(D351,[1]!Data[CEDULA],[1]!Data[EPS/SURA],"No Existe",0,1)</f>
        <v>SALUD TOTAL</v>
      </c>
      <c r="O351" s="5">
        <f>YEAR(Data[[#This Row],[F. INICIO]])</f>
        <v>2021</v>
      </c>
      <c r="P351" s="17">
        <v>44412</v>
      </c>
      <c r="Q351" s="18">
        <v>44414</v>
      </c>
      <c r="R351" s="8" t="s">
        <v>12827</v>
      </c>
      <c r="S351" s="92" t="str">
        <f>IF(Data[[#This Row],[TIPO DE INCAPACIDAD]]="LICENCIA DE PATERNIDAD","Licencia de paternidad",IF(Data[[#This Row],[TIPO DE INCAPACIDAD]]="LICENCIA DE LUTO","Licencia de Luto",_xlfn.IFNA(VLOOKUP(R351,'CIE-10 PARA RIPS'!$A$6:B13516,2,0),"No especificado")))</f>
        <v>COVID-19, virus identificado</v>
      </c>
      <c r="T351" t="str">
        <f>IF(P351&lt;&gt;"", IF(P351&gt;0, IF(P351&lt;=DATE(YEAR(P351),MONTH(P351),DAY(P351)), IF(P351&gt;=DATE(YEAR(P351),MONTH(P351),1), IF(K351&gt;10, C351, IF(SUMIFS($K:$K, $C:$C, C351, $P:$P, "&gt;="&amp;DATE(YEAR(P351),MONTH(P351),1), $P:$P, "&lt;="&amp;EOMONTH(P351,0))&gt;10, C351, "")), ""))), "")</f>
        <v/>
      </c>
      <c r="U351" t="str">
        <f>IF(AND(P351&lt;&gt;"", P351&gt;=DATE(YEAR(P351),MONTH(P351),1), SUMIFS($K:$K, $C:$C, C351, $P:$P, "&gt;="&amp;DATE(YEAR(P351),MONTH(P351),1), $P:$P, "&lt;="&amp;EOMONTH(P351,0))&gt;10), K351, "")</f>
        <v/>
      </c>
      <c r="V351" t="str">
        <f>IF(AND(P351&lt;&gt;"", P351&gt;=DATE(YEAR(P351),MONTH(P351),1), SUMIFS($K:$K, $C:$C, C351, $P:$P, "&gt;="&amp;DATE(YEAR(P351),MONTH(P351),1), $P:$P, "&lt;="&amp;EOMONTH(P351,0))&gt;10), YEAR(P351), "")</f>
        <v/>
      </c>
      <c r="W351" t="str">
        <f>IF(AND(P351&lt;&gt;"", P351&gt;=DATE(YEAR(P351),MONTH(P351),1), SUMIFS($K:$K, $C:$C, C351, $P:$P, "&gt;="&amp;DATE(YEAR(P351),MONTH(P351),1), $P:$P, "&lt;="&amp;EOMONTH(P351,0))&gt;10), TEXT(P351, "MMMM"), "")</f>
        <v/>
      </c>
      <c r="X351" t="str" cm="1">
        <f t="array" ref="X351">IF(AND(P351&lt;&gt;"", P351&gt;=DATE(YEAR(P351),MONTH(P351),1), SUMIFS($K:$K, $C:$C, C351, $P:$P, "&gt;="&amp;DATE(YEAR(P351),MONTH(P351),1), $P:$P, "&lt;="&amp;EOMONTH(P351,0))&gt;10), _xlfn.TEXTJOIN(", ", TRUE, _xlfn._xlws.FILTER($R:$R, ($C:$C=C351) * ($P:$P&gt;=DATE(YEAR(P351),MONTH(P351),1)) * ($P:$P&lt;=EOMONTH(P351,0)))), "")</f>
        <v/>
      </c>
      <c r="Y351" t="str" cm="1">
        <f t="array" ref="Y351">IF(AND(P351&lt;&gt;"", P351&gt;=DATE(YEAR(P351),MONTH(P351),1), SUMIFS($K:$K, $C:$C, C351, $P:$P, "&gt;="&amp;DATE(YEAR(P351),MONTH(P351),1), $P:$P, "&lt;="&amp;EOMONTH(P351,0))&gt;10), _xlfn.TEXTJOIN(", ", TRUE, _xlfn._xlws.FILTER($S:$S, ($C:$C=C351) * ($P:$P&gt;=DATE(YEAR(P351),MONTH(P351),1)) * ($P:$P&lt;=EOMONTH(P351,0)))), "")</f>
        <v/>
      </c>
    </row>
    <row r="352" spans="1:25" x14ac:dyDescent="0.25">
      <c r="A352" s="83">
        <v>345</v>
      </c>
      <c r="B352" s="111" t="s">
        <v>26038</v>
      </c>
      <c r="C352" s="159" t="str">
        <f>_xlfn.XLOOKUP(D352,[1]!Data[CEDULA],[1]!Data[Nombre Completo],"No Existe",0,1)</f>
        <v>MARLLULIS  SANCHEZ LEMUS</v>
      </c>
      <c r="D352" s="162">
        <v>22585707</v>
      </c>
      <c r="E352" s="139">
        <f>IFERROR(_xlfn.NUMBERVALUE(Data[[#This Row],[CEDULA ]],",","."),_xlfn.NUMBERVALUE(Data[[#This Row],[CEDULA ]],".",","))</f>
        <v>22585707</v>
      </c>
      <c r="F352" s="139" t="str">
        <f>_xlfn.XLOOKUP(E352,[1]!Data[CEDULA],[1]!Data[CARGO],"No Existe",0,1)</f>
        <v>SUPERNUMERARIO(A)</v>
      </c>
      <c r="G352" s="5" t="str">
        <f>_xlfn.XLOOKUP(E352,[1]!Data[CEDULA],[1]!Data[EMPRESA DONDE PRESTA SERVICIO],"No Existe",0,1)</f>
        <v>COMFAMILIAR ATLANTICO</v>
      </c>
      <c r="H352" s="5" t="str">
        <f>_xlfn.XLOOKUP(E352,[1]!Data[CEDULA],[1]!Data[UBICACIÓN],"No Existe",0,1)</f>
        <v>SALGARITO MERCADEO</v>
      </c>
      <c r="I352" s="11" t="s">
        <v>25911</v>
      </c>
      <c r="J352" s="111" t="str">
        <f>UPPER(TEXT(Data[[#This Row],[F. INICIO]],"mmmm"))</f>
        <v>AGOSTO</v>
      </c>
      <c r="K352" s="13">
        <v>2</v>
      </c>
      <c r="L352" s="11" t="s">
        <v>5</v>
      </c>
      <c r="M352" s="11" t="s">
        <v>25630</v>
      </c>
      <c r="N352" s="141" t="str">
        <f>_xlfn.XLOOKUP(D352,[1]!Data[CEDULA],[1]!Data[EPS/SURA],"No Existe",0,1)</f>
        <v>SALUD TOTAL</v>
      </c>
      <c r="O352" s="5">
        <f>YEAR(Data[[#This Row],[F. INICIO]])</f>
        <v>2021</v>
      </c>
      <c r="P352" s="17">
        <v>44432</v>
      </c>
      <c r="Q352" s="18">
        <v>44433</v>
      </c>
      <c r="R352" s="8" t="s">
        <v>8647</v>
      </c>
      <c r="S352" s="92" t="str">
        <f>IF(Data[[#This Row],[TIPO DE INCAPACIDAD]]="LICENCIA DE PATERNIDAD","Licencia de paternidad",IF(Data[[#This Row],[TIPO DE INCAPACIDAD]]="LICENCIA DE LUTO","Licencia de Luto",_xlfn.IFNA(VLOOKUP(R352,'CIE-10 PARA RIPS'!$A$6:B13517,2,0),"No especificado")))</f>
        <v>Raiz dental retenida</v>
      </c>
      <c r="T352" t="str">
        <f>IF(P352&lt;&gt;"", IF(P352&gt;0, IF(P352&lt;=DATE(YEAR(P352),MONTH(P352),DAY(P352)), IF(P352&gt;=DATE(YEAR(P352),MONTH(P352),1), IF(K352&gt;10, C352, IF(SUMIFS($K:$K, $C:$C, C352, $P:$P, "&gt;="&amp;DATE(YEAR(P352),MONTH(P352),1), $P:$P, "&lt;="&amp;EOMONTH(P352,0))&gt;10, C352, "")), ""))), "")</f>
        <v/>
      </c>
      <c r="U352" t="str">
        <f>IF(AND(P352&lt;&gt;"", P352&gt;=DATE(YEAR(P352),MONTH(P352),1), SUMIFS($K:$K, $C:$C, C352, $P:$P, "&gt;="&amp;DATE(YEAR(P352),MONTH(P352),1), $P:$P, "&lt;="&amp;EOMONTH(P352,0))&gt;10), K352, "")</f>
        <v/>
      </c>
      <c r="V352" t="str">
        <f>IF(AND(P352&lt;&gt;"", P352&gt;=DATE(YEAR(P352),MONTH(P352),1), SUMIFS($K:$K, $C:$C, C352, $P:$P, "&gt;="&amp;DATE(YEAR(P352),MONTH(P352),1), $P:$P, "&lt;="&amp;EOMONTH(P352,0))&gt;10), YEAR(P352), "")</f>
        <v/>
      </c>
      <c r="W352" t="str">
        <f>IF(AND(P352&lt;&gt;"", P352&gt;=DATE(YEAR(P352),MONTH(P352),1), SUMIFS($K:$K, $C:$C, C352, $P:$P, "&gt;="&amp;DATE(YEAR(P352),MONTH(P352),1), $P:$P, "&lt;="&amp;EOMONTH(P352,0))&gt;10), TEXT(P352, "MMMM"), "")</f>
        <v/>
      </c>
      <c r="X352" t="str" cm="1">
        <f t="array" ref="X352">IF(AND(P352&lt;&gt;"", P352&gt;=DATE(YEAR(P352),MONTH(P352),1), SUMIFS($K:$K, $C:$C, C352, $P:$P, "&gt;="&amp;DATE(YEAR(P352),MONTH(P352),1), $P:$P, "&lt;="&amp;EOMONTH(P352,0))&gt;10), _xlfn.TEXTJOIN(", ", TRUE, _xlfn._xlws.FILTER($R:$R, ($C:$C=C352) * ($P:$P&gt;=DATE(YEAR(P352),MONTH(P352),1)) * ($P:$P&lt;=EOMONTH(P352,0)))), "")</f>
        <v/>
      </c>
      <c r="Y352" t="str" cm="1">
        <f t="array" ref="Y352">IF(AND(P352&lt;&gt;"", P352&gt;=DATE(YEAR(P352),MONTH(P352),1), SUMIFS($K:$K, $C:$C, C352, $P:$P, "&gt;="&amp;DATE(YEAR(P352),MONTH(P352),1), $P:$P, "&lt;="&amp;EOMONTH(P352,0))&gt;10), _xlfn.TEXTJOIN(", ", TRUE, _xlfn._xlws.FILTER($S:$S, ($C:$C=C352) * ($P:$P&gt;=DATE(YEAR(P352),MONTH(P352),1)) * ($P:$P&lt;=EOMONTH(P352,0)))), "")</f>
        <v/>
      </c>
    </row>
    <row r="353" spans="1:25" x14ac:dyDescent="0.25">
      <c r="A353" s="83">
        <v>346</v>
      </c>
      <c r="B353" s="111" t="s">
        <v>26038</v>
      </c>
      <c r="C353" s="159" t="str">
        <f>_xlfn.XLOOKUP(D353,[1]!Data[CEDULA],[1]!Data[Nombre Completo],"No Existe",0,1)</f>
        <v>ROBERTO RAFAEL MACIAS ARTETA</v>
      </c>
      <c r="D353" s="163">
        <v>1044394429</v>
      </c>
      <c r="E353" s="140">
        <f>IFERROR(_xlfn.NUMBERVALUE(Data[[#This Row],[CEDULA ]],",","."),_xlfn.NUMBERVALUE(Data[[#This Row],[CEDULA ]],".",","))</f>
        <v>1044394429</v>
      </c>
      <c r="F353" s="140" t="str">
        <f>_xlfn.XLOOKUP(E353,[1]!Data[CEDULA],[1]!Data[CARGO],"No Existe",0,1)</f>
        <v>SUPERNUMERARIO(A)</v>
      </c>
      <c r="G353" s="5" t="str">
        <f>_xlfn.XLOOKUP(E353,[1]!Data[CEDULA],[1]!Data[EMPRESA DONDE PRESTA SERVICIO],"No Existe",0,1)</f>
        <v>COMFAMILIAR ATLANTICO</v>
      </c>
      <c r="H353" s="5" t="str">
        <f>_xlfn.XLOOKUP(E353,[1]!Data[CEDULA],[1]!Data[UBICACIÓN],"No Existe",0,1)</f>
        <v>CENTRO RECREACIONAL TURIPANA</v>
      </c>
      <c r="I353" s="11" t="s">
        <v>25912</v>
      </c>
      <c r="J353" s="111" t="str">
        <f>UPPER(TEXT(Data[[#This Row],[F. INICIO]],"mmmm"))</f>
        <v>AGOSTO</v>
      </c>
      <c r="K353" s="9">
        <v>2</v>
      </c>
      <c r="L353" s="11" t="s">
        <v>5</v>
      </c>
      <c r="M353" s="11" t="s">
        <v>25630</v>
      </c>
      <c r="N353" s="141" t="str">
        <f>_xlfn.XLOOKUP(D353,[1]!Data[CEDULA],[1]!Data[EPS/SURA],"No Existe",0,1)</f>
        <v>SALUD TOTAL</v>
      </c>
      <c r="O353" s="5">
        <f>YEAR(Data[[#This Row],[F. INICIO]])</f>
        <v>2021</v>
      </c>
      <c r="P353" s="17">
        <v>44429</v>
      </c>
      <c r="Q353" s="18">
        <v>44430</v>
      </c>
      <c r="R353" s="8" t="s">
        <v>71</v>
      </c>
      <c r="S353" s="92" t="str">
        <f>IF(Data[[#This Row],[TIPO DE INCAPACIDAD]]="LICENCIA DE PATERNIDAD","Licencia de paternidad",IF(Data[[#This Row],[TIPO DE INCAPACIDAD]]="LICENCIA DE LUTO","Licencia de Luto",_xlfn.IFNA(VLOOKUP(R353,'CIE-10 PARA RIPS'!$A$6:B13518,2,0),"No especificado")))</f>
        <v>Cefalea</v>
      </c>
      <c r="T353" t="str">
        <f>IF(P353&lt;&gt;"", IF(P353&gt;0, IF(P353&lt;=DATE(YEAR(P353),MONTH(P353),DAY(P353)), IF(P353&gt;=DATE(YEAR(P353),MONTH(P353),1), IF(K353&gt;10, C353, IF(SUMIFS($K:$K, $C:$C, C353, $P:$P, "&gt;="&amp;DATE(YEAR(P353),MONTH(P353),1), $P:$P, "&lt;="&amp;EOMONTH(P353,0))&gt;10, C353, "")), ""))), "")</f>
        <v/>
      </c>
      <c r="U353" t="str">
        <f>IF(AND(P353&lt;&gt;"", P353&gt;=DATE(YEAR(P353),MONTH(P353),1), SUMIFS($K:$K, $C:$C, C353, $P:$P, "&gt;="&amp;DATE(YEAR(P353),MONTH(P353),1), $P:$P, "&lt;="&amp;EOMONTH(P353,0))&gt;10), K353, "")</f>
        <v/>
      </c>
      <c r="V353" t="str">
        <f>IF(AND(P353&lt;&gt;"", P353&gt;=DATE(YEAR(P353),MONTH(P353),1), SUMIFS($K:$K, $C:$C, C353, $P:$P, "&gt;="&amp;DATE(YEAR(P353),MONTH(P353),1), $P:$P, "&lt;="&amp;EOMONTH(P353,0))&gt;10), YEAR(P353), "")</f>
        <v/>
      </c>
      <c r="W353" t="str">
        <f>IF(AND(P353&lt;&gt;"", P353&gt;=DATE(YEAR(P353),MONTH(P353),1), SUMIFS($K:$K, $C:$C, C353, $P:$P, "&gt;="&amp;DATE(YEAR(P353),MONTH(P353),1), $P:$P, "&lt;="&amp;EOMONTH(P353,0))&gt;10), TEXT(P353, "MMMM"), "")</f>
        <v/>
      </c>
      <c r="X353" t="str" cm="1">
        <f t="array" ref="X353">IF(AND(P353&lt;&gt;"", P353&gt;=DATE(YEAR(P353),MONTH(P353),1), SUMIFS($K:$K, $C:$C, C353, $P:$P, "&gt;="&amp;DATE(YEAR(P353),MONTH(P353),1), $P:$P, "&lt;="&amp;EOMONTH(P353,0))&gt;10), _xlfn.TEXTJOIN(", ", TRUE, _xlfn._xlws.FILTER($R:$R, ($C:$C=C353) * ($P:$P&gt;=DATE(YEAR(P353),MONTH(P353),1)) * ($P:$P&lt;=EOMONTH(P353,0)))), "")</f>
        <v/>
      </c>
      <c r="Y353" t="str" cm="1">
        <f t="array" ref="Y353">IF(AND(P353&lt;&gt;"", P353&gt;=DATE(YEAR(P353),MONTH(P353),1), SUMIFS($K:$K, $C:$C, C353, $P:$P, "&gt;="&amp;DATE(YEAR(P353),MONTH(P353),1), $P:$P, "&lt;="&amp;EOMONTH(P353,0))&gt;10), _xlfn.TEXTJOIN(", ", TRUE, _xlfn._xlws.FILTER($S:$S, ($C:$C=C353) * ($P:$P&gt;=DATE(YEAR(P353),MONTH(P353),1)) * ($P:$P&lt;=EOMONTH(P353,0)))), "")</f>
        <v/>
      </c>
    </row>
    <row r="354" spans="1:25" x14ac:dyDescent="0.25">
      <c r="A354" s="83">
        <v>347</v>
      </c>
      <c r="B354" s="111" t="s">
        <v>26038</v>
      </c>
      <c r="C354" s="159" t="str">
        <f>_xlfn.XLOOKUP(D354,[1]!Data[CEDULA],[1]!Data[Nombre Completo],"No Existe",0,1)</f>
        <v>DIONI DE JESUS ECHEVERRIA CASTRO</v>
      </c>
      <c r="D354" s="162">
        <v>1129566741</v>
      </c>
      <c r="E354" s="139">
        <f>IFERROR(_xlfn.NUMBERVALUE(Data[[#This Row],[CEDULA ]],",","."),_xlfn.NUMBERVALUE(Data[[#This Row],[CEDULA ]],".",","))</f>
        <v>1129566741</v>
      </c>
      <c r="F354" s="139" t="str">
        <f>_xlfn.XLOOKUP(E354,[1]!Data[CEDULA],[1]!Data[CARGO],"No Existe",0,1)</f>
        <v>COCINERO 1</v>
      </c>
      <c r="G354" s="5" t="str">
        <f>_xlfn.XLOOKUP(E354,[1]!Data[CEDULA],[1]!Data[EMPRESA DONDE PRESTA SERVICIO],"No Existe",0,1)</f>
        <v>COMFAMILIAR ATLANTICO</v>
      </c>
      <c r="H354" s="5" t="str">
        <f>_xlfn.XLOOKUP(E354,[1]!Data[CEDULA],[1]!Data[UBICACIÓN],"No Existe",0,1)</f>
        <v>SEDE NORTE MERCADEO</v>
      </c>
      <c r="I354" s="11" t="s">
        <v>25912</v>
      </c>
      <c r="J354" s="111" t="str">
        <f>UPPER(TEXT(Data[[#This Row],[F. INICIO]],"mmmm"))</f>
        <v>AGOSTO</v>
      </c>
      <c r="K354" s="9">
        <v>2</v>
      </c>
      <c r="L354" s="11" t="s">
        <v>5</v>
      </c>
      <c r="M354" s="11" t="s">
        <v>25630</v>
      </c>
      <c r="N354" s="141" t="str">
        <f>_xlfn.XLOOKUP(D354,[1]!Data[CEDULA],[1]!Data[EPS/SURA],"No Existe",0,1)</f>
        <v>SALUD TOTAL</v>
      </c>
      <c r="O354" s="5">
        <f>YEAR(Data[[#This Row],[F. INICIO]])</f>
        <v>2021</v>
      </c>
      <c r="P354" s="17">
        <v>44425</v>
      </c>
      <c r="Q354" s="18">
        <v>44426</v>
      </c>
      <c r="R354" s="8" t="s">
        <v>7682</v>
      </c>
      <c r="S354" s="92" t="str">
        <f>IF(Data[[#This Row],[TIPO DE INCAPACIDAD]]="LICENCIA DE PATERNIDAD","Licencia de paternidad",IF(Data[[#This Row],[TIPO DE INCAPACIDAD]]="LICENCIA DE LUTO","Licencia de Luto",_xlfn.IFNA(VLOOKUP(R354,'CIE-10 PARA RIPS'!$A$6:B13519,2,0),"No especificado")))</f>
        <v>Lumbago no especificado</v>
      </c>
      <c r="T354" t="str">
        <f>IF(P354&lt;&gt;"", IF(P354&gt;0, IF(P354&lt;=DATE(YEAR(P354),MONTH(P354),DAY(P354)), IF(P354&gt;=DATE(YEAR(P354),MONTH(P354),1), IF(K354&gt;10, C354, IF(SUMIFS($K:$K, $C:$C, C354, $P:$P, "&gt;="&amp;DATE(YEAR(P354),MONTH(P354),1), $P:$P, "&lt;="&amp;EOMONTH(P354,0))&gt;10, C354, "")), ""))), "")</f>
        <v/>
      </c>
      <c r="U354" t="str">
        <f>IF(AND(P354&lt;&gt;"", P354&gt;=DATE(YEAR(P354),MONTH(P354),1), SUMIFS($K:$K, $C:$C, C354, $P:$P, "&gt;="&amp;DATE(YEAR(P354),MONTH(P354),1), $P:$P, "&lt;="&amp;EOMONTH(P354,0))&gt;10), K354, "")</f>
        <v/>
      </c>
      <c r="V354" t="str">
        <f>IF(AND(P354&lt;&gt;"", P354&gt;=DATE(YEAR(P354),MONTH(P354),1), SUMIFS($K:$K, $C:$C, C354, $P:$P, "&gt;="&amp;DATE(YEAR(P354),MONTH(P354),1), $P:$P, "&lt;="&amp;EOMONTH(P354,0))&gt;10), YEAR(P354), "")</f>
        <v/>
      </c>
      <c r="W354" t="str">
        <f>IF(AND(P354&lt;&gt;"", P354&gt;=DATE(YEAR(P354),MONTH(P354),1), SUMIFS($K:$K, $C:$C, C354, $P:$P, "&gt;="&amp;DATE(YEAR(P354),MONTH(P354),1), $P:$P, "&lt;="&amp;EOMONTH(P354,0))&gt;10), TEXT(P354, "MMMM"), "")</f>
        <v/>
      </c>
      <c r="X354" t="str" cm="1">
        <f t="array" ref="X354">IF(AND(P354&lt;&gt;"", P354&gt;=DATE(YEAR(P354),MONTH(P354),1), SUMIFS($K:$K, $C:$C, C354, $P:$P, "&gt;="&amp;DATE(YEAR(P354),MONTH(P354),1), $P:$P, "&lt;="&amp;EOMONTH(P354,0))&gt;10), _xlfn.TEXTJOIN(", ", TRUE, _xlfn._xlws.FILTER($R:$R, ($C:$C=C354) * ($P:$P&gt;=DATE(YEAR(P354),MONTH(P354),1)) * ($P:$P&lt;=EOMONTH(P354,0)))), "")</f>
        <v/>
      </c>
      <c r="Y354" t="str" cm="1">
        <f t="array" ref="Y354">IF(AND(P354&lt;&gt;"", P354&gt;=DATE(YEAR(P354),MONTH(P354),1), SUMIFS($K:$K, $C:$C, C354, $P:$P, "&gt;="&amp;DATE(YEAR(P354),MONTH(P354),1), $P:$P, "&lt;="&amp;EOMONTH(P354,0))&gt;10), _xlfn.TEXTJOIN(", ", TRUE, _xlfn._xlws.FILTER($S:$S, ($C:$C=C354) * ($P:$P&gt;=DATE(YEAR(P354),MONTH(P354),1)) * ($P:$P&lt;=EOMONTH(P354,0)))), "")</f>
        <v/>
      </c>
    </row>
    <row r="355" spans="1:25" x14ac:dyDescent="0.25">
      <c r="A355" s="83">
        <v>348</v>
      </c>
      <c r="B355" s="111" t="s">
        <v>26038</v>
      </c>
      <c r="C355" s="159" t="str">
        <f>_xlfn.XLOOKUP(D355,[1]!Data[CEDULA],[1]!Data[Nombre Completo],"No Existe",0,1)</f>
        <v>GREY DEL CARMEN ALMEIDA VILLERO</v>
      </c>
      <c r="D355" s="163">
        <v>1045693821</v>
      </c>
      <c r="E355" s="140">
        <f>IFERROR(_xlfn.NUMBERVALUE(Data[[#This Row],[CEDULA ]],",","."),_xlfn.NUMBERVALUE(Data[[#This Row],[CEDULA ]],".",","))</f>
        <v>1045693821</v>
      </c>
      <c r="F355" s="140" t="str">
        <f>_xlfn.XLOOKUP(E355,[1]!Data[CEDULA],[1]!Data[CARGO],"No Existe",0,1)</f>
        <v>SUPERNUMERARIO(A)</v>
      </c>
      <c r="G355" s="5" t="str">
        <f>_xlfn.XLOOKUP(E355,[1]!Data[CEDULA],[1]!Data[EMPRESA DONDE PRESTA SERVICIO],"No Existe",0,1)</f>
        <v>COMFAMILIAR ATLANTICO</v>
      </c>
      <c r="H355" s="5" t="str">
        <f>_xlfn.XLOOKUP(E355,[1]!Data[CEDULA],[1]!Data[UBICACIÓN],"No Existe",0,1)</f>
        <v>SALGARITO</v>
      </c>
      <c r="I355" s="11" t="s">
        <v>25911</v>
      </c>
      <c r="J355" s="111" t="str">
        <f>UPPER(TEXT(Data[[#This Row],[F. INICIO]],"mmmm"))</f>
        <v>AGOSTO</v>
      </c>
      <c r="K355" s="9">
        <v>3</v>
      </c>
      <c r="L355" s="11" t="s">
        <v>5</v>
      </c>
      <c r="M355" s="11" t="s">
        <v>25630</v>
      </c>
      <c r="N355" s="141" t="str">
        <f>_xlfn.XLOOKUP(D355,[1]!Data[CEDULA],[1]!Data[EPS/SURA],"No Existe",0,1)</f>
        <v>NUEVA E.P.S.</v>
      </c>
      <c r="O355" s="5">
        <f>YEAR(Data[[#This Row],[F. INICIO]])</f>
        <v>2021</v>
      </c>
      <c r="P355" s="17">
        <v>44426</v>
      </c>
      <c r="Q355" s="17">
        <v>44428</v>
      </c>
      <c r="R355" s="24" t="s">
        <v>7682</v>
      </c>
      <c r="S355" s="92" t="str">
        <f>IF(Data[[#This Row],[TIPO DE INCAPACIDAD]]="LICENCIA DE PATERNIDAD","Licencia de paternidad",IF(Data[[#This Row],[TIPO DE INCAPACIDAD]]="LICENCIA DE LUTO","Licencia de Luto",_xlfn.IFNA(VLOOKUP(R355,'CIE-10 PARA RIPS'!$A$6:B13520,2,0),"No especificado")))</f>
        <v>Lumbago no especificado</v>
      </c>
      <c r="T355" t="str">
        <f>IF(P355&lt;&gt;"", IF(P355&gt;0, IF(P355&lt;=DATE(YEAR(P355),MONTH(P355),DAY(P355)), IF(P355&gt;=DATE(YEAR(P355),MONTH(P355),1), IF(K355&gt;10, C355, IF(SUMIFS($K:$K, $C:$C, C355, $P:$P, "&gt;="&amp;DATE(YEAR(P355),MONTH(P355),1), $P:$P, "&lt;="&amp;EOMONTH(P355,0))&gt;10, C355, "")), ""))), "")</f>
        <v/>
      </c>
      <c r="U355" t="str">
        <f>IF(AND(P355&lt;&gt;"", P355&gt;=DATE(YEAR(P355),MONTH(P355),1), SUMIFS($K:$K, $C:$C, C355, $P:$P, "&gt;="&amp;DATE(YEAR(P355),MONTH(P355),1), $P:$P, "&lt;="&amp;EOMONTH(P355,0))&gt;10), K355, "")</f>
        <v/>
      </c>
      <c r="V355" t="str">
        <f>IF(AND(P355&lt;&gt;"", P355&gt;=DATE(YEAR(P355),MONTH(P355),1), SUMIFS($K:$K, $C:$C, C355, $P:$P, "&gt;="&amp;DATE(YEAR(P355),MONTH(P355),1), $P:$P, "&lt;="&amp;EOMONTH(P355,0))&gt;10), YEAR(P355), "")</f>
        <v/>
      </c>
      <c r="W355" t="str">
        <f>IF(AND(P355&lt;&gt;"", P355&gt;=DATE(YEAR(P355),MONTH(P355),1), SUMIFS($K:$K, $C:$C, C355, $P:$P, "&gt;="&amp;DATE(YEAR(P355),MONTH(P355),1), $P:$P, "&lt;="&amp;EOMONTH(P355,0))&gt;10), TEXT(P355, "MMMM"), "")</f>
        <v/>
      </c>
      <c r="X355" t="str" cm="1">
        <f t="array" ref="X355">IF(AND(P355&lt;&gt;"", P355&gt;=DATE(YEAR(P355),MONTH(P355),1), SUMIFS($K:$K, $C:$C, C355, $P:$P, "&gt;="&amp;DATE(YEAR(P355),MONTH(P355),1), $P:$P, "&lt;="&amp;EOMONTH(P355,0))&gt;10), _xlfn.TEXTJOIN(", ", TRUE, _xlfn._xlws.FILTER($R:$R, ($C:$C=C355) * ($P:$P&gt;=DATE(YEAR(P355),MONTH(P355),1)) * ($P:$P&lt;=EOMONTH(P355,0)))), "")</f>
        <v/>
      </c>
      <c r="Y355" t="str" cm="1">
        <f t="array" ref="Y355">IF(AND(P355&lt;&gt;"", P355&gt;=DATE(YEAR(P355),MONTH(P355),1), SUMIFS($K:$K, $C:$C, C355, $P:$P, "&gt;="&amp;DATE(YEAR(P355),MONTH(P355),1), $P:$P, "&lt;="&amp;EOMONTH(P355,0))&gt;10), _xlfn.TEXTJOIN(", ", TRUE, _xlfn._xlws.FILTER($S:$S, ($C:$C=C355) * ($P:$P&gt;=DATE(YEAR(P355),MONTH(P355),1)) * ($P:$P&lt;=EOMONTH(P355,0)))), "")</f>
        <v/>
      </c>
    </row>
    <row r="356" spans="1:25" x14ac:dyDescent="0.25">
      <c r="A356" s="83">
        <v>349</v>
      </c>
      <c r="B356" s="111" t="s">
        <v>26038</v>
      </c>
      <c r="C356" s="159" t="str">
        <f>_xlfn.XLOOKUP(D356,[1]!Data[CEDULA],[1]!Data[Nombre Completo],"No Existe",0,1)</f>
        <v>GREY DEL CARMEN ALMEIDA VILLERO</v>
      </c>
      <c r="D356" s="163">
        <v>1045693821</v>
      </c>
      <c r="E356" s="140">
        <f>IFERROR(_xlfn.NUMBERVALUE(Data[[#This Row],[CEDULA ]],",","."),_xlfn.NUMBERVALUE(Data[[#This Row],[CEDULA ]],".",","))</f>
        <v>1045693821</v>
      </c>
      <c r="F356" s="140" t="str">
        <f>_xlfn.XLOOKUP(E356,[1]!Data[CEDULA],[1]!Data[CARGO],"No Existe",0,1)</f>
        <v>SUPERNUMERARIO(A)</v>
      </c>
      <c r="G356" s="5" t="str">
        <f>_xlfn.XLOOKUP(E356,[1]!Data[CEDULA],[1]!Data[EMPRESA DONDE PRESTA SERVICIO],"No Existe",0,1)</f>
        <v>COMFAMILIAR ATLANTICO</v>
      </c>
      <c r="H356" s="5" t="str">
        <f>_xlfn.XLOOKUP(E356,[1]!Data[CEDULA],[1]!Data[UBICACIÓN],"No Existe",0,1)</f>
        <v>SALGARITO</v>
      </c>
      <c r="I356" s="11" t="s">
        <v>25911</v>
      </c>
      <c r="J356" s="111" t="str">
        <f>UPPER(TEXT(Data[[#This Row],[F. INICIO]],"mmmm"))</f>
        <v>JULIO</v>
      </c>
      <c r="K356" s="9">
        <v>4</v>
      </c>
      <c r="L356" s="11" t="s">
        <v>5</v>
      </c>
      <c r="M356" s="11" t="s">
        <v>25630</v>
      </c>
      <c r="N356" s="141" t="str">
        <f>_xlfn.XLOOKUP(D356,[1]!Data[CEDULA],[1]!Data[EPS/SURA],"No Existe",0,1)</f>
        <v>NUEVA E.P.S.</v>
      </c>
      <c r="O356" s="5">
        <f>YEAR(Data[[#This Row],[F. INICIO]])</f>
        <v>2021</v>
      </c>
      <c r="P356" s="17">
        <v>44407</v>
      </c>
      <c r="Q356" s="17">
        <v>44440</v>
      </c>
      <c r="R356" s="8" t="s">
        <v>6988</v>
      </c>
      <c r="S356" s="92" t="str">
        <f>IF(Data[[#This Row],[TIPO DE INCAPACIDAD]]="LICENCIA DE PATERNIDAD","Licencia de paternidad",IF(Data[[#This Row],[TIPO DE INCAPACIDAD]]="LICENCIA DE LUTO","Licencia de Luto",_xlfn.IFNA(VLOOKUP(R356,'CIE-10 PARA RIPS'!$A$6:B13521,2,0),"No especificado")))</f>
        <v>Aborto espontaneo incompleto, sin complicacion</v>
      </c>
      <c r="T356" t="str">
        <f>IF(P356&lt;&gt;"", IF(P356&gt;0, IF(P356&lt;=DATE(YEAR(P356),MONTH(P356),DAY(P356)), IF(P356&gt;=DATE(YEAR(P356),MONTH(P356),1), IF(K356&gt;10, C356, IF(SUMIFS($K:$K, $C:$C, C356, $P:$P, "&gt;="&amp;DATE(YEAR(P356),MONTH(P356),1), $P:$P, "&lt;="&amp;EOMONTH(P356,0))&gt;10, C356, "")), ""))), "")</f>
        <v/>
      </c>
      <c r="U356" t="str">
        <f>IF(AND(P356&lt;&gt;"", P356&gt;=DATE(YEAR(P356),MONTH(P356),1), SUMIFS($K:$K, $C:$C, C356, $P:$P, "&gt;="&amp;DATE(YEAR(P356),MONTH(P356),1), $P:$P, "&lt;="&amp;EOMONTH(P356,0))&gt;10), K356, "")</f>
        <v/>
      </c>
      <c r="V356" t="str">
        <f>IF(AND(P356&lt;&gt;"", P356&gt;=DATE(YEAR(P356),MONTH(P356),1), SUMIFS($K:$K, $C:$C, C356, $P:$P, "&gt;="&amp;DATE(YEAR(P356),MONTH(P356),1), $P:$P, "&lt;="&amp;EOMONTH(P356,0))&gt;10), YEAR(P356), "")</f>
        <v/>
      </c>
      <c r="W356" t="str">
        <f>IF(AND(P356&lt;&gt;"", P356&gt;=DATE(YEAR(P356),MONTH(P356),1), SUMIFS($K:$K, $C:$C, C356, $P:$P, "&gt;="&amp;DATE(YEAR(P356),MONTH(P356),1), $P:$P, "&lt;="&amp;EOMONTH(P356,0))&gt;10), TEXT(P356, "MMMM"), "")</f>
        <v/>
      </c>
      <c r="X356" t="str" cm="1">
        <f t="array" ref="X356">IF(AND(P356&lt;&gt;"", P356&gt;=DATE(YEAR(P356),MONTH(P356),1), SUMIFS($K:$K, $C:$C, C356, $P:$P, "&gt;="&amp;DATE(YEAR(P356),MONTH(P356),1), $P:$P, "&lt;="&amp;EOMONTH(P356,0))&gt;10), _xlfn.TEXTJOIN(", ", TRUE, _xlfn._xlws.FILTER($R:$R, ($C:$C=C356) * ($P:$P&gt;=DATE(YEAR(P356),MONTH(P356),1)) * ($P:$P&lt;=EOMONTH(P356,0)))), "")</f>
        <v/>
      </c>
      <c r="Y356" t="str" cm="1">
        <f t="array" ref="Y356">IF(AND(P356&lt;&gt;"", P356&gt;=DATE(YEAR(P356),MONTH(P356),1), SUMIFS($K:$K, $C:$C, C356, $P:$P, "&gt;="&amp;DATE(YEAR(P356),MONTH(P356),1), $P:$P, "&lt;="&amp;EOMONTH(P356,0))&gt;10), _xlfn.TEXTJOIN(", ", TRUE, _xlfn._xlws.FILTER($S:$S, ($C:$C=C356) * ($P:$P&gt;=DATE(YEAR(P356),MONTH(P356),1)) * ($P:$P&lt;=EOMONTH(P356,0)))), "")</f>
        <v/>
      </c>
    </row>
    <row r="357" spans="1:25" x14ac:dyDescent="0.25">
      <c r="A357" s="83">
        <v>350</v>
      </c>
      <c r="B357" s="111" t="s">
        <v>26038</v>
      </c>
      <c r="C357" s="159" t="str">
        <f>_xlfn.XLOOKUP(D357,[1]!Data[CEDULA],[1]!Data[Nombre Completo],"No Existe",0,1)</f>
        <v>LILIAN PAOLA NARVAEZ REDONDO</v>
      </c>
      <c r="D357" s="163">
        <v>1007176091</v>
      </c>
      <c r="E357" s="140">
        <f>IFERROR(_xlfn.NUMBERVALUE(Data[[#This Row],[CEDULA ]],",","."),_xlfn.NUMBERVALUE(Data[[#This Row],[CEDULA ]],".",","))</f>
        <v>1007176091</v>
      </c>
      <c r="F357" s="140" t="str">
        <f>_xlfn.XLOOKUP(E357,[1]!Data[CEDULA],[1]!Data[CARGO],"No Existe",0,1)</f>
        <v>AUXILIAR DE ARCHIVO</v>
      </c>
      <c r="G357" s="5" t="str">
        <f>_xlfn.XLOOKUP(E357,[1]!Data[CEDULA],[1]!Data[EMPRESA DONDE PRESTA SERVICIO],"No Existe",0,1)</f>
        <v>TEMPOACTIVA EST S.A.S.</v>
      </c>
      <c r="H357" s="5" t="str">
        <f>_xlfn.XLOOKUP(E357,[1]!Data[CEDULA],[1]!Data[UBICACIÓN],"No Existe",0,1)</f>
        <v>SISTEMAS</v>
      </c>
      <c r="I357" s="11" t="s">
        <v>25911</v>
      </c>
      <c r="J357" s="111" t="str">
        <f>UPPER(TEXT(Data[[#This Row],[F. INICIO]],"mmmm"))</f>
        <v>SEPTIEMBRE</v>
      </c>
      <c r="K357" s="9">
        <v>7</v>
      </c>
      <c r="L357" s="11" t="s">
        <v>5</v>
      </c>
      <c r="M357" s="11" t="s">
        <v>25630</v>
      </c>
      <c r="N357" s="141" t="str">
        <f>_xlfn.XLOOKUP(D357,[1]!Data[CEDULA],[1]!Data[EPS/SURA],"No Existe",0,1)</f>
        <v>EPS/SURA</v>
      </c>
      <c r="O357" s="5">
        <f>YEAR(Data[[#This Row],[F. INICIO]])</f>
        <v>2021</v>
      </c>
      <c r="P357" s="17">
        <v>44452</v>
      </c>
      <c r="Q357" s="18">
        <v>44458</v>
      </c>
      <c r="R357" s="8" t="s">
        <v>12827</v>
      </c>
      <c r="S357" s="92" t="str">
        <f>IF(Data[[#This Row],[TIPO DE INCAPACIDAD]]="LICENCIA DE PATERNIDAD","Licencia de paternidad",IF(Data[[#This Row],[TIPO DE INCAPACIDAD]]="LICENCIA DE LUTO","Licencia de Luto",_xlfn.IFNA(VLOOKUP(R357,'CIE-10 PARA RIPS'!$A$6:B13522,2,0),"No especificado")))</f>
        <v>COVID-19, virus identificado</v>
      </c>
      <c r="T357" t="str">
        <f>IF(P357&lt;&gt;"", IF(P357&gt;0, IF(P357&lt;=DATE(YEAR(P357),MONTH(P357),DAY(P357)), IF(P357&gt;=DATE(YEAR(P357),MONTH(P357),1), IF(K357&gt;10, C357, IF(SUMIFS($K:$K, $C:$C, C357, $P:$P, "&gt;="&amp;DATE(YEAR(P357),MONTH(P357),1), $P:$P, "&lt;="&amp;EOMONTH(P357,0))&gt;10, C357, "")), ""))), "")</f>
        <v/>
      </c>
      <c r="U357" t="str">
        <f>IF(AND(P357&lt;&gt;"", P357&gt;=DATE(YEAR(P357),MONTH(P357),1), SUMIFS($K:$K, $C:$C, C357, $P:$P, "&gt;="&amp;DATE(YEAR(P357),MONTH(P357),1), $P:$P, "&lt;="&amp;EOMONTH(P357,0))&gt;10), K357, "")</f>
        <v/>
      </c>
      <c r="V357" t="str">
        <f>IF(AND(P357&lt;&gt;"", P357&gt;=DATE(YEAR(P357),MONTH(P357),1), SUMIFS($K:$K, $C:$C, C357, $P:$P, "&gt;="&amp;DATE(YEAR(P357),MONTH(P357),1), $P:$P, "&lt;="&amp;EOMONTH(P357,0))&gt;10), YEAR(P357), "")</f>
        <v/>
      </c>
      <c r="W357" t="str">
        <f>IF(AND(P357&lt;&gt;"", P357&gt;=DATE(YEAR(P357),MONTH(P357),1), SUMIFS($K:$K, $C:$C, C357, $P:$P, "&gt;="&amp;DATE(YEAR(P357),MONTH(P357),1), $P:$P, "&lt;="&amp;EOMONTH(P357,0))&gt;10), TEXT(P357, "MMMM"), "")</f>
        <v/>
      </c>
      <c r="X357" t="str" cm="1">
        <f t="array" ref="X357">IF(AND(P357&lt;&gt;"", P357&gt;=DATE(YEAR(P357),MONTH(P357),1), SUMIFS($K:$K, $C:$C, C357, $P:$P, "&gt;="&amp;DATE(YEAR(P357),MONTH(P357),1), $P:$P, "&lt;="&amp;EOMONTH(P357,0))&gt;10), _xlfn.TEXTJOIN(", ", TRUE, _xlfn._xlws.FILTER($R:$R, ($C:$C=C357) * ($P:$P&gt;=DATE(YEAR(P357),MONTH(P357),1)) * ($P:$P&lt;=EOMONTH(P357,0)))), "")</f>
        <v/>
      </c>
      <c r="Y357" t="str" cm="1">
        <f t="array" ref="Y357">IF(AND(P357&lt;&gt;"", P357&gt;=DATE(YEAR(P357),MONTH(P357),1), SUMIFS($K:$K, $C:$C, C357, $P:$P, "&gt;="&amp;DATE(YEAR(P357),MONTH(P357),1), $P:$P, "&lt;="&amp;EOMONTH(P357,0))&gt;10), _xlfn.TEXTJOIN(", ", TRUE, _xlfn._xlws.FILTER($S:$S, ($C:$C=C357) * ($P:$P&gt;=DATE(YEAR(P357),MONTH(P357),1)) * ($P:$P&lt;=EOMONTH(P357,0)))), "")</f>
        <v/>
      </c>
    </row>
    <row r="358" spans="1:25" x14ac:dyDescent="0.25">
      <c r="A358" s="83">
        <v>351</v>
      </c>
      <c r="B358" s="111" t="s">
        <v>26038</v>
      </c>
      <c r="C358" s="159" t="str">
        <f>_xlfn.XLOOKUP(D358,[1]!Data[CEDULA],[1]!Data[Nombre Completo],"No Existe",0,1)</f>
        <v>MARTHA DEL SOCORRO RAMIREZ HAMBURGUER</v>
      </c>
      <c r="D358" s="163">
        <v>32705541</v>
      </c>
      <c r="E358" s="140">
        <f>IFERROR(_xlfn.NUMBERVALUE(Data[[#This Row],[CEDULA ]],",","."),_xlfn.NUMBERVALUE(Data[[#This Row],[CEDULA ]],".",","))</f>
        <v>32705541</v>
      </c>
      <c r="F358" s="140" t="str">
        <f>_xlfn.XLOOKUP(E358,[1]!Data[CEDULA],[1]!Data[CARGO],"No Existe",0,1)</f>
        <v>SUPERNUMERARIO(A)</v>
      </c>
      <c r="G358" s="5" t="str">
        <f>_xlfn.XLOOKUP(E358,[1]!Data[CEDULA],[1]!Data[EMPRESA DONDE PRESTA SERVICIO],"No Existe",0,1)</f>
        <v>COMFAMILIAR ATLANTICO</v>
      </c>
      <c r="H358" s="5" t="str">
        <f>_xlfn.XLOOKUP(E358,[1]!Data[CEDULA],[1]!Data[UBICACIÓN],"No Existe",0,1)</f>
        <v>CENTRO RECREACIONAL TURIPANA</v>
      </c>
      <c r="I358" s="11" t="s">
        <v>25911</v>
      </c>
      <c r="J358" s="111" t="str">
        <f>UPPER(TEXT(Data[[#This Row],[F. INICIO]],"mmmm"))</f>
        <v>AGOSTO</v>
      </c>
      <c r="K358" s="9">
        <v>30</v>
      </c>
      <c r="L358" s="11" t="s">
        <v>5</v>
      </c>
      <c r="M358" s="11" t="s">
        <v>25630</v>
      </c>
      <c r="N358" s="141" t="str">
        <f>_xlfn.XLOOKUP(D358,[1]!Data[CEDULA],[1]!Data[EPS/SURA],"No Existe",0,1)</f>
        <v>SALUD TOTAL</v>
      </c>
      <c r="O358" s="5">
        <f>YEAR(Data[[#This Row],[F. INICIO]])</f>
        <v>2021</v>
      </c>
      <c r="P358" s="17">
        <v>44433</v>
      </c>
      <c r="Q358" s="18">
        <v>44462</v>
      </c>
      <c r="R358" s="8" t="s">
        <v>4770</v>
      </c>
      <c r="S358" s="92" t="str">
        <f>IF(Data[[#This Row],[TIPO DE INCAPACIDAD]]="LICENCIA DE PATERNIDAD","Licencia de paternidad",IF(Data[[#This Row],[TIPO DE INCAPACIDAD]]="LICENCIA DE LUTO","Licencia de Luto",_xlfn.IFNA(VLOOKUP(R358,'CIE-10 PARA RIPS'!$A$6:B13523,2,0),"No especificado")))</f>
        <v>Herida de dedo(s) del pie sin dano(s) de la(s) una(s)</v>
      </c>
      <c r="T358" t="str">
        <f>IF(P358&lt;&gt;"", IF(P358&gt;0, IF(P358&lt;=DATE(YEAR(P358),MONTH(P358),DAY(P358)), IF(P358&gt;=DATE(YEAR(P358),MONTH(P358),1), IF(K358&gt;10, C358, IF(SUMIFS($K:$K, $C:$C, C358, $P:$P, "&gt;="&amp;DATE(YEAR(P358),MONTH(P358),1), $P:$P, "&lt;="&amp;EOMONTH(P358,0))&gt;10, C358, "")), ""))), "")</f>
        <v>MARTHA DEL SOCORRO RAMIREZ HAMBURGUER</v>
      </c>
      <c r="U358">
        <f>IF(AND(P358&lt;&gt;"", P358&gt;=DATE(YEAR(P358),MONTH(P358),1), SUMIFS($K:$K, $C:$C, C358, $P:$P, "&gt;="&amp;DATE(YEAR(P358),MONTH(P358),1), $P:$P, "&lt;="&amp;EOMONTH(P358,0))&gt;10), K358, "")</f>
        <v>30</v>
      </c>
      <c r="V358">
        <f>IF(AND(P358&lt;&gt;"", P358&gt;=DATE(YEAR(P358),MONTH(P358),1), SUMIFS($K:$K, $C:$C, C358, $P:$P, "&gt;="&amp;DATE(YEAR(P358),MONTH(P358),1), $P:$P, "&lt;="&amp;EOMONTH(P358,0))&gt;10), YEAR(P358), "")</f>
        <v>2021</v>
      </c>
      <c r="W358" t="str">
        <f>IF(AND(P358&lt;&gt;"", P358&gt;=DATE(YEAR(P358),MONTH(P358),1), SUMIFS($K:$K, $C:$C, C358, $P:$P, "&gt;="&amp;DATE(YEAR(P358),MONTH(P358),1), $P:$P, "&lt;="&amp;EOMONTH(P358,0))&gt;10), TEXT(P358, "MMMM"), "")</f>
        <v>agosto</v>
      </c>
      <c r="X358" t="str" cm="1">
        <f t="array" ref="X358">IF(AND(P358&lt;&gt;"", P358&gt;=DATE(YEAR(P358),MONTH(P358),1), SUMIFS($K:$K, $C:$C, C358, $P:$P, "&gt;="&amp;DATE(YEAR(P358),MONTH(P358),1), $P:$P, "&lt;="&amp;EOMONTH(P358,0))&gt;10), _xlfn.TEXTJOIN(", ", TRUE, _xlfn._xlws.FILTER($R:$R, ($C:$C=C358) * ($P:$P&gt;=DATE(YEAR(P358),MONTH(P358),1)) * ($P:$P&lt;=EOMONTH(P358,0)))), "")</f>
        <v>S911</v>
      </c>
      <c r="Y358" t="str" cm="1">
        <f t="array" ref="Y358">IF(AND(P358&lt;&gt;"", P358&gt;=DATE(YEAR(P358),MONTH(P358),1), SUMIFS($K:$K, $C:$C, C358, $P:$P, "&gt;="&amp;DATE(YEAR(P358),MONTH(P358),1), $P:$P, "&lt;="&amp;EOMONTH(P358,0))&gt;10), _xlfn.TEXTJOIN(", ", TRUE, _xlfn._xlws.FILTER($S:$S, ($C:$C=C358) * ($P:$P&gt;=DATE(YEAR(P358),MONTH(P358),1)) * ($P:$P&lt;=EOMONTH(P358,0)))), "")</f>
        <v>Herida de dedo(s) del pie sin dano(s) de la(s) una(s)</v>
      </c>
    </row>
    <row r="359" spans="1:25" x14ac:dyDescent="0.25">
      <c r="A359" s="83">
        <v>352</v>
      </c>
      <c r="B359" s="111" t="s">
        <v>26038</v>
      </c>
      <c r="C359" s="159" t="str">
        <f>_xlfn.XLOOKUP(D359,[1]!Data[CEDULA],[1]!Data[Nombre Completo],"No Existe",0,1)</f>
        <v>LUIS ALFONSO CORONELL OLIVEROS</v>
      </c>
      <c r="D359" s="163">
        <v>1044392852</v>
      </c>
      <c r="E359" s="140">
        <f>IFERROR(_xlfn.NUMBERVALUE(Data[[#This Row],[CEDULA ]],",","."),_xlfn.NUMBERVALUE(Data[[#This Row],[CEDULA ]],".",","))</f>
        <v>1044392852</v>
      </c>
      <c r="F359" s="140" t="str">
        <f>_xlfn.XLOOKUP(E359,[1]!Data[CEDULA],[1]!Data[CARGO],"No Existe",0,1)</f>
        <v>COLABORADOR</v>
      </c>
      <c r="G359" s="5" t="str">
        <f>_xlfn.XLOOKUP(E359,[1]!Data[CEDULA],[1]!Data[EMPRESA DONDE PRESTA SERVICIO],"No Existe",0,1)</f>
        <v>COMFAMILIAR ATLANTICO</v>
      </c>
      <c r="H359" s="5" t="str">
        <f>_xlfn.XLOOKUP(E359,[1]!Data[CEDULA],[1]!Data[UBICACIÓN],"No Existe",0,1)</f>
        <v>TURIPANA</v>
      </c>
      <c r="I359" s="11" t="s">
        <v>25912</v>
      </c>
      <c r="J359" s="111" t="str">
        <f>UPPER(TEXT(Data[[#This Row],[F. INICIO]],"mmmm"))</f>
        <v>SEPTIEMBRE</v>
      </c>
      <c r="K359" s="9">
        <v>3</v>
      </c>
      <c r="L359" s="11" t="s">
        <v>5</v>
      </c>
      <c r="M359" s="11" t="s">
        <v>25630</v>
      </c>
      <c r="N359" s="141" t="str">
        <f>_xlfn.XLOOKUP(D359,[1]!Data[CEDULA],[1]!Data[EPS/SURA],"No Existe",0,1)</f>
        <v>FAMISANAR</v>
      </c>
      <c r="O359" s="5">
        <f>YEAR(Data[[#This Row],[F. INICIO]])</f>
        <v>2021</v>
      </c>
      <c r="P359" s="17">
        <v>44461</v>
      </c>
      <c r="Q359" s="17">
        <v>44463</v>
      </c>
      <c r="R359" s="24" t="s">
        <v>7682</v>
      </c>
      <c r="S359" s="92" t="str">
        <f>IF(Data[[#This Row],[TIPO DE INCAPACIDAD]]="LICENCIA DE PATERNIDAD","Licencia de paternidad",IF(Data[[#This Row],[TIPO DE INCAPACIDAD]]="LICENCIA DE LUTO","Licencia de Luto",_xlfn.IFNA(VLOOKUP(R359,'CIE-10 PARA RIPS'!$A$6:B13524,2,0),"No especificado")))</f>
        <v>Lumbago no especificado</v>
      </c>
      <c r="T359" t="str">
        <f>IF(P359&lt;&gt;"", IF(P359&gt;0, IF(P359&lt;=DATE(YEAR(P359),MONTH(P359),DAY(P359)), IF(P359&gt;=DATE(YEAR(P359),MONTH(P359),1), IF(K359&gt;10, C359, IF(SUMIFS($K:$K, $C:$C, C359, $P:$P, "&gt;="&amp;DATE(YEAR(P359),MONTH(P359),1), $P:$P, "&lt;="&amp;EOMONTH(P359,0))&gt;10, C359, "")), ""))), "")</f>
        <v/>
      </c>
      <c r="U359" t="str">
        <f>IF(AND(P359&lt;&gt;"", P359&gt;=DATE(YEAR(P359),MONTH(P359),1), SUMIFS($K:$K, $C:$C, C359, $P:$P, "&gt;="&amp;DATE(YEAR(P359),MONTH(P359),1), $P:$P, "&lt;="&amp;EOMONTH(P359,0))&gt;10), K359, "")</f>
        <v/>
      </c>
      <c r="V359" t="str">
        <f>IF(AND(P359&lt;&gt;"", P359&gt;=DATE(YEAR(P359),MONTH(P359),1), SUMIFS($K:$K, $C:$C, C359, $P:$P, "&gt;="&amp;DATE(YEAR(P359),MONTH(P359),1), $P:$P, "&lt;="&amp;EOMONTH(P359,0))&gt;10), YEAR(P359), "")</f>
        <v/>
      </c>
      <c r="W359" t="str">
        <f>IF(AND(P359&lt;&gt;"", P359&gt;=DATE(YEAR(P359),MONTH(P359),1), SUMIFS($K:$K, $C:$C, C359, $P:$P, "&gt;="&amp;DATE(YEAR(P359),MONTH(P359),1), $P:$P, "&lt;="&amp;EOMONTH(P359,0))&gt;10), TEXT(P359, "MMMM"), "")</f>
        <v/>
      </c>
      <c r="X359" t="str" cm="1">
        <f t="array" ref="X359">IF(AND(P359&lt;&gt;"", P359&gt;=DATE(YEAR(P359),MONTH(P359),1), SUMIFS($K:$K, $C:$C, C359, $P:$P, "&gt;="&amp;DATE(YEAR(P359),MONTH(P359),1), $P:$P, "&lt;="&amp;EOMONTH(P359,0))&gt;10), _xlfn.TEXTJOIN(", ", TRUE, _xlfn._xlws.FILTER($R:$R, ($C:$C=C359) * ($P:$P&gt;=DATE(YEAR(P359),MONTH(P359),1)) * ($P:$P&lt;=EOMONTH(P359,0)))), "")</f>
        <v/>
      </c>
      <c r="Y359" t="str" cm="1">
        <f t="array" ref="Y359">IF(AND(P359&lt;&gt;"", P359&gt;=DATE(YEAR(P359),MONTH(P359),1), SUMIFS($K:$K, $C:$C, C359, $P:$P, "&gt;="&amp;DATE(YEAR(P359),MONTH(P359),1), $P:$P, "&lt;="&amp;EOMONTH(P359,0))&gt;10), _xlfn.TEXTJOIN(", ", TRUE, _xlfn._xlws.FILTER($S:$S, ($C:$C=C359) * ($P:$P&gt;=DATE(YEAR(P359),MONTH(P359),1)) * ($P:$P&lt;=EOMONTH(P359,0)))), "")</f>
        <v/>
      </c>
    </row>
    <row r="360" spans="1:25" x14ac:dyDescent="0.25">
      <c r="A360" s="83">
        <v>353</v>
      </c>
      <c r="B360" s="111" t="s">
        <v>26038</v>
      </c>
      <c r="C360" s="159" t="str">
        <f>_xlfn.XLOOKUP(D360,[1]!Data[CEDULA],[1]!Data[Nombre Completo],"No Existe",0,1)</f>
        <v>LUIS ALFONSO CORONELL OLIVEROS</v>
      </c>
      <c r="D360" s="163">
        <v>1044392852</v>
      </c>
      <c r="E360" s="140">
        <f>IFERROR(_xlfn.NUMBERVALUE(Data[[#This Row],[CEDULA ]],",","."),_xlfn.NUMBERVALUE(Data[[#This Row],[CEDULA ]],".",","))</f>
        <v>1044392852</v>
      </c>
      <c r="F360" s="140" t="str">
        <f>_xlfn.XLOOKUP(E360,[1]!Data[CEDULA],[1]!Data[CARGO],"No Existe",0,1)</f>
        <v>COLABORADOR</v>
      </c>
      <c r="G360" s="5" t="str">
        <f>_xlfn.XLOOKUP(E360,[1]!Data[CEDULA],[1]!Data[EMPRESA DONDE PRESTA SERVICIO],"No Existe",0,1)</f>
        <v>COMFAMILIAR ATLANTICO</v>
      </c>
      <c r="H360" s="5" t="str">
        <f>_xlfn.XLOOKUP(E360,[1]!Data[CEDULA],[1]!Data[UBICACIÓN],"No Existe",0,1)</f>
        <v>TURIPANA</v>
      </c>
      <c r="I360" s="5" t="s">
        <v>25912</v>
      </c>
      <c r="J360" s="111" t="str">
        <f>UPPER(TEXT(Data[[#This Row],[F. INICIO]],"mmmm"))</f>
        <v>SEPTIEMBRE</v>
      </c>
      <c r="K360" s="9">
        <v>1</v>
      </c>
      <c r="L360" s="11" t="s">
        <v>5</v>
      </c>
      <c r="M360" s="11" t="s">
        <v>25630</v>
      </c>
      <c r="N360" s="141" t="str">
        <f>_xlfn.XLOOKUP(D360,[1]!Data[CEDULA],[1]!Data[EPS/SURA],"No Existe",0,1)</f>
        <v>FAMISANAR</v>
      </c>
      <c r="O360" s="5">
        <f>YEAR(Data[[#This Row],[F. INICIO]])</f>
        <v>2021</v>
      </c>
      <c r="P360" s="17">
        <v>44460</v>
      </c>
      <c r="Q360" s="18">
        <v>44460</v>
      </c>
      <c r="R360" s="8" t="s">
        <v>88</v>
      </c>
      <c r="S360" s="92" t="str">
        <f>IF(Data[[#This Row],[TIPO DE INCAPACIDAD]]="LICENCIA DE PATERNIDAD","Licencia de paternidad",IF(Data[[#This Row],[TIPO DE INCAPACIDAD]]="LICENCIA DE LUTO","Licencia de Luto",_xlfn.IFNA(VLOOKUP(R360,'CIE-10 PARA RIPS'!$A$6:B13525,2,0),"No especificado")))</f>
        <v>Fiebre, no especificada</v>
      </c>
      <c r="T360" t="str">
        <f>IF(P360&lt;&gt;"", IF(P360&gt;0, IF(P360&lt;=DATE(YEAR(P360),MONTH(P360),DAY(P360)), IF(P360&gt;=DATE(YEAR(P360),MONTH(P360),1), IF(K360&gt;10, C360, IF(SUMIFS($K:$K, $C:$C, C360, $P:$P, "&gt;="&amp;DATE(YEAR(P360),MONTH(P360),1), $P:$P, "&lt;="&amp;EOMONTH(P360,0))&gt;10, C360, "")), ""))), "")</f>
        <v/>
      </c>
      <c r="U360" t="str">
        <f>IF(AND(P360&lt;&gt;"", P360&gt;=DATE(YEAR(P360),MONTH(P360),1), SUMIFS($K:$K, $C:$C, C360, $P:$P, "&gt;="&amp;DATE(YEAR(P360),MONTH(P360),1), $P:$P, "&lt;="&amp;EOMONTH(P360,0))&gt;10), K360, "")</f>
        <v/>
      </c>
      <c r="V360" t="str">
        <f>IF(AND(P360&lt;&gt;"", P360&gt;=DATE(YEAR(P360),MONTH(P360),1), SUMIFS($K:$K, $C:$C, C360, $P:$P, "&gt;="&amp;DATE(YEAR(P360),MONTH(P360),1), $P:$P, "&lt;="&amp;EOMONTH(P360,0))&gt;10), YEAR(P360), "")</f>
        <v/>
      </c>
      <c r="W360" t="str">
        <f>IF(AND(P360&lt;&gt;"", P360&gt;=DATE(YEAR(P360),MONTH(P360),1), SUMIFS($K:$K, $C:$C, C360, $P:$P, "&gt;="&amp;DATE(YEAR(P360),MONTH(P360),1), $P:$P, "&lt;="&amp;EOMONTH(P360,0))&gt;10), TEXT(P360, "MMMM"), "")</f>
        <v/>
      </c>
      <c r="X360" t="str" cm="1">
        <f t="array" ref="X360">IF(AND(P360&lt;&gt;"", P360&gt;=DATE(YEAR(P360),MONTH(P360),1), SUMIFS($K:$K, $C:$C, C360, $P:$P, "&gt;="&amp;DATE(YEAR(P360),MONTH(P360),1), $P:$P, "&lt;="&amp;EOMONTH(P360,0))&gt;10), _xlfn.TEXTJOIN(", ", TRUE, _xlfn._xlws.FILTER($R:$R, ($C:$C=C360) * ($P:$P&gt;=DATE(YEAR(P360),MONTH(P360),1)) * ($P:$P&lt;=EOMONTH(P360,0)))), "")</f>
        <v/>
      </c>
      <c r="Y360" t="str" cm="1">
        <f t="array" ref="Y360">IF(AND(P360&lt;&gt;"", P360&gt;=DATE(YEAR(P360),MONTH(P360),1), SUMIFS($K:$K, $C:$C, C360, $P:$P, "&gt;="&amp;DATE(YEAR(P360),MONTH(P360),1), $P:$P, "&lt;="&amp;EOMONTH(P360,0))&gt;10), _xlfn.TEXTJOIN(", ", TRUE, _xlfn._xlws.FILTER($S:$S, ($C:$C=C360) * ($P:$P&gt;=DATE(YEAR(P360),MONTH(P360),1)) * ($P:$P&lt;=EOMONTH(P360,0)))), "")</f>
        <v/>
      </c>
    </row>
    <row r="361" spans="1:25" x14ac:dyDescent="0.25">
      <c r="A361" s="83">
        <v>354</v>
      </c>
      <c r="B361" s="111" t="s">
        <v>26038</v>
      </c>
      <c r="C361" s="159" t="str">
        <f>_xlfn.XLOOKUP(D361,[1]!Data[CEDULA],[1]!Data[Nombre Completo],"No Existe",0,1)</f>
        <v>LUIS FERNANDO GUZMAN RIVERA</v>
      </c>
      <c r="D361" s="163">
        <v>72273863</v>
      </c>
      <c r="E361" s="140">
        <f>IFERROR(_xlfn.NUMBERVALUE(Data[[#This Row],[CEDULA ]],",","."),_xlfn.NUMBERVALUE(Data[[#This Row],[CEDULA ]],".",","))</f>
        <v>72273863</v>
      </c>
      <c r="F361" s="140" t="str">
        <f>_xlfn.XLOOKUP(E361,[1]!Data[CEDULA],[1]!Data[CARGO],"No Existe",0,1)</f>
        <v>SUBCHEF</v>
      </c>
      <c r="G361" s="5" t="str">
        <f>_xlfn.XLOOKUP(E361,[1]!Data[CEDULA],[1]!Data[EMPRESA DONDE PRESTA SERVICIO],"No Existe",0,1)</f>
        <v>COMFAMILIAR ATLANTICO</v>
      </c>
      <c r="H361" s="5" t="str">
        <f>_xlfn.XLOOKUP(E361,[1]!Data[CEDULA],[1]!Data[UBICACIÓN],"No Existe",0,1)</f>
        <v>SEDE NORTE MERCADEO</v>
      </c>
      <c r="I361" s="5" t="s">
        <v>25912</v>
      </c>
      <c r="J361" s="111" t="str">
        <f>UPPER(TEXT(Data[[#This Row],[F. INICIO]],"mmmm"))</f>
        <v>SEPTIEMBRE</v>
      </c>
      <c r="K361" s="9">
        <v>2</v>
      </c>
      <c r="L361" s="11" t="s">
        <v>5</v>
      </c>
      <c r="M361" s="11" t="s">
        <v>25630</v>
      </c>
      <c r="N361" s="141" t="str">
        <f>_xlfn.XLOOKUP(D361,[1]!Data[CEDULA],[1]!Data[EPS/SURA],"No Existe",0,1)</f>
        <v>EPS/SURA</v>
      </c>
      <c r="O361" s="5">
        <f>YEAR(Data[[#This Row],[F. INICIO]])</f>
        <v>2021</v>
      </c>
      <c r="P361" s="17">
        <v>44463</v>
      </c>
      <c r="Q361" s="18">
        <v>44464</v>
      </c>
      <c r="R361" s="5" t="s">
        <v>8926</v>
      </c>
      <c r="S361" s="92" t="str">
        <f>IF(Data[[#This Row],[TIPO DE INCAPACIDAD]]="LICENCIA DE PATERNIDAD","Licencia de paternidad",IF(Data[[#This Row],[TIPO DE INCAPACIDAD]]="LICENCIA DE LUTO","Licencia de Luto",_xlfn.IFNA(VLOOKUP(R361,'CIE-10 PARA RIPS'!$A$6:B13526,2,0),"No especificado")))</f>
        <v>Amigdalitis aguda, no especificada</v>
      </c>
      <c r="T361" t="str">
        <f>IF(P361&lt;&gt;"", IF(P361&gt;0, IF(P361&lt;=DATE(YEAR(P361),MONTH(P361),DAY(P361)), IF(P361&gt;=DATE(YEAR(P361),MONTH(P361),1), IF(K361&gt;10, C361, IF(SUMIFS($K:$K, $C:$C, C361, $P:$P, "&gt;="&amp;DATE(YEAR(P361),MONTH(P361),1), $P:$P, "&lt;="&amp;EOMONTH(P361,0))&gt;10, C361, "")), ""))), "")</f>
        <v/>
      </c>
      <c r="U361" t="str">
        <f>IF(AND(P361&lt;&gt;"", P361&gt;=DATE(YEAR(P361),MONTH(P361),1), SUMIFS($K:$K, $C:$C, C361, $P:$P, "&gt;="&amp;DATE(YEAR(P361),MONTH(P361),1), $P:$P, "&lt;="&amp;EOMONTH(P361,0))&gt;10), K361, "")</f>
        <v/>
      </c>
      <c r="V361" t="str">
        <f>IF(AND(P361&lt;&gt;"", P361&gt;=DATE(YEAR(P361),MONTH(P361),1), SUMIFS($K:$K, $C:$C, C361, $P:$P, "&gt;="&amp;DATE(YEAR(P361),MONTH(P361),1), $P:$P, "&lt;="&amp;EOMONTH(P361,0))&gt;10), YEAR(P361), "")</f>
        <v/>
      </c>
      <c r="W361" t="str">
        <f>IF(AND(P361&lt;&gt;"", P361&gt;=DATE(YEAR(P361),MONTH(P361),1), SUMIFS($K:$K, $C:$C, C361, $P:$P, "&gt;="&amp;DATE(YEAR(P361),MONTH(P361),1), $P:$P, "&lt;="&amp;EOMONTH(P361,0))&gt;10), TEXT(P361, "MMMM"), "")</f>
        <v/>
      </c>
      <c r="X361" t="str" cm="1">
        <f t="array" ref="X361">IF(AND(P361&lt;&gt;"", P361&gt;=DATE(YEAR(P361),MONTH(P361),1), SUMIFS($K:$K, $C:$C, C361, $P:$P, "&gt;="&amp;DATE(YEAR(P361),MONTH(P361),1), $P:$P, "&lt;="&amp;EOMONTH(P361,0))&gt;10), _xlfn.TEXTJOIN(", ", TRUE, _xlfn._xlws.FILTER($R:$R, ($C:$C=C361) * ($P:$P&gt;=DATE(YEAR(P361),MONTH(P361),1)) * ($P:$P&lt;=EOMONTH(P361,0)))), "")</f>
        <v/>
      </c>
      <c r="Y361" t="str" cm="1">
        <f t="array" ref="Y361">IF(AND(P361&lt;&gt;"", P361&gt;=DATE(YEAR(P361),MONTH(P361),1), SUMIFS($K:$K, $C:$C, C361, $P:$P, "&gt;="&amp;DATE(YEAR(P361),MONTH(P361),1), $P:$P, "&lt;="&amp;EOMONTH(P361,0))&gt;10), _xlfn.TEXTJOIN(", ", TRUE, _xlfn._xlws.FILTER($S:$S, ($C:$C=C361) * ($P:$P&gt;=DATE(YEAR(P361),MONTH(P361),1)) * ($P:$P&lt;=EOMONTH(P361,0)))), "")</f>
        <v/>
      </c>
    </row>
    <row r="362" spans="1:25" x14ac:dyDescent="0.25">
      <c r="A362" s="83">
        <v>355</v>
      </c>
      <c r="B362" s="111" t="s">
        <v>26038</v>
      </c>
      <c r="C362" s="159" t="str">
        <f>_xlfn.XLOOKUP(D362,[1]!Data[CEDULA],[1]!Data[Nombre Completo],"No Existe",0,1)</f>
        <v>HECTOR ALEXANDER SALCEDO MACMASTER</v>
      </c>
      <c r="D362" s="163">
        <v>1143451622</v>
      </c>
      <c r="E362" s="140">
        <f>IFERROR(_xlfn.NUMBERVALUE(Data[[#This Row],[CEDULA ]],",","."),_xlfn.NUMBERVALUE(Data[[#This Row],[CEDULA ]],".",","))</f>
        <v>1143451622</v>
      </c>
      <c r="F362" s="140" t="str">
        <f>_xlfn.XLOOKUP(E362,[1]!Data[CEDULA],[1]!Data[CARGO],"No Existe",0,1)</f>
        <v>SUPERNUMERARIO(A)</v>
      </c>
      <c r="G362" s="5" t="str">
        <f>_xlfn.XLOOKUP(E362,[1]!Data[CEDULA],[1]!Data[EMPRESA DONDE PRESTA SERVICIO],"No Existe",0,1)</f>
        <v>COMFAMILIAR ATLANTICO</v>
      </c>
      <c r="H362" s="5" t="str">
        <f>_xlfn.XLOOKUP(E362,[1]!Data[CEDULA],[1]!Data[UBICACIÓN],"No Existe",0,1)</f>
        <v>CENTRO RECREACIONAL TURIPANA</v>
      </c>
      <c r="I362" s="5" t="s">
        <v>25912</v>
      </c>
      <c r="J362" s="111" t="str">
        <f>UPPER(TEXT(Data[[#This Row],[F. INICIO]],"mmmm"))</f>
        <v>OCTUBRE</v>
      </c>
      <c r="K362" s="9">
        <v>30</v>
      </c>
      <c r="L362" s="11" t="s">
        <v>5</v>
      </c>
      <c r="M362" s="9" t="s">
        <v>12606</v>
      </c>
      <c r="N362" s="141" t="str">
        <f>_xlfn.XLOOKUP(D362,[1]!Data[CEDULA],[1]!Data[EPS/SURA],"No Existe",0,1)</f>
        <v>FAMISANAR</v>
      </c>
      <c r="O362" s="5">
        <f>YEAR(Data[[#This Row],[F. INICIO]])</f>
        <v>2021</v>
      </c>
      <c r="P362" s="17">
        <v>44470</v>
      </c>
      <c r="Q362" s="18">
        <v>44499</v>
      </c>
      <c r="R362" s="5" t="s">
        <v>4864</v>
      </c>
      <c r="S362" s="92" t="str">
        <f>IF(Data[[#This Row],[TIPO DE INCAPACIDAD]]="LICENCIA DE PATERNIDAD","Licencia de paternidad",IF(Data[[#This Row],[TIPO DE INCAPACIDAD]]="LICENCIA DE LUTO","Licencia de Luto",_xlfn.IFNA(VLOOKUP(R362,'CIE-10 PARA RIPS'!$A$6:B13527,2,0),"No especificado")))</f>
        <v>Fracturas de otras partes del femur</v>
      </c>
      <c r="T362" t="str">
        <f>IF(P362&lt;&gt;"", IF(P362&gt;0, IF(P362&lt;=DATE(YEAR(P362),MONTH(P362),DAY(P362)), IF(P362&gt;=DATE(YEAR(P362),MONTH(P362),1), IF(K362&gt;10, C362, IF(SUMIFS($K:$K, $C:$C, C362, $P:$P, "&gt;="&amp;DATE(YEAR(P362),MONTH(P362),1), $P:$P, "&lt;="&amp;EOMONTH(P362,0))&gt;10, C362, "")), ""))), "")</f>
        <v>HECTOR ALEXANDER SALCEDO MACMASTER</v>
      </c>
      <c r="U362">
        <f>IF(AND(P362&lt;&gt;"", P362&gt;=DATE(YEAR(P362),MONTH(P362),1), SUMIFS($K:$K, $C:$C, C362, $P:$P, "&gt;="&amp;DATE(YEAR(P362),MONTH(P362),1), $P:$P, "&lt;="&amp;EOMONTH(P362,0))&gt;10), K362, "")</f>
        <v>30</v>
      </c>
      <c r="V362">
        <f>IF(AND(P362&lt;&gt;"", P362&gt;=DATE(YEAR(P362),MONTH(P362),1), SUMIFS($K:$K, $C:$C, C362, $P:$P, "&gt;="&amp;DATE(YEAR(P362),MONTH(P362),1), $P:$P, "&lt;="&amp;EOMONTH(P362,0))&gt;10), YEAR(P362), "")</f>
        <v>2021</v>
      </c>
      <c r="W362" t="str">
        <f>IF(AND(P362&lt;&gt;"", P362&gt;=DATE(YEAR(P362),MONTH(P362),1), SUMIFS($K:$K, $C:$C, C362, $P:$P, "&gt;="&amp;DATE(YEAR(P362),MONTH(P362),1), $P:$P, "&lt;="&amp;EOMONTH(P362,0))&gt;10), TEXT(P362, "MMMM"), "")</f>
        <v>octubre</v>
      </c>
      <c r="X362" t="str" cm="1">
        <f t="array" ref="X362">IF(AND(P362&lt;&gt;"", P362&gt;=DATE(YEAR(P362),MONTH(P362),1), SUMIFS($K:$K, $C:$C, C362, $P:$P, "&gt;="&amp;DATE(YEAR(P362),MONTH(P362),1), $P:$P, "&lt;="&amp;EOMONTH(P362,0))&gt;10), _xlfn.TEXTJOIN(", ", TRUE, _xlfn._xlws.FILTER($R:$R, ($C:$C=C362) * ($P:$P&gt;=DATE(YEAR(P362),MONTH(P362),1)) * ($P:$P&lt;=EOMONTH(P362,0)))), "")</f>
        <v>S728</v>
      </c>
      <c r="Y362" t="str" cm="1">
        <f t="array" ref="Y362">IF(AND(P362&lt;&gt;"", P362&gt;=DATE(YEAR(P362),MONTH(P362),1), SUMIFS($K:$K, $C:$C, C362, $P:$P, "&gt;="&amp;DATE(YEAR(P362),MONTH(P362),1), $P:$P, "&lt;="&amp;EOMONTH(P362,0))&gt;10), _xlfn.TEXTJOIN(", ", TRUE, _xlfn._xlws.FILTER($S:$S, ($C:$C=C362) * ($P:$P&gt;=DATE(YEAR(P362),MONTH(P362),1)) * ($P:$P&lt;=EOMONTH(P362,0)))), "")</f>
        <v>Fracturas de otras partes del femur</v>
      </c>
    </row>
    <row r="363" spans="1:25" x14ac:dyDescent="0.25">
      <c r="A363" s="83">
        <v>356</v>
      </c>
      <c r="B363" s="111" t="s">
        <v>26038</v>
      </c>
      <c r="C363" s="159" t="str">
        <f>_xlfn.XLOOKUP(D363,[1]!Data[CEDULA],[1]!Data[Nombre Completo],"No Existe",0,1)</f>
        <v>MARICELA  CALDERIN PERTUZ</v>
      </c>
      <c r="D363" s="163">
        <v>32869679</v>
      </c>
      <c r="E363" s="140">
        <f>IFERROR(_xlfn.NUMBERVALUE(Data[[#This Row],[CEDULA ]],",","."),_xlfn.NUMBERVALUE(Data[[#This Row],[CEDULA ]],".",","))</f>
        <v>32869679</v>
      </c>
      <c r="F363" s="140" t="str">
        <f>_xlfn.XLOOKUP(E363,[1]!Data[CEDULA],[1]!Data[CARGO],"No Existe",0,1)</f>
        <v>SUPERNUMERARIO(A)</v>
      </c>
      <c r="G363" s="5" t="str">
        <f>_xlfn.XLOOKUP(E363,[1]!Data[CEDULA],[1]!Data[EMPRESA DONDE PRESTA SERVICIO],"No Existe",0,1)</f>
        <v>COMFAMILIAR ATLANTICO</v>
      </c>
      <c r="H363" s="5" t="str">
        <f>_xlfn.XLOOKUP(E363,[1]!Data[CEDULA],[1]!Data[UBICACIÓN],"No Existe",0,1)</f>
        <v>SEDE CARIBE</v>
      </c>
      <c r="I363" s="5" t="s">
        <v>25911</v>
      </c>
      <c r="J363" s="111" t="str">
        <f>UPPER(TEXT(Data[[#This Row],[F. INICIO]],"mmmm"))</f>
        <v>OCTUBRE</v>
      </c>
      <c r="K363" s="9">
        <v>2</v>
      </c>
      <c r="L363" s="11" t="s">
        <v>5</v>
      </c>
      <c r="M363" s="11" t="s">
        <v>25630</v>
      </c>
      <c r="N363" s="141" t="str">
        <f>_xlfn.XLOOKUP(D363,[1]!Data[CEDULA],[1]!Data[EPS/SURA],"No Existe",0,1)</f>
        <v>EPS/SURA</v>
      </c>
      <c r="O363" s="5">
        <f>YEAR(Data[[#This Row],[F. INICIO]])</f>
        <v>2021</v>
      </c>
      <c r="P363" s="17">
        <v>44478</v>
      </c>
      <c r="Q363" s="18">
        <v>44479</v>
      </c>
      <c r="R363" s="5" t="s">
        <v>7682</v>
      </c>
      <c r="S363" s="92" t="str">
        <f>IF(Data[[#This Row],[TIPO DE INCAPACIDAD]]="LICENCIA DE PATERNIDAD","Licencia de paternidad",IF(Data[[#This Row],[TIPO DE INCAPACIDAD]]="LICENCIA DE LUTO","Licencia de Luto",_xlfn.IFNA(VLOOKUP(R363,'CIE-10 PARA RIPS'!$A$6:B13528,2,0),"No especificado")))</f>
        <v>Lumbago no especificado</v>
      </c>
      <c r="T363" t="str">
        <f>IF(P363&lt;&gt;"", IF(P363&gt;0, IF(P363&lt;=DATE(YEAR(P363),MONTH(P363),DAY(P363)), IF(P363&gt;=DATE(YEAR(P363),MONTH(P363),1), IF(K363&gt;10, C363, IF(SUMIFS($K:$K, $C:$C, C363, $P:$P, "&gt;="&amp;DATE(YEAR(P363),MONTH(P363),1), $P:$P, "&lt;="&amp;EOMONTH(P363,0))&gt;10, C363, "")), ""))), "")</f>
        <v/>
      </c>
      <c r="U363" t="str">
        <f>IF(AND(P363&lt;&gt;"", P363&gt;=DATE(YEAR(P363),MONTH(P363),1), SUMIFS($K:$K, $C:$C, C363, $P:$P, "&gt;="&amp;DATE(YEAR(P363),MONTH(P363),1), $P:$P, "&lt;="&amp;EOMONTH(P363,0))&gt;10), K363, "")</f>
        <v/>
      </c>
      <c r="V363" t="str">
        <f>IF(AND(P363&lt;&gt;"", P363&gt;=DATE(YEAR(P363),MONTH(P363),1), SUMIFS($K:$K, $C:$C, C363, $P:$P, "&gt;="&amp;DATE(YEAR(P363),MONTH(P363),1), $P:$P, "&lt;="&amp;EOMONTH(P363,0))&gt;10), YEAR(P363), "")</f>
        <v/>
      </c>
      <c r="W363" t="str">
        <f>IF(AND(P363&lt;&gt;"", P363&gt;=DATE(YEAR(P363),MONTH(P363),1), SUMIFS($K:$K, $C:$C, C363, $P:$P, "&gt;="&amp;DATE(YEAR(P363),MONTH(P363),1), $P:$P, "&lt;="&amp;EOMONTH(P363,0))&gt;10), TEXT(P363, "MMMM"), "")</f>
        <v/>
      </c>
      <c r="X363" t="str" cm="1">
        <f t="array" ref="X363">IF(AND(P363&lt;&gt;"", P363&gt;=DATE(YEAR(P363),MONTH(P363),1), SUMIFS($K:$K, $C:$C, C363, $P:$P, "&gt;="&amp;DATE(YEAR(P363),MONTH(P363),1), $P:$P, "&lt;="&amp;EOMONTH(P363,0))&gt;10), _xlfn.TEXTJOIN(", ", TRUE, _xlfn._xlws.FILTER($R:$R, ($C:$C=C363) * ($P:$P&gt;=DATE(YEAR(P363),MONTH(P363),1)) * ($P:$P&lt;=EOMONTH(P363,0)))), "")</f>
        <v/>
      </c>
      <c r="Y363" t="str" cm="1">
        <f t="array" ref="Y363">IF(AND(P363&lt;&gt;"", P363&gt;=DATE(YEAR(P363),MONTH(P363),1), SUMIFS($K:$K, $C:$C, C363, $P:$P, "&gt;="&amp;DATE(YEAR(P363),MONTH(P363),1), $P:$P, "&lt;="&amp;EOMONTH(P363,0))&gt;10), _xlfn.TEXTJOIN(", ", TRUE, _xlfn._xlws.FILTER($S:$S, ($C:$C=C363) * ($P:$P&gt;=DATE(YEAR(P363),MONTH(P363),1)) * ($P:$P&lt;=EOMONTH(P363,0)))), "")</f>
        <v/>
      </c>
    </row>
    <row r="364" spans="1:25" x14ac:dyDescent="0.25">
      <c r="A364" s="83">
        <v>357</v>
      </c>
      <c r="B364" s="111" t="s">
        <v>26038</v>
      </c>
      <c r="C364" s="159" t="str">
        <f>_xlfn.XLOOKUP(D364,[1]!Data[CEDULA],[1]!Data[Nombre Completo],"No Existe",0,1)</f>
        <v>LUIS ALFREDO BARRIOS RIOS</v>
      </c>
      <c r="D364" s="163">
        <v>1042428984</v>
      </c>
      <c r="E364" s="140">
        <f>IFERROR(_xlfn.NUMBERVALUE(Data[[#This Row],[CEDULA ]],",","."),_xlfn.NUMBERVALUE(Data[[#This Row],[CEDULA ]],".",","))</f>
        <v>1042428984</v>
      </c>
      <c r="F364" s="140" t="str">
        <f>_xlfn.XLOOKUP(E364,[1]!Data[CEDULA],[1]!Data[CARGO],"No Existe",0,1)</f>
        <v>CHEF</v>
      </c>
      <c r="G364" s="5" t="str">
        <f>_xlfn.XLOOKUP(E364,[1]!Data[CEDULA],[1]!Data[EMPRESA DONDE PRESTA SERVICIO],"No Existe",0,1)</f>
        <v>COMFAMILIAR ATLANTICO</v>
      </c>
      <c r="H364" s="5" t="str">
        <f>_xlfn.XLOOKUP(E364,[1]!Data[CEDULA],[1]!Data[UBICACIÓN],"No Existe",0,1)</f>
        <v>SEDE NORTE MERCADEO</v>
      </c>
      <c r="I364" s="5" t="s">
        <v>25912</v>
      </c>
      <c r="J364" s="111" t="str">
        <f>UPPER(TEXT(Data[[#This Row],[F. INICIO]],"mmmm"))</f>
        <v>SEPTIEMBRE</v>
      </c>
      <c r="K364" s="9">
        <v>1</v>
      </c>
      <c r="L364" s="11" t="s">
        <v>5</v>
      </c>
      <c r="M364" s="11" t="s">
        <v>25630</v>
      </c>
      <c r="N364" s="141" t="str">
        <f>_xlfn.XLOOKUP(D364,[1]!Data[CEDULA],[1]!Data[EPS/SURA],"No Existe",0,1)</f>
        <v>SALUD TOTAL</v>
      </c>
      <c r="O364" s="5">
        <f>YEAR(Data[[#This Row],[F. INICIO]])</f>
        <v>2021</v>
      </c>
      <c r="P364" s="17">
        <v>44468</v>
      </c>
      <c r="Q364" s="18">
        <v>44468</v>
      </c>
      <c r="R364" s="5" t="s">
        <v>7572</v>
      </c>
      <c r="S364" s="92" t="str">
        <f>IF(Data[[#This Row],[TIPO DE INCAPACIDAD]]="LICENCIA DE PATERNIDAD","Licencia de paternidad",IF(Data[[#This Row],[TIPO DE INCAPACIDAD]]="LICENCIA DE LUTO","Licencia de Luto",_xlfn.IFNA(VLOOKUP(R364,'CIE-10 PARA RIPS'!$A$6:B13529,2,0),"No especificado")))</f>
        <v>Dolor en miembro</v>
      </c>
      <c r="T364" t="str">
        <f>IF(P364&lt;&gt;"", IF(P364&gt;0, IF(P364&lt;=DATE(YEAR(P364),MONTH(P364),DAY(P364)), IF(P364&gt;=DATE(YEAR(P364),MONTH(P364),1), IF(K364&gt;10, C364, IF(SUMIFS($K:$K, $C:$C, C364, $P:$P, "&gt;="&amp;DATE(YEAR(P364),MONTH(P364),1), $P:$P, "&lt;="&amp;EOMONTH(P364,0))&gt;10, C364, "")), ""))), "")</f>
        <v/>
      </c>
      <c r="U364" t="str">
        <f>IF(AND(P364&lt;&gt;"", P364&gt;=DATE(YEAR(P364),MONTH(P364),1), SUMIFS($K:$K, $C:$C, C364, $P:$P, "&gt;="&amp;DATE(YEAR(P364),MONTH(P364),1), $P:$P, "&lt;="&amp;EOMONTH(P364,0))&gt;10), K364, "")</f>
        <v/>
      </c>
      <c r="V364" t="str">
        <f>IF(AND(P364&lt;&gt;"", P364&gt;=DATE(YEAR(P364),MONTH(P364),1), SUMIFS($K:$K, $C:$C, C364, $P:$P, "&gt;="&amp;DATE(YEAR(P364),MONTH(P364),1), $P:$P, "&lt;="&amp;EOMONTH(P364,0))&gt;10), YEAR(P364), "")</f>
        <v/>
      </c>
      <c r="W364" t="str">
        <f>IF(AND(P364&lt;&gt;"", P364&gt;=DATE(YEAR(P364),MONTH(P364),1), SUMIFS($K:$K, $C:$C, C364, $P:$P, "&gt;="&amp;DATE(YEAR(P364),MONTH(P364),1), $P:$P, "&lt;="&amp;EOMONTH(P364,0))&gt;10), TEXT(P364, "MMMM"), "")</f>
        <v/>
      </c>
      <c r="X364" t="str" cm="1">
        <f t="array" ref="X364">IF(AND(P364&lt;&gt;"", P364&gt;=DATE(YEAR(P364),MONTH(P364),1), SUMIFS($K:$K, $C:$C, C364, $P:$P, "&gt;="&amp;DATE(YEAR(P364),MONTH(P364),1), $P:$P, "&lt;="&amp;EOMONTH(P364,0))&gt;10), _xlfn.TEXTJOIN(", ", TRUE, _xlfn._xlws.FILTER($R:$R, ($C:$C=C364) * ($P:$P&gt;=DATE(YEAR(P364),MONTH(P364),1)) * ($P:$P&lt;=EOMONTH(P364,0)))), "")</f>
        <v/>
      </c>
      <c r="Y364" t="str" cm="1">
        <f t="array" ref="Y364">IF(AND(P364&lt;&gt;"", P364&gt;=DATE(YEAR(P364),MONTH(P364),1), SUMIFS($K:$K, $C:$C, C364, $P:$P, "&gt;="&amp;DATE(YEAR(P364),MONTH(P364),1), $P:$P, "&lt;="&amp;EOMONTH(P364,0))&gt;10), _xlfn.TEXTJOIN(", ", TRUE, _xlfn._xlws.FILTER($S:$S, ($C:$C=C364) * ($P:$P&gt;=DATE(YEAR(P364),MONTH(P364),1)) * ($P:$P&lt;=EOMONTH(P364,0)))), "")</f>
        <v/>
      </c>
    </row>
    <row r="365" spans="1:25" x14ac:dyDescent="0.25">
      <c r="A365" s="83">
        <v>358</v>
      </c>
      <c r="B365" s="111" t="s">
        <v>26038</v>
      </c>
      <c r="C365" s="159" t="str">
        <f>_xlfn.XLOOKUP(D365,[1]!Data[CEDULA],[1]!Data[Nombre Completo],"No Existe",0,1)</f>
        <v>ROBERTO RAFAEL MACIAS ARTETA</v>
      </c>
      <c r="D365" s="163">
        <v>1044394429</v>
      </c>
      <c r="E365" s="140">
        <f>IFERROR(_xlfn.NUMBERVALUE(Data[[#This Row],[CEDULA ]],",","."),_xlfn.NUMBERVALUE(Data[[#This Row],[CEDULA ]],".",","))</f>
        <v>1044394429</v>
      </c>
      <c r="F365" s="140" t="str">
        <f>_xlfn.XLOOKUP(E365,[1]!Data[CEDULA],[1]!Data[CARGO],"No Existe",0,1)</f>
        <v>SUPERNUMERARIO(A)</v>
      </c>
      <c r="G365" s="5" t="str">
        <f>_xlfn.XLOOKUP(E365,[1]!Data[CEDULA],[1]!Data[EMPRESA DONDE PRESTA SERVICIO],"No Existe",0,1)</f>
        <v>COMFAMILIAR ATLANTICO</v>
      </c>
      <c r="H365" s="5" t="str">
        <f>_xlfn.XLOOKUP(E365,[1]!Data[CEDULA],[1]!Data[UBICACIÓN],"No Existe",0,1)</f>
        <v>CENTRO RECREACIONAL TURIPANA</v>
      </c>
      <c r="I365" s="5" t="s">
        <v>25912</v>
      </c>
      <c r="J365" s="111" t="str">
        <f>UPPER(TEXT(Data[[#This Row],[F. INICIO]],"mmmm"))</f>
        <v>OCTUBRE</v>
      </c>
      <c r="K365" s="9">
        <v>2</v>
      </c>
      <c r="L365" s="11" t="s">
        <v>5</v>
      </c>
      <c r="M365" s="11" t="s">
        <v>25630</v>
      </c>
      <c r="N365" s="141" t="str">
        <f>_xlfn.XLOOKUP(D365,[1]!Data[CEDULA],[1]!Data[EPS/SURA],"No Existe",0,1)</f>
        <v>SALUD TOTAL</v>
      </c>
      <c r="O365" s="5">
        <f>YEAR(Data[[#This Row],[F. INICIO]])</f>
        <v>2021</v>
      </c>
      <c r="P365" s="17">
        <v>44470</v>
      </c>
      <c r="Q365" s="17">
        <v>44471</v>
      </c>
      <c r="R365" s="4" t="s">
        <v>11923</v>
      </c>
      <c r="S365" s="92" t="str">
        <f>IF(Data[[#This Row],[TIPO DE INCAPACIDAD]]="LICENCIA DE PATERNIDAD","Licencia de paternidad",IF(Data[[#This Row],[TIPO DE INCAPACIDAD]]="LICENCIA DE LUTO","Licencia de Luto",_xlfn.IFNA(VLOOKUP(R365,'CIE-10 PARA RIPS'!$A$6:B13530,2,0),"No especificado")))</f>
        <v>Infeccion viral, no especificada</v>
      </c>
      <c r="T365" t="str">
        <f>IF(P365&lt;&gt;"", IF(P365&gt;0, IF(P365&lt;=DATE(YEAR(P365),MONTH(P365),DAY(P365)), IF(P365&gt;=DATE(YEAR(P365),MONTH(P365),1), IF(K365&gt;10, C365, IF(SUMIFS($K:$K, $C:$C, C365, $P:$P, "&gt;="&amp;DATE(YEAR(P365),MONTH(P365),1), $P:$P, "&lt;="&amp;EOMONTH(P365,0))&gt;10, C365, "")), ""))), "")</f>
        <v/>
      </c>
      <c r="U365" t="str">
        <f>IF(AND(P365&lt;&gt;"", P365&gt;=DATE(YEAR(P365),MONTH(P365),1), SUMIFS($K:$K, $C:$C, C365, $P:$P, "&gt;="&amp;DATE(YEAR(P365),MONTH(P365),1), $P:$P, "&lt;="&amp;EOMONTH(P365,0))&gt;10), K365, "")</f>
        <v/>
      </c>
      <c r="V365" t="str">
        <f>IF(AND(P365&lt;&gt;"", P365&gt;=DATE(YEAR(P365),MONTH(P365),1), SUMIFS($K:$K, $C:$C, C365, $P:$P, "&gt;="&amp;DATE(YEAR(P365),MONTH(P365),1), $P:$P, "&lt;="&amp;EOMONTH(P365,0))&gt;10), YEAR(P365), "")</f>
        <v/>
      </c>
      <c r="W365" t="str">
        <f>IF(AND(P365&lt;&gt;"", P365&gt;=DATE(YEAR(P365),MONTH(P365),1), SUMIFS($K:$K, $C:$C, C365, $P:$P, "&gt;="&amp;DATE(YEAR(P365),MONTH(P365),1), $P:$P, "&lt;="&amp;EOMONTH(P365,0))&gt;10), TEXT(P365, "MMMM"), "")</f>
        <v/>
      </c>
      <c r="X365" t="str" cm="1">
        <f t="array" ref="X365">IF(AND(P365&lt;&gt;"", P365&gt;=DATE(YEAR(P365),MONTH(P365),1), SUMIFS($K:$K, $C:$C, C365, $P:$P, "&gt;="&amp;DATE(YEAR(P365),MONTH(P365),1), $P:$P, "&lt;="&amp;EOMONTH(P365,0))&gt;10), _xlfn.TEXTJOIN(", ", TRUE, _xlfn._xlws.FILTER($R:$R, ($C:$C=C365) * ($P:$P&gt;=DATE(YEAR(P365),MONTH(P365),1)) * ($P:$P&lt;=EOMONTH(P365,0)))), "")</f>
        <v/>
      </c>
      <c r="Y365" t="str" cm="1">
        <f t="array" ref="Y365">IF(AND(P365&lt;&gt;"", P365&gt;=DATE(YEAR(P365),MONTH(P365),1), SUMIFS($K:$K, $C:$C, C365, $P:$P, "&gt;="&amp;DATE(YEAR(P365),MONTH(P365),1), $P:$P, "&lt;="&amp;EOMONTH(P365,0))&gt;10), _xlfn.TEXTJOIN(", ", TRUE, _xlfn._xlws.FILTER($S:$S, ($C:$C=C365) * ($P:$P&gt;=DATE(YEAR(P365),MONTH(P365),1)) * ($P:$P&lt;=EOMONTH(P365,0)))), "")</f>
        <v/>
      </c>
    </row>
    <row r="366" spans="1:25" x14ac:dyDescent="0.25">
      <c r="A366" s="83">
        <v>359</v>
      </c>
      <c r="B366" s="111" t="s">
        <v>26038</v>
      </c>
      <c r="C366" s="159" t="str">
        <f>_xlfn.XLOOKUP(D366,[1]!Data[CEDULA],[1]!Data[Nombre Completo],"No Existe",0,1)</f>
        <v>MARTHA DEL SOCORRO RAMIREZ HAMBURGUER</v>
      </c>
      <c r="D366" s="163">
        <v>32705541</v>
      </c>
      <c r="E366" s="140">
        <f>IFERROR(_xlfn.NUMBERVALUE(Data[[#This Row],[CEDULA ]],",","."),_xlfn.NUMBERVALUE(Data[[#This Row],[CEDULA ]],".",","))</f>
        <v>32705541</v>
      </c>
      <c r="F366" s="140" t="str">
        <f>_xlfn.XLOOKUP(E366,[1]!Data[CEDULA],[1]!Data[CARGO],"No Existe",0,1)</f>
        <v>SUPERNUMERARIO(A)</v>
      </c>
      <c r="G366" s="5" t="str">
        <f>_xlfn.XLOOKUP(E366,[1]!Data[CEDULA],[1]!Data[EMPRESA DONDE PRESTA SERVICIO],"No Existe",0,1)</f>
        <v>COMFAMILIAR ATLANTICO</v>
      </c>
      <c r="H366" s="5" t="str">
        <f>_xlfn.XLOOKUP(E366,[1]!Data[CEDULA],[1]!Data[UBICACIÓN],"No Existe",0,1)</f>
        <v>CENTRO RECREACIONAL TURIPANA</v>
      </c>
      <c r="I366" s="5" t="s">
        <v>25911</v>
      </c>
      <c r="J366" s="111" t="str">
        <f>UPPER(TEXT(Data[[#This Row],[F. INICIO]],"mmmm"))</f>
        <v>SEPTIEMBRE</v>
      </c>
      <c r="K366" s="9">
        <v>30</v>
      </c>
      <c r="L366" s="11" t="s">
        <v>5</v>
      </c>
      <c r="M366" s="11" t="s">
        <v>25630</v>
      </c>
      <c r="N366" s="141" t="str">
        <f>_xlfn.XLOOKUP(D366,[1]!Data[CEDULA],[1]!Data[EPS/SURA],"No Existe",0,1)</f>
        <v>SALUD TOTAL</v>
      </c>
      <c r="O366" s="5">
        <f>YEAR(Data[[#This Row],[F. INICIO]])</f>
        <v>2021</v>
      </c>
      <c r="P366" s="17">
        <v>44463</v>
      </c>
      <c r="Q366" s="18">
        <v>44492</v>
      </c>
      <c r="R366" s="5" t="s">
        <v>4777</v>
      </c>
      <c r="S366" s="92" t="str">
        <f>IF(Data[[#This Row],[TIPO DE INCAPACIDAD]]="LICENCIA DE PATERNIDAD","Licencia de paternidad",IF(Data[[#This Row],[TIPO DE INCAPACIDAD]]="LICENCIA DE LUTO","Licencia de Luto",_xlfn.IFNA(VLOOKUP(R366,'CIE-10 PARA RIPS'!$A$6:B13531,2,0),"No especificado")))</f>
        <v>Contusion del tobillo</v>
      </c>
      <c r="T366" t="str">
        <f>IF(P366&lt;&gt;"", IF(P366&gt;0, IF(P366&lt;=DATE(YEAR(P366),MONTH(P366),DAY(P366)), IF(P366&gt;=DATE(YEAR(P366),MONTH(P366),1), IF(K366&gt;10, C366, IF(SUMIFS($K:$K, $C:$C, C366, $P:$P, "&gt;="&amp;DATE(YEAR(P366),MONTH(P366),1), $P:$P, "&lt;="&amp;EOMONTH(P366,0))&gt;10, C366, "")), ""))), "")</f>
        <v>MARTHA DEL SOCORRO RAMIREZ HAMBURGUER</v>
      </c>
      <c r="U366">
        <f>IF(AND(P366&lt;&gt;"", P366&gt;=DATE(YEAR(P366),MONTH(P366),1), SUMIFS($K:$K, $C:$C, C366, $P:$P, "&gt;="&amp;DATE(YEAR(P366),MONTH(P366),1), $P:$P, "&lt;="&amp;EOMONTH(P366,0))&gt;10), K366, "")</f>
        <v>30</v>
      </c>
      <c r="V366">
        <f>IF(AND(P366&lt;&gt;"", P366&gt;=DATE(YEAR(P366),MONTH(P366),1), SUMIFS($K:$K, $C:$C, C366, $P:$P, "&gt;="&amp;DATE(YEAR(P366),MONTH(P366),1), $P:$P, "&lt;="&amp;EOMONTH(P366,0))&gt;10), YEAR(P366), "")</f>
        <v>2021</v>
      </c>
      <c r="W366" t="str">
        <f>IF(AND(P366&lt;&gt;"", P366&gt;=DATE(YEAR(P366),MONTH(P366),1), SUMIFS($K:$K, $C:$C, C366, $P:$P, "&gt;="&amp;DATE(YEAR(P366),MONTH(P366),1), $P:$P, "&lt;="&amp;EOMONTH(P366,0))&gt;10), TEXT(P366, "MMMM"), "")</f>
        <v>septiembre</v>
      </c>
      <c r="X366" t="str" cm="1">
        <f t="array" ref="X366">IF(AND(P366&lt;&gt;"", P366&gt;=DATE(YEAR(P366),MONTH(P366),1), SUMIFS($K:$K, $C:$C, C366, $P:$P, "&gt;="&amp;DATE(YEAR(P366),MONTH(P366),1), $P:$P, "&lt;="&amp;EOMONTH(P366,0))&gt;10), _xlfn.TEXTJOIN(", ", TRUE, _xlfn._xlws.FILTER($R:$R, ($C:$C=C366) * ($P:$P&gt;=DATE(YEAR(P366),MONTH(P366),1)) * ($P:$P&lt;=EOMONTH(P366,0)))), "")</f>
        <v>S900</v>
      </c>
      <c r="Y366" t="str" cm="1">
        <f t="array" ref="Y366">IF(AND(P366&lt;&gt;"", P366&gt;=DATE(YEAR(P366),MONTH(P366),1), SUMIFS($K:$K, $C:$C, C366, $P:$P, "&gt;="&amp;DATE(YEAR(P366),MONTH(P366),1), $P:$P, "&lt;="&amp;EOMONTH(P366,0))&gt;10), _xlfn.TEXTJOIN(", ", TRUE, _xlfn._xlws.FILTER($S:$S, ($C:$C=C366) * ($P:$P&gt;=DATE(YEAR(P366),MONTH(P366),1)) * ($P:$P&lt;=EOMONTH(P366,0)))), "")</f>
        <v>Contusion del tobillo</v>
      </c>
    </row>
    <row r="367" spans="1:25" x14ac:dyDescent="0.25">
      <c r="A367" s="83">
        <v>360</v>
      </c>
      <c r="B367" s="111" t="s">
        <v>26038</v>
      </c>
      <c r="C367" s="159" t="str">
        <f>_xlfn.XLOOKUP(D367,[1]!Data[CEDULA],[1]!Data[Nombre Completo],"No Existe",0,1)</f>
        <v>JHONNY MANUEL ARRIETA LLANOS</v>
      </c>
      <c r="D367" s="163">
        <v>8699499</v>
      </c>
      <c r="E367" s="140">
        <f>IFERROR(_xlfn.NUMBERVALUE(Data[[#This Row],[CEDULA ]],",","."),_xlfn.NUMBERVALUE(Data[[#This Row],[CEDULA ]],".",","))</f>
        <v>8699499</v>
      </c>
      <c r="F367" s="140" t="str">
        <f>_xlfn.XLOOKUP(E367,[1]!Data[CEDULA],[1]!Data[CARGO],"No Existe",0,1)</f>
        <v>SUPERNUMERARIO(A)</v>
      </c>
      <c r="G367" s="5" t="str">
        <f>_xlfn.XLOOKUP(E367,[1]!Data[CEDULA],[1]!Data[EMPRESA DONDE PRESTA SERVICIO],"No Existe",0,1)</f>
        <v>COMFAMILIAR ATLANTICO</v>
      </c>
      <c r="H367" s="5" t="str">
        <f>_xlfn.XLOOKUP(E367,[1]!Data[CEDULA],[1]!Data[UBICACIÓN],"No Existe",0,1)</f>
        <v>SEDE NORTE MERCADEO</v>
      </c>
      <c r="I367" s="5" t="s">
        <v>25912</v>
      </c>
      <c r="J367" s="111" t="str">
        <f>UPPER(TEXT(Data[[#This Row],[F. INICIO]],"mmmm"))</f>
        <v>OCTUBRE</v>
      </c>
      <c r="K367" s="9">
        <v>4</v>
      </c>
      <c r="L367" s="11" t="s">
        <v>5</v>
      </c>
      <c r="M367" s="11" t="s">
        <v>25630</v>
      </c>
      <c r="N367" s="141" t="str">
        <f>_xlfn.XLOOKUP(D367,[1]!Data[CEDULA],[1]!Data[EPS/SURA],"No Existe",0,1)</f>
        <v>CAJACOPI</v>
      </c>
      <c r="O367" s="5">
        <f>YEAR(Data[[#This Row],[F. INICIO]])</f>
        <v>2021</v>
      </c>
      <c r="P367" s="17">
        <v>44473</v>
      </c>
      <c r="Q367" s="17">
        <v>44476</v>
      </c>
      <c r="R367" s="4" t="s">
        <v>7903</v>
      </c>
      <c r="S367" s="92" t="str">
        <f>IF(Data[[#This Row],[TIPO DE INCAPACIDAD]]="LICENCIA DE PATERNIDAD","Licencia de paternidad",IF(Data[[#This Row],[TIPO DE INCAPACIDAD]]="LICENCIA DE LUTO","Licencia de Luto",_xlfn.IFNA(VLOOKUP(R367,'CIE-10 PARA RIPS'!$A$6:B13532,2,0),"No especificado")))</f>
        <v>Poliartritis, no especificada</v>
      </c>
      <c r="T367" t="str">
        <f>IF(P367&lt;&gt;"", IF(P367&gt;0, IF(P367&lt;=DATE(YEAR(P367),MONTH(P367),DAY(P367)), IF(P367&gt;=DATE(YEAR(P367),MONTH(P367),1), IF(K367&gt;10, C367, IF(SUMIFS($K:$K, $C:$C, C367, $P:$P, "&gt;="&amp;DATE(YEAR(P367),MONTH(P367),1), $P:$P, "&lt;="&amp;EOMONTH(P367,0))&gt;10, C367, "")), ""))), "")</f>
        <v/>
      </c>
      <c r="U367" t="str">
        <f>IF(AND(P367&lt;&gt;"", P367&gt;=DATE(YEAR(P367),MONTH(P367),1), SUMIFS($K:$K, $C:$C, C367, $P:$P, "&gt;="&amp;DATE(YEAR(P367),MONTH(P367),1), $P:$P, "&lt;="&amp;EOMONTH(P367,0))&gt;10), K367, "")</f>
        <v/>
      </c>
      <c r="V367" t="str">
        <f>IF(AND(P367&lt;&gt;"", P367&gt;=DATE(YEAR(P367),MONTH(P367),1), SUMIFS($K:$K, $C:$C, C367, $P:$P, "&gt;="&amp;DATE(YEAR(P367),MONTH(P367),1), $P:$P, "&lt;="&amp;EOMONTH(P367,0))&gt;10), YEAR(P367), "")</f>
        <v/>
      </c>
      <c r="W367" t="str">
        <f>IF(AND(P367&lt;&gt;"", P367&gt;=DATE(YEAR(P367),MONTH(P367),1), SUMIFS($K:$K, $C:$C, C367, $P:$P, "&gt;="&amp;DATE(YEAR(P367),MONTH(P367),1), $P:$P, "&lt;="&amp;EOMONTH(P367,0))&gt;10), TEXT(P367, "MMMM"), "")</f>
        <v/>
      </c>
      <c r="X367" t="str" cm="1">
        <f t="array" ref="X367">IF(AND(P367&lt;&gt;"", P367&gt;=DATE(YEAR(P367),MONTH(P367),1), SUMIFS($K:$K, $C:$C, C367, $P:$P, "&gt;="&amp;DATE(YEAR(P367),MONTH(P367),1), $P:$P, "&lt;="&amp;EOMONTH(P367,0))&gt;10), _xlfn.TEXTJOIN(", ", TRUE, _xlfn._xlws.FILTER($R:$R, ($C:$C=C367) * ($P:$P&gt;=DATE(YEAR(P367),MONTH(P367),1)) * ($P:$P&lt;=EOMONTH(P367,0)))), "")</f>
        <v/>
      </c>
      <c r="Y367" t="str" cm="1">
        <f t="array" ref="Y367">IF(AND(P367&lt;&gt;"", P367&gt;=DATE(YEAR(P367),MONTH(P367),1), SUMIFS($K:$K, $C:$C, C367, $P:$P, "&gt;="&amp;DATE(YEAR(P367),MONTH(P367),1), $P:$P, "&lt;="&amp;EOMONTH(P367,0))&gt;10), _xlfn.TEXTJOIN(", ", TRUE, _xlfn._xlws.FILTER($S:$S, ($C:$C=C367) * ($P:$P&gt;=DATE(YEAR(P367),MONTH(P367),1)) * ($P:$P&lt;=EOMONTH(P367,0)))), "")</f>
        <v/>
      </c>
    </row>
    <row r="368" spans="1:25" x14ac:dyDescent="0.25">
      <c r="A368" s="83">
        <v>361</v>
      </c>
      <c r="B368" s="111" t="s">
        <v>26038</v>
      </c>
      <c r="C368" s="159" t="str">
        <f>_xlfn.XLOOKUP(D368,[1]!Data[CEDULA],[1]!Data[Nombre Completo],"No Existe",0,1)</f>
        <v>LUIS FERNANDO CHARRIS BALDOVINO</v>
      </c>
      <c r="D368" s="162">
        <v>8498272</v>
      </c>
      <c r="E368" s="139">
        <f>IFERROR(_xlfn.NUMBERVALUE(Data[[#This Row],[CEDULA ]],",","."),_xlfn.NUMBERVALUE(Data[[#This Row],[CEDULA ]],".",","))</f>
        <v>8498272</v>
      </c>
      <c r="F368" s="139" t="str">
        <f>_xlfn.XLOOKUP(E368,[1]!Data[CEDULA],[1]!Data[CARGO],"No Existe",0,1)</f>
        <v>SUPERNUMERARIO(A)</v>
      </c>
      <c r="G368" s="5" t="str">
        <f>_xlfn.XLOOKUP(E368,[1]!Data[CEDULA],[1]!Data[EMPRESA DONDE PRESTA SERVICIO],"No Existe",0,1)</f>
        <v>COMFAMILIAR ATLANTICO</v>
      </c>
      <c r="H368" s="5" t="str">
        <f>_xlfn.XLOOKUP(E368,[1]!Data[CEDULA],[1]!Data[UBICACIÓN],"No Existe",0,1)</f>
        <v>CENTRO DE PROCESAMIENTO</v>
      </c>
      <c r="I368" s="5" t="s">
        <v>25912</v>
      </c>
      <c r="J368" s="111" t="str">
        <f>UPPER(TEXT(Data[[#This Row],[F. INICIO]],"mmmm"))</f>
        <v>OCTUBRE</v>
      </c>
      <c r="K368" s="9">
        <v>2</v>
      </c>
      <c r="L368" s="11" t="s">
        <v>5</v>
      </c>
      <c r="M368" s="11" t="s">
        <v>25630</v>
      </c>
      <c r="N368" s="141" t="str">
        <f>_xlfn.XLOOKUP(D368,[1]!Data[CEDULA],[1]!Data[EPS/SURA],"No Existe",0,1)</f>
        <v>NUEVA E.P.S.</v>
      </c>
      <c r="O368" s="5">
        <f>YEAR(Data[[#This Row],[F. INICIO]])</f>
        <v>2021</v>
      </c>
      <c r="P368" s="17">
        <v>44496</v>
      </c>
      <c r="Q368" s="17">
        <v>44497</v>
      </c>
      <c r="R368" s="8" t="s">
        <v>7682</v>
      </c>
      <c r="S368" s="92" t="str">
        <f>IF(Data[[#This Row],[TIPO DE INCAPACIDAD]]="LICENCIA DE PATERNIDAD","Licencia de paternidad",IF(Data[[#This Row],[TIPO DE INCAPACIDAD]]="LICENCIA DE LUTO","Licencia de Luto",_xlfn.IFNA(VLOOKUP(R368,'CIE-10 PARA RIPS'!$A$6:B13533,2,0),"No especificado")))</f>
        <v>Lumbago no especificado</v>
      </c>
      <c r="T368" t="str">
        <f>IF(P368&lt;&gt;"", IF(P368&gt;0, IF(P368&lt;=DATE(YEAR(P368),MONTH(P368),DAY(P368)), IF(P368&gt;=DATE(YEAR(P368),MONTH(P368),1), IF(K368&gt;10, C368, IF(SUMIFS($K:$K, $C:$C, C368, $P:$P, "&gt;="&amp;DATE(YEAR(P368),MONTH(P368),1), $P:$P, "&lt;="&amp;EOMONTH(P368,0))&gt;10, C368, "")), ""))), "")</f>
        <v/>
      </c>
      <c r="U368" t="str">
        <f>IF(AND(P368&lt;&gt;"", P368&gt;=DATE(YEAR(P368),MONTH(P368),1), SUMIFS($K:$K, $C:$C, C368, $P:$P, "&gt;="&amp;DATE(YEAR(P368),MONTH(P368),1), $P:$P, "&lt;="&amp;EOMONTH(P368,0))&gt;10), K368, "")</f>
        <v/>
      </c>
      <c r="V368" t="str">
        <f>IF(AND(P368&lt;&gt;"", P368&gt;=DATE(YEAR(P368),MONTH(P368),1), SUMIFS($K:$K, $C:$C, C368, $P:$P, "&gt;="&amp;DATE(YEAR(P368),MONTH(P368),1), $P:$P, "&lt;="&amp;EOMONTH(P368,0))&gt;10), YEAR(P368), "")</f>
        <v/>
      </c>
      <c r="W368" t="str">
        <f>IF(AND(P368&lt;&gt;"", P368&gt;=DATE(YEAR(P368),MONTH(P368),1), SUMIFS($K:$K, $C:$C, C368, $P:$P, "&gt;="&amp;DATE(YEAR(P368),MONTH(P368),1), $P:$P, "&lt;="&amp;EOMONTH(P368,0))&gt;10), TEXT(P368, "MMMM"), "")</f>
        <v/>
      </c>
      <c r="X368" t="str" cm="1">
        <f t="array" ref="X368">IF(AND(P368&lt;&gt;"", P368&gt;=DATE(YEAR(P368),MONTH(P368),1), SUMIFS($K:$K, $C:$C, C368, $P:$P, "&gt;="&amp;DATE(YEAR(P368),MONTH(P368),1), $P:$P, "&lt;="&amp;EOMONTH(P368,0))&gt;10), _xlfn.TEXTJOIN(", ", TRUE, _xlfn._xlws.FILTER($R:$R, ($C:$C=C368) * ($P:$P&gt;=DATE(YEAR(P368),MONTH(P368),1)) * ($P:$P&lt;=EOMONTH(P368,0)))), "")</f>
        <v/>
      </c>
      <c r="Y368" t="str" cm="1">
        <f t="array" ref="Y368">IF(AND(P368&lt;&gt;"", P368&gt;=DATE(YEAR(P368),MONTH(P368),1), SUMIFS($K:$K, $C:$C, C368, $P:$P, "&gt;="&amp;DATE(YEAR(P368),MONTH(P368),1), $P:$P, "&lt;="&amp;EOMONTH(P368,0))&gt;10), _xlfn.TEXTJOIN(", ", TRUE, _xlfn._xlws.FILTER($S:$S, ($C:$C=C368) * ($P:$P&gt;=DATE(YEAR(P368),MONTH(P368),1)) * ($P:$P&lt;=EOMONTH(P368,0)))), "")</f>
        <v/>
      </c>
    </row>
    <row r="369" spans="1:25" x14ac:dyDescent="0.25">
      <c r="A369" s="83">
        <v>362</v>
      </c>
      <c r="B369" s="111" t="s">
        <v>26038</v>
      </c>
      <c r="C369" s="159" t="str">
        <f>_xlfn.XLOOKUP(D369,[1]!Data[CEDULA],[1]!Data[Nombre Completo],"No Existe",0,1)</f>
        <v>ALVARO DE JESUS IGLESIAS HEREDIA</v>
      </c>
      <c r="D369" s="162">
        <v>72010807</v>
      </c>
      <c r="E369" s="139">
        <f>IFERROR(_xlfn.NUMBERVALUE(Data[[#This Row],[CEDULA ]],",","."),_xlfn.NUMBERVALUE(Data[[#This Row],[CEDULA ]],".",","))</f>
        <v>72010807</v>
      </c>
      <c r="F369" s="139" t="str">
        <f>_xlfn.XLOOKUP(E369,[1]!Data[CEDULA],[1]!Data[CARGO],"No Existe",0,1)</f>
        <v>MESERO</v>
      </c>
      <c r="G369" s="5" t="str">
        <f>_xlfn.XLOOKUP(E369,[1]!Data[CEDULA],[1]!Data[EMPRESA DONDE PRESTA SERVICIO],"No Existe",0,1)</f>
        <v>COMFAMILIAR ATLANTICO</v>
      </c>
      <c r="H369" s="5" t="str">
        <f>_xlfn.XLOOKUP(E369,[1]!Data[CEDULA],[1]!Data[UBICACIÓN],"No Existe",0,1)</f>
        <v>SEDE NORTE MERCADEO</v>
      </c>
      <c r="I369" s="5" t="s">
        <v>25912</v>
      </c>
      <c r="J369" s="111" t="str">
        <f>UPPER(TEXT(Data[[#This Row],[F. INICIO]],"mmmm"))</f>
        <v>OCTUBRE</v>
      </c>
      <c r="K369" s="9">
        <v>20</v>
      </c>
      <c r="L369" s="11" t="s">
        <v>5</v>
      </c>
      <c r="M369" s="11" t="s">
        <v>25630</v>
      </c>
      <c r="N369" s="141" t="str">
        <f>_xlfn.XLOOKUP(D369,[1]!Data[CEDULA],[1]!Data[EPS/SURA],"No Existe",0,1)</f>
        <v>NUEVA E.P.S.</v>
      </c>
      <c r="O369" s="5">
        <f>YEAR(Data[[#This Row],[F. INICIO]])</f>
        <v>2021</v>
      </c>
      <c r="P369" s="17">
        <v>44489</v>
      </c>
      <c r="Q369" s="17">
        <v>44508</v>
      </c>
      <c r="R369" s="8" t="s">
        <v>73</v>
      </c>
      <c r="S369" s="92" t="str">
        <f>IF(Data[[#This Row],[TIPO DE INCAPACIDAD]]="LICENCIA DE PATERNIDAD","Licencia de paternidad",IF(Data[[#This Row],[TIPO DE INCAPACIDAD]]="LICENCIA DE LUTO","Licencia de Luto",_xlfn.IFNA(VLOOKUP(R369,'CIE-10 PARA RIPS'!$A$6:B13534,2,0),"No especificado")))</f>
        <v>Infeccion de vias urinarias, sitio no especificado</v>
      </c>
      <c r="T369" t="str">
        <f>IF(P369&lt;&gt;"", IF(P369&gt;0, IF(P369&lt;=DATE(YEAR(P369),MONTH(P369),DAY(P369)), IF(P369&gt;=DATE(YEAR(P369),MONTH(P369),1), IF(K369&gt;10, C369, IF(SUMIFS($K:$K, $C:$C, C369, $P:$P, "&gt;="&amp;DATE(YEAR(P369),MONTH(P369),1), $P:$P, "&lt;="&amp;EOMONTH(P369,0))&gt;10, C369, "")), ""))), "")</f>
        <v>ALVARO DE JESUS IGLESIAS HEREDIA</v>
      </c>
      <c r="U369">
        <f>IF(AND(P369&lt;&gt;"", P369&gt;=DATE(YEAR(P369),MONTH(P369),1), SUMIFS($K:$K, $C:$C, C369, $P:$P, "&gt;="&amp;DATE(YEAR(P369),MONTH(P369),1), $P:$P, "&lt;="&amp;EOMONTH(P369,0))&gt;10), K369, "")</f>
        <v>20</v>
      </c>
      <c r="V369">
        <f>IF(AND(P369&lt;&gt;"", P369&gt;=DATE(YEAR(P369),MONTH(P369),1), SUMIFS($K:$K, $C:$C, C369, $P:$P, "&gt;="&amp;DATE(YEAR(P369),MONTH(P369),1), $P:$P, "&lt;="&amp;EOMONTH(P369,0))&gt;10), YEAR(P369), "")</f>
        <v>2021</v>
      </c>
      <c r="W369" t="str">
        <f>IF(AND(P369&lt;&gt;"", P369&gt;=DATE(YEAR(P369),MONTH(P369),1), SUMIFS($K:$K, $C:$C, C369, $P:$P, "&gt;="&amp;DATE(YEAR(P369),MONTH(P369),1), $P:$P, "&lt;="&amp;EOMONTH(P369,0))&gt;10), TEXT(P369, "MMMM"), "")</f>
        <v>octubre</v>
      </c>
      <c r="X369" t="str" cm="1">
        <f t="array" ref="X369">IF(AND(P369&lt;&gt;"", P369&gt;=DATE(YEAR(P369),MONTH(P369),1), SUMIFS($K:$K, $C:$C, C369, $P:$P, "&gt;="&amp;DATE(YEAR(P369),MONTH(P369),1), $P:$P, "&lt;="&amp;EOMONTH(P369,0))&gt;10), _xlfn.TEXTJOIN(", ", TRUE, _xlfn._xlws.FILTER($R:$R, ($C:$C=C369) * ($P:$P&gt;=DATE(YEAR(P369),MONTH(P369),1)) * ($P:$P&lt;=EOMONTH(P369,0)))), "")</f>
        <v>N390</v>
      </c>
      <c r="Y369" t="str" cm="1">
        <f t="array" ref="Y369">IF(AND(P369&lt;&gt;"", P369&gt;=DATE(YEAR(P369),MONTH(P369),1), SUMIFS($K:$K, $C:$C, C369, $P:$P, "&gt;="&amp;DATE(YEAR(P369),MONTH(P369),1), $P:$P, "&lt;="&amp;EOMONTH(P369,0))&gt;10), _xlfn.TEXTJOIN(", ", TRUE, _xlfn._xlws.FILTER($S:$S, ($C:$C=C369) * ($P:$P&gt;=DATE(YEAR(P369),MONTH(P369),1)) * ($P:$P&lt;=EOMONTH(P369,0)))), "")</f>
        <v>Infeccion de vias urinarias, sitio no especificado</v>
      </c>
    </row>
    <row r="370" spans="1:25" x14ac:dyDescent="0.25">
      <c r="A370" s="83">
        <v>363</v>
      </c>
      <c r="B370" s="111" t="s">
        <v>26038</v>
      </c>
      <c r="C370" s="159" t="str">
        <f>_xlfn.XLOOKUP(D370,[1]!Data[CEDULA],[1]!Data[Nombre Completo],"No Existe",0,1)</f>
        <v>LORAINNE PAOLA MOLINA PADILLA</v>
      </c>
      <c r="D370" s="163">
        <v>1044392755</v>
      </c>
      <c r="E370" s="140">
        <f>IFERROR(_xlfn.NUMBERVALUE(Data[[#This Row],[CEDULA ]],",","."),_xlfn.NUMBERVALUE(Data[[#This Row],[CEDULA ]],".",","))</f>
        <v>1044392755</v>
      </c>
      <c r="F370" s="140" t="str">
        <f>_xlfn.XLOOKUP(E370,[1]!Data[CEDULA],[1]!Data[CARGO],"No Existe",0,1)</f>
        <v>COCINERO 1</v>
      </c>
      <c r="G370" s="5" t="str">
        <f>_xlfn.XLOOKUP(E370,[1]!Data[CEDULA],[1]!Data[EMPRESA DONDE PRESTA SERVICIO],"No Existe",0,1)</f>
        <v>COMFAMILIAR ATLANTICO</v>
      </c>
      <c r="H370" s="5" t="str">
        <f>_xlfn.XLOOKUP(E370,[1]!Data[CEDULA],[1]!Data[UBICACIÓN],"No Existe",0,1)</f>
        <v>TURIPANA MERCADEO</v>
      </c>
      <c r="I370" s="5" t="s">
        <v>25911</v>
      </c>
      <c r="J370" s="111" t="str">
        <f>UPPER(TEXT(Data[[#This Row],[F. INICIO]],"mmmm"))</f>
        <v>NOVIEMBRE</v>
      </c>
      <c r="K370" s="9">
        <v>2</v>
      </c>
      <c r="L370" s="11" t="s">
        <v>5</v>
      </c>
      <c r="M370" s="11" t="s">
        <v>25630</v>
      </c>
      <c r="N370" s="141" t="str">
        <f>_xlfn.XLOOKUP(D370,[1]!Data[CEDULA],[1]!Data[EPS/SURA],"No Existe",0,1)</f>
        <v>FAMISANAR</v>
      </c>
      <c r="O370" s="5">
        <f>YEAR(Data[[#This Row],[F. INICIO]])</f>
        <v>2021</v>
      </c>
      <c r="P370" s="17">
        <v>44524</v>
      </c>
      <c r="Q370" s="17">
        <v>44525</v>
      </c>
      <c r="R370" s="24" t="s">
        <v>9886</v>
      </c>
      <c r="S370" s="92" t="str">
        <f>IF(Data[[#This Row],[TIPO DE INCAPACIDAD]]="LICENCIA DE PATERNIDAD","Licencia de paternidad",IF(Data[[#This Row],[TIPO DE INCAPACIDAD]]="LICENCIA DE LUTO","Licencia de Luto",_xlfn.IFNA(VLOOKUP(R370,'CIE-10 PARA RIPS'!$A$6:B13535,2,0),"No especificado")))</f>
        <v>Cefalea debida a tension</v>
      </c>
      <c r="T370" t="str">
        <f>IF(P370&lt;&gt;"", IF(P370&gt;0, IF(P370&lt;=DATE(YEAR(P370),MONTH(P370),DAY(P370)), IF(P370&gt;=DATE(YEAR(P370),MONTH(P370),1), IF(K370&gt;10, C370, IF(SUMIFS($K:$K, $C:$C, C370, $P:$P, "&gt;="&amp;DATE(YEAR(P370),MONTH(P370),1), $P:$P, "&lt;="&amp;EOMONTH(P370,0))&gt;10, C370, "")), ""))), "")</f>
        <v/>
      </c>
      <c r="U370" t="str">
        <f>IF(AND(P370&lt;&gt;"", P370&gt;=DATE(YEAR(P370),MONTH(P370),1), SUMIFS($K:$K, $C:$C, C370, $P:$P, "&gt;="&amp;DATE(YEAR(P370),MONTH(P370),1), $P:$P, "&lt;="&amp;EOMONTH(P370,0))&gt;10), K370, "")</f>
        <v/>
      </c>
      <c r="V370" t="str">
        <f>IF(AND(P370&lt;&gt;"", P370&gt;=DATE(YEAR(P370),MONTH(P370),1), SUMIFS($K:$K, $C:$C, C370, $P:$P, "&gt;="&amp;DATE(YEAR(P370),MONTH(P370),1), $P:$P, "&lt;="&amp;EOMONTH(P370,0))&gt;10), YEAR(P370), "")</f>
        <v/>
      </c>
      <c r="W370" t="str">
        <f>IF(AND(P370&lt;&gt;"", P370&gt;=DATE(YEAR(P370),MONTH(P370),1), SUMIFS($K:$K, $C:$C, C370, $P:$P, "&gt;="&amp;DATE(YEAR(P370),MONTH(P370),1), $P:$P, "&lt;="&amp;EOMONTH(P370,0))&gt;10), TEXT(P370, "MMMM"), "")</f>
        <v/>
      </c>
      <c r="X370" t="str" cm="1">
        <f t="array" ref="X370">IF(AND(P370&lt;&gt;"", P370&gt;=DATE(YEAR(P370),MONTH(P370),1), SUMIFS($K:$K, $C:$C, C370, $P:$P, "&gt;="&amp;DATE(YEAR(P370),MONTH(P370),1), $P:$P, "&lt;="&amp;EOMONTH(P370,0))&gt;10), _xlfn.TEXTJOIN(", ", TRUE, _xlfn._xlws.FILTER($R:$R, ($C:$C=C370) * ($P:$P&gt;=DATE(YEAR(P370),MONTH(P370),1)) * ($P:$P&lt;=EOMONTH(P370,0)))), "")</f>
        <v/>
      </c>
      <c r="Y370" t="str" cm="1">
        <f t="array" ref="Y370">IF(AND(P370&lt;&gt;"", P370&gt;=DATE(YEAR(P370),MONTH(P370),1), SUMIFS($K:$K, $C:$C, C370, $P:$P, "&gt;="&amp;DATE(YEAR(P370),MONTH(P370),1), $P:$P, "&lt;="&amp;EOMONTH(P370,0))&gt;10), _xlfn.TEXTJOIN(", ", TRUE, _xlfn._xlws.FILTER($S:$S, ($C:$C=C370) * ($P:$P&gt;=DATE(YEAR(P370),MONTH(P370),1)) * ($P:$P&lt;=EOMONTH(P370,0)))), "")</f>
        <v/>
      </c>
    </row>
    <row r="371" spans="1:25" x14ac:dyDescent="0.25">
      <c r="A371" s="83">
        <v>364</v>
      </c>
      <c r="B371" s="111" t="s">
        <v>26038</v>
      </c>
      <c r="C371" s="159" t="str">
        <f>_xlfn.XLOOKUP(D371,[1]!Data[CEDULA],[1]!Data[Nombre Completo],"No Existe",0,1)</f>
        <v>DINA LUZ ECHEVERRIA CHARRIS</v>
      </c>
      <c r="D371" s="163">
        <v>1044390919</v>
      </c>
      <c r="E371" s="140">
        <f>IFERROR(_xlfn.NUMBERVALUE(Data[[#This Row],[CEDULA ]],",","."),_xlfn.NUMBERVALUE(Data[[#This Row],[CEDULA ]],".",","))</f>
        <v>1044390919</v>
      </c>
      <c r="F371" s="140" t="str">
        <f>_xlfn.XLOOKUP(E371,[1]!Data[CEDULA],[1]!Data[CARGO],"No Existe",0,1)</f>
        <v>AUXILIAR</v>
      </c>
      <c r="G371" s="5" t="str">
        <f>_xlfn.XLOOKUP(E371,[1]!Data[CEDULA],[1]!Data[EMPRESA DONDE PRESTA SERVICIO],"No Existe",0,1)</f>
        <v>COMFAMILIAR ATLANTICO</v>
      </c>
      <c r="H371" s="5" t="str">
        <f>_xlfn.XLOOKUP(E371,[1]!Data[CEDULA],[1]!Data[UBICACIÓN],"No Existe",0,1)</f>
        <v>CENTRO RECREACIONAL TURIPANA</v>
      </c>
      <c r="I371" s="5" t="s">
        <v>25911</v>
      </c>
      <c r="J371" s="111" t="str">
        <f>UPPER(TEXT(Data[[#This Row],[F. INICIO]],"mmmm"))</f>
        <v>NOVIEMBRE</v>
      </c>
      <c r="K371" s="9">
        <v>1</v>
      </c>
      <c r="L371" s="11" t="s">
        <v>5</v>
      </c>
      <c r="M371" s="11" t="s">
        <v>25630</v>
      </c>
      <c r="N371" s="141" t="str">
        <f>_xlfn.XLOOKUP(D371,[1]!Data[CEDULA],[1]!Data[EPS/SURA],"No Existe",0,1)</f>
        <v>SALUD TOTAL</v>
      </c>
      <c r="O371" s="5">
        <f>YEAR(Data[[#This Row],[F. INICIO]])</f>
        <v>2021</v>
      </c>
      <c r="P371" s="17">
        <v>44513</v>
      </c>
      <c r="Q371" s="17">
        <v>44513</v>
      </c>
      <c r="R371" s="8" t="s">
        <v>5599</v>
      </c>
      <c r="S371" s="92" t="str">
        <f>IF(Data[[#This Row],[TIPO DE INCAPACIDAD]]="LICENCIA DE PATERNIDAD","Licencia de paternidad",IF(Data[[#This Row],[TIPO DE INCAPACIDAD]]="LICENCIA DE LUTO","Licencia de Luto",_xlfn.IFNA(VLOOKUP(R371,'CIE-10 PARA RIPS'!$A$6:B13536,2,0),"No especificado")))</f>
        <v>Dolor abdominal localizado en parte superior</v>
      </c>
      <c r="T371" t="str">
        <f>IF(P371&lt;&gt;"", IF(P371&gt;0, IF(P371&lt;=DATE(YEAR(P371),MONTH(P371),DAY(P371)), IF(P371&gt;=DATE(YEAR(P371),MONTH(P371),1), IF(K371&gt;10, C371, IF(SUMIFS($K:$K, $C:$C, C371, $P:$P, "&gt;="&amp;DATE(YEAR(P371),MONTH(P371),1), $P:$P, "&lt;="&amp;EOMONTH(P371,0))&gt;10, C371, "")), ""))), "")</f>
        <v/>
      </c>
      <c r="U371" t="str">
        <f>IF(AND(P371&lt;&gt;"", P371&gt;=DATE(YEAR(P371),MONTH(P371),1), SUMIFS($K:$K, $C:$C, C371, $P:$P, "&gt;="&amp;DATE(YEAR(P371),MONTH(P371),1), $P:$P, "&lt;="&amp;EOMONTH(P371,0))&gt;10), K371, "")</f>
        <v/>
      </c>
      <c r="V371" t="str">
        <f>IF(AND(P371&lt;&gt;"", P371&gt;=DATE(YEAR(P371),MONTH(P371),1), SUMIFS($K:$K, $C:$C, C371, $P:$P, "&gt;="&amp;DATE(YEAR(P371),MONTH(P371),1), $P:$P, "&lt;="&amp;EOMONTH(P371,0))&gt;10), YEAR(P371), "")</f>
        <v/>
      </c>
      <c r="W371" t="str">
        <f>IF(AND(P371&lt;&gt;"", P371&gt;=DATE(YEAR(P371),MONTH(P371),1), SUMIFS($K:$K, $C:$C, C371, $P:$P, "&gt;="&amp;DATE(YEAR(P371),MONTH(P371),1), $P:$P, "&lt;="&amp;EOMONTH(P371,0))&gt;10), TEXT(P371, "MMMM"), "")</f>
        <v/>
      </c>
      <c r="X371" t="str" cm="1">
        <f t="array" ref="X371">IF(AND(P371&lt;&gt;"", P371&gt;=DATE(YEAR(P371),MONTH(P371),1), SUMIFS($K:$K, $C:$C, C371, $P:$P, "&gt;="&amp;DATE(YEAR(P371),MONTH(P371),1), $P:$P, "&lt;="&amp;EOMONTH(P371,0))&gt;10), _xlfn.TEXTJOIN(", ", TRUE, _xlfn._xlws.FILTER($R:$R, ($C:$C=C371) * ($P:$P&gt;=DATE(YEAR(P371),MONTH(P371),1)) * ($P:$P&lt;=EOMONTH(P371,0)))), "")</f>
        <v/>
      </c>
      <c r="Y371" t="str" cm="1">
        <f t="array" ref="Y371">IF(AND(P371&lt;&gt;"", P371&gt;=DATE(YEAR(P371),MONTH(P371),1), SUMIFS($K:$K, $C:$C, C371, $P:$P, "&gt;="&amp;DATE(YEAR(P371),MONTH(P371),1), $P:$P, "&lt;="&amp;EOMONTH(P371,0))&gt;10), _xlfn.TEXTJOIN(", ", TRUE, _xlfn._xlws.FILTER($S:$S, ($C:$C=C371) * ($P:$P&gt;=DATE(YEAR(P371),MONTH(P371),1)) * ($P:$P&lt;=EOMONTH(P371,0)))), "")</f>
        <v/>
      </c>
    </row>
    <row r="372" spans="1:25" x14ac:dyDescent="0.25">
      <c r="A372" s="83">
        <v>365</v>
      </c>
      <c r="B372" s="111" t="s">
        <v>26038</v>
      </c>
      <c r="C372" s="159" t="str">
        <f>_xlfn.XLOOKUP(D372,[1]!Data[CEDULA],[1]!Data[Nombre Completo],"No Existe",0,1)</f>
        <v>LUIS FERNANDO CHARRIS BALDOVINO</v>
      </c>
      <c r="D372" s="163">
        <v>8498272</v>
      </c>
      <c r="E372" s="140">
        <f>IFERROR(_xlfn.NUMBERVALUE(Data[[#This Row],[CEDULA ]],",","."),_xlfn.NUMBERVALUE(Data[[#This Row],[CEDULA ]],".",","))</f>
        <v>8498272</v>
      </c>
      <c r="F372" s="140" t="str">
        <f>_xlfn.XLOOKUP(E372,[1]!Data[CEDULA],[1]!Data[CARGO],"No Existe",0,1)</f>
        <v>SUPERNUMERARIO(A)</v>
      </c>
      <c r="G372" s="5" t="str">
        <f>_xlfn.XLOOKUP(E372,[1]!Data[CEDULA],[1]!Data[EMPRESA DONDE PRESTA SERVICIO],"No Existe",0,1)</f>
        <v>COMFAMILIAR ATLANTICO</v>
      </c>
      <c r="H372" s="5" t="str">
        <f>_xlfn.XLOOKUP(E372,[1]!Data[CEDULA],[1]!Data[UBICACIÓN],"No Existe",0,1)</f>
        <v>CENTRO DE PROCESAMIENTO</v>
      </c>
      <c r="I372" s="5" t="s">
        <v>25912</v>
      </c>
      <c r="J372" s="111" t="str">
        <f>UPPER(TEXT(Data[[#This Row],[F. INICIO]],"mmmm"))</f>
        <v>OCTUBRE</v>
      </c>
      <c r="K372" s="9">
        <v>2</v>
      </c>
      <c r="L372" s="11" t="s">
        <v>5</v>
      </c>
      <c r="M372" s="11" t="s">
        <v>25630</v>
      </c>
      <c r="N372" s="141" t="str">
        <f>_xlfn.XLOOKUP(D372,[1]!Data[CEDULA],[1]!Data[EPS/SURA],"No Existe",0,1)</f>
        <v>NUEVA E.P.S.</v>
      </c>
      <c r="O372" s="5">
        <f>YEAR(Data[[#This Row],[F. INICIO]])</f>
        <v>2021</v>
      </c>
      <c r="P372" s="17">
        <v>44496</v>
      </c>
      <c r="Q372" s="18">
        <v>44497</v>
      </c>
      <c r="R372" s="5" t="s">
        <v>7682</v>
      </c>
      <c r="S372" s="92" t="str">
        <f>IF(Data[[#This Row],[TIPO DE INCAPACIDAD]]="LICENCIA DE PATERNIDAD","Licencia de paternidad",IF(Data[[#This Row],[TIPO DE INCAPACIDAD]]="LICENCIA DE LUTO","Licencia de Luto",_xlfn.IFNA(VLOOKUP(R372,'CIE-10 PARA RIPS'!$A$6:B13537,2,0),"No especificado")))</f>
        <v>Lumbago no especificado</v>
      </c>
      <c r="T372" t="str">
        <f>IF(P372&lt;&gt;"", IF(P372&gt;0, IF(P372&lt;=DATE(YEAR(P372),MONTH(P372),DAY(P372)), IF(P372&gt;=DATE(YEAR(P372),MONTH(P372),1), IF(K372&gt;10, C372, IF(SUMIFS($K:$K, $C:$C, C372, $P:$P, "&gt;="&amp;DATE(YEAR(P372),MONTH(P372),1), $P:$P, "&lt;="&amp;EOMONTH(P372,0))&gt;10, C372, "")), ""))), "")</f>
        <v/>
      </c>
      <c r="U372" t="str">
        <f>IF(AND(P372&lt;&gt;"", P372&gt;=DATE(YEAR(P372),MONTH(P372),1), SUMIFS($K:$K, $C:$C, C372, $P:$P, "&gt;="&amp;DATE(YEAR(P372),MONTH(P372),1), $P:$P, "&lt;="&amp;EOMONTH(P372,0))&gt;10), K372, "")</f>
        <v/>
      </c>
      <c r="V372" t="str">
        <f>IF(AND(P372&lt;&gt;"", P372&gt;=DATE(YEAR(P372),MONTH(P372),1), SUMIFS($K:$K, $C:$C, C372, $P:$P, "&gt;="&amp;DATE(YEAR(P372),MONTH(P372),1), $P:$P, "&lt;="&amp;EOMONTH(P372,0))&gt;10), YEAR(P372), "")</f>
        <v/>
      </c>
      <c r="W372" t="str">
        <f>IF(AND(P372&lt;&gt;"", P372&gt;=DATE(YEAR(P372),MONTH(P372),1), SUMIFS($K:$K, $C:$C, C372, $P:$P, "&gt;="&amp;DATE(YEAR(P372),MONTH(P372),1), $P:$P, "&lt;="&amp;EOMONTH(P372,0))&gt;10), TEXT(P372, "MMMM"), "")</f>
        <v/>
      </c>
      <c r="X372" t="str" cm="1">
        <f t="array" ref="X372">IF(AND(P372&lt;&gt;"", P372&gt;=DATE(YEAR(P372),MONTH(P372),1), SUMIFS($K:$K, $C:$C, C372, $P:$P, "&gt;="&amp;DATE(YEAR(P372),MONTH(P372),1), $P:$P, "&lt;="&amp;EOMONTH(P372,0))&gt;10), _xlfn.TEXTJOIN(", ", TRUE, _xlfn._xlws.FILTER($R:$R, ($C:$C=C372) * ($P:$P&gt;=DATE(YEAR(P372),MONTH(P372),1)) * ($P:$P&lt;=EOMONTH(P372,0)))), "")</f>
        <v/>
      </c>
      <c r="Y372" t="str" cm="1">
        <f t="array" ref="Y372">IF(AND(P372&lt;&gt;"", P372&gt;=DATE(YEAR(P372),MONTH(P372),1), SUMIFS($K:$K, $C:$C, C372, $P:$P, "&gt;="&amp;DATE(YEAR(P372),MONTH(P372),1), $P:$P, "&lt;="&amp;EOMONTH(P372,0))&gt;10), _xlfn.TEXTJOIN(", ", TRUE, _xlfn._xlws.FILTER($S:$S, ($C:$C=C372) * ($P:$P&gt;=DATE(YEAR(P372),MONTH(P372),1)) * ($P:$P&lt;=EOMONTH(P372,0)))), "")</f>
        <v/>
      </c>
    </row>
    <row r="373" spans="1:25" x14ac:dyDescent="0.25">
      <c r="A373" s="83">
        <v>366</v>
      </c>
      <c r="B373" s="111" t="s">
        <v>26038</v>
      </c>
      <c r="C373" s="159" t="str">
        <f>_xlfn.XLOOKUP(D373,[1]!Data[CEDULA],[1]!Data[Nombre Completo],"No Existe",0,1)</f>
        <v>LUIS FERNANDO CHARRIS BALDOVINO</v>
      </c>
      <c r="D373" s="163">
        <v>8498272</v>
      </c>
      <c r="E373" s="140">
        <f>IFERROR(_xlfn.NUMBERVALUE(Data[[#This Row],[CEDULA ]],",","."),_xlfn.NUMBERVALUE(Data[[#This Row],[CEDULA ]],".",","))</f>
        <v>8498272</v>
      </c>
      <c r="F373" s="140" t="str">
        <f>_xlfn.XLOOKUP(E373,[1]!Data[CEDULA],[1]!Data[CARGO],"No Existe",0,1)</f>
        <v>SUPERNUMERARIO(A)</v>
      </c>
      <c r="G373" s="5" t="str">
        <f>_xlfn.XLOOKUP(E373,[1]!Data[CEDULA],[1]!Data[EMPRESA DONDE PRESTA SERVICIO],"No Existe",0,1)</f>
        <v>COMFAMILIAR ATLANTICO</v>
      </c>
      <c r="H373" s="5" t="str">
        <f>_xlfn.XLOOKUP(E373,[1]!Data[CEDULA],[1]!Data[UBICACIÓN],"No Existe",0,1)</f>
        <v>CENTRO DE PROCESAMIENTO</v>
      </c>
      <c r="I373" s="5" t="s">
        <v>25912</v>
      </c>
      <c r="J373" s="111" t="str">
        <f>UPPER(TEXT(Data[[#This Row],[F. INICIO]],"mmmm"))</f>
        <v>NOVIEMBRE</v>
      </c>
      <c r="K373" s="9">
        <v>2</v>
      </c>
      <c r="L373" s="11" t="s">
        <v>5</v>
      </c>
      <c r="M373" s="11" t="s">
        <v>25630</v>
      </c>
      <c r="N373" s="141" t="str">
        <f>_xlfn.XLOOKUP(D373,[1]!Data[CEDULA],[1]!Data[EPS/SURA],"No Existe",0,1)</f>
        <v>NUEVA E.P.S.</v>
      </c>
      <c r="O373" s="5">
        <f>YEAR(Data[[#This Row],[F. INICIO]])</f>
        <v>2021</v>
      </c>
      <c r="P373" s="17">
        <v>44523</v>
      </c>
      <c r="Q373" s="17">
        <v>44524</v>
      </c>
      <c r="R373" s="4" t="s">
        <v>7682</v>
      </c>
      <c r="S373" s="92" t="str">
        <f>IF(Data[[#This Row],[TIPO DE INCAPACIDAD]]="LICENCIA DE PATERNIDAD","Licencia de paternidad",IF(Data[[#This Row],[TIPO DE INCAPACIDAD]]="LICENCIA DE LUTO","Licencia de Luto",_xlfn.IFNA(VLOOKUP(R373,'CIE-10 PARA RIPS'!$A$6:B13538,2,0),"No especificado")))</f>
        <v>Lumbago no especificado</v>
      </c>
      <c r="T373" t="str">
        <f>IF(P373&lt;&gt;"", IF(P373&gt;0, IF(P373&lt;=DATE(YEAR(P373),MONTH(P373),DAY(P373)), IF(P373&gt;=DATE(YEAR(P373),MONTH(P373),1), IF(K373&gt;10, C373, IF(SUMIFS($K:$K, $C:$C, C373, $P:$P, "&gt;="&amp;DATE(YEAR(P373),MONTH(P373),1), $P:$P, "&lt;="&amp;EOMONTH(P373,0))&gt;10, C373, "")), ""))), "")</f>
        <v/>
      </c>
      <c r="U373" t="str">
        <f>IF(AND(P373&lt;&gt;"", P373&gt;=DATE(YEAR(P373),MONTH(P373),1), SUMIFS($K:$K, $C:$C, C373, $P:$P, "&gt;="&amp;DATE(YEAR(P373),MONTH(P373),1), $P:$P, "&lt;="&amp;EOMONTH(P373,0))&gt;10), K373, "")</f>
        <v/>
      </c>
      <c r="V373" t="str">
        <f>IF(AND(P373&lt;&gt;"", P373&gt;=DATE(YEAR(P373),MONTH(P373),1), SUMIFS($K:$K, $C:$C, C373, $P:$P, "&gt;="&amp;DATE(YEAR(P373),MONTH(P373),1), $P:$P, "&lt;="&amp;EOMONTH(P373,0))&gt;10), YEAR(P373), "")</f>
        <v/>
      </c>
      <c r="W373" t="str">
        <f>IF(AND(P373&lt;&gt;"", P373&gt;=DATE(YEAR(P373),MONTH(P373),1), SUMIFS($K:$K, $C:$C, C373, $P:$P, "&gt;="&amp;DATE(YEAR(P373),MONTH(P373),1), $P:$P, "&lt;="&amp;EOMONTH(P373,0))&gt;10), TEXT(P373, "MMMM"), "")</f>
        <v/>
      </c>
      <c r="X373" t="str" cm="1">
        <f t="array" ref="X373">IF(AND(P373&lt;&gt;"", P373&gt;=DATE(YEAR(P373),MONTH(P373),1), SUMIFS($K:$K, $C:$C, C373, $P:$P, "&gt;="&amp;DATE(YEAR(P373),MONTH(P373),1), $P:$P, "&lt;="&amp;EOMONTH(P373,0))&gt;10), _xlfn.TEXTJOIN(", ", TRUE, _xlfn._xlws.FILTER($R:$R, ($C:$C=C373) * ($P:$P&gt;=DATE(YEAR(P373),MONTH(P373),1)) * ($P:$P&lt;=EOMONTH(P373,0)))), "")</f>
        <v/>
      </c>
      <c r="Y373" t="str" cm="1">
        <f t="array" ref="Y373">IF(AND(P373&lt;&gt;"", P373&gt;=DATE(YEAR(P373),MONTH(P373),1), SUMIFS($K:$K, $C:$C, C373, $P:$P, "&gt;="&amp;DATE(YEAR(P373),MONTH(P373),1), $P:$P, "&lt;="&amp;EOMONTH(P373,0))&gt;10), _xlfn.TEXTJOIN(", ", TRUE, _xlfn._xlws.FILTER($S:$S, ($C:$C=C373) * ($P:$P&gt;=DATE(YEAR(P373),MONTH(P373),1)) * ($P:$P&lt;=EOMONTH(P373,0)))), "")</f>
        <v/>
      </c>
    </row>
    <row r="374" spans="1:25" x14ac:dyDescent="0.25">
      <c r="A374" s="83">
        <v>367</v>
      </c>
      <c r="B374" s="111" t="s">
        <v>26038</v>
      </c>
      <c r="C374" s="159" t="str">
        <f>_xlfn.XLOOKUP(D374,[1]!Data[CEDULA],[1]!Data[Nombre Completo],"No Existe",0,1)</f>
        <v>RONALDO ENRIQUE MOLINA CORONELL</v>
      </c>
      <c r="D374" s="163">
        <v>3730772</v>
      </c>
      <c r="E374" s="140">
        <f>IFERROR(_xlfn.NUMBERVALUE(Data[[#This Row],[CEDULA ]],",","."),_xlfn.NUMBERVALUE(Data[[#This Row],[CEDULA ]],".",","))</f>
        <v>3730772</v>
      </c>
      <c r="F374" s="140" t="str">
        <f>_xlfn.XLOOKUP(E374,[1]!Data[CEDULA],[1]!Data[CARGO],"No Existe",0,1)</f>
        <v>SUPERNUMERARIO(A)</v>
      </c>
      <c r="G374" s="5" t="str">
        <f>_xlfn.XLOOKUP(E374,[1]!Data[CEDULA],[1]!Data[EMPRESA DONDE PRESTA SERVICIO],"No Existe",0,1)</f>
        <v>COMFAMILIAR ATLANTICO</v>
      </c>
      <c r="H374" s="5" t="str">
        <f>_xlfn.XLOOKUP(E374,[1]!Data[CEDULA],[1]!Data[UBICACIÓN],"No Existe",0,1)</f>
        <v>CENTRO RECREACIONAL TURIPANA</v>
      </c>
      <c r="I374" s="5" t="s">
        <v>25912</v>
      </c>
      <c r="J374" s="111" t="str">
        <f>UPPER(TEXT(Data[[#This Row],[F. INICIO]],"mmmm"))</f>
        <v>DICIEMBRE</v>
      </c>
      <c r="K374" s="9">
        <v>15</v>
      </c>
      <c r="L374" s="11" t="s">
        <v>5</v>
      </c>
      <c r="M374" s="11" t="s">
        <v>25630</v>
      </c>
      <c r="N374" s="141" t="str">
        <f>_xlfn.XLOOKUP(D374,[1]!Data[CEDULA],[1]!Data[EPS/SURA],"No Existe",0,1)</f>
        <v>FAMISANAR</v>
      </c>
      <c r="O374" s="5">
        <f>YEAR(Data[[#This Row],[F. INICIO]])</f>
        <v>2021</v>
      </c>
      <c r="P374" s="17">
        <v>44539</v>
      </c>
      <c r="Q374" s="17">
        <v>44553</v>
      </c>
      <c r="R374" s="5" t="s">
        <v>9634</v>
      </c>
      <c r="S374" s="92" t="str">
        <f>IF(Data[[#This Row],[TIPO DE INCAPACIDAD]]="LICENCIA DE PATERNIDAD","Licencia de paternidad",IF(Data[[#This Row],[TIPO DE INCAPACIDAD]]="LICENCIA DE LUTO","Licencia de Luto",_xlfn.IFNA(VLOOKUP(R374,'CIE-10 PARA RIPS'!$A$6:B13539,2,0),"No especificado")))</f>
        <v>Pterigion</v>
      </c>
      <c r="T374" t="str">
        <f>IF(P374&lt;&gt;"", IF(P374&gt;0, IF(P374&lt;=DATE(YEAR(P374),MONTH(P374),DAY(P374)), IF(P374&gt;=DATE(YEAR(P374),MONTH(P374),1), IF(K374&gt;10, C374, IF(SUMIFS($K:$K, $C:$C, C374, $P:$P, "&gt;="&amp;DATE(YEAR(P374),MONTH(P374),1), $P:$P, "&lt;="&amp;EOMONTH(P374,0))&gt;10, C374, "")), ""))), "")</f>
        <v>RONALDO ENRIQUE MOLINA CORONELL</v>
      </c>
      <c r="U374">
        <f>IF(AND(P374&lt;&gt;"", P374&gt;=DATE(YEAR(P374),MONTH(P374),1), SUMIFS($K:$K, $C:$C, C374, $P:$P, "&gt;="&amp;DATE(YEAR(P374),MONTH(P374),1), $P:$P, "&lt;="&amp;EOMONTH(P374,0))&gt;10), K374, "")</f>
        <v>15</v>
      </c>
      <c r="V374">
        <f>IF(AND(P374&lt;&gt;"", P374&gt;=DATE(YEAR(P374),MONTH(P374),1), SUMIFS($K:$K, $C:$C, C374, $P:$P, "&gt;="&amp;DATE(YEAR(P374),MONTH(P374),1), $P:$P, "&lt;="&amp;EOMONTH(P374,0))&gt;10), YEAR(P374), "")</f>
        <v>2021</v>
      </c>
      <c r="W374" t="str">
        <f>IF(AND(P374&lt;&gt;"", P374&gt;=DATE(YEAR(P374),MONTH(P374),1), SUMIFS($K:$K, $C:$C, C374, $P:$P, "&gt;="&amp;DATE(YEAR(P374),MONTH(P374),1), $P:$P, "&lt;="&amp;EOMONTH(P374,0))&gt;10), TEXT(P374, "MMMM"), "")</f>
        <v>diciembre</v>
      </c>
      <c r="X374" t="str" cm="1">
        <f t="array" ref="X374">IF(AND(P374&lt;&gt;"", P374&gt;=DATE(YEAR(P374),MONTH(P374),1), SUMIFS($K:$K, $C:$C, C374, $P:$P, "&gt;="&amp;DATE(YEAR(P374),MONTH(P374),1), $P:$P, "&lt;="&amp;EOMONTH(P374,0))&gt;10), _xlfn.TEXTJOIN(", ", TRUE, _xlfn._xlws.FILTER($R:$R, ($C:$C=C374) * ($P:$P&gt;=DATE(YEAR(P374),MONTH(P374),1)) * ($P:$P&lt;=EOMONTH(P374,0)))), "")</f>
        <v>H110</v>
      </c>
      <c r="Y374" t="str" cm="1">
        <f t="array" ref="Y374">IF(AND(P374&lt;&gt;"", P374&gt;=DATE(YEAR(P374),MONTH(P374),1), SUMIFS($K:$K, $C:$C, C374, $P:$P, "&gt;="&amp;DATE(YEAR(P374),MONTH(P374),1), $P:$P, "&lt;="&amp;EOMONTH(P374,0))&gt;10), _xlfn.TEXTJOIN(", ", TRUE, _xlfn._xlws.FILTER($S:$S, ($C:$C=C374) * ($P:$P&gt;=DATE(YEAR(P374),MONTH(P374),1)) * ($P:$P&lt;=EOMONTH(P374,0)))), "")</f>
        <v>Pterigion</v>
      </c>
    </row>
    <row r="375" spans="1:25" x14ac:dyDescent="0.25">
      <c r="A375" s="83">
        <v>368</v>
      </c>
      <c r="B375" s="111" t="s">
        <v>26038</v>
      </c>
      <c r="C375" s="159" t="str">
        <f>_xlfn.XLOOKUP(D375,[1]!Data[CEDULA],[1]!Data[Nombre Completo],"No Existe",0,1)</f>
        <v>EDDIE ENRIQUE MEZA GONZALEZ</v>
      </c>
      <c r="D375">
        <v>1044424401</v>
      </c>
      <c r="E375" s="140">
        <f>IFERROR(_xlfn.NUMBERVALUE(Data[[#This Row],[CEDULA ]],",","."),_xlfn.NUMBERVALUE(Data[[#This Row],[CEDULA ]],".",","))</f>
        <v>1044424401</v>
      </c>
      <c r="F375" s="140" t="str">
        <f>_xlfn.XLOOKUP(E375,[1]!Data[CEDULA],[1]!Data[CARGO],"No Existe",0,1)</f>
        <v>SUPERNUMERARIO(A)</v>
      </c>
      <c r="G375" s="5" t="str">
        <f>_xlfn.XLOOKUP(E375,[1]!Data[CEDULA],[1]!Data[EMPRESA DONDE PRESTA SERVICIO],"No Existe",0,1)</f>
        <v>COMFAMILIAR ATLANTICO</v>
      </c>
      <c r="H375" s="5" t="str">
        <f>_xlfn.XLOOKUP(E375,[1]!Data[CEDULA],[1]!Data[UBICACIÓN],"No Existe",0,1)</f>
        <v>CENTRO RECREACIONAL TURIPANA</v>
      </c>
      <c r="I375" s="11" t="s">
        <v>25912</v>
      </c>
      <c r="J375" s="111" t="str">
        <f>UPPER(TEXT(Data[[#This Row],[F. INICIO]],"mmmm"))</f>
        <v>JULIO</v>
      </c>
      <c r="K375" s="13">
        <v>3</v>
      </c>
      <c r="L375" s="11" t="s">
        <v>5</v>
      </c>
      <c r="M375" s="11" t="s">
        <v>25630</v>
      </c>
      <c r="N375" s="141" t="str">
        <f>_xlfn.XLOOKUP(D375,[1]!Data[CEDULA],[1]!Data[EPS/SURA],"No Existe",0,1)</f>
        <v>NUEVA E.P.S.</v>
      </c>
      <c r="O375" s="5">
        <f>YEAR(Data[[#This Row],[F. INICIO]])</f>
        <v>2016</v>
      </c>
      <c r="P375" s="26">
        <v>42580</v>
      </c>
      <c r="Q375" s="6">
        <v>42582</v>
      </c>
      <c r="R375" s="11" t="s">
        <v>101</v>
      </c>
      <c r="S375" s="92" t="str">
        <f>IF(Data[[#This Row],[TIPO DE INCAPACIDAD]]="LICENCIA DE PATERNIDAD","Licencia de paternidad",IF(Data[[#This Row],[TIPO DE INCAPACIDAD]]="LICENCIA DE LUTO","Licencia de Luto",_xlfn.IFNA(VLOOKUP(R375,'CIE-10 PARA RIPS'!$A$6:B13540,2,0),"No especificado")))</f>
        <v>Contusion del hombro y del brazo</v>
      </c>
      <c r="T375" t="str">
        <f>IF(P375&lt;&gt;"", IF(P375&gt;0, IF(P375&lt;=DATE(YEAR(P375),MONTH(P375),DAY(P375)), IF(P375&gt;=DATE(YEAR(P375),MONTH(P375),1), IF(K375&gt;10, C375, IF(SUMIFS($K:$K, $C:$C, C375, $P:$P, "&gt;="&amp;DATE(YEAR(P375),MONTH(P375),1), $P:$P, "&lt;="&amp;EOMONTH(P375,0))&gt;10, C375, "")), ""))), "")</f>
        <v/>
      </c>
      <c r="U375" t="str">
        <f>IF(AND(P375&lt;&gt;"", P375&gt;=DATE(YEAR(P375),MONTH(P375),1), SUMIFS($K:$K, $C:$C, C375, $P:$P, "&gt;="&amp;DATE(YEAR(P375),MONTH(P375),1), $P:$P, "&lt;="&amp;EOMONTH(P375,0))&gt;10), K375, "")</f>
        <v/>
      </c>
      <c r="V375" t="str">
        <f>IF(AND(P375&lt;&gt;"", P375&gt;=DATE(YEAR(P375),MONTH(P375),1), SUMIFS($K:$K, $C:$C, C375, $P:$P, "&gt;="&amp;DATE(YEAR(P375),MONTH(P375),1), $P:$P, "&lt;="&amp;EOMONTH(P375,0))&gt;10), YEAR(P375), "")</f>
        <v/>
      </c>
      <c r="W375" t="str">
        <f>IF(AND(P375&lt;&gt;"", P375&gt;=DATE(YEAR(P375),MONTH(P375),1), SUMIFS($K:$K, $C:$C, C375, $P:$P, "&gt;="&amp;DATE(YEAR(P375),MONTH(P375),1), $P:$P, "&lt;="&amp;EOMONTH(P375,0))&gt;10), TEXT(P375, "MMMM"), "")</f>
        <v/>
      </c>
      <c r="X375" t="str" cm="1">
        <f t="array" ref="X375">IF(AND(P375&lt;&gt;"", P375&gt;=DATE(YEAR(P375),MONTH(P375),1), SUMIFS($K:$K, $C:$C, C375, $P:$P, "&gt;="&amp;DATE(YEAR(P375),MONTH(P375),1), $P:$P, "&lt;="&amp;EOMONTH(P375,0))&gt;10), _xlfn.TEXTJOIN(", ", TRUE, _xlfn._xlws.FILTER($R:$R, ($C:$C=C375) * ($P:$P&gt;=DATE(YEAR(P375),MONTH(P375),1)) * ($P:$P&lt;=EOMONTH(P375,0)))), "")</f>
        <v/>
      </c>
      <c r="Y375" t="str" cm="1">
        <f t="array" ref="Y375">IF(AND(P375&lt;&gt;"", P375&gt;=DATE(YEAR(P375),MONTH(P375),1), SUMIFS($K:$K, $C:$C, C375, $P:$P, "&gt;="&amp;DATE(YEAR(P375),MONTH(P375),1), $P:$P, "&lt;="&amp;EOMONTH(P375,0))&gt;10), _xlfn.TEXTJOIN(", ", TRUE, _xlfn._xlws.FILTER($S:$S, ($C:$C=C375) * ($P:$P&gt;=DATE(YEAR(P375),MONTH(P375),1)) * ($P:$P&lt;=EOMONTH(P375,0)))), "")</f>
        <v/>
      </c>
    </row>
    <row r="376" spans="1:25" x14ac:dyDescent="0.25">
      <c r="A376" s="83">
        <v>369</v>
      </c>
      <c r="B376" s="111" t="s">
        <v>26038</v>
      </c>
      <c r="C376" s="159" t="str">
        <f>_xlfn.XLOOKUP(D376,[1]!Data[CEDULA],[1]!Data[Nombre Completo],"No Existe",0,1)</f>
        <v>MONICA CECILIA CARDENAS PEDROZA</v>
      </c>
      <c r="D376" s="163">
        <v>1046812955</v>
      </c>
      <c r="E376" s="140">
        <f>IFERROR(_xlfn.NUMBERVALUE(Data[[#This Row],[CEDULA ]],",","."),_xlfn.NUMBERVALUE(Data[[#This Row],[CEDULA ]],".",","))</f>
        <v>1046812955</v>
      </c>
      <c r="F376" s="140" t="str">
        <f>_xlfn.XLOOKUP(E376,[1]!Data[CEDULA],[1]!Data[CARGO],"No Existe",0,1)</f>
        <v>SUPERNUMERARIO(A)</v>
      </c>
      <c r="G376" s="5" t="str">
        <f>_xlfn.XLOOKUP(E376,[1]!Data[CEDULA],[1]!Data[EMPRESA DONDE PRESTA SERVICIO],"No Existe",0,1)</f>
        <v>COMFAMILIAR ATLANTICO</v>
      </c>
      <c r="H376" s="5" t="str">
        <f>_xlfn.XLOOKUP(E376,[1]!Data[CEDULA],[1]!Data[UBICACIÓN],"No Existe",0,1)</f>
        <v>C. ATENCION C.48</v>
      </c>
      <c r="I376" s="5" t="s">
        <v>25911</v>
      </c>
      <c r="J376" s="111" t="str">
        <f>UPPER(TEXT(Data[[#This Row],[F. INICIO]],"mmmm"))</f>
        <v>DICIEMBRE</v>
      </c>
      <c r="K376" s="9">
        <v>6</v>
      </c>
      <c r="L376" s="11" t="s">
        <v>5</v>
      </c>
      <c r="M376" s="11" t="s">
        <v>25630</v>
      </c>
      <c r="N376" s="141" t="str">
        <f>_xlfn.XLOOKUP(D376,[1]!Data[CEDULA],[1]!Data[EPS/SURA],"No Existe",0,1)</f>
        <v>E.P.S SANITAS</v>
      </c>
      <c r="O376" s="5">
        <f>YEAR(Data[[#This Row],[F. INICIO]])</f>
        <v>2021</v>
      </c>
      <c r="P376" s="17">
        <v>44543</v>
      </c>
      <c r="Q376" s="17">
        <v>44548</v>
      </c>
      <c r="R376" s="5" t="s">
        <v>12827</v>
      </c>
      <c r="S376" s="92" t="str">
        <f>IF(Data[[#This Row],[TIPO DE INCAPACIDAD]]="LICENCIA DE PATERNIDAD","Licencia de paternidad",IF(Data[[#This Row],[TIPO DE INCAPACIDAD]]="LICENCIA DE LUTO","Licencia de Luto",_xlfn.IFNA(VLOOKUP(R376,'CIE-10 PARA RIPS'!$A$6:B13541,2,0),"No especificado")))</f>
        <v>COVID-19, virus identificado</v>
      </c>
      <c r="T376" t="str">
        <f>IF(P376&lt;&gt;"", IF(P376&gt;0, IF(P376&lt;=DATE(YEAR(P376),MONTH(P376),DAY(P376)), IF(P376&gt;=DATE(YEAR(P376),MONTH(P376),1), IF(K376&gt;10, C376, IF(SUMIFS($K:$K, $C:$C, C376, $P:$P, "&gt;="&amp;DATE(YEAR(P376),MONTH(P376),1), $P:$P, "&lt;="&amp;EOMONTH(P376,0))&gt;10, C376, "")), ""))), "")</f>
        <v>MONICA CECILIA CARDENAS PEDROZA</v>
      </c>
      <c r="U376">
        <f>IF(AND(P376&lt;&gt;"", P376&gt;=DATE(YEAR(P376),MONTH(P376),1), SUMIFS($K:$K, $C:$C, C376, $P:$P, "&gt;="&amp;DATE(YEAR(P376),MONTH(P376),1), $P:$P, "&lt;="&amp;EOMONTH(P376,0))&gt;10), K376, "")</f>
        <v>6</v>
      </c>
      <c r="V376">
        <f>IF(AND(P376&lt;&gt;"", P376&gt;=DATE(YEAR(P376),MONTH(P376),1), SUMIFS($K:$K, $C:$C, C376, $P:$P, "&gt;="&amp;DATE(YEAR(P376),MONTH(P376),1), $P:$P, "&lt;="&amp;EOMONTH(P376,0))&gt;10), YEAR(P376), "")</f>
        <v>2021</v>
      </c>
      <c r="W376" t="str">
        <f>IF(AND(P376&lt;&gt;"", P376&gt;=DATE(YEAR(P376),MONTH(P376),1), SUMIFS($K:$K, $C:$C, C376, $P:$P, "&gt;="&amp;DATE(YEAR(P376),MONTH(P376),1), $P:$P, "&lt;="&amp;EOMONTH(P376,0))&gt;10), TEXT(P376, "MMMM"), "")</f>
        <v>diciembre</v>
      </c>
      <c r="X376" t="str" cm="1">
        <f t="array" ref="X376">IF(AND(P376&lt;&gt;"", P376&gt;=DATE(YEAR(P376),MONTH(P376),1), SUMIFS($K:$K, $C:$C, C376, $P:$P, "&gt;="&amp;DATE(YEAR(P376),MONTH(P376),1), $P:$P, "&lt;="&amp;EOMONTH(P376,0))&gt;10), _xlfn.TEXTJOIN(", ", TRUE, _xlfn._xlws.FILTER($R:$R, ($C:$C=C376) * ($P:$P&gt;=DATE(YEAR(P376),MONTH(P376),1)) * ($P:$P&lt;=EOMONTH(P376,0)))), "")</f>
        <v>U071, S430</v>
      </c>
      <c r="Y376" t="str" cm="1">
        <f t="array" ref="Y376">IF(AND(P376&lt;&gt;"", P376&gt;=DATE(YEAR(P376),MONTH(P376),1), SUMIFS($K:$K, $C:$C, C376, $P:$P, "&gt;="&amp;DATE(YEAR(P376),MONTH(P376),1), $P:$P, "&lt;="&amp;EOMONTH(P376,0))&gt;10), _xlfn.TEXTJOIN(", ", TRUE, _xlfn._xlws.FILTER($S:$S, ($C:$C=C376) * ($P:$P&gt;=DATE(YEAR(P376),MONTH(P376),1)) * ($P:$P&lt;=EOMONTH(P376,0)))), "")</f>
        <v>COVID-19, virus identificado, Luxacion de la articulacion del hombro</v>
      </c>
    </row>
    <row r="377" spans="1:25" x14ac:dyDescent="0.25">
      <c r="A377" s="83">
        <v>370</v>
      </c>
      <c r="B377" s="111" t="s">
        <v>26038</v>
      </c>
      <c r="C377" s="159" t="str">
        <f>_xlfn.XLOOKUP(D377,[1]!Data[CEDULA],[1]!Data[Nombre Completo],"No Existe",0,1)</f>
        <v>MONICA CECILIA CARDENAS PEDROZA</v>
      </c>
      <c r="D377" s="163">
        <v>1046812955</v>
      </c>
      <c r="E377" s="140">
        <f>IFERROR(_xlfn.NUMBERVALUE(Data[[#This Row],[CEDULA ]],",","."),_xlfn.NUMBERVALUE(Data[[#This Row],[CEDULA ]],".",","))</f>
        <v>1046812955</v>
      </c>
      <c r="F377" s="140" t="str">
        <f>_xlfn.XLOOKUP(E377,[1]!Data[CEDULA],[1]!Data[CARGO],"No Existe",0,1)</f>
        <v>SUPERNUMERARIO(A)</v>
      </c>
      <c r="G377" s="5" t="str">
        <f>_xlfn.XLOOKUP(E377,[1]!Data[CEDULA],[1]!Data[EMPRESA DONDE PRESTA SERVICIO],"No Existe",0,1)</f>
        <v>COMFAMILIAR ATLANTICO</v>
      </c>
      <c r="H377" s="5" t="str">
        <f>_xlfn.XLOOKUP(E377,[1]!Data[CEDULA],[1]!Data[UBICACIÓN],"No Existe",0,1)</f>
        <v>C. ATENCION C.48</v>
      </c>
      <c r="I377" s="5" t="s">
        <v>25911</v>
      </c>
      <c r="J377" s="111" t="str">
        <f>UPPER(TEXT(Data[[#This Row],[F. INICIO]],"mmmm"))</f>
        <v>DICIEMBRE</v>
      </c>
      <c r="K377" s="9">
        <v>10</v>
      </c>
      <c r="L377" s="11" t="s">
        <v>5</v>
      </c>
      <c r="M377" s="11" t="s">
        <v>25630</v>
      </c>
      <c r="N377" s="141" t="str">
        <f>_xlfn.XLOOKUP(D377,[1]!Data[CEDULA],[1]!Data[EPS/SURA],"No Existe",0,1)</f>
        <v>E.P.S SANITAS</v>
      </c>
      <c r="O377" s="5">
        <f>YEAR(Data[[#This Row],[F. INICIO]])</f>
        <v>2021</v>
      </c>
      <c r="P377" s="17">
        <v>44539</v>
      </c>
      <c r="Q377" s="17">
        <v>44548</v>
      </c>
      <c r="R377" s="111" t="s">
        <v>5035</v>
      </c>
      <c r="S377" s="92" t="str">
        <f>IF(Data[[#This Row],[TIPO DE INCAPACIDAD]]="LICENCIA DE PATERNIDAD","Licencia de paternidad",IF(Data[[#This Row],[TIPO DE INCAPACIDAD]]="LICENCIA DE LUTO","Licencia de Luto",_xlfn.IFNA(VLOOKUP(R377,'CIE-10 PARA RIPS'!$A$6:B13542,2,0),"No especificado")))</f>
        <v>Luxacion de la articulacion del hombro</v>
      </c>
      <c r="T377" t="str">
        <f>IF(P377&lt;&gt;"", IF(P377&gt;0, IF(P377&lt;=DATE(YEAR(P377),MONTH(P377),DAY(P377)), IF(P377&gt;=DATE(YEAR(P377),MONTH(P377),1), IF(K377&gt;10, C377, IF(SUMIFS($K:$K, $C:$C, C377, $P:$P, "&gt;="&amp;DATE(YEAR(P377),MONTH(P377),1), $P:$P, "&lt;="&amp;EOMONTH(P377,0))&gt;10, C377, "")), ""))), "")</f>
        <v>MONICA CECILIA CARDENAS PEDROZA</v>
      </c>
      <c r="U377">
        <f>IF(AND(P377&lt;&gt;"", P377&gt;=DATE(YEAR(P377),MONTH(P377),1), SUMIFS($K:$K, $C:$C, C377, $P:$P, "&gt;="&amp;DATE(YEAR(P377),MONTH(P377),1), $P:$P, "&lt;="&amp;EOMONTH(P377,0))&gt;10), K377, "")</f>
        <v>10</v>
      </c>
      <c r="V377">
        <f>IF(AND(P377&lt;&gt;"", P377&gt;=DATE(YEAR(P377),MONTH(P377),1), SUMIFS($K:$K, $C:$C, C377, $P:$P, "&gt;="&amp;DATE(YEAR(P377),MONTH(P377),1), $P:$P, "&lt;="&amp;EOMONTH(P377,0))&gt;10), YEAR(P377), "")</f>
        <v>2021</v>
      </c>
      <c r="W377" t="str">
        <f>IF(AND(P377&lt;&gt;"", P377&gt;=DATE(YEAR(P377),MONTH(P377),1), SUMIFS($K:$K, $C:$C, C377, $P:$P, "&gt;="&amp;DATE(YEAR(P377),MONTH(P377),1), $P:$P, "&lt;="&amp;EOMONTH(P377,0))&gt;10), TEXT(P377, "MMMM"), "")</f>
        <v>diciembre</v>
      </c>
      <c r="X377" t="str" cm="1">
        <f t="array" ref="X377">IF(AND(P377&lt;&gt;"", P377&gt;=DATE(YEAR(P377),MONTH(P377),1), SUMIFS($K:$K, $C:$C, C377, $P:$P, "&gt;="&amp;DATE(YEAR(P377),MONTH(P377),1), $P:$P, "&lt;="&amp;EOMONTH(P377,0))&gt;10), _xlfn.TEXTJOIN(", ", TRUE, _xlfn._xlws.FILTER($R:$R, ($C:$C=C377) * ($P:$P&gt;=DATE(YEAR(P377),MONTH(P377),1)) * ($P:$P&lt;=EOMONTH(P377,0)))), "")</f>
        <v>U071, S430</v>
      </c>
      <c r="Y377" t="str" cm="1">
        <f t="array" ref="Y377">IF(AND(P377&lt;&gt;"", P377&gt;=DATE(YEAR(P377),MONTH(P377),1), SUMIFS($K:$K, $C:$C, C377, $P:$P, "&gt;="&amp;DATE(YEAR(P377),MONTH(P377),1), $P:$P, "&lt;="&amp;EOMONTH(P377,0))&gt;10), _xlfn.TEXTJOIN(", ", TRUE, _xlfn._xlws.FILTER($S:$S, ($C:$C=C377) * ($P:$P&gt;=DATE(YEAR(P377),MONTH(P377),1)) * ($P:$P&lt;=EOMONTH(P377,0)))), "")</f>
        <v>COVID-19, virus identificado, Luxacion de la articulacion del hombro</v>
      </c>
    </row>
    <row r="378" spans="1:25" x14ac:dyDescent="0.25">
      <c r="A378" s="83">
        <v>371</v>
      </c>
      <c r="B378" s="111" t="s">
        <v>26038</v>
      </c>
      <c r="C378" s="159" t="str">
        <f>_xlfn.XLOOKUP(D378,[1]!Data[CEDULA],[1]!Data[Nombre Completo],"No Existe",0,1)</f>
        <v>GENISIS MARIA CANTILLO TORRES</v>
      </c>
      <c r="D378" s="163">
        <v>1002228922</v>
      </c>
      <c r="E378" s="140">
        <f>IFERROR(_xlfn.NUMBERVALUE(Data[[#This Row],[CEDULA ]],",","."),_xlfn.NUMBERVALUE(Data[[#This Row],[CEDULA ]],".",","))</f>
        <v>1002228922</v>
      </c>
      <c r="F378" s="140" t="str">
        <f>_xlfn.XLOOKUP(E378,[1]!Data[CEDULA],[1]!Data[CARGO],"No Existe",0,1)</f>
        <v>MESERO</v>
      </c>
      <c r="G378" s="5" t="str">
        <f>_xlfn.XLOOKUP(E378,[1]!Data[CEDULA],[1]!Data[EMPRESA DONDE PRESTA SERVICIO],"No Existe",0,1)</f>
        <v>COMFAMILIAR ATLANTICO</v>
      </c>
      <c r="H378" s="5" t="str">
        <f>_xlfn.XLOOKUP(E378,[1]!Data[CEDULA],[1]!Data[UBICACIÓN],"No Existe",0,1)</f>
        <v>SEDE SPORT GYM</v>
      </c>
      <c r="I378" s="5" t="s">
        <v>25911</v>
      </c>
      <c r="J378" s="111" t="str">
        <f>UPPER(TEXT(Data[[#This Row],[F. INICIO]],"mmmm"))</f>
        <v>DICIEMBRE</v>
      </c>
      <c r="K378" s="22">
        <v>2</v>
      </c>
      <c r="L378" s="11" t="s">
        <v>5</v>
      </c>
      <c r="M378" s="11" t="s">
        <v>25630</v>
      </c>
      <c r="N378" s="141" t="str">
        <f>_xlfn.XLOOKUP(D378,[1]!Data[CEDULA],[1]!Data[EPS/SURA],"No Existe",0,1)</f>
        <v>MUTUALSER</v>
      </c>
      <c r="O378" s="5">
        <f>YEAR(Data[[#This Row],[F. INICIO]])</f>
        <v>2021</v>
      </c>
      <c r="P378" s="17">
        <v>44547</v>
      </c>
      <c r="Q378" s="17">
        <v>44548</v>
      </c>
      <c r="R378" s="24" t="s">
        <v>9886</v>
      </c>
      <c r="S378" s="92" t="str">
        <f>IF(Data[[#This Row],[TIPO DE INCAPACIDAD]]="LICENCIA DE PATERNIDAD","Licencia de paternidad",IF(Data[[#This Row],[TIPO DE INCAPACIDAD]]="LICENCIA DE LUTO","Licencia de Luto",_xlfn.IFNA(VLOOKUP(R378,'CIE-10 PARA RIPS'!$A$6:B13543,2,0),"No especificado")))</f>
        <v>Cefalea debida a tension</v>
      </c>
      <c r="T378" t="str">
        <f>IF(P378&lt;&gt;"", IF(P378&gt;0, IF(P378&lt;=DATE(YEAR(P378),MONTH(P378),DAY(P378)), IF(P378&gt;=DATE(YEAR(P378),MONTH(P378),1), IF(K378&gt;10, C378, IF(SUMIFS($K:$K, $C:$C, C378, $P:$P, "&gt;="&amp;DATE(YEAR(P378),MONTH(P378),1), $P:$P, "&lt;="&amp;EOMONTH(P378,0))&gt;10, C378, "")), ""))), "")</f>
        <v/>
      </c>
      <c r="U378" t="str">
        <f>IF(AND(P378&lt;&gt;"", P378&gt;=DATE(YEAR(P378),MONTH(P378),1), SUMIFS($K:$K, $C:$C, C378, $P:$P, "&gt;="&amp;DATE(YEAR(P378),MONTH(P378),1), $P:$P, "&lt;="&amp;EOMONTH(P378,0))&gt;10), K378, "")</f>
        <v/>
      </c>
      <c r="V378" t="str">
        <f>IF(AND(P378&lt;&gt;"", P378&gt;=DATE(YEAR(P378),MONTH(P378),1), SUMIFS($K:$K, $C:$C, C378, $P:$P, "&gt;="&amp;DATE(YEAR(P378),MONTH(P378),1), $P:$P, "&lt;="&amp;EOMONTH(P378,0))&gt;10), YEAR(P378), "")</f>
        <v/>
      </c>
      <c r="W378" t="str">
        <f>IF(AND(P378&lt;&gt;"", P378&gt;=DATE(YEAR(P378),MONTH(P378),1), SUMIFS($K:$K, $C:$C, C378, $P:$P, "&gt;="&amp;DATE(YEAR(P378),MONTH(P378),1), $P:$P, "&lt;="&amp;EOMONTH(P378,0))&gt;10), TEXT(P378, "MMMM"), "")</f>
        <v/>
      </c>
      <c r="X378" t="str" cm="1">
        <f t="array" ref="X378">IF(AND(P378&lt;&gt;"", P378&gt;=DATE(YEAR(P378),MONTH(P378),1), SUMIFS($K:$K, $C:$C, C378, $P:$P, "&gt;="&amp;DATE(YEAR(P378),MONTH(P378),1), $P:$P, "&lt;="&amp;EOMONTH(P378,0))&gt;10), _xlfn.TEXTJOIN(", ", TRUE, _xlfn._xlws.FILTER($R:$R, ($C:$C=C378) * ($P:$P&gt;=DATE(YEAR(P378),MONTH(P378),1)) * ($P:$P&lt;=EOMONTH(P378,0)))), "")</f>
        <v/>
      </c>
      <c r="Y378" t="str" cm="1">
        <f t="array" ref="Y378">IF(AND(P378&lt;&gt;"", P378&gt;=DATE(YEAR(P378),MONTH(P378),1), SUMIFS($K:$K, $C:$C, C378, $P:$P, "&gt;="&amp;DATE(YEAR(P378),MONTH(P378),1), $P:$P, "&lt;="&amp;EOMONTH(P378,0))&gt;10), _xlfn.TEXTJOIN(", ", TRUE, _xlfn._xlws.FILTER($S:$S, ($C:$C=C378) * ($P:$P&gt;=DATE(YEAR(P378),MONTH(P378),1)) * ($P:$P&lt;=EOMONTH(P378,0)))), "")</f>
        <v/>
      </c>
    </row>
    <row r="379" spans="1:25" x14ac:dyDescent="0.25">
      <c r="A379" s="83">
        <v>372</v>
      </c>
      <c r="B379" s="111" t="s">
        <v>26038</v>
      </c>
      <c r="C379" s="159" t="str">
        <f>_xlfn.XLOOKUP(D379,[1]!Data[CEDULA],[1]!Data[Nombre Completo],"No Existe",0,1)</f>
        <v>LISBET MARIA CANTILLO MURIEL</v>
      </c>
      <c r="D379" s="166">
        <v>44205186</v>
      </c>
      <c r="E379" s="143">
        <f>IFERROR(_xlfn.NUMBERVALUE(Data[[#This Row],[CEDULA ]],",","."),_xlfn.NUMBERVALUE(Data[[#This Row],[CEDULA ]],".",","))</f>
        <v>44205186</v>
      </c>
      <c r="F379" s="143" t="str">
        <f>_xlfn.XLOOKUP(E379,[1]!Data[CEDULA],[1]!Data[CARGO],"No Existe",0,1)</f>
        <v>SUPERNUMERARIO(A)</v>
      </c>
      <c r="G379" s="96" t="str">
        <f>_xlfn.XLOOKUP(E379,[1]!Data[CEDULA],[1]!Data[EMPRESA DONDE PRESTA SERVICIO],"No Existe",0,1)</f>
        <v>COMFAMILIAR ATLANTICO</v>
      </c>
      <c r="H379" s="96" t="str">
        <f>_xlfn.XLOOKUP(E379,[1]!Data[CEDULA],[1]!Data[UBICACIÓN],"No Existe",0,1)</f>
        <v>SEDE NORTE</v>
      </c>
      <c r="I379" s="96" t="s">
        <v>25911</v>
      </c>
      <c r="J379" s="111" t="str">
        <f>UPPER(TEXT(Data[[#This Row],[F. INICIO]],"mmmm"))</f>
        <v>DICIEMBRE</v>
      </c>
      <c r="K379" s="97">
        <v>9</v>
      </c>
      <c r="L379" s="11" t="s">
        <v>5</v>
      </c>
      <c r="M379" s="11" t="s">
        <v>25630</v>
      </c>
      <c r="N379" s="141" t="str">
        <f>_xlfn.XLOOKUP(D379,[1]!Data[CEDULA],[1]!Data[EPS/SURA],"No Existe",0,1)</f>
        <v>EPS/SURA</v>
      </c>
      <c r="O379" s="96">
        <f>YEAR(Data[[#This Row],[F. INICIO]])</f>
        <v>2021</v>
      </c>
      <c r="P379" s="98">
        <v>44545</v>
      </c>
      <c r="Q379" s="98">
        <v>44553</v>
      </c>
      <c r="R379" s="96" t="s">
        <v>12827</v>
      </c>
      <c r="S379" s="92" t="str">
        <f>IF(Data[[#This Row],[TIPO DE INCAPACIDAD]]="LICENCIA DE PATERNIDAD","Licencia de paternidad",IF(Data[[#This Row],[TIPO DE INCAPACIDAD]]="LICENCIA DE LUTO","Licencia de Luto",_xlfn.IFNA(VLOOKUP(R379,'CIE-10 PARA RIPS'!$A$6:B13544,2,0),"No especificado")))</f>
        <v>COVID-19, virus identificado</v>
      </c>
      <c r="T379" t="str">
        <f>IF(P379&lt;&gt;"", IF(P379&gt;0, IF(P379&lt;=DATE(YEAR(P379),MONTH(P379),DAY(P379)), IF(P379&gt;=DATE(YEAR(P379),MONTH(P379),1), IF(K379&gt;10, C379, IF(SUMIFS($K:$K, $C:$C, C379, $P:$P, "&gt;="&amp;DATE(YEAR(P379),MONTH(P379),1), $P:$P, "&lt;="&amp;EOMONTH(P379,0))&gt;10, C379, "")), ""))), "")</f>
        <v/>
      </c>
      <c r="U379" t="str">
        <f>IF(AND(P379&lt;&gt;"", P379&gt;=DATE(YEAR(P379),MONTH(P379),1), SUMIFS($K:$K, $C:$C, C379, $P:$P, "&gt;="&amp;DATE(YEAR(P379),MONTH(P379),1), $P:$P, "&lt;="&amp;EOMONTH(P379,0))&gt;10), K379, "")</f>
        <v/>
      </c>
      <c r="V379" t="str">
        <f>IF(AND(P379&lt;&gt;"", P379&gt;=DATE(YEAR(P379),MONTH(P379),1), SUMIFS($K:$K, $C:$C, C379, $P:$P, "&gt;="&amp;DATE(YEAR(P379),MONTH(P379),1), $P:$P, "&lt;="&amp;EOMONTH(P379,0))&gt;10), YEAR(P379), "")</f>
        <v/>
      </c>
      <c r="W379" t="str">
        <f>IF(AND(P379&lt;&gt;"", P379&gt;=DATE(YEAR(P379),MONTH(P379),1), SUMIFS($K:$K, $C:$C, C379, $P:$P, "&gt;="&amp;DATE(YEAR(P379),MONTH(P379),1), $P:$P, "&lt;="&amp;EOMONTH(P379,0))&gt;10), TEXT(P379, "MMMM"), "")</f>
        <v/>
      </c>
      <c r="X379" t="str" cm="1">
        <f t="array" ref="X379">IF(AND(P379&lt;&gt;"", P379&gt;=DATE(YEAR(P379),MONTH(P379),1), SUMIFS($K:$K, $C:$C, C379, $P:$P, "&gt;="&amp;DATE(YEAR(P379),MONTH(P379),1), $P:$P, "&lt;="&amp;EOMONTH(P379,0))&gt;10), _xlfn.TEXTJOIN(", ", TRUE, _xlfn._xlws.FILTER($R:$R, ($C:$C=C379) * ($P:$P&gt;=DATE(YEAR(P379),MONTH(P379),1)) * ($P:$P&lt;=EOMONTH(P379,0)))), "")</f>
        <v/>
      </c>
      <c r="Y379" t="str" cm="1">
        <f t="array" ref="Y379">IF(AND(P379&lt;&gt;"", P379&gt;=DATE(YEAR(P379),MONTH(P379),1), SUMIFS($K:$K, $C:$C, C379, $P:$P, "&gt;="&amp;DATE(YEAR(P379),MONTH(P379),1), $P:$P, "&lt;="&amp;EOMONTH(P379,0))&gt;10), _xlfn.TEXTJOIN(", ", TRUE, _xlfn._xlws.FILTER($S:$S, ($C:$C=C379) * ($P:$P&gt;=DATE(YEAR(P379),MONTH(P379),1)) * ($P:$P&lt;=EOMONTH(P379,0)))), "")</f>
        <v/>
      </c>
    </row>
    <row r="380" spans="1:25" x14ac:dyDescent="0.25">
      <c r="A380" s="83">
        <v>373</v>
      </c>
      <c r="B380" s="111" t="s">
        <v>26038</v>
      </c>
      <c r="C380" s="159" t="str">
        <f>_xlfn.XLOOKUP(D380,[1]!Data[CEDULA],[1]!Data[Nombre Completo],"No Existe",0,1)</f>
        <v>YESID ROBERTO FIERRO GOMEZ</v>
      </c>
      <c r="D380" s="163">
        <v>8774378</v>
      </c>
      <c r="E380" s="140">
        <f>IFERROR(_xlfn.NUMBERVALUE(Data[[#This Row],[CEDULA ]],",","."),_xlfn.NUMBERVALUE(Data[[#This Row],[CEDULA ]],".",","))</f>
        <v>8774378</v>
      </c>
      <c r="F380" s="140" t="str">
        <f>_xlfn.XLOOKUP(E380,[1]!Data[CEDULA],[1]!Data[CARGO],"No Existe",0,1)</f>
        <v>EMPACADOR</v>
      </c>
      <c r="G380" s="11" t="str">
        <f>_xlfn.XLOOKUP(E380,[1]!Data[CEDULA],[1]!Data[EMPRESA DONDE PRESTA SERVICIO],"No Existe",0,1)</f>
        <v>COMFAMILIAR ATLANTICO</v>
      </c>
      <c r="H380" s="11" t="str">
        <f>_xlfn.XLOOKUP(E380,[1]!Data[CEDULA],[1]!Data[UBICACIÓN],"No Existe",0,1)</f>
        <v>CENTRO DE PROCESAMIENTO</v>
      </c>
      <c r="I380" s="11" t="s">
        <v>25912</v>
      </c>
      <c r="J380" s="111" t="str">
        <f>UPPER(TEXT(Data[[#This Row],[F. INICIO]],"mmmm"))</f>
        <v>ENERO</v>
      </c>
      <c r="K380" s="13">
        <v>3</v>
      </c>
      <c r="L380" s="11" t="s">
        <v>5</v>
      </c>
      <c r="M380" s="11" t="s">
        <v>25630</v>
      </c>
      <c r="N380" s="141" t="str">
        <f>_xlfn.XLOOKUP(D380,[1]!Data[CEDULA],[1]!Data[EPS/SURA],"No Existe",0,1)</f>
        <v>SALUD TOTAL</v>
      </c>
      <c r="O380" s="5">
        <f>YEAR(Data[[#This Row],[F. INICIO]])</f>
        <v>2020</v>
      </c>
      <c r="P380" s="26">
        <v>43831</v>
      </c>
      <c r="Q380" s="26">
        <v>43833</v>
      </c>
      <c r="R380" s="11" t="s">
        <v>10006</v>
      </c>
      <c r="S380" s="92" t="str">
        <f>IF(Data[[#This Row],[TIPO DE INCAPACIDAD]]="LICENCIA DE PATERNIDAD","Licencia de paternidad",IF(Data[[#This Row],[TIPO DE INCAPACIDAD]]="LICENCIA DE LUTO","Licencia de Luto",_xlfn.IFNA(VLOOKUP(R380,'CIE-10 PARA RIPS'!$A$6:B13545,2,0),"No especificado")))</f>
        <v>Meningitis bacteriana, no especificada</v>
      </c>
      <c r="T380" t="str">
        <f>IF(P380&lt;&gt;"", IF(P380&gt;0, IF(P380&lt;=DATE(YEAR(P380),MONTH(P380),DAY(P380)), IF(P380&gt;=DATE(YEAR(P380),MONTH(P380),1), IF(K380&gt;10, C380, IF(SUMIFS($K:$K, $C:$C, C380, $P:$P, "&gt;="&amp;DATE(YEAR(P380),MONTH(P380),1), $P:$P, "&lt;="&amp;EOMONTH(P380,0))&gt;10, C380, "")), ""))), "")</f>
        <v/>
      </c>
      <c r="U380" t="str">
        <f>IF(AND(P380&lt;&gt;"", P380&gt;=DATE(YEAR(P380),MONTH(P380),1), SUMIFS($K:$K, $C:$C, C380, $P:$P, "&gt;="&amp;DATE(YEAR(P380),MONTH(P380),1), $P:$P, "&lt;="&amp;EOMONTH(P380,0))&gt;10), K380, "")</f>
        <v/>
      </c>
      <c r="V380" t="str">
        <f>IF(AND(P380&lt;&gt;"", P380&gt;=DATE(YEAR(P380),MONTH(P380),1), SUMIFS($K:$K, $C:$C, C380, $P:$P, "&gt;="&amp;DATE(YEAR(P380),MONTH(P380),1), $P:$P, "&lt;="&amp;EOMONTH(P380,0))&gt;10), YEAR(P380), "")</f>
        <v/>
      </c>
      <c r="W380" t="str">
        <f>IF(AND(P380&lt;&gt;"", P380&gt;=DATE(YEAR(P380),MONTH(P380),1), SUMIFS($K:$K, $C:$C, C380, $P:$P, "&gt;="&amp;DATE(YEAR(P380),MONTH(P380),1), $P:$P, "&lt;="&amp;EOMONTH(P380,0))&gt;10), TEXT(P380, "MMMM"), "")</f>
        <v/>
      </c>
      <c r="X380" t="str" cm="1">
        <f t="array" ref="X380">IF(AND(P380&lt;&gt;"", P380&gt;=DATE(YEAR(P380),MONTH(P380),1), SUMIFS($K:$K, $C:$C, C380, $P:$P, "&gt;="&amp;DATE(YEAR(P380),MONTH(P380),1), $P:$P, "&lt;="&amp;EOMONTH(P380,0))&gt;10), _xlfn.TEXTJOIN(", ", TRUE, _xlfn._xlws.FILTER($R:$R, ($C:$C=C380) * ($P:$P&gt;=DATE(YEAR(P380),MONTH(P380),1)) * ($P:$P&lt;=EOMONTH(P380,0)))), "")</f>
        <v/>
      </c>
      <c r="Y380" t="str" cm="1">
        <f t="array" ref="Y380">IF(AND(P380&lt;&gt;"", P380&gt;=DATE(YEAR(P380),MONTH(P380),1), SUMIFS($K:$K, $C:$C, C380, $P:$P, "&gt;="&amp;DATE(YEAR(P380),MONTH(P380),1), $P:$P, "&lt;="&amp;EOMONTH(P380,0))&gt;10), _xlfn.TEXTJOIN(", ", TRUE, _xlfn._xlws.FILTER($S:$S, ($C:$C=C380) * ($P:$P&gt;=DATE(YEAR(P380),MONTH(P380),1)) * ($P:$P&lt;=EOMONTH(P380,0)))), "")</f>
        <v/>
      </c>
    </row>
    <row r="381" spans="1:25" x14ac:dyDescent="0.25">
      <c r="A381" s="83">
        <v>374</v>
      </c>
      <c r="B381" s="111" t="s">
        <v>26038</v>
      </c>
      <c r="C381" s="159" t="str">
        <f>_xlfn.XLOOKUP(D381,[1]!Data[CEDULA],[1]!Data[Nombre Completo],"No Existe",0,1)</f>
        <v>GIOVANNI ANTONIO SALAS OÑORO</v>
      </c>
      <c r="D381" s="162">
        <v>72254969</v>
      </c>
      <c r="E381" s="139">
        <f>IFERROR(_xlfn.NUMBERVALUE(Data[[#This Row],[CEDULA ]],",","."),_xlfn.NUMBERVALUE(Data[[#This Row],[CEDULA ]],".",","))</f>
        <v>72254969</v>
      </c>
      <c r="F381" s="139" t="str">
        <f>_xlfn.XLOOKUP(E381,[1]!Data[CEDULA],[1]!Data[CARGO],"No Existe",0,1)</f>
        <v>SUBCHEF</v>
      </c>
      <c r="G381" s="11" t="str">
        <f>_xlfn.XLOOKUP(E381,[1]!Data[CEDULA],[1]!Data[EMPRESA DONDE PRESTA SERVICIO],"No Existe",0,1)</f>
        <v>COMFAMILIAR ATLANTICO</v>
      </c>
      <c r="H381" s="11" t="str">
        <f>_xlfn.XLOOKUP(E381,[1]!Data[CEDULA],[1]!Data[UBICACIÓN],"No Existe",0,1)</f>
        <v>SEDE NORTE MERCADEO</v>
      </c>
      <c r="I381" s="11" t="s">
        <v>25912</v>
      </c>
      <c r="J381" s="111" t="str">
        <f>UPPER(TEXT(Data[[#This Row],[F. INICIO]],"mmmm"))</f>
        <v>ENERO</v>
      </c>
      <c r="K381" s="13">
        <v>6</v>
      </c>
      <c r="L381" s="11" t="s">
        <v>5</v>
      </c>
      <c r="M381" s="11" t="s">
        <v>25630</v>
      </c>
      <c r="N381" s="141" t="str">
        <f>_xlfn.XLOOKUP(D381,[1]!Data[CEDULA],[1]!Data[EPS/SURA],"No Existe",0,1)</f>
        <v>SALUD TOTAL</v>
      </c>
      <c r="O381" s="5">
        <f>YEAR(Data[[#This Row],[F. INICIO]])</f>
        <v>2020</v>
      </c>
      <c r="P381" s="26">
        <v>43831</v>
      </c>
      <c r="Q381" s="7">
        <v>43836</v>
      </c>
      <c r="R381" s="11" t="s">
        <v>9136</v>
      </c>
      <c r="S381" s="92" t="str">
        <f>IF(Data[[#This Row],[TIPO DE INCAPACIDAD]]="LICENCIA DE PATERNIDAD","Licencia de paternidad",IF(Data[[#This Row],[TIPO DE INCAPACIDAD]]="LICENCIA DE LUTO","Licencia de Luto",_xlfn.IFNA(VLOOKUP(R381,'CIE-10 PARA RIPS'!$A$6:B13546,2,0),"No especificado")))</f>
        <v>Taquicardia supraventricular</v>
      </c>
      <c r="T381" t="str">
        <f>IF(P381&lt;&gt;"", IF(P381&gt;0, IF(P381&lt;=DATE(YEAR(P381),MONTH(P381),DAY(P381)), IF(P381&gt;=DATE(YEAR(P381),MONTH(P381),1), IF(K381&gt;10, C381, IF(SUMIFS($K:$K, $C:$C, C381, $P:$P, "&gt;="&amp;DATE(YEAR(P381),MONTH(P381),1), $P:$P, "&lt;="&amp;EOMONTH(P381,0))&gt;10, C381, "")), ""))), "")</f>
        <v/>
      </c>
      <c r="U381" t="str">
        <f>IF(AND(P381&lt;&gt;"", P381&gt;=DATE(YEAR(P381),MONTH(P381),1), SUMIFS($K:$K, $C:$C, C381, $P:$P, "&gt;="&amp;DATE(YEAR(P381),MONTH(P381),1), $P:$P, "&lt;="&amp;EOMONTH(P381,0))&gt;10), K381, "")</f>
        <v/>
      </c>
      <c r="V381" t="str">
        <f>IF(AND(P381&lt;&gt;"", P381&gt;=DATE(YEAR(P381),MONTH(P381),1), SUMIFS($K:$K, $C:$C, C381, $P:$P, "&gt;="&amp;DATE(YEAR(P381),MONTH(P381),1), $P:$P, "&lt;="&amp;EOMONTH(P381,0))&gt;10), YEAR(P381), "")</f>
        <v/>
      </c>
      <c r="W381" t="str">
        <f>IF(AND(P381&lt;&gt;"", P381&gt;=DATE(YEAR(P381),MONTH(P381),1), SUMIFS($K:$K, $C:$C, C381, $P:$P, "&gt;="&amp;DATE(YEAR(P381),MONTH(P381),1), $P:$P, "&lt;="&amp;EOMONTH(P381,0))&gt;10), TEXT(P381, "MMMM"), "")</f>
        <v/>
      </c>
      <c r="X381" t="str" cm="1">
        <f t="array" ref="X381">IF(AND(P381&lt;&gt;"", P381&gt;=DATE(YEAR(P381),MONTH(P381),1), SUMIFS($K:$K, $C:$C, C381, $P:$P, "&gt;="&amp;DATE(YEAR(P381),MONTH(P381),1), $P:$P, "&lt;="&amp;EOMONTH(P381,0))&gt;10), _xlfn.TEXTJOIN(", ", TRUE, _xlfn._xlws.FILTER($R:$R, ($C:$C=C381) * ($P:$P&gt;=DATE(YEAR(P381),MONTH(P381),1)) * ($P:$P&lt;=EOMONTH(P381,0)))), "")</f>
        <v/>
      </c>
      <c r="Y381" t="str" cm="1">
        <f t="array" ref="Y381">IF(AND(P381&lt;&gt;"", P381&gt;=DATE(YEAR(P381),MONTH(P381),1), SUMIFS($K:$K, $C:$C, C381, $P:$P, "&gt;="&amp;DATE(YEAR(P381),MONTH(P381),1), $P:$P, "&lt;="&amp;EOMONTH(P381,0))&gt;10), _xlfn.TEXTJOIN(", ", TRUE, _xlfn._xlws.FILTER($S:$S, ($C:$C=C381) * ($P:$P&gt;=DATE(YEAR(P381),MONTH(P381),1)) * ($P:$P&lt;=EOMONTH(P381,0)))), "")</f>
        <v/>
      </c>
    </row>
    <row r="382" spans="1:25" ht="30" x14ac:dyDescent="0.25">
      <c r="A382" s="83">
        <v>375</v>
      </c>
      <c r="B382" s="111" t="s">
        <v>26038</v>
      </c>
      <c r="C382" s="159" t="str">
        <f>_xlfn.XLOOKUP(D382,[1]!Data[CEDULA],[1]!Data[Nombre Completo],"No Existe",0,1)</f>
        <v>ARIEL ENRIQUE GUEVARA ACOSTA</v>
      </c>
      <c r="D382" s="162">
        <v>72164312</v>
      </c>
      <c r="E382" s="139">
        <f>IFERROR(_xlfn.NUMBERVALUE(Data[[#This Row],[CEDULA ]],",","."),_xlfn.NUMBERVALUE(Data[[#This Row],[CEDULA ]],".",","))</f>
        <v>72164312</v>
      </c>
      <c r="F382" s="139" t="str">
        <f>_xlfn.XLOOKUP(E382,[1]!Data[CEDULA],[1]!Data[CARGO],"No Existe",0,1)</f>
        <v>COCINERO 1</v>
      </c>
      <c r="G382" s="5" t="str">
        <f>_xlfn.XLOOKUP(E382,[1]!Data[CEDULA],[1]!Data[EMPRESA DONDE PRESTA SERVICIO],"No Existe",0,1)</f>
        <v>COMFAMILIAR ATLANTICO</v>
      </c>
      <c r="H382" s="5" t="str">
        <f>_xlfn.XLOOKUP(E382,[1]!Data[CEDULA],[1]!Data[UBICACIÓN],"No Existe",0,1)</f>
        <v>SEDE NORTE MERCADEO</v>
      </c>
      <c r="I382" s="24" t="s">
        <v>25912</v>
      </c>
      <c r="J382" s="111" t="str">
        <f>UPPER(TEXT(Data[[#This Row],[F. INICIO]],"mmmm"))</f>
        <v>ENERO</v>
      </c>
      <c r="K382" s="9">
        <v>15</v>
      </c>
      <c r="L382" s="11" t="s">
        <v>5</v>
      </c>
      <c r="M382" s="11" t="s">
        <v>25630</v>
      </c>
      <c r="N382" s="141" t="str">
        <f>_xlfn.XLOOKUP(D382,[1]!Data[CEDULA],[1]!Data[EPS/SURA],"No Existe",0,1)</f>
        <v>SALUD TOTAL</v>
      </c>
      <c r="O382" s="5">
        <f>YEAR(Data[[#This Row],[F. INICIO]])</f>
        <v>2020</v>
      </c>
      <c r="P382" s="17">
        <v>43835</v>
      </c>
      <c r="Q382" s="17">
        <v>43849</v>
      </c>
      <c r="R382" s="7" t="s">
        <v>5598</v>
      </c>
      <c r="S382" s="92" t="str">
        <f>IF(Data[[#This Row],[TIPO DE INCAPACIDAD]]="LICENCIA DE PATERNIDAD","Licencia de paternidad",IF(Data[[#This Row],[TIPO DE INCAPACIDAD]]="LICENCIA DE LUTO","Licencia de Luto",_xlfn.IFNA(VLOOKUP(R382,'CIE-10 PARA RIPS'!$A$6:B13547,2,0),"No especificado")))</f>
        <v>Dolor localizado en otras partes inferiores del abdomen</v>
      </c>
      <c r="T382" t="str">
        <f>IF(P382&lt;&gt;"", IF(P382&gt;0, IF(P382&lt;=DATE(YEAR(P382),MONTH(P382),DAY(P382)), IF(P382&gt;=DATE(YEAR(P382),MONTH(P382),1), IF(K382&gt;10, C382, IF(SUMIFS($K:$K, $C:$C, C382, $P:$P, "&gt;="&amp;DATE(YEAR(P382),MONTH(P382),1), $P:$P, "&lt;="&amp;EOMONTH(P382,0))&gt;10, C382, "")), ""))), "")</f>
        <v>ARIEL ENRIQUE GUEVARA ACOSTA</v>
      </c>
      <c r="U382">
        <f>IF(AND(P382&lt;&gt;"", P382&gt;=DATE(YEAR(P382),MONTH(P382),1), SUMIFS($K:$K, $C:$C, C382, $P:$P, "&gt;="&amp;DATE(YEAR(P382),MONTH(P382),1), $P:$P, "&lt;="&amp;EOMONTH(P382,0))&gt;10), K382, "")</f>
        <v>15</v>
      </c>
      <c r="V382">
        <f>IF(AND(P382&lt;&gt;"", P382&gt;=DATE(YEAR(P382),MONTH(P382),1), SUMIFS($K:$K, $C:$C, C382, $P:$P, "&gt;="&amp;DATE(YEAR(P382),MONTH(P382),1), $P:$P, "&lt;="&amp;EOMONTH(P382,0))&gt;10), YEAR(P382), "")</f>
        <v>2020</v>
      </c>
      <c r="W382" t="str">
        <f>IF(AND(P382&lt;&gt;"", P382&gt;=DATE(YEAR(P382),MONTH(P382),1), SUMIFS($K:$K, $C:$C, C382, $P:$P, "&gt;="&amp;DATE(YEAR(P382),MONTH(P382),1), $P:$P, "&lt;="&amp;EOMONTH(P382,0))&gt;10), TEXT(P382, "MMMM"), "")</f>
        <v>enero</v>
      </c>
      <c r="X382" t="str" cm="1">
        <f t="array" ref="X382">IF(AND(P382&lt;&gt;"", P382&gt;=DATE(YEAR(P382),MONTH(P382),1), SUMIFS($K:$K, $C:$C, C382, $P:$P, "&gt;="&amp;DATE(YEAR(P382),MONTH(P382),1), $P:$P, "&lt;="&amp;EOMONTH(P382,0))&gt;10), _xlfn.TEXTJOIN(", ", TRUE, _xlfn._xlws.FILTER($R:$R, ($C:$C=C382) * ($P:$P&gt;=DATE(YEAR(P382),MONTH(P382),1)) * ($P:$P&lt;=EOMONTH(P382,0)))), "")</f>
        <v>R103, R103</v>
      </c>
      <c r="Y382" t="str" cm="1">
        <f t="array" ref="Y382">IF(AND(P382&lt;&gt;"", P382&gt;=DATE(YEAR(P382),MONTH(P382),1), SUMIFS($K:$K, $C:$C, C382, $P:$P, "&gt;="&amp;DATE(YEAR(P382),MONTH(P382),1), $P:$P, "&lt;="&amp;EOMONTH(P382,0))&gt;10), _xlfn.TEXTJOIN(", ", TRUE, _xlfn._xlws.FILTER($S:$S, ($C:$C=C382) * ($P:$P&gt;=DATE(YEAR(P382),MONTH(P382),1)) * ($P:$P&lt;=EOMONTH(P382,0)))), "")</f>
        <v>Dolor localizado en otras partes inferiores del abdomen, Dolor localizado en otras partes inferiores del abdomen</v>
      </c>
    </row>
    <row r="383" spans="1:25" x14ac:dyDescent="0.25">
      <c r="A383" s="83">
        <v>376</v>
      </c>
      <c r="B383" s="111" t="s">
        <v>26038</v>
      </c>
      <c r="C383" s="159" t="str">
        <f>_xlfn.XLOOKUP(D383,[1]!Data[CEDULA],[1]!Data[Nombre Completo],"No Existe",0,1)</f>
        <v>HUGO ALFONSO MOLINA ROCHA</v>
      </c>
      <c r="D383" s="162">
        <v>72122335</v>
      </c>
      <c r="E383" s="139">
        <f>IFERROR(_xlfn.NUMBERVALUE(Data[[#This Row],[CEDULA ]],",","."),_xlfn.NUMBERVALUE(Data[[#This Row],[CEDULA ]],".",","))</f>
        <v>72122335</v>
      </c>
      <c r="F383" s="139" t="str">
        <f>_xlfn.XLOOKUP(E383,[1]!Data[CEDULA],[1]!Data[CARGO],"No Existe",0,1)</f>
        <v>COCINERO 1</v>
      </c>
      <c r="G383" s="5" t="str">
        <f>_xlfn.XLOOKUP(E383,[1]!Data[CEDULA],[1]!Data[EMPRESA DONDE PRESTA SERVICIO],"No Existe",0,1)</f>
        <v>COMFAMILIAR ATLANTICO</v>
      </c>
      <c r="H383" s="5" t="str">
        <f>_xlfn.XLOOKUP(E383,[1]!Data[CEDULA],[1]!Data[UBICACIÓN],"No Existe",0,1)</f>
        <v>CENTRO RECREACIONAL TURIPANA</v>
      </c>
      <c r="I383" s="5" t="s">
        <v>25912</v>
      </c>
      <c r="J383" s="111" t="str">
        <f>UPPER(TEXT(Data[[#This Row],[F. INICIO]],"mmmm"))</f>
        <v>ENERO</v>
      </c>
      <c r="K383" s="9">
        <v>8</v>
      </c>
      <c r="L383" s="11" t="s">
        <v>25906</v>
      </c>
      <c r="M383" s="9" t="s">
        <v>12578</v>
      </c>
      <c r="N383" s="141" t="str">
        <f>_xlfn.XLOOKUP(D383,[1]!Data[CEDULA],[1]!Data[EPS/SURA],"No Existe",0,1)</f>
        <v>SALUD TOTAL</v>
      </c>
      <c r="O383" s="5">
        <f>YEAR(Data[[#This Row],[F. INICIO]])</f>
        <v>2020</v>
      </c>
      <c r="P383" s="17">
        <v>43846</v>
      </c>
      <c r="Q383" s="17">
        <v>43853</v>
      </c>
      <c r="R383" s="111" t="str">
        <f>IF(Data[[#This Row],[DESCRIPCION]]="Licencia de Luto","Licencia de Luto",IF(Data[[#This Row],[DESCRIPCION]]="Licencia de paternidad","Licencia de paternidad"))</f>
        <v>Licencia de paternidad</v>
      </c>
      <c r="S383" s="92" t="str">
        <f>IF(Data[[#This Row],[TIPO DE INCAPACIDAD]]="LICENCIA DE PATERNIDAD","Licencia de paternidad",IF(Data[[#This Row],[TIPO DE INCAPACIDAD]]="LICENCIA DE LUTO","Licencia de Luto",_xlfn.IFNA(VLOOKUP(R383,'CIE-10 PARA RIPS'!$A$6:B13548,2,0),"No especificado")))</f>
        <v>Licencia de paternidad</v>
      </c>
      <c r="T383" t="str">
        <f>IF(P383&lt;&gt;"", IF(P383&gt;0, IF(P383&lt;=DATE(YEAR(P383),MONTH(P383),DAY(P383)), IF(P383&gt;=DATE(YEAR(P383),MONTH(P383),1), IF(K383&gt;10, C383, IF(SUMIFS($K:$K, $C:$C, C383, $P:$P, "&gt;="&amp;DATE(YEAR(P383),MONTH(P383),1), $P:$P, "&lt;="&amp;EOMONTH(P383,0))&gt;10, C383, "")), ""))), "")</f>
        <v/>
      </c>
      <c r="U383" t="str">
        <f>IF(AND(P383&lt;&gt;"", P383&gt;=DATE(YEAR(P383),MONTH(P383),1), SUMIFS($K:$K, $C:$C, C383, $P:$P, "&gt;="&amp;DATE(YEAR(P383),MONTH(P383),1), $P:$P, "&lt;="&amp;EOMONTH(P383,0))&gt;10), K383, "")</f>
        <v/>
      </c>
      <c r="V383" t="str">
        <f>IF(AND(P383&lt;&gt;"", P383&gt;=DATE(YEAR(P383),MONTH(P383),1), SUMIFS($K:$K, $C:$C, C383, $P:$P, "&gt;="&amp;DATE(YEAR(P383),MONTH(P383),1), $P:$P, "&lt;="&amp;EOMONTH(P383,0))&gt;10), YEAR(P383), "")</f>
        <v/>
      </c>
      <c r="W383" t="str">
        <f>IF(AND(P383&lt;&gt;"", P383&gt;=DATE(YEAR(P383),MONTH(P383),1), SUMIFS($K:$K, $C:$C, C383, $P:$P, "&gt;="&amp;DATE(YEAR(P383),MONTH(P383),1), $P:$P, "&lt;="&amp;EOMONTH(P383,0))&gt;10), TEXT(P383, "MMMM"), "")</f>
        <v/>
      </c>
      <c r="X383" t="str" cm="1">
        <f t="array" ref="X383">IF(AND(P383&lt;&gt;"", P383&gt;=DATE(YEAR(P383),MONTH(P383),1), SUMIFS($K:$K, $C:$C, C383, $P:$P, "&gt;="&amp;DATE(YEAR(P383),MONTH(P383),1), $P:$P, "&lt;="&amp;EOMONTH(P383,0))&gt;10), _xlfn.TEXTJOIN(", ", TRUE, _xlfn._xlws.FILTER($R:$R, ($C:$C=C383) * ($P:$P&gt;=DATE(YEAR(P383),MONTH(P383),1)) * ($P:$P&lt;=EOMONTH(P383,0)))), "")</f>
        <v/>
      </c>
      <c r="Y383" t="str" cm="1">
        <f t="array" ref="Y383">IF(AND(P383&lt;&gt;"", P383&gt;=DATE(YEAR(P383),MONTH(P383),1), SUMIFS($K:$K, $C:$C, C383, $P:$P, "&gt;="&amp;DATE(YEAR(P383),MONTH(P383),1), $P:$P, "&lt;="&amp;EOMONTH(P383,0))&gt;10), _xlfn.TEXTJOIN(", ", TRUE, _xlfn._xlws.FILTER($S:$S, ($C:$C=C383) * ($P:$P&gt;=DATE(YEAR(P383),MONTH(P383),1)) * ($P:$P&lt;=EOMONTH(P383,0)))), "")</f>
        <v/>
      </c>
    </row>
    <row r="384" spans="1:25" ht="30" x14ac:dyDescent="0.25">
      <c r="A384" s="83">
        <v>377</v>
      </c>
      <c r="B384" s="111" t="s">
        <v>26038</v>
      </c>
      <c r="C384" s="159" t="str">
        <f>_xlfn.XLOOKUP(D384,[1]!Data[CEDULA],[1]!Data[Nombre Completo],"No Existe",0,1)</f>
        <v>ARIEL ENRIQUE GUEVARA ACOSTA</v>
      </c>
      <c r="D384" s="162">
        <v>72164312</v>
      </c>
      <c r="E384" s="139">
        <f>IFERROR(_xlfn.NUMBERVALUE(Data[[#This Row],[CEDULA ]],",","."),_xlfn.NUMBERVALUE(Data[[#This Row],[CEDULA ]],".",","))</f>
        <v>72164312</v>
      </c>
      <c r="F384" s="139" t="str">
        <f>_xlfn.XLOOKUP(E384,[1]!Data[CEDULA],[1]!Data[CARGO],"No Existe",0,1)</f>
        <v>COCINERO 1</v>
      </c>
      <c r="G384" s="5" t="str">
        <f>_xlfn.XLOOKUP(E384,[1]!Data[CEDULA],[1]!Data[EMPRESA DONDE PRESTA SERVICIO],"No Existe",0,1)</f>
        <v>COMFAMILIAR ATLANTICO</v>
      </c>
      <c r="H384" s="5" t="str">
        <f>_xlfn.XLOOKUP(E384,[1]!Data[CEDULA],[1]!Data[UBICACIÓN],"No Existe",0,1)</f>
        <v>SEDE NORTE MERCADEO</v>
      </c>
      <c r="I384" s="24" t="s">
        <v>25912</v>
      </c>
      <c r="J384" s="111" t="str">
        <f>UPPER(TEXT(Data[[#This Row],[F. INICIO]],"mmmm"))</f>
        <v>ENERO</v>
      </c>
      <c r="K384" s="9">
        <v>10</v>
      </c>
      <c r="L384" s="11" t="s">
        <v>5</v>
      </c>
      <c r="M384" s="11" t="s">
        <v>25630</v>
      </c>
      <c r="N384" s="141" t="str">
        <f>_xlfn.XLOOKUP(D384,[1]!Data[CEDULA],[1]!Data[EPS/SURA],"No Existe",0,1)</f>
        <v>SALUD TOTAL</v>
      </c>
      <c r="O384" s="5">
        <f>YEAR(Data[[#This Row],[F. INICIO]])</f>
        <v>2020</v>
      </c>
      <c r="P384" s="17">
        <v>43850</v>
      </c>
      <c r="Q384" s="17">
        <v>43859</v>
      </c>
      <c r="R384" s="7" t="s">
        <v>5598</v>
      </c>
      <c r="S384" s="92" t="str">
        <f>IF(Data[[#This Row],[TIPO DE INCAPACIDAD]]="LICENCIA DE PATERNIDAD","Licencia de paternidad",IF(Data[[#This Row],[TIPO DE INCAPACIDAD]]="LICENCIA DE LUTO","Licencia de Luto",_xlfn.IFNA(VLOOKUP(R384,'CIE-10 PARA RIPS'!$A$6:B13549,2,0),"No especificado")))</f>
        <v>Dolor localizado en otras partes inferiores del abdomen</v>
      </c>
      <c r="T384" t="str">
        <f>IF(P384&lt;&gt;"", IF(P384&gt;0, IF(P384&lt;=DATE(YEAR(P384),MONTH(P384),DAY(P384)), IF(P384&gt;=DATE(YEAR(P384),MONTH(P384),1), IF(K384&gt;10, C384, IF(SUMIFS($K:$K, $C:$C, C384, $P:$P, "&gt;="&amp;DATE(YEAR(P384),MONTH(P384),1), $P:$P, "&lt;="&amp;EOMONTH(P384,0))&gt;10, C384, "")), ""))), "")</f>
        <v>ARIEL ENRIQUE GUEVARA ACOSTA</v>
      </c>
      <c r="U384">
        <f>IF(AND(P384&lt;&gt;"", P384&gt;=DATE(YEAR(P384),MONTH(P384),1), SUMIFS($K:$K, $C:$C, C384, $P:$P, "&gt;="&amp;DATE(YEAR(P384),MONTH(P384),1), $P:$P, "&lt;="&amp;EOMONTH(P384,0))&gt;10), K384, "")</f>
        <v>10</v>
      </c>
      <c r="V384">
        <f>IF(AND(P384&lt;&gt;"", P384&gt;=DATE(YEAR(P384),MONTH(P384),1), SUMIFS($K:$K, $C:$C, C384, $P:$P, "&gt;="&amp;DATE(YEAR(P384),MONTH(P384),1), $P:$P, "&lt;="&amp;EOMONTH(P384,0))&gt;10), YEAR(P384), "")</f>
        <v>2020</v>
      </c>
      <c r="W384" t="str">
        <f>IF(AND(P384&lt;&gt;"", P384&gt;=DATE(YEAR(P384),MONTH(P384),1), SUMIFS($K:$K, $C:$C, C384, $P:$P, "&gt;="&amp;DATE(YEAR(P384),MONTH(P384),1), $P:$P, "&lt;="&amp;EOMONTH(P384,0))&gt;10), TEXT(P384, "MMMM"), "")</f>
        <v>enero</v>
      </c>
      <c r="X384" t="str" cm="1">
        <f t="array" ref="X384">IF(AND(P384&lt;&gt;"", P384&gt;=DATE(YEAR(P384),MONTH(P384),1), SUMIFS($K:$K, $C:$C, C384, $P:$P, "&gt;="&amp;DATE(YEAR(P384),MONTH(P384),1), $P:$P, "&lt;="&amp;EOMONTH(P384,0))&gt;10), _xlfn.TEXTJOIN(", ", TRUE, _xlfn._xlws.FILTER($R:$R, ($C:$C=C384) * ($P:$P&gt;=DATE(YEAR(P384),MONTH(P384),1)) * ($P:$P&lt;=EOMONTH(P384,0)))), "")</f>
        <v>R103, R103</v>
      </c>
      <c r="Y384" t="str" cm="1">
        <f t="array" ref="Y384">IF(AND(P384&lt;&gt;"", P384&gt;=DATE(YEAR(P384),MONTH(P384),1), SUMIFS($K:$K, $C:$C, C384, $P:$P, "&gt;="&amp;DATE(YEAR(P384),MONTH(P384),1), $P:$P, "&lt;="&amp;EOMONTH(P384,0))&gt;10), _xlfn.TEXTJOIN(", ", TRUE, _xlfn._xlws.FILTER($S:$S, ($C:$C=C384) * ($P:$P&gt;=DATE(YEAR(P384),MONTH(P384),1)) * ($P:$P&lt;=EOMONTH(P384,0)))), "")</f>
        <v>Dolor localizado en otras partes inferiores del abdomen, Dolor localizado en otras partes inferiores del abdomen</v>
      </c>
    </row>
    <row r="385" spans="1:25" ht="30" x14ac:dyDescent="0.25">
      <c r="A385" s="83">
        <v>378</v>
      </c>
      <c r="B385" s="111" t="s">
        <v>26038</v>
      </c>
      <c r="C385" s="159" t="str">
        <f>_xlfn.XLOOKUP(D385,[1]!Data[CEDULA],[1]!Data[Nombre Completo],"No Existe",0,1)</f>
        <v>LAURA VANESSA FLOREZ LOPEZ</v>
      </c>
      <c r="D385" s="162">
        <v>1143119086</v>
      </c>
      <c r="E385" s="139">
        <f>IFERROR(_xlfn.NUMBERVALUE(Data[[#This Row],[CEDULA ]],",","."),_xlfn.NUMBERVALUE(Data[[#This Row],[CEDULA ]],".",","))</f>
        <v>1143119086</v>
      </c>
      <c r="F385" s="139" t="str">
        <f>_xlfn.XLOOKUP(E385,[1]!Data[CEDULA],[1]!Data[CARGO],"No Existe",0,1)</f>
        <v>AUXILIAR</v>
      </c>
      <c r="G385" s="24" t="str">
        <f>_xlfn.XLOOKUP(E385,[1]!Data[CEDULA],[1]!Data[EMPRESA DONDE PRESTA SERVICIO],"No Existe",0,1)</f>
        <v>COMFAMILIAR ATLANTICO</v>
      </c>
      <c r="H385" s="24" t="str">
        <f>_xlfn.XLOOKUP(E385,[1]!Data[CEDULA],[1]!Data[UBICACIÓN],"No Existe",0,1)</f>
        <v>SEDE NORTE</v>
      </c>
      <c r="I385" s="24" t="s">
        <v>25911</v>
      </c>
      <c r="J385" s="111" t="str">
        <f>UPPER(TEXT(Data[[#This Row],[F. INICIO]],"mmmm"))</f>
        <v>FEBRERO</v>
      </c>
      <c r="K385" s="13">
        <v>25</v>
      </c>
      <c r="L385" s="11" t="s">
        <v>5</v>
      </c>
      <c r="M385" s="11" t="s">
        <v>51</v>
      </c>
      <c r="N385" s="141" t="str">
        <f>_xlfn.XLOOKUP(D385,[1]!Data[CEDULA],[1]!Data[EPS/SURA],"No Existe",0,1)</f>
        <v>EPS/SURA</v>
      </c>
      <c r="O385" s="11">
        <f>YEAR(Data[[#This Row],[F. INICIO]])</f>
        <v>2020</v>
      </c>
      <c r="P385" s="19">
        <v>43866</v>
      </c>
      <c r="Q385" s="19">
        <v>43889</v>
      </c>
      <c r="R385" s="24" t="s">
        <v>81</v>
      </c>
      <c r="S385" s="92" t="str">
        <f>IF(Data[[#This Row],[TIPO DE INCAPACIDAD]]="LICENCIA DE PATERNIDAD","Licencia de paternidad",IF(Data[[#This Row],[TIPO DE INCAPACIDAD]]="LICENCIA DE LUTO","Licencia de Luto",_xlfn.IFNA(VLOOKUP(R385,'CIE-10 PARA RIPS'!$A$6:B13550,2,0),"No especificado")))</f>
        <v>Parto unico espontaneo, presentacion cefalica de vertice</v>
      </c>
      <c r="T385" t="str">
        <f>IF(P385&lt;&gt;"", IF(P385&gt;0, IF(P385&lt;=DATE(YEAR(P385),MONTH(P385),DAY(P385)), IF(P385&gt;=DATE(YEAR(P385),MONTH(P385),1), IF(K385&gt;10, C385, IF(SUMIFS($K:$K, $C:$C, C385, $P:$P, "&gt;="&amp;DATE(YEAR(P385),MONTH(P385),1), $P:$P, "&lt;="&amp;EOMONTH(P385,0))&gt;10, C385, "")), ""))), "")</f>
        <v>LAURA VANESSA FLOREZ LOPEZ</v>
      </c>
      <c r="U385">
        <f>IF(AND(P385&lt;&gt;"", P385&gt;=DATE(YEAR(P385),MONTH(P385),1), SUMIFS($K:$K, $C:$C, C385, $P:$P, "&gt;="&amp;DATE(YEAR(P385),MONTH(P385),1), $P:$P, "&lt;="&amp;EOMONTH(P385,0))&gt;10), K385, "")</f>
        <v>25</v>
      </c>
      <c r="V385">
        <f>IF(AND(P385&lt;&gt;"", P385&gt;=DATE(YEAR(P385),MONTH(P385),1), SUMIFS($K:$K, $C:$C, C385, $P:$P, "&gt;="&amp;DATE(YEAR(P385),MONTH(P385),1), $P:$P, "&lt;="&amp;EOMONTH(P385,0))&gt;10), YEAR(P385), "")</f>
        <v>2020</v>
      </c>
      <c r="W385" t="str">
        <f>IF(AND(P385&lt;&gt;"", P385&gt;=DATE(YEAR(P385),MONTH(P385),1), SUMIFS($K:$K, $C:$C, C385, $P:$P, "&gt;="&amp;DATE(YEAR(P385),MONTH(P385),1), $P:$P, "&lt;="&amp;EOMONTH(P385,0))&gt;10), TEXT(P385, "MMMM"), "")</f>
        <v>febrero</v>
      </c>
      <c r="X385" t="str" cm="1">
        <f t="array" ref="X385">IF(AND(P385&lt;&gt;"", P385&gt;=DATE(YEAR(P385),MONTH(P385),1), SUMIFS($K:$K, $C:$C, C385, $P:$P, "&gt;="&amp;DATE(YEAR(P385),MONTH(P385),1), $P:$P, "&lt;="&amp;EOMONTH(P385,0))&gt;10), _xlfn.TEXTJOIN(", ", TRUE, _xlfn._xlws.FILTER($R:$R, ($C:$C=C385) * ($P:$P&gt;=DATE(YEAR(P385),MONTH(P385),1)) * ($P:$P&lt;=EOMONTH(P385,0)))), "")</f>
        <v>O800</v>
      </c>
      <c r="Y385" t="str" cm="1">
        <f t="array" ref="Y385">IF(AND(P385&lt;&gt;"", P385&gt;=DATE(YEAR(P385),MONTH(P385),1), SUMIFS($K:$K, $C:$C, C385, $P:$P, "&gt;="&amp;DATE(YEAR(P385),MONTH(P385),1), $P:$P, "&lt;="&amp;EOMONTH(P385,0))&gt;10), _xlfn.TEXTJOIN(", ", TRUE, _xlfn._xlws.FILTER($S:$S, ($C:$C=C385) * ($P:$P&gt;=DATE(YEAR(P385),MONTH(P385),1)) * ($P:$P&lt;=EOMONTH(P385,0)))), "")</f>
        <v>Parto unico espontaneo, presentacion cefalica de vertice</v>
      </c>
    </row>
    <row r="386" spans="1:25" ht="30" x14ac:dyDescent="0.25">
      <c r="A386" s="83">
        <v>379</v>
      </c>
      <c r="B386" s="111" t="s">
        <v>26038</v>
      </c>
      <c r="C386" s="159" t="str">
        <f>_xlfn.XLOOKUP(D386,[1]!Data[CEDULA],[1]!Data[Nombre Completo],"No Existe",0,1)</f>
        <v>LAURA VANESSA FLOREZ LOPEZ</v>
      </c>
      <c r="D386" s="162">
        <v>1143119086</v>
      </c>
      <c r="E386" s="139">
        <f>IFERROR(_xlfn.NUMBERVALUE(Data[[#This Row],[CEDULA ]],",","."),_xlfn.NUMBERVALUE(Data[[#This Row],[CEDULA ]],".",","))</f>
        <v>1143119086</v>
      </c>
      <c r="F386" s="139" t="str">
        <f>_xlfn.XLOOKUP(E386,[1]!Data[CEDULA],[1]!Data[CARGO],"No Existe",0,1)</f>
        <v>AUXILIAR</v>
      </c>
      <c r="G386" s="24" t="str">
        <f>_xlfn.XLOOKUP(E386,[1]!Data[CEDULA],[1]!Data[EMPRESA DONDE PRESTA SERVICIO],"No Existe",0,1)</f>
        <v>COMFAMILIAR ATLANTICO</v>
      </c>
      <c r="H386" s="24" t="str">
        <f>_xlfn.XLOOKUP(E386,[1]!Data[CEDULA],[1]!Data[UBICACIÓN],"No Existe",0,1)</f>
        <v>SEDE NORTE</v>
      </c>
      <c r="I386" s="24" t="s">
        <v>25911</v>
      </c>
      <c r="J386" s="111" t="str">
        <f>UPPER(TEXT(Data[[#This Row],[F. INICIO]],"mmmm"))</f>
        <v>MARZO</v>
      </c>
      <c r="K386" s="13">
        <v>31</v>
      </c>
      <c r="L386" s="11" t="s">
        <v>5</v>
      </c>
      <c r="M386" s="11" t="s">
        <v>51</v>
      </c>
      <c r="N386" s="141" t="str">
        <f>_xlfn.XLOOKUP(D386,[1]!Data[CEDULA],[1]!Data[EPS/SURA],"No Existe",0,1)</f>
        <v>EPS/SURA</v>
      </c>
      <c r="O386" s="11">
        <f>YEAR(Data[[#This Row],[F. INICIO]])</f>
        <v>2020</v>
      </c>
      <c r="P386" s="19">
        <v>43891</v>
      </c>
      <c r="Q386" s="19">
        <v>43921</v>
      </c>
      <c r="R386" s="24" t="s">
        <v>81</v>
      </c>
      <c r="S386" s="92" t="str">
        <f>IF(Data[[#This Row],[TIPO DE INCAPACIDAD]]="LICENCIA DE PATERNIDAD","Licencia de paternidad",IF(Data[[#This Row],[TIPO DE INCAPACIDAD]]="LICENCIA DE LUTO","Licencia de Luto",_xlfn.IFNA(VLOOKUP(R386,'CIE-10 PARA RIPS'!$A$6:B13551,2,0),"No especificado")))</f>
        <v>Parto unico espontaneo, presentacion cefalica de vertice</v>
      </c>
      <c r="T386" t="str">
        <f>IF(P386&lt;&gt;"", IF(P386&gt;0, IF(P386&lt;=DATE(YEAR(P386),MONTH(P386),DAY(P386)), IF(P386&gt;=DATE(YEAR(P386),MONTH(P386),1), IF(K386&gt;10, C386, IF(SUMIFS($K:$K, $C:$C, C386, $P:$P, "&gt;="&amp;DATE(YEAR(P386),MONTH(P386),1), $P:$P, "&lt;="&amp;EOMONTH(P386,0))&gt;10, C386, "")), ""))), "")</f>
        <v>LAURA VANESSA FLOREZ LOPEZ</v>
      </c>
      <c r="U386">
        <f>IF(AND(P386&lt;&gt;"", P386&gt;=DATE(YEAR(P386),MONTH(P386),1), SUMIFS($K:$K, $C:$C, C386, $P:$P, "&gt;="&amp;DATE(YEAR(P386),MONTH(P386),1), $P:$P, "&lt;="&amp;EOMONTH(P386,0))&gt;10), K386, "")</f>
        <v>31</v>
      </c>
      <c r="V386">
        <f>IF(AND(P386&lt;&gt;"", P386&gt;=DATE(YEAR(P386),MONTH(P386),1), SUMIFS($K:$K, $C:$C, C386, $P:$P, "&gt;="&amp;DATE(YEAR(P386),MONTH(P386),1), $P:$P, "&lt;="&amp;EOMONTH(P386,0))&gt;10), YEAR(P386), "")</f>
        <v>2020</v>
      </c>
      <c r="W386" t="str">
        <f>IF(AND(P386&lt;&gt;"", P386&gt;=DATE(YEAR(P386),MONTH(P386),1), SUMIFS($K:$K, $C:$C, C386, $P:$P, "&gt;="&amp;DATE(YEAR(P386),MONTH(P386),1), $P:$P, "&lt;="&amp;EOMONTH(P386,0))&gt;10), TEXT(P386, "MMMM"), "")</f>
        <v>marzo</v>
      </c>
      <c r="X386" t="str" cm="1">
        <f t="array" ref="X386">IF(AND(P386&lt;&gt;"", P386&gt;=DATE(YEAR(P386),MONTH(P386),1), SUMIFS($K:$K, $C:$C, C386, $P:$P, "&gt;="&amp;DATE(YEAR(P386),MONTH(P386),1), $P:$P, "&lt;="&amp;EOMONTH(P386,0))&gt;10), _xlfn.TEXTJOIN(", ", TRUE, _xlfn._xlws.FILTER($R:$R, ($C:$C=C386) * ($P:$P&gt;=DATE(YEAR(P386),MONTH(P386),1)) * ($P:$P&lt;=EOMONTH(P386,0)))), "")</f>
        <v>O800</v>
      </c>
      <c r="Y386" t="str" cm="1">
        <f t="array" ref="Y386">IF(AND(P386&lt;&gt;"", P386&gt;=DATE(YEAR(P386),MONTH(P386),1), SUMIFS($K:$K, $C:$C, C386, $P:$P, "&gt;="&amp;DATE(YEAR(P386),MONTH(P386),1), $P:$P, "&lt;="&amp;EOMONTH(P386,0))&gt;10), _xlfn.TEXTJOIN(", ", TRUE, _xlfn._xlws.FILTER($S:$S, ($C:$C=C386) * ($P:$P&gt;=DATE(YEAR(P386),MONTH(P386),1)) * ($P:$P&lt;=EOMONTH(P386,0)))), "")</f>
        <v>Parto unico espontaneo, presentacion cefalica de vertice</v>
      </c>
    </row>
    <row r="387" spans="1:25" ht="30" x14ac:dyDescent="0.25">
      <c r="A387" s="83">
        <v>380</v>
      </c>
      <c r="B387" s="111" t="s">
        <v>26038</v>
      </c>
      <c r="C387" s="159" t="str">
        <f>_xlfn.XLOOKUP(D387,[1]!Data[CEDULA],[1]!Data[Nombre Completo],"No Existe",0,1)</f>
        <v>LAURA VANESSA FLOREZ LOPEZ</v>
      </c>
      <c r="D387" s="162">
        <v>1143119086</v>
      </c>
      <c r="E387" s="139">
        <f>IFERROR(_xlfn.NUMBERVALUE(Data[[#This Row],[CEDULA ]],",","."),_xlfn.NUMBERVALUE(Data[[#This Row],[CEDULA ]],".",","))</f>
        <v>1143119086</v>
      </c>
      <c r="F387" s="139" t="str">
        <f>_xlfn.XLOOKUP(E387,[1]!Data[CEDULA],[1]!Data[CARGO],"No Existe",0,1)</f>
        <v>AUXILIAR</v>
      </c>
      <c r="G387" s="24" t="str">
        <f>_xlfn.XLOOKUP(E387,[1]!Data[CEDULA],[1]!Data[EMPRESA DONDE PRESTA SERVICIO],"No Existe",0,1)</f>
        <v>COMFAMILIAR ATLANTICO</v>
      </c>
      <c r="H387" s="24" t="str">
        <f>_xlfn.XLOOKUP(E387,[1]!Data[CEDULA],[1]!Data[UBICACIÓN],"No Existe",0,1)</f>
        <v>SEDE NORTE</v>
      </c>
      <c r="I387" s="24" t="s">
        <v>25911</v>
      </c>
      <c r="J387" s="111" t="str">
        <f>UPPER(TEXT(Data[[#This Row],[F. INICIO]],"mmmm"))</f>
        <v>ABRIL</v>
      </c>
      <c r="K387" s="13">
        <v>30</v>
      </c>
      <c r="L387" s="11" t="s">
        <v>5</v>
      </c>
      <c r="M387" s="11" t="s">
        <v>51</v>
      </c>
      <c r="N387" s="141" t="str">
        <f>_xlfn.XLOOKUP(D387,[1]!Data[CEDULA],[1]!Data[EPS/SURA],"No Existe",0,1)</f>
        <v>EPS/SURA</v>
      </c>
      <c r="O387" s="11">
        <f>YEAR(Data[[#This Row],[F. INICIO]])</f>
        <v>2020</v>
      </c>
      <c r="P387" s="19">
        <v>43922</v>
      </c>
      <c r="Q387" s="19">
        <v>43951</v>
      </c>
      <c r="R387" s="24" t="s">
        <v>81</v>
      </c>
      <c r="S387" s="92" t="str">
        <f>IF(Data[[#This Row],[TIPO DE INCAPACIDAD]]="LICENCIA DE PATERNIDAD","Licencia de paternidad",IF(Data[[#This Row],[TIPO DE INCAPACIDAD]]="LICENCIA DE LUTO","Licencia de Luto",_xlfn.IFNA(VLOOKUP(R387,'CIE-10 PARA RIPS'!$A$6:B13552,2,0),"No especificado")))</f>
        <v>Parto unico espontaneo, presentacion cefalica de vertice</v>
      </c>
      <c r="T387" t="str">
        <f>IF(P387&lt;&gt;"", IF(P387&gt;0, IF(P387&lt;=DATE(YEAR(P387),MONTH(P387),DAY(P387)), IF(P387&gt;=DATE(YEAR(P387),MONTH(P387),1), IF(K387&gt;10, C387, IF(SUMIFS($K:$K, $C:$C, C387, $P:$P, "&gt;="&amp;DATE(YEAR(P387),MONTH(P387),1), $P:$P, "&lt;="&amp;EOMONTH(P387,0))&gt;10, C387, "")), ""))), "")</f>
        <v>LAURA VANESSA FLOREZ LOPEZ</v>
      </c>
      <c r="U387">
        <f>IF(AND(P387&lt;&gt;"", P387&gt;=DATE(YEAR(P387),MONTH(P387),1), SUMIFS($K:$K, $C:$C, C387, $P:$P, "&gt;="&amp;DATE(YEAR(P387),MONTH(P387),1), $P:$P, "&lt;="&amp;EOMONTH(P387,0))&gt;10), K387, "")</f>
        <v>30</v>
      </c>
      <c r="V387">
        <f>IF(AND(P387&lt;&gt;"", P387&gt;=DATE(YEAR(P387),MONTH(P387),1), SUMIFS($K:$K, $C:$C, C387, $P:$P, "&gt;="&amp;DATE(YEAR(P387),MONTH(P387),1), $P:$P, "&lt;="&amp;EOMONTH(P387,0))&gt;10), YEAR(P387), "")</f>
        <v>2020</v>
      </c>
      <c r="W387" t="str">
        <f>IF(AND(P387&lt;&gt;"", P387&gt;=DATE(YEAR(P387),MONTH(P387),1), SUMIFS($K:$K, $C:$C, C387, $P:$P, "&gt;="&amp;DATE(YEAR(P387),MONTH(P387),1), $P:$P, "&lt;="&amp;EOMONTH(P387,0))&gt;10), TEXT(P387, "MMMM"), "")</f>
        <v>abril</v>
      </c>
      <c r="X387" t="str" cm="1">
        <f t="array" ref="X387">IF(AND(P387&lt;&gt;"", P387&gt;=DATE(YEAR(P387),MONTH(P387),1), SUMIFS($K:$K, $C:$C, C387, $P:$P, "&gt;="&amp;DATE(YEAR(P387),MONTH(P387),1), $P:$P, "&lt;="&amp;EOMONTH(P387,0))&gt;10), _xlfn.TEXTJOIN(", ", TRUE, _xlfn._xlws.FILTER($R:$R, ($C:$C=C387) * ($P:$P&gt;=DATE(YEAR(P387),MONTH(P387),1)) * ($P:$P&lt;=EOMONTH(P387,0)))), "")</f>
        <v>O800</v>
      </c>
      <c r="Y387" t="str" cm="1">
        <f t="array" ref="Y387">IF(AND(P387&lt;&gt;"", P387&gt;=DATE(YEAR(P387),MONTH(P387),1), SUMIFS($K:$K, $C:$C, C387, $P:$P, "&gt;="&amp;DATE(YEAR(P387),MONTH(P387),1), $P:$P, "&lt;="&amp;EOMONTH(P387,0))&gt;10), _xlfn.TEXTJOIN(", ", TRUE, _xlfn._xlws.FILTER($S:$S, ($C:$C=C387) * ($P:$P&gt;=DATE(YEAR(P387),MONTH(P387),1)) * ($P:$P&lt;=EOMONTH(P387,0)))), "")</f>
        <v>Parto unico espontaneo, presentacion cefalica de vertice</v>
      </c>
    </row>
    <row r="388" spans="1:25" ht="30" x14ac:dyDescent="0.25">
      <c r="A388" s="83">
        <v>381</v>
      </c>
      <c r="B388" s="111" t="s">
        <v>26038</v>
      </c>
      <c r="C388" s="159" t="str">
        <f>_xlfn.XLOOKUP(D388,[1]!Data[CEDULA],[1]!Data[Nombre Completo],"No Existe",0,1)</f>
        <v>LAURA VANESSA FLOREZ LOPEZ</v>
      </c>
      <c r="D388" s="162">
        <v>1143119086</v>
      </c>
      <c r="E388" s="139">
        <f>IFERROR(_xlfn.NUMBERVALUE(Data[[#This Row],[CEDULA ]],",","."),_xlfn.NUMBERVALUE(Data[[#This Row],[CEDULA ]],".",","))</f>
        <v>1143119086</v>
      </c>
      <c r="F388" s="139" t="str">
        <f>_xlfn.XLOOKUP(E388,[1]!Data[CEDULA],[1]!Data[CARGO],"No Existe",0,1)</f>
        <v>AUXILIAR</v>
      </c>
      <c r="G388" s="24" t="str">
        <f>_xlfn.XLOOKUP(E388,[1]!Data[CEDULA],[1]!Data[EMPRESA DONDE PRESTA SERVICIO],"No Existe",0,1)</f>
        <v>COMFAMILIAR ATLANTICO</v>
      </c>
      <c r="H388" s="24" t="str">
        <f>_xlfn.XLOOKUP(E388,[1]!Data[CEDULA],[1]!Data[UBICACIÓN],"No Existe",0,1)</f>
        <v>SEDE NORTE</v>
      </c>
      <c r="I388" s="24" t="s">
        <v>25911</v>
      </c>
      <c r="J388" s="111" t="str">
        <f>UPPER(TEXT(Data[[#This Row],[F. INICIO]],"mmmm"))</f>
        <v>MAYO</v>
      </c>
      <c r="K388" s="13">
        <v>31</v>
      </c>
      <c r="L388" s="11" t="s">
        <v>5</v>
      </c>
      <c r="M388" s="11" t="s">
        <v>51</v>
      </c>
      <c r="N388" s="141" t="str">
        <f>_xlfn.XLOOKUP(D388,[1]!Data[CEDULA],[1]!Data[EPS/SURA],"No Existe",0,1)</f>
        <v>EPS/SURA</v>
      </c>
      <c r="O388" s="11">
        <f>YEAR(Data[[#This Row],[F. INICIO]])</f>
        <v>2020</v>
      </c>
      <c r="P388" s="19">
        <v>43952</v>
      </c>
      <c r="Q388" s="19">
        <v>43982</v>
      </c>
      <c r="R388" s="24" t="s">
        <v>81</v>
      </c>
      <c r="S388" s="92" t="str">
        <f>IF(Data[[#This Row],[TIPO DE INCAPACIDAD]]="LICENCIA DE PATERNIDAD","Licencia de paternidad",IF(Data[[#This Row],[TIPO DE INCAPACIDAD]]="LICENCIA DE LUTO","Licencia de Luto",_xlfn.IFNA(VLOOKUP(R388,'CIE-10 PARA RIPS'!$A$6:B13553,2,0),"No especificado")))</f>
        <v>Parto unico espontaneo, presentacion cefalica de vertice</v>
      </c>
      <c r="T388" t="str">
        <f>IF(P388&lt;&gt;"", IF(P388&gt;0, IF(P388&lt;=DATE(YEAR(P388),MONTH(P388),DAY(P388)), IF(P388&gt;=DATE(YEAR(P388),MONTH(P388),1), IF(K388&gt;10, C388, IF(SUMIFS($K:$K, $C:$C, C388, $P:$P, "&gt;="&amp;DATE(YEAR(P388),MONTH(P388),1), $P:$P, "&lt;="&amp;EOMONTH(P388,0))&gt;10, C388, "")), ""))), "")</f>
        <v>LAURA VANESSA FLOREZ LOPEZ</v>
      </c>
      <c r="U388">
        <f>IF(AND(P388&lt;&gt;"", P388&gt;=DATE(YEAR(P388),MONTH(P388),1), SUMIFS($K:$K, $C:$C, C388, $P:$P, "&gt;="&amp;DATE(YEAR(P388),MONTH(P388),1), $P:$P, "&lt;="&amp;EOMONTH(P388,0))&gt;10), K388, "")</f>
        <v>31</v>
      </c>
      <c r="V388">
        <f>IF(AND(P388&lt;&gt;"", P388&gt;=DATE(YEAR(P388),MONTH(P388),1), SUMIFS($K:$K, $C:$C, C388, $P:$P, "&gt;="&amp;DATE(YEAR(P388),MONTH(P388),1), $P:$P, "&lt;="&amp;EOMONTH(P388,0))&gt;10), YEAR(P388), "")</f>
        <v>2020</v>
      </c>
      <c r="W388" t="str">
        <f>IF(AND(P388&lt;&gt;"", P388&gt;=DATE(YEAR(P388),MONTH(P388),1), SUMIFS($K:$K, $C:$C, C388, $P:$P, "&gt;="&amp;DATE(YEAR(P388),MONTH(P388),1), $P:$P, "&lt;="&amp;EOMONTH(P388,0))&gt;10), TEXT(P388, "MMMM"), "")</f>
        <v>mayo</v>
      </c>
      <c r="X388" t="str" cm="1">
        <f t="array" ref="X388">IF(AND(P388&lt;&gt;"", P388&gt;=DATE(YEAR(P388),MONTH(P388),1), SUMIFS($K:$K, $C:$C, C388, $P:$P, "&gt;="&amp;DATE(YEAR(P388),MONTH(P388),1), $P:$P, "&lt;="&amp;EOMONTH(P388,0))&gt;10), _xlfn.TEXTJOIN(", ", TRUE, _xlfn._xlws.FILTER($R:$R, ($C:$C=C388) * ($P:$P&gt;=DATE(YEAR(P388),MONTH(P388),1)) * ($P:$P&lt;=EOMONTH(P388,0)))), "")</f>
        <v>O800</v>
      </c>
      <c r="Y388" t="str" cm="1">
        <f t="array" ref="Y388">IF(AND(P388&lt;&gt;"", P388&gt;=DATE(YEAR(P388),MONTH(P388),1), SUMIFS($K:$K, $C:$C, C388, $P:$P, "&gt;="&amp;DATE(YEAR(P388),MONTH(P388),1), $P:$P, "&lt;="&amp;EOMONTH(P388,0))&gt;10), _xlfn.TEXTJOIN(", ", TRUE, _xlfn._xlws.FILTER($S:$S, ($C:$C=C388) * ($P:$P&gt;=DATE(YEAR(P388),MONTH(P388),1)) * ($P:$P&lt;=EOMONTH(P388,0)))), "")</f>
        <v>Parto unico espontaneo, presentacion cefalica de vertice</v>
      </c>
    </row>
    <row r="389" spans="1:25" ht="30" x14ac:dyDescent="0.25">
      <c r="A389" s="83">
        <v>382</v>
      </c>
      <c r="B389" s="111" t="s">
        <v>26038</v>
      </c>
      <c r="C389" s="159" t="str">
        <f>_xlfn.XLOOKUP(D389,[1]!Data[CEDULA],[1]!Data[Nombre Completo],"No Existe",0,1)</f>
        <v>LAURA VANESSA FLOREZ LOPEZ</v>
      </c>
      <c r="D389" s="162">
        <v>1143119086</v>
      </c>
      <c r="E389" s="139">
        <f>IFERROR(_xlfn.NUMBERVALUE(Data[[#This Row],[CEDULA ]],",","."),_xlfn.NUMBERVALUE(Data[[#This Row],[CEDULA ]],".",","))</f>
        <v>1143119086</v>
      </c>
      <c r="F389" s="139" t="str">
        <f>_xlfn.XLOOKUP(E389,[1]!Data[CEDULA],[1]!Data[CARGO],"No Existe",0,1)</f>
        <v>AUXILIAR</v>
      </c>
      <c r="G389" s="24" t="str">
        <f>_xlfn.XLOOKUP(E389,[1]!Data[CEDULA],[1]!Data[EMPRESA DONDE PRESTA SERVICIO],"No Existe",0,1)</f>
        <v>COMFAMILIAR ATLANTICO</v>
      </c>
      <c r="H389" s="24" t="str">
        <f>_xlfn.XLOOKUP(E389,[1]!Data[CEDULA],[1]!Data[UBICACIÓN],"No Existe",0,1)</f>
        <v>SEDE NORTE</v>
      </c>
      <c r="I389" s="24" t="s">
        <v>25911</v>
      </c>
      <c r="J389" s="111" t="str">
        <f>UPPER(TEXT(Data[[#This Row],[F. INICIO]],"mmmm"))</f>
        <v>JUNIO</v>
      </c>
      <c r="K389" s="13">
        <v>26</v>
      </c>
      <c r="L389" s="11" t="s">
        <v>5</v>
      </c>
      <c r="M389" s="11" t="s">
        <v>51</v>
      </c>
      <c r="N389" s="141" t="str">
        <f>_xlfn.XLOOKUP(D389,[1]!Data[CEDULA],[1]!Data[EPS/SURA],"No Existe",0,1)</f>
        <v>EPS/SURA</v>
      </c>
      <c r="O389" s="11">
        <f>YEAR(Data[[#This Row],[F. INICIO]])</f>
        <v>2020</v>
      </c>
      <c r="P389" s="19">
        <v>43983</v>
      </c>
      <c r="Q389" s="19">
        <v>44008</v>
      </c>
      <c r="R389" s="24" t="s">
        <v>81</v>
      </c>
      <c r="S389" s="92" t="str">
        <f>IF(Data[[#This Row],[TIPO DE INCAPACIDAD]]="LICENCIA DE PATERNIDAD","Licencia de paternidad",IF(Data[[#This Row],[TIPO DE INCAPACIDAD]]="LICENCIA DE LUTO","Licencia de Luto",_xlfn.IFNA(VLOOKUP(R389,'CIE-10 PARA RIPS'!$A$6:B13554,2,0),"No especificado")))</f>
        <v>Parto unico espontaneo, presentacion cefalica de vertice</v>
      </c>
      <c r="T389" t="str">
        <f>IF(P389&lt;&gt;"", IF(P389&gt;0, IF(P389&lt;=DATE(YEAR(P389),MONTH(P389),DAY(P389)), IF(P389&gt;=DATE(YEAR(P389),MONTH(P389),1), IF(K389&gt;10, C389, IF(SUMIFS($K:$K, $C:$C, C389, $P:$P, "&gt;="&amp;DATE(YEAR(P389),MONTH(P389),1), $P:$P, "&lt;="&amp;EOMONTH(P389,0))&gt;10, C389, "")), ""))), "")</f>
        <v>LAURA VANESSA FLOREZ LOPEZ</v>
      </c>
      <c r="U389">
        <f>IF(AND(P389&lt;&gt;"", P389&gt;=DATE(YEAR(P389),MONTH(P389),1), SUMIFS($K:$K, $C:$C, C389, $P:$P, "&gt;="&amp;DATE(YEAR(P389),MONTH(P389),1), $P:$P, "&lt;="&amp;EOMONTH(P389,0))&gt;10), K389, "")</f>
        <v>26</v>
      </c>
      <c r="V389">
        <f>IF(AND(P389&lt;&gt;"", P389&gt;=DATE(YEAR(P389),MONTH(P389),1), SUMIFS($K:$K, $C:$C, C389, $P:$P, "&gt;="&amp;DATE(YEAR(P389),MONTH(P389),1), $P:$P, "&lt;="&amp;EOMONTH(P389,0))&gt;10), YEAR(P389), "")</f>
        <v>2020</v>
      </c>
      <c r="W389" t="str">
        <f>IF(AND(P389&lt;&gt;"", P389&gt;=DATE(YEAR(P389),MONTH(P389),1), SUMIFS($K:$K, $C:$C, C389, $P:$P, "&gt;="&amp;DATE(YEAR(P389),MONTH(P389),1), $P:$P, "&lt;="&amp;EOMONTH(P389,0))&gt;10), TEXT(P389, "MMMM"), "")</f>
        <v>junio</v>
      </c>
      <c r="X389" t="str" cm="1">
        <f t="array" ref="X389">IF(AND(P389&lt;&gt;"", P389&gt;=DATE(YEAR(P389),MONTH(P389),1), SUMIFS($K:$K, $C:$C, C389, $P:$P, "&gt;="&amp;DATE(YEAR(P389),MONTH(P389),1), $P:$P, "&lt;="&amp;EOMONTH(P389,0))&gt;10), _xlfn.TEXTJOIN(", ", TRUE, _xlfn._xlws.FILTER($R:$R, ($C:$C=C389) * ($P:$P&gt;=DATE(YEAR(P389),MONTH(P389),1)) * ($P:$P&lt;=EOMONTH(P389,0)))), "")</f>
        <v>O800</v>
      </c>
      <c r="Y389" t="str" cm="1">
        <f t="array" ref="Y389">IF(AND(P389&lt;&gt;"", P389&gt;=DATE(YEAR(P389),MONTH(P389),1), SUMIFS($K:$K, $C:$C, C389, $P:$P, "&gt;="&amp;DATE(YEAR(P389),MONTH(P389),1), $P:$P, "&lt;="&amp;EOMONTH(P389,0))&gt;10), _xlfn.TEXTJOIN(", ", TRUE, _xlfn._xlws.FILTER($S:$S, ($C:$C=C389) * ($P:$P&gt;=DATE(YEAR(P389),MONTH(P389),1)) * ($P:$P&lt;=EOMONTH(P389,0)))), "")</f>
        <v>Parto unico espontaneo, presentacion cefalica de vertice</v>
      </c>
    </row>
    <row r="390" spans="1:25" x14ac:dyDescent="0.25">
      <c r="A390" s="83">
        <v>383</v>
      </c>
      <c r="B390" s="111" t="s">
        <v>26038</v>
      </c>
      <c r="C390" s="159" t="str">
        <f>_xlfn.XLOOKUP(D390,[1]!Data[CEDULA],[1]!Data[Nombre Completo],"No Existe",0,1)</f>
        <v>YULIS PAOLA RODRIGUEZ YEPES</v>
      </c>
      <c r="D390" s="162">
        <v>1129568885</v>
      </c>
      <c r="E390" s="139">
        <f>IFERROR(_xlfn.NUMBERVALUE(Data[[#This Row],[CEDULA ]],",","."),_xlfn.NUMBERVALUE(Data[[#This Row],[CEDULA ]],".",","))</f>
        <v>1129568885</v>
      </c>
      <c r="F390" s="139" t="str">
        <f>_xlfn.XLOOKUP(E390,[1]!Data[CEDULA],[1]!Data[CARGO],"No Existe",0,1)</f>
        <v>SUPERNUMERARIO(A)</v>
      </c>
      <c r="G390" s="24" t="str">
        <f>_xlfn.XLOOKUP(E390,[1]!Data[CEDULA],[1]!Data[EMPRESA DONDE PRESTA SERVICIO],"No Existe",0,1)</f>
        <v>COMFAMILIAR ATLANTICO</v>
      </c>
      <c r="H390" s="24" t="str">
        <f>_xlfn.XLOOKUP(E390,[1]!Data[CEDULA],[1]!Data[UBICACIÓN],"No Existe",0,1)</f>
        <v>SEDE SPORT GYM</v>
      </c>
      <c r="I390" s="24" t="s">
        <v>25911</v>
      </c>
      <c r="J390" s="111" t="str">
        <f>UPPER(TEXT(Data[[#This Row],[F. INICIO]],"mmmm"))</f>
        <v>FEBRERO</v>
      </c>
      <c r="K390" s="13">
        <v>10</v>
      </c>
      <c r="L390" s="11" t="s">
        <v>5</v>
      </c>
      <c r="M390" s="11" t="s">
        <v>25630</v>
      </c>
      <c r="N390" s="141" t="str">
        <f>_xlfn.XLOOKUP(D390,[1]!Data[CEDULA],[1]!Data[EPS/SURA],"No Existe",0,1)</f>
        <v>EPS/SURA</v>
      </c>
      <c r="O390" s="11">
        <f>YEAR(Data[[#This Row],[F. INICIO]])</f>
        <v>2020</v>
      </c>
      <c r="P390" s="19">
        <v>43869</v>
      </c>
      <c r="Q390" s="19">
        <v>43878</v>
      </c>
      <c r="R390" s="24" t="s">
        <v>11172</v>
      </c>
      <c r="S390" s="92" t="str">
        <f>IF(Data[[#This Row],[TIPO DE INCAPACIDAD]]="LICENCIA DE PATERNIDAD","Licencia de paternidad",IF(Data[[#This Row],[TIPO DE INCAPACIDAD]]="LICENCIA DE LUTO","Licencia de Luto",_xlfn.IFNA(VLOOKUP(R390,'CIE-10 PARA RIPS'!$A$6:B13555,2,0),"No especificado")))</f>
        <v>Carcinoma in situ de la prostata</v>
      </c>
      <c r="T390" t="str">
        <f>IF(P390&lt;&gt;"", IF(P390&gt;0, IF(P390&lt;=DATE(YEAR(P390),MONTH(P390),DAY(P390)), IF(P390&gt;=DATE(YEAR(P390),MONTH(P390),1), IF(K390&gt;10, C390, IF(SUMIFS($K:$K, $C:$C, C390, $P:$P, "&gt;="&amp;DATE(YEAR(P390),MONTH(P390),1), $P:$P, "&lt;="&amp;EOMONTH(P390,0))&gt;10, C390, "")), ""))), "")</f>
        <v/>
      </c>
      <c r="U390" t="str">
        <f>IF(AND(P390&lt;&gt;"", P390&gt;=DATE(YEAR(P390),MONTH(P390),1), SUMIFS($K:$K, $C:$C, C390, $P:$P, "&gt;="&amp;DATE(YEAR(P390),MONTH(P390),1), $P:$P, "&lt;="&amp;EOMONTH(P390,0))&gt;10), K390, "")</f>
        <v/>
      </c>
      <c r="V390" t="str">
        <f>IF(AND(P390&lt;&gt;"", P390&gt;=DATE(YEAR(P390),MONTH(P390),1), SUMIFS($K:$K, $C:$C, C390, $P:$P, "&gt;="&amp;DATE(YEAR(P390),MONTH(P390),1), $P:$P, "&lt;="&amp;EOMONTH(P390,0))&gt;10), YEAR(P390), "")</f>
        <v/>
      </c>
      <c r="W390" t="str">
        <f>IF(AND(P390&lt;&gt;"", P390&gt;=DATE(YEAR(P390),MONTH(P390),1), SUMIFS($K:$K, $C:$C, C390, $P:$P, "&gt;="&amp;DATE(YEAR(P390),MONTH(P390),1), $P:$P, "&lt;="&amp;EOMONTH(P390,0))&gt;10), TEXT(P390, "MMMM"), "")</f>
        <v/>
      </c>
      <c r="X390" t="str" cm="1">
        <f t="array" ref="X390">IF(AND(P390&lt;&gt;"", P390&gt;=DATE(YEAR(P390),MONTH(P390),1), SUMIFS($K:$K, $C:$C, C390, $P:$P, "&gt;="&amp;DATE(YEAR(P390),MONTH(P390),1), $P:$P, "&lt;="&amp;EOMONTH(P390,0))&gt;10), _xlfn.TEXTJOIN(", ", TRUE, _xlfn._xlws.FILTER($R:$R, ($C:$C=C390) * ($P:$P&gt;=DATE(YEAR(P390),MONTH(P390),1)) * ($P:$P&lt;=EOMONTH(P390,0)))), "")</f>
        <v/>
      </c>
      <c r="Y390" t="str" cm="1">
        <f t="array" ref="Y390">IF(AND(P390&lt;&gt;"", P390&gt;=DATE(YEAR(P390),MONTH(P390),1), SUMIFS($K:$K, $C:$C, C390, $P:$P, "&gt;="&amp;DATE(YEAR(P390),MONTH(P390),1), $P:$P, "&lt;="&amp;EOMONTH(P390,0))&gt;10), _xlfn.TEXTJOIN(", ", TRUE, _xlfn._xlws.FILTER($S:$S, ($C:$C=C390) * ($P:$P&gt;=DATE(YEAR(P390),MONTH(P390),1)) * ($P:$P&lt;=EOMONTH(P390,0)))), "")</f>
        <v/>
      </c>
    </row>
    <row r="391" spans="1:25" x14ac:dyDescent="0.25">
      <c r="A391" s="83">
        <v>384</v>
      </c>
      <c r="B391" s="111" t="s">
        <v>26038</v>
      </c>
      <c r="C391" s="159" t="str">
        <f>_xlfn.XLOOKUP(D391,[1]!Data[CEDULA],[1]!Data[Nombre Completo],"No Existe",0,1)</f>
        <v>EDWIN JESUS CANTILLO CASTRO</v>
      </c>
      <c r="D391" s="162">
        <v>72189550</v>
      </c>
      <c r="E391" s="139">
        <f>IFERROR(_xlfn.NUMBERVALUE(Data[[#This Row],[CEDULA ]],",","."),_xlfn.NUMBERVALUE(Data[[#This Row],[CEDULA ]],".",","))</f>
        <v>72189550</v>
      </c>
      <c r="F391" s="139" t="str">
        <f>_xlfn.XLOOKUP(E391,[1]!Data[CEDULA],[1]!Data[CARGO],"No Existe",0,1)</f>
        <v>AYUDANTE MANTENIMIENTO</v>
      </c>
      <c r="G391" s="24" t="str">
        <f>_xlfn.XLOOKUP(E391,[1]!Data[CEDULA],[1]!Data[EMPRESA DONDE PRESTA SERVICIO],"No Existe",0,1)</f>
        <v>COMFAMILIAR ATLANTICO</v>
      </c>
      <c r="H391" s="24" t="str">
        <f>_xlfn.XLOOKUP(E391,[1]!Data[CEDULA],[1]!Data[UBICACIÓN],"No Existe",0,1)</f>
        <v>DPTO DE CONSTRUCCION</v>
      </c>
      <c r="I391" s="24" t="s">
        <v>25912</v>
      </c>
      <c r="J391" s="111" t="str">
        <f>UPPER(TEXT(Data[[#This Row],[F. INICIO]],"mmmm"))</f>
        <v>FEBRERO</v>
      </c>
      <c r="K391" s="13">
        <v>3</v>
      </c>
      <c r="L391" s="11" t="s">
        <v>5</v>
      </c>
      <c r="M391" s="11" t="s">
        <v>25630</v>
      </c>
      <c r="N391" s="141" t="str">
        <f>_xlfn.XLOOKUP(D391,[1]!Data[CEDULA],[1]!Data[EPS/SURA],"No Existe",0,1)</f>
        <v>NUEVA E.P.S.</v>
      </c>
      <c r="O391" s="2">
        <f>YEAR(Data[[#This Row],[F. INICIO]])</f>
        <v>2020</v>
      </c>
      <c r="P391" s="19">
        <v>43874</v>
      </c>
      <c r="Q391" s="19">
        <v>43876</v>
      </c>
      <c r="R391" s="24" t="s">
        <v>9682</v>
      </c>
      <c r="S391" s="92" t="str">
        <f>IF(Data[[#This Row],[TIPO DE INCAPACIDAD]]="LICENCIA DE PATERNIDAD","Licencia de paternidad",IF(Data[[#This Row],[TIPO DE INCAPACIDAD]]="LICENCIA DE LUTO","Licencia de Luto",_xlfn.IFNA(VLOOKUP(R391,'CIE-10 PARA RIPS'!$A$6:B13556,2,0),"No especificado")))</f>
        <v>Orzuelo y otras inflamaciones profundas del parpado</v>
      </c>
      <c r="T391" t="str">
        <f>IF(P391&lt;&gt;"", IF(P391&gt;0, IF(P391&lt;=DATE(YEAR(P391),MONTH(P391),DAY(P391)), IF(P391&gt;=DATE(YEAR(P391),MONTH(P391),1), IF(K391&gt;10, C391, IF(SUMIFS($K:$K, $C:$C, C391, $P:$P, "&gt;="&amp;DATE(YEAR(P391),MONTH(P391),1), $P:$P, "&lt;="&amp;EOMONTH(P391,0))&gt;10, C391, "")), ""))), "")</f>
        <v/>
      </c>
      <c r="U391" t="str">
        <f>IF(AND(P391&lt;&gt;"", P391&gt;=DATE(YEAR(P391),MONTH(P391),1), SUMIFS($K:$K, $C:$C, C391, $P:$P, "&gt;="&amp;DATE(YEAR(P391),MONTH(P391),1), $P:$P, "&lt;="&amp;EOMONTH(P391,0))&gt;10), K391, "")</f>
        <v/>
      </c>
      <c r="V391" t="str">
        <f>IF(AND(P391&lt;&gt;"", P391&gt;=DATE(YEAR(P391),MONTH(P391),1), SUMIFS($K:$K, $C:$C, C391, $P:$P, "&gt;="&amp;DATE(YEAR(P391),MONTH(P391),1), $P:$P, "&lt;="&amp;EOMONTH(P391,0))&gt;10), YEAR(P391), "")</f>
        <v/>
      </c>
      <c r="W391" t="str">
        <f>IF(AND(P391&lt;&gt;"", P391&gt;=DATE(YEAR(P391),MONTH(P391),1), SUMIFS($K:$K, $C:$C, C391, $P:$P, "&gt;="&amp;DATE(YEAR(P391),MONTH(P391),1), $P:$P, "&lt;="&amp;EOMONTH(P391,0))&gt;10), TEXT(P391, "MMMM"), "")</f>
        <v/>
      </c>
      <c r="X391" t="str" cm="1">
        <f t="array" ref="X391">IF(AND(P391&lt;&gt;"", P391&gt;=DATE(YEAR(P391),MONTH(P391),1), SUMIFS($K:$K, $C:$C, C391, $P:$P, "&gt;="&amp;DATE(YEAR(P391),MONTH(P391),1), $P:$P, "&lt;="&amp;EOMONTH(P391,0))&gt;10), _xlfn.TEXTJOIN(", ", TRUE, _xlfn._xlws.FILTER($R:$R, ($C:$C=C391) * ($P:$P&gt;=DATE(YEAR(P391),MONTH(P391),1)) * ($P:$P&lt;=EOMONTH(P391,0)))), "")</f>
        <v/>
      </c>
      <c r="Y391" t="str" cm="1">
        <f t="array" ref="Y391">IF(AND(P391&lt;&gt;"", P391&gt;=DATE(YEAR(P391),MONTH(P391),1), SUMIFS($K:$K, $C:$C, C391, $P:$P, "&gt;="&amp;DATE(YEAR(P391),MONTH(P391),1), $P:$P, "&lt;="&amp;EOMONTH(P391,0))&gt;10), _xlfn.TEXTJOIN(", ", TRUE, _xlfn._xlws.FILTER($S:$S, ($C:$C=C391) * ($P:$P&gt;=DATE(YEAR(P391),MONTH(P391),1)) * ($P:$P&lt;=EOMONTH(P391,0)))), "")</f>
        <v/>
      </c>
    </row>
    <row r="392" spans="1:25" ht="30" x14ac:dyDescent="0.25">
      <c r="A392" s="83">
        <v>385</v>
      </c>
      <c r="B392" s="111" t="s">
        <v>26038</v>
      </c>
      <c r="C392" s="159" t="str">
        <f>_xlfn.XLOOKUP(D392,[1]!Data[CEDULA],[1]!Data[Nombre Completo],"No Existe",0,1)</f>
        <v>ZENITH  SUAREZ PEREZ</v>
      </c>
      <c r="D392" s="164">
        <v>22583181</v>
      </c>
      <c r="E392" s="141">
        <f>IFERROR(_xlfn.NUMBERVALUE(Data[[#This Row],[CEDULA ]],",","."),_xlfn.NUMBERVALUE(Data[[#This Row],[CEDULA ]],".",","))</f>
        <v>22583181</v>
      </c>
      <c r="F392" s="141" t="str">
        <f>_xlfn.XLOOKUP(E392,[1]!Data[CEDULA],[1]!Data[CARGO],"No Existe",0,1)</f>
        <v>SUPERNUMERARIO(A)</v>
      </c>
      <c r="G392" s="111" t="str">
        <f>_xlfn.XLOOKUP(E392,[1]!Data[CEDULA],[1]!Data[EMPRESA DONDE PRESTA SERVICIO],"No Existe",0,1)</f>
        <v>COMFAMILIAR ATLANTICO</v>
      </c>
      <c r="H392" s="111" t="str">
        <f>_xlfn.XLOOKUP(E392,[1]!Data[CEDULA],[1]!Data[UBICACIÓN],"No Existe",0,1)</f>
        <v>SALGARITO MERCADEO</v>
      </c>
      <c r="I392" s="111" t="s">
        <v>25911</v>
      </c>
      <c r="J392" s="111" t="str">
        <f>UPPER(TEXT(Data[[#This Row],[F. INICIO]],"mmmm"))</f>
        <v>FEBRERO</v>
      </c>
      <c r="K392" s="113">
        <v>8</v>
      </c>
      <c r="L392" s="11" t="s">
        <v>5</v>
      </c>
      <c r="M392" s="11" t="s">
        <v>25630</v>
      </c>
      <c r="N392" s="141" t="str">
        <f>_xlfn.XLOOKUP(D392,[1]!Data[CEDULA],[1]!Data[EPS/SURA],"No Existe",0,1)</f>
        <v>NUEVA E.P.S.</v>
      </c>
      <c r="O392" s="112">
        <f>YEAR(Data[[#This Row],[F. INICIO]])</f>
        <v>2020</v>
      </c>
      <c r="P392" s="114">
        <v>43874</v>
      </c>
      <c r="Q392" s="114">
        <v>43881</v>
      </c>
      <c r="R392" s="111" t="s">
        <v>7042</v>
      </c>
      <c r="S392" s="92" t="str">
        <f>IF(Data[[#This Row],[TIPO DE INCAPACIDAD]]="LICENCIA DE PATERNIDAD","Licencia de paternidad",IF(Data[[#This Row],[TIPO DE INCAPACIDAD]]="LICENCIA DE LUTO","Licencia de Luto",_xlfn.IFNA(VLOOKUP(R392,'CIE-10 PARA RIPS'!$A$6:B13557,2,0),"No especificado")))</f>
        <v>Hemorragia vaginal y uterina anormal, no especificada</v>
      </c>
      <c r="T392" t="str">
        <f>IF(P392&lt;&gt;"", IF(P392&gt;0, IF(P392&lt;=DATE(YEAR(P392),MONTH(P392),DAY(P392)), IF(P392&gt;=DATE(YEAR(P392),MONTH(P392),1), IF(K392&gt;10, C392, IF(SUMIFS($K:$K, $C:$C, C392, $P:$P, "&gt;="&amp;DATE(YEAR(P392),MONTH(P392),1), $P:$P, "&lt;="&amp;EOMONTH(P392,0))&gt;10, C392, "")), ""))), "")</f>
        <v/>
      </c>
      <c r="U392" t="str">
        <f>IF(AND(P392&lt;&gt;"", P392&gt;=DATE(YEAR(P392),MONTH(P392),1), SUMIFS($K:$K, $C:$C, C392, $P:$P, "&gt;="&amp;DATE(YEAR(P392),MONTH(P392),1), $P:$P, "&lt;="&amp;EOMONTH(P392,0))&gt;10), K392, "")</f>
        <v/>
      </c>
      <c r="V392" t="str">
        <f>IF(AND(P392&lt;&gt;"", P392&gt;=DATE(YEAR(P392),MONTH(P392),1), SUMIFS($K:$K, $C:$C, C392, $P:$P, "&gt;="&amp;DATE(YEAR(P392),MONTH(P392),1), $P:$P, "&lt;="&amp;EOMONTH(P392,0))&gt;10), YEAR(P392), "")</f>
        <v/>
      </c>
      <c r="W392" t="str">
        <f>IF(AND(P392&lt;&gt;"", P392&gt;=DATE(YEAR(P392),MONTH(P392),1), SUMIFS($K:$K, $C:$C, C392, $P:$P, "&gt;="&amp;DATE(YEAR(P392),MONTH(P392),1), $P:$P, "&lt;="&amp;EOMONTH(P392,0))&gt;10), TEXT(P392, "MMMM"), "")</f>
        <v/>
      </c>
      <c r="X392" t="str" cm="1">
        <f t="array" ref="X392">IF(AND(P392&lt;&gt;"", P392&gt;=DATE(YEAR(P392),MONTH(P392),1), SUMIFS($K:$K, $C:$C, C392, $P:$P, "&gt;="&amp;DATE(YEAR(P392),MONTH(P392),1), $P:$P, "&lt;="&amp;EOMONTH(P392,0))&gt;10), _xlfn.TEXTJOIN(", ", TRUE, _xlfn._xlws.FILTER($R:$R, ($C:$C=C392) * ($P:$P&gt;=DATE(YEAR(P392),MONTH(P392),1)) * ($P:$P&lt;=EOMONTH(P392,0)))), "")</f>
        <v/>
      </c>
      <c r="Y392" t="str" cm="1">
        <f t="array" ref="Y392">IF(AND(P392&lt;&gt;"", P392&gt;=DATE(YEAR(P392),MONTH(P392),1), SUMIFS($K:$K, $C:$C, C392, $P:$P, "&gt;="&amp;DATE(YEAR(P392),MONTH(P392),1), $P:$P, "&lt;="&amp;EOMONTH(P392,0))&gt;10), _xlfn.TEXTJOIN(", ", TRUE, _xlfn._xlws.FILTER($S:$S, ($C:$C=C392) * ($P:$P&gt;=DATE(YEAR(P392),MONTH(P392),1)) * ($P:$P&lt;=EOMONTH(P392,0)))), "")</f>
        <v/>
      </c>
    </row>
    <row r="393" spans="1:25" x14ac:dyDescent="0.25">
      <c r="A393" s="83">
        <v>386</v>
      </c>
      <c r="B393" s="111" t="s">
        <v>26038</v>
      </c>
      <c r="C393" s="159" t="str">
        <f>_xlfn.XLOOKUP(D393,[1]!Data[CEDULA],[1]!Data[Nombre Completo],"No Existe",0,1)</f>
        <v>ALEXANDRA PAOLA ECHEVERRIA CHARRIS</v>
      </c>
      <c r="D393" s="162">
        <v>22512357</v>
      </c>
      <c r="E393" s="139">
        <f>IFERROR(_xlfn.NUMBERVALUE(Data[[#This Row],[CEDULA ]],",","."),_xlfn.NUMBERVALUE(Data[[#This Row],[CEDULA ]],".",","))</f>
        <v>22512357</v>
      </c>
      <c r="F393" s="139" t="str">
        <f>_xlfn.XLOOKUP(E393,[1]!Data[CEDULA],[1]!Data[CARGO],"No Existe",0,1)</f>
        <v>SUPERNUMERARIO(A)</v>
      </c>
      <c r="G393" s="24" t="str">
        <f>_xlfn.XLOOKUP(E393,[1]!Data[CEDULA],[1]!Data[EMPRESA DONDE PRESTA SERVICIO],"No Existe",0,1)</f>
        <v>COMFAMILIAR ATLANTICO</v>
      </c>
      <c r="H393" s="24" t="str">
        <f>_xlfn.XLOOKUP(E393,[1]!Data[CEDULA],[1]!Data[UBICACIÓN],"No Existe",0,1)</f>
        <v>TURIPANA</v>
      </c>
      <c r="I393" s="24" t="s">
        <v>25911</v>
      </c>
      <c r="J393" s="111" t="str">
        <f>UPPER(TEXT(Data[[#This Row],[F. INICIO]],"mmmm"))</f>
        <v>DICIEMBRE</v>
      </c>
      <c r="K393" s="13">
        <v>126</v>
      </c>
      <c r="L393" s="11" t="s">
        <v>5</v>
      </c>
      <c r="M393" s="11" t="s">
        <v>25630</v>
      </c>
      <c r="N393" s="141" t="str">
        <f>_xlfn.XLOOKUP(D393,[1]!Data[CEDULA],[1]!Data[EPS/SURA],"No Existe",0,1)</f>
        <v>SALUD TOTAL</v>
      </c>
      <c r="O393" s="11">
        <f>YEAR(Data[[#This Row],[F. INICIO]])</f>
        <v>2018</v>
      </c>
      <c r="P393" s="19">
        <v>43454</v>
      </c>
      <c r="Q393" s="19">
        <v>43579</v>
      </c>
      <c r="R393" s="24" t="s">
        <v>547</v>
      </c>
      <c r="S393" s="92" t="str">
        <f>IF(Data[[#This Row],[TIPO DE INCAPACIDAD]]="LICENCIA DE PATERNIDAD","Licencia de paternidad",IF(Data[[#This Row],[TIPO DE INCAPACIDAD]]="LICENCIA DE LUTO","Licencia de Luto",_xlfn.IFNA(VLOOKUP(R393,'CIE-10 PARA RIPS'!$A$6:B13558,2,0),"No especificado")))</f>
        <v>Nacido vivo, unico</v>
      </c>
      <c r="T393" t="str">
        <f>IF(P393&lt;&gt;"", IF(P393&gt;0, IF(P393&lt;=DATE(YEAR(P393),MONTH(P393),DAY(P393)), IF(P393&gt;=DATE(YEAR(P393),MONTH(P393),1), IF(K393&gt;10, C393, IF(SUMIFS($K:$K, $C:$C, C393, $P:$P, "&gt;="&amp;DATE(YEAR(P393),MONTH(P393),1), $P:$P, "&lt;="&amp;EOMONTH(P393,0))&gt;10, C393, "")), ""))), "")</f>
        <v>ALEXANDRA PAOLA ECHEVERRIA CHARRIS</v>
      </c>
      <c r="U393">
        <f>IF(AND(P393&lt;&gt;"", P393&gt;=DATE(YEAR(P393),MONTH(P393),1), SUMIFS($K:$K, $C:$C, C393, $P:$P, "&gt;="&amp;DATE(YEAR(P393),MONTH(P393),1), $P:$P, "&lt;="&amp;EOMONTH(P393,0))&gt;10), K393, "")</f>
        <v>126</v>
      </c>
      <c r="V393">
        <f>IF(AND(P393&lt;&gt;"", P393&gt;=DATE(YEAR(P393),MONTH(P393),1), SUMIFS($K:$K, $C:$C, C393, $P:$P, "&gt;="&amp;DATE(YEAR(P393),MONTH(P393),1), $P:$P, "&lt;="&amp;EOMONTH(P393,0))&gt;10), YEAR(P393), "")</f>
        <v>2018</v>
      </c>
      <c r="W393" t="str">
        <f>IF(AND(P393&lt;&gt;"", P393&gt;=DATE(YEAR(P393),MONTH(P393),1), SUMIFS($K:$K, $C:$C, C393, $P:$P, "&gt;="&amp;DATE(YEAR(P393),MONTH(P393),1), $P:$P, "&lt;="&amp;EOMONTH(P393,0))&gt;10), TEXT(P393, "MMMM"), "")</f>
        <v>diciembre</v>
      </c>
      <c r="X393" t="str" cm="1">
        <f t="array" ref="X393">IF(AND(P393&lt;&gt;"", P393&gt;=DATE(YEAR(P393),MONTH(P393),1), SUMIFS($K:$K, $C:$C, C393, $P:$P, "&gt;="&amp;DATE(YEAR(P393),MONTH(P393),1), $P:$P, "&lt;="&amp;EOMONTH(P393,0))&gt;10), _xlfn.TEXTJOIN(", ", TRUE, _xlfn._xlws.FILTER($R:$R, ($C:$C=C393) * ($P:$P&gt;=DATE(YEAR(P393),MONTH(P393),1)) * ($P:$P&lt;=EOMONTH(P393,0)))), "")</f>
        <v>Z370</v>
      </c>
      <c r="Y393" t="str" cm="1">
        <f t="array" ref="Y393">IF(AND(P393&lt;&gt;"", P393&gt;=DATE(YEAR(P393),MONTH(P393),1), SUMIFS($K:$K, $C:$C, C393, $P:$P, "&gt;="&amp;DATE(YEAR(P393),MONTH(P393),1), $P:$P, "&lt;="&amp;EOMONTH(P393,0))&gt;10), _xlfn.TEXTJOIN(", ", TRUE, _xlfn._xlws.FILTER($S:$S, ($C:$C=C393) * ($P:$P&gt;=DATE(YEAR(P393),MONTH(P393),1)) * ($P:$P&lt;=EOMONTH(P393,0)))), "")</f>
        <v>Nacido vivo, unico</v>
      </c>
    </row>
    <row r="394" spans="1:25" x14ac:dyDescent="0.25">
      <c r="A394" s="83">
        <v>387</v>
      </c>
      <c r="B394" s="111" t="s">
        <v>26038</v>
      </c>
      <c r="C394" s="159" t="str">
        <f>_xlfn.XLOOKUP(D394,[1]!Data[CEDULA],[1]!Data[Nombre Completo],"No Existe",0,1)</f>
        <v>ALDEMAR ENRIQUE ORTIZ CARPINTERO</v>
      </c>
      <c r="D394" s="162">
        <v>72310167</v>
      </c>
      <c r="E394" s="139">
        <f>IFERROR(_xlfn.NUMBERVALUE(Data[[#This Row],[CEDULA ]],",","."),_xlfn.NUMBERVALUE(Data[[#This Row],[CEDULA ]],".",","))</f>
        <v>72310167</v>
      </c>
      <c r="F394" s="139" t="str">
        <f>_xlfn.XLOOKUP(E394,[1]!Data[CEDULA],[1]!Data[CARGO],"No Existe",0,1)</f>
        <v>SUPERNUMERARIO(A)</v>
      </c>
      <c r="G394" s="24" t="str">
        <f>_xlfn.XLOOKUP(E394,[1]!Data[CEDULA],[1]!Data[EMPRESA DONDE PRESTA SERVICIO],"No Existe",0,1)</f>
        <v>COMFAMILIAR ATLANTICO</v>
      </c>
      <c r="H394" s="24" t="str">
        <f>_xlfn.XLOOKUP(E394,[1]!Data[CEDULA],[1]!Data[UBICACIÓN],"No Existe",0,1)</f>
        <v>SALGARITO</v>
      </c>
      <c r="I394" s="24" t="s">
        <v>25912</v>
      </c>
      <c r="J394" s="111" t="str">
        <f>UPPER(TEXT(Data[[#This Row],[F. INICIO]],"mmmm"))</f>
        <v>ENERO</v>
      </c>
      <c r="K394" s="13">
        <v>1</v>
      </c>
      <c r="L394" s="11" t="s">
        <v>5</v>
      </c>
      <c r="M394" s="11" t="s">
        <v>25630</v>
      </c>
      <c r="N394" s="141" t="str">
        <f>_xlfn.XLOOKUP(D394,[1]!Data[CEDULA],[1]!Data[EPS/SURA],"No Existe",0,1)</f>
        <v>SALUD TOTAL</v>
      </c>
      <c r="O394" s="11">
        <f>YEAR(Data[[#This Row],[F. INICIO]])</f>
        <v>2019</v>
      </c>
      <c r="P394" s="19">
        <v>43494</v>
      </c>
      <c r="Q394" s="19">
        <v>43494</v>
      </c>
      <c r="R394" s="24" t="s">
        <v>71</v>
      </c>
      <c r="S394" s="92" t="str">
        <f>IF(Data[[#This Row],[TIPO DE INCAPACIDAD]]="LICENCIA DE PATERNIDAD","Licencia de paternidad",IF(Data[[#This Row],[TIPO DE INCAPACIDAD]]="LICENCIA DE LUTO","Licencia de Luto",_xlfn.IFNA(VLOOKUP(R394,'CIE-10 PARA RIPS'!$A$6:B13559,2,0),"No especificado")))</f>
        <v>Cefalea</v>
      </c>
      <c r="T394" t="str">
        <f>IF(P394&lt;&gt;"", IF(P394&gt;0, IF(P394&lt;=DATE(YEAR(P394),MONTH(P394),DAY(P394)), IF(P394&gt;=DATE(YEAR(P394),MONTH(P394),1), IF(K394&gt;10, C394, IF(SUMIFS($K:$K, $C:$C, C394, $P:$P, "&gt;="&amp;DATE(YEAR(P394),MONTH(P394),1), $P:$P, "&lt;="&amp;EOMONTH(P394,0))&gt;10, C394, "")), ""))), "")</f>
        <v/>
      </c>
      <c r="U394" t="str">
        <f>IF(AND(P394&lt;&gt;"", P394&gt;=DATE(YEAR(P394),MONTH(P394),1), SUMIFS($K:$K, $C:$C, C394, $P:$P, "&gt;="&amp;DATE(YEAR(P394),MONTH(P394),1), $P:$P, "&lt;="&amp;EOMONTH(P394,0))&gt;10), K394, "")</f>
        <v/>
      </c>
      <c r="V394" t="str">
        <f>IF(AND(P394&lt;&gt;"", P394&gt;=DATE(YEAR(P394),MONTH(P394),1), SUMIFS($K:$K, $C:$C, C394, $P:$P, "&gt;="&amp;DATE(YEAR(P394),MONTH(P394),1), $P:$P, "&lt;="&amp;EOMONTH(P394,0))&gt;10), YEAR(P394), "")</f>
        <v/>
      </c>
      <c r="W394" t="str">
        <f>IF(AND(P394&lt;&gt;"", P394&gt;=DATE(YEAR(P394),MONTH(P394),1), SUMIFS($K:$K, $C:$C, C394, $P:$P, "&gt;="&amp;DATE(YEAR(P394),MONTH(P394),1), $P:$P, "&lt;="&amp;EOMONTH(P394,0))&gt;10), TEXT(P394, "MMMM"), "")</f>
        <v/>
      </c>
      <c r="X394" t="str" cm="1">
        <f t="array" ref="X394">IF(AND(P394&lt;&gt;"", P394&gt;=DATE(YEAR(P394),MONTH(P394),1), SUMIFS($K:$K, $C:$C, C394, $P:$P, "&gt;="&amp;DATE(YEAR(P394),MONTH(P394),1), $P:$P, "&lt;="&amp;EOMONTH(P394,0))&gt;10), _xlfn.TEXTJOIN(", ", TRUE, _xlfn._xlws.FILTER($R:$R, ($C:$C=C394) * ($P:$P&gt;=DATE(YEAR(P394),MONTH(P394),1)) * ($P:$P&lt;=EOMONTH(P394,0)))), "")</f>
        <v/>
      </c>
      <c r="Y394" t="str" cm="1">
        <f t="array" ref="Y394">IF(AND(P394&lt;&gt;"", P394&gt;=DATE(YEAR(P394),MONTH(P394),1), SUMIFS($K:$K, $C:$C, C394, $P:$P, "&gt;="&amp;DATE(YEAR(P394),MONTH(P394),1), $P:$P, "&lt;="&amp;EOMONTH(P394,0))&gt;10), _xlfn.TEXTJOIN(", ", TRUE, _xlfn._xlws.FILTER($S:$S, ($C:$C=C394) * ($P:$P&gt;=DATE(YEAR(P394),MONTH(P394),1)) * ($P:$P&lt;=EOMONTH(P394,0)))), "")</f>
        <v/>
      </c>
    </row>
    <row r="395" spans="1:25" x14ac:dyDescent="0.25">
      <c r="A395" s="83">
        <v>388</v>
      </c>
      <c r="B395" s="111" t="s">
        <v>26038</v>
      </c>
      <c r="C395" s="159" t="str">
        <f>_xlfn.XLOOKUP(D395,[1]!Data[CEDULA],[1]!Data[Nombre Completo],"No Existe",0,1)</f>
        <v>ALICIA ESTHER VASQUEZ YEPES</v>
      </c>
      <c r="D395" s="162">
        <v>1140853573</v>
      </c>
      <c r="E395" s="139">
        <f>IFERROR(_xlfn.NUMBERVALUE(Data[[#This Row],[CEDULA ]],",","."),_xlfn.NUMBERVALUE(Data[[#This Row],[CEDULA ]],".",","))</f>
        <v>1140853573</v>
      </c>
      <c r="F395" s="139" t="str">
        <f>_xlfn.XLOOKUP(E395,[1]!Data[CEDULA],[1]!Data[CARGO],"No Existe",0,1)</f>
        <v>ASESOR COMERCIAL</v>
      </c>
      <c r="G395" s="5" t="str">
        <f>_xlfn.XLOOKUP(E395,[1]!Data[CEDULA],[1]!Data[EMPRESA DONDE PRESTA SERVICIO],"No Existe",0,1)</f>
        <v>COMFAMILIAR ATLANTICO</v>
      </c>
      <c r="H395" s="5" t="str">
        <f>_xlfn.XLOOKUP(E395,[1]!Data[CEDULA],[1]!Data[UBICACIÓN],"No Existe",0,1)</f>
        <v>C. ATENCION VIA 40</v>
      </c>
      <c r="I395" s="24" t="s">
        <v>25911</v>
      </c>
      <c r="J395" s="111" t="str">
        <f>UPPER(TEXT(Data[[#This Row],[F. INICIO]],"mmmm"))</f>
        <v>ENERO</v>
      </c>
      <c r="K395" s="9">
        <v>2</v>
      </c>
      <c r="L395" s="11" t="s">
        <v>5</v>
      </c>
      <c r="M395" s="11" t="s">
        <v>25630</v>
      </c>
      <c r="N395" s="141" t="str">
        <f>_xlfn.XLOOKUP(D395,[1]!Data[CEDULA],[1]!Data[EPS/SURA],"No Existe",0,1)</f>
        <v>EPS/SURA</v>
      </c>
      <c r="O395" s="5">
        <f>YEAR(Data[[#This Row],[F. INICIO]])</f>
        <v>2019</v>
      </c>
      <c r="P395" s="17">
        <v>43494</v>
      </c>
      <c r="Q395" s="17">
        <v>43495</v>
      </c>
      <c r="R395" s="7" t="s">
        <v>9406</v>
      </c>
      <c r="S395" s="92" t="str">
        <f>IF(Data[[#This Row],[TIPO DE INCAPACIDAD]]="LICENCIA DE PATERNIDAD","Licencia de paternidad",IF(Data[[#This Row],[TIPO DE INCAPACIDAD]]="LICENCIA DE LUTO","Licencia de Luto",_xlfn.IFNA(VLOOKUP(R395,'CIE-10 PARA RIPS'!$A$6:B13560,2,0),"No especificado")))</f>
        <v>Otitis media aguda serosa</v>
      </c>
      <c r="T395" t="str">
        <f>IF(P395&lt;&gt;"", IF(P395&gt;0, IF(P395&lt;=DATE(YEAR(P395),MONTH(P395),DAY(P395)), IF(P395&gt;=DATE(YEAR(P395),MONTH(P395),1), IF(K395&gt;10, C395, IF(SUMIFS($K:$K, $C:$C, C395, $P:$P, "&gt;="&amp;DATE(YEAR(P395),MONTH(P395),1), $P:$P, "&lt;="&amp;EOMONTH(P395,0))&gt;10, C395, "")), ""))), "")</f>
        <v/>
      </c>
      <c r="U395" t="str">
        <f>IF(AND(P395&lt;&gt;"", P395&gt;=DATE(YEAR(P395),MONTH(P395),1), SUMIFS($K:$K, $C:$C, C395, $P:$P, "&gt;="&amp;DATE(YEAR(P395),MONTH(P395),1), $P:$P, "&lt;="&amp;EOMONTH(P395,0))&gt;10), K395, "")</f>
        <v/>
      </c>
      <c r="V395" t="str">
        <f>IF(AND(P395&lt;&gt;"", P395&gt;=DATE(YEAR(P395),MONTH(P395),1), SUMIFS($K:$K, $C:$C, C395, $P:$P, "&gt;="&amp;DATE(YEAR(P395),MONTH(P395),1), $P:$P, "&lt;="&amp;EOMONTH(P395,0))&gt;10), YEAR(P395), "")</f>
        <v/>
      </c>
      <c r="W395" t="str">
        <f>IF(AND(P395&lt;&gt;"", P395&gt;=DATE(YEAR(P395),MONTH(P395),1), SUMIFS($K:$K, $C:$C, C395, $P:$P, "&gt;="&amp;DATE(YEAR(P395),MONTH(P395),1), $P:$P, "&lt;="&amp;EOMONTH(P395,0))&gt;10), TEXT(P395, "MMMM"), "")</f>
        <v/>
      </c>
      <c r="X395" t="str" cm="1">
        <f t="array" ref="X395">IF(AND(P395&lt;&gt;"", P395&gt;=DATE(YEAR(P395),MONTH(P395),1), SUMIFS($K:$K, $C:$C, C395, $P:$P, "&gt;="&amp;DATE(YEAR(P395),MONTH(P395),1), $P:$P, "&lt;="&amp;EOMONTH(P395,0))&gt;10), _xlfn.TEXTJOIN(", ", TRUE, _xlfn._xlws.FILTER($R:$R, ($C:$C=C395) * ($P:$P&gt;=DATE(YEAR(P395),MONTH(P395),1)) * ($P:$P&lt;=EOMONTH(P395,0)))), "")</f>
        <v/>
      </c>
      <c r="Y395" t="str" cm="1">
        <f t="array" ref="Y395">IF(AND(P395&lt;&gt;"", P395&gt;=DATE(YEAR(P395),MONTH(P395),1), SUMIFS($K:$K, $C:$C, C395, $P:$P, "&gt;="&amp;DATE(YEAR(P395),MONTH(P395),1), $P:$P, "&lt;="&amp;EOMONTH(P395,0))&gt;10), _xlfn.TEXTJOIN(", ", TRUE, _xlfn._xlws.FILTER($S:$S, ($C:$C=C395) * ($P:$P&gt;=DATE(YEAR(P395),MONTH(P395),1)) * ($P:$P&lt;=EOMONTH(P395,0)))), "")</f>
        <v/>
      </c>
    </row>
    <row r="396" spans="1:25" x14ac:dyDescent="0.25">
      <c r="A396" s="83">
        <v>389</v>
      </c>
      <c r="B396" s="111" t="s">
        <v>26038</v>
      </c>
      <c r="C396" s="159" t="str">
        <f>_xlfn.XLOOKUP(D396,[1]!Data[CEDULA],[1]!Data[Nombre Completo],"No Existe",0,1)</f>
        <v>NESTOR MANUEL JIMENEZ ARTETA</v>
      </c>
      <c r="D396" s="162">
        <v>1044391982</v>
      </c>
      <c r="E396" s="139">
        <f>IFERROR(_xlfn.NUMBERVALUE(Data[[#This Row],[CEDULA ]],",","."),_xlfn.NUMBERVALUE(Data[[#This Row],[CEDULA ]],".",","))</f>
        <v>1044391982</v>
      </c>
      <c r="F396" s="139" t="str">
        <f>_xlfn.XLOOKUP(E396,[1]!Data[CEDULA],[1]!Data[CARGO],"No Existe",0,1)</f>
        <v>SUPERNUMERARIO(A)</v>
      </c>
      <c r="G396" s="5" t="str">
        <f>_xlfn.XLOOKUP(E396,[1]!Data[CEDULA],[1]!Data[EMPRESA DONDE PRESTA SERVICIO],"No Existe",0,1)</f>
        <v>COMFAMILIAR ATLANTICO</v>
      </c>
      <c r="H396" s="5" t="str">
        <f>_xlfn.XLOOKUP(E396,[1]!Data[CEDULA],[1]!Data[UBICACIÓN],"No Existe",0,1)</f>
        <v>TURIPANA MERCADEO</v>
      </c>
      <c r="I396" s="5" t="s">
        <v>25912</v>
      </c>
      <c r="J396" s="111" t="str">
        <f>UPPER(TEXT(Data[[#This Row],[F. INICIO]],"mmmm"))</f>
        <v>ENERO</v>
      </c>
      <c r="K396" s="9">
        <v>2</v>
      </c>
      <c r="L396" s="11" t="s">
        <v>5</v>
      </c>
      <c r="M396" s="11" t="s">
        <v>25630</v>
      </c>
      <c r="N396" s="141" t="str">
        <f>_xlfn.XLOOKUP(D396,[1]!Data[CEDULA],[1]!Data[EPS/SURA],"No Existe",0,1)</f>
        <v>SALUD TOTAL</v>
      </c>
      <c r="O396" s="5">
        <f>YEAR(Data[[#This Row],[F. INICIO]])</f>
        <v>2019</v>
      </c>
      <c r="P396" s="17">
        <v>43493</v>
      </c>
      <c r="Q396" s="17">
        <v>43494</v>
      </c>
      <c r="R396" s="24" t="s">
        <v>9886</v>
      </c>
      <c r="S396" s="92" t="str">
        <f>IF(Data[[#This Row],[TIPO DE INCAPACIDAD]]="LICENCIA DE PATERNIDAD","Licencia de paternidad",IF(Data[[#This Row],[TIPO DE INCAPACIDAD]]="LICENCIA DE LUTO","Licencia de Luto",_xlfn.IFNA(VLOOKUP(R396,'CIE-10 PARA RIPS'!$A$6:B13561,2,0),"No especificado")))</f>
        <v>Cefalea debida a tension</v>
      </c>
      <c r="T396" t="str">
        <f>IF(P396&lt;&gt;"", IF(P396&gt;0, IF(P396&lt;=DATE(YEAR(P396),MONTH(P396),DAY(P396)), IF(P396&gt;=DATE(YEAR(P396),MONTH(P396),1), IF(K396&gt;10, C396, IF(SUMIFS($K:$K, $C:$C, C396, $P:$P, "&gt;="&amp;DATE(YEAR(P396),MONTH(P396),1), $P:$P, "&lt;="&amp;EOMONTH(P396,0))&gt;10, C396, "")), ""))), "")</f>
        <v/>
      </c>
      <c r="U396" t="str">
        <f>IF(AND(P396&lt;&gt;"", P396&gt;=DATE(YEAR(P396),MONTH(P396),1), SUMIFS($K:$K, $C:$C, C396, $P:$P, "&gt;="&amp;DATE(YEAR(P396),MONTH(P396),1), $P:$P, "&lt;="&amp;EOMONTH(P396,0))&gt;10), K396, "")</f>
        <v/>
      </c>
      <c r="V396" t="str">
        <f>IF(AND(P396&lt;&gt;"", P396&gt;=DATE(YEAR(P396),MONTH(P396),1), SUMIFS($K:$K, $C:$C, C396, $P:$P, "&gt;="&amp;DATE(YEAR(P396),MONTH(P396),1), $P:$P, "&lt;="&amp;EOMONTH(P396,0))&gt;10), YEAR(P396), "")</f>
        <v/>
      </c>
      <c r="W396" t="str">
        <f>IF(AND(P396&lt;&gt;"", P396&gt;=DATE(YEAR(P396),MONTH(P396),1), SUMIFS($K:$K, $C:$C, C396, $P:$P, "&gt;="&amp;DATE(YEAR(P396),MONTH(P396),1), $P:$P, "&lt;="&amp;EOMONTH(P396,0))&gt;10), TEXT(P396, "MMMM"), "")</f>
        <v/>
      </c>
      <c r="X396" t="str" cm="1">
        <f t="array" ref="X396">IF(AND(P396&lt;&gt;"", P396&gt;=DATE(YEAR(P396),MONTH(P396),1), SUMIFS($K:$K, $C:$C, C396, $P:$P, "&gt;="&amp;DATE(YEAR(P396),MONTH(P396),1), $P:$P, "&lt;="&amp;EOMONTH(P396,0))&gt;10), _xlfn.TEXTJOIN(", ", TRUE, _xlfn._xlws.FILTER($R:$R, ($C:$C=C396) * ($P:$P&gt;=DATE(YEAR(P396),MONTH(P396),1)) * ($P:$P&lt;=EOMONTH(P396,0)))), "")</f>
        <v/>
      </c>
      <c r="Y396" t="str" cm="1">
        <f t="array" ref="Y396">IF(AND(P396&lt;&gt;"", P396&gt;=DATE(YEAR(P396),MONTH(P396),1), SUMIFS($K:$K, $C:$C, C396, $P:$P, "&gt;="&amp;DATE(YEAR(P396),MONTH(P396),1), $P:$P, "&lt;="&amp;EOMONTH(P396,0))&gt;10), _xlfn.TEXTJOIN(", ", TRUE, _xlfn._xlws.FILTER($S:$S, ($C:$C=C396) * ($P:$P&gt;=DATE(YEAR(P396),MONTH(P396),1)) * ($P:$P&lt;=EOMONTH(P396,0)))), "")</f>
        <v/>
      </c>
    </row>
    <row r="397" spans="1:25" x14ac:dyDescent="0.25">
      <c r="A397" s="83">
        <v>390</v>
      </c>
      <c r="B397" s="111" t="s">
        <v>26038</v>
      </c>
      <c r="C397" s="159" t="str">
        <f>_xlfn.XLOOKUP(D397,[1]!Data[CEDULA],[1]!Data[Nombre Completo],"No Existe",0,1)</f>
        <v>DARLINE ISABEL REDONDO HERNANDEZ</v>
      </c>
      <c r="D397" s="162">
        <v>22512113</v>
      </c>
      <c r="E397" s="139">
        <f>IFERROR(_xlfn.NUMBERVALUE(Data[[#This Row],[CEDULA ]],",","."),_xlfn.NUMBERVALUE(Data[[#This Row],[CEDULA ]],".",","))</f>
        <v>22512113</v>
      </c>
      <c r="F397" s="139" t="str">
        <f>_xlfn.XLOOKUP(E397,[1]!Data[CEDULA],[1]!Data[CARGO],"No Existe",0,1)</f>
        <v>RECEPCIONISTA</v>
      </c>
      <c r="G397" s="5" t="str">
        <f>_xlfn.XLOOKUP(E397,[1]!Data[CEDULA],[1]!Data[EMPRESA DONDE PRESTA SERVICIO],"No Existe",0,1)</f>
        <v>COMFAMILIAR ATLANTICO</v>
      </c>
      <c r="H397" s="5" t="str">
        <f>_xlfn.XLOOKUP(E397,[1]!Data[CEDULA],[1]!Data[UBICACIÓN],"No Existe",0,1)</f>
        <v>CENTRO RECREACIONAL TURIPANA</v>
      </c>
      <c r="I397" s="24" t="s">
        <v>25911</v>
      </c>
      <c r="J397" s="111" t="str">
        <f>UPPER(TEXT(Data[[#This Row],[F. INICIO]],"mmmm"))</f>
        <v>ENERO</v>
      </c>
      <c r="K397" s="9">
        <v>1</v>
      </c>
      <c r="L397" s="11" t="s">
        <v>5</v>
      </c>
      <c r="M397" s="9" t="s">
        <v>12770</v>
      </c>
      <c r="N397" s="141" t="str">
        <f>_xlfn.XLOOKUP(D397,[1]!Data[CEDULA],[1]!Data[EPS/SURA],"No Existe",0,1)</f>
        <v>SALUD TOTAL</v>
      </c>
      <c r="O397" s="5">
        <f>YEAR(Data[[#This Row],[F. INICIO]])</f>
        <v>2019</v>
      </c>
      <c r="P397" s="17">
        <v>43488</v>
      </c>
      <c r="Q397" s="17">
        <v>43488</v>
      </c>
      <c r="R397" s="7" t="s">
        <v>8939</v>
      </c>
      <c r="S397" s="92" t="str">
        <f>IF(Data[[#This Row],[TIPO DE INCAPACIDAD]]="LICENCIA DE PATERNIDAD","Licencia de paternidad",IF(Data[[#This Row],[TIPO DE INCAPACIDAD]]="LICENCIA DE LUTO","Licencia de Luto",_xlfn.IFNA(VLOOKUP(R397,'CIE-10 PARA RIPS'!$A$6:B13562,2,0),"No especificado")))</f>
        <v>Rinofaringitis aguda [resfriado comun]</v>
      </c>
      <c r="T397" t="str">
        <f>IF(P397&lt;&gt;"", IF(P397&gt;0, IF(P397&lt;=DATE(YEAR(P397),MONTH(P397),DAY(P397)), IF(P397&gt;=DATE(YEAR(P397),MONTH(P397),1), IF(K397&gt;10, C397, IF(SUMIFS($K:$K, $C:$C, C397, $P:$P, "&gt;="&amp;DATE(YEAR(P397),MONTH(P397),1), $P:$P, "&lt;="&amp;EOMONTH(P397,0))&gt;10, C397, "")), ""))), "")</f>
        <v/>
      </c>
      <c r="U397" t="str">
        <f>IF(AND(P397&lt;&gt;"", P397&gt;=DATE(YEAR(P397),MONTH(P397),1), SUMIFS($K:$K, $C:$C, C397, $P:$P, "&gt;="&amp;DATE(YEAR(P397),MONTH(P397),1), $P:$P, "&lt;="&amp;EOMONTH(P397,0))&gt;10), K397, "")</f>
        <v/>
      </c>
      <c r="V397" t="str">
        <f>IF(AND(P397&lt;&gt;"", P397&gt;=DATE(YEAR(P397),MONTH(P397),1), SUMIFS($K:$K, $C:$C, C397, $P:$P, "&gt;="&amp;DATE(YEAR(P397),MONTH(P397),1), $P:$P, "&lt;="&amp;EOMONTH(P397,0))&gt;10), YEAR(P397), "")</f>
        <v/>
      </c>
      <c r="W397" t="str">
        <f>IF(AND(P397&lt;&gt;"", P397&gt;=DATE(YEAR(P397),MONTH(P397),1), SUMIFS($K:$K, $C:$C, C397, $P:$P, "&gt;="&amp;DATE(YEAR(P397),MONTH(P397),1), $P:$P, "&lt;="&amp;EOMONTH(P397,0))&gt;10), TEXT(P397, "MMMM"), "")</f>
        <v/>
      </c>
      <c r="X397" t="str" cm="1">
        <f t="array" ref="X397">IF(AND(P397&lt;&gt;"", P397&gt;=DATE(YEAR(P397),MONTH(P397),1), SUMIFS($K:$K, $C:$C, C397, $P:$P, "&gt;="&amp;DATE(YEAR(P397),MONTH(P397),1), $P:$P, "&lt;="&amp;EOMONTH(P397,0))&gt;10), _xlfn.TEXTJOIN(", ", TRUE, _xlfn._xlws.FILTER($R:$R, ($C:$C=C397) * ($P:$P&gt;=DATE(YEAR(P397),MONTH(P397),1)) * ($P:$P&lt;=EOMONTH(P397,0)))), "")</f>
        <v/>
      </c>
      <c r="Y397" t="str" cm="1">
        <f t="array" ref="Y397">IF(AND(P397&lt;&gt;"", P397&gt;=DATE(YEAR(P397),MONTH(P397),1), SUMIFS($K:$K, $C:$C, C397, $P:$P, "&gt;="&amp;DATE(YEAR(P397),MONTH(P397),1), $P:$P, "&lt;="&amp;EOMONTH(P397,0))&gt;10), _xlfn.TEXTJOIN(", ", TRUE, _xlfn._xlws.FILTER($S:$S, ($C:$C=C397) * ($P:$P&gt;=DATE(YEAR(P397),MONTH(P397),1)) * ($P:$P&lt;=EOMONTH(P397,0)))), "")</f>
        <v/>
      </c>
    </row>
    <row r="398" spans="1:25" x14ac:dyDescent="0.25">
      <c r="A398" s="83">
        <v>391</v>
      </c>
      <c r="B398" s="111" t="s">
        <v>26038</v>
      </c>
      <c r="C398" s="159" t="str">
        <f>_xlfn.XLOOKUP(D398,[1]!Data[CEDULA],[1]!Data[Nombre Completo],"No Existe",0,1)</f>
        <v>GEOVANNI  MOLINA MOLINA</v>
      </c>
      <c r="D398" s="162">
        <v>72121794</v>
      </c>
      <c r="E398" s="139">
        <f>IFERROR(_xlfn.NUMBERVALUE(Data[[#This Row],[CEDULA ]],",","."),_xlfn.NUMBERVALUE(Data[[#This Row],[CEDULA ]],".",","))</f>
        <v>72121794</v>
      </c>
      <c r="F398" s="139" t="str">
        <f>_xlfn.XLOOKUP(E398,[1]!Data[CEDULA],[1]!Data[CARGO],"No Existe",0,1)</f>
        <v>SUPERNUMERARIO(A)</v>
      </c>
      <c r="G398" s="24" t="str">
        <f>_xlfn.XLOOKUP(E398,[1]!Data[CEDULA],[1]!Data[EMPRESA DONDE PRESTA SERVICIO],"No Existe",0,1)</f>
        <v>COMFAMILIAR ATLANTICO</v>
      </c>
      <c r="H398" s="24" t="str">
        <f>_xlfn.XLOOKUP(E398,[1]!Data[CEDULA],[1]!Data[UBICACIÓN],"No Existe",0,1)</f>
        <v>CENTRO RECREACIONAL TURIPANA</v>
      </c>
      <c r="I398" s="24" t="s">
        <v>25912</v>
      </c>
      <c r="J398" s="111" t="str">
        <f>UPPER(TEXT(Data[[#This Row],[F. INICIO]],"mmmm"))</f>
        <v>ENERO</v>
      </c>
      <c r="K398" s="13">
        <v>2</v>
      </c>
      <c r="L398" s="11" t="s">
        <v>5</v>
      </c>
      <c r="M398" s="11" t="s">
        <v>25630</v>
      </c>
      <c r="N398" s="141" t="str">
        <f>_xlfn.XLOOKUP(D398,[1]!Data[CEDULA],[1]!Data[EPS/SURA],"No Existe",0,1)</f>
        <v>SALUD TOTAL</v>
      </c>
      <c r="O398" s="11">
        <f>YEAR(Data[[#This Row],[F. INICIO]])</f>
        <v>2019</v>
      </c>
      <c r="P398" s="19">
        <v>43488</v>
      </c>
      <c r="Q398" s="19">
        <v>43489</v>
      </c>
      <c r="R398" s="24" t="s">
        <v>8675</v>
      </c>
      <c r="S398" s="92" t="str">
        <f>IF(Data[[#This Row],[TIPO DE INCAPACIDAD]]="LICENCIA DE PATERNIDAD","Licencia de paternidad",IF(Data[[#This Row],[TIPO DE INCAPACIDAD]]="LICENCIA DE LUTO","Licencia de Luto",_xlfn.IFNA(VLOOKUP(R398,'CIE-10 PARA RIPS'!$A$6:B13563,2,0),"No especificado")))</f>
        <v>Absceso periapical con fistula</v>
      </c>
      <c r="T398" t="str">
        <f>IF(P398&lt;&gt;"", IF(P398&gt;0, IF(P398&lt;=DATE(YEAR(P398),MONTH(P398),DAY(P398)), IF(P398&gt;=DATE(YEAR(P398),MONTH(P398),1), IF(K398&gt;10, C398, IF(SUMIFS($K:$K, $C:$C, C398, $P:$P, "&gt;="&amp;DATE(YEAR(P398),MONTH(P398),1), $P:$P, "&lt;="&amp;EOMONTH(P398,0))&gt;10, C398, "")), ""))), "")</f>
        <v/>
      </c>
      <c r="U398" t="str">
        <f>IF(AND(P398&lt;&gt;"", P398&gt;=DATE(YEAR(P398),MONTH(P398),1), SUMIFS($K:$K, $C:$C, C398, $P:$P, "&gt;="&amp;DATE(YEAR(P398),MONTH(P398),1), $P:$P, "&lt;="&amp;EOMONTH(P398,0))&gt;10), K398, "")</f>
        <v/>
      </c>
      <c r="V398" t="str">
        <f>IF(AND(P398&lt;&gt;"", P398&gt;=DATE(YEAR(P398),MONTH(P398),1), SUMIFS($K:$K, $C:$C, C398, $P:$P, "&gt;="&amp;DATE(YEAR(P398),MONTH(P398),1), $P:$P, "&lt;="&amp;EOMONTH(P398,0))&gt;10), YEAR(P398), "")</f>
        <v/>
      </c>
      <c r="W398" t="str">
        <f>IF(AND(P398&lt;&gt;"", P398&gt;=DATE(YEAR(P398),MONTH(P398),1), SUMIFS($K:$K, $C:$C, C398, $P:$P, "&gt;="&amp;DATE(YEAR(P398),MONTH(P398),1), $P:$P, "&lt;="&amp;EOMONTH(P398,0))&gt;10), TEXT(P398, "MMMM"), "")</f>
        <v/>
      </c>
      <c r="X398" t="str" cm="1">
        <f t="array" ref="X398">IF(AND(P398&lt;&gt;"", P398&gt;=DATE(YEAR(P398),MONTH(P398),1), SUMIFS($K:$K, $C:$C, C398, $P:$P, "&gt;="&amp;DATE(YEAR(P398),MONTH(P398),1), $P:$P, "&lt;="&amp;EOMONTH(P398,0))&gt;10), _xlfn.TEXTJOIN(", ", TRUE, _xlfn._xlws.FILTER($R:$R, ($C:$C=C398) * ($P:$P&gt;=DATE(YEAR(P398),MONTH(P398),1)) * ($P:$P&lt;=EOMONTH(P398,0)))), "")</f>
        <v/>
      </c>
      <c r="Y398" t="str" cm="1">
        <f t="array" ref="Y398">IF(AND(P398&lt;&gt;"", P398&gt;=DATE(YEAR(P398),MONTH(P398),1), SUMIFS($K:$K, $C:$C, C398, $P:$P, "&gt;="&amp;DATE(YEAR(P398),MONTH(P398),1), $P:$P, "&lt;="&amp;EOMONTH(P398,0))&gt;10), _xlfn.TEXTJOIN(", ", TRUE, _xlfn._xlws.FILTER($S:$S, ($C:$C=C398) * ($P:$P&gt;=DATE(YEAR(P398),MONTH(P398),1)) * ($P:$P&lt;=EOMONTH(P398,0)))), "")</f>
        <v/>
      </c>
    </row>
    <row r="399" spans="1:25" x14ac:dyDescent="0.25">
      <c r="A399" s="83">
        <v>392</v>
      </c>
      <c r="B399" s="111" t="s">
        <v>26038</v>
      </c>
      <c r="C399" s="159" t="str">
        <f>_xlfn.XLOOKUP(D399,[1]!Data[CEDULA],[1]!Data[Nombre Completo],"No Existe",0,1)</f>
        <v>JOSE LUIS RUIZ CASTILLO</v>
      </c>
      <c r="D399" s="163">
        <v>72000311</v>
      </c>
      <c r="E399" s="140">
        <f>IFERROR(_xlfn.NUMBERVALUE(Data[[#This Row],[CEDULA ]],",","."),_xlfn.NUMBERVALUE(Data[[#This Row],[CEDULA ]],".",","))</f>
        <v>72000311</v>
      </c>
      <c r="F399" s="140" t="str">
        <f>_xlfn.XLOOKUP(E399,[1]!Data[CEDULA],[1]!Data[CARGO],"No Existe",0,1)</f>
        <v>BARMAN</v>
      </c>
      <c r="G399" s="5" t="str">
        <f>_xlfn.XLOOKUP(E399,[1]!Data[CEDULA],[1]!Data[EMPRESA DONDE PRESTA SERVICIO],"No Existe",0,1)</f>
        <v>COMFAMILIAR ATLANTICO</v>
      </c>
      <c r="H399" s="5" t="str">
        <f>_xlfn.XLOOKUP(E399,[1]!Data[CEDULA],[1]!Data[UBICACIÓN],"No Existe",0,1)</f>
        <v>C.ATENCION. C.76</v>
      </c>
      <c r="I399" s="24" t="s">
        <v>25912</v>
      </c>
      <c r="J399" s="111" t="str">
        <f>UPPER(TEXT(Data[[#This Row],[F. INICIO]],"mmmm"))</f>
        <v>ENERO</v>
      </c>
      <c r="K399" s="9">
        <v>2</v>
      </c>
      <c r="L399" s="11" t="s">
        <v>5</v>
      </c>
      <c r="M399" s="11" t="s">
        <v>25630</v>
      </c>
      <c r="N399" s="141" t="str">
        <f>_xlfn.XLOOKUP(D399,[1]!Data[CEDULA],[1]!Data[EPS/SURA],"No Existe",0,1)</f>
        <v>E.P.S SANITAS</v>
      </c>
      <c r="O399" s="5">
        <f>YEAR(Data[[#This Row],[F. INICIO]])</f>
        <v>2019</v>
      </c>
      <c r="P399" s="17">
        <v>43481</v>
      </c>
      <c r="Q399" s="17">
        <v>43482</v>
      </c>
      <c r="R399" s="35" t="s">
        <v>8697</v>
      </c>
      <c r="S399" s="92" t="str">
        <f>IF(Data[[#This Row],[TIPO DE INCAPACIDAD]]="LICENCIA DE PATERNIDAD","Licencia de paternidad",IF(Data[[#This Row],[TIPO DE INCAPACIDAD]]="LICENCIA DE LUTO","Licencia de Luto",_xlfn.IFNA(VLOOKUP(R399,'CIE-10 PARA RIPS'!$A$6:B13564,2,0),"No especificado")))</f>
        <v>Caries de la dentina</v>
      </c>
      <c r="T399" t="str">
        <f>IF(P399&lt;&gt;"", IF(P399&gt;0, IF(P399&lt;=DATE(YEAR(P399),MONTH(P399),DAY(P399)), IF(P399&gt;=DATE(YEAR(P399),MONTH(P399),1), IF(K399&gt;10, C399, IF(SUMIFS($K:$K, $C:$C, C399, $P:$P, "&gt;="&amp;DATE(YEAR(P399),MONTH(P399),1), $P:$P, "&lt;="&amp;EOMONTH(P399,0))&gt;10, C399, "")), ""))), "")</f>
        <v/>
      </c>
      <c r="U399" t="str">
        <f>IF(AND(P399&lt;&gt;"", P399&gt;=DATE(YEAR(P399),MONTH(P399),1), SUMIFS($K:$K, $C:$C, C399, $P:$P, "&gt;="&amp;DATE(YEAR(P399),MONTH(P399),1), $P:$P, "&lt;="&amp;EOMONTH(P399,0))&gt;10), K399, "")</f>
        <v/>
      </c>
      <c r="V399" t="str">
        <f>IF(AND(P399&lt;&gt;"", P399&gt;=DATE(YEAR(P399),MONTH(P399),1), SUMIFS($K:$K, $C:$C, C399, $P:$P, "&gt;="&amp;DATE(YEAR(P399),MONTH(P399),1), $P:$P, "&lt;="&amp;EOMONTH(P399,0))&gt;10), YEAR(P399), "")</f>
        <v/>
      </c>
      <c r="W399" t="str">
        <f>IF(AND(P399&lt;&gt;"", P399&gt;=DATE(YEAR(P399),MONTH(P399),1), SUMIFS($K:$K, $C:$C, C399, $P:$P, "&gt;="&amp;DATE(YEAR(P399),MONTH(P399),1), $P:$P, "&lt;="&amp;EOMONTH(P399,0))&gt;10), TEXT(P399, "MMMM"), "")</f>
        <v/>
      </c>
      <c r="X399" t="str" cm="1">
        <f t="array" ref="X399">IF(AND(P399&lt;&gt;"", P399&gt;=DATE(YEAR(P399),MONTH(P399),1), SUMIFS($K:$K, $C:$C, C399, $P:$P, "&gt;="&amp;DATE(YEAR(P399),MONTH(P399),1), $P:$P, "&lt;="&amp;EOMONTH(P399,0))&gt;10), _xlfn.TEXTJOIN(", ", TRUE, _xlfn._xlws.FILTER($R:$R, ($C:$C=C399) * ($P:$P&gt;=DATE(YEAR(P399),MONTH(P399),1)) * ($P:$P&lt;=EOMONTH(P399,0)))), "")</f>
        <v/>
      </c>
      <c r="Y399" t="str" cm="1">
        <f t="array" ref="Y399">IF(AND(P399&lt;&gt;"", P399&gt;=DATE(YEAR(P399),MONTH(P399),1), SUMIFS($K:$K, $C:$C, C399, $P:$P, "&gt;="&amp;DATE(YEAR(P399),MONTH(P399),1), $P:$P, "&lt;="&amp;EOMONTH(P399,0))&gt;10), _xlfn.TEXTJOIN(", ", TRUE, _xlfn._xlws.FILTER($S:$S, ($C:$C=C399) * ($P:$P&gt;=DATE(YEAR(P399),MONTH(P399),1)) * ($P:$P&lt;=EOMONTH(P399,0)))), "")</f>
        <v/>
      </c>
    </row>
    <row r="400" spans="1:25" x14ac:dyDescent="0.25">
      <c r="A400" s="83">
        <v>393</v>
      </c>
      <c r="B400" s="111" t="s">
        <v>26038</v>
      </c>
      <c r="C400" s="159" t="str">
        <f>_xlfn.XLOOKUP(D400,[1]!Data[CEDULA],[1]!Data[Nombre Completo],"No Existe",0,1)</f>
        <v>EDGAR ENRIQUE AMAYA JIMENEZ</v>
      </c>
      <c r="D400" s="163">
        <v>1044392017</v>
      </c>
      <c r="E400" s="140">
        <f>IFERROR(_xlfn.NUMBERVALUE(Data[[#This Row],[CEDULA ]],",","."),_xlfn.NUMBERVALUE(Data[[#This Row],[CEDULA ]],".",","))</f>
        <v>1044392017</v>
      </c>
      <c r="F400" s="140" t="str">
        <f>_xlfn.XLOOKUP(E400,[1]!Data[CEDULA],[1]!Data[CARGO],"No Existe",0,1)</f>
        <v>OFICIOS VARIOS</v>
      </c>
      <c r="G400" s="11" t="str">
        <f>_xlfn.XLOOKUP(E400,[1]!Data[CEDULA],[1]!Data[EMPRESA DONDE PRESTA SERVICIO],"No Existe",0,1)</f>
        <v>COMFAMILIAR ATLANTICO</v>
      </c>
      <c r="H400" s="11" t="str">
        <f>_xlfn.XLOOKUP(E400,[1]!Data[CEDULA],[1]!Data[UBICACIÓN],"No Existe",0,1)</f>
        <v>CENTRO RECREACIONAL TURIPANA</v>
      </c>
      <c r="I400" s="11" t="s">
        <v>25912</v>
      </c>
      <c r="J400" s="111" t="str">
        <f>UPPER(TEXT(Data[[#This Row],[F. INICIO]],"mmmm"))</f>
        <v>ENERO</v>
      </c>
      <c r="K400" s="13">
        <v>1</v>
      </c>
      <c r="L400" s="11" t="s">
        <v>5</v>
      </c>
      <c r="M400" s="11" t="s">
        <v>25630</v>
      </c>
      <c r="N400" s="141" t="str">
        <f>_xlfn.XLOOKUP(D400,[1]!Data[CEDULA],[1]!Data[EPS/SURA],"No Existe",0,1)</f>
        <v>SALUD TOTAL</v>
      </c>
      <c r="O400" s="5">
        <f>YEAR(Data[[#This Row],[F. INICIO]])</f>
        <v>2019</v>
      </c>
      <c r="P400" s="19">
        <v>43475</v>
      </c>
      <c r="Q400" s="19">
        <v>43475</v>
      </c>
      <c r="R400" s="8" t="s">
        <v>88</v>
      </c>
      <c r="S400" s="92" t="str">
        <f>IF(Data[[#This Row],[TIPO DE INCAPACIDAD]]="LICENCIA DE PATERNIDAD","Licencia de paternidad",IF(Data[[#This Row],[TIPO DE INCAPACIDAD]]="LICENCIA DE LUTO","Licencia de Luto",_xlfn.IFNA(VLOOKUP(R400,'CIE-10 PARA RIPS'!$A$6:B13565,2,0),"No especificado")))</f>
        <v>Fiebre, no especificada</v>
      </c>
      <c r="T400" t="str">
        <f>IF(P400&lt;&gt;"", IF(P400&gt;0, IF(P400&lt;=DATE(YEAR(P400),MONTH(P400),DAY(P400)), IF(P400&gt;=DATE(YEAR(P400),MONTH(P400),1), IF(K400&gt;10, C400, IF(SUMIFS($K:$K, $C:$C, C400, $P:$P, "&gt;="&amp;DATE(YEAR(P400),MONTH(P400),1), $P:$P, "&lt;="&amp;EOMONTH(P400,0))&gt;10, C400, "")), ""))), "")</f>
        <v/>
      </c>
      <c r="U400" t="str">
        <f>IF(AND(P400&lt;&gt;"", P400&gt;=DATE(YEAR(P400),MONTH(P400),1), SUMIFS($K:$K, $C:$C, C400, $P:$P, "&gt;="&amp;DATE(YEAR(P400),MONTH(P400),1), $P:$P, "&lt;="&amp;EOMONTH(P400,0))&gt;10), K400, "")</f>
        <v/>
      </c>
      <c r="V400" t="str">
        <f>IF(AND(P400&lt;&gt;"", P400&gt;=DATE(YEAR(P400),MONTH(P400),1), SUMIFS($K:$K, $C:$C, C400, $P:$P, "&gt;="&amp;DATE(YEAR(P400),MONTH(P400),1), $P:$P, "&lt;="&amp;EOMONTH(P400,0))&gt;10), YEAR(P400), "")</f>
        <v/>
      </c>
      <c r="W400" t="str">
        <f>IF(AND(P400&lt;&gt;"", P400&gt;=DATE(YEAR(P400),MONTH(P400),1), SUMIFS($K:$K, $C:$C, C400, $P:$P, "&gt;="&amp;DATE(YEAR(P400),MONTH(P400),1), $P:$P, "&lt;="&amp;EOMONTH(P400,0))&gt;10), TEXT(P400, "MMMM"), "")</f>
        <v/>
      </c>
      <c r="X400" t="str" cm="1">
        <f t="array" ref="X400">IF(AND(P400&lt;&gt;"", P400&gt;=DATE(YEAR(P400),MONTH(P400),1), SUMIFS($K:$K, $C:$C, C400, $P:$P, "&gt;="&amp;DATE(YEAR(P400),MONTH(P400),1), $P:$P, "&lt;="&amp;EOMONTH(P400,0))&gt;10), _xlfn.TEXTJOIN(", ", TRUE, _xlfn._xlws.FILTER($R:$R, ($C:$C=C400) * ($P:$P&gt;=DATE(YEAR(P400),MONTH(P400),1)) * ($P:$P&lt;=EOMONTH(P400,0)))), "")</f>
        <v/>
      </c>
      <c r="Y400" t="str" cm="1">
        <f t="array" ref="Y400">IF(AND(P400&lt;&gt;"", P400&gt;=DATE(YEAR(P400),MONTH(P400),1), SUMIFS($K:$K, $C:$C, C400, $P:$P, "&gt;="&amp;DATE(YEAR(P400),MONTH(P400),1), $P:$P, "&lt;="&amp;EOMONTH(P400,0))&gt;10), _xlfn.TEXTJOIN(", ", TRUE, _xlfn._xlws.FILTER($S:$S, ($C:$C=C400) * ($P:$P&gt;=DATE(YEAR(P400),MONTH(P400),1)) * ($P:$P&lt;=EOMONTH(P400,0)))), "")</f>
        <v/>
      </c>
    </row>
    <row r="401" spans="1:25" x14ac:dyDescent="0.25">
      <c r="A401" s="83">
        <v>394</v>
      </c>
      <c r="B401" s="111" t="s">
        <v>26038</v>
      </c>
      <c r="C401" s="159" t="str">
        <f>_xlfn.XLOOKUP(D401,[1]!Data[CEDULA],[1]!Data[Nombre Completo],"No Existe",0,1)</f>
        <v>EDGARDO JOSE CASTRO SANDOVAL</v>
      </c>
      <c r="D401" s="163">
        <v>72293897</v>
      </c>
      <c r="E401" s="140">
        <f>IFERROR(_xlfn.NUMBERVALUE(Data[[#This Row],[CEDULA ]],",","."),_xlfn.NUMBERVALUE(Data[[#This Row],[CEDULA ]],".",","))</f>
        <v>72293897</v>
      </c>
      <c r="F401" s="140" t="str">
        <f>_xlfn.XLOOKUP(E401,[1]!Data[CEDULA],[1]!Data[CARGO],"No Existe",0,1)</f>
        <v>SUPERNUMERARIO(A)</v>
      </c>
      <c r="G401" s="5" t="str">
        <f>_xlfn.XLOOKUP(E401,[1]!Data[CEDULA],[1]!Data[EMPRESA DONDE PRESTA SERVICIO],"No Existe",0,1)</f>
        <v>COMFAMILIAR ATLANTICO</v>
      </c>
      <c r="H401" s="5" t="str">
        <f>_xlfn.XLOOKUP(E401,[1]!Data[CEDULA],[1]!Data[UBICACIÓN],"No Existe",0,1)</f>
        <v>CENTRO RECREACIONAL TURIPANA</v>
      </c>
      <c r="I401" s="5" t="s">
        <v>25912</v>
      </c>
      <c r="J401" s="111" t="str">
        <f>UPPER(TEXT(Data[[#This Row],[F. INICIO]],"mmmm"))</f>
        <v>FEBRERO</v>
      </c>
      <c r="K401" s="9">
        <v>2</v>
      </c>
      <c r="L401" s="11" t="s">
        <v>5</v>
      </c>
      <c r="M401" s="11" t="s">
        <v>25630</v>
      </c>
      <c r="N401" s="141" t="str">
        <f>_xlfn.XLOOKUP(D401,[1]!Data[CEDULA],[1]!Data[EPS/SURA],"No Existe",0,1)</f>
        <v>EPS/SURA</v>
      </c>
      <c r="O401" s="5">
        <f>YEAR(Data[[#This Row],[F. INICIO]])</f>
        <v>2019</v>
      </c>
      <c r="P401" s="17">
        <v>43497</v>
      </c>
      <c r="Q401" s="18">
        <v>43498</v>
      </c>
      <c r="R401" s="4" t="s">
        <v>7583</v>
      </c>
      <c r="S401" s="92" t="str">
        <f>IF(Data[[#This Row],[TIPO DE INCAPACIDAD]]="LICENCIA DE PATERNIDAD","Licencia de paternidad",IF(Data[[#This Row],[TIPO DE INCAPACIDAD]]="LICENCIA DE LUTO","Licencia de Luto",_xlfn.IFNA(VLOOKUP(R401,'CIE-10 PARA RIPS'!$A$6:B13566,2,0),"No especificado")))</f>
        <v>Espolon calcaneo</v>
      </c>
      <c r="T401" t="str">
        <f>IF(P401&lt;&gt;"", IF(P401&gt;0, IF(P401&lt;=DATE(YEAR(P401),MONTH(P401),DAY(P401)), IF(P401&gt;=DATE(YEAR(P401),MONTH(P401),1), IF(K401&gt;10, C401, IF(SUMIFS($K:$K, $C:$C, C401, $P:$P, "&gt;="&amp;DATE(YEAR(P401),MONTH(P401),1), $P:$P, "&lt;="&amp;EOMONTH(P401,0))&gt;10, C401, "")), ""))), "")</f>
        <v/>
      </c>
      <c r="U401" t="str">
        <f>IF(AND(P401&lt;&gt;"", P401&gt;=DATE(YEAR(P401),MONTH(P401),1), SUMIFS($K:$K, $C:$C, C401, $P:$P, "&gt;="&amp;DATE(YEAR(P401),MONTH(P401),1), $P:$P, "&lt;="&amp;EOMONTH(P401,0))&gt;10), K401, "")</f>
        <v/>
      </c>
      <c r="V401" t="str">
        <f>IF(AND(P401&lt;&gt;"", P401&gt;=DATE(YEAR(P401),MONTH(P401),1), SUMIFS($K:$K, $C:$C, C401, $P:$P, "&gt;="&amp;DATE(YEAR(P401),MONTH(P401),1), $P:$P, "&lt;="&amp;EOMONTH(P401,0))&gt;10), YEAR(P401), "")</f>
        <v/>
      </c>
      <c r="W401" t="str">
        <f>IF(AND(P401&lt;&gt;"", P401&gt;=DATE(YEAR(P401),MONTH(P401),1), SUMIFS($K:$K, $C:$C, C401, $P:$P, "&gt;="&amp;DATE(YEAR(P401),MONTH(P401),1), $P:$P, "&lt;="&amp;EOMONTH(P401,0))&gt;10), TEXT(P401, "MMMM"), "")</f>
        <v/>
      </c>
      <c r="X401" t="str" cm="1">
        <f t="array" ref="X401">IF(AND(P401&lt;&gt;"", P401&gt;=DATE(YEAR(P401),MONTH(P401),1), SUMIFS($K:$K, $C:$C, C401, $P:$P, "&gt;="&amp;DATE(YEAR(P401),MONTH(P401),1), $P:$P, "&lt;="&amp;EOMONTH(P401,0))&gt;10), _xlfn.TEXTJOIN(", ", TRUE, _xlfn._xlws.FILTER($R:$R, ($C:$C=C401) * ($P:$P&gt;=DATE(YEAR(P401),MONTH(P401),1)) * ($P:$P&lt;=EOMONTH(P401,0)))), "")</f>
        <v/>
      </c>
      <c r="Y401" t="str" cm="1">
        <f t="array" ref="Y401">IF(AND(P401&lt;&gt;"", P401&gt;=DATE(YEAR(P401),MONTH(P401),1), SUMIFS($K:$K, $C:$C, C401, $P:$P, "&gt;="&amp;DATE(YEAR(P401),MONTH(P401),1), $P:$P, "&lt;="&amp;EOMONTH(P401,0))&gt;10), _xlfn.TEXTJOIN(", ", TRUE, _xlfn._xlws.FILTER($S:$S, ($C:$C=C401) * ($P:$P&gt;=DATE(YEAR(P401),MONTH(P401),1)) * ($P:$P&lt;=EOMONTH(P401,0)))), "")</f>
        <v/>
      </c>
    </row>
    <row r="402" spans="1:25" x14ac:dyDescent="0.25">
      <c r="A402" s="83">
        <v>395</v>
      </c>
      <c r="B402" s="111" t="s">
        <v>26038</v>
      </c>
      <c r="C402" s="159" t="str">
        <f>_xlfn.XLOOKUP(D402,[1]!Data[CEDULA],[1]!Data[Nombre Completo],"No Existe",0,1)</f>
        <v>CRISTIAN  PALMETT BROCHERO</v>
      </c>
      <c r="D402" s="163">
        <v>1143246947</v>
      </c>
      <c r="E402" s="140">
        <f>IFERROR(_xlfn.NUMBERVALUE(Data[[#This Row],[CEDULA ]],",","."),_xlfn.NUMBERVALUE(Data[[#This Row],[CEDULA ]],".",","))</f>
        <v>1143246947</v>
      </c>
      <c r="F402" s="140" t="str">
        <f>_xlfn.XLOOKUP(E402,[1]!Data[CEDULA],[1]!Data[CARGO],"No Existe",0,1)</f>
        <v>SUPERNUMERARIO(A)</v>
      </c>
      <c r="G402" s="11" t="str">
        <f>_xlfn.XLOOKUP(E402,[1]!Data[CEDULA],[1]!Data[EMPRESA DONDE PRESTA SERVICIO],"No Existe",0,1)</f>
        <v>COMFAMILIAR ATLANTICO</v>
      </c>
      <c r="H402" s="11" t="str">
        <f>_xlfn.XLOOKUP(E402,[1]!Data[CEDULA],[1]!Data[UBICACIÓN],"No Existe",0,1)</f>
        <v>SEDE NORTE</v>
      </c>
      <c r="I402" s="11" t="s">
        <v>25912</v>
      </c>
      <c r="J402" s="111" t="str">
        <f>UPPER(TEXT(Data[[#This Row],[F. INICIO]],"mmmm"))</f>
        <v>MAYO</v>
      </c>
      <c r="K402" s="9">
        <v>1</v>
      </c>
      <c r="L402" s="11" t="s">
        <v>5</v>
      </c>
      <c r="M402" s="11" t="s">
        <v>25630</v>
      </c>
      <c r="N402" s="141" t="str">
        <f>_xlfn.XLOOKUP(D402,[1]!Data[CEDULA],[1]!Data[EPS/SURA],"No Existe",0,1)</f>
        <v>MUTUALSER</v>
      </c>
      <c r="O402" s="5">
        <f>YEAR(Data[[#This Row],[F. INICIO]])</f>
        <v>2019</v>
      </c>
      <c r="P402" s="19">
        <v>43596</v>
      </c>
      <c r="Q402" s="19">
        <v>43596</v>
      </c>
      <c r="R402" s="4" t="s">
        <v>7682</v>
      </c>
      <c r="S402" s="92" t="str">
        <f>IF(Data[[#This Row],[TIPO DE INCAPACIDAD]]="LICENCIA DE PATERNIDAD","Licencia de paternidad",IF(Data[[#This Row],[TIPO DE INCAPACIDAD]]="LICENCIA DE LUTO","Licencia de Luto",_xlfn.IFNA(VLOOKUP(R402,'CIE-10 PARA RIPS'!$A$6:B13567,2,0),"No especificado")))</f>
        <v>Lumbago no especificado</v>
      </c>
      <c r="T402" t="str">
        <f>IF(P402&lt;&gt;"", IF(P402&gt;0, IF(P402&lt;=DATE(YEAR(P402),MONTH(P402),DAY(P402)), IF(P402&gt;=DATE(YEAR(P402),MONTH(P402),1), IF(K402&gt;10, C402, IF(SUMIFS($K:$K, $C:$C, C402, $P:$P, "&gt;="&amp;DATE(YEAR(P402),MONTH(P402),1), $P:$P, "&lt;="&amp;EOMONTH(P402,0))&gt;10, C402, "")), ""))), "")</f>
        <v/>
      </c>
      <c r="U402" t="str">
        <f>IF(AND(P402&lt;&gt;"", P402&gt;=DATE(YEAR(P402),MONTH(P402),1), SUMIFS($K:$K, $C:$C, C402, $P:$P, "&gt;="&amp;DATE(YEAR(P402),MONTH(P402),1), $P:$P, "&lt;="&amp;EOMONTH(P402,0))&gt;10), K402, "")</f>
        <v/>
      </c>
      <c r="V402" t="str">
        <f>IF(AND(P402&lt;&gt;"", P402&gt;=DATE(YEAR(P402),MONTH(P402),1), SUMIFS($K:$K, $C:$C, C402, $P:$P, "&gt;="&amp;DATE(YEAR(P402),MONTH(P402),1), $P:$P, "&lt;="&amp;EOMONTH(P402,0))&gt;10), YEAR(P402), "")</f>
        <v/>
      </c>
      <c r="W402" t="str">
        <f>IF(AND(P402&lt;&gt;"", P402&gt;=DATE(YEAR(P402),MONTH(P402),1), SUMIFS($K:$K, $C:$C, C402, $P:$P, "&gt;="&amp;DATE(YEAR(P402),MONTH(P402),1), $P:$P, "&lt;="&amp;EOMONTH(P402,0))&gt;10), TEXT(P402, "MMMM"), "")</f>
        <v/>
      </c>
      <c r="X402" t="str" cm="1">
        <f t="array" ref="X402">IF(AND(P402&lt;&gt;"", P402&gt;=DATE(YEAR(P402),MONTH(P402),1), SUMIFS($K:$K, $C:$C, C402, $P:$P, "&gt;="&amp;DATE(YEAR(P402),MONTH(P402),1), $P:$P, "&lt;="&amp;EOMONTH(P402,0))&gt;10), _xlfn.TEXTJOIN(", ", TRUE, _xlfn._xlws.FILTER($R:$R, ($C:$C=C402) * ($P:$P&gt;=DATE(YEAR(P402),MONTH(P402),1)) * ($P:$P&lt;=EOMONTH(P402,0)))), "")</f>
        <v/>
      </c>
      <c r="Y402" t="str" cm="1">
        <f t="array" ref="Y402">IF(AND(P402&lt;&gt;"", P402&gt;=DATE(YEAR(P402),MONTH(P402),1), SUMIFS($K:$K, $C:$C, C402, $P:$P, "&gt;="&amp;DATE(YEAR(P402),MONTH(P402),1), $P:$P, "&lt;="&amp;EOMONTH(P402,0))&gt;10), _xlfn.TEXTJOIN(", ", TRUE, _xlfn._xlws.FILTER($S:$S, ($C:$C=C402) * ($P:$P&gt;=DATE(YEAR(P402),MONTH(P402),1)) * ($P:$P&lt;=EOMONTH(P402,0)))), "")</f>
        <v/>
      </c>
    </row>
    <row r="403" spans="1:25" x14ac:dyDescent="0.25">
      <c r="A403" s="83">
        <v>396</v>
      </c>
      <c r="B403" s="111" t="s">
        <v>26038</v>
      </c>
      <c r="C403" s="159" t="str">
        <f>_xlfn.XLOOKUP(D403,[1]!Data[CEDULA],[1]!Data[Nombre Completo],"No Existe",0,1)</f>
        <v>HIDY  MENDOZA MENDOZA</v>
      </c>
      <c r="D403" s="163">
        <v>1044422931</v>
      </c>
      <c r="E403" s="140">
        <f>IFERROR(_xlfn.NUMBERVALUE(Data[[#This Row],[CEDULA ]],",","."),_xlfn.NUMBERVALUE(Data[[#This Row],[CEDULA ]],".",","))</f>
        <v>1044422931</v>
      </c>
      <c r="F403" s="140" t="str">
        <f>_xlfn.XLOOKUP(E403,[1]!Data[CEDULA],[1]!Data[CARGO],"No Existe",0,1)</f>
        <v>SUPERNUMERARIO(A)</v>
      </c>
      <c r="G403" s="16" t="str">
        <f>_xlfn.XLOOKUP(E403,[1]!Data[CEDULA],[1]!Data[EMPRESA DONDE PRESTA SERVICIO],"No Existe",0,1)</f>
        <v>COMFAMILIAR ATLANTICO</v>
      </c>
      <c r="H403" s="16" t="str">
        <f>_xlfn.XLOOKUP(E403,[1]!Data[CEDULA],[1]!Data[UBICACIÓN],"No Existe",0,1)</f>
        <v>SEDE CARIBE</v>
      </c>
      <c r="I403" s="16" t="s">
        <v>25911</v>
      </c>
      <c r="J403" s="111" t="str">
        <f>UPPER(TEXT(Data[[#This Row],[F. INICIO]],"mmmm"))</f>
        <v>MAYO</v>
      </c>
      <c r="K403" s="9">
        <v>1</v>
      </c>
      <c r="L403" s="11" t="s">
        <v>5</v>
      </c>
      <c r="M403" s="11" t="s">
        <v>25630</v>
      </c>
      <c r="N403" s="141" t="str">
        <f>_xlfn.XLOOKUP(D403,[1]!Data[CEDULA],[1]!Data[EPS/SURA],"No Existe",0,1)</f>
        <v>SALUD TOTAL</v>
      </c>
      <c r="O403" s="5">
        <f>YEAR(Data[[#This Row],[F. INICIO]])</f>
        <v>2019</v>
      </c>
      <c r="P403" s="19">
        <v>43596</v>
      </c>
      <c r="Q403" s="19">
        <v>43596</v>
      </c>
      <c r="R403" s="4" t="s">
        <v>5597</v>
      </c>
      <c r="S403" s="92" t="str">
        <f>IF(Data[[#This Row],[TIPO DE INCAPACIDAD]]="LICENCIA DE PATERNIDAD","Licencia de paternidad",IF(Data[[#This Row],[TIPO DE INCAPACIDAD]]="LICENCIA DE LUTO","Licencia de Luto",_xlfn.IFNA(VLOOKUP(R403,'CIE-10 PARA RIPS'!$A$6:B13568,2,0),"No especificado")))</f>
        <v>Otros dolores abdominales y los no especificados</v>
      </c>
      <c r="T403" t="str">
        <f>IF(P403&lt;&gt;"", IF(P403&gt;0, IF(P403&lt;=DATE(YEAR(P403),MONTH(P403),DAY(P403)), IF(P403&gt;=DATE(YEAR(P403),MONTH(P403),1), IF(K403&gt;10, C403, IF(SUMIFS($K:$K, $C:$C, C403, $P:$P, "&gt;="&amp;DATE(YEAR(P403),MONTH(P403),1), $P:$P, "&lt;="&amp;EOMONTH(P403,0))&gt;10, C403, "")), ""))), "")</f>
        <v/>
      </c>
      <c r="U403" t="str">
        <f>IF(AND(P403&lt;&gt;"", P403&gt;=DATE(YEAR(P403),MONTH(P403),1), SUMIFS($K:$K, $C:$C, C403, $P:$P, "&gt;="&amp;DATE(YEAR(P403),MONTH(P403),1), $P:$P, "&lt;="&amp;EOMONTH(P403,0))&gt;10), K403, "")</f>
        <v/>
      </c>
      <c r="V403" t="str">
        <f>IF(AND(P403&lt;&gt;"", P403&gt;=DATE(YEAR(P403),MONTH(P403),1), SUMIFS($K:$K, $C:$C, C403, $P:$P, "&gt;="&amp;DATE(YEAR(P403),MONTH(P403),1), $P:$P, "&lt;="&amp;EOMONTH(P403,0))&gt;10), YEAR(P403), "")</f>
        <v/>
      </c>
      <c r="W403" t="str">
        <f>IF(AND(P403&lt;&gt;"", P403&gt;=DATE(YEAR(P403),MONTH(P403),1), SUMIFS($K:$K, $C:$C, C403, $P:$P, "&gt;="&amp;DATE(YEAR(P403),MONTH(P403),1), $P:$P, "&lt;="&amp;EOMONTH(P403,0))&gt;10), TEXT(P403, "MMMM"), "")</f>
        <v/>
      </c>
      <c r="X403" t="str" cm="1">
        <f t="array" ref="X403">IF(AND(P403&lt;&gt;"", P403&gt;=DATE(YEAR(P403),MONTH(P403),1), SUMIFS($K:$K, $C:$C, C403, $P:$P, "&gt;="&amp;DATE(YEAR(P403),MONTH(P403),1), $P:$P, "&lt;="&amp;EOMONTH(P403,0))&gt;10), _xlfn.TEXTJOIN(", ", TRUE, _xlfn._xlws.FILTER($R:$R, ($C:$C=C403) * ($P:$P&gt;=DATE(YEAR(P403),MONTH(P403),1)) * ($P:$P&lt;=EOMONTH(P403,0)))), "")</f>
        <v/>
      </c>
      <c r="Y403" t="str" cm="1">
        <f t="array" ref="Y403">IF(AND(P403&lt;&gt;"", P403&gt;=DATE(YEAR(P403),MONTH(P403),1), SUMIFS($K:$K, $C:$C, C403, $P:$P, "&gt;="&amp;DATE(YEAR(P403),MONTH(P403),1), $P:$P, "&lt;="&amp;EOMONTH(P403,0))&gt;10), _xlfn.TEXTJOIN(", ", TRUE, _xlfn._xlws.FILTER($S:$S, ($C:$C=C403) * ($P:$P&gt;=DATE(YEAR(P403),MONTH(P403),1)) * ($P:$P&lt;=EOMONTH(P403,0)))), "")</f>
        <v/>
      </c>
    </row>
    <row r="404" spans="1:25" x14ac:dyDescent="0.25">
      <c r="A404" s="83">
        <v>397</v>
      </c>
      <c r="B404" s="111" t="s">
        <v>26038</v>
      </c>
      <c r="C404" s="159" t="str">
        <f>_xlfn.XLOOKUP(D404,[1]!Data[CEDULA],[1]!Data[Nombre Completo],"No Existe",0,1)</f>
        <v>JOSE JUNIOR GONZALEZ MARTINEZ</v>
      </c>
      <c r="D404" s="163">
        <v>1044428401</v>
      </c>
      <c r="E404" s="140">
        <f>IFERROR(_xlfn.NUMBERVALUE(Data[[#This Row],[CEDULA ]],",","."),_xlfn.NUMBERVALUE(Data[[#This Row],[CEDULA ]],".",","))</f>
        <v>1044428401</v>
      </c>
      <c r="F404" s="140" t="str">
        <f>_xlfn.XLOOKUP(E404,[1]!Data[CEDULA],[1]!Data[CARGO],"No Existe",0,1)</f>
        <v>SALVAVIDAS</v>
      </c>
      <c r="G404" s="11" t="str">
        <f>_xlfn.XLOOKUP(E404,[1]!Data[CEDULA],[1]!Data[EMPRESA DONDE PRESTA SERVICIO],"No Existe",0,1)</f>
        <v>COMFAMILIAR ATLANTICO</v>
      </c>
      <c r="H404" s="11" t="str">
        <f>_xlfn.XLOOKUP(E404,[1]!Data[CEDULA],[1]!Data[UBICACIÓN],"No Existe",0,1)</f>
        <v>DIRECCION RECREACION</v>
      </c>
      <c r="I404" s="11" t="s">
        <v>25912</v>
      </c>
      <c r="J404" s="111" t="str">
        <f>UPPER(TEXT(Data[[#This Row],[F. INICIO]],"mmmm"))</f>
        <v>MAYO</v>
      </c>
      <c r="K404" s="13">
        <v>7</v>
      </c>
      <c r="L404" s="11" t="s">
        <v>5</v>
      </c>
      <c r="M404" s="11" t="s">
        <v>25630</v>
      </c>
      <c r="N404" s="141" t="str">
        <f>_xlfn.XLOOKUP(D404,[1]!Data[CEDULA],[1]!Data[EPS/SURA],"No Existe",0,1)</f>
        <v>SALUD TOTAL</v>
      </c>
      <c r="O404" s="5">
        <f>YEAR(Data[[#This Row],[F. INICIO]])</f>
        <v>2019</v>
      </c>
      <c r="P404" s="19">
        <v>43590</v>
      </c>
      <c r="Q404" s="19">
        <v>43596</v>
      </c>
      <c r="R404" s="4" t="s">
        <v>5280</v>
      </c>
      <c r="S404" s="92" t="str">
        <f>IF(Data[[#This Row],[TIPO DE INCAPACIDAD]]="LICENCIA DE PATERNIDAD","Licencia de paternidad",IF(Data[[#This Row],[TIPO DE INCAPACIDAD]]="LICENCIA DE LUTO","Licencia de Luto",_xlfn.IFNA(VLOOKUP(R404,'CIE-10 PARA RIPS'!$A$6:B13569,2,0),"No especificado")))</f>
        <v>Esguinces y torceduras del maxilar</v>
      </c>
      <c r="T404" t="str">
        <f>IF(P404&lt;&gt;"", IF(P404&gt;0, IF(P404&lt;=DATE(YEAR(P404),MONTH(P404),DAY(P404)), IF(P404&gt;=DATE(YEAR(P404),MONTH(P404),1), IF(K404&gt;10, C404, IF(SUMIFS($K:$K, $C:$C, C404, $P:$P, "&gt;="&amp;DATE(YEAR(P404),MONTH(P404),1), $P:$P, "&lt;="&amp;EOMONTH(P404,0))&gt;10, C404, "")), ""))), "")</f>
        <v/>
      </c>
      <c r="U404" t="str">
        <f>IF(AND(P404&lt;&gt;"", P404&gt;=DATE(YEAR(P404),MONTH(P404),1), SUMIFS($K:$K, $C:$C, C404, $P:$P, "&gt;="&amp;DATE(YEAR(P404),MONTH(P404),1), $P:$P, "&lt;="&amp;EOMONTH(P404,0))&gt;10), K404, "")</f>
        <v/>
      </c>
      <c r="V404" t="str">
        <f>IF(AND(P404&lt;&gt;"", P404&gt;=DATE(YEAR(P404),MONTH(P404),1), SUMIFS($K:$K, $C:$C, C404, $P:$P, "&gt;="&amp;DATE(YEAR(P404),MONTH(P404),1), $P:$P, "&lt;="&amp;EOMONTH(P404,0))&gt;10), YEAR(P404), "")</f>
        <v/>
      </c>
      <c r="W404" t="str">
        <f>IF(AND(P404&lt;&gt;"", P404&gt;=DATE(YEAR(P404),MONTH(P404),1), SUMIFS($K:$K, $C:$C, C404, $P:$P, "&gt;="&amp;DATE(YEAR(P404),MONTH(P404),1), $P:$P, "&lt;="&amp;EOMONTH(P404,0))&gt;10), TEXT(P404, "MMMM"), "")</f>
        <v/>
      </c>
      <c r="X404" t="str" cm="1">
        <f t="array" ref="X404">IF(AND(P404&lt;&gt;"", P404&gt;=DATE(YEAR(P404),MONTH(P404),1), SUMIFS($K:$K, $C:$C, C404, $P:$P, "&gt;="&amp;DATE(YEAR(P404),MONTH(P404),1), $P:$P, "&lt;="&amp;EOMONTH(P404,0))&gt;10), _xlfn.TEXTJOIN(", ", TRUE, _xlfn._xlws.FILTER($R:$R, ($C:$C=C404) * ($P:$P&gt;=DATE(YEAR(P404),MONTH(P404),1)) * ($P:$P&lt;=EOMONTH(P404,0)))), "")</f>
        <v/>
      </c>
      <c r="Y404" t="str" cm="1">
        <f t="array" ref="Y404">IF(AND(P404&lt;&gt;"", P404&gt;=DATE(YEAR(P404),MONTH(P404),1), SUMIFS($K:$K, $C:$C, C404, $P:$P, "&gt;="&amp;DATE(YEAR(P404),MONTH(P404),1), $P:$P, "&lt;="&amp;EOMONTH(P404,0))&gt;10), _xlfn.TEXTJOIN(", ", TRUE, _xlfn._xlws.FILTER($S:$S, ($C:$C=C404) * ($P:$P&gt;=DATE(YEAR(P404),MONTH(P404),1)) * ($P:$P&lt;=EOMONTH(P404,0)))), "")</f>
        <v/>
      </c>
    </row>
    <row r="405" spans="1:25" x14ac:dyDescent="0.25">
      <c r="A405" s="83">
        <v>398</v>
      </c>
      <c r="B405" s="111" t="s">
        <v>26038</v>
      </c>
      <c r="C405" s="159" t="str">
        <f>_xlfn.XLOOKUP(D405,[1]!Data[CEDULA],[1]!Data[Nombre Completo],"No Existe",0,1)</f>
        <v>RICHARD JOSE DAZA RODRIGUEZ</v>
      </c>
      <c r="D405" s="162">
        <v>72310599</v>
      </c>
      <c r="E405" s="139">
        <f>IFERROR(_xlfn.NUMBERVALUE(Data[[#This Row],[CEDULA ]],",","."),_xlfn.NUMBERVALUE(Data[[#This Row],[CEDULA ]],".",","))</f>
        <v>72310599</v>
      </c>
      <c r="F405" s="139" t="str">
        <f>_xlfn.XLOOKUP(E405,[1]!Data[CEDULA],[1]!Data[CARGO],"No Existe",0,1)</f>
        <v>SUPERNUMERARIO(A)</v>
      </c>
      <c r="G405" s="5" t="str">
        <f>_xlfn.XLOOKUP(E405,[1]!Data[CEDULA],[1]!Data[EMPRESA DONDE PRESTA SERVICIO],"No Existe",0,1)</f>
        <v>COMFAMILIAR ATLANTICO</v>
      </c>
      <c r="H405" s="5" t="str">
        <f>_xlfn.XLOOKUP(E405,[1]!Data[CEDULA],[1]!Data[UBICACIÓN],"No Existe",0,1)</f>
        <v>SEDE NORTE</v>
      </c>
      <c r="I405" s="11" t="s">
        <v>25912</v>
      </c>
      <c r="J405" s="111" t="str">
        <f>UPPER(TEXT(Data[[#This Row],[F. INICIO]],"mmmm"))</f>
        <v>JUNIO</v>
      </c>
      <c r="K405" s="13">
        <v>2</v>
      </c>
      <c r="L405" s="11" t="s">
        <v>5</v>
      </c>
      <c r="M405" s="11" t="s">
        <v>25630</v>
      </c>
      <c r="N405" s="141" t="str">
        <f>_xlfn.XLOOKUP(D405,[1]!Data[CEDULA],[1]!Data[EPS/SURA],"No Existe",0,1)</f>
        <v>EPS/SURA</v>
      </c>
      <c r="O405" s="5">
        <f>YEAR(Data[[#This Row],[F. INICIO]])</f>
        <v>2019</v>
      </c>
      <c r="P405" s="19">
        <v>43617</v>
      </c>
      <c r="Q405" s="18">
        <v>43618</v>
      </c>
      <c r="R405" s="4" t="s">
        <v>8939</v>
      </c>
      <c r="S405" s="92" t="str">
        <f>IF(Data[[#This Row],[TIPO DE INCAPACIDAD]]="LICENCIA DE PATERNIDAD","Licencia de paternidad",IF(Data[[#This Row],[TIPO DE INCAPACIDAD]]="LICENCIA DE LUTO","Licencia de Luto",_xlfn.IFNA(VLOOKUP(R405,'CIE-10 PARA RIPS'!$A$6:B13570,2,0),"No especificado")))</f>
        <v>Rinofaringitis aguda [resfriado comun]</v>
      </c>
      <c r="T405" t="str">
        <f>IF(P405&lt;&gt;"", IF(P405&gt;0, IF(P405&lt;=DATE(YEAR(P405),MONTH(P405),DAY(P405)), IF(P405&gt;=DATE(YEAR(P405),MONTH(P405),1), IF(K405&gt;10, C405, IF(SUMIFS($K:$K, $C:$C, C405, $P:$P, "&gt;="&amp;DATE(YEAR(P405),MONTH(P405),1), $P:$P, "&lt;="&amp;EOMONTH(P405,0))&gt;10, C405, "")), ""))), "")</f>
        <v/>
      </c>
      <c r="U405" t="str">
        <f>IF(AND(P405&lt;&gt;"", P405&gt;=DATE(YEAR(P405),MONTH(P405),1), SUMIFS($K:$K, $C:$C, C405, $P:$P, "&gt;="&amp;DATE(YEAR(P405),MONTH(P405),1), $P:$P, "&lt;="&amp;EOMONTH(P405,0))&gt;10), K405, "")</f>
        <v/>
      </c>
      <c r="V405" t="str">
        <f>IF(AND(P405&lt;&gt;"", P405&gt;=DATE(YEAR(P405),MONTH(P405),1), SUMIFS($K:$K, $C:$C, C405, $P:$P, "&gt;="&amp;DATE(YEAR(P405),MONTH(P405),1), $P:$P, "&lt;="&amp;EOMONTH(P405,0))&gt;10), YEAR(P405), "")</f>
        <v/>
      </c>
      <c r="W405" t="str">
        <f>IF(AND(P405&lt;&gt;"", P405&gt;=DATE(YEAR(P405),MONTH(P405),1), SUMIFS($K:$K, $C:$C, C405, $P:$P, "&gt;="&amp;DATE(YEAR(P405),MONTH(P405),1), $P:$P, "&lt;="&amp;EOMONTH(P405,0))&gt;10), TEXT(P405, "MMMM"), "")</f>
        <v/>
      </c>
      <c r="X405" t="str" cm="1">
        <f t="array" ref="X405">IF(AND(P405&lt;&gt;"", P405&gt;=DATE(YEAR(P405),MONTH(P405),1), SUMIFS($K:$K, $C:$C, C405, $P:$P, "&gt;="&amp;DATE(YEAR(P405),MONTH(P405),1), $P:$P, "&lt;="&amp;EOMONTH(P405,0))&gt;10), _xlfn.TEXTJOIN(", ", TRUE, _xlfn._xlws.FILTER($R:$R, ($C:$C=C405) * ($P:$P&gt;=DATE(YEAR(P405),MONTH(P405),1)) * ($P:$P&lt;=EOMONTH(P405,0)))), "")</f>
        <v/>
      </c>
      <c r="Y405" t="str" cm="1">
        <f t="array" ref="Y405">IF(AND(P405&lt;&gt;"", P405&gt;=DATE(YEAR(P405),MONTH(P405),1), SUMIFS($K:$K, $C:$C, C405, $P:$P, "&gt;="&amp;DATE(YEAR(P405),MONTH(P405),1), $P:$P, "&lt;="&amp;EOMONTH(P405,0))&gt;10), _xlfn.TEXTJOIN(", ", TRUE, _xlfn._xlws.FILTER($S:$S, ($C:$C=C405) * ($P:$P&gt;=DATE(YEAR(P405),MONTH(P405),1)) * ($P:$P&lt;=EOMONTH(P405,0)))), "")</f>
        <v/>
      </c>
    </row>
    <row r="406" spans="1:25" x14ac:dyDescent="0.25">
      <c r="A406" s="83">
        <v>399</v>
      </c>
      <c r="B406" s="111" t="s">
        <v>26038</v>
      </c>
      <c r="C406" s="159" t="str">
        <f>_xlfn.XLOOKUP(D406,[1]!Data[CEDULA],[1]!Data[Nombre Completo],"No Existe",0,1)</f>
        <v>SHIRLEY LUCIA DORIA PEÑA</v>
      </c>
      <c r="D406" s="162">
        <v>1140876691</v>
      </c>
      <c r="E406" s="139">
        <f>IFERROR(_xlfn.NUMBERVALUE(Data[[#This Row],[CEDULA ]],",","."),_xlfn.NUMBERVALUE(Data[[#This Row],[CEDULA ]],".",","))</f>
        <v>1140876691</v>
      </c>
      <c r="F406" s="139" t="str">
        <f>_xlfn.XLOOKUP(E406,[1]!Data[CEDULA],[1]!Data[CARGO],"No Existe",0,1)</f>
        <v>SUPERNUMERARIO(A)</v>
      </c>
      <c r="G406" s="5" t="str">
        <f>_xlfn.XLOOKUP(E406,[1]!Data[CEDULA],[1]!Data[EMPRESA DONDE PRESTA SERVICIO],"No Existe",0,1)</f>
        <v>COMFAMILIAR ATLANTICO</v>
      </c>
      <c r="H406" s="5" t="str">
        <f>_xlfn.XLOOKUP(E406,[1]!Data[CEDULA],[1]!Data[UBICACIÓN],"No Existe",0,1)</f>
        <v>SEDE CARIBE</v>
      </c>
      <c r="I406" s="11" t="s">
        <v>25911</v>
      </c>
      <c r="J406" s="111" t="str">
        <f>UPPER(TEXT(Data[[#This Row],[F. INICIO]],"mmmm"))</f>
        <v>JUNIO</v>
      </c>
      <c r="K406" s="13">
        <v>2</v>
      </c>
      <c r="L406" s="11" t="s">
        <v>5</v>
      </c>
      <c r="M406" s="11" t="s">
        <v>25630</v>
      </c>
      <c r="N406" s="141" t="str">
        <f>_xlfn.XLOOKUP(D406,[1]!Data[CEDULA],[1]!Data[EPS/SURA],"No Existe",0,1)</f>
        <v>NUEVA E.P.S.</v>
      </c>
      <c r="O406" s="5">
        <f>YEAR(Data[[#This Row],[F. INICIO]])</f>
        <v>2019</v>
      </c>
      <c r="P406" s="19">
        <v>43628</v>
      </c>
      <c r="Q406" s="18">
        <v>43629</v>
      </c>
      <c r="R406" s="4" t="s">
        <v>8939</v>
      </c>
      <c r="S406" s="92" t="str">
        <f>IF(Data[[#This Row],[TIPO DE INCAPACIDAD]]="LICENCIA DE PATERNIDAD","Licencia de paternidad",IF(Data[[#This Row],[TIPO DE INCAPACIDAD]]="LICENCIA DE LUTO","Licencia de Luto",_xlfn.IFNA(VLOOKUP(R406,'CIE-10 PARA RIPS'!$A$6:B13571,2,0),"No especificado")))</f>
        <v>Rinofaringitis aguda [resfriado comun]</v>
      </c>
      <c r="T406" t="str">
        <f>IF(P406&lt;&gt;"", IF(P406&gt;0, IF(P406&lt;=DATE(YEAR(P406),MONTH(P406),DAY(P406)), IF(P406&gt;=DATE(YEAR(P406),MONTH(P406),1), IF(K406&gt;10, C406, IF(SUMIFS($K:$K, $C:$C, C406, $P:$P, "&gt;="&amp;DATE(YEAR(P406),MONTH(P406),1), $P:$P, "&lt;="&amp;EOMONTH(P406,0))&gt;10, C406, "")), ""))), "")</f>
        <v/>
      </c>
      <c r="U406" t="str">
        <f>IF(AND(P406&lt;&gt;"", P406&gt;=DATE(YEAR(P406),MONTH(P406),1), SUMIFS($K:$K, $C:$C, C406, $P:$P, "&gt;="&amp;DATE(YEAR(P406),MONTH(P406),1), $P:$P, "&lt;="&amp;EOMONTH(P406,0))&gt;10), K406, "")</f>
        <v/>
      </c>
      <c r="V406" t="str">
        <f>IF(AND(P406&lt;&gt;"", P406&gt;=DATE(YEAR(P406),MONTH(P406),1), SUMIFS($K:$K, $C:$C, C406, $P:$P, "&gt;="&amp;DATE(YEAR(P406),MONTH(P406),1), $P:$P, "&lt;="&amp;EOMONTH(P406,0))&gt;10), YEAR(P406), "")</f>
        <v/>
      </c>
      <c r="W406" t="str">
        <f>IF(AND(P406&lt;&gt;"", P406&gt;=DATE(YEAR(P406),MONTH(P406),1), SUMIFS($K:$K, $C:$C, C406, $P:$P, "&gt;="&amp;DATE(YEAR(P406),MONTH(P406),1), $P:$P, "&lt;="&amp;EOMONTH(P406,0))&gt;10), TEXT(P406, "MMMM"), "")</f>
        <v/>
      </c>
      <c r="X406" t="str" cm="1">
        <f t="array" ref="X406">IF(AND(P406&lt;&gt;"", P406&gt;=DATE(YEAR(P406),MONTH(P406),1), SUMIFS($K:$K, $C:$C, C406, $P:$P, "&gt;="&amp;DATE(YEAR(P406),MONTH(P406),1), $P:$P, "&lt;="&amp;EOMONTH(P406,0))&gt;10), _xlfn.TEXTJOIN(", ", TRUE, _xlfn._xlws.FILTER($R:$R, ($C:$C=C406) * ($P:$P&gt;=DATE(YEAR(P406),MONTH(P406),1)) * ($P:$P&lt;=EOMONTH(P406,0)))), "")</f>
        <v/>
      </c>
      <c r="Y406" t="str" cm="1">
        <f t="array" ref="Y406">IF(AND(P406&lt;&gt;"", P406&gt;=DATE(YEAR(P406),MONTH(P406),1), SUMIFS($K:$K, $C:$C, C406, $P:$P, "&gt;="&amp;DATE(YEAR(P406),MONTH(P406),1), $P:$P, "&lt;="&amp;EOMONTH(P406,0))&gt;10), _xlfn.TEXTJOIN(", ", TRUE, _xlfn._xlws.FILTER($S:$S, ($C:$C=C406) * ($P:$P&gt;=DATE(YEAR(P406),MONTH(P406),1)) * ($P:$P&lt;=EOMONTH(P406,0)))), "")</f>
        <v/>
      </c>
    </row>
    <row r="407" spans="1:25" ht="30" x14ac:dyDescent="0.25">
      <c r="A407" s="83">
        <v>400</v>
      </c>
      <c r="B407" s="111" t="s">
        <v>26038</v>
      </c>
      <c r="C407" s="159" t="str">
        <f>_xlfn.XLOOKUP(D407,[1]!Data[CEDULA],[1]!Data[Nombre Completo],"No Existe",0,1)</f>
        <v>ALICIA ESTHER VASQUEZ YEPES</v>
      </c>
      <c r="D407" s="163">
        <v>1140853573</v>
      </c>
      <c r="E407" s="140">
        <f>IFERROR(_xlfn.NUMBERVALUE(Data[[#This Row],[CEDULA ]],",","."),_xlfn.NUMBERVALUE(Data[[#This Row],[CEDULA ]],".",","))</f>
        <v>1140853573</v>
      </c>
      <c r="F407" s="140" t="str">
        <f>_xlfn.XLOOKUP(E407,[1]!Data[CEDULA],[1]!Data[CARGO],"No Existe",0,1)</f>
        <v>ASESOR COMERCIAL</v>
      </c>
      <c r="G407" s="16" t="str">
        <f>_xlfn.XLOOKUP(E407,[1]!Data[CEDULA],[1]!Data[EMPRESA DONDE PRESTA SERVICIO],"No Existe",0,1)</f>
        <v>COMFAMILIAR ATLANTICO</v>
      </c>
      <c r="H407" s="16" t="str">
        <f>_xlfn.XLOOKUP(E407,[1]!Data[CEDULA],[1]!Data[UBICACIÓN],"No Existe",0,1)</f>
        <v>C. ATENCION VIA 40</v>
      </c>
      <c r="I407" s="11" t="s">
        <v>25911</v>
      </c>
      <c r="J407" s="111" t="str">
        <f>UPPER(TEXT(Data[[#This Row],[F. INICIO]],"mmmm"))</f>
        <v>JUNIO</v>
      </c>
      <c r="K407" s="13">
        <v>2</v>
      </c>
      <c r="L407" s="11" t="s">
        <v>5</v>
      </c>
      <c r="M407" s="11" t="s">
        <v>25630</v>
      </c>
      <c r="N407" s="141" t="str">
        <f>_xlfn.XLOOKUP(D407,[1]!Data[CEDULA],[1]!Data[EPS/SURA],"No Existe",0,1)</f>
        <v>EPS/SURA</v>
      </c>
      <c r="O407" s="5">
        <f>YEAR(Data[[#This Row],[F. INICIO]])</f>
        <v>2019</v>
      </c>
      <c r="P407" s="19">
        <v>43628</v>
      </c>
      <c r="Q407" s="18">
        <v>43629</v>
      </c>
      <c r="R407" s="20" t="s">
        <v>9372</v>
      </c>
      <c r="S407" s="92" t="str">
        <f>IF(Data[[#This Row],[TIPO DE INCAPACIDAD]]="LICENCIA DE PATERNIDAD","Licencia de paternidad",IF(Data[[#This Row],[TIPO DE INCAPACIDAD]]="LICENCIA DE LUTO","Licencia de Luto",_xlfn.IFNA(VLOOKUP(R407,'CIE-10 PARA RIPS'!$A$6:B13572,2,0),"No especificado")))</f>
        <v>Trastorno de la membrana timpanica, no especificado</v>
      </c>
      <c r="T407" t="str">
        <f>IF(P407&lt;&gt;"", IF(P407&gt;0, IF(P407&lt;=DATE(YEAR(P407),MONTH(P407),DAY(P407)), IF(P407&gt;=DATE(YEAR(P407),MONTH(P407),1), IF(K407&gt;10, C407, IF(SUMIFS($K:$K, $C:$C, C407, $P:$P, "&gt;="&amp;DATE(YEAR(P407),MONTH(P407),1), $P:$P, "&lt;="&amp;EOMONTH(P407,0))&gt;10, C407, "")), ""))), "")</f>
        <v/>
      </c>
      <c r="U407" t="str">
        <f>IF(AND(P407&lt;&gt;"", P407&gt;=DATE(YEAR(P407),MONTH(P407),1), SUMIFS($K:$K, $C:$C, C407, $P:$P, "&gt;="&amp;DATE(YEAR(P407),MONTH(P407),1), $P:$P, "&lt;="&amp;EOMONTH(P407,0))&gt;10), K407, "")</f>
        <v/>
      </c>
      <c r="V407" t="str">
        <f>IF(AND(P407&lt;&gt;"", P407&gt;=DATE(YEAR(P407),MONTH(P407),1), SUMIFS($K:$K, $C:$C, C407, $P:$P, "&gt;="&amp;DATE(YEAR(P407),MONTH(P407),1), $P:$P, "&lt;="&amp;EOMONTH(P407,0))&gt;10), YEAR(P407), "")</f>
        <v/>
      </c>
      <c r="W407" t="str">
        <f>IF(AND(P407&lt;&gt;"", P407&gt;=DATE(YEAR(P407),MONTH(P407),1), SUMIFS($K:$K, $C:$C, C407, $P:$P, "&gt;="&amp;DATE(YEAR(P407),MONTH(P407),1), $P:$P, "&lt;="&amp;EOMONTH(P407,0))&gt;10), TEXT(P407, "MMMM"), "")</f>
        <v/>
      </c>
      <c r="X407" t="str" cm="1">
        <f t="array" ref="X407">IF(AND(P407&lt;&gt;"", P407&gt;=DATE(YEAR(P407),MONTH(P407),1), SUMIFS($K:$K, $C:$C, C407, $P:$P, "&gt;="&amp;DATE(YEAR(P407),MONTH(P407),1), $P:$P, "&lt;="&amp;EOMONTH(P407,0))&gt;10), _xlfn.TEXTJOIN(", ", TRUE, _xlfn._xlws.FILTER($R:$R, ($C:$C=C407) * ($P:$P&gt;=DATE(YEAR(P407),MONTH(P407),1)) * ($P:$P&lt;=EOMONTH(P407,0)))), "")</f>
        <v/>
      </c>
      <c r="Y407" t="str" cm="1">
        <f t="array" ref="Y407">IF(AND(P407&lt;&gt;"", P407&gt;=DATE(YEAR(P407),MONTH(P407),1), SUMIFS($K:$K, $C:$C, C407, $P:$P, "&gt;="&amp;DATE(YEAR(P407),MONTH(P407),1), $P:$P, "&lt;="&amp;EOMONTH(P407,0))&gt;10), _xlfn.TEXTJOIN(", ", TRUE, _xlfn._xlws.FILTER($S:$S, ($C:$C=C407) * ($P:$P&gt;=DATE(YEAR(P407),MONTH(P407),1)) * ($P:$P&lt;=EOMONTH(P407,0)))), "")</f>
        <v/>
      </c>
    </row>
    <row r="408" spans="1:25" x14ac:dyDescent="0.25">
      <c r="A408" s="83">
        <v>401</v>
      </c>
      <c r="B408" s="111" t="s">
        <v>26038</v>
      </c>
      <c r="C408" s="159" t="str">
        <f>_xlfn.XLOOKUP(D408,[1]!Data[CEDULA],[1]!Data[Nombre Completo],"No Existe",0,1)</f>
        <v>LUIS ALEXANDER RODRIGUEZ ZAMBRANO</v>
      </c>
      <c r="D408" s="163">
        <v>72170498</v>
      </c>
      <c r="E408" s="140">
        <f>IFERROR(_xlfn.NUMBERVALUE(Data[[#This Row],[CEDULA ]],",","."),_xlfn.NUMBERVALUE(Data[[#This Row],[CEDULA ]],".",","))</f>
        <v>72170498</v>
      </c>
      <c r="F408" s="140" t="str">
        <f>_xlfn.XLOOKUP(E408,[1]!Data[CEDULA],[1]!Data[CARGO],"No Existe",0,1)</f>
        <v>AUXILIAR</v>
      </c>
      <c r="G408" s="21" t="str">
        <f>_xlfn.XLOOKUP(E408,[1]!Data[CEDULA],[1]!Data[EMPRESA DONDE PRESTA SERVICIO],"No Existe",0,1)</f>
        <v>COMFAMILIAR ATLANTICO</v>
      </c>
      <c r="H408" s="21" t="str">
        <f>_xlfn.XLOOKUP(E408,[1]!Data[CEDULA],[1]!Data[UBICACIÓN],"No Existe",0,1)</f>
        <v>CENTRO RECREACIONAL TURIPANA</v>
      </c>
      <c r="I408" s="11" t="s">
        <v>25912</v>
      </c>
      <c r="J408" s="111" t="str">
        <f>UPPER(TEXT(Data[[#This Row],[F. INICIO]],"mmmm"))</f>
        <v>JUNIO</v>
      </c>
      <c r="K408" s="13">
        <v>2</v>
      </c>
      <c r="L408" s="11" t="s">
        <v>5</v>
      </c>
      <c r="M408" s="11" t="s">
        <v>25630</v>
      </c>
      <c r="N408" s="141" t="str">
        <f>_xlfn.XLOOKUP(D408,[1]!Data[CEDULA],[1]!Data[EPS/SURA],"No Existe",0,1)</f>
        <v>EPS/SURA</v>
      </c>
      <c r="O408" s="5">
        <f>YEAR(Data[[#This Row],[F. INICIO]])</f>
        <v>2019</v>
      </c>
      <c r="P408" s="17">
        <v>43629</v>
      </c>
      <c r="Q408" s="17">
        <v>43630</v>
      </c>
      <c r="R408" s="8" t="s">
        <v>8647</v>
      </c>
      <c r="S408" s="92" t="str">
        <f>IF(Data[[#This Row],[TIPO DE INCAPACIDAD]]="LICENCIA DE PATERNIDAD","Licencia de paternidad",IF(Data[[#This Row],[TIPO DE INCAPACIDAD]]="LICENCIA DE LUTO","Licencia de Luto",_xlfn.IFNA(VLOOKUP(R408,'CIE-10 PARA RIPS'!$A$6:B13573,2,0),"No especificado")))</f>
        <v>Raiz dental retenida</v>
      </c>
      <c r="T408" t="str">
        <f>IF(P408&lt;&gt;"", IF(P408&gt;0, IF(P408&lt;=DATE(YEAR(P408),MONTH(P408),DAY(P408)), IF(P408&gt;=DATE(YEAR(P408),MONTH(P408),1), IF(K408&gt;10, C408, IF(SUMIFS($K:$K, $C:$C, C408, $P:$P, "&gt;="&amp;DATE(YEAR(P408),MONTH(P408),1), $P:$P, "&lt;="&amp;EOMONTH(P408,0))&gt;10, C408, "")), ""))), "")</f>
        <v/>
      </c>
      <c r="U408" t="str">
        <f>IF(AND(P408&lt;&gt;"", P408&gt;=DATE(YEAR(P408),MONTH(P408),1), SUMIFS($K:$K, $C:$C, C408, $P:$P, "&gt;="&amp;DATE(YEAR(P408),MONTH(P408),1), $P:$P, "&lt;="&amp;EOMONTH(P408,0))&gt;10), K408, "")</f>
        <v/>
      </c>
      <c r="V408" t="str">
        <f>IF(AND(P408&lt;&gt;"", P408&gt;=DATE(YEAR(P408),MONTH(P408),1), SUMIFS($K:$K, $C:$C, C408, $P:$P, "&gt;="&amp;DATE(YEAR(P408),MONTH(P408),1), $P:$P, "&lt;="&amp;EOMONTH(P408,0))&gt;10), YEAR(P408), "")</f>
        <v/>
      </c>
      <c r="W408" t="str">
        <f>IF(AND(P408&lt;&gt;"", P408&gt;=DATE(YEAR(P408),MONTH(P408),1), SUMIFS($K:$K, $C:$C, C408, $P:$P, "&gt;="&amp;DATE(YEAR(P408),MONTH(P408),1), $P:$P, "&lt;="&amp;EOMONTH(P408,0))&gt;10), TEXT(P408, "MMMM"), "")</f>
        <v/>
      </c>
      <c r="X408" t="str" cm="1">
        <f t="array" ref="X408">IF(AND(P408&lt;&gt;"", P408&gt;=DATE(YEAR(P408),MONTH(P408),1), SUMIFS($K:$K, $C:$C, C408, $P:$P, "&gt;="&amp;DATE(YEAR(P408),MONTH(P408),1), $P:$P, "&lt;="&amp;EOMONTH(P408,0))&gt;10), _xlfn.TEXTJOIN(", ", TRUE, _xlfn._xlws.FILTER($R:$R, ($C:$C=C408) * ($P:$P&gt;=DATE(YEAR(P408),MONTH(P408),1)) * ($P:$P&lt;=EOMONTH(P408,0)))), "")</f>
        <v/>
      </c>
      <c r="Y408" t="str" cm="1">
        <f t="array" ref="Y408">IF(AND(P408&lt;&gt;"", P408&gt;=DATE(YEAR(P408),MONTH(P408),1), SUMIFS($K:$K, $C:$C, C408, $P:$P, "&gt;="&amp;DATE(YEAR(P408),MONTH(P408),1), $P:$P, "&lt;="&amp;EOMONTH(P408,0))&gt;10), _xlfn.TEXTJOIN(", ", TRUE, _xlfn._xlws.FILTER($S:$S, ($C:$C=C408) * ($P:$P&gt;=DATE(YEAR(P408),MONTH(P408),1)) * ($P:$P&lt;=EOMONTH(P408,0)))), "")</f>
        <v/>
      </c>
    </row>
    <row r="409" spans="1:25" ht="30" x14ac:dyDescent="0.25">
      <c r="A409" s="83">
        <v>402</v>
      </c>
      <c r="B409" s="111" t="s">
        <v>26038</v>
      </c>
      <c r="C409" s="159" t="str">
        <f>_xlfn.XLOOKUP(D409,[1]!Data[CEDULA],[1]!Data[Nombre Completo],"No Existe",0,1)</f>
        <v>LUIS FERNANDO CHARRIS BALDOVINO</v>
      </c>
      <c r="D409" s="162">
        <v>8498272</v>
      </c>
      <c r="E409" s="139">
        <f>IFERROR(_xlfn.NUMBERVALUE(Data[[#This Row],[CEDULA ]],",","."),_xlfn.NUMBERVALUE(Data[[#This Row],[CEDULA ]],".",","))</f>
        <v>8498272</v>
      </c>
      <c r="F409" s="139" t="str">
        <f>_xlfn.XLOOKUP(E409,[1]!Data[CEDULA],[1]!Data[CARGO],"No Existe",0,1)</f>
        <v>SUPERNUMERARIO(A)</v>
      </c>
      <c r="G409" s="5" t="str">
        <f>_xlfn.XLOOKUP(E409,[1]!Data[CEDULA],[1]!Data[EMPRESA DONDE PRESTA SERVICIO],"No Existe",0,1)</f>
        <v>COMFAMILIAR ATLANTICO</v>
      </c>
      <c r="H409" s="5" t="str">
        <f>_xlfn.XLOOKUP(E409,[1]!Data[CEDULA],[1]!Data[UBICACIÓN],"No Existe",0,1)</f>
        <v>CENTRO DE PROCESAMIENTO</v>
      </c>
      <c r="I409" s="24" t="s">
        <v>25912</v>
      </c>
      <c r="J409" s="111" t="str">
        <f>UPPER(TEXT(Data[[#This Row],[F. INICIO]],"mmmm"))</f>
        <v>JUNIO</v>
      </c>
      <c r="K409" s="13">
        <v>3</v>
      </c>
      <c r="L409" s="11" t="s">
        <v>5</v>
      </c>
      <c r="M409" s="11" t="s">
        <v>25630</v>
      </c>
      <c r="N409" s="141" t="str">
        <f>_xlfn.XLOOKUP(D409,[1]!Data[CEDULA],[1]!Data[EPS/SURA],"No Existe",0,1)</f>
        <v>NUEVA E.P.S.</v>
      </c>
      <c r="O409" s="5">
        <f>YEAR(Data[[#This Row],[F. INICIO]])</f>
        <v>2019</v>
      </c>
      <c r="P409" s="17">
        <v>43625</v>
      </c>
      <c r="Q409" s="17">
        <v>43627</v>
      </c>
      <c r="R409" s="8" t="s">
        <v>111</v>
      </c>
      <c r="S409" s="92" t="str">
        <f>IF(Data[[#This Row],[TIPO DE INCAPACIDAD]]="LICENCIA DE PATERNIDAD","Licencia de paternidad",IF(Data[[#This Row],[TIPO DE INCAPACIDAD]]="LICENCIA DE LUTO","Licencia de Luto",_xlfn.IFNA(VLOOKUP(R409,'CIE-10 PARA RIPS'!$A$6:B13574,2,0),"No especificado")))</f>
        <v>Herida de dedo(s) de la mano, sin dano de la(s) una(s)</v>
      </c>
      <c r="T409" t="str">
        <f>IF(P409&lt;&gt;"", IF(P409&gt;0, IF(P409&lt;=DATE(YEAR(P409),MONTH(P409),DAY(P409)), IF(P409&gt;=DATE(YEAR(P409),MONTH(P409),1), IF(K409&gt;10, C409, IF(SUMIFS($K:$K, $C:$C, C409, $P:$P, "&gt;="&amp;DATE(YEAR(P409),MONTH(P409),1), $P:$P, "&lt;="&amp;EOMONTH(P409,0))&gt;10, C409, "")), ""))), "")</f>
        <v>LUIS FERNANDO CHARRIS BALDOVINO</v>
      </c>
      <c r="U409">
        <f>IF(AND(P409&lt;&gt;"", P409&gt;=DATE(YEAR(P409),MONTH(P409),1), SUMIFS($K:$K, $C:$C, C409, $P:$P, "&gt;="&amp;DATE(YEAR(P409),MONTH(P409),1), $P:$P, "&lt;="&amp;EOMONTH(P409,0))&gt;10), K409, "")</f>
        <v>3</v>
      </c>
      <c r="V409">
        <f>IF(AND(P409&lt;&gt;"", P409&gt;=DATE(YEAR(P409),MONTH(P409),1), SUMIFS($K:$K, $C:$C, C409, $P:$P, "&gt;="&amp;DATE(YEAR(P409),MONTH(P409),1), $P:$P, "&lt;="&amp;EOMONTH(P409,0))&gt;10), YEAR(P409), "")</f>
        <v>2019</v>
      </c>
      <c r="W409" t="str">
        <f>IF(AND(P409&lt;&gt;"", P409&gt;=DATE(YEAR(P409),MONTH(P409),1), SUMIFS($K:$K, $C:$C, C409, $P:$P, "&gt;="&amp;DATE(YEAR(P409),MONTH(P409),1), $P:$P, "&lt;="&amp;EOMONTH(P409,0))&gt;10), TEXT(P409, "MMMM"), "")</f>
        <v>junio</v>
      </c>
      <c r="X409" t="str" cm="1">
        <f t="array" ref="X409">IF(AND(P409&lt;&gt;"", P409&gt;=DATE(YEAR(P409),MONTH(P409),1), SUMIFS($K:$K, $C:$C, C409, $P:$P, "&gt;="&amp;DATE(YEAR(P409),MONTH(P409),1), $P:$P, "&lt;="&amp;EOMONTH(P409,0))&gt;10), _xlfn.TEXTJOIN(", ", TRUE, _xlfn._xlws.FILTER($R:$R, ($C:$C=C409) * ($P:$P&gt;=DATE(YEAR(P409),MONTH(P409),1)) * ($P:$P&lt;=EOMONTH(P409,0)))), "")</f>
        <v>S610, S610, S610, S610</v>
      </c>
      <c r="Y409" t="str" cm="1">
        <f t="array" ref="Y409">IF(AND(P409&lt;&gt;"", P409&gt;=DATE(YEAR(P409),MONTH(P409),1), SUMIFS($K:$K, $C:$C, C409, $P:$P, "&gt;="&amp;DATE(YEAR(P409),MONTH(P409),1), $P:$P, "&lt;="&amp;EOMONTH(P409,0))&gt;10), _xlfn.TEXTJOIN(", ", TRUE, _xlfn._xlws.FILTER($S:$S, ($C:$C=C409) * ($P:$P&gt;=DATE(YEAR(P409),MONTH(P409),1)) * ($P:$P&lt;=EOMONTH(P409,0)))), "")</f>
        <v>Herida de dedo(s) de la mano, sin dano de la(s) una(s), Herida de dedo(s) de la mano, sin dano de la(s) una(s), Herida de dedo(s) de la mano, sin dano de la(s) una(s), Herida de dedo(s) de la mano, sin dano de la(s) una(s)</v>
      </c>
    </row>
    <row r="410" spans="1:25" ht="30" x14ac:dyDescent="0.25">
      <c r="A410" s="83">
        <v>403</v>
      </c>
      <c r="B410" s="111" t="s">
        <v>26038</v>
      </c>
      <c r="C410" s="159" t="str">
        <f>_xlfn.XLOOKUP(D410,[1]!Data[CEDULA],[1]!Data[Nombre Completo],"No Existe",0,1)</f>
        <v>LUIS FERNANDO CHARRIS BALDOVINO</v>
      </c>
      <c r="D410" s="162">
        <v>8498272</v>
      </c>
      <c r="E410" s="139">
        <f>IFERROR(_xlfn.NUMBERVALUE(Data[[#This Row],[CEDULA ]],",","."),_xlfn.NUMBERVALUE(Data[[#This Row],[CEDULA ]],".",","))</f>
        <v>8498272</v>
      </c>
      <c r="F410" s="139" t="str">
        <f>_xlfn.XLOOKUP(E410,[1]!Data[CEDULA],[1]!Data[CARGO],"No Existe",0,1)</f>
        <v>SUPERNUMERARIO(A)</v>
      </c>
      <c r="G410" s="5" t="str">
        <f>_xlfn.XLOOKUP(E410,[1]!Data[CEDULA],[1]!Data[EMPRESA DONDE PRESTA SERVICIO],"No Existe",0,1)</f>
        <v>COMFAMILIAR ATLANTICO</v>
      </c>
      <c r="H410" s="5" t="str">
        <f>_xlfn.XLOOKUP(E410,[1]!Data[CEDULA],[1]!Data[UBICACIÓN],"No Existe",0,1)</f>
        <v>CENTRO DE PROCESAMIENTO</v>
      </c>
      <c r="I410" s="24" t="s">
        <v>25912</v>
      </c>
      <c r="J410" s="111" t="str">
        <f>UPPER(TEXT(Data[[#This Row],[F. INICIO]],"mmmm"))</f>
        <v>JUNIO</v>
      </c>
      <c r="K410" s="13">
        <v>5</v>
      </c>
      <c r="L410" s="11" t="s">
        <v>5</v>
      </c>
      <c r="M410" s="11" t="s">
        <v>25630</v>
      </c>
      <c r="N410" s="141" t="str">
        <f>_xlfn.XLOOKUP(D410,[1]!Data[CEDULA],[1]!Data[EPS/SURA],"No Existe",0,1)</f>
        <v>NUEVA E.P.S.</v>
      </c>
      <c r="O410" s="5">
        <f>YEAR(Data[[#This Row],[F. INICIO]])</f>
        <v>2019</v>
      </c>
      <c r="P410" s="17">
        <v>43628</v>
      </c>
      <c r="Q410" s="17">
        <v>43632</v>
      </c>
      <c r="R410" s="8" t="s">
        <v>111</v>
      </c>
      <c r="S410" s="92" t="str">
        <f>IF(Data[[#This Row],[TIPO DE INCAPACIDAD]]="LICENCIA DE PATERNIDAD","Licencia de paternidad",IF(Data[[#This Row],[TIPO DE INCAPACIDAD]]="LICENCIA DE LUTO","Licencia de Luto",_xlfn.IFNA(VLOOKUP(R410,'CIE-10 PARA RIPS'!$A$6:B13575,2,0),"No especificado")))</f>
        <v>Herida de dedo(s) de la mano, sin dano de la(s) una(s)</v>
      </c>
      <c r="T410" t="str">
        <f>IF(P410&lt;&gt;"", IF(P410&gt;0, IF(P410&lt;=DATE(YEAR(P410),MONTH(P410),DAY(P410)), IF(P410&gt;=DATE(YEAR(P410),MONTH(P410),1), IF(K410&gt;10, C410, IF(SUMIFS($K:$K, $C:$C, C410, $P:$P, "&gt;="&amp;DATE(YEAR(P410),MONTH(P410),1), $P:$P, "&lt;="&amp;EOMONTH(P410,0))&gt;10, C410, "")), ""))), "")</f>
        <v>LUIS FERNANDO CHARRIS BALDOVINO</v>
      </c>
      <c r="U410">
        <f>IF(AND(P410&lt;&gt;"", P410&gt;=DATE(YEAR(P410),MONTH(P410),1), SUMIFS($K:$K, $C:$C, C410, $P:$P, "&gt;="&amp;DATE(YEAR(P410),MONTH(P410),1), $P:$P, "&lt;="&amp;EOMONTH(P410,0))&gt;10), K410, "")</f>
        <v>5</v>
      </c>
      <c r="V410">
        <f>IF(AND(P410&lt;&gt;"", P410&gt;=DATE(YEAR(P410),MONTH(P410),1), SUMIFS($K:$K, $C:$C, C410, $P:$P, "&gt;="&amp;DATE(YEAR(P410),MONTH(P410),1), $P:$P, "&lt;="&amp;EOMONTH(P410,0))&gt;10), YEAR(P410), "")</f>
        <v>2019</v>
      </c>
      <c r="W410" t="str">
        <f>IF(AND(P410&lt;&gt;"", P410&gt;=DATE(YEAR(P410),MONTH(P410),1), SUMIFS($K:$K, $C:$C, C410, $P:$P, "&gt;="&amp;DATE(YEAR(P410),MONTH(P410),1), $P:$P, "&lt;="&amp;EOMONTH(P410,0))&gt;10), TEXT(P410, "MMMM"), "")</f>
        <v>junio</v>
      </c>
      <c r="X410" t="str" cm="1">
        <f t="array" ref="X410">IF(AND(P410&lt;&gt;"", P410&gt;=DATE(YEAR(P410),MONTH(P410),1), SUMIFS($K:$K, $C:$C, C410, $P:$P, "&gt;="&amp;DATE(YEAR(P410),MONTH(P410),1), $P:$P, "&lt;="&amp;EOMONTH(P410,0))&gt;10), _xlfn.TEXTJOIN(", ", TRUE, _xlfn._xlws.FILTER($R:$R, ($C:$C=C410) * ($P:$P&gt;=DATE(YEAR(P410),MONTH(P410),1)) * ($P:$P&lt;=EOMONTH(P410,0)))), "")</f>
        <v>S610, S610, S610, S610</v>
      </c>
      <c r="Y410" t="str" cm="1">
        <f t="array" ref="Y410">IF(AND(P410&lt;&gt;"", P410&gt;=DATE(YEAR(P410),MONTH(P410),1), SUMIFS($K:$K, $C:$C, C410, $P:$P, "&gt;="&amp;DATE(YEAR(P410),MONTH(P410),1), $P:$P, "&lt;="&amp;EOMONTH(P410,0))&gt;10), _xlfn.TEXTJOIN(", ", TRUE, _xlfn._xlws.FILTER($S:$S, ($C:$C=C410) * ($P:$P&gt;=DATE(YEAR(P410),MONTH(P410),1)) * ($P:$P&lt;=EOMONTH(P410,0)))), "")</f>
        <v>Herida de dedo(s) de la mano, sin dano de la(s) una(s), Herida de dedo(s) de la mano, sin dano de la(s) una(s), Herida de dedo(s) de la mano, sin dano de la(s) una(s), Herida de dedo(s) de la mano, sin dano de la(s) una(s)</v>
      </c>
    </row>
    <row r="411" spans="1:25" ht="30" x14ac:dyDescent="0.25">
      <c r="A411" s="83">
        <v>404</v>
      </c>
      <c r="B411" s="111" t="s">
        <v>26038</v>
      </c>
      <c r="C411" s="159" t="str">
        <f>_xlfn.XLOOKUP(D411,[1]!Data[CEDULA],[1]!Data[Nombre Completo],"No Existe",0,1)</f>
        <v>JOSE JUNIOR GONZALEZ MARTINEZ</v>
      </c>
      <c r="D411" s="162">
        <v>1044428401</v>
      </c>
      <c r="E411" s="139">
        <f>IFERROR(_xlfn.NUMBERVALUE(Data[[#This Row],[CEDULA ]],",","."),_xlfn.NUMBERVALUE(Data[[#This Row],[CEDULA ]],".",","))</f>
        <v>1044428401</v>
      </c>
      <c r="F411" s="139" t="str">
        <f>_xlfn.XLOOKUP(E411,[1]!Data[CEDULA],[1]!Data[CARGO],"No Existe",0,1)</f>
        <v>SALVAVIDAS</v>
      </c>
      <c r="G411" s="5" t="str">
        <f>_xlfn.XLOOKUP(E411,[1]!Data[CEDULA],[1]!Data[EMPRESA DONDE PRESTA SERVICIO],"No Existe",0,1)</f>
        <v>COMFAMILIAR ATLANTICO</v>
      </c>
      <c r="H411" s="5" t="str">
        <f>_xlfn.XLOOKUP(E411,[1]!Data[CEDULA],[1]!Data[UBICACIÓN],"No Existe",0,1)</f>
        <v>DIRECCION RECREACION</v>
      </c>
      <c r="I411" s="24" t="s">
        <v>25912</v>
      </c>
      <c r="J411" s="111" t="str">
        <f>UPPER(TEXT(Data[[#This Row],[F. INICIO]],"mmmm"))</f>
        <v>JUNIO</v>
      </c>
      <c r="K411" s="13">
        <v>2</v>
      </c>
      <c r="L411" s="11" t="s">
        <v>5</v>
      </c>
      <c r="M411" s="11" t="s">
        <v>25630</v>
      </c>
      <c r="N411" s="141" t="str">
        <f>_xlfn.XLOOKUP(D411,[1]!Data[CEDULA],[1]!Data[EPS/SURA],"No Existe",0,1)</f>
        <v>SALUD TOTAL</v>
      </c>
      <c r="O411" s="5">
        <f>YEAR(Data[[#This Row],[F. INICIO]])</f>
        <v>2019</v>
      </c>
      <c r="P411" s="17">
        <v>43625</v>
      </c>
      <c r="Q411" s="17">
        <v>43626</v>
      </c>
      <c r="R411" s="8" t="s">
        <v>63</v>
      </c>
      <c r="S411" s="92" t="str">
        <f>IF(Data[[#This Row],[TIPO DE INCAPACIDAD]]="LICENCIA DE PATERNIDAD","Licencia de paternidad",IF(Data[[#This Row],[TIPO DE INCAPACIDAD]]="LICENCIA DE LUTO","Licencia de Luto",_xlfn.IFNA(VLOOKUP(R411,'CIE-10 PARA RIPS'!$A$6:B13576,2,0),"No especificado")))</f>
        <v>Diarrea y gastroenteritis de presunto origen infeccioso</v>
      </c>
      <c r="T411" t="str">
        <f>IF(P411&lt;&gt;"", IF(P411&gt;0, IF(P411&lt;=DATE(YEAR(P411),MONTH(P411),DAY(P411)), IF(P411&gt;=DATE(YEAR(P411),MONTH(P411),1), IF(K411&gt;10, C411, IF(SUMIFS($K:$K, $C:$C, C411, $P:$P, "&gt;="&amp;DATE(YEAR(P411),MONTH(P411),1), $P:$P, "&lt;="&amp;EOMONTH(P411,0))&gt;10, C411, "")), ""))), "")</f>
        <v/>
      </c>
      <c r="U411" t="str">
        <f>IF(AND(P411&lt;&gt;"", P411&gt;=DATE(YEAR(P411),MONTH(P411),1), SUMIFS($K:$K, $C:$C, C411, $P:$P, "&gt;="&amp;DATE(YEAR(P411),MONTH(P411),1), $P:$P, "&lt;="&amp;EOMONTH(P411,0))&gt;10), K411, "")</f>
        <v/>
      </c>
      <c r="V411" t="str">
        <f>IF(AND(P411&lt;&gt;"", P411&gt;=DATE(YEAR(P411),MONTH(P411),1), SUMIFS($K:$K, $C:$C, C411, $P:$P, "&gt;="&amp;DATE(YEAR(P411),MONTH(P411),1), $P:$P, "&lt;="&amp;EOMONTH(P411,0))&gt;10), YEAR(P411), "")</f>
        <v/>
      </c>
      <c r="W411" t="str">
        <f>IF(AND(P411&lt;&gt;"", P411&gt;=DATE(YEAR(P411),MONTH(P411),1), SUMIFS($K:$K, $C:$C, C411, $P:$P, "&gt;="&amp;DATE(YEAR(P411),MONTH(P411),1), $P:$P, "&lt;="&amp;EOMONTH(P411,0))&gt;10), TEXT(P411, "MMMM"), "")</f>
        <v/>
      </c>
      <c r="X411" t="str" cm="1">
        <f t="array" ref="X411">IF(AND(P411&lt;&gt;"", P411&gt;=DATE(YEAR(P411),MONTH(P411),1), SUMIFS($K:$K, $C:$C, C411, $P:$P, "&gt;="&amp;DATE(YEAR(P411),MONTH(P411),1), $P:$P, "&lt;="&amp;EOMONTH(P411,0))&gt;10), _xlfn.TEXTJOIN(", ", TRUE, _xlfn._xlws.FILTER($R:$R, ($C:$C=C411) * ($P:$P&gt;=DATE(YEAR(P411),MONTH(P411),1)) * ($P:$P&lt;=EOMONTH(P411,0)))), "")</f>
        <v/>
      </c>
      <c r="Y411" t="str" cm="1">
        <f t="array" ref="Y411">IF(AND(P411&lt;&gt;"", P411&gt;=DATE(YEAR(P411),MONTH(P411),1), SUMIFS($K:$K, $C:$C, C411, $P:$P, "&gt;="&amp;DATE(YEAR(P411),MONTH(P411),1), $P:$P, "&lt;="&amp;EOMONTH(P411,0))&gt;10), _xlfn.TEXTJOIN(", ", TRUE, _xlfn._xlws.FILTER($S:$S, ($C:$C=C411) * ($P:$P&gt;=DATE(YEAR(P411),MONTH(P411),1)) * ($P:$P&lt;=EOMONTH(P411,0)))), "")</f>
        <v/>
      </c>
    </row>
    <row r="412" spans="1:25" ht="30" x14ac:dyDescent="0.25">
      <c r="A412" s="83">
        <v>405</v>
      </c>
      <c r="B412" s="111" t="s">
        <v>26038</v>
      </c>
      <c r="C412" s="159" t="str">
        <f>_xlfn.XLOOKUP(D412,[1]!Data[CEDULA],[1]!Data[Nombre Completo],"No Existe",0,1)</f>
        <v>LUIS EDUARDO GUTIERREZ MERCADO</v>
      </c>
      <c r="D412" s="162">
        <v>1065136394</v>
      </c>
      <c r="E412" s="139">
        <f>IFERROR(_xlfn.NUMBERVALUE(Data[[#This Row],[CEDULA ]],",","."),_xlfn.NUMBERVALUE(Data[[#This Row],[CEDULA ]],".",","))</f>
        <v>1065136394</v>
      </c>
      <c r="F412" s="139" t="str">
        <f>_xlfn.XLOOKUP(E412,[1]!Data[CEDULA],[1]!Data[CARGO],"No Existe",0,1)</f>
        <v>COLABORADOR</v>
      </c>
      <c r="G412" s="5" t="str">
        <f>_xlfn.XLOOKUP(E412,[1]!Data[CEDULA],[1]!Data[EMPRESA DONDE PRESTA SERVICIO],"No Existe",0,1)</f>
        <v>COMFAMILIAR ATLANTICO</v>
      </c>
      <c r="H412" s="5" t="str">
        <f>_xlfn.XLOOKUP(E412,[1]!Data[CEDULA],[1]!Data[UBICACIÓN],"No Existe",0,1)</f>
        <v>SEDE NORTE</v>
      </c>
      <c r="I412" s="11" t="s">
        <v>25912</v>
      </c>
      <c r="J412" s="111" t="str">
        <f>UPPER(TEXT(Data[[#This Row],[F. INICIO]],"mmmm"))</f>
        <v>JUNIO</v>
      </c>
      <c r="K412" s="13">
        <v>2</v>
      </c>
      <c r="L412" s="11" t="s">
        <v>94</v>
      </c>
      <c r="M412" s="9" t="s">
        <v>12770</v>
      </c>
      <c r="N412" s="141" t="str">
        <f>_xlfn.XLOOKUP(D412,[1]!Data[CEDULA],[1]!Data[EPS/SURA],"No Existe",0,1)</f>
        <v>SALUD TOTAL</v>
      </c>
      <c r="O412" s="5">
        <f>YEAR(Data[[#This Row],[F. INICIO]])</f>
        <v>2019</v>
      </c>
      <c r="P412" s="17">
        <v>43639</v>
      </c>
      <c r="Q412" s="18">
        <v>43640</v>
      </c>
      <c r="R412" s="8" t="s">
        <v>4514</v>
      </c>
      <c r="S412" s="92" t="str">
        <f>IF(Data[[#This Row],[TIPO DE INCAPACIDAD]]="LICENCIA DE PATERNIDAD","Licencia de paternidad",IF(Data[[#This Row],[TIPO DE INCAPACIDAD]]="LICENCIA DE LUTO","Licencia de Luto",_xlfn.IFNA(VLOOKUP(R412,'CIE-10 PARA RIPS'!$A$6:B13577,2,0),"No especificado")))</f>
        <v>Quemadura de primer grado, region del cuerpo no especificada</v>
      </c>
      <c r="T412" t="str">
        <f>IF(P412&lt;&gt;"", IF(P412&gt;0, IF(P412&lt;=DATE(YEAR(P412),MONTH(P412),DAY(P412)), IF(P412&gt;=DATE(YEAR(P412),MONTH(P412),1), IF(K412&gt;10, C412, IF(SUMIFS($K:$K, $C:$C, C412, $P:$P, "&gt;="&amp;DATE(YEAR(P412),MONTH(P412),1), $P:$P, "&lt;="&amp;EOMONTH(P412,0))&gt;10, C412, "")), ""))), "")</f>
        <v/>
      </c>
      <c r="U412" t="str">
        <f>IF(AND(P412&lt;&gt;"", P412&gt;=DATE(YEAR(P412),MONTH(P412),1), SUMIFS($K:$K, $C:$C, C412, $P:$P, "&gt;="&amp;DATE(YEAR(P412),MONTH(P412),1), $P:$P, "&lt;="&amp;EOMONTH(P412,0))&gt;10), K412, "")</f>
        <v/>
      </c>
      <c r="V412" t="str">
        <f>IF(AND(P412&lt;&gt;"", P412&gt;=DATE(YEAR(P412),MONTH(P412),1), SUMIFS($K:$K, $C:$C, C412, $P:$P, "&gt;="&amp;DATE(YEAR(P412),MONTH(P412),1), $P:$P, "&lt;="&amp;EOMONTH(P412,0))&gt;10), YEAR(P412), "")</f>
        <v/>
      </c>
      <c r="W412" t="str">
        <f>IF(AND(P412&lt;&gt;"", P412&gt;=DATE(YEAR(P412),MONTH(P412),1), SUMIFS($K:$K, $C:$C, C412, $P:$P, "&gt;="&amp;DATE(YEAR(P412),MONTH(P412),1), $P:$P, "&lt;="&amp;EOMONTH(P412,0))&gt;10), TEXT(P412, "MMMM"), "")</f>
        <v/>
      </c>
      <c r="X412" t="str" cm="1">
        <f t="array" ref="X412">IF(AND(P412&lt;&gt;"", P412&gt;=DATE(YEAR(P412),MONTH(P412),1), SUMIFS($K:$K, $C:$C, C412, $P:$P, "&gt;="&amp;DATE(YEAR(P412),MONTH(P412),1), $P:$P, "&lt;="&amp;EOMONTH(P412,0))&gt;10), _xlfn.TEXTJOIN(", ", TRUE, _xlfn._xlws.FILTER($R:$R, ($C:$C=C412) * ($P:$P&gt;=DATE(YEAR(P412),MONTH(P412),1)) * ($P:$P&lt;=EOMONTH(P412,0)))), "")</f>
        <v/>
      </c>
      <c r="Y412" t="str" cm="1">
        <f t="array" ref="Y412">IF(AND(P412&lt;&gt;"", P412&gt;=DATE(YEAR(P412),MONTH(P412),1), SUMIFS($K:$K, $C:$C, C412, $P:$P, "&gt;="&amp;DATE(YEAR(P412),MONTH(P412),1), $P:$P, "&lt;="&amp;EOMONTH(P412,0))&gt;10), _xlfn.TEXTJOIN(", ", TRUE, _xlfn._xlws.FILTER($S:$S, ($C:$C=C412) * ($P:$P&gt;=DATE(YEAR(P412),MONTH(P412),1)) * ($P:$P&lt;=EOMONTH(P412,0)))), "")</f>
        <v/>
      </c>
    </row>
    <row r="413" spans="1:25" ht="30" x14ac:dyDescent="0.25">
      <c r="A413" s="83">
        <v>406</v>
      </c>
      <c r="B413" s="111" t="s">
        <v>26038</v>
      </c>
      <c r="C413" s="159" t="str">
        <f>_xlfn.XLOOKUP(D413,[1]!Data[CEDULA],[1]!Data[Nombre Completo],"No Existe",0,1)</f>
        <v>LUIS EDUARDO GUTIERREZ MERCADO</v>
      </c>
      <c r="D413" s="162">
        <v>1065136394</v>
      </c>
      <c r="E413" s="139">
        <f>IFERROR(_xlfn.NUMBERVALUE(Data[[#This Row],[CEDULA ]],",","."),_xlfn.NUMBERVALUE(Data[[#This Row],[CEDULA ]],".",","))</f>
        <v>1065136394</v>
      </c>
      <c r="F413" s="139" t="str">
        <f>_xlfn.XLOOKUP(E413,[1]!Data[CEDULA],[1]!Data[CARGO],"No Existe",0,1)</f>
        <v>COLABORADOR</v>
      </c>
      <c r="G413" s="5" t="str">
        <f>_xlfn.XLOOKUP(E413,[1]!Data[CEDULA],[1]!Data[EMPRESA DONDE PRESTA SERVICIO],"No Existe",0,1)</f>
        <v>COMFAMILIAR ATLANTICO</v>
      </c>
      <c r="H413" s="5" t="str">
        <f>_xlfn.XLOOKUP(E413,[1]!Data[CEDULA],[1]!Data[UBICACIÓN],"No Existe",0,1)</f>
        <v>SEDE NORTE</v>
      </c>
      <c r="I413" s="11" t="s">
        <v>25912</v>
      </c>
      <c r="J413" s="111" t="str">
        <f>UPPER(TEXT(Data[[#This Row],[F. INICIO]],"mmmm"))</f>
        <v>JUNIO</v>
      </c>
      <c r="K413" s="13">
        <v>5</v>
      </c>
      <c r="L413" s="11" t="s">
        <v>94</v>
      </c>
      <c r="M413" s="9" t="s">
        <v>12770</v>
      </c>
      <c r="N413" s="141" t="str">
        <f>_xlfn.XLOOKUP(D413,[1]!Data[CEDULA],[1]!Data[EPS/SURA],"No Existe",0,1)</f>
        <v>SALUD TOTAL</v>
      </c>
      <c r="O413" s="5">
        <f>YEAR(Data[[#This Row],[F. INICIO]])</f>
        <v>2019</v>
      </c>
      <c r="P413" s="17">
        <v>43633</v>
      </c>
      <c r="Q413" s="18">
        <v>43638</v>
      </c>
      <c r="R413" s="8" t="s">
        <v>4514</v>
      </c>
      <c r="S413" s="92" t="str">
        <f>IF(Data[[#This Row],[TIPO DE INCAPACIDAD]]="LICENCIA DE PATERNIDAD","Licencia de paternidad",IF(Data[[#This Row],[TIPO DE INCAPACIDAD]]="LICENCIA DE LUTO","Licencia de Luto",_xlfn.IFNA(VLOOKUP(R413,'CIE-10 PARA RIPS'!$A$6:B13578,2,0),"No especificado")))</f>
        <v>Quemadura de primer grado, region del cuerpo no especificada</v>
      </c>
      <c r="T413" t="str">
        <f>IF(P413&lt;&gt;"", IF(P413&gt;0, IF(P413&lt;=DATE(YEAR(P413),MONTH(P413),DAY(P413)), IF(P413&gt;=DATE(YEAR(P413),MONTH(P413),1), IF(K413&gt;10, C413, IF(SUMIFS($K:$K, $C:$C, C413, $P:$P, "&gt;="&amp;DATE(YEAR(P413),MONTH(P413),1), $P:$P, "&lt;="&amp;EOMONTH(P413,0))&gt;10, C413, "")), ""))), "")</f>
        <v/>
      </c>
      <c r="U413" t="str">
        <f>IF(AND(P413&lt;&gt;"", P413&gt;=DATE(YEAR(P413),MONTH(P413),1), SUMIFS($K:$K, $C:$C, C413, $P:$P, "&gt;="&amp;DATE(YEAR(P413),MONTH(P413),1), $P:$P, "&lt;="&amp;EOMONTH(P413,0))&gt;10), K413, "")</f>
        <v/>
      </c>
      <c r="V413" t="str">
        <f>IF(AND(P413&lt;&gt;"", P413&gt;=DATE(YEAR(P413),MONTH(P413),1), SUMIFS($K:$K, $C:$C, C413, $P:$P, "&gt;="&amp;DATE(YEAR(P413),MONTH(P413),1), $P:$P, "&lt;="&amp;EOMONTH(P413,0))&gt;10), YEAR(P413), "")</f>
        <v/>
      </c>
      <c r="W413" t="str">
        <f>IF(AND(P413&lt;&gt;"", P413&gt;=DATE(YEAR(P413),MONTH(P413),1), SUMIFS($K:$K, $C:$C, C413, $P:$P, "&gt;="&amp;DATE(YEAR(P413),MONTH(P413),1), $P:$P, "&lt;="&amp;EOMONTH(P413,0))&gt;10), TEXT(P413, "MMMM"), "")</f>
        <v/>
      </c>
      <c r="X413" t="str" cm="1">
        <f t="array" ref="X413">IF(AND(P413&lt;&gt;"", P413&gt;=DATE(YEAR(P413),MONTH(P413),1), SUMIFS($K:$K, $C:$C, C413, $P:$P, "&gt;="&amp;DATE(YEAR(P413),MONTH(P413),1), $P:$P, "&lt;="&amp;EOMONTH(P413,0))&gt;10), _xlfn.TEXTJOIN(", ", TRUE, _xlfn._xlws.FILTER($R:$R, ($C:$C=C413) * ($P:$P&gt;=DATE(YEAR(P413),MONTH(P413),1)) * ($P:$P&lt;=EOMONTH(P413,0)))), "")</f>
        <v/>
      </c>
      <c r="Y413" t="str" cm="1">
        <f t="array" ref="Y413">IF(AND(P413&lt;&gt;"", P413&gt;=DATE(YEAR(P413),MONTH(P413),1), SUMIFS($K:$K, $C:$C, C413, $P:$P, "&gt;="&amp;DATE(YEAR(P413),MONTH(P413),1), $P:$P, "&lt;="&amp;EOMONTH(P413,0))&gt;10), _xlfn.TEXTJOIN(", ", TRUE, _xlfn._xlws.FILTER($S:$S, ($C:$C=C413) * ($P:$P&gt;=DATE(YEAR(P413),MONTH(P413),1)) * ($P:$P&lt;=EOMONTH(P413,0)))), "")</f>
        <v/>
      </c>
    </row>
    <row r="414" spans="1:25" x14ac:dyDescent="0.25">
      <c r="A414" s="83">
        <v>407</v>
      </c>
      <c r="B414" s="111" t="s">
        <v>26038</v>
      </c>
      <c r="C414" s="159" t="str">
        <f>_xlfn.XLOOKUP(D414,[1]!Data[CEDULA],[1]!Data[Nombre Completo],"No Existe",0,1)</f>
        <v>ERICA MARIA CERVANTES BUENDIA</v>
      </c>
      <c r="D414" s="163">
        <v>22584921</v>
      </c>
      <c r="E414" s="140">
        <f>IFERROR(_xlfn.NUMBERVALUE(Data[[#This Row],[CEDULA ]],",","."),_xlfn.NUMBERVALUE(Data[[#This Row],[CEDULA ]],".",","))</f>
        <v>22584921</v>
      </c>
      <c r="F414" s="140" t="str">
        <f>_xlfn.XLOOKUP(E414,[1]!Data[CEDULA],[1]!Data[CARGO],"No Existe",0,1)</f>
        <v>SUPERNUMERARIO(A)</v>
      </c>
      <c r="G414" s="5" t="str">
        <f>_xlfn.XLOOKUP(E414,[1]!Data[CEDULA],[1]!Data[EMPRESA DONDE PRESTA SERVICIO],"No Existe",0,1)</f>
        <v>COMFAMILIAR ATLANTICO</v>
      </c>
      <c r="H414" s="5" t="str">
        <f>_xlfn.XLOOKUP(E414,[1]!Data[CEDULA],[1]!Data[UBICACIÓN],"No Existe",0,1)</f>
        <v>SALGARITO</v>
      </c>
      <c r="I414" s="11" t="s">
        <v>25911</v>
      </c>
      <c r="J414" s="111" t="str">
        <f>UPPER(TEXT(Data[[#This Row],[F. INICIO]],"mmmm"))</f>
        <v>MAYO</v>
      </c>
      <c r="K414" s="9">
        <v>2</v>
      </c>
      <c r="L414" s="11" t="s">
        <v>5</v>
      </c>
      <c r="M414" s="11" t="s">
        <v>25630</v>
      </c>
      <c r="N414" s="141" t="str">
        <f>_xlfn.XLOOKUP(D414,[1]!Data[CEDULA],[1]!Data[EPS/SURA],"No Existe",0,1)</f>
        <v>EPS/SURA</v>
      </c>
      <c r="O414" s="5">
        <f>YEAR(Data[[#This Row],[F. INICIO]])</f>
        <v>2019</v>
      </c>
      <c r="P414" s="17">
        <v>43605</v>
      </c>
      <c r="Q414" s="18">
        <v>43606</v>
      </c>
      <c r="R414" s="8" t="s">
        <v>75</v>
      </c>
      <c r="S414" s="92" t="str">
        <f>IF(Data[[#This Row],[TIPO DE INCAPACIDAD]]="LICENCIA DE PATERNIDAD","Licencia de paternidad",IF(Data[[#This Row],[TIPO DE INCAPACIDAD]]="LICENCIA DE LUTO","Licencia de Luto",_xlfn.IFNA(VLOOKUP(R414,'CIE-10 PARA RIPS'!$A$6:B13579,2,0),"No especificado")))</f>
        <v>Dolor pelvico y perineal</v>
      </c>
      <c r="T414" t="str">
        <f>IF(P414&lt;&gt;"", IF(P414&gt;0, IF(P414&lt;=DATE(YEAR(P414),MONTH(P414),DAY(P414)), IF(P414&gt;=DATE(YEAR(P414),MONTH(P414),1), IF(K414&gt;10, C414, IF(SUMIFS($K:$K, $C:$C, C414, $P:$P, "&gt;="&amp;DATE(YEAR(P414),MONTH(P414),1), $P:$P, "&lt;="&amp;EOMONTH(P414,0))&gt;10, C414, "")), ""))), "")</f>
        <v/>
      </c>
      <c r="U414" t="str">
        <f>IF(AND(P414&lt;&gt;"", P414&gt;=DATE(YEAR(P414),MONTH(P414),1), SUMIFS($K:$K, $C:$C, C414, $P:$P, "&gt;="&amp;DATE(YEAR(P414),MONTH(P414),1), $P:$P, "&lt;="&amp;EOMONTH(P414,0))&gt;10), K414, "")</f>
        <v/>
      </c>
      <c r="V414" t="str">
        <f>IF(AND(P414&lt;&gt;"", P414&gt;=DATE(YEAR(P414),MONTH(P414),1), SUMIFS($K:$K, $C:$C, C414, $P:$P, "&gt;="&amp;DATE(YEAR(P414),MONTH(P414),1), $P:$P, "&lt;="&amp;EOMONTH(P414,0))&gt;10), YEAR(P414), "")</f>
        <v/>
      </c>
      <c r="W414" t="str">
        <f>IF(AND(P414&lt;&gt;"", P414&gt;=DATE(YEAR(P414),MONTH(P414),1), SUMIFS($K:$K, $C:$C, C414, $P:$P, "&gt;="&amp;DATE(YEAR(P414),MONTH(P414),1), $P:$P, "&lt;="&amp;EOMONTH(P414,0))&gt;10), TEXT(P414, "MMMM"), "")</f>
        <v/>
      </c>
      <c r="X414" t="str" cm="1">
        <f t="array" ref="X414">IF(AND(P414&lt;&gt;"", P414&gt;=DATE(YEAR(P414),MONTH(P414),1), SUMIFS($K:$K, $C:$C, C414, $P:$P, "&gt;="&amp;DATE(YEAR(P414),MONTH(P414),1), $P:$P, "&lt;="&amp;EOMONTH(P414,0))&gt;10), _xlfn.TEXTJOIN(", ", TRUE, _xlfn._xlws.FILTER($R:$R, ($C:$C=C414) * ($P:$P&gt;=DATE(YEAR(P414),MONTH(P414),1)) * ($P:$P&lt;=EOMONTH(P414,0)))), "")</f>
        <v/>
      </c>
      <c r="Y414" t="str" cm="1">
        <f t="array" ref="Y414">IF(AND(P414&lt;&gt;"", P414&gt;=DATE(YEAR(P414),MONTH(P414),1), SUMIFS($K:$K, $C:$C, C414, $P:$P, "&gt;="&amp;DATE(YEAR(P414),MONTH(P414),1), $P:$P, "&lt;="&amp;EOMONTH(P414,0))&gt;10), _xlfn.TEXTJOIN(", ", TRUE, _xlfn._xlws.FILTER($S:$S, ($C:$C=C414) * ($P:$P&gt;=DATE(YEAR(P414),MONTH(P414),1)) * ($P:$P&lt;=EOMONTH(P414,0)))), "")</f>
        <v/>
      </c>
    </row>
    <row r="415" spans="1:25" ht="30" x14ac:dyDescent="0.25">
      <c r="A415" s="83">
        <v>408</v>
      </c>
      <c r="B415" s="111" t="s">
        <v>26038</v>
      </c>
      <c r="C415" s="159" t="str">
        <f>_xlfn.XLOOKUP(D415,[1]!Data[CEDULA],[1]!Data[Nombre Completo],"No Existe",0,1)</f>
        <v>DIONI DE JESUS ECHEVERRIA CASTRO</v>
      </c>
      <c r="D415" s="162">
        <v>1129566741</v>
      </c>
      <c r="E415" s="139">
        <f>IFERROR(_xlfn.NUMBERVALUE(Data[[#This Row],[CEDULA ]],",","."),_xlfn.NUMBERVALUE(Data[[#This Row],[CEDULA ]],".",","))</f>
        <v>1129566741</v>
      </c>
      <c r="F415" s="139" t="str">
        <f>_xlfn.XLOOKUP(E415,[1]!Data[CEDULA],[1]!Data[CARGO],"No Existe",0,1)</f>
        <v>COCINERO 1</v>
      </c>
      <c r="G415" s="5" t="str">
        <f>_xlfn.XLOOKUP(E415,[1]!Data[CEDULA],[1]!Data[EMPRESA DONDE PRESTA SERVICIO],"No Existe",0,1)</f>
        <v>COMFAMILIAR ATLANTICO</v>
      </c>
      <c r="H415" s="5" t="str">
        <f>_xlfn.XLOOKUP(E415,[1]!Data[CEDULA],[1]!Data[UBICACIÓN],"No Existe",0,1)</f>
        <v>SEDE NORTE MERCADEO</v>
      </c>
      <c r="I415" s="11" t="s">
        <v>25912</v>
      </c>
      <c r="J415" s="111" t="str">
        <f>UPPER(TEXT(Data[[#This Row],[F. INICIO]],"mmmm"))</f>
        <v>MAYO</v>
      </c>
      <c r="K415" s="9">
        <v>3</v>
      </c>
      <c r="L415" s="11" t="s">
        <v>5</v>
      </c>
      <c r="M415" s="11" t="s">
        <v>25630</v>
      </c>
      <c r="N415" s="141" t="str">
        <f>_xlfn.XLOOKUP(D415,[1]!Data[CEDULA],[1]!Data[EPS/SURA],"No Existe",0,1)</f>
        <v>SALUD TOTAL</v>
      </c>
      <c r="O415" s="5">
        <f>YEAR(Data[[#This Row],[F. INICIO]])</f>
        <v>2019</v>
      </c>
      <c r="P415" s="17">
        <v>43605</v>
      </c>
      <c r="Q415" s="18">
        <v>43607</v>
      </c>
      <c r="R415" s="8" t="s">
        <v>64</v>
      </c>
      <c r="S415" s="92" t="str">
        <f>IF(Data[[#This Row],[TIPO DE INCAPACIDAD]]="LICENCIA DE PATERNIDAD","Licencia de paternidad",IF(Data[[#This Row],[TIPO DE INCAPACIDAD]]="LICENCIA DE LUTO","Licencia de Luto",_xlfn.IFNA(VLOOKUP(R415,'CIE-10 PARA RIPS'!$A$6:B13580,2,0),"No especificado")))</f>
        <v>Infeccion aguda de las vias respiratorias superiores, no especificada</v>
      </c>
      <c r="T415" t="str">
        <f>IF(P415&lt;&gt;"", IF(P415&gt;0, IF(P415&lt;=DATE(YEAR(P415),MONTH(P415),DAY(P415)), IF(P415&gt;=DATE(YEAR(P415),MONTH(P415),1), IF(K415&gt;10, C415, IF(SUMIFS($K:$K, $C:$C, C415, $P:$P, "&gt;="&amp;DATE(YEAR(P415),MONTH(P415),1), $P:$P, "&lt;="&amp;EOMONTH(P415,0))&gt;10, C415, "")), ""))), "")</f>
        <v/>
      </c>
      <c r="U415" t="str">
        <f>IF(AND(P415&lt;&gt;"", P415&gt;=DATE(YEAR(P415),MONTH(P415),1), SUMIFS($K:$K, $C:$C, C415, $P:$P, "&gt;="&amp;DATE(YEAR(P415),MONTH(P415),1), $P:$P, "&lt;="&amp;EOMONTH(P415,0))&gt;10), K415, "")</f>
        <v/>
      </c>
      <c r="V415" t="str">
        <f>IF(AND(P415&lt;&gt;"", P415&gt;=DATE(YEAR(P415),MONTH(P415),1), SUMIFS($K:$K, $C:$C, C415, $P:$P, "&gt;="&amp;DATE(YEAR(P415),MONTH(P415),1), $P:$P, "&lt;="&amp;EOMONTH(P415,0))&gt;10), YEAR(P415), "")</f>
        <v/>
      </c>
      <c r="W415" t="str">
        <f>IF(AND(P415&lt;&gt;"", P415&gt;=DATE(YEAR(P415),MONTH(P415),1), SUMIFS($K:$K, $C:$C, C415, $P:$P, "&gt;="&amp;DATE(YEAR(P415),MONTH(P415),1), $P:$P, "&lt;="&amp;EOMONTH(P415,0))&gt;10), TEXT(P415, "MMMM"), "")</f>
        <v/>
      </c>
      <c r="X415" t="str" cm="1">
        <f t="array" ref="X415">IF(AND(P415&lt;&gt;"", P415&gt;=DATE(YEAR(P415),MONTH(P415),1), SUMIFS($K:$K, $C:$C, C415, $P:$P, "&gt;="&amp;DATE(YEAR(P415),MONTH(P415),1), $P:$P, "&lt;="&amp;EOMONTH(P415,0))&gt;10), _xlfn.TEXTJOIN(", ", TRUE, _xlfn._xlws.FILTER($R:$R, ($C:$C=C415) * ($P:$P&gt;=DATE(YEAR(P415),MONTH(P415),1)) * ($P:$P&lt;=EOMONTH(P415,0)))), "")</f>
        <v/>
      </c>
      <c r="Y415" t="str" cm="1">
        <f t="array" ref="Y415">IF(AND(P415&lt;&gt;"", P415&gt;=DATE(YEAR(P415),MONTH(P415),1), SUMIFS($K:$K, $C:$C, C415, $P:$P, "&gt;="&amp;DATE(YEAR(P415),MONTH(P415),1), $P:$P, "&lt;="&amp;EOMONTH(P415,0))&gt;10), _xlfn.TEXTJOIN(", ", TRUE, _xlfn._xlws.FILTER($S:$S, ($C:$C=C415) * ($P:$P&gt;=DATE(YEAR(P415),MONTH(P415),1)) * ($P:$P&lt;=EOMONTH(P415,0)))), "")</f>
        <v/>
      </c>
    </row>
    <row r="416" spans="1:25" x14ac:dyDescent="0.25">
      <c r="A416" s="83">
        <v>409</v>
      </c>
      <c r="B416" s="111" t="s">
        <v>26038</v>
      </c>
      <c r="C416" s="159" t="str">
        <f>_xlfn.XLOOKUP(D416,[1]!Data[CEDULA],[1]!Data[Nombre Completo],"No Existe",0,1)</f>
        <v>LISBET MARIA CANTILLO MURIEL</v>
      </c>
      <c r="D416" s="163">
        <v>44205186</v>
      </c>
      <c r="E416" s="140">
        <f>IFERROR(_xlfn.NUMBERVALUE(Data[[#This Row],[CEDULA ]],",","."),_xlfn.NUMBERVALUE(Data[[#This Row],[CEDULA ]],".",","))</f>
        <v>44205186</v>
      </c>
      <c r="F416" s="140" t="str">
        <f>_xlfn.XLOOKUP(E416,[1]!Data[CEDULA],[1]!Data[CARGO],"No Existe",0,1)</f>
        <v>SUPERNUMERARIO(A)</v>
      </c>
      <c r="G416" s="5" t="str">
        <f>_xlfn.XLOOKUP(E416,[1]!Data[CEDULA],[1]!Data[EMPRESA DONDE PRESTA SERVICIO],"No Existe",0,1)</f>
        <v>COMFAMILIAR ATLANTICO</v>
      </c>
      <c r="H416" s="5" t="str">
        <f>_xlfn.XLOOKUP(E416,[1]!Data[CEDULA],[1]!Data[UBICACIÓN],"No Existe",0,1)</f>
        <v>SEDE NORTE</v>
      </c>
      <c r="I416" s="11" t="s">
        <v>25911</v>
      </c>
      <c r="J416" s="111" t="str">
        <f>UPPER(TEXT(Data[[#This Row],[F. INICIO]],"mmmm"))</f>
        <v>MAYO</v>
      </c>
      <c r="K416" s="9">
        <v>2</v>
      </c>
      <c r="L416" s="11" t="s">
        <v>5</v>
      </c>
      <c r="M416" s="11" t="s">
        <v>25630</v>
      </c>
      <c r="N416" s="141" t="str">
        <f>_xlfn.XLOOKUP(D416,[1]!Data[CEDULA],[1]!Data[EPS/SURA],"No Existe",0,1)</f>
        <v>EPS/SURA</v>
      </c>
      <c r="O416" s="5">
        <f>YEAR(Data[[#This Row],[F. INICIO]])</f>
        <v>2019</v>
      </c>
      <c r="P416" s="17">
        <v>43608</v>
      </c>
      <c r="Q416" s="17">
        <v>43609</v>
      </c>
      <c r="R416" s="24" t="s">
        <v>9886</v>
      </c>
      <c r="S416" s="92" t="str">
        <f>IF(Data[[#This Row],[TIPO DE INCAPACIDAD]]="LICENCIA DE PATERNIDAD","Licencia de paternidad",IF(Data[[#This Row],[TIPO DE INCAPACIDAD]]="LICENCIA DE LUTO","Licencia de Luto",_xlfn.IFNA(VLOOKUP(R416,'CIE-10 PARA RIPS'!$A$6:B13581,2,0),"No especificado")))</f>
        <v>Cefalea debida a tension</v>
      </c>
      <c r="T416" t="str">
        <f>IF(P416&lt;&gt;"", IF(P416&gt;0, IF(P416&lt;=DATE(YEAR(P416),MONTH(P416),DAY(P416)), IF(P416&gt;=DATE(YEAR(P416),MONTH(P416),1), IF(K416&gt;10, C416, IF(SUMIFS($K:$K, $C:$C, C416, $P:$P, "&gt;="&amp;DATE(YEAR(P416),MONTH(P416),1), $P:$P, "&lt;="&amp;EOMONTH(P416,0))&gt;10, C416, "")), ""))), "")</f>
        <v/>
      </c>
      <c r="U416" t="str">
        <f>IF(AND(P416&lt;&gt;"", P416&gt;=DATE(YEAR(P416),MONTH(P416),1), SUMIFS($K:$K, $C:$C, C416, $P:$P, "&gt;="&amp;DATE(YEAR(P416),MONTH(P416),1), $P:$P, "&lt;="&amp;EOMONTH(P416,0))&gt;10), K416, "")</f>
        <v/>
      </c>
      <c r="V416" t="str">
        <f>IF(AND(P416&lt;&gt;"", P416&gt;=DATE(YEAR(P416),MONTH(P416),1), SUMIFS($K:$K, $C:$C, C416, $P:$P, "&gt;="&amp;DATE(YEAR(P416),MONTH(P416),1), $P:$P, "&lt;="&amp;EOMONTH(P416,0))&gt;10), YEAR(P416), "")</f>
        <v/>
      </c>
      <c r="W416" t="str">
        <f>IF(AND(P416&lt;&gt;"", P416&gt;=DATE(YEAR(P416),MONTH(P416),1), SUMIFS($K:$K, $C:$C, C416, $P:$P, "&gt;="&amp;DATE(YEAR(P416),MONTH(P416),1), $P:$P, "&lt;="&amp;EOMONTH(P416,0))&gt;10), TEXT(P416, "MMMM"), "")</f>
        <v/>
      </c>
      <c r="X416" t="str" cm="1">
        <f t="array" ref="X416">IF(AND(P416&lt;&gt;"", P416&gt;=DATE(YEAR(P416),MONTH(P416),1), SUMIFS($K:$K, $C:$C, C416, $P:$P, "&gt;="&amp;DATE(YEAR(P416),MONTH(P416),1), $P:$P, "&lt;="&amp;EOMONTH(P416,0))&gt;10), _xlfn.TEXTJOIN(", ", TRUE, _xlfn._xlws.FILTER($R:$R, ($C:$C=C416) * ($P:$P&gt;=DATE(YEAR(P416),MONTH(P416),1)) * ($P:$P&lt;=EOMONTH(P416,0)))), "")</f>
        <v/>
      </c>
      <c r="Y416" t="str" cm="1">
        <f t="array" ref="Y416">IF(AND(P416&lt;&gt;"", P416&gt;=DATE(YEAR(P416),MONTH(P416),1), SUMIFS($K:$K, $C:$C, C416, $P:$P, "&gt;="&amp;DATE(YEAR(P416),MONTH(P416),1), $P:$P, "&lt;="&amp;EOMONTH(P416,0))&gt;10), _xlfn.TEXTJOIN(", ", TRUE, _xlfn._xlws.FILTER($S:$S, ($C:$C=C416) * ($P:$P&gt;=DATE(YEAR(P416),MONTH(P416),1)) * ($P:$P&lt;=EOMONTH(P416,0)))), "")</f>
        <v/>
      </c>
    </row>
    <row r="417" spans="1:25" x14ac:dyDescent="0.25">
      <c r="A417" s="83">
        <v>410</v>
      </c>
      <c r="B417" s="111" t="s">
        <v>26038</v>
      </c>
      <c r="C417" s="159" t="str">
        <f>_xlfn.XLOOKUP(D417,[1]!Data[CEDULA],[1]!Data[Nombre Completo],"No Existe",0,1)</f>
        <v>GENISIS MARIA CANTILLO TORRES</v>
      </c>
      <c r="D417" s="163">
        <v>1002228922</v>
      </c>
      <c r="E417" s="140">
        <f>IFERROR(_xlfn.NUMBERVALUE(Data[[#This Row],[CEDULA ]],",","."),_xlfn.NUMBERVALUE(Data[[#This Row],[CEDULA ]],".",","))</f>
        <v>1002228922</v>
      </c>
      <c r="F417" s="140" t="str">
        <f>_xlfn.XLOOKUP(E417,[1]!Data[CEDULA],[1]!Data[CARGO],"No Existe",0,1)</f>
        <v>MESERO</v>
      </c>
      <c r="G417" s="5" t="str">
        <f>_xlfn.XLOOKUP(E417,[1]!Data[CEDULA],[1]!Data[EMPRESA DONDE PRESTA SERVICIO],"No Existe",0,1)</f>
        <v>COMFAMILIAR ATLANTICO</v>
      </c>
      <c r="H417" s="5" t="str">
        <f>_xlfn.XLOOKUP(E417,[1]!Data[CEDULA],[1]!Data[UBICACIÓN],"No Existe",0,1)</f>
        <v>SEDE SPORT GYM</v>
      </c>
      <c r="I417" s="11" t="s">
        <v>25911</v>
      </c>
      <c r="J417" s="111" t="str">
        <f>UPPER(TEXT(Data[[#This Row],[F. INICIO]],"mmmm"))</f>
        <v>MAYO</v>
      </c>
      <c r="K417" s="9">
        <v>2</v>
      </c>
      <c r="L417" s="11" t="s">
        <v>5</v>
      </c>
      <c r="M417" s="11" t="s">
        <v>25630</v>
      </c>
      <c r="N417" s="141" t="str">
        <f>_xlfn.XLOOKUP(D417,[1]!Data[CEDULA],[1]!Data[EPS/SURA],"No Existe",0,1)</f>
        <v>MUTUALSER</v>
      </c>
      <c r="O417" s="5">
        <f>YEAR(Data[[#This Row],[F. INICIO]])</f>
        <v>2019</v>
      </c>
      <c r="P417" s="17">
        <v>43613</v>
      </c>
      <c r="Q417" s="17">
        <v>43614</v>
      </c>
      <c r="R417" s="24" t="s">
        <v>9886</v>
      </c>
      <c r="S417" s="92" t="str">
        <f>IF(Data[[#This Row],[TIPO DE INCAPACIDAD]]="LICENCIA DE PATERNIDAD","Licencia de paternidad",IF(Data[[#This Row],[TIPO DE INCAPACIDAD]]="LICENCIA DE LUTO","Licencia de Luto",_xlfn.IFNA(VLOOKUP(R417,'CIE-10 PARA RIPS'!$A$6:B13582,2,0),"No especificado")))</f>
        <v>Cefalea debida a tension</v>
      </c>
      <c r="T417" t="str">
        <f>IF(P417&lt;&gt;"", IF(P417&gt;0, IF(P417&lt;=DATE(YEAR(P417),MONTH(P417),DAY(P417)), IF(P417&gt;=DATE(YEAR(P417),MONTH(P417),1), IF(K417&gt;10, C417, IF(SUMIFS($K:$K, $C:$C, C417, $P:$P, "&gt;="&amp;DATE(YEAR(P417),MONTH(P417),1), $P:$P, "&lt;="&amp;EOMONTH(P417,0))&gt;10, C417, "")), ""))), "")</f>
        <v/>
      </c>
      <c r="U417" t="str">
        <f>IF(AND(P417&lt;&gt;"", P417&gt;=DATE(YEAR(P417),MONTH(P417),1), SUMIFS($K:$K, $C:$C, C417, $P:$P, "&gt;="&amp;DATE(YEAR(P417),MONTH(P417),1), $P:$P, "&lt;="&amp;EOMONTH(P417,0))&gt;10), K417, "")</f>
        <v/>
      </c>
      <c r="V417" t="str">
        <f>IF(AND(P417&lt;&gt;"", P417&gt;=DATE(YEAR(P417),MONTH(P417),1), SUMIFS($K:$K, $C:$C, C417, $P:$P, "&gt;="&amp;DATE(YEAR(P417),MONTH(P417),1), $P:$P, "&lt;="&amp;EOMONTH(P417,0))&gt;10), YEAR(P417), "")</f>
        <v/>
      </c>
      <c r="W417" t="str">
        <f>IF(AND(P417&lt;&gt;"", P417&gt;=DATE(YEAR(P417),MONTH(P417),1), SUMIFS($K:$K, $C:$C, C417, $P:$P, "&gt;="&amp;DATE(YEAR(P417),MONTH(P417),1), $P:$P, "&lt;="&amp;EOMONTH(P417,0))&gt;10), TEXT(P417, "MMMM"), "")</f>
        <v/>
      </c>
      <c r="X417" t="str" cm="1">
        <f t="array" ref="X417">IF(AND(P417&lt;&gt;"", P417&gt;=DATE(YEAR(P417),MONTH(P417),1), SUMIFS($K:$K, $C:$C, C417, $P:$P, "&gt;="&amp;DATE(YEAR(P417),MONTH(P417),1), $P:$P, "&lt;="&amp;EOMONTH(P417,0))&gt;10), _xlfn.TEXTJOIN(", ", TRUE, _xlfn._xlws.FILTER($R:$R, ($C:$C=C417) * ($P:$P&gt;=DATE(YEAR(P417),MONTH(P417),1)) * ($P:$P&lt;=EOMONTH(P417,0)))), "")</f>
        <v/>
      </c>
      <c r="Y417" t="str" cm="1">
        <f t="array" ref="Y417">IF(AND(P417&lt;&gt;"", P417&gt;=DATE(YEAR(P417),MONTH(P417),1), SUMIFS($K:$K, $C:$C, C417, $P:$P, "&gt;="&amp;DATE(YEAR(P417),MONTH(P417),1), $P:$P, "&lt;="&amp;EOMONTH(P417,0))&gt;10), _xlfn.TEXTJOIN(", ", TRUE, _xlfn._xlws.FILTER($S:$S, ($C:$C=C417) * ($P:$P&gt;=DATE(YEAR(P417),MONTH(P417),1)) * ($P:$P&lt;=EOMONTH(P417,0)))), "")</f>
        <v/>
      </c>
    </row>
    <row r="418" spans="1:25" x14ac:dyDescent="0.25">
      <c r="A418" s="83">
        <v>411</v>
      </c>
      <c r="B418" s="111" t="s">
        <v>26038</v>
      </c>
      <c r="C418" s="159" t="str">
        <f>_xlfn.XLOOKUP(D418,[1]!Data[CEDULA],[1]!Data[Nombre Completo],"No Existe",0,1)</f>
        <v>VERONICA DEL CARMEN BELTRAN PALACIO</v>
      </c>
      <c r="D418" s="163">
        <v>22583022</v>
      </c>
      <c r="E418" s="140">
        <f>IFERROR(_xlfn.NUMBERVALUE(Data[[#This Row],[CEDULA ]],",","."),_xlfn.NUMBERVALUE(Data[[#This Row],[CEDULA ]],".",","))</f>
        <v>22583022</v>
      </c>
      <c r="F418" s="140" t="str">
        <f>_xlfn.XLOOKUP(E418,[1]!Data[CEDULA],[1]!Data[CARGO],"No Existe",0,1)</f>
        <v>SUPERNUMERARIO(A)</v>
      </c>
      <c r="G418" s="5" t="str">
        <f>_xlfn.XLOOKUP(E418,[1]!Data[CEDULA],[1]!Data[EMPRESA DONDE PRESTA SERVICIO],"No Existe",0,1)</f>
        <v>COMFAMILIAR ATLANTICO</v>
      </c>
      <c r="H418" s="5" t="str">
        <f>_xlfn.XLOOKUP(E418,[1]!Data[CEDULA],[1]!Data[UBICACIÓN],"No Existe",0,1)</f>
        <v>SALGARITO</v>
      </c>
      <c r="I418" s="11" t="s">
        <v>25911</v>
      </c>
      <c r="J418" s="111" t="str">
        <f>UPPER(TEXT(Data[[#This Row],[F. INICIO]],"mmmm"))</f>
        <v>ABRIL</v>
      </c>
      <c r="K418" s="9">
        <v>3</v>
      </c>
      <c r="L418" s="11" t="s">
        <v>5</v>
      </c>
      <c r="M418" s="11" t="s">
        <v>25630</v>
      </c>
      <c r="N418" s="141" t="str">
        <f>_xlfn.XLOOKUP(D418,[1]!Data[CEDULA],[1]!Data[EPS/SURA],"No Existe",0,1)</f>
        <v>NUEVA E.P.S.</v>
      </c>
      <c r="O418" s="5">
        <f>YEAR(Data[[#This Row],[F. INICIO]])</f>
        <v>2019</v>
      </c>
      <c r="P418" s="17">
        <v>43576</v>
      </c>
      <c r="Q418" s="18">
        <v>43578</v>
      </c>
      <c r="R418" s="24" t="s">
        <v>7682</v>
      </c>
      <c r="S418" s="92" t="str">
        <f>IF(Data[[#This Row],[TIPO DE INCAPACIDAD]]="LICENCIA DE PATERNIDAD","Licencia de paternidad",IF(Data[[#This Row],[TIPO DE INCAPACIDAD]]="LICENCIA DE LUTO","Licencia de Luto",_xlfn.IFNA(VLOOKUP(R418,'CIE-10 PARA RIPS'!$A$6:B13583,2,0),"No especificado")))</f>
        <v>Lumbago no especificado</v>
      </c>
      <c r="T418" t="str">
        <f>IF(P418&lt;&gt;"", IF(P418&gt;0, IF(P418&lt;=DATE(YEAR(P418),MONTH(P418),DAY(P418)), IF(P418&gt;=DATE(YEAR(P418),MONTH(P418),1), IF(K418&gt;10, C418, IF(SUMIFS($K:$K, $C:$C, C418, $P:$P, "&gt;="&amp;DATE(YEAR(P418),MONTH(P418),1), $P:$P, "&lt;="&amp;EOMONTH(P418,0))&gt;10, C418, "")), ""))), "")</f>
        <v/>
      </c>
      <c r="U418" t="str">
        <f>IF(AND(P418&lt;&gt;"", P418&gt;=DATE(YEAR(P418),MONTH(P418),1), SUMIFS($K:$K, $C:$C, C418, $P:$P, "&gt;="&amp;DATE(YEAR(P418),MONTH(P418),1), $P:$P, "&lt;="&amp;EOMONTH(P418,0))&gt;10), K418, "")</f>
        <v/>
      </c>
      <c r="V418" t="str">
        <f>IF(AND(P418&lt;&gt;"", P418&gt;=DATE(YEAR(P418),MONTH(P418),1), SUMIFS($K:$K, $C:$C, C418, $P:$P, "&gt;="&amp;DATE(YEAR(P418),MONTH(P418),1), $P:$P, "&lt;="&amp;EOMONTH(P418,0))&gt;10), YEAR(P418), "")</f>
        <v/>
      </c>
      <c r="W418" t="str">
        <f>IF(AND(P418&lt;&gt;"", P418&gt;=DATE(YEAR(P418),MONTH(P418),1), SUMIFS($K:$K, $C:$C, C418, $P:$P, "&gt;="&amp;DATE(YEAR(P418),MONTH(P418),1), $P:$P, "&lt;="&amp;EOMONTH(P418,0))&gt;10), TEXT(P418, "MMMM"), "")</f>
        <v/>
      </c>
      <c r="X418" t="str" cm="1">
        <f t="array" ref="X418">IF(AND(P418&lt;&gt;"", P418&gt;=DATE(YEAR(P418),MONTH(P418),1), SUMIFS($K:$K, $C:$C, C418, $P:$P, "&gt;="&amp;DATE(YEAR(P418),MONTH(P418),1), $P:$P, "&lt;="&amp;EOMONTH(P418,0))&gt;10), _xlfn.TEXTJOIN(", ", TRUE, _xlfn._xlws.FILTER($R:$R, ($C:$C=C418) * ($P:$P&gt;=DATE(YEAR(P418),MONTH(P418),1)) * ($P:$P&lt;=EOMONTH(P418,0)))), "")</f>
        <v/>
      </c>
      <c r="Y418" t="str" cm="1">
        <f t="array" ref="Y418">IF(AND(P418&lt;&gt;"", P418&gt;=DATE(YEAR(P418),MONTH(P418),1), SUMIFS($K:$K, $C:$C, C418, $P:$P, "&gt;="&amp;DATE(YEAR(P418),MONTH(P418),1), $P:$P, "&lt;="&amp;EOMONTH(P418,0))&gt;10), _xlfn.TEXTJOIN(", ", TRUE, _xlfn._xlws.FILTER($S:$S, ($C:$C=C418) * ($P:$P&gt;=DATE(YEAR(P418),MONTH(P418),1)) * ($P:$P&lt;=EOMONTH(P418,0)))), "")</f>
        <v/>
      </c>
    </row>
    <row r="419" spans="1:25" ht="30" x14ac:dyDescent="0.25">
      <c r="A419" s="83">
        <v>412</v>
      </c>
      <c r="B419" s="111" t="s">
        <v>26038</v>
      </c>
      <c r="C419" s="159" t="str">
        <f>_xlfn.XLOOKUP(D419,[1]!Data[CEDULA],[1]!Data[Nombre Completo],"No Existe",0,1)</f>
        <v>ADOLFO ENRIQUE REDONDO ROCHA</v>
      </c>
      <c r="D419" s="163">
        <v>3729301</v>
      </c>
      <c r="E419" s="140">
        <f>IFERROR(_xlfn.NUMBERVALUE(Data[[#This Row],[CEDULA ]],",","."),_xlfn.NUMBERVALUE(Data[[#This Row],[CEDULA ]],".",","))</f>
        <v>3729301</v>
      </c>
      <c r="F419" s="140" t="str">
        <f>_xlfn.XLOOKUP(E419,[1]!Data[CEDULA],[1]!Data[CARGO],"No Existe",0,1)</f>
        <v>AYUDANTE COCINA</v>
      </c>
      <c r="G419" s="5" t="str">
        <f>_xlfn.XLOOKUP(E419,[1]!Data[CEDULA],[1]!Data[EMPRESA DONDE PRESTA SERVICIO],"No Existe",0,1)</f>
        <v>COMFAMILIAR ATLANTICO</v>
      </c>
      <c r="H419" s="5" t="str">
        <f>_xlfn.XLOOKUP(E419,[1]!Data[CEDULA],[1]!Data[UBICACIÓN],"No Existe",0,1)</f>
        <v>TURIPANA MERCADEO</v>
      </c>
      <c r="I419" s="11" t="s">
        <v>25912</v>
      </c>
      <c r="J419" s="111" t="str">
        <f>UPPER(TEXT(Data[[#This Row],[F. INICIO]],"mmmm"))</f>
        <v>ABRIL</v>
      </c>
      <c r="K419" s="9">
        <v>5</v>
      </c>
      <c r="L419" s="11" t="s">
        <v>94</v>
      </c>
      <c r="M419" s="9" t="s">
        <v>12770</v>
      </c>
      <c r="N419" s="141" t="str">
        <f>_xlfn.XLOOKUP(D419,[1]!Data[CEDULA],[1]!Data[EPS/SURA],"No Existe",0,1)</f>
        <v>NUEVA E.P.S.</v>
      </c>
      <c r="O419" s="5">
        <f>YEAR(Data[[#This Row],[F. INICIO]])</f>
        <v>2019</v>
      </c>
      <c r="P419" s="17">
        <v>43559</v>
      </c>
      <c r="Q419" s="18">
        <v>43563</v>
      </c>
      <c r="R419" s="8" t="s">
        <v>4581</v>
      </c>
      <c r="S419" s="92" t="str">
        <f>IF(Data[[#This Row],[TIPO DE INCAPACIDAD]]="LICENCIA DE PATERNIDAD","Licencia de paternidad",IF(Data[[#This Row],[TIPO DE INCAPACIDAD]]="LICENCIA DE LUTO","Licencia de Luto",_xlfn.IFNA(VLOOKUP(R419,'CIE-10 PARA RIPS'!$A$6:B13584,2,0),"No especificado")))</f>
        <v>Quemadura del hombro y miembro superior, de segundo grado, excepto de la muneca y de la mano</v>
      </c>
      <c r="T419" t="str">
        <f>IF(P419&lt;&gt;"", IF(P419&gt;0, IF(P419&lt;=DATE(YEAR(P419),MONTH(P419),DAY(P419)), IF(P419&gt;=DATE(YEAR(P419),MONTH(P419),1), IF(K419&gt;10, C419, IF(SUMIFS($K:$K, $C:$C, C419, $P:$P, "&gt;="&amp;DATE(YEAR(P419),MONTH(P419),1), $P:$P, "&lt;="&amp;EOMONTH(P419,0))&gt;10, C419, "")), ""))), "")</f>
        <v/>
      </c>
      <c r="U419" t="str">
        <f>IF(AND(P419&lt;&gt;"", P419&gt;=DATE(YEAR(P419),MONTH(P419),1), SUMIFS($K:$K, $C:$C, C419, $P:$P, "&gt;="&amp;DATE(YEAR(P419),MONTH(P419),1), $P:$P, "&lt;="&amp;EOMONTH(P419,0))&gt;10), K419, "")</f>
        <v/>
      </c>
      <c r="V419" t="str">
        <f>IF(AND(P419&lt;&gt;"", P419&gt;=DATE(YEAR(P419),MONTH(P419),1), SUMIFS($K:$K, $C:$C, C419, $P:$P, "&gt;="&amp;DATE(YEAR(P419),MONTH(P419),1), $P:$P, "&lt;="&amp;EOMONTH(P419,0))&gt;10), YEAR(P419), "")</f>
        <v/>
      </c>
      <c r="W419" t="str">
        <f>IF(AND(P419&lt;&gt;"", P419&gt;=DATE(YEAR(P419),MONTH(P419),1), SUMIFS($K:$K, $C:$C, C419, $P:$P, "&gt;="&amp;DATE(YEAR(P419),MONTH(P419),1), $P:$P, "&lt;="&amp;EOMONTH(P419,0))&gt;10), TEXT(P419, "MMMM"), "")</f>
        <v/>
      </c>
      <c r="X419" t="str" cm="1">
        <f t="array" ref="X419">IF(AND(P419&lt;&gt;"", P419&gt;=DATE(YEAR(P419),MONTH(P419),1), SUMIFS($K:$K, $C:$C, C419, $P:$P, "&gt;="&amp;DATE(YEAR(P419),MONTH(P419),1), $P:$P, "&lt;="&amp;EOMONTH(P419,0))&gt;10), _xlfn.TEXTJOIN(", ", TRUE, _xlfn._xlws.FILTER($R:$R, ($C:$C=C419) * ($P:$P&gt;=DATE(YEAR(P419),MONTH(P419),1)) * ($P:$P&lt;=EOMONTH(P419,0)))), "")</f>
        <v/>
      </c>
      <c r="Y419" t="str" cm="1">
        <f t="array" ref="Y419">IF(AND(P419&lt;&gt;"", P419&gt;=DATE(YEAR(P419),MONTH(P419),1), SUMIFS($K:$K, $C:$C, C419, $P:$P, "&gt;="&amp;DATE(YEAR(P419),MONTH(P419),1), $P:$P, "&lt;="&amp;EOMONTH(P419,0))&gt;10), _xlfn.TEXTJOIN(", ", TRUE, _xlfn._xlws.FILTER($S:$S, ($C:$C=C419) * ($P:$P&gt;=DATE(YEAR(P419),MONTH(P419),1)) * ($P:$P&lt;=EOMONTH(P419,0)))), "")</f>
        <v/>
      </c>
    </row>
    <row r="420" spans="1:25" x14ac:dyDescent="0.25">
      <c r="A420" s="83">
        <v>413</v>
      </c>
      <c r="B420" s="111" t="s">
        <v>26038</v>
      </c>
      <c r="C420" s="159" t="str">
        <f>_xlfn.XLOOKUP(D420,[1]!Data[CEDULA],[1]!Data[Nombre Completo],"No Existe",0,1)</f>
        <v>ADOLFO ENRIQUE REDONDO ROCHA</v>
      </c>
      <c r="D420" s="163">
        <v>3729301</v>
      </c>
      <c r="E420" s="140">
        <f>IFERROR(_xlfn.NUMBERVALUE(Data[[#This Row],[CEDULA ]],",","."),_xlfn.NUMBERVALUE(Data[[#This Row],[CEDULA ]],".",","))</f>
        <v>3729301</v>
      </c>
      <c r="F420" s="140" t="str">
        <f>_xlfn.XLOOKUP(E420,[1]!Data[CEDULA],[1]!Data[CARGO],"No Existe",0,1)</f>
        <v>AYUDANTE COCINA</v>
      </c>
      <c r="G420" s="5" t="str">
        <f>_xlfn.XLOOKUP(E420,[1]!Data[CEDULA],[1]!Data[EMPRESA DONDE PRESTA SERVICIO],"No Existe",0,1)</f>
        <v>COMFAMILIAR ATLANTICO</v>
      </c>
      <c r="H420" s="5" t="str">
        <f>_xlfn.XLOOKUP(E420,[1]!Data[CEDULA],[1]!Data[UBICACIÓN],"No Existe",0,1)</f>
        <v>TURIPANA MERCADEO</v>
      </c>
      <c r="I420" s="11" t="s">
        <v>25912</v>
      </c>
      <c r="J420" s="111" t="str">
        <f>UPPER(TEXT(Data[[#This Row],[F. INICIO]],"mmmm"))</f>
        <v>ABRIL</v>
      </c>
      <c r="K420" s="9">
        <v>1</v>
      </c>
      <c r="L420" s="11" t="s">
        <v>94</v>
      </c>
      <c r="M420" s="9" t="s">
        <v>12770</v>
      </c>
      <c r="N420" s="141" t="str">
        <f>_xlfn.XLOOKUP(D420,[1]!Data[CEDULA],[1]!Data[EPS/SURA],"No Existe",0,1)</f>
        <v>NUEVA E.P.S.</v>
      </c>
      <c r="O420" s="5">
        <f>YEAR(Data[[#This Row],[F. INICIO]])</f>
        <v>2019</v>
      </c>
      <c r="P420" s="17">
        <v>43557</v>
      </c>
      <c r="Q420" s="17">
        <v>43557</v>
      </c>
      <c r="R420" s="8" t="s">
        <v>740</v>
      </c>
      <c r="S420" s="92" t="str">
        <f>IF(Data[[#This Row],[TIPO DE INCAPACIDAD]]="LICENCIA DE PATERNIDAD","Licencia de paternidad",IF(Data[[#This Row],[TIPO DE INCAPACIDAD]]="LICENCIA DE LUTO","Licencia de Luto",_xlfn.IFNA(VLOOKUP(R420,'CIE-10 PARA RIPS'!$A$6:B13585,2,0),"No especificado")))</f>
        <v>Afeccion relacionada con el trabajo</v>
      </c>
      <c r="T420" t="str">
        <f>IF(P420&lt;&gt;"", IF(P420&gt;0, IF(P420&lt;=DATE(YEAR(P420),MONTH(P420),DAY(P420)), IF(P420&gt;=DATE(YEAR(P420),MONTH(P420),1), IF(K420&gt;10, C420, IF(SUMIFS($K:$K, $C:$C, C420, $P:$P, "&gt;="&amp;DATE(YEAR(P420),MONTH(P420),1), $P:$P, "&lt;="&amp;EOMONTH(P420,0))&gt;10, C420, "")), ""))), "")</f>
        <v/>
      </c>
      <c r="U420" t="str">
        <f>IF(AND(P420&lt;&gt;"", P420&gt;=DATE(YEAR(P420),MONTH(P420),1), SUMIFS($K:$K, $C:$C, C420, $P:$P, "&gt;="&amp;DATE(YEAR(P420),MONTH(P420),1), $P:$P, "&lt;="&amp;EOMONTH(P420,0))&gt;10), K420, "")</f>
        <v/>
      </c>
      <c r="V420" t="str">
        <f>IF(AND(P420&lt;&gt;"", P420&gt;=DATE(YEAR(P420),MONTH(P420),1), SUMIFS($K:$K, $C:$C, C420, $P:$P, "&gt;="&amp;DATE(YEAR(P420),MONTH(P420),1), $P:$P, "&lt;="&amp;EOMONTH(P420,0))&gt;10), YEAR(P420), "")</f>
        <v/>
      </c>
      <c r="W420" t="str">
        <f>IF(AND(P420&lt;&gt;"", P420&gt;=DATE(YEAR(P420),MONTH(P420),1), SUMIFS($K:$K, $C:$C, C420, $P:$P, "&gt;="&amp;DATE(YEAR(P420),MONTH(P420),1), $P:$P, "&lt;="&amp;EOMONTH(P420,0))&gt;10), TEXT(P420, "MMMM"), "")</f>
        <v/>
      </c>
      <c r="X420" t="str" cm="1">
        <f t="array" ref="X420">IF(AND(P420&lt;&gt;"", P420&gt;=DATE(YEAR(P420),MONTH(P420),1), SUMIFS($K:$K, $C:$C, C420, $P:$P, "&gt;="&amp;DATE(YEAR(P420),MONTH(P420),1), $P:$P, "&lt;="&amp;EOMONTH(P420,0))&gt;10), _xlfn.TEXTJOIN(", ", TRUE, _xlfn._xlws.FILTER($R:$R, ($C:$C=C420) * ($P:$P&gt;=DATE(YEAR(P420),MONTH(P420),1)) * ($P:$P&lt;=EOMONTH(P420,0)))), "")</f>
        <v/>
      </c>
      <c r="Y420" t="str" cm="1">
        <f t="array" ref="Y420">IF(AND(P420&lt;&gt;"", P420&gt;=DATE(YEAR(P420),MONTH(P420),1), SUMIFS($K:$K, $C:$C, C420, $P:$P, "&gt;="&amp;DATE(YEAR(P420),MONTH(P420),1), $P:$P, "&lt;="&amp;EOMONTH(P420,0))&gt;10), _xlfn.TEXTJOIN(", ", TRUE, _xlfn._xlws.FILTER($S:$S, ($C:$C=C420) * ($P:$P&gt;=DATE(YEAR(P420),MONTH(P420),1)) * ($P:$P&lt;=EOMONTH(P420,0)))), "")</f>
        <v/>
      </c>
    </row>
    <row r="421" spans="1:25" x14ac:dyDescent="0.25">
      <c r="A421" s="83">
        <v>414</v>
      </c>
      <c r="B421" s="111" t="s">
        <v>26038</v>
      </c>
      <c r="C421" s="159" t="str">
        <f>_xlfn.XLOOKUP(D421,[1]!Data[CEDULA],[1]!Data[Nombre Completo],"No Existe",0,1)</f>
        <v>ANGEL DE JESUS RAMIREZ CARPINTERO</v>
      </c>
      <c r="D421" s="163">
        <v>72308598</v>
      </c>
      <c r="E421" s="140">
        <f>IFERROR(_xlfn.NUMBERVALUE(Data[[#This Row],[CEDULA ]],",","."),_xlfn.NUMBERVALUE(Data[[#This Row],[CEDULA ]],".",","))</f>
        <v>72308598</v>
      </c>
      <c r="F421" s="140" t="str">
        <f>_xlfn.XLOOKUP(E421,[1]!Data[CEDULA],[1]!Data[CARGO],"No Existe",0,1)</f>
        <v>SUPERNUMERARIO(A)</v>
      </c>
      <c r="G421" s="5" t="str">
        <f>_xlfn.XLOOKUP(E421,[1]!Data[CEDULA],[1]!Data[EMPRESA DONDE PRESTA SERVICIO],"No Existe",0,1)</f>
        <v>COMFAMILIAR ATLANTICO</v>
      </c>
      <c r="H421" s="5" t="str">
        <f>_xlfn.XLOOKUP(E421,[1]!Data[CEDULA],[1]!Data[UBICACIÓN],"No Existe",0,1)</f>
        <v>CENTRO RECREACIONAL TURIPANA</v>
      </c>
      <c r="I421" s="5" t="s">
        <v>25912</v>
      </c>
      <c r="J421" s="111" t="str">
        <f>UPPER(TEXT(Data[[#This Row],[F. INICIO]],"mmmm"))</f>
        <v>MARZO</v>
      </c>
      <c r="K421" s="9">
        <v>5</v>
      </c>
      <c r="L421" s="11" t="s">
        <v>5</v>
      </c>
      <c r="M421" s="15" t="s">
        <v>12606</v>
      </c>
      <c r="N421" s="141" t="str">
        <f>_xlfn.XLOOKUP(D421,[1]!Data[CEDULA],[1]!Data[EPS/SURA],"No Existe",0,1)</f>
        <v>SALUD TOTAL</v>
      </c>
      <c r="O421" s="5">
        <f>YEAR(Data[[#This Row],[F. INICIO]])</f>
        <v>2019</v>
      </c>
      <c r="P421" s="17">
        <v>43546</v>
      </c>
      <c r="Q421" s="18">
        <v>43550</v>
      </c>
      <c r="R421" s="8" t="s">
        <v>4733</v>
      </c>
      <c r="S421" s="92" t="str">
        <f>IF(Data[[#This Row],[TIPO DE INCAPACIDAD]]="LICENCIA DE PATERNIDAD","Licencia de paternidad",IF(Data[[#This Row],[TIPO DE INCAPACIDAD]]="LICENCIA DE LUTO","Licencia de Luto",_xlfn.IFNA(VLOOKUP(R421,'CIE-10 PARA RIPS'!$A$6:B13586,2,0),"No especificado")))</f>
        <v>Traumatismo por aplastamiento del tobillo</v>
      </c>
      <c r="T421" t="str">
        <f>IF(P421&lt;&gt;"", IF(P421&gt;0, IF(P421&lt;=DATE(YEAR(P421),MONTH(P421),DAY(P421)), IF(P421&gt;=DATE(YEAR(P421),MONTH(P421),1), IF(K421&gt;10, C421, IF(SUMIFS($K:$K, $C:$C, C421, $P:$P, "&gt;="&amp;DATE(YEAR(P421),MONTH(P421),1), $P:$P, "&lt;="&amp;EOMONTH(P421,0))&gt;10, C421, "")), ""))), "")</f>
        <v/>
      </c>
      <c r="U421" t="str">
        <f>IF(AND(P421&lt;&gt;"", P421&gt;=DATE(YEAR(P421),MONTH(P421),1), SUMIFS($K:$K, $C:$C, C421, $P:$P, "&gt;="&amp;DATE(YEAR(P421),MONTH(P421),1), $P:$P, "&lt;="&amp;EOMONTH(P421,0))&gt;10), K421, "")</f>
        <v/>
      </c>
      <c r="V421" t="str">
        <f>IF(AND(P421&lt;&gt;"", P421&gt;=DATE(YEAR(P421),MONTH(P421),1), SUMIFS($K:$K, $C:$C, C421, $P:$P, "&gt;="&amp;DATE(YEAR(P421),MONTH(P421),1), $P:$P, "&lt;="&amp;EOMONTH(P421,0))&gt;10), YEAR(P421), "")</f>
        <v/>
      </c>
      <c r="W421" t="str">
        <f>IF(AND(P421&lt;&gt;"", P421&gt;=DATE(YEAR(P421),MONTH(P421),1), SUMIFS($K:$K, $C:$C, C421, $P:$P, "&gt;="&amp;DATE(YEAR(P421),MONTH(P421),1), $P:$P, "&lt;="&amp;EOMONTH(P421,0))&gt;10), TEXT(P421, "MMMM"), "")</f>
        <v/>
      </c>
      <c r="X421" t="str" cm="1">
        <f t="array" ref="X421">IF(AND(P421&lt;&gt;"", P421&gt;=DATE(YEAR(P421),MONTH(P421),1), SUMIFS($K:$K, $C:$C, C421, $P:$P, "&gt;="&amp;DATE(YEAR(P421),MONTH(P421),1), $P:$P, "&lt;="&amp;EOMONTH(P421,0))&gt;10), _xlfn.TEXTJOIN(", ", TRUE, _xlfn._xlws.FILTER($R:$R, ($C:$C=C421) * ($P:$P&gt;=DATE(YEAR(P421),MONTH(P421),1)) * ($P:$P&lt;=EOMONTH(P421,0)))), "")</f>
        <v/>
      </c>
      <c r="Y421" t="str" cm="1">
        <f t="array" ref="Y421">IF(AND(P421&lt;&gt;"", P421&gt;=DATE(YEAR(P421),MONTH(P421),1), SUMIFS($K:$K, $C:$C, C421, $P:$P, "&gt;="&amp;DATE(YEAR(P421),MONTH(P421),1), $P:$P, "&lt;="&amp;EOMONTH(P421,0))&gt;10), _xlfn.TEXTJOIN(", ", TRUE, _xlfn._xlws.FILTER($S:$S, ($C:$C=C421) * ($P:$P&gt;=DATE(YEAR(P421),MONTH(P421),1)) * ($P:$P&lt;=EOMONTH(P421,0)))), "")</f>
        <v/>
      </c>
    </row>
    <row r="422" spans="1:25" x14ac:dyDescent="0.25">
      <c r="A422" s="83">
        <v>415</v>
      </c>
      <c r="B422" s="111" t="s">
        <v>26038</v>
      </c>
      <c r="C422" s="159" t="str">
        <f>_xlfn.XLOOKUP(D422,[1]!Data[CEDULA],[1]!Data[Nombre Completo],"No Existe",0,1)</f>
        <v>EDDIE ENRIQUE MEZA GONZALEZ</v>
      </c>
      <c r="D422">
        <v>1044424401</v>
      </c>
      <c r="E422" s="140">
        <f>IFERROR(_xlfn.NUMBERVALUE(Data[[#This Row],[CEDULA ]],",","."),_xlfn.NUMBERVALUE(Data[[#This Row],[CEDULA ]],".",","))</f>
        <v>1044424401</v>
      </c>
      <c r="F422" s="140" t="str">
        <f>_xlfn.XLOOKUP(E422,[1]!Data[CEDULA],[1]!Data[CARGO],"No Existe",0,1)</f>
        <v>SUPERNUMERARIO(A)</v>
      </c>
      <c r="G422" s="11" t="str">
        <f>_xlfn.XLOOKUP(E422,[1]!Data[CEDULA],[1]!Data[EMPRESA DONDE PRESTA SERVICIO],"No Existe",0,1)</f>
        <v>COMFAMILIAR ATLANTICO</v>
      </c>
      <c r="H422" s="11" t="str">
        <f>_xlfn.XLOOKUP(E422,[1]!Data[CEDULA],[1]!Data[UBICACIÓN],"No Existe",0,1)</f>
        <v>CENTRO RECREACIONAL TURIPANA</v>
      </c>
      <c r="I422" s="11" t="s">
        <v>25912</v>
      </c>
      <c r="J422" s="111" t="str">
        <f>UPPER(TEXT(Data[[#This Row],[F. INICIO]],"mmmm"))</f>
        <v>AGOSTO</v>
      </c>
      <c r="K422" s="25">
        <v>17</v>
      </c>
      <c r="L422" s="11" t="s">
        <v>5</v>
      </c>
      <c r="M422" s="11" t="s">
        <v>25630</v>
      </c>
      <c r="N422" s="141" t="str">
        <f>_xlfn.XLOOKUP(D422,[1]!Data[CEDULA],[1]!Data[EPS/SURA],"No Existe",0,1)</f>
        <v>NUEVA E.P.S.</v>
      </c>
      <c r="O422" s="5">
        <f>YEAR(Data[[#This Row],[F. INICIO]])</f>
        <v>2016</v>
      </c>
      <c r="P422" s="26">
        <v>42583</v>
      </c>
      <c r="Q422" s="6">
        <v>42599</v>
      </c>
      <c r="R422" s="11" t="s">
        <v>12246</v>
      </c>
      <c r="S422" s="92" t="str">
        <f>IF(Data[[#This Row],[TIPO DE INCAPACIDAD]]="LICENCIA DE PATERNIDAD","Licencia de paternidad",IF(Data[[#This Row],[TIPO DE INCAPACIDAD]]="LICENCIA DE LUTO","Licencia de Luto",_xlfn.IFNA(VLOOKUP(R422,'CIE-10 PARA RIPS'!$A$6:B13587,2,0),"No especificado")))</f>
        <v>Sepsis debida a estreptococo, grupo B</v>
      </c>
      <c r="T422" t="str">
        <f>IF(P422&lt;&gt;"", IF(P422&gt;0, IF(P422&lt;=DATE(YEAR(P422),MONTH(P422),DAY(P422)), IF(P422&gt;=DATE(YEAR(P422),MONTH(P422),1), IF(K422&gt;10, C422, IF(SUMIFS($K:$K, $C:$C, C422, $P:$P, "&gt;="&amp;DATE(YEAR(P422),MONTH(P422),1), $P:$P, "&lt;="&amp;EOMONTH(P422,0))&gt;10, C422, "")), ""))), "")</f>
        <v>EDDIE ENRIQUE MEZA GONZALEZ</v>
      </c>
      <c r="U422">
        <f>IF(AND(P422&lt;&gt;"", P422&gt;=DATE(YEAR(P422),MONTH(P422),1), SUMIFS($K:$K, $C:$C, C422, $P:$P, "&gt;="&amp;DATE(YEAR(P422),MONTH(P422),1), $P:$P, "&lt;="&amp;EOMONTH(P422,0))&gt;10), K422, "")</f>
        <v>17</v>
      </c>
      <c r="V422">
        <f>IF(AND(P422&lt;&gt;"", P422&gt;=DATE(YEAR(P422),MONTH(P422),1), SUMIFS($K:$K, $C:$C, C422, $P:$P, "&gt;="&amp;DATE(YEAR(P422),MONTH(P422),1), $P:$P, "&lt;="&amp;EOMONTH(P422,0))&gt;10), YEAR(P422), "")</f>
        <v>2016</v>
      </c>
      <c r="W422" t="str">
        <f>IF(AND(P422&lt;&gt;"", P422&gt;=DATE(YEAR(P422),MONTH(P422),1), SUMIFS($K:$K, $C:$C, C422, $P:$P, "&gt;="&amp;DATE(YEAR(P422),MONTH(P422),1), $P:$P, "&lt;="&amp;EOMONTH(P422,0))&gt;10), TEXT(P422, "MMMM"), "")</f>
        <v>agosto</v>
      </c>
      <c r="X422" t="str" cm="1">
        <f t="array" ref="X422">IF(AND(P422&lt;&gt;"", P422&gt;=DATE(YEAR(P422),MONTH(P422),1), SUMIFS($K:$K, $C:$C, C422, $P:$P, "&gt;="&amp;DATE(YEAR(P422),MONTH(P422),1), $P:$P, "&lt;="&amp;EOMONTH(P422,0))&gt;10), _xlfn.TEXTJOIN(", ", TRUE, _xlfn._xlws.FILTER($R:$R, ($C:$C=C422) * ($P:$P&gt;=DATE(YEAR(P422),MONTH(P422),1)) * ($P:$P&lt;=EOMONTH(P422,0)))), "")</f>
        <v>A401, S400</v>
      </c>
      <c r="Y422" t="str" cm="1">
        <f t="array" ref="Y422">IF(AND(P422&lt;&gt;"", P422&gt;=DATE(YEAR(P422),MONTH(P422),1), SUMIFS($K:$K, $C:$C, C422, $P:$P, "&gt;="&amp;DATE(YEAR(P422),MONTH(P422),1), $P:$P, "&lt;="&amp;EOMONTH(P422,0))&gt;10), _xlfn.TEXTJOIN(", ", TRUE, _xlfn._xlws.FILTER($S:$S, ($C:$C=C422) * ($P:$P&gt;=DATE(YEAR(P422),MONTH(P422),1)) * ($P:$P&lt;=EOMONTH(P422,0)))), "")</f>
        <v>Sepsis debida a estreptococo, grupo B, Contusion del hombro y del brazo</v>
      </c>
    </row>
    <row r="423" spans="1:25" x14ac:dyDescent="0.25">
      <c r="A423" s="83">
        <v>416</v>
      </c>
      <c r="B423" s="111" t="s">
        <v>26038</v>
      </c>
      <c r="C423" s="159" t="str">
        <f>_xlfn.XLOOKUP(D423,[1]!Data[CEDULA],[1]!Data[Nombre Completo],"No Existe",0,1)</f>
        <v>NESTOR MANUEL JIMENEZ ARTETA</v>
      </c>
      <c r="D423" s="163">
        <v>1044391982</v>
      </c>
      <c r="E423" s="140">
        <f>IFERROR(_xlfn.NUMBERVALUE(Data[[#This Row],[CEDULA ]],",","."),_xlfn.NUMBERVALUE(Data[[#This Row],[CEDULA ]],".",","))</f>
        <v>1044391982</v>
      </c>
      <c r="F423" s="140" t="str">
        <f>_xlfn.XLOOKUP(E423,[1]!Data[CEDULA],[1]!Data[CARGO],"No Existe",0,1)</f>
        <v>SUPERNUMERARIO(A)</v>
      </c>
      <c r="G423" s="5" t="str">
        <f>_xlfn.XLOOKUP(E423,[1]!Data[CEDULA],[1]!Data[EMPRESA DONDE PRESTA SERVICIO],"No Existe",0,1)</f>
        <v>COMFAMILIAR ATLANTICO</v>
      </c>
      <c r="H423" s="5" t="str">
        <f>_xlfn.XLOOKUP(E423,[1]!Data[CEDULA],[1]!Data[UBICACIÓN],"No Existe",0,1)</f>
        <v>TURIPANA MERCADEO</v>
      </c>
      <c r="I423" s="5" t="s">
        <v>25912</v>
      </c>
      <c r="J423" s="111" t="str">
        <f>UPPER(TEXT(Data[[#This Row],[F. INICIO]],"mmmm"))</f>
        <v>ABRIL</v>
      </c>
      <c r="K423" s="9">
        <v>3</v>
      </c>
      <c r="L423" s="11" t="s">
        <v>5</v>
      </c>
      <c r="M423" s="11" t="s">
        <v>25630</v>
      </c>
      <c r="N423" s="141" t="str">
        <f>_xlfn.XLOOKUP(D423,[1]!Data[CEDULA],[1]!Data[EPS/SURA],"No Existe",0,1)</f>
        <v>SALUD TOTAL</v>
      </c>
      <c r="O423" s="5">
        <f>YEAR(Data[[#This Row],[F. INICIO]])</f>
        <v>2019</v>
      </c>
      <c r="P423" s="17">
        <v>43556</v>
      </c>
      <c r="Q423" s="18">
        <v>43558</v>
      </c>
      <c r="R423" s="5" t="s">
        <v>49</v>
      </c>
      <c r="S423" s="92" t="str">
        <f>IF(Data[[#This Row],[TIPO DE INCAPACIDAD]]="LICENCIA DE PATERNIDAD","Licencia de paternidad",IF(Data[[#This Row],[TIPO DE INCAPACIDAD]]="LICENCIA DE LUTO","Licencia de Luto",_xlfn.IFNA(VLOOKUP(R423,'CIE-10 PARA RIPS'!$A$6:B13588,2,0),"No especificado")))</f>
        <v>Absceso cutaneo, furunculo y antrax de miembro</v>
      </c>
      <c r="T423" t="str">
        <f>IF(P423&lt;&gt;"", IF(P423&gt;0, IF(P423&lt;=DATE(YEAR(P423),MONTH(P423),DAY(P423)), IF(P423&gt;=DATE(YEAR(P423),MONTH(P423),1), IF(K423&gt;10, C423, IF(SUMIFS($K:$K, $C:$C, C423, $P:$P, "&gt;="&amp;DATE(YEAR(P423),MONTH(P423),1), $P:$P, "&lt;="&amp;EOMONTH(P423,0))&gt;10, C423, "")), ""))), "")</f>
        <v/>
      </c>
      <c r="U423" t="str">
        <f>IF(AND(P423&lt;&gt;"", P423&gt;=DATE(YEAR(P423),MONTH(P423),1), SUMIFS($K:$K, $C:$C, C423, $P:$P, "&gt;="&amp;DATE(YEAR(P423),MONTH(P423),1), $P:$P, "&lt;="&amp;EOMONTH(P423,0))&gt;10), K423, "")</f>
        <v/>
      </c>
      <c r="V423" t="str">
        <f>IF(AND(P423&lt;&gt;"", P423&gt;=DATE(YEAR(P423),MONTH(P423),1), SUMIFS($K:$K, $C:$C, C423, $P:$P, "&gt;="&amp;DATE(YEAR(P423),MONTH(P423),1), $P:$P, "&lt;="&amp;EOMONTH(P423,0))&gt;10), YEAR(P423), "")</f>
        <v/>
      </c>
      <c r="W423" t="str">
        <f>IF(AND(P423&lt;&gt;"", P423&gt;=DATE(YEAR(P423),MONTH(P423),1), SUMIFS($K:$K, $C:$C, C423, $P:$P, "&gt;="&amp;DATE(YEAR(P423),MONTH(P423),1), $P:$P, "&lt;="&amp;EOMONTH(P423,0))&gt;10), TEXT(P423, "MMMM"), "")</f>
        <v/>
      </c>
      <c r="X423" t="str" cm="1">
        <f t="array" ref="X423">IF(AND(P423&lt;&gt;"", P423&gt;=DATE(YEAR(P423),MONTH(P423),1), SUMIFS($K:$K, $C:$C, C423, $P:$P, "&gt;="&amp;DATE(YEAR(P423),MONTH(P423),1), $P:$P, "&lt;="&amp;EOMONTH(P423,0))&gt;10), _xlfn.TEXTJOIN(", ", TRUE, _xlfn._xlws.FILTER($R:$R, ($C:$C=C423) * ($P:$P&gt;=DATE(YEAR(P423),MONTH(P423),1)) * ($P:$P&lt;=EOMONTH(P423,0)))), "")</f>
        <v/>
      </c>
      <c r="Y423" t="str" cm="1">
        <f t="array" ref="Y423">IF(AND(P423&lt;&gt;"", P423&gt;=DATE(YEAR(P423),MONTH(P423),1), SUMIFS($K:$K, $C:$C, C423, $P:$P, "&gt;="&amp;DATE(YEAR(P423),MONTH(P423),1), $P:$P, "&lt;="&amp;EOMONTH(P423,0))&gt;10), _xlfn.TEXTJOIN(", ", TRUE, _xlfn._xlws.FILTER($S:$S, ($C:$C=C423) * ($P:$P&gt;=DATE(YEAR(P423),MONTH(P423),1)) * ($P:$P&lt;=EOMONTH(P423,0)))), "")</f>
        <v/>
      </c>
    </row>
    <row r="424" spans="1:25" ht="30" x14ac:dyDescent="0.25">
      <c r="A424" s="83">
        <v>417</v>
      </c>
      <c r="B424" s="111" t="s">
        <v>26038</v>
      </c>
      <c r="C424" s="159" t="str">
        <f>_xlfn.XLOOKUP(D424,[1]!Data[CEDULA],[1]!Data[Nombre Completo],"No Existe",0,1)</f>
        <v>JAN CARLOS CELIN MACEA</v>
      </c>
      <c r="D424" s="163">
        <v>1044425654</v>
      </c>
      <c r="E424" s="140">
        <f>IFERROR(_xlfn.NUMBERVALUE(Data[[#This Row],[CEDULA ]],",","."),_xlfn.NUMBERVALUE(Data[[#This Row],[CEDULA ]],".",","))</f>
        <v>1044425654</v>
      </c>
      <c r="F424" s="140" t="str">
        <f>_xlfn.XLOOKUP(E424,[1]!Data[CEDULA],[1]!Data[CARGO],"No Existe",0,1)</f>
        <v>SUPERNUMERARIO(A)</v>
      </c>
      <c r="G424" s="5" t="str">
        <f>_xlfn.XLOOKUP(E424,[1]!Data[CEDULA],[1]!Data[EMPRESA DONDE PRESTA SERVICIO],"No Existe",0,1)</f>
        <v>COMFAMILIAR ATLANTICO</v>
      </c>
      <c r="H424" s="5" t="str">
        <f>_xlfn.XLOOKUP(E424,[1]!Data[CEDULA],[1]!Data[UBICACIÓN],"No Existe",0,1)</f>
        <v>CENTRO RECREACIONAL TURIPANA</v>
      </c>
      <c r="I424" s="5" t="s">
        <v>25912</v>
      </c>
      <c r="J424" s="111" t="str">
        <f>UPPER(TEXT(Data[[#This Row],[F. INICIO]],"mmmm"))</f>
        <v>ABRIL</v>
      </c>
      <c r="K424" s="9">
        <v>3</v>
      </c>
      <c r="L424" s="11" t="s">
        <v>5</v>
      </c>
      <c r="M424" s="11" t="s">
        <v>25630</v>
      </c>
      <c r="N424" s="141" t="str">
        <f>_xlfn.XLOOKUP(D424,[1]!Data[CEDULA],[1]!Data[EPS/SURA],"No Existe",0,1)</f>
        <v>CAJACOPI</v>
      </c>
      <c r="O424" s="5">
        <f>YEAR(Data[[#This Row],[F. INICIO]])</f>
        <v>2019</v>
      </c>
      <c r="P424" s="17">
        <v>43567</v>
      </c>
      <c r="Q424" s="18">
        <v>43569</v>
      </c>
      <c r="R424" s="5" t="s">
        <v>5598</v>
      </c>
      <c r="S424" s="92" t="str">
        <f>IF(Data[[#This Row],[TIPO DE INCAPACIDAD]]="LICENCIA DE PATERNIDAD","Licencia de paternidad",IF(Data[[#This Row],[TIPO DE INCAPACIDAD]]="LICENCIA DE LUTO","Licencia de Luto",_xlfn.IFNA(VLOOKUP(R424,'CIE-10 PARA RIPS'!$A$6:B13589,2,0),"No especificado")))</f>
        <v>Dolor localizado en otras partes inferiores del abdomen</v>
      </c>
      <c r="T424" t="str">
        <f>IF(P424&lt;&gt;"", IF(P424&gt;0, IF(P424&lt;=DATE(YEAR(P424),MONTH(P424),DAY(P424)), IF(P424&gt;=DATE(YEAR(P424),MONTH(P424),1), IF(K424&gt;10, C424, IF(SUMIFS($K:$K, $C:$C, C424, $P:$P, "&gt;="&amp;DATE(YEAR(P424),MONTH(P424),1), $P:$P, "&lt;="&amp;EOMONTH(P424,0))&gt;10, C424, "")), ""))), "")</f>
        <v/>
      </c>
      <c r="U424" t="str">
        <f>IF(AND(P424&lt;&gt;"", P424&gt;=DATE(YEAR(P424),MONTH(P424),1), SUMIFS($K:$K, $C:$C, C424, $P:$P, "&gt;="&amp;DATE(YEAR(P424),MONTH(P424),1), $P:$P, "&lt;="&amp;EOMONTH(P424,0))&gt;10), K424, "")</f>
        <v/>
      </c>
      <c r="V424" t="str">
        <f>IF(AND(P424&lt;&gt;"", P424&gt;=DATE(YEAR(P424),MONTH(P424),1), SUMIFS($K:$K, $C:$C, C424, $P:$P, "&gt;="&amp;DATE(YEAR(P424),MONTH(P424),1), $P:$P, "&lt;="&amp;EOMONTH(P424,0))&gt;10), YEAR(P424), "")</f>
        <v/>
      </c>
      <c r="W424" t="str">
        <f>IF(AND(P424&lt;&gt;"", P424&gt;=DATE(YEAR(P424),MONTH(P424),1), SUMIFS($K:$K, $C:$C, C424, $P:$P, "&gt;="&amp;DATE(YEAR(P424),MONTH(P424),1), $P:$P, "&lt;="&amp;EOMONTH(P424,0))&gt;10), TEXT(P424, "MMMM"), "")</f>
        <v/>
      </c>
      <c r="X424" t="str" cm="1">
        <f t="array" ref="X424">IF(AND(P424&lt;&gt;"", P424&gt;=DATE(YEAR(P424),MONTH(P424),1), SUMIFS($K:$K, $C:$C, C424, $P:$P, "&gt;="&amp;DATE(YEAR(P424),MONTH(P424),1), $P:$P, "&lt;="&amp;EOMONTH(P424,0))&gt;10), _xlfn.TEXTJOIN(", ", TRUE, _xlfn._xlws.FILTER($R:$R, ($C:$C=C424) * ($P:$P&gt;=DATE(YEAR(P424),MONTH(P424),1)) * ($P:$P&lt;=EOMONTH(P424,0)))), "")</f>
        <v/>
      </c>
      <c r="Y424" t="str" cm="1">
        <f t="array" ref="Y424">IF(AND(P424&lt;&gt;"", P424&gt;=DATE(YEAR(P424),MONTH(P424),1), SUMIFS($K:$K, $C:$C, C424, $P:$P, "&gt;="&amp;DATE(YEAR(P424),MONTH(P424),1), $P:$P, "&lt;="&amp;EOMONTH(P424,0))&gt;10), _xlfn.TEXTJOIN(", ", TRUE, _xlfn._xlws.FILTER($S:$S, ($C:$C=C424) * ($P:$P&gt;=DATE(YEAR(P424),MONTH(P424),1)) * ($P:$P&lt;=EOMONTH(P424,0)))), "")</f>
        <v/>
      </c>
    </row>
    <row r="425" spans="1:25" x14ac:dyDescent="0.25">
      <c r="A425" s="83">
        <v>418</v>
      </c>
      <c r="B425" s="111" t="s">
        <v>26038</v>
      </c>
      <c r="C425" s="159" t="str">
        <f>_xlfn.XLOOKUP(D425,[1]!Data[CEDULA],[1]!Data[Nombre Completo],"No Existe",0,1)</f>
        <v>HARLEY DAVID FLOREZ GARCIA</v>
      </c>
      <c r="D425" s="163">
        <v>1143156456</v>
      </c>
      <c r="E425" s="140">
        <f>IFERROR(_xlfn.NUMBERVALUE(Data[[#This Row],[CEDULA ]],",","."),_xlfn.NUMBERVALUE(Data[[#This Row],[CEDULA ]],".",","))</f>
        <v>1143156456</v>
      </c>
      <c r="F425" s="140" t="str">
        <f>_xlfn.XLOOKUP(E425,[1]!Data[CEDULA],[1]!Data[CARGO],"No Existe",0,1)</f>
        <v>SUPERNUMERARIO(A)</v>
      </c>
      <c r="G425" s="5" t="str">
        <f>_xlfn.XLOOKUP(E425,[1]!Data[CEDULA],[1]!Data[EMPRESA DONDE PRESTA SERVICIO],"No Existe",0,1)</f>
        <v>COMFAMILIAR ATLANTICO</v>
      </c>
      <c r="H425" s="5" t="str">
        <f>_xlfn.XLOOKUP(E425,[1]!Data[CEDULA],[1]!Data[UBICACIÓN],"No Existe",0,1)</f>
        <v>SEDE NORTE</v>
      </c>
      <c r="I425" s="5" t="s">
        <v>25912</v>
      </c>
      <c r="J425" s="111" t="str">
        <f>UPPER(TEXT(Data[[#This Row],[F. INICIO]],"mmmm"))</f>
        <v>ABRIL</v>
      </c>
      <c r="K425" s="9">
        <v>9</v>
      </c>
      <c r="L425" s="11" t="s">
        <v>5</v>
      </c>
      <c r="M425" s="11" t="s">
        <v>25630</v>
      </c>
      <c r="N425" s="141" t="str">
        <f>_xlfn.XLOOKUP(D425,[1]!Data[CEDULA],[1]!Data[EPS/SURA],"No Existe",0,1)</f>
        <v>CAJACOPI</v>
      </c>
      <c r="O425" s="5">
        <f>YEAR(Data[[#This Row],[F. INICIO]])</f>
        <v>2019</v>
      </c>
      <c r="P425" s="17">
        <v>43577</v>
      </c>
      <c r="Q425" s="18">
        <v>43585</v>
      </c>
      <c r="R425" s="4" t="s">
        <v>5280</v>
      </c>
      <c r="S425" s="92" t="str">
        <f>IF(Data[[#This Row],[TIPO DE INCAPACIDAD]]="LICENCIA DE PATERNIDAD","Licencia de paternidad",IF(Data[[#This Row],[TIPO DE INCAPACIDAD]]="LICENCIA DE LUTO","Licencia de Luto",_xlfn.IFNA(VLOOKUP(R425,'CIE-10 PARA RIPS'!$A$6:B13590,2,0),"No especificado")))</f>
        <v>Esguinces y torceduras del maxilar</v>
      </c>
      <c r="T425" t="str">
        <f>IF(P425&lt;&gt;"", IF(P425&gt;0, IF(P425&lt;=DATE(YEAR(P425),MONTH(P425),DAY(P425)), IF(P425&gt;=DATE(YEAR(P425),MONTH(P425),1), IF(K425&gt;10, C425, IF(SUMIFS($K:$K, $C:$C, C425, $P:$P, "&gt;="&amp;DATE(YEAR(P425),MONTH(P425),1), $P:$P, "&lt;="&amp;EOMONTH(P425,0))&gt;10, C425, "")), ""))), "")</f>
        <v/>
      </c>
      <c r="U425" t="str">
        <f>IF(AND(P425&lt;&gt;"", P425&gt;=DATE(YEAR(P425),MONTH(P425),1), SUMIFS($K:$K, $C:$C, C425, $P:$P, "&gt;="&amp;DATE(YEAR(P425),MONTH(P425),1), $P:$P, "&lt;="&amp;EOMONTH(P425,0))&gt;10), K425, "")</f>
        <v/>
      </c>
      <c r="V425" t="str">
        <f>IF(AND(P425&lt;&gt;"", P425&gt;=DATE(YEAR(P425),MONTH(P425),1), SUMIFS($K:$K, $C:$C, C425, $P:$P, "&gt;="&amp;DATE(YEAR(P425),MONTH(P425),1), $P:$P, "&lt;="&amp;EOMONTH(P425,0))&gt;10), YEAR(P425), "")</f>
        <v/>
      </c>
      <c r="W425" t="str">
        <f>IF(AND(P425&lt;&gt;"", P425&gt;=DATE(YEAR(P425),MONTH(P425),1), SUMIFS($K:$K, $C:$C, C425, $P:$P, "&gt;="&amp;DATE(YEAR(P425),MONTH(P425),1), $P:$P, "&lt;="&amp;EOMONTH(P425,0))&gt;10), TEXT(P425, "MMMM"), "")</f>
        <v/>
      </c>
      <c r="X425" t="str" cm="1">
        <f t="array" ref="X425">IF(AND(P425&lt;&gt;"", P425&gt;=DATE(YEAR(P425),MONTH(P425),1), SUMIFS($K:$K, $C:$C, C425, $P:$P, "&gt;="&amp;DATE(YEAR(P425),MONTH(P425),1), $P:$P, "&lt;="&amp;EOMONTH(P425,0))&gt;10), _xlfn.TEXTJOIN(", ", TRUE, _xlfn._xlws.FILTER($R:$R, ($C:$C=C425) * ($P:$P&gt;=DATE(YEAR(P425),MONTH(P425),1)) * ($P:$P&lt;=EOMONTH(P425,0)))), "")</f>
        <v/>
      </c>
      <c r="Y425" t="str" cm="1">
        <f t="array" ref="Y425">IF(AND(P425&lt;&gt;"", P425&gt;=DATE(YEAR(P425),MONTH(P425),1), SUMIFS($K:$K, $C:$C, C425, $P:$P, "&gt;="&amp;DATE(YEAR(P425),MONTH(P425),1), $P:$P, "&lt;="&amp;EOMONTH(P425,0))&gt;10), _xlfn.TEXTJOIN(", ", TRUE, _xlfn._xlws.FILTER($S:$S, ($C:$C=C425) * ($P:$P&gt;=DATE(YEAR(P425),MONTH(P425),1)) * ($P:$P&lt;=EOMONTH(P425,0)))), "")</f>
        <v/>
      </c>
    </row>
    <row r="426" spans="1:25" x14ac:dyDescent="0.25">
      <c r="A426" s="83">
        <v>419</v>
      </c>
      <c r="B426" s="111" t="s">
        <v>26038</v>
      </c>
      <c r="C426" s="159" t="str">
        <f>_xlfn.XLOOKUP(D426,[1]!Data[CEDULA],[1]!Data[Nombre Completo],"No Existe",0,1)</f>
        <v>HARLEY DAVID FLOREZ GARCIA</v>
      </c>
      <c r="D426" s="163">
        <v>1143156456</v>
      </c>
      <c r="E426" s="140">
        <f>IFERROR(_xlfn.NUMBERVALUE(Data[[#This Row],[CEDULA ]],",","."),_xlfn.NUMBERVALUE(Data[[#This Row],[CEDULA ]],".",","))</f>
        <v>1143156456</v>
      </c>
      <c r="F426" s="140" t="str">
        <f>_xlfn.XLOOKUP(E426,[1]!Data[CEDULA],[1]!Data[CARGO],"No Existe",0,1)</f>
        <v>SUPERNUMERARIO(A)</v>
      </c>
      <c r="G426" s="5" t="str">
        <f>_xlfn.XLOOKUP(E426,[1]!Data[CEDULA],[1]!Data[EMPRESA DONDE PRESTA SERVICIO],"No Existe",0,1)</f>
        <v>COMFAMILIAR ATLANTICO</v>
      </c>
      <c r="H426" s="5" t="str">
        <f>_xlfn.XLOOKUP(E426,[1]!Data[CEDULA],[1]!Data[UBICACIÓN],"No Existe",0,1)</f>
        <v>SEDE NORTE</v>
      </c>
      <c r="I426" s="5" t="s">
        <v>25912</v>
      </c>
      <c r="J426" s="111" t="str">
        <f>UPPER(TEXT(Data[[#This Row],[F. INICIO]],"mmmm"))</f>
        <v>MAYO</v>
      </c>
      <c r="K426" s="9">
        <v>2</v>
      </c>
      <c r="L426" s="11" t="s">
        <v>5</v>
      </c>
      <c r="M426" s="11" t="s">
        <v>25630</v>
      </c>
      <c r="N426" s="141" t="str">
        <f>_xlfn.XLOOKUP(D426,[1]!Data[CEDULA],[1]!Data[EPS/SURA],"No Existe",0,1)</f>
        <v>CAJACOPI</v>
      </c>
      <c r="O426" s="5">
        <f>YEAR(Data[[#This Row],[F. INICIO]])</f>
        <v>2019</v>
      </c>
      <c r="P426" s="17">
        <v>43586</v>
      </c>
      <c r="Q426" s="17">
        <v>43587</v>
      </c>
      <c r="R426" s="24" t="s">
        <v>9886</v>
      </c>
      <c r="S426" s="92" t="str">
        <f>IF(Data[[#This Row],[TIPO DE INCAPACIDAD]]="LICENCIA DE PATERNIDAD","Licencia de paternidad",IF(Data[[#This Row],[TIPO DE INCAPACIDAD]]="LICENCIA DE LUTO","Licencia de Luto",_xlfn.IFNA(VLOOKUP(R426,'CIE-10 PARA RIPS'!$A$6:B13591,2,0),"No especificado")))</f>
        <v>Cefalea debida a tension</v>
      </c>
      <c r="T426" t="str">
        <f>IF(P426&lt;&gt;"", IF(P426&gt;0, IF(P426&lt;=DATE(YEAR(P426),MONTH(P426),DAY(P426)), IF(P426&gt;=DATE(YEAR(P426),MONTH(P426),1), IF(K426&gt;10, C426, IF(SUMIFS($K:$K, $C:$C, C426, $P:$P, "&gt;="&amp;DATE(YEAR(P426),MONTH(P426),1), $P:$P, "&lt;="&amp;EOMONTH(P426,0))&gt;10, C426, "")), ""))), "")</f>
        <v/>
      </c>
      <c r="U426" t="str">
        <f>IF(AND(P426&lt;&gt;"", P426&gt;=DATE(YEAR(P426),MONTH(P426),1), SUMIFS($K:$K, $C:$C, C426, $P:$P, "&gt;="&amp;DATE(YEAR(P426),MONTH(P426),1), $P:$P, "&lt;="&amp;EOMONTH(P426,0))&gt;10), K426, "")</f>
        <v/>
      </c>
      <c r="V426" t="str">
        <f>IF(AND(P426&lt;&gt;"", P426&gt;=DATE(YEAR(P426),MONTH(P426),1), SUMIFS($K:$K, $C:$C, C426, $P:$P, "&gt;="&amp;DATE(YEAR(P426),MONTH(P426),1), $P:$P, "&lt;="&amp;EOMONTH(P426,0))&gt;10), YEAR(P426), "")</f>
        <v/>
      </c>
      <c r="W426" t="str">
        <f>IF(AND(P426&lt;&gt;"", P426&gt;=DATE(YEAR(P426),MONTH(P426),1), SUMIFS($K:$K, $C:$C, C426, $P:$P, "&gt;="&amp;DATE(YEAR(P426),MONTH(P426),1), $P:$P, "&lt;="&amp;EOMONTH(P426,0))&gt;10), TEXT(P426, "MMMM"), "")</f>
        <v/>
      </c>
      <c r="X426" t="str" cm="1">
        <f t="array" ref="X426">IF(AND(P426&lt;&gt;"", P426&gt;=DATE(YEAR(P426),MONTH(P426),1), SUMIFS($K:$K, $C:$C, C426, $P:$P, "&gt;="&amp;DATE(YEAR(P426),MONTH(P426),1), $P:$P, "&lt;="&amp;EOMONTH(P426,0))&gt;10), _xlfn.TEXTJOIN(", ", TRUE, _xlfn._xlws.FILTER($R:$R, ($C:$C=C426) * ($P:$P&gt;=DATE(YEAR(P426),MONTH(P426),1)) * ($P:$P&lt;=EOMONTH(P426,0)))), "")</f>
        <v/>
      </c>
      <c r="Y426" t="str" cm="1">
        <f t="array" ref="Y426">IF(AND(P426&lt;&gt;"", P426&gt;=DATE(YEAR(P426),MONTH(P426),1), SUMIFS($K:$K, $C:$C, C426, $P:$P, "&gt;="&amp;DATE(YEAR(P426),MONTH(P426),1), $P:$P, "&lt;="&amp;EOMONTH(P426,0))&gt;10), _xlfn.TEXTJOIN(", ", TRUE, _xlfn._xlws.FILTER($S:$S, ($C:$C=C426) * ($P:$P&gt;=DATE(YEAR(P426),MONTH(P426),1)) * ($P:$P&lt;=EOMONTH(P426,0)))), "")</f>
        <v/>
      </c>
    </row>
    <row r="427" spans="1:25" x14ac:dyDescent="0.25">
      <c r="A427" s="83">
        <v>420</v>
      </c>
      <c r="B427" s="111" t="s">
        <v>26038</v>
      </c>
      <c r="C427" s="159" t="str">
        <f>_xlfn.XLOOKUP(D427,[1]!Data[CEDULA],[1]!Data[Nombre Completo],"No Existe",0,1)</f>
        <v>JOSE MIGUEL REDONDO ROCHA</v>
      </c>
      <c r="D427" s="163">
        <v>72122821</v>
      </c>
      <c r="E427" s="140">
        <f>IFERROR(_xlfn.NUMBERVALUE(Data[[#This Row],[CEDULA ]],",","."),_xlfn.NUMBERVALUE(Data[[#This Row],[CEDULA ]],".",","))</f>
        <v>72122821</v>
      </c>
      <c r="F427" s="140" t="str">
        <f>_xlfn.XLOOKUP(E427,[1]!Data[CEDULA],[1]!Data[CARGO],"No Existe",0,1)</f>
        <v>OFICIOS VARIOS</v>
      </c>
      <c r="G427" s="5" t="str">
        <f>_xlfn.XLOOKUP(E427,[1]!Data[CEDULA],[1]!Data[EMPRESA DONDE PRESTA SERVICIO],"No Existe",0,1)</f>
        <v>COMFAMILIAR ATLANTICO</v>
      </c>
      <c r="H427" s="5" t="str">
        <f>_xlfn.XLOOKUP(E427,[1]!Data[CEDULA],[1]!Data[UBICACIÓN],"No Existe",0,1)</f>
        <v>CENTRO RECREACIONAL TURIPANA</v>
      </c>
      <c r="I427" s="5" t="s">
        <v>25912</v>
      </c>
      <c r="J427" s="111" t="str">
        <f>UPPER(TEXT(Data[[#This Row],[F. INICIO]],"mmmm"))</f>
        <v>ENERO</v>
      </c>
      <c r="K427" s="9">
        <v>3</v>
      </c>
      <c r="L427" s="11" t="s">
        <v>5</v>
      </c>
      <c r="M427" s="11" t="s">
        <v>25630</v>
      </c>
      <c r="N427" s="141" t="str">
        <f>_xlfn.XLOOKUP(D427,[1]!Data[CEDULA],[1]!Data[EPS/SURA],"No Existe",0,1)</f>
        <v>FAMISANAR</v>
      </c>
      <c r="O427" s="5">
        <f>YEAR(Data[[#This Row],[F. INICIO]])</f>
        <v>2019</v>
      </c>
      <c r="P427" s="17">
        <v>43466</v>
      </c>
      <c r="Q427" s="18">
        <v>43468</v>
      </c>
      <c r="R427" s="5" t="s">
        <v>7683</v>
      </c>
      <c r="S427" s="92" t="str">
        <f>IF(Data[[#This Row],[TIPO DE INCAPACIDAD]]="LICENCIA DE PATERNIDAD","Licencia de paternidad",IF(Data[[#This Row],[TIPO DE INCAPACIDAD]]="LICENCIA DE LUTO","Licencia de Luto",_xlfn.IFNA(VLOOKUP(R427,'CIE-10 PARA RIPS'!$A$6:B13592,2,0),"No especificado")))</f>
        <v>Lumbago con ciatica</v>
      </c>
      <c r="T427" t="str">
        <f>IF(P427&lt;&gt;"", IF(P427&gt;0, IF(P427&lt;=DATE(YEAR(P427),MONTH(P427),DAY(P427)), IF(P427&gt;=DATE(YEAR(P427),MONTH(P427),1), IF(K427&gt;10, C427, IF(SUMIFS($K:$K, $C:$C, C427, $P:$P, "&gt;="&amp;DATE(YEAR(P427),MONTH(P427),1), $P:$P, "&lt;="&amp;EOMONTH(P427,0))&gt;10, C427, "")), ""))), "")</f>
        <v/>
      </c>
      <c r="U427" t="str">
        <f>IF(AND(P427&lt;&gt;"", P427&gt;=DATE(YEAR(P427),MONTH(P427),1), SUMIFS($K:$K, $C:$C, C427, $P:$P, "&gt;="&amp;DATE(YEAR(P427),MONTH(P427),1), $P:$P, "&lt;="&amp;EOMONTH(P427,0))&gt;10), K427, "")</f>
        <v/>
      </c>
      <c r="V427" t="str">
        <f>IF(AND(P427&lt;&gt;"", P427&gt;=DATE(YEAR(P427),MONTH(P427),1), SUMIFS($K:$K, $C:$C, C427, $P:$P, "&gt;="&amp;DATE(YEAR(P427),MONTH(P427),1), $P:$P, "&lt;="&amp;EOMONTH(P427,0))&gt;10), YEAR(P427), "")</f>
        <v/>
      </c>
      <c r="W427" t="str">
        <f>IF(AND(P427&lt;&gt;"", P427&gt;=DATE(YEAR(P427),MONTH(P427),1), SUMIFS($K:$K, $C:$C, C427, $P:$P, "&gt;="&amp;DATE(YEAR(P427),MONTH(P427),1), $P:$P, "&lt;="&amp;EOMONTH(P427,0))&gt;10), TEXT(P427, "MMMM"), "")</f>
        <v/>
      </c>
      <c r="X427" t="str" cm="1">
        <f t="array" ref="X427">IF(AND(P427&lt;&gt;"", P427&gt;=DATE(YEAR(P427),MONTH(P427),1), SUMIFS($K:$K, $C:$C, C427, $P:$P, "&gt;="&amp;DATE(YEAR(P427),MONTH(P427),1), $P:$P, "&lt;="&amp;EOMONTH(P427,0))&gt;10), _xlfn.TEXTJOIN(", ", TRUE, _xlfn._xlws.FILTER($R:$R, ($C:$C=C427) * ($P:$P&gt;=DATE(YEAR(P427),MONTH(P427),1)) * ($P:$P&lt;=EOMONTH(P427,0)))), "")</f>
        <v/>
      </c>
      <c r="Y427" t="str" cm="1">
        <f t="array" ref="Y427">IF(AND(P427&lt;&gt;"", P427&gt;=DATE(YEAR(P427),MONTH(P427),1), SUMIFS($K:$K, $C:$C, C427, $P:$P, "&gt;="&amp;DATE(YEAR(P427),MONTH(P427),1), $P:$P, "&lt;="&amp;EOMONTH(P427,0))&gt;10), _xlfn.TEXTJOIN(", ", TRUE, _xlfn._xlws.FILTER($S:$S, ($C:$C=C427) * ($P:$P&gt;=DATE(YEAR(P427),MONTH(P427),1)) * ($P:$P&lt;=EOMONTH(P427,0)))), "")</f>
        <v/>
      </c>
    </row>
    <row r="428" spans="1:25" x14ac:dyDescent="0.25">
      <c r="A428" s="83">
        <v>421</v>
      </c>
      <c r="B428" s="111" t="s">
        <v>26038</v>
      </c>
      <c r="C428" s="159" t="str">
        <f>_xlfn.XLOOKUP(D428,[1]!Data[CEDULA],[1]!Data[Nombre Completo],"No Existe",0,1)</f>
        <v>ARIEL ENRIQUE GUEVARA ACOSTA</v>
      </c>
      <c r="D428" s="163">
        <v>72164312</v>
      </c>
      <c r="E428" s="140">
        <f>IFERROR(_xlfn.NUMBERVALUE(Data[[#This Row],[CEDULA ]],",","."),_xlfn.NUMBERVALUE(Data[[#This Row],[CEDULA ]],".",","))</f>
        <v>72164312</v>
      </c>
      <c r="F428" s="140" t="str">
        <f>_xlfn.XLOOKUP(E428,[1]!Data[CEDULA],[1]!Data[CARGO],"No Existe",0,1)</f>
        <v>COCINERO 1</v>
      </c>
      <c r="G428" s="5" t="str">
        <f>_xlfn.XLOOKUP(E428,[1]!Data[CEDULA],[1]!Data[EMPRESA DONDE PRESTA SERVICIO],"No Existe",0,1)</f>
        <v>COMFAMILIAR ATLANTICO</v>
      </c>
      <c r="H428" s="5" t="str">
        <f>_xlfn.XLOOKUP(E428,[1]!Data[CEDULA],[1]!Data[UBICACIÓN],"No Existe",0,1)</f>
        <v>SEDE NORTE MERCADEO</v>
      </c>
      <c r="I428" s="5" t="s">
        <v>25912</v>
      </c>
      <c r="J428" s="111" t="str">
        <f>UPPER(TEXT(Data[[#This Row],[F. INICIO]],"mmmm"))</f>
        <v>JULIO</v>
      </c>
      <c r="K428" s="9">
        <v>2</v>
      </c>
      <c r="L428" s="11" t="s">
        <v>5</v>
      </c>
      <c r="M428" s="11" t="s">
        <v>25630</v>
      </c>
      <c r="N428" s="141" t="str">
        <f>_xlfn.XLOOKUP(D428,[1]!Data[CEDULA],[1]!Data[EPS/SURA],"No Existe",0,1)</f>
        <v>SALUD TOTAL</v>
      </c>
      <c r="O428" s="5">
        <f>YEAR(Data[[#This Row],[F. INICIO]])</f>
        <v>2019</v>
      </c>
      <c r="P428" s="17">
        <v>43647</v>
      </c>
      <c r="Q428" s="17">
        <v>43648</v>
      </c>
      <c r="R428" s="4" t="s">
        <v>5599</v>
      </c>
      <c r="S428" s="92" t="str">
        <f>IF(Data[[#This Row],[TIPO DE INCAPACIDAD]]="LICENCIA DE PATERNIDAD","Licencia de paternidad",IF(Data[[#This Row],[TIPO DE INCAPACIDAD]]="LICENCIA DE LUTO","Licencia de Luto",_xlfn.IFNA(VLOOKUP(R428,'CIE-10 PARA RIPS'!$A$6:B13593,2,0),"No especificado")))</f>
        <v>Dolor abdominal localizado en parte superior</v>
      </c>
      <c r="T428" t="str">
        <f>IF(P428&lt;&gt;"", IF(P428&gt;0, IF(P428&lt;=DATE(YEAR(P428),MONTH(P428),DAY(P428)), IF(P428&gt;=DATE(YEAR(P428),MONTH(P428),1), IF(K428&gt;10, C428, IF(SUMIFS($K:$K, $C:$C, C428, $P:$P, "&gt;="&amp;DATE(YEAR(P428),MONTH(P428),1), $P:$P, "&lt;="&amp;EOMONTH(P428,0))&gt;10, C428, "")), ""))), "")</f>
        <v/>
      </c>
      <c r="U428" t="str">
        <f>IF(AND(P428&lt;&gt;"", P428&gt;=DATE(YEAR(P428),MONTH(P428),1), SUMIFS($K:$K, $C:$C, C428, $P:$P, "&gt;="&amp;DATE(YEAR(P428),MONTH(P428),1), $P:$P, "&lt;="&amp;EOMONTH(P428,0))&gt;10), K428, "")</f>
        <v/>
      </c>
      <c r="V428" t="str">
        <f>IF(AND(P428&lt;&gt;"", P428&gt;=DATE(YEAR(P428),MONTH(P428),1), SUMIFS($K:$K, $C:$C, C428, $P:$P, "&gt;="&amp;DATE(YEAR(P428),MONTH(P428),1), $P:$P, "&lt;="&amp;EOMONTH(P428,0))&gt;10), YEAR(P428), "")</f>
        <v/>
      </c>
      <c r="W428" t="str">
        <f>IF(AND(P428&lt;&gt;"", P428&gt;=DATE(YEAR(P428),MONTH(P428),1), SUMIFS($K:$K, $C:$C, C428, $P:$P, "&gt;="&amp;DATE(YEAR(P428),MONTH(P428),1), $P:$P, "&lt;="&amp;EOMONTH(P428,0))&gt;10), TEXT(P428, "MMMM"), "")</f>
        <v/>
      </c>
      <c r="X428" t="str" cm="1">
        <f t="array" ref="X428">IF(AND(P428&lt;&gt;"", P428&gt;=DATE(YEAR(P428),MONTH(P428),1), SUMIFS($K:$K, $C:$C, C428, $P:$P, "&gt;="&amp;DATE(YEAR(P428),MONTH(P428),1), $P:$P, "&lt;="&amp;EOMONTH(P428,0))&gt;10), _xlfn.TEXTJOIN(", ", TRUE, _xlfn._xlws.FILTER($R:$R, ($C:$C=C428) * ($P:$P&gt;=DATE(YEAR(P428),MONTH(P428),1)) * ($P:$P&lt;=EOMONTH(P428,0)))), "")</f>
        <v/>
      </c>
      <c r="Y428" t="str" cm="1">
        <f t="array" ref="Y428">IF(AND(P428&lt;&gt;"", P428&gt;=DATE(YEAR(P428),MONTH(P428),1), SUMIFS($K:$K, $C:$C, C428, $P:$P, "&gt;="&amp;DATE(YEAR(P428),MONTH(P428),1), $P:$P, "&lt;="&amp;EOMONTH(P428,0))&gt;10), _xlfn.TEXTJOIN(", ", TRUE, _xlfn._xlws.FILTER($S:$S, ($C:$C=C428) * ($P:$P&gt;=DATE(YEAR(P428),MONTH(P428),1)) * ($P:$P&lt;=EOMONTH(P428,0)))), "")</f>
        <v/>
      </c>
    </row>
    <row r="429" spans="1:25" x14ac:dyDescent="0.25">
      <c r="A429" s="83">
        <v>422</v>
      </c>
      <c r="B429" s="111" t="s">
        <v>26038</v>
      </c>
      <c r="C429" s="159" t="str">
        <f>_xlfn.XLOOKUP(D429,[1]!Data[CEDULA],[1]!Data[Nombre Completo],"No Existe",0,1)</f>
        <v>RUBEN DARIO MERCADO SALAS</v>
      </c>
      <c r="D429" s="162">
        <v>3715133</v>
      </c>
      <c r="E429" s="139">
        <f>IFERROR(_xlfn.NUMBERVALUE(Data[[#This Row],[CEDULA ]],",","."),_xlfn.NUMBERVALUE(Data[[#This Row],[CEDULA ]],".",","))</f>
        <v>3715133</v>
      </c>
      <c r="F429" s="139" t="str">
        <f>_xlfn.XLOOKUP(E429,[1]!Data[CEDULA],[1]!Data[CARGO],"No Existe",0,1)</f>
        <v>SUPERNUMERARIO(A)</v>
      </c>
      <c r="G429" s="5" t="str">
        <f>_xlfn.XLOOKUP(E429,[1]!Data[CEDULA],[1]!Data[EMPRESA DONDE PRESTA SERVICIO],"No Existe",0,1)</f>
        <v>COMFAMILIAR ATLANTICO</v>
      </c>
      <c r="H429" s="5" t="str">
        <f>_xlfn.XLOOKUP(E429,[1]!Data[CEDULA],[1]!Data[UBICACIÓN],"No Existe",0,1)</f>
        <v>SEDE NORTE</v>
      </c>
      <c r="I429" s="5" t="s">
        <v>25912</v>
      </c>
      <c r="J429" s="111" t="str">
        <f>UPPER(TEXT(Data[[#This Row],[F. INICIO]],"mmmm"))</f>
        <v>JUNIO</v>
      </c>
      <c r="K429" s="9">
        <v>1</v>
      </c>
      <c r="L429" s="11" t="s">
        <v>5</v>
      </c>
      <c r="M429" s="11" t="s">
        <v>25630</v>
      </c>
      <c r="N429" s="141" t="str">
        <f>_xlfn.XLOOKUP(D429,[1]!Data[CEDULA],[1]!Data[EPS/SURA],"No Existe",0,1)</f>
        <v>FAMISANAR</v>
      </c>
      <c r="O429" s="5">
        <f>YEAR(Data[[#This Row],[F. INICIO]])</f>
        <v>2019</v>
      </c>
      <c r="P429" s="17">
        <v>43646</v>
      </c>
      <c r="Q429" s="17">
        <v>43646</v>
      </c>
      <c r="R429" s="8" t="s">
        <v>71</v>
      </c>
      <c r="S429" s="92" t="str">
        <f>IF(Data[[#This Row],[TIPO DE INCAPACIDAD]]="LICENCIA DE PATERNIDAD","Licencia de paternidad",IF(Data[[#This Row],[TIPO DE INCAPACIDAD]]="LICENCIA DE LUTO","Licencia de Luto",_xlfn.IFNA(VLOOKUP(R429,'CIE-10 PARA RIPS'!$A$6:B13594,2,0),"No especificado")))</f>
        <v>Cefalea</v>
      </c>
      <c r="T429" t="str">
        <f>IF(P429&lt;&gt;"", IF(P429&gt;0, IF(P429&lt;=DATE(YEAR(P429),MONTH(P429),DAY(P429)), IF(P429&gt;=DATE(YEAR(P429),MONTH(P429),1), IF(K429&gt;10, C429, IF(SUMIFS($K:$K, $C:$C, C429, $P:$P, "&gt;="&amp;DATE(YEAR(P429),MONTH(P429),1), $P:$P, "&lt;="&amp;EOMONTH(P429,0))&gt;10, C429, "")), ""))), "")</f>
        <v/>
      </c>
      <c r="U429" t="str">
        <f>IF(AND(P429&lt;&gt;"", P429&gt;=DATE(YEAR(P429),MONTH(P429),1), SUMIFS($K:$K, $C:$C, C429, $P:$P, "&gt;="&amp;DATE(YEAR(P429),MONTH(P429),1), $P:$P, "&lt;="&amp;EOMONTH(P429,0))&gt;10), K429, "")</f>
        <v/>
      </c>
      <c r="V429" t="str">
        <f>IF(AND(P429&lt;&gt;"", P429&gt;=DATE(YEAR(P429),MONTH(P429),1), SUMIFS($K:$K, $C:$C, C429, $P:$P, "&gt;="&amp;DATE(YEAR(P429),MONTH(P429),1), $P:$P, "&lt;="&amp;EOMONTH(P429,0))&gt;10), YEAR(P429), "")</f>
        <v/>
      </c>
      <c r="W429" t="str">
        <f>IF(AND(P429&lt;&gt;"", P429&gt;=DATE(YEAR(P429),MONTH(P429),1), SUMIFS($K:$K, $C:$C, C429, $P:$P, "&gt;="&amp;DATE(YEAR(P429),MONTH(P429),1), $P:$P, "&lt;="&amp;EOMONTH(P429,0))&gt;10), TEXT(P429, "MMMM"), "")</f>
        <v/>
      </c>
      <c r="X429" t="str" cm="1">
        <f t="array" ref="X429">IF(AND(P429&lt;&gt;"", P429&gt;=DATE(YEAR(P429),MONTH(P429),1), SUMIFS($K:$K, $C:$C, C429, $P:$P, "&gt;="&amp;DATE(YEAR(P429),MONTH(P429),1), $P:$P, "&lt;="&amp;EOMONTH(P429,0))&gt;10), _xlfn.TEXTJOIN(", ", TRUE, _xlfn._xlws.FILTER($R:$R, ($C:$C=C429) * ($P:$P&gt;=DATE(YEAR(P429),MONTH(P429),1)) * ($P:$P&lt;=EOMONTH(P429,0)))), "")</f>
        <v/>
      </c>
      <c r="Y429" t="str" cm="1">
        <f t="array" ref="Y429">IF(AND(P429&lt;&gt;"", P429&gt;=DATE(YEAR(P429),MONTH(P429),1), SUMIFS($K:$K, $C:$C, C429, $P:$P, "&gt;="&amp;DATE(YEAR(P429),MONTH(P429),1), $P:$P, "&lt;="&amp;EOMONTH(P429,0))&gt;10), _xlfn.TEXTJOIN(", ", TRUE, _xlfn._xlws.FILTER($S:$S, ($C:$C=C429) * ($P:$P&gt;=DATE(YEAR(P429),MONTH(P429),1)) * ($P:$P&lt;=EOMONTH(P429,0)))), "")</f>
        <v/>
      </c>
    </row>
    <row r="430" spans="1:25" x14ac:dyDescent="0.25">
      <c r="A430" s="83">
        <v>423</v>
      </c>
      <c r="B430" s="111" t="s">
        <v>26038</v>
      </c>
      <c r="C430" s="159" t="str">
        <f>_xlfn.XLOOKUP(D430,[1]!Data[CEDULA],[1]!Data[Nombre Completo],"No Existe",0,1)</f>
        <v>RUBEN DARIO MERCADO SALAS</v>
      </c>
      <c r="D430" s="162">
        <v>3715133</v>
      </c>
      <c r="E430" s="139">
        <f>IFERROR(_xlfn.NUMBERVALUE(Data[[#This Row],[CEDULA ]],",","."),_xlfn.NUMBERVALUE(Data[[#This Row],[CEDULA ]],".",","))</f>
        <v>3715133</v>
      </c>
      <c r="F430" s="139" t="str">
        <f>_xlfn.XLOOKUP(E430,[1]!Data[CEDULA],[1]!Data[CARGO],"No Existe",0,1)</f>
        <v>SUPERNUMERARIO(A)</v>
      </c>
      <c r="G430" s="5" t="str">
        <f>_xlfn.XLOOKUP(E430,[1]!Data[CEDULA],[1]!Data[EMPRESA DONDE PRESTA SERVICIO],"No Existe",0,1)</f>
        <v>COMFAMILIAR ATLANTICO</v>
      </c>
      <c r="H430" s="5" t="str">
        <f>_xlfn.XLOOKUP(E430,[1]!Data[CEDULA],[1]!Data[UBICACIÓN],"No Existe",0,1)</f>
        <v>SEDE NORTE</v>
      </c>
      <c r="I430" s="5" t="s">
        <v>25912</v>
      </c>
      <c r="J430" s="111" t="str">
        <f>UPPER(TEXT(Data[[#This Row],[F. INICIO]],"mmmm"))</f>
        <v>JULIO</v>
      </c>
      <c r="K430" s="9">
        <v>1</v>
      </c>
      <c r="L430" s="11" t="s">
        <v>5</v>
      </c>
      <c r="M430" s="11" t="s">
        <v>25630</v>
      </c>
      <c r="N430" s="141" t="str">
        <f>_xlfn.XLOOKUP(D430,[1]!Data[CEDULA],[1]!Data[EPS/SURA],"No Existe",0,1)</f>
        <v>FAMISANAR</v>
      </c>
      <c r="O430" s="5">
        <f>YEAR(Data[[#This Row],[F. INICIO]])</f>
        <v>2019</v>
      </c>
      <c r="P430" s="17">
        <v>43647</v>
      </c>
      <c r="Q430" s="17">
        <v>43647</v>
      </c>
      <c r="R430" s="8" t="s">
        <v>71</v>
      </c>
      <c r="S430" s="92" t="str">
        <f>IF(Data[[#This Row],[TIPO DE INCAPACIDAD]]="LICENCIA DE PATERNIDAD","Licencia de paternidad",IF(Data[[#This Row],[TIPO DE INCAPACIDAD]]="LICENCIA DE LUTO","Licencia de Luto",_xlfn.IFNA(VLOOKUP(R430,'CIE-10 PARA RIPS'!$A$6:B13595,2,0),"No especificado")))</f>
        <v>Cefalea</v>
      </c>
      <c r="T430" t="str">
        <f>IF(P430&lt;&gt;"", IF(P430&gt;0, IF(P430&lt;=DATE(YEAR(P430),MONTH(P430),DAY(P430)), IF(P430&gt;=DATE(YEAR(P430),MONTH(P430),1), IF(K430&gt;10, C430, IF(SUMIFS($K:$K, $C:$C, C430, $P:$P, "&gt;="&amp;DATE(YEAR(P430),MONTH(P430),1), $P:$P, "&lt;="&amp;EOMONTH(P430,0))&gt;10, C430, "")), ""))), "")</f>
        <v/>
      </c>
      <c r="U430" t="str">
        <f>IF(AND(P430&lt;&gt;"", P430&gt;=DATE(YEAR(P430),MONTH(P430),1), SUMIFS($K:$K, $C:$C, C430, $P:$P, "&gt;="&amp;DATE(YEAR(P430),MONTH(P430),1), $P:$P, "&lt;="&amp;EOMONTH(P430,0))&gt;10), K430, "")</f>
        <v/>
      </c>
      <c r="V430" t="str">
        <f>IF(AND(P430&lt;&gt;"", P430&gt;=DATE(YEAR(P430),MONTH(P430),1), SUMIFS($K:$K, $C:$C, C430, $P:$P, "&gt;="&amp;DATE(YEAR(P430),MONTH(P430),1), $P:$P, "&lt;="&amp;EOMONTH(P430,0))&gt;10), YEAR(P430), "")</f>
        <v/>
      </c>
      <c r="W430" t="str">
        <f>IF(AND(P430&lt;&gt;"", P430&gt;=DATE(YEAR(P430),MONTH(P430),1), SUMIFS($K:$K, $C:$C, C430, $P:$P, "&gt;="&amp;DATE(YEAR(P430),MONTH(P430),1), $P:$P, "&lt;="&amp;EOMONTH(P430,0))&gt;10), TEXT(P430, "MMMM"), "")</f>
        <v/>
      </c>
      <c r="X430" t="str" cm="1">
        <f t="array" ref="X430">IF(AND(P430&lt;&gt;"", P430&gt;=DATE(YEAR(P430),MONTH(P430),1), SUMIFS($K:$K, $C:$C, C430, $P:$P, "&gt;="&amp;DATE(YEAR(P430),MONTH(P430),1), $P:$P, "&lt;="&amp;EOMONTH(P430,0))&gt;10), _xlfn.TEXTJOIN(", ", TRUE, _xlfn._xlws.FILTER($R:$R, ($C:$C=C430) * ($P:$P&gt;=DATE(YEAR(P430),MONTH(P430),1)) * ($P:$P&lt;=EOMONTH(P430,0)))), "")</f>
        <v/>
      </c>
      <c r="Y430" t="str" cm="1">
        <f t="array" ref="Y430">IF(AND(P430&lt;&gt;"", P430&gt;=DATE(YEAR(P430),MONTH(P430),1), SUMIFS($K:$K, $C:$C, C430, $P:$P, "&gt;="&amp;DATE(YEAR(P430),MONTH(P430),1), $P:$P, "&lt;="&amp;EOMONTH(P430,0))&gt;10), _xlfn.TEXTJOIN(", ", TRUE, _xlfn._xlws.FILTER($S:$S, ($C:$C=C430) * ($P:$P&gt;=DATE(YEAR(P430),MONTH(P430),1)) * ($P:$P&lt;=EOMONTH(P430,0)))), "")</f>
        <v/>
      </c>
    </row>
    <row r="431" spans="1:25" x14ac:dyDescent="0.25">
      <c r="A431" s="83">
        <v>424</v>
      </c>
      <c r="B431" s="111" t="s">
        <v>26038</v>
      </c>
      <c r="C431" s="159" t="str">
        <f>_xlfn.XLOOKUP(D431,[1]!Data[CEDULA],[1]!Data[Nombre Completo],"No Existe",0,1)</f>
        <v>FERNANDO JAVIER RAMIREZ MARQUEZ</v>
      </c>
      <c r="D431" s="163">
        <v>8485981</v>
      </c>
      <c r="E431" s="140">
        <f>IFERROR(_xlfn.NUMBERVALUE(Data[[#This Row],[CEDULA ]],",","."),_xlfn.NUMBERVALUE(Data[[#This Row],[CEDULA ]],".",","))</f>
        <v>8485981</v>
      </c>
      <c r="F431" s="140" t="str">
        <f>_xlfn.XLOOKUP(E431,[1]!Data[CEDULA],[1]!Data[CARGO],"No Existe",0,1)</f>
        <v>SUPERNUMERARIO(A)</v>
      </c>
      <c r="G431" s="5" t="str">
        <f>_xlfn.XLOOKUP(E431,[1]!Data[CEDULA],[1]!Data[EMPRESA DONDE PRESTA SERVICIO],"No Existe",0,1)</f>
        <v>COMFAMILIAR ATLANTICO</v>
      </c>
      <c r="H431" s="5" t="str">
        <f>_xlfn.XLOOKUP(E431,[1]!Data[CEDULA],[1]!Data[UBICACIÓN],"No Existe",0,1)</f>
        <v>SALGARITO</v>
      </c>
      <c r="I431" s="5" t="s">
        <v>25912</v>
      </c>
      <c r="J431" s="111" t="str">
        <f>UPPER(TEXT(Data[[#This Row],[F. INICIO]],"mmmm"))</f>
        <v>JUNIO</v>
      </c>
      <c r="K431" s="9">
        <v>1</v>
      </c>
      <c r="L431" s="11" t="s">
        <v>5</v>
      </c>
      <c r="M431" s="11" t="s">
        <v>25630</v>
      </c>
      <c r="N431" s="141" t="str">
        <f>_xlfn.XLOOKUP(D431,[1]!Data[CEDULA],[1]!Data[EPS/SURA],"No Existe",0,1)</f>
        <v>EPS/SURA</v>
      </c>
      <c r="O431" s="5">
        <f>YEAR(Data[[#This Row],[F. INICIO]])</f>
        <v>2019</v>
      </c>
      <c r="P431" s="17">
        <v>43646</v>
      </c>
      <c r="Q431" s="17">
        <v>43646</v>
      </c>
      <c r="R431" s="8" t="s">
        <v>71</v>
      </c>
      <c r="S431" s="92" t="str">
        <f>IF(Data[[#This Row],[TIPO DE INCAPACIDAD]]="LICENCIA DE PATERNIDAD","Licencia de paternidad",IF(Data[[#This Row],[TIPO DE INCAPACIDAD]]="LICENCIA DE LUTO","Licencia de Luto",_xlfn.IFNA(VLOOKUP(R431,'CIE-10 PARA RIPS'!$A$6:B13596,2,0),"No especificado")))</f>
        <v>Cefalea</v>
      </c>
      <c r="T431" t="str">
        <f>IF(P431&lt;&gt;"", IF(P431&gt;0, IF(P431&lt;=DATE(YEAR(P431),MONTH(P431),DAY(P431)), IF(P431&gt;=DATE(YEAR(P431),MONTH(P431),1), IF(K431&gt;10, C431, IF(SUMIFS($K:$K, $C:$C, C431, $P:$P, "&gt;="&amp;DATE(YEAR(P431),MONTH(P431),1), $P:$P, "&lt;="&amp;EOMONTH(P431,0))&gt;10, C431, "")), ""))), "")</f>
        <v/>
      </c>
      <c r="U431" t="str">
        <f>IF(AND(P431&lt;&gt;"", P431&gt;=DATE(YEAR(P431),MONTH(P431),1), SUMIFS($K:$K, $C:$C, C431, $P:$P, "&gt;="&amp;DATE(YEAR(P431),MONTH(P431),1), $P:$P, "&lt;="&amp;EOMONTH(P431,0))&gt;10), K431, "")</f>
        <v/>
      </c>
      <c r="V431" t="str">
        <f>IF(AND(P431&lt;&gt;"", P431&gt;=DATE(YEAR(P431),MONTH(P431),1), SUMIFS($K:$K, $C:$C, C431, $P:$P, "&gt;="&amp;DATE(YEAR(P431),MONTH(P431),1), $P:$P, "&lt;="&amp;EOMONTH(P431,0))&gt;10), YEAR(P431), "")</f>
        <v/>
      </c>
      <c r="W431" t="str">
        <f>IF(AND(P431&lt;&gt;"", P431&gt;=DATE(YEAR(P431),MONTH(P431),1), SUMIFS($K:$K, $C:$C, C431, $P:$P, "&gt;="&amp;DATE(YEAR(P431),MONTH(P431),1), $P:$P, "&lt;="&amp;EOMONTH(P431,0))&gt;10), TEXT(P431, "MMMM"), "")</f>
        <v/>
      </c>
      <c r="X431" t="str" cm="1">
        <f t="array" ref="X431">IF(AND(P431&lt;&gt;"", P431&gt;=DATE(YEAR(P431),MONTH(P431),1), SUMIFS($K:$K, $C:$C, C431, $P:$P, "&gt;="&amp;DATE(YEAR(P431),MONTH(P431),1), $P:$P, "&lt;="&amp;EOMONTH(P431,0))&gt;10), _xlfn.TEXTJOIN(", ", TRUE, _xlfn._xlws.FILTER($R:$R, ($C:$C=C431) * ($P:$P&gt;=DATE(YEAR(P431),MONTH(P431),1)) * ($P:$P&lt;=EOMONTH(P431,0)))), "")</f>
        <v/>
      </c>
      <c r="Y431" t="str" cm="1">
        <f t="array" ref="Y431">IF(AND(P431&lt;&gt;"", P431&gt;=DATE(YEAR(P431),MONTH(P431),1), SUMIFS($K:$K, $C:$C, C431, $P:$P, "&gt;="&amp;DATE(YEAR(P431),MONTH(P431),1), $P:$P, "&lt;="&amp;EOMONTH(P431,0))&gt;10), _xlfn.TEXTJOIN(", ", TRUE, _xlfn._xlws.FILTER($S:$S, ($C:$C=C431) * ($P:$P&gt;=DATE(YEAR(P431),MONTH(P431),1)) * ($P:$P&lt;=EOMONTH(P431,0)))), "")</f>
        <v/>
      </c>
    </row>
    <row r="432" spans="1:25" x14ac:dyDescent="0.25">
      <c r="A432" s="83">
        <v>425</v>
      </c>
      <c r="B432" s="111" t="s">
        <v>26038</v>
      </c>
      <c r="C432" s="159" t="str">
        <f>_xlfn.XLOOKUP(D432,[1]!Data[CEDULA],[1]!Data[Nombre Completo],"No Existe",0,1)</f>
        <v>FERNANDO JAVIER RAMIREZ MARQUEZ</v>
      </c>
      <c r="D432" s="163">
        <v>8485981</v>
      </c>
      <c r="E432" s="140">
        <f>IFERROR(_xlfn.NUMBERVALUE(Data[[#This Row],[CEDULA ]],",","."),_xlfn.NUMBERVALUE(Data[[#This Row],[CEDULA ]],".",","))</f>
        <v>8485981</v>
      </c>
      <c r="F432" s="140" t="str">
        <f>_xlfn.XLOOKUP(E432,[1]!Data[CEDULA],[1]!Data[CARGO],"No Existe",0,1)</f>
        <v>SUPERNUMERARIO(A)</v>
      </c>
      <c r="G432" s="5" t="str">
        <f>_xlfn.XLOOKUP(E432,[1]!Data[CEDULA],[1]!Data[EMPRESA DONDE PRESTA SERVICIO],"No Existe",0,1)</f>
        <v>COMFAMILIAR ATLANTICO</v>
      </c>
      <c r="H432" s="5" t="str">
        <f>_xlfn.XLOOKUP(E432,[1]!Data[CEDULA],[1]!Data[UBICACIÓN],"No Existe",0,1)</f>
        <v>SALGARITO</v>
      </c>
      <c r="I432" s="5" t="s">
        <v>25912</v>
      </c>
      <c r="J432" s="111" t="str">
        <f>UPPER(TEXT(Data[[#This Row],[F. INICIO]],"mmmm"))</f>
        <v>JULIO</v>
      </c>
      <c r="K432" s="9">
        <v>2</v>
      </c>
      <c r="L432" s="11" t="s">
        <v>5</v>
      </c>
      <c r="M432" s="11" t="s">
        <v>25630</v>
      </c>
      <c r="N432" s="141" t="str">
        <f>_xlfn.XLOOKUP(D432,[1]!Data[CEDULA],[1]!Data[EPS/SURA],"No Existe",0,1)</f>
        <v>EPS/SURA</v>
      </c>
      <c r="O432" s="5">
        <f>YEAR(Data[[#This Row],[F. INICIO]])</f>
        <v>2019</v>
      </c>
      <c r="P432" s="17">
        <v>43647</v>
      </c>
      <c r="Q432" s="17">
        <v>43648</v>
      </c>
      <c r="R432" s="8" t="s">
        <v>71</v>
      </c>
      <c r="S432" s="92" t="str">
        <f>IF(Data[[#This Row],[TIPO DE INCAPACIDAD]]="LICENCIA DE PATERNIDAD","Licencia de paternidad",IF(Data[[#This Row],[TIPO DE INCAPACIDAD]]="LICENCIA DE LUTO","Licencia de Luto",_xlfn.IFNA(VLOOKUP(R432,'CIE-10 PARA RIPS'!$A$6:B13597,2,0),"No especificado")))</f>
        <v>Cefalea</v>
      </c>
      <c r="T432" t="str">
        <f>IF(P432&lt;&gt;"", IF(P432&gt;0, IF(P432&lt;=DATE(YEAR(P432),MONTH(P432),DAY(P432)), IF(P432&gt;=DATE(YEAR(P432),MONTH(P432),1), IF(K432&gt;10, C432, IF(SUMIFS($K:$K, $C:$C, C432, $P:$P, "&gt;="&amp;DATE(YEAR(P432),MONTH(P432),1), $P:$P, "&lt;="&amp;EOMONTH(P432,0))&gt;10, C432, "")), ""))), "")</f>
        <v/>
      </c>
      <c r="U432" t="str">
        <f>IF(AND(P432&lt;&gt;"", P432&gt;=DATE(YEAR(P432),MONTH(P432),1), SUMIFS($K:$K, $C:$C, C432, $P:$P, "&gt;="&amp;DATE(YEAR(P432),MONTH(P432),1), $P:$P, "&lt;="&amp;EOMONTH(P432,0))&gt;10), K432, "")</f>
        <v/>
      </c>
      <c r="V432" t="str">
        <f>IF(AND(P432&lt;&gt;"", P432&gt;=DATE(YEAR(P432),MONTH(P432),1), SUMIFS($K:$K, $C:$C, C432, $P:$P, "&gt;="&amp;DATE(YEAR(P432),MONTH(P432),1), $P:$P, "&lt;="&amp;EOMONTH(P432,0))&gt;10), YEAR(P432), "")</f>
        <v/>
      </c>
      <c r="W432" t="str">
        <f>IF(AND(P432&lt;&gt;"", P432&gt;=DATE(YEAR(P432),MONTH(P432),1), SUMIFS($K:$K, $C:$C, C432, $P:$P, "&gt;="&amp;DATE(YEAR(P432),MONTH(P432),1), $P:$P, "&lt;="&amp;EOMONTH(P432,0))&gt;10), TEXT(P432, "MMMM"), "")</f>
        <v/>
      </c>
      <c r="X432" t="str" cm="1">
        <f t="array" ref="X432">IF(AND(P432&lt;&gt;"", P432&gt;=DATE(YEAR(P432),MONTH(P432),1), SUMIFS($K:$K, $C:$C, C432, $P:$P, "&gt;="&amp;DATE(YEAR(P432),MONTH(P432),1), $P:$P, "&lt;="&amp;EOMONTH(P432,0))&gt;10), _xlfn.TEXTJOIN(", ", TRUE, _xlfn._xlws.FILTER($R:$R, ($C:$C=C432) * ($P:$P&gt;=DATE(YEAR(P432),MONTH(P432),1)) * ($P:$P&lt;=EOMONTH(P432,0)))), "")</f>
        <v/>
      </c>
      <c r="Y432" t="str" cm="1">
        <f t="array" ref="Y432">IF(AND(P432&lt;&gt;"", P432&gt;=DATE(YEAR(P432),MONTH(P432),1), SUMIFS($K:$K, $C:$C, C432, $P:$P, "&gt;="&amp;DATE(YEAR(P432),MONTH(P432),1), $P:$P, "&lt;="&amp;EOMONTH(P432,0))&gt;10), _xlfn.TEXTJOIN(", ", TRUE, _xlfn._xlws.FILTER($S:$S, ($C:$C=C432) * ($P:$P&gt;=DATE(YEAR(P432),MONTH(P432),1)) * ($P:$P&lt;=EOMONTH(P432,0)))), "")</f>
        <v/>
      </c>
    </row>
    <row r="433" spans="1:25" ht="30" x14ac:dyDescent="0.25">
      <c r="A433" s="83">
        <v>426</v>
      </c>
      <c r="B433" s="111" t="s">
        <v>26038</v>
      </c>
      <c r="C433" s="159" t="str">
        <f>_xlfn.XLOOKUP(D433,[1]!Data[CEDULA],[1]!Data[Nombre Completo],"No Existe",0,1)</f>
        <v>DALIDA DE JESUS MEJIA RESTREPO</v>
      </c>
      <c r="D433" s="163">
        <v>32880505</v>
      </c>
      <c r="E433" s="140">
        <f>IFERROR(_xlfn.NUMBERVALUE(Data[[#This Row],[CEDULA ]],",","."),_xlfn.NUMBERVALUE(Data[[#This Row],[CEDULA ]],".",","))</f>
        <v>32880505</v>
      </c>
      <c r="F433" s="140" t="str">
        <f>_xlfn.XLOOKUP(E433,[1]!Data[CEDULA],[1]!Data[CARGO],"No Existe",0,1)</f>
        <v>SUPERNUMERARIO(A)</v>
      </c>
      <c r="G433" s="5" t="str">
        <f>_xlfn.XLOOKUP(E433,[1]!Data[CEDULA],[1]!Data[EMPRESA DONDE PRESTA SERVICIO],"No Existe",0,1)</f>
        <v>COMFAMILIAR ATLANTICO</v>
      </c>
      <c r="H433" s="5" t="str">
        <f>_xlfn.XLOOKUP(E433,[1]!Data[CEDULA],[1]!Data[UBICACIÓN],"No Existe",0,1)</f>
        <v>C.R.U</v>
      </c>
      <c r="I433" s="5" t="s">
        <v>25911</v>
      </c>
      <c r="J433" s="111" t="str">
        <f>UPPER(TEXT(Data[[#This Row],[F. INICIO]],"mmmm"))</f>
        <v>JULIO</v>
      </c>
      <c r="K433" s="9">
        <v>14</v>
      </c>
      <c r="L433" s="11" t="s">
        <v>94</v>
      </c>
      <c r="M433" s="9" t="s">
        <v>12770</v>
      </c>
      <c r="N433" s="141" t="str">
        <f>_xlfn.XLOOKUP(D433,[1]!Data[CEDULA],[1]!Data[EPS/SURA],"No Existe",0,1)</f>
        <v>EPS/SURA</v>
      </c>
      <c r="O433" s="5">
        <f>YEAR(Data[[#This Row],[F. INICIO]])</f>
        <v>2019</v>
      </c>
      <c r="P433" s="17">
        <v>43651</v>
      </c>
      <c r="Q433" s="18">
        <v>43664</v>
      </c>
      <c r="R433" s="5" t="s">
        <v>4749</v>
      </c>
      <c r="S433" s="92" t="str">
        <f>IF(Data[[#This Row],[TIPO DE INCAPACIDAD]]="LICENCIA DE PATERNIDAD","Licencia de paternidad",IF(Data[[#This Row],[TIPO DE INCAPACIDAD]]="LICENCIA DE LUTO","Licencia de Luto",_xlfn.IFNA(VLOOKUP(R433,'CIE-10 PARA RIPS'!$A$6:B13598,2,0),"No especificado")))</f>
        <v>Traumatismo de nervio sensorial cutaneo a nivel del pie y del tobillo</v>
      </c>
      <c r="T433" t="str">
        <f>IF(P433&lt;&gt;"", IF(P433&gt;0, IF(P433&lt;=DATE(YEAR(P433),MONTH(P433),DAY(P433)), IF(P433&gt;=DATE(YEAR(P433),MONTH(P433),1), IF(K433&gt;10, C433, IF(SUMIFS($K:$K, $C:$C, C433, $P:$P, "&gt;="&amp;DATE(YEAR(P433),MONTH(P433),1), $P:$P, "&lt;="&amp;EOMONTH(P433,0))&gt;10, C433, "")), ""))), "")</f>
        <v>DALIDA DE JESUS MEJIA RESTREPO</v>
      </c>
      <c r="U433">
        <f>IF(AND(P433&lt;&gt;"", P433&gt;=DATE(YEAR(P433),MONTH(P433),1), SUMIFS($K:$K, $C:$C, C433, $P:$P, "&gt;="&amp;DATE(YEAR(P433),MONTH(P433),1), $P:$P, "&lt;="&amp;EOMONTH(P433,0))&gt;10), K433, "")</f>
        <v>14</v>
      </c>
      <c r="V433">
        <f>IF(AND(P433&lt;&gt;"", P433&gt;=DATE(YEAR(P433),MONTH(P433),1), SUMIFS($K:$K, $C:$C, C433, $P:$P, "&gt;="&amp;DATE(YEAR(P433),MONTH(P433),1), $P:$P, "&lt;="&amp;EOMONTH(P433,0))&gt;10), YEAR(P433), "")</f>
        <v>2019</v>
      </c>
      <c r="W433" t="str">
        <f>IF(AND(P433&lt;&gt;"", P433&gt;=DATE(YEAR(P433),MONTH(P433),1), SUMIFS($K:$K, $C:$C, C433, $P:$P, "&gt;="&amp;DATE(YEAR(P433),MONTH(P433),1), $P:$P, "&lt;="&amp;EOMONTH(P433,0))&gt;10), TEXT(P433, "MMMM"), "")</f>
        <v>julio</v>
      </c>
      <c r="X433" t="str" cm="1">
        <f t="array" ref="X433">IF(AND(P433&lt;&gt;"", P433&gt;=DATE(YEAR(P433),MONTH(P433),1), SUMIFS($K:$K, $C:$C, C433, $P:$P, "&gt;="&amp;DATE(YEAR(P433),MONTH(P433),1), $P:$P, "&lt;="&amp;EOMONTH(P433,0))&gt;10), _xlfn.TEXTJOIN(", ", TRUE, _xlfn._xlws.FILTER($R:$R, ($C:$C=C433) * ($P:$P&gt;=DATE(YEAR(P433),MONTH(P433),1)) * ($P:$P&lt;=EOMONTH(P433,0)))), "")</f>
        <v>S943</v>
      </c>
      <c r="Y433" t="str" cm="1">
        <f t="array" ref="Y433">IF(AND(P433&lt;&gt;"", P433&gt;=DATE(YEAR(P433),MONTH(P433),1), SUMIFS($K:$K, $C:$C, C433, $P:$P, "&gt;="&amp;DATE(YEAR(P433),MONTH(P433),1), $P:$P, "&lt;="&amp;EOMONTH(P433,0))&gt;10), _xlfn.TEXTJOIN(", ", TRUE, _xlfn._xlws.FILTER($S:$S, ($C:$C=C433) * ($P:$P&gt;=DATE(YEAR(P433),MONTH(P433),1)) * ($P:$P&lt;=EOMONTH(P433,0)))), "")</f>
        <v>Traumatismo de nervio sensorial cutaneo a nivel del pie y del tobillo</v>
      </c>
    </row>
    <row r="434" spans="1:25" x14ac:dyDescent="0.25">
      <c r="A434" s="83">
        <v>427</v>
      </c>
      <c r="B434" s="111" t="s">
        <v>26038</v>
      </c>
      <c r="C434" s="159" t="str">
        <f>_xlfn.XLOOKUP(D434,[1]!Data[CEDULA],[1]!Data[Nombre Completo],"No Existe",0,1)</f>
        <v>CECILIA DEL CARMEN GOMEZ ALMANZA</v>
      </c>
      <c r="D434" s="163">
        <v>22432851</v>
      </c>
      <c r="E434" s="140">
        <f>IFERROR(_xlfn.NUMBERVALUE(Data[[#This Row],[CEDULA ]],",","."),_xlfn.NUMBERVALUE(Data[[#This Row],[CEDULA ]],".",","))</f>
        <v>22432851</v>
      </c>
      <c r="F434" s="140" t="str">
        <f>_xlfn.XLOOKUP(E434,[1]!Data[CEDULA],[1]!Data[CARGO],"No Existe",0,1)</f>
        <v>AUXILIAR</v>
      </c>
      <c r="G434" s="5" t="str">
        <f>_xlfn.XLOOKUP(E434,[1]!Data[CEDULA],[1]!Data[EMPRESA DONDE PRESTA SERVICIO],"No Existe",0,1)</f>
        <v>COMFAMILIAR ATLANTICO</v>
      </c>
      <c r="H434" s="5" t="str">
        <f>_xlfn.XLOOKUP(E434,[1]!Data[CEDULA],[1]!Data[UBICACIÓN],"No Existe",0,1)</f>
        <v>SALGARITO</v>
      </c>
      <c r="I434" s="5" t="s">
        <v>25911</v>
      </c>
      <c r="J434" s="111" t="str">
        <f>UPPER(TEXT(Data[[#This Row],[F. INICIO]],"mmmm"))</f>
        <v>JULIO</v>
      </c>
      <c r="K434" s="9">
        <v>2</v>
      </c>
      <c r="L434" s="11" t="s">
        <v>5</v>
      </c>
      <c r="M434" s="11" t="s">
        <v>25630</v>
      </c>
      <c r="N434" s="141" t="str">
        <f>_xlfn.XLOOKUP(D434,[1]!Data[CEDULA],[1]!Data[EPS/SURA],"No Existe",0,1)</f>
        <v>NUEVA E.P.S.</v>
      </c>
      <c r="O434" s="5">
        <f>YEAR(Data[[#This Row],[F. INICIO]])</f>
        <v>2019</v>
      </c>
      <c r="P434" s="17">
        <v>43654</v>
      </c>
      <c r="Q434" s="17">
        <v>43655</v>
      </c>
      <c r="R434" s="4" t="s">
        <v>8939</v>
      </c>
      <c r="S434" s="92" t="str">
        <f>IF(Data[[#This Row],[TIPO DE INCAPACIDAD]]="LICENCIA DE PATERNIDAD","Licencia de paternidad",IF(Data[[#This Row],[TIPO DE INCAPACIDAD]]="LICENCIA DE LUTO","Licencia de Luto",_xlfn.IFNA(VLOOKUP(R434,'CIE-10 PARA RIPS'!$A$6:B13599,2,0),"No especificado")))</f>
        <v>Rinofaringitis aguda [resfriado comun]</v>
      </c>
      <c r="T434" t="str">
        <f>IF(P434&lt;&gt;"", IF(P434&gt;0, IF(P434&lt;=DATE(YEAR(P434),MONTH(P434),DAY(P434)), IF(P434&gt;=DATE(YEAR(P434),MONTH(P434),1), IF(K434&gt;10, C434, IF(SUMIFS($K:$K, $C:$C, C434, $P:$P, "&gt;="&amp;DATE(YEAR(P434),MONTH(P434),1), $P:$P, "&lt;="&amp;EOMONTH(P434,0))&gt;10, C434, "")), ""))), "")</f>
        <v/>
      </c>
      <c r="U434" t="str">
        <f>IF(AND(P434&lt;&gt;"", P434&gt;=DATE(YEAR(P434),MONTH(P434),1), SUMIFS($K:$K, $C:$C, C434, $P:$P, "&gt;="&amp;DATE(YEAR(P434),MONTH(P434),1), $P:$P, "&lt;="&amp;EOMONTH(P434,0))&gt;10), K434, "")</f>
        <v/>
      </c>
      <c r="V434" t="str">
        <f>IF(AND(P434&lt;&gt;"", P434&gt;=DATE(YEAR(P434),MONTH(P434),1), SUMIFS($K:$K, $C:$C, C434, $P:$P, "&gt;="&amp;DATE(YEAR(P434),MONTH(P434),1), $P:$P, "&lt;="&amp;EOMONTH(P434,0))&gt;10), YEAR(P434), "")</f>
        <v/>
      </c>
      <c r="W434" t="str">
        <f>IF(AND(P434&lt;&gt;"", P434&gt;=DATE(YEAR(P434),MONTH(P434),1), SUMIFS($K:$K, $C:$C, C434, $P:$P, "&gt;="&amp;DATE(YEAR(P434),MONTH(P434),1), $P:$P, "&lt;="&amp;EOMONTH(P434,0))&gt;10), TEXT(P434, "MMMM"), "")</f>
        <v/>
      </c>
      <c r="X434" t="str" cm="1">
        <f t="array" ref="X434">IF(AND(P434&lt;&gt;"", P434&gt;=DATE(YEAR(P434),MONTH(P434),1), SUMIFS($K:$K, $C:$C, C434, $P:$P, "&gt;="&amp;DATE(YEAR(P434),MONTH(P434),1), $P:$P, "&lt;="&amp;EOMONTH(P434,0))&gt;10), _xlfn.TEXTJOIN(", ", TRUE, _xlfn._xlws.FILTER($R:$R, ($C:$C=C434) * ($P:$P&gt;=DATE(YEAR(P434),MONTH(P434),1)) * ($P:$P&lt;=EOMONTH(P434,0)))), "")</f>
        <v/>
      </c>
      <c r="Y434" t="str" cm="1">
        <f t="array" ref="Y434">IF(AND(P434&lt;&gt;"", P434&gt;=DATE(YEAR(P434),MONTH(P434),1), SUMIFS($K:$K, $C:$C, C434, $P:$P, "&gt;="&amp;DATE(YEAR(P434),MONTH(P434),1), $P:$P, "&lt;="&amp;EOMONTH(P434,0))&gt;10), _xlfn.TEXTJOIN(", ", TRUE, _xlfn._xlws.FILTER($S:$S, ($C:$C=C434) * ($P:$P&gt;=DATE(YEAR(P434),MONTH(P434),1)) * ($P:$P&lt;=EOMONTH(P434,0)))), "")</f>
        <v/>
      </c>
    </row>
    <row r="435" spans="1:25" x14ac:dyDescent="0.25">
      <c r="A435" s="83">
        <v>428</v>
      </c>
      <c r="B435" s="111" t="s">
        <v>26038</v>
      </c>
      <c r="C435" s="159" t="str">
        <f>_xlfn.XLOOKUP(D435,[1]!Data[CEDULA],[1]!Data[Nombre Completo],"No Existe",0,1)</f>
        <v>LAURA VANESSA FLOREZ LOPEZ</v>
      </c>
      <c r="D435" s="163">
        <v>1143119086</v>
      </c>
      <c r="E435" s="140">
        <f>IFERROR(_xlfn.NUMBERVALUE(Data[[#This Row],[CEDULA ]],",","."),_xlfn.NUMBERVALUE(Data[[#This Row],[CEDULA ]],".",","))</f>
        <v>1143119086</v>
      </c>
      <c r="F435" s="140" t="str">
        <f>_xlfn.XLOOKUP(E435,[1]!Data[CEDULA],[1]!Data[CARGO],"No Existe",0,1)</f>
        <v>AUXILIAR</v>
      </c>
      <c r="G435" s="5" t="str">
        <f>_xlfn.XLOOKUP(E435,[1]!Data[CEDULA],[1]!Data[EMPRESA DONDE PRESTA SERVICIO],"No Existe",0,1)</f>
        <v>COMFAMILIAR ATLANTICO</v>
      </c>
      <c r="H435" s="5" t="str">
        <f>_xlfn.XLOOKUP(E435,[1]!Data[CEDULA],[1]!Data[UBICACIÓN],"No Existe",0,1)</f>
        <v>SEDE NORTE</v>
      </c>
      <c r="I435" s="5" t="s">
        <v>25911</v>
      </c>
      <c r="J435" s="111" t="str">
        <f>UPPER(TEXT(Data[[#This Row],[F. INICIO]],"mmmm"))</f>
        <v>JULIO</v>
      </c>
      <c r="K435" s="9">
        <v>1</v>
      </c>
      <c r="L435" s="11" t="s">
        <v>5</v>
      </c>
      <c r="M435" s="11" t="s">
        <v>25630</v>
      </c>
      <c r="N435" s="141" t="str">
        <f>_xlfn.XLOOKUP(D435,[1]!Data[CEDULA],[1]!Data[EPS/SURA],"No Existe",0,1)</f>
        <v>EPS/SURA</v>
      </c>
      <c r="O435" s="5">
        <f>YEAR(Data[[#This Row],[F. INICIO]])</f>
        <v>2019</v>
      </c>
      <c r="P435" s="17">
        <v>43654</v>
      </c>
      <c r="Q435" s="17">
        <v>43654</v>
      </c>
      <c r="R435" s="5" t="s">
        <v>5596</v>
      </c>
      <c r="S435" s="92" t="str">
        <f>IF(Data[[#This Row],[TIPO DE INCAPACIDAD]]="LICENCIA DE PATERNIDAD","Licencia de paternidad",IF(Data[[#This Row],[TIPO DE INCAPACIDAD]]="LICENCIA DE LUTO","Licencia de Luto",_xlfn.IFNA(VLOOKUP(R435,'CIE-10 PARA RIPS'!$A$6:B13600,2,0),"No especificado")))</f>
        <v>Nausea y vomito</v>
      </c>
      <c r="T435" t="str">
        <f>IF(P435&lt;&gt;"", IF(P435&gt;0, IF(P435&lt;=DATE(YEAR(P435),MONTH(P435),DAY(P435)), IF(P435&gt;=DATE(YEAR(P435),MONTH(P435),1), IF(K435&gt;10, C435, IF(SUMIFS($K:$K, $C:$C, C435, $P:$P, "&gt;="&amp;DATE(YEAR(P435),MONTH(P435),1), $P:$P, "&lt;="&amp;EOMONTH(P435,0))&gt;10, C435, "")), ""))), "")</f>
        <v/>
      </c>
      <c r="U435" t="str">
        <f>IF(AND(P435&lt;&gt;"", P435&gt;=DATE(YEAR(P435),MONTH(P435),1), SUMIFS($K:$K, $C:$C, C435, $P:$P, "&gt;="&amp;DATE(YEAR(P435),MONTH(P435),1), $P:$P, "&lt;="&amp;EOMONTH(P435,0))&gt;10), K435, "")</f>
        <v/>
      </c>
      <c r="V435" t="str">
        <f>IF(AND(P435&lt;&gt;"", P435&gt;=DATE(YEAR(P435),MONTH(P435),1), SUMIFS($K:$K, $C:$C, C435, $P:$P, "&gt;="&amp;DATE(YEAR(P435),MONTH(P435),1), $P:$P, "&lt;="&amp;EOMONTH(P435,0))&gt;10), YEAR(P435), "")</f>
        <v/>
      </c>
      <c r="W435" t="str">
        <f>IF(AND(P435&lt;&gt;"", P435&gt;=DATE(YEAR(P435),MONTH(P435),1), SUMIFS($K:$K, $C:$C, C435, $P:$P, "&gt;="&amp;DATE(YEAR(P435),MONTH(P435),1), $P:$P, "&lt;="&amp;EOMONTH(P435,0))&gt;10), TEXT(P435, "MMMM"), "")</f>
        <v/>
      </c>
      <c r="X435" t="str" cm="1">
        <f t="array" ref="X435">IF(AND(P435&lt;&gt;"", P435&gt;=DATE(YEAR(P435),MONTH(P435),1), SUMIFS($K:$K, $C:$C, C435, $P:$P, "&gt;="&amp;DATE(YEAR(P435),MONTH(P435),1), $P:$P, "&lt;="&amp;EOMONTH(P435,0))&gt;10), _xlfn.TEXTJOIN(", ", TRUE, _xlfn._xlws.FILTER($R:$R, ($C:$C=C435) * ($P:$P&gt;=DATE(YEAR(P435),MONTH(P435),1)) * ($P:$P&lt;=EOMONTH(P435,0)))), "")</f>
        <v/>
      </c>
      <c r="Y435" t="str" cm="1">
        <f t="array" ref="Y435">IF(AND(P435&lt;&gt;"", P435&gt;=DATE(YEAR(P435),MONTH(P435),1), SUMIFS($K:$K, $C:$C, C435, $P:$P, "&gt;="&amp;DATE(YEAR(P435),MONTH(P435),1), $P:$P, "&lt;="&amp;EOMONTH(P435,0))&gt;10), _xlfn.TEXTJOIN(", ", TRUE, _xlfn._xlws.FILTER($S:$S, ($C:$C=C435) * ($P:$P&gt;=DATE(YEAR(P435),MONTH(P435),1)) * ($P:$P&lt;=EOMONTH(P435,0)))), "")</f>
        <v/>
      </c>
    </row>
    <row r="436" spans="1:25" x14ac:dyDescent="0.25">
      <c r="A436" s="83">
        <v>429</v>
      </c>
      <c r="B436" s="111" t="s">
        <v>26038</v>
      </c>
      <c r="C436" s="159" t="str">
        <f>_xlfn.XLOOKUP(D436,[1]!Data[CEDULA],[1]!Data[Nombre Completo],"No Existe",0,1)</f>
        <v>ALICIA ESTHER VASQUEZ YEPES</v>
      </c>
      <c r="D436" s="163">
        <v>1140853573</v>
      </c>
      <c r="E436" s="140">
        <f>IFERROR(_xlfn.NUMBERVALUE(Data[[#This Row],[CEDULA ]],",","."),_xlfn.NUMBERVALUE(Data[[#This Row],[CEDULA ]],".",","))</f>
        <v>1140853573</v>
      </c>
      <c r="F436" s="140" t="str">
        <f>_xlfn.XLOOKUP(E436,[1]!Data[CEDULA],[1]!Data[CARGO],"No Existe",0,1)</f>
        <v>ASESOR COMERCIAL</v>
      </c>
      <c r="G436" s="5" t="str">
        <f>_xlfn.XLOOKUP(E436,[1]!Data[CEDULA],[1]!Data[EMPRESA DONDE PRESTA SERVICIO],"No Existe",0,1)</f>
        <v>COMFAMILIAR ATLANTICO</v>
      </c>
      <c r="H436" s="5" t="str">
        <f>_xlfn.XLOOKUP(E436,[1]!Data[CEDULA],[1]!Data[UBICACIÓN],"No Existe",0,1)</f>
        <v>C. ATENCION VIA 40</v>
      </c>
      <c r="I436" s="5" t="s">
        <v>25911</v>
      </c>
      <c r="J436" s="111" t="str">
        <f>UPPER(TEXT(Data[[#This Row],[F. INICIO]],"mmmm"))</f>
        <v>JULIO</v>
      </c>
      <c r="K436" s="9">
        <v>2</v>
      </c>
      <c r="L436" s="11" t="s">
        <v>5</v>
      </c>
      <c r="M436" s="11" t="s">
        <v>25630</v>
      </c>
      <c r="N436" s="141" t="str">
        <f>_xlfn.XLOOKUP(D436,[1]!Data[CEDULA],[1]!Data[EPS/SURA],"No Existe",0,1)</f>
        <v>EPS/SURA</v>
      </c>
      <c r="O436" s="5">
        <f>YEAR(Data[[#This Row],[F. INICIO]])</f>
        <v>2019</v>
      </c>
      <c r="P436" s="17">
        <v>43654</v>
      </c>
      <c r="Q436" s="18">
        <v>43655</v>
      </c>
      <c r="R436" s="5" t="s">
        <v>60</v>
      </c>
      <c r="S436" s="92" t="str">
        <f>IF(Data[[#This Row],[TIPO DE INCAPACIDAD]]="LICENCIA DE PATERNIDAD","Licencia de paternidad",IF(Data[[#This Row],[TIPO DE INCAPACIDAD]]="LICENCIA DE LUTO","Licencia de Luto",_xlfn.IFNA(VLOOKUP(R436,'CIE-10 PARA RIPS'!$A$6:B13601,2,0),"No especificado")))</f>
        <v>Infeccion intestinal viral, sin otra especificacion</v>
      </c>
      <c r="T436" t="str">
        <f>IF(P436&lt;&gt;"", IF(P436&gt;0, IF(P436&lt;=DATE(YEAR(P436),MONTH(P436),DAY(P436)), IF(P436&gt;=DATE(YEAR(P436),MONTH(P436),1), IF(K436&gt;10, C436, IF(SUMIFS($K:$K, $C:$C, C436, $P:$P, "&gt;="&amp;DATE(YEAR(P436),MONTH(P436),1), $P:$P, "&lt;="&amp;EOMONTH(P436,0))&gt;10, C436, "")), ""))), "")</f>
        <v/>
      </c>
      <c r="U436" t="str">
        <f>IF(AND(P436&lt;&gt;"", P436&gt;=DATE(YEAR(P436),MONTH(P436),1), SUMIFS($K:$K, $C:$C, C436, $P:$P, "&gt;="&amp;DATE(YEAR(P436),MONTH(P436),1), $P:$P, "&lt;="&amp;EOMONTH(P436,0))&gt;10), K436, "")</f>
        <v/>
      </c>
      <c r="V436" t="str">
        <f>IF(AND(P436&lt;&gt;"", P436&gt;=DATE(YEAR(P436),MONTH(P436),1), SUMIFS($K:$K, $C:$C, C436, $P:$P, "&gt;="&amp;DATE(YEAR(P436),MONTH(P436),1), $P:$P, "&lt;="&amp;EOMONTH(P436,0))&gt;10), YEAR(P436), "")</f>
        <v/>
      </c>
      <c r="W436" t="str">
        <f>IF(AND(P436&lt;&gt;"", P436&gt;=DATE(YEAR(P436),MONTH(P436),1), SUMIFS($K:$K, $C:$C, C436, $P:$P, "&gt;="&amp;DATE(YEAR(P436),MONTH(P436),1), $P:$P, "&lt;="&amp;EOMONTH(P436,0))&gt;10), TEXT(P436, "MMMM"), "")</f>
        <v/>
      </c>
      <c r="X436" t="str" cm="1">
        <f t="array" ref="X436">IF(AND(P436&lt;&gt;"", P436&gt;=DATE(YEAR(P436),MONTH(P436),1), SUMIFS($K:$K, $C:$C, C436, $P:$P, "&gt;="&amp;DATE(YEAR(P436),MONTH(P436),1), $P:$P, "&lt;="&amp;EOMONTH(P436,0))&gt;10), _xlfn.TEXTJOIN(", ", TRUE, _xlfn._xlws.FILTER($R:$R, ($C:$C=C436) * ($P:$P&gt;=DATE(YEAR(P436),MONTH(P436),1)) * ($P:$P&lt;=EOMONTH(P436,0)))), "")</f>
        <v/>
      </c>
      <c r="Y436" t="str" cm="1">
        <f t="array" ref="Y436">IF(AND(P436&lt;&gt;"", P436&gt;=DATE(YEAR(P436),MONTH(P436),1), SUMIFS($K:$K, $C:$C, C436, $P:$P, "&gt;="&amp;DATE(YEAR(P436),MONTH(P436),1), $P:$P, "&lt;="&amp;EOMONTH(P436,0))&gt;10), _xlfn.TEXTJOIN(", ", TRUE, _xlfn._xlws.FILTER($S:$S, ($C:$C=C436) * ($P:$P&gt;=DATE(YEAR(P436),MONTH(P436),1)) * ($P:$P&lt;=EOMONTH(P436,0)))), "")</f>
        <v/>
      </c>
    </row>
    <row r="437" spans="1:25" x14ac:dyDescent="0.25">
      <c r="A437" s="83">
        <v>430</v>
      </c>
      <c r="B437" s="111" t="s">
        <v>26038</v>
      </c>
      <c r="C437" s="159" t="str">
        <f>_xlfn.XLOOKUP(D437,[1]!Data[CEDULA],[1]!Data[Nombre Completo],"No Existe",0,1)</f>
        <v>ALICIA ESTHER VASQUEZ YEPES</v>
      </c>
      <c r="D437" s="163">
        <v>1140853573</v>
      </c>
      <c r="E437" s="140">
        <f>IFERROR(_xlfn.NUMBERVALUE(Data[[#This Row],[CEDULA ]],",","."),_xlfn.NUMBERVALUE(Data[[#This Row],[CEDULA ]],".",","))</f>
        <v>1140853573</v>
      </c>
      <c r="F437" s="140" t="str">
        <f>_xlfn.XLOOKUP(E437,[1]!Data[CEDULA],[1]!Data[CARGO],"No Existe",0,1)</f>
        <v>ASESOR COMERCIAL</v>
      </c>
      <c r="G437" s="5" t="str">
        <f>_xlfn.XLOOKUP(E437,[1]!Data[CEDULA],[1]!Data[EMPRESA DONDE PRESTA SERVICIO],"No Existe",0,1)</f>
        <v>COMFAMILIAR ATLANTICO</v>
      </c>
      <c r="H437" s="5" t="str">
        <f>_xlfn.XLOOKUP(E437,[1]!Data[CEDULA],[1]!Data[UBICACIÓN],"No Existe",0,1)</f>
        <v>C. ATENCION VIA 40</v>
      </c>
      <c r="I437" s="5" t="s">
        <v>25911</v>
      </c>
      <c r="J437" s="111" t="str">
        <f>UPPER(TEXT(Data[[#This Row],[F. INICIO]],"mmmm"))</f>
        <v>JULIO</v>
      </c>
      <c r="K437" s="9">
        <v>1</v>
      </c>
      <c r="L437" s="11" t="s">
        <v>5</v>
      </c>
      <c r="M437" s="11" t="s">
        <v>25630</v>
      </c>
      <c r="N437" s="141" t="str">
        <f>_xlfn.XLOOKUP(D437,[1]!Data[CEDULA],[1]!Data[EPS/SURA],"No Existe",0,1)</f>
        <v>EPS/SURA</v>
      </c>
      <c r="O437" s="5">
        <f>YEAR(Data[[#This Row],[F. INICIO]])</f>
        <v>2019</v>
      </c>
      <c r="P437" s="17">
        <v>43658</v>
      </c>
      <c r="Q437" s="17">
        <v>43658</v>
      </c>
      <c r="R437" s="5" t="s">
        <v>60</v>
      </c>
      <c r="S437" s="92" t="str">
        <f>IF(Data[[#This Row],[TIPO DE INCAPACIDAD]]="LICENCIA DE PATERNIDAD","Licencia de paternidad",IF(Data[[#This Row],[TIPO DE INCAPACIDAD]]="LICENCIA DE LUTO","Licencia de Luto",_xlfn.IFNA(VLOOKUP(R437,'CIE-10 PARA RIPS'!$A$6:B13602,2,0),"No especificado")))</f>
        <v>Infeccion intestinal viral, sin otra especificacion</v>
      </c>
      <c r="T437" t="str">
        <f>IF(P437&lt;&gt;"", IF(P437&gt;0, IF(P437&lt;=DATE(YEAR(P437),MONTH(P437),DAY(P437)), IF(P437&gt;=DATE(YEAR(P437),MONTH(P437),1), IF(K437&gt;10, C437, IF(SUMIFS($K:$K, $C:$C, C437, $P:$P, "&gt;="&amp;DATE(YEAR(P437),MONTH(P437),1), $P:$P, "&lt;="&amp;EOMONTH(P437,0))&gt;10, C437, "")), ""))), "")</f>
        <v/>
      </c>
      <c r="U437" t="str">
        <f>IF(AND(P437&lt;&gt;"", P437&gt;=DATE(YEAR(P437),MONTH(P437),1), SUMIFS($K:$K, $C:$C, C437, $P:$P, "&gt;="&amp;DATE(YEAR(P437),MONTH(P437),1), $P:$P, "&lt;="&amp;EOMONTH(P437,0))&gt;10), K437, "")</f>
        <v/>
      </c>
      <c r="V437" t="str">
        <f>IF(AND(P437&lt;&gt;"", P437&gt;=DATE(YEAR(P437),MONTH(P437),1), SUMIFS($K:$K, $C:$C, C437, $P:$P, "&gt;="&amp;DATE(YEAR(P437),MONTH(P437),1), $P:$P, "&lt;="&amp;EOMONTH(P437,0))&gt;10), YEAR(P437), "")</f>
        <v/>
      </c>
      <c r="W437" t="str">
        <f>IF(AND(P437&lt;&gt;"", P437&gt;=DATE(YEAR(P437),MONTH(P437),1), SUMIFS($K:$K, $C:$C, C437, $P:$P, "&gt;="&amp;DATE(YEAR(P437),MONTH(P437),1), $P:$P, "&lt;="&amp;EOMONTH(P437,0))&gt;10), TEXT(P437, "MMMM"), "")</f>
        <v/>
      </c>
      <c r="X437" t="str" cm="1">
        <f t="array" ref="X437">IF(AND(P437&lt;&gt;"", P437&gt;=DATE(YEAR(P437),MONTH(P437),1), SUMIFS($K:$K, $C:$C, C437, $P:$P, "&gt;="&amp;DATE(YEAR(P437),MONTH(P437),1), $P:$P, "&lt;="&amp;EOMONTH(P437,0))&gt;10), _xlfn.TEXTJOIN(", ", TRUE, _xlfn._xlws.FILTER($R:$R, ($C:$C=C437) * ($P:$P&gt;=DATE(YEAR(P437),MONTH(P437),1)) * ($P:$P&lt;=EOMONTH(P437,0)))), "")</f>
        <v/>
      </c>
      <c r="Y437" t="str" cm="1">
        <f t="array" ref="Y437">IF(AND(P437&lt;&gt;"", P437&gt;=DATE(YEAR(P437),MONTH(P437),1), SUMIFS($K:$K, $C:$C, C437, $P:$P, "&gt;="&amp;DATE(YEAR(P437),MONTH(P437),1), $P:$P, "&lt;="&amp;EOMONTH(P437,0))&gt;10), _xlfn.TEXTJOIN(", ", TRUE, _xlfn._xlws.FILTER($S:$S, ($C:$C=C437) * ($P:$P&gt;=DATE(YEAR(P437),MONTH(P437),1)) * ($P:$P&lt;=EOMONTH(P437,0)))), "")</f>
        <v/>
      </c>
    </row>
    <row r="438" spans="1:25" x14ac:dyDescent="0.25">
      <c r="A438" s="83">
        <v>431</v>
      </c>
      <c r="B438" s="111" t="s">
        <v>26038</v>
      </c>
      <c r="C438" s="159" t="str">
        <f>_xlfn.XLOOKUP(D438,[1]!Data[CEDULA],[1]!Data[Nombre Completo],"No Existe",0,1)</f>
        <v>MONICA CECILIA CARDENAS PEDROZA</v>
      </c>
      <c r="D438" s="163">
        <v>1046812955</v>
      </c>
      <c r="E438" s="140">
        <f>IFERROR(_xlfn.NUMBERVALUE(Data[[#This Row],[CEDULA ]],",","."),_xlfn.NUMBERVALUE(Data[[#This Row],[CEDULA ]],".",","))</f>
        <v>1046812955</v>
      </c>
      <c r="F438" s="140" t="str">
        <f>_xlfn.XLOOKUP(E438,[1]!Data[CEDULA],[1]!Data[CARGO],"No Existe",0,1)</f>
        <v>SUPERNUMERARIO(A)</v>
      </c>
      <c r="G438" s="5" t="str">
        <f>_xlfn.XLOOKUP(E438,[1]!Data[CEDULA],[1]!Data[EMPRESA DONDE PRESTA SERVICIO],"No Existe",0,1)</f>
        <v>COMFAMILIAR ATLANTICO</v>
      </c>
      <c r="H438" s="5" t="str">
        <f>_xlfn.XLOOKUP(E438,[1]!Data[CEDULA],[1]!Data[UBICACIÓN],"No Existe",0,1)</f>
        <v>C. ATENCION C.48</v>
      </c>
      <c r="I438" s="5" t="s">
        <v>25911</v>
      </c>
      <c r="J438" s="111" t="str">
        <f>UPPER(TEXT(Data[[#This Row],[F. INICIO]],"mmmm"))</f>
        <v>JULIO</v>
      </c>
      <c r="K438" s="9">
        <v>2</v>
      </c>
      <c r="L438" s="11" t="s">
        <v>5</v>
      </c>
      <c r="M438" s="11" t="s">
        <v>25630</v>
      </c>
      <c r="N438" s="141" t="str">
        <f>_xlfn.XLOOKUP(D438,[1]!Data[CEDULA],[1]!Data[EPS/SURA],"No Existe",0,1)</f>
        <v>E.P.S SANITAS</v>
      </c>
      <c r="O438" s="5">
        <f>YEAR(Data[[#This Row],[F. INICIO]])</f>
        <v>2019</v>
      </c>
      <c r="P438" s="17">
        <v>43659</v>
      </c>
      <c r="Q438" s="17">
        <v>43660</v>
      </c>
      <c r="R438" s="5" t="s">
        <v>88</v>
      </c>
      <c r="S438" s="92" t="str">
        <f>IF(Data[[#This Row],[TIPO DE INCAPACIDAD]]="LICENCIA DE PATERNIDAD","Licencia de paternidad",IF(Data[[#This Row],[TIPO DE INCAPACIDAD]]="LICENCIA DE LUTO","Licencia de Luto",_xlfn.IFNA(VLOOKUP(R438,'CIE-10 PARA RIPS'!$A$6:B13603,2,0),"No especificado")))</f>
        <v>Fiebre, no especificada</v>
      </c>
      <c r="T438" t="str">
        <f>IF(P438&lt;&gt;"", IF(P438&gt;0, IF(P438&lt;=DATE(YEAR(P438),MONTH(P438),DAY(P438)), IF(P438&gt;=DATE(YEAR(P438),MONTH(P438),1), IF(K438&gt;10, C438, IF(SUMIFS($K:$K, $C:$C, C438, $P:$P, "&gt;="&amp;DATE(YEAR(P438),MONTH(P438),1), $P:$P, "&lt;="&amp;EOMONTH(P438,0))&gt;10, C438, "")), ""))), "")</f>
        <v/>
      </c>
      <c r="U438" t="str">
        <f>IF(AND(P438&lt;&gt;"", P438&gt;=DATE(YEAR(P438),MONTH(P438),1), SUMIFS($K:$K, $C:$C, C438, $P:$P, "&gt;="&amp;DATE(YEAR(P438),MONTH(P438),1), $P:$P, "&lt;="&amp;EOMONTH(P438,0))&gt;10), K438, "")</f>
        <v/>
      </c>
      <c r="V438" t="str">
        <f>IF(AND(P438&lt;&gt;"", P438&gt;=DATE(YEAR(P438),MONTH(P438),1), SUMIFS($K:$K, $C:$C, C438, $P:$P, "&gt;="&amp;DATE(YEAR(P438),MONTH(P438),1), $P:$P, "&lt;="&amp;EOMONTH(P438,0))&gt;10), YEAR(P438), "")</f>
        <v/>
      </c>
      <c r="W438" t="str">
        <f>IF(AND(P438&lt;&gt;"", P438&gt;=DATE(YEAR(P438),MONTH(P438),1), SUMIFS($K:$K, $C:$C, C438, $P:$P, "&gt;="&amp;DATE(YEAR(P438),MONTH(P438),1), $P:$P, "&lt;="&amp;EOMONTH(P438,0))&gt;10), TEXT(P438, "MMMM"), "")</f>
        <v/>
      </c>
      <c r="X438" t="str" cm="1">
        <f t="array" ref="X438">IF(AND(P438&lt;&gt;"", P438&gt;=DATE(YEAR(P438),MONTH(P438),1), SUMIFS($K:$K, $C:$C, C438, $P:$P, "&gt;="&amp;DATE(YEAR(P438),MONTH(P438),1), $P:$P, "&lt;="&amp;EOMONTH(P438,0))&gt;10), _xlfn.TEXTJOIN(", ", TRUE, _xlfn._xlws.FILTER($R:$R, ($C:$C=C438) * ($P:$P&gt;=DATE(YEAR(P438),MONTH(P438),1)) * ($P:$P&lt;=EOMONTH(P438,0)))), "")</f>
        <v/>
      </c>
      <c r="Y438" t="str" cm="1">
        <f t="array" ref="Y438">IF(AND(P438&lt;&gt;"", P438&gt;=DATE(YEAR(P438),MONTH(P438),1), SUMIFS($K:$K, $C:$C, C438, $P:$P, "&gt;="&amp;DATE(YEAR(P438),MONTH(P438),1), $P:$P, "&lt;="&amp;EOMONTH(P438,0))&gt;10), _xlfn.TEXTJOIN(", ", TRUE, _xlfn._xlws.FILTER($S:$S, ($C:$C=C438) * ($P:$P&gt;=DATE(YEAR(P438),MONTH(P438),1)) * ($P:$P&lt;=EOMONTH(P438,0)))), "")</f>
        <v/>
      </c>
    </row>
    <row r="439" spans="1:25" x14ac:dyDescent="0.25">
      <c r="A439" s="83">
        <v>432</v>
      </c>
      <c r="B439" s="111" t="s">
        <v>26038</v>
      </c>
      <c r="C439" s="159" t="str">
        <f>_xlfn.XLOOKUP(D439,[1]!Data[CEDULA],[1]!Data[Nombre Completo],"No Existe",0,1)</f>
        <v>GIOVANNI ANTONIO SALAS OÑORO</v>
      </c>
      <c r="D439" s="163">
        <v>72254969</v>
      </c>
      <c r="E439" s="140">
        <f>IFERROR(_xlfn.NUMBERVALUE(Data[[#This Row],[CEDULA ]],",","."),_xlfn.NUMBERVALUE(Data[[#This Row],[CEDULA ]],".",","))</f>
        <v>72254969</v>
      </c>
      <c r="F439" s="140" t="str">
        <f>_xlfn.XLOOKUP(E439,[1]!Data[CEDULA],[1]!Data[CARGO],"No Existe",0,1)</f>
        <v>SUBCHEF</v>
      </c>
      <c r="G439" s="5" t="str">
        <f>_xlfn.XLOOKUP(E439,[1]!Data[CEDULA],[1]!Data[EMPRESA DONDE PRESTA SERVICIO],"No Existe",0,1)</f>
        <v>COMFAMILIAR ATLANTICO</v>
      </c>
      <c r="H439" s="5" t="str">
        <f>_xlfn.XLOOKUP(E439,[1]!Data[CEDULA],[1]!Data[UBICACIÓN],"No Existe",0,1)</f>
        <v>SEDE NORTE MERCADEO</v>
      </c>
      <c r="I439" s="5" t="s">
        <v>25912</v>
      </c>
      <c r="J439" s="111" t="str">
        <f>UPPER(TEXT(Data[[#This Row],[F. INICIO]],"mmmm"))</f>
        <v>JULIO</v>
      </c>
      <c r="K439" s="22">
        <v>2</v>
      </c>
      <c r="L439" s="11" t="s">
        <v>5</v>
      </c>
      <c r="M439" s="11" t="s">
        <v>25630</v>
      </c>
      <c r="N439" s="141" t="str">
        <f>_xlfn.XLOOKUP(D439,[1]!Data[CEDULA],[1]!Data[EPS/SURA],"No Existe",0,1)</f>
        <v>SALUD TOTAL</v>
      </c>
      <c r="O439" s="5">
        <f>YEAR(Data[[#This Row],[F. INICIO]])</f>
        <v>2019</v>
      </c>
      <c r="P439" s="17">
        <v>43661</v>
      </c>
      <c r="Q439" s="17">
        <v>43662</v>
      </c>
      <c r="R439" s="5" t="s">
        <v>73</v>
      </c>
      <c r="S439" s="92" t="str">
        <f>IF(Data[[#This Row],[TIPO DE INCAPACIDAD]]="LICENCIA DE PATERNIDAD","Licencia de paternidad",IF(Data[[#This Row],[TIPO DE INCAPACIDAD]]="LICENCIA DE LUTO","Licencia de Luto",_xlfn.IFNA(VLOOKUP(R439,'CIE-10 PARA RIPS'!$A$6:B13604,2,0),"No especificado")))</f>
        <v>Infeccion de vias urinarias, sitio no especificado</v>
      </c>
      <c r="T439" t="str">
        <f>IF(P439&lt;&gt;"", IF(P439&gt;0, IF(P439&lt;=DATE(YEAR(P439),MONTH(P439),DAY(P439)), IF(P439&gt;=DATE(YEAR(P439),MONTH(P439),1), IF(K439&gt;10, C439, IF(SUMIFS($K:$K, $C:$C, C439, $P:$P, "&gt;="&amp;DATE(YEAR(P439),MONTH(P439),1), $P:$P, "&lt;="&amp;EOMONTH(P439,0))&gt;10, C439, "")), ""))), "")</f>
        <v/>
      </c>
      <c r="U439" t="str">
        <f>IF(AND(P439&lt;&gt;"", P439&gt;=DATE(YEAR(P439),MONTH(P439),1), SUMIFS($K:$K, $C:$C, C439, $P:$P, "&gt;="&amp;DATE(YEAR(P439),MONTH(P439),1), $P:$P, "&lt;="&amp;EOMONTH(P439,0))&gt;10), K439, "")</f>
        <v/>
      </c>
      <c r="V439" t="str">
        <f>IF(AND(P439&lt;&gt;"", P439&gt;=DATE(YEAR(P439),MONTH(P439),1), SUMIFS($K:$K, $C:$C, C439, $P:$P, "&gt;="&amp;DATE(YEAR(P439),MONTH(P439),1), $P:$P, "&lt;="&amp;EOMONTH(P439,0))&gt;10), YEAR(P439), "")</f>
        <v/>
      </c>
      <c r="W439" t="str">
        <f>IF(AND(P439&lt;&gt;"", P439&gt;=DATE(YEAR(P439),MONTH(P439),1), SUMIFS($K:$K, $C:$C, C439, $P:$P, "&gt;="&amp;DATE(YEAR(P439),MONTH(P439),1), $P:$P, "&lt;="&amp;EOMONTH(P439,0))&gt;10), TEXT(P439, "MMMM"), "")</f>
        <v/>
      </c>
      <c r="X439" t="str" cm="1">
        <f t="array" ref="X439">IF(AND(P439&lt;&gt;"", P439&gt;=DATE(YEAR(P439),MONTH(P439),1), SUMIFS($K:$K, $C:$C, C439, $P:$P, "&gt;="&amp;DATE(YEAR(P439),MONTH(P439),1), $P:$P, "&lt;="&amp;EOMONTH(P439,0))&gt;10), _xlfn.TEXTJOIN(", ", TRUE, _xlfn._xlws.FILTER($R:$R, ($C:$C=C439) * ($P:$P&gt;=DATE(YEAR(P439),MONTH(P439),1)) * ($P:$P&lt;=EOMONTH(P439,0)))), "")</f>
        <v/>
      </c>
      <c r="Y439" t="str" cm="1">
        <f t="array" ref="Y439">IF(AND(P439&lt;&gt;"", P439&gt;=DATE(YEAR(P439),MONTH(P439),1), SUMIFS($K:$K, $C:$C, C439, $P:$P, "&gt;="&amp;DATE(YEAR(P439),MONTH(P439),1), $P:$P, "&lt;="&amp;EOMONTH(P439,0))&gt;10), _xlfn.TEXTJOIN(", ", TRUE, _xlfn._xlws.FILTER($S:$S, ($C:$C=C439) * ($P:$P&gt;=DATE(YEAR(P439),MONTH(P439),1)) * ($P:$P&lt;=EOMONTH(P439,0)))), "")</f>
        <v/>
      </c>
    </row>
    <row r="440" spans="1:25" x14ac:dyDescent="0.25">
      <c r="A440" s="83">
        <v>433</v>
      </c>
      <c r="B440" s="111" t="s">
        <v>26038</v>
      </c>
      <c r="C440" s="159" t="str">
        <f>_xlfn.XLOOKUP(D440,[1]!Data[CEDULA],[1]!Data[Nombre Completo],"No Existe",0,1)</f>
        <v>CESAR AUGUSTO HENAO DE LA CRUZ</v>
      </c>
      <c r="D440" s="163">
        <v>1129564190</v>
      </c>
      <c r="E440" s="140">
        <f>IFERROR(_xlfn.NUMBERVALUE(Data[[#This Row],[CEDULA ]],",","."),_xlfn.NUMBERVALUE(Data[[#This Row],[CEDULA ]],".",","))</f>
        <v>1129564190</v>
      </c>
      <c r="F440" s="140" t="str">
        <f>_xlfn.XLOOKUP(E440,[1]!Data[CEDULA],[1]!Data[CARGO],"No Existe",0,1)</f>
        <v>SUPERNUMERARIO(A)</v>
      </c>
      <c r="G440" s="5" t="str">
        <f>_xlfn.XLOOKUP(E440,[1]!Data[CEDULA],[1]!Data[EMPRESA DONDE PRESTA SERVICIO],"No Existe",0,1)</f>
        <v>COMFAMILIAR ATLANTICO</v>
      </c>
      <c r="H440" s="5" t="str">
        <f>_xlfn.XLOOKUP(E440,[1]!Data[CEDULA],[1]!Data[UBICACIÓN],"No Existe",0,1)</f>
        <v>SEDE CARIBE</v>
      </c>
      <c r="I440" s="5" t="s">
        <v>25912</v>
      </c>
      <c r="J440" s="111" t="str">
        <f>UPPER(TEXT(Data[[#This Row],[F. INICIO]],"mmmm"))</f>
        <v>JULIO</v>
      </c>
      <c r="K440" s="9">
        <v>1</v>
      </c>
      <c r="L440" s="11" t="s">
        <v>5</v>
      </c>
      <c r="M440" s="11" t="s">
        <v>25630</v>
      </c>
      <c r="N440" s="141" t="str">
        <f>_xlfn.XLOOKUP(D440,[1]!Data[CEDULA],[1]!Data[EPS/SURA],"No Existe",0,1)</f>
        <v>SALUD TOTAL</v>
      </c>
      <c r="O440" s="5">
        <f>YEAR(Data[[#This Row],[F. INICIO]])</f>
        <v>2019</v>
      </c>
      <c r="P440" s="17">
        <v>43662</v>
      </c>
      <c r="Q440" s="17">
        <v>43662</v>
      </c>
      <c r="R440" s="5" t="s">
        <v>60</v>
      </c>
      <c r="S440" s="92" t="str">
        <f>IF(Data[[#This Row],[TIPO DE INCAPACIDAD]]="LICENCIA DE PATERNIDAD","Licencia de paternidad",IF(Data[[#This Row],[TIPO DE INCAPACIDAD]]="LICENCIA DE LUTO","Licencia de Luto",_xlfn.IFNA(VLOOKUP(R440,'CIE-10 PARA RIPS'!$A$6:B13605,2,0),"No especificado")))</f>
        <v>Infeccion intestinal viral, sin otra especificacion</v>
      </c>
      <c r="T440" t="str">
        <f>IF(P440&lt;&gt;"", IF(P440&gt;0, IF(P440&lt;=DATE(YEAR(P440),MONTH(P440),DAY(P440)), IF(P440&gt;=DATE(YEAR(P440),MONTH(P440),1), IF(K440&gt;10, C440, IF(SUMIFS($K:$K, $C:$C, C440, $P:$P, "&gt;="&amp;DATE(YEAR(P440),MONTH(P440),1), $P:$P, "&lt;="&amp;EOMONTH(P440,0))&gt;10, C440, "")), ""))), "")</f>
        <v/>
      </c>
      <c r="U440" t="str">
        <f>IF(AND(P440&lt;&gt;"", P440&gt;=DATE(YEAR(P440),MONTH(P440),1), SUMIFS($K:$K, $C:$C, C440, $P:$P, "&gt;="&amp;DATE(YEAR(P440),MONTH(P440),1), $P:$P, "&lt;="&amp;EOMONTH(P440,0))&gt;10), K440, "")</f>
        <v/>
      </c>
      <c r="V440" t="str">
        <f>IF(AND(P440&lt;&gt;"", P440&gt;=DATE(YEAR(P440),MONTH(P440),1), SUMIFS($K:$K, $C:$C, C440, $P:$P, "&gt;="&amp;DATE(YEAR(P440),MONTH(P440),1), $P:$P, "&lt;="&amp;EOMONTH(P440,0))&gt;10), YEAR(P440), "")</f>
        <v/>
      </c>
      <c r="W440" t="str">
        <f>IF(AND(P440&lt;&gt;"", P440&gt;=DATE(YEAR(P440),MONTH(P440),1), SUMIFS($K:$K, $C:$C, C440, $P:$P, "&gt;="&amp;DATE(YEAR(P440),MONTH(P440),1), $P:$P, "&lt;="&amp;EOMONTH(P440,0))&gt;10), TEXT(P440, "MMMM"), "")</f>
        <v/>
      </c>
      <c r="X440" t="str" cm="1">
        <f t="array" ref="X440">IF(AND(P440&lt;&gt;"", P440&gt;=DATE(YEAR(P440),MONTH(P440),1), SUMIFS($K:$K, $C:$C, C440, $P:$P, "&gt;="&amp;DATE(YEAR(P440),MONTH(P440),1), $P:$P, "&lt;="&amp;EOMONTH(P440,0))&gt;10), _xlfn.TEXTJOIN(", ", TRUE, _xlfn._xlws.FILTER($R:$R, ($C:$C=C440) * ($P:$P&gt;=DATE(YEAR(P440),MONTH(P440),1)) * ($P:$P&lt;=EOMONTH(P440,0)))), "")</f>
        <v/>
      </c>
      <c r="Y440" t="str" cm="1">
        <f t="array" ref="Y440">IF(AND(P440&lt;&gt;"", P440&gt;=DATE(YEAR(P440),MONTH(P440),1), SUMIFS($K:$K, $C:$C, C440, $P:$P, "&gt;="&amp;DATE(YEAR(P440),MONTH(P440),1), $P:$P, "&lt;="&amp;EOMONTH(P440,0))&gt;10), _xlfn.TEXTJOIN(", ", TRUE, _xlfn._xlws.FILTER($S:$S, ($C:$C=C440) * ($P:$P&gt;=DATE(YEAR(P440),MONTH(P440),1)) * ($P:$P&lt;=EOMONTH(P440,0)))), "")</f>
        <v/>
      </c>
    </row>
    <row r="441" spans="1:25" x14ac:dyDescent="0.25">
      <c r="A441" s="83">
        <v>434</v>
      </c>
      <c r="B441" s="111" t="s">
        <v>26038</v>
      </c>
      <c r="C441" s="159" t="str">
        <f>_xlfn.XLOOKUP(D441,[1]!Data[CEDULA],[1]!Data[Nombre Completo],"No Existe",0,1)</f>
        <v>GISELA  VIZCAINO SALTARIN</v>
      </c>
      <c r="D441" s="163">
        <v>1044390859</v>
      </c>
      <c r="E441" s="140">
        <f>IFERROR(_xlfn.NUMBERVALUE(Data[[#This Row],[CEDULA ]],",","."),_xlfn.NUMBERVALUE(Data[[#This Row],[CEDULA ]],".",","))</f>
        <v>1044390859</v>
      </c>
      <c r="F441" s="140" t="str">
        <f>_xlfn.XLOOKUP(E441,[1]!Data[CEDULA],[1]!Data[CARGO],"No Existe",0,1)</f>
        <v>SUPERNUMERARIO(A)</v>
      </c>
      <c r="G441" s="5" t="str">
        <f>_xlfn.XLOOKUP(E441,[1]!Data[CEDULA],[1]!Data[EMPRESA DONDE PRESTA SERVICIO],"No Existe",0,1)</f>
        <v>COMFAMILIAR ATLANTICO</v>
      </c>
      <c r="H441" s="5" t="str">
        <f>_xlfn.XLOOKUP(E441,[1]!Data[CEDULA],[1]!Data[UBICACIÓN],"No Existe",0,1)</f>
        <v>TURIPANA</v>
      </c>
      <c r="I441" s="5" t="s">
        <v>25911</v>
      </c>
      <c r="J441" s="111" t="str">
        <f>UPPER(TEXT(Data[[#This Row],[F. INICIO]],"mmmm"))</f>
        <v>JULIO</v>
      </c>
      <c r="K441" s="9">
        <v>2</v>
      </c>
      <c r="L441" s="11" t="s">
        <v>5</v>
      </c>
      <c r="M441" s="11" t="s">
        <v>25630</v>
      </c>
      <c r="N441" s="141" t="str">
        <f>_xlfn.XLOOKUP(D441,[1]!Data[CEDULA],[1]!Data[EPS/SURA],"No Existe",0,1)</f>
        <v>SALUD TOTAL</v>
      </c>
      <c r="O441" s="5">
        <f>YEAR(Data[[#This Row],[F. INICIO]])</f>
        <v>2019</v>
      </c>
      <c r="P441" s="17">
        <v>43663</v>
      </c>
      <c r="Q441" s="17">
        <v>43664</v>
      </c>
      <c r="R441" s="5" t="s">
        <v>8681</v>
      </c>
      <c r="S441" s="92" t="str">
        <f>IF(Data[[#This Row],[TIPO DE INCAPACIDAD]]="LICENCIA DE PATERNIDAD","Licencia de paternidad",IF(Data[[#This Row],[TIPO DE INCAPACIDAD]]="LICENCIA DE LUTO","Licencia de Luto",_xlfn.IFNA(VLOOKUP(R441,'CIE-10 PARA RIPS'!$A$6:B13606,2,0),"No especificado")))</f>
        <v>Pulpitis</v>
      </c>
      <c r="T441" t="str">
        <f>IF(P441&lt;&gt;"", IF(P441&gt;0, IF(P441&lt;=DATE(YEAR(P441),MONTH(P441),DAY(P441)), IF(P441&gt;=DATE(YEAR(P441),MONTH(P441),1), IF(K441&gt;10, C441, IF(SUMIFS($K:$K, $C:$C, C441, $P:$P, "&gt;="&amp;DATE(YEAR(P441),MONTH(P441),1), $P:$P, "&lt;="&amp;EOMONTH(P441,0))&gt;10, C441, "")), ""))), "")</f>
        <v/>
      </c>
      <c r="U441" t="str">
        <f>IF(AND(P441&lt;&gt;"", P441&gt;=DATE(YEAR(P441),MONTH(P441),1), SUMIFS($K:$K, $C:$C, C441, $P:$P, "&gt;="&amp;DATE(YEAR(P441),MONTH(P441),1), $P:$P, "&lt;="&amp;EOMONTH(P441,0))&gt;10), K441, "")</f>
        <v/>
      </c>
      <c r="V441" t="str">
        <f>IF(AND(P441&lt;&gt;"", P441&gt;=DATE(YEAR(P441),MONTH(P441),1), SUMIFS($K:$K, $C:$C, C441, $P:$P, "&gt;="&amp;DATE(YEAR(P441),MONTH(P441),1), $P:$P, "&lt;="&amp;EOMONTH(P441,0))&gt;10), YEAR(P441), "")</f>
        <v/>
      </c>
      <c r="W441" t="str">
        <f>IF(AND(P441&lt;&gt;"", P441&gt;=DATE(YEAR(P441),MONTH(P441),1), SUMIFS($K:$K, $C:$C, C441, $P:$P, "&gt;="&amp;DATE(YEAR(P441),MONTH(P441),1), $P:$P, "&lt;="&amp;EOMONTH(P441,0))&gt;10), TEXT(P441, "MMMM"), "")</f>
        <v/>
      </c>
      <c r="X441" t="str" cm="1">
        <f t="array" ref="X441">IF(AND(P441&lt;&gt;"", P441&gt;=DATE(YEAR(P441),MONTH(P441),1), SUMIFS($K:$K, $C:$C, C441, $P:$P, "&gt;="&amp;DATE(YEAR(P441),MONTH(P441),1), $P:$P, "&lt;="&amp;EOMONTH(P441,0))&gt;10), _xlfn.TEXTJOIN(", ", TRUE, _xlfn._xlws.FILTER($R:$R, ($C:$C=C441) * ($P:$P&gt;=DATE(YEAR(P441),MONTH(P441),1)) * ($P:$P&lt;=EOMONTH(P441,0)))), "")</f>
        <v/>
      </c>
      <c r="Y441" t="str" cm="1">
        <f t="array" ref="Y441">IF(AND(P441&lt;&gt;"", P441&gt;=DATE(YEAR(P441),MONTH(P441),1), SUMIFS($K:$K, $C:$C, C441, $P:$P, "&gt;="&amp;DATE(YEAR(P441),MONTH(P441),1), $P:$P, "&lt;="&amp;EOMONTH(P441,0))&gt;10), _xlfn.TEXTJOIN(", ", TRUE, _xlfn._xlws.FILTER($S:$S, ($C:$C=C441) * ($P:$P&gt;=DATE(YEAR(P441),MONTH(P441),1)) * ($P:$P&lt;=EOMONTH(P441,0)))), "")</f>
        <v/>
      </c>
    </row>
    <row r="442" spans="1:25" ht="30" x14ac:dyDescent="0.25">
      <c r="A442" s="83">
        <v>435</v>
      </c>
      <c r="B442" s="111" t="s">
        <v>26038</v>
      </c>
      <c r="C442" s="159" t="str">
        <f>_xlfn.XLOOKUP(D442,[1]!Data[CEDULA],[1]!Data[Nombre Completo],"No Existe",0,1)</f>
        <v>HUGO ALFONSO MOLINA ROCHA</v>
      </c>
      <c r="D442" s="163">
        <v>72122335</v>
      </c>
      <c r="E442" s="140">
        <f>IFERROR(_xlfn.NUMBERVALUE(Data[[#This Row],[CEDULA ]],",","."),_xlfn.NUMBERVALUE(Data[[#This Row],[CEDULA ]],".",","))</f>
        <v>72122335</v>
      </c>
      <c r="F442" s="140" t="str">
        <f>_xlfn.XLOOKUP(E442,[1]!Data[CEDULA],[1]!Data[CARGO],"No Existe",0,1)</f>
        <v>COCINERO 1</v>
      </c>
      <c r="G442" s="5" t="str">
        <f>_xlfn.XLOOKUP(E442,[1]!Data[CEDULA],[1]!Data[EMPRESA DONDE PRESTA SERVICIO],"No Existe",0,1)</f>
        <v>COMFAMILIAR ATLANTICO</v>
      </c>
      <c r="H442" s="5" t="str">
        <f>_xlfn.XLOOKUP(E442,[1]!Data[CEDULA],[1]!Data[UBICACIÓN],"No Existe",0,1)</f>
        <v>CENTRO RECREACIONAL TURIPANA</v>
      </c>
      <c r="I442" s="5" t="s">
        <v>25912</v>
      </c>
      <c r="J442" s="111" t="str">
        <f>UPPER(TEXT(Data[[#This Row],[F. INICIO]],"mmmm"))</f>
        <v>JULIO</v>
      </c>
      <c r="K442" s="9">
        <v>17</v>
      </c>
      <c r="L442" s="11" t="s">
        <v>5</v>
      </c>
      <c r="M442" s="11" t="s">
        <v>25630</v>
      </c>
      <c r="N442" s="141" t="str">
        <f>_xlfn.XLOOKUP(D442,[1]!Data[CEDULA],[1]!Data[EPS/SURA],"No Existe",0,1)</f>
        <v>SALUD TOTAL</v>
      </c>
      <c r="O442" s="2">
        <f>YEAR(Data[[#This Row],[F. INICIO]])</f>
        <v>2019</v>
      </c>
      <c r="P442" s="17">
        <v>43661</v>
      </c>
      <c r="Q442" s="17">
        <v>43677</v>
      </c>
      <c r="R442" s="5" t="s">
        <v>10966</v>
      </c>
      <c r="S442" s="92" t="str">
        <f>IF(Data[[#This Row],[TIPO DE INCAPACIDAD]]="LICENCIA DE PATERNIDAD","Licencia de paternidad",IF(Data[[#This Row],[TIPO DE INCAPACIDAD]]="LICENCIA DE LUTO","Licencia de Luto",_xlfn.IFNA(VLOOKUP(R442,'CIE-10 PARA RIPS'!$A$6:B13607,2,0),"No especificado")))</f>
        <v>Tumor de comportamiento incierto o desconocido de la glandula tiroides</v>
      </c>
      <c r="T442" t="str">
        <f>IF(P442&lt;&gt;"", IF(P442&gt;0, IF(P442&lt;=DATE(YEAR(P442),MONTH(P442),DAY(P442)), IF(P442&gt;=DATE(YEAR(P442),MONTH(P442),1), IF(K442&gt;10, C442, IF(SUMIFS($K:$K, $C:$C, C442, $P:$P, "&gt;="&amp;DATE(YEAR(P442),MONTH(P442),1), $P:$P, "&lt;="&amp;EOMONTH(P442,0))&gt;10, C442, "")), ""))), "")</f>
        <v>HUGO ALFONSO MOLINA ROCHA</v>
      </c>
      <c r="U442">
        <f>IF(AND(P442&lt;&gt;"", P442&gt;=DATE(YEAR(P442),MONTH(P442),1), SUMIFS($K:$K, $C:$C, C442, $P:$P, "&gt;="&amp;DATE(YEAR(P442),MONTH(P442),1), $P:$P, "&lt;="&amp;EOMONTH(P442,0))&gt;10), K442, "")</f>
        <v>17</v>
      </c>
      <c r="V442">
        <f>IF(AND(P442&lt;&gt;"", P442&gt;=DATE(YEAR(P442),MONTH(P442),1), SUMIFS($K:$K, $C:$C, C442, $P:$P, "&gt;="&amp;DATE(YEAR(P442),MONTH(P442),1), $P:$P, "&lt;="&amp;EOMONTH(P442,0))&gt;10), YEAR(P442), "")</f>
        <v>2019</v>
      </c>
      <c r="W442" t="str">
        <f>IF(AND(P442&lt;&gt;"", P442&gt;=DATE(YEAR(P442),MONTH(P442),1), SUMIFS($K:$K, $C:$C, C442, $P:$P, "&gt;="&amp;DATE(YEAR(P442),MONTH(P442),1), $P:$P, "&lt;="&amp;EOMONTH(P442,0))&gt;10), TEXT(P442, "MMMM"), "")</f>
        <v>julio</v>
      </c>
      <c r="X442" t="str" cm="1">
        <f t="array" ref="X442">IF(AND(P442&lt;&gt;"", P442&gt;=DATE(YEAR(P442),MONTH(P442),1), SUMIFS($K:$K, $C:$C, C442, $P:$P, "&gt;="&amp;DATE(YEAR(P442),MONTH(P442),1), $P:$P, "&lt;="&amp;EOMONTH(P442,0))&gt;10), _xlfn.TEXTJOIN(", ", TRUE, _xlfn._xlws.FILTER($R:$R, ($C:$C=C442) * ($P:$P&gt;=DATE(YEAR(P442),MONTH(P442),1)) * ($P:$P&lt;=EOMONTH(P442,0)))), "")</f>
        <v>D440</v>
      </c>
      <c r="Y442" t="str" cm="1">
        <f t="array" ref="Y442">IF(AND(P442&lt;&gt;"", P442&gt;=DATE(YEAR(P442),MONTH(P442),1), SUMIFS($K:$K, $C:$C, C442, $P:$P, "&gt;="&amp;DATE(YEAR(P442),MONTH(P442),1), $P:$P, "&lt;="&amp;EOMONTH(P442,0))&gt;10), _xlfn.TEXTJOIN(", ", TRUE, _xlfn._xlws.FILTER($S:$S, ($C:$C=C442) * ($P:$P&gt;=DATE(YEAR(P442),MONTH(P442),1)) * ($P:$P&lt;=EOMONTH(P442,0)))), "")</f>
        <v>Tumor de comportamiento incierto o desconocido de la glandula tiroides</v>
      </c>
    </row>
    <row r="443" spans="1:25" ht="30" x14ac:dyDescent="0.25">
      <c r="A443" s="83">
        <v>436</v>
      </c>
      <c r="B443" s="111" t="s">
        <v>26038</v>
      </c>
      <c r="C443" s="159" t="str">
        <f>_xlfn.XLOOKUP(D443,[1]!Data[CEDULA],[1]!Data[Nombre Completo],"No Existe",0,1)</f>
        <v>HUGO ALFONSO MOLINA ROCHA</v>
      </c>
      <c r="D443" s="163">
        <v>72122335</v>
      </c>
      <c r="E443" s="140">
        <f>IFERROR(_xlfn.NUMBERVALUE(Data[[#This Row],[CEDULA ]],",","."),_xlfn.NUMBERVALUE(Data[[#This Row],[CEDULA ]],".",","))</f>
        <v>72122335</v>
      </c>
      <c r="F443" s="140" t="str">
        <f>_xlfn.XLOOKUP(E443,[1]!Data[CEDULA],[1]!Data[CARGO],"No Existe",0,1)</f>
        <v>COCINERO 1</v>
      </c>
      <c r="G443" s="5" t="str">
        <f>_xlfn.XLOOKUP(E443,[1]!Data[CEDULA],[1]!Data[EMPRESA DONDE PRESTA SERVICIO],"No Existe",0,1)</f>
        <v>COMFAMILIAR ATLANTICO</v>
      </c>
      <c r="H443" s="5" t="str">
        <f>_xlfn.XLOOKUP(E443,[1]!Data[CEDULA],[1]!Data[UBICACIÓN],"No Existe",0,1)</f>
        <v>CENTRO RECREACIONAL TURIPANA</v>
      </c>
      <c r="I443" s="5" t="s">
        <v>25912</v>
      </c>
      <c r="J443" s="111" t="str">
        <f>UPPER(TEXT(Data[[#This Row],[F. INICIO]],"mmmm"))</f>
        <v>AGOSTO</v>
      </c>
      <c r="K443" s="9">
        <v>13</v>
      </c>
      <c r="L443" s="11" t="s">
        <v>5</v>
      </c>
      <c r="M443" s="11" t="s">
        <v>25630</v>
      </c>
      <c r="N443" s="141" t="str">
        <f>_xlfn.XLOOKUP(D443,[1]!Data[CEDULA],[1]!Data[EPS/SURA],"No Existe",0,1)</f>
        <v>SALUD TOTAL</v>
      </c>
      <c r="O443" s="2">
        <f>YEAR(Data[[#This Row],[F. INICIO]])</f>
        <v>2019</v>
      </c>
      <c r="P443" s="17">
        <v>43678</v>
      </c>
      <c r="Q443" s="17">
        <v>43690</v>
      </c>
      <c r="R443" s="5" t="s">
        <v>10966</v>
      </c>
      <c r="S443" s="92" t="str">
        <f>IF(Data[[#This Row],[TIPO DE INCAPACIDAD]]="LICENCIA DE PATERNIDAD","Licencia de paternidad",IF(Data[[#This Row],[TIPO DE INCAPACIDAD]]="LICENCIA DE LUTO","Licencia de Luto",_xlfn.IFNA(VLOOKUP(R443,'CIE-10 PARA RIPS'!$A$6:B13608,2,0),"No especificado")))</f>
        <v>Tumor de comportamiento incierto o desconocido de la glandula tiroides</v>
      </c>
      <c r="T443" t="str">
        <f>IF(P443&lt;&gt;"", IF(P443&gt;0, IF(P443&lt;=DATE(YEAR(P443),MONTH(P443),DAY(P443)), IF(P443&gt;=DATE(YEAR(P443),MONTH(P443),1), IF(K443&gt;10, C443, IF(SUMIFS($K:$K, $C:$C, C443, $P:$P, "&gt;="&amp;DATE(YEAR(P443),MONTH(P443),1), $P:$P, "&lt;="&amp;EOMONTH(P443,0))&gt;10, C443, "")), ""))), "")</f>
        <v>HUGO ALFONSO MOLINA ROCHA</v>
      </c>
      <c r="U443">
        <f>IF(AND(P443&lt;&gt;"", P443&gt;=DATE(YEAR(P443),MONTH(P443),1), SUMIFS($K:$K, $C:$C, C443, $P:$P, "&gt;="&amp;DATE(YEAR(P443),MONTH(P443),1), $P:$P, "&lt;="&amp;EOMONTH(P443,0))&gt;10), K443, "")</f>
        <v>13</v>
      </c>
      <c r="V443">
        <f>IF(AND(P443&lt;&gt;"", P443&gt;=DATE(YEAR(P443),MONTH(P443),1), SUMIFS($K:$K, $C:$C, C443, $P:$P, "&gt;="&amp;DATE(YEAR(P443),MONTH(P443),1), $P:$P, "&lt;="&amp;EOMONTH(P443,0))&gt;10), YEAR(P443), "")</f>
        <v>2019</v>
      </c>
      <c r="W443" t="str">
        <f>IF(AND(P443&lt;&gt;"", P443&gt;=DATE(YEAR(P443),MONTH(P443),1), SUMIFS($K:$K, $C:$C, C443, $P:$P, "&gt;="&amp;DATE(YEAR(P443),MONTH(P443),1), $P:$P, "&lt;="&amp;EOMONTH(P443,0))&gt;10), TEXT(P443, "MMMM"), "")</f>
        <v>agosto</v>
      </c>
      <c r="X443" t="str" cm="1">
        <f t="array" ref="X443">IF(AND(P443&lt;&gt;"", P443&gt;=DATE(YEAR(P443),MONTH(P443),1), SUMIFS($K:$K, $C:$C, C443, $P:$P, "&gt;="&amp;DATE(YEAR(P443),MONTH(P443),1), $P:$P, "&lt;="&amp;EOMONTH(P443,0))&gt;10), _xlfn.TEXTJOIN(", ", TRUE, _xlfn._xlws.FILTER($R:$R, ($C:$C=C443) * ($P:$P&gt;=DATE(YEAR(P443),MONTH(P443),1)) * ($P:$P&lt;=EOMONTH(P443,0)))), "")</f>
        <v>D440</v>
      </c>
      <c r="Y443" t="str" cm="1">
        <f t="array" ref="Y443">IF(AND(P443&lt;&gt;"", P443&gt;=DATE(YEAR(P443),MONTH(P443),1), SUMIFS($K:$K, $C:$C, C443, $P:$P, "&gt;="&amp;DATE(YEAR(P443),MONTH(P443),1), $P:$P, "&lt;="&amp;EOMONTH(P443,0))&gt;10), _xlfn.TEXTJOIN(", ", TRUE, _xlfn._xlws.FILTER($S:$S, ($C:$C=C443) * ($P:$P&gt;=DATE(YEAR(P443),MONTH(P443),1)) * ($P:$P&lt;=EOMONTH(P443,0)))), "")</f>
        <v>Tumor de comportamiento incierto o desconocido de la glandula tiroides</v>
      </c>
    </row>
    <row r="444" spans="1:25" x14ac:dyDescent="0.25">
      <c r="A444" s="83">
        <v>437</v>
      </c>
      <c r="B444" s="111" t="s">
        <v>26038</v>
      </c>
      <c r="C444" s="159" t="str">
        <f>_xlfn.XLOOKUP(D444,[1]!Data[CEDULA],[1]!Data[Nombre Completo],"No Existe",0,1)</f>
        <v>GEOVANNY ENRIQUE ORTIZ VILLAMIZAR</v>
      </c>
      <c r="D444">
        <v>1042457637</v>
      </c>
      <c r="E444" s="139">
        <f>IFERROR(_xlfn.NUMBERVALUE(Data[[#This Row],[CEDULA ]],",","."),_xlfn.NUMBERVALUE(Data[[#This Row],[CEDULA ]],".",","))</f>
        <v>1042457637</v>
      </c>
      <c r="F444" s="139" t="str">
        <f>_xlfn.XLOOKUP(E444,[1]!Data[CEDULA],[1]!Data[CARGO],"No Existe",0,1)</f>
        <v>SUPERNUMERARIO(A)</v>
      </c>
      <c r="G444" s="24" t="str">
        <f>_xlfn.XLOOKUP(E444,[1]!Data[CEDULA],[1]!Data[EMPRESA DONDE PRESTA SERVICIO],"No Existe",0,1)</f>
        <v>COMFAMILIAR ATLANTICO</v>
      </c>
      <c r="H444" s="24" t="str">
        <f>_xlfn.XLOOKUP(E444,[1]!Data[CEDULA],[1]!Data[UBICACIÓN],"No Existe",0,1)</f>
        <v>SEDE NORTE</v>
      </c>
      <c r="I444" s="24" t="s">
        <v>25912</v>
      </c>
      <c r="J444" s="111" t="str">
        <f>UPPER(TEXT(Data[[#This Row],[F. INICIO]],"mmmm"))</f>
        <v>DICIEMBRE</v>
      </c>
      <c r="K444" s="13">
        <v>3</v>
      </c>
      <c r="L444" s="11" t="s">
        <v>5</v>
      </c>
      <c r="M444" s="11" t="s">
        <v>25630</v>
      </c>
      <c r="N444" s="141" t="str">
        <f>_xlfn.XLOOKUP(D444,[1]!Data[CEDULA],[1]!Data[EPS/SURA],"No Existe",0,1)</f>
        <v>EPS/SURA</v>
      </c>
      <c r="O444" s="10">
        <f>YEAR(Data[[#This Row],[F. INICIO]])</f>
        <v>2018</v>
      </c>
      <c r="P444" s="19">
        <v>43455</v>
      </c>
      <c r="Q444" s="19">
        <v>43456</v>
      </c>
      <c r="R444" s="24" t="s">
        <v>7299</v>
      </c>
      <c r="S444" s="92" t="str">
        <f>IF(Data[[#This Row],[TIPO DE INCAPACIDAD]]="LICENCIA DE PATERNIDAD","Licencia de paternidad",IF(Data[[#This Row],[TIPO DE INCAPACIDAD]]="LICENCIA DE LUTO","Licencia de Luto",_xlfn.IFNA(VLOOKUP(R444,'CIE-10 PARA RIPS'!$A$6:B13609,2,0),"No especificado")))</f>
        <v>Colico renal, no especificado</v>
      </c>
      <c r="T444" t="str">
        <f>IF(P444&lt;&gt;"", IF(P444&gt;0, IF(P444&lt;=DATE(YEAR(P444),MONTH(P444),DAY(P444)), IF(P444&gt;=DATE(YEAR(P444),MONTH(P444),1), IF(K444&gt;10, C444, IF(SUMIFS($K:$K, $C:$C, C444, $P:$P, "&gt;="&amp;DATE(YEAR(P444),MONTH(P444),1), $P:$P, "&lt;="&amp;EOMONTH(P444,0))&gt;10, C444, "")), ""))), "")</f>
        <v/>
      </c>
      <c r="U444" t="str">
        <f>IF(AND(P444&lt;&gt;"", P444&gt;=DATE(YEAR(P444),MONTH(P444),1), SUMIFS($K:$K, $C:$C, C444, $P:$P, "&gt;="&amp;DATE(YEAR(P444),MONTH(P444),1), $P:$P, "&lt;="&amp;EOMONTH(P444,0))&gt;10), K444, "")</f>
        <v/>
      </c>
      <c r="V444" t="str">
        <f>IF(AND(P444&lt;&gt;"", P444&gt;=DATE(YEAR(P444),MONTH(P444),1), SUMIFS($K:$K, $C:$C, C444, $P:$P, "&gt;="&amp;DATE(YEAR(P444),MONTH(P444),1), $P:$P, "&lt;="&amp;EOMONTH(P444,0))&gt;10), YEAR(P444), "")</f>
        <v/>
      </c>
      <c r="W444" t="str">
        <f>IF(AND(P444&lt;&gt;"", P444&gt;=DATE(YEAR(P444),MONTH(P444),1), SUMIFS($K:$K, $C:$C, C444, $P:$P, "&gt;="&amp;DATE(YEAR(P444),MONTH(P444),1), $P:$P, "&lt;="&amp;EOMONTH(P444,0))&gt;10), TEXT(P444, "MMMM"), "")</f>
        <v/>
      </c>
      <c r="X444" t="str" cm="1">
        <f t="array" ref="X444">IF(AND(P444&lt;&gt;"", P444&gt;=DATE(YEAR(P444),MONTH(P444),1), SUMIFS($K:$K, $C:$C, C444, $P:$P, "&gt;="&amp;DATE(YEAR(P444),MONTH(P444),1), $P:$P, "&lt;="&amp;EOMONTH(P444,0))&gt;10), _xlfn.TEXTJOIN(", ", TRUE, _xlfn._xlws.FILTER($R:$R, ($C:$C=C444) * ($P:$P&gt;=DATE(YEAR(P444),MONTH(P444),1)) * ($P:$P&lt;=EOMONTH(P444,0)))), "")</f>
        <v/>
      </c>
      <c r="Y444" t="str" cm="1">
        <f t="array" ref="Y444">IF(AND(P444&lt;&gt;"", P444&gt;=DATE(YEAR(P444),MONTH(P444),1), SUMIFS($K:$K, $C:$C, C444, $P:$P, "&gt;="&amp;DATE(YEAR(P444),MONTH(P444),1), $P:$P, "&lt;="&amp;EOMONTH(P444,0))&gt;10), _xlfn.TEXTJOIN(", ", TRUE, _xlfn._xlws.FILTER($S:$S, ($C:$C=C444) * ($P:$P&gt;=DATE(YEAR(P444),MONTH(P444),1)) * ($P:$P&lt;=EOMONTH(P444,0)))), "")</f>
        <v/>
      </c>
    </row>
    <row r="445" spans="1:25" x14ac:dyDescent="0.25">
      <c r="A445" s="83">
        <v>438</v>
      </c>
      <c r="B445" s="111" t="s">
        <v>26038</v>
      </c>
      <c r="C445" s="159" t="str">
        <f>_xlfn.XLOOKUP(D445,[1]!Data[CEDULA],[1]!Data[Nombre Completo],"No Existe",0,1)</f>
        <v>GISELA  VIZCAINO SALTARIN</v>
      </c>
      <c r="D445" s="163">
        <v>1044390859</v>
      </c>
      <c r="E445" s="140">
        <f>IFERROR(_xlfn.NUMBERVALUE(Data[[#This Row],[CEDULA ]],",","."),_xlfn.NUMBERVALUE(Data[[#This Row],[CEDULA ]],".",","))</f>
        <v>1044390859</v>
      </c>
      <c r="F445" s="140" t="str">
        <f>_xlfn.XLOOKUP(E445,[1]!Data[CEDULA],[1]!Data[CARGO],"No Existe",0,1)</f>
        <v>SUPERNUMERARIO(A)</v>
      </c>
      <c r="G445" s="9" t="str">
        <f>_xlfn.XLOOKUP(E445,[1]!Data[CEDULA],[1]!Data[EMPRESA DONDE PRESTA SERVICIO],"No Existe",0,1)</f>
        <v>COMFAMILIAR ATLANTICO</v>
      </c>
      <c r="H445" s="9" t="str">
        <f>_xlfn.XLOOKUP(E445,[1]!Data[CEDULA],[1]!Data[UBICACIÓN],"No Existe",0,1)</f>
        <v>TURIPANA</v>
      </c>
      <c r="I445" s="9" t="s">
        <v>25911</v>
      </c>
      <c r="J445" s="111" t="str">
        <f>UPPER(TEXT(Data[[#This Row],[F. INICIO]],"mmmm"))</f>
        <v>JULIO</v>
      </c>
      <c r="K445" s="9">
        <v>1</v>
      </c>
      <c r="L445" s="11" t="s">
        <v>5</v>
      </c>
      <c r="M445" s="11" t="s">
        <v>25630</v>
      </c>
      <c r="N445" s="141" t="str">
        <f>_xlfn.XLOOKUP(D445,[1]!Data[CEDULA],[1]!Data[EPS/SURA],"No Existe",0,1)</f>
        <v>SALUD TOTAL</v>
      </c>
      <c r="O445" s="5">
        <f>YEAR(Data[[#This Row],[F. INICIO]])</f>
        <v>2019</v>
      </c>
      <c r="P445" s="17">
        <v>43665</v>
      </c>
      <c r="Q445" s="17">
        <v>43665</v>
      </c>
      <c r="R445" s="9" t="s">
        <v>8926</v>
      </c>
      <c r="S445" s="92" t="str">
        <f>IF(Data[[#This Row],[TIPO DE INCAPACIDAD]]="LICENCIA DE PATERNIDAD","Licencia de paternidad",IF(Data[[#This Row],[TIPO DE INCAPACIDAD]]="LICENCIA DE LUTO","Licencia de Luto",_xlfn.IFNA(VLOOKUP(R445,'CIE-10 PARA RIPS'!$A$6:B13610,2,0),"No especificado")))</f>
        <v>Amigdalitis aguda, no especificada</v>
      </c>
      <c r="T445" t="str">
        <f>IF(P445&lt;&gt;"", IF(P445&gt;0, IF(P445&lt;=DATE(YEAR(P445),MONTH(P445),DAY(P445)), IF(P445&gt;=DATE(YEAR(P445),MONTH(P445),1), IF(K445&gt;10, C445, IF(SUMIFS($K:$K, $C:$C, C445, $P:$P, "&gt;="&amp;DATE(YEAR(P445),MONTH(P445),1), $P:$P, "&lt;="&amp;EOMONTH(P445,0))&gt;10, C445, "")), ""))), "")</f>
        <v/>
      </c>
      <c r="U445" t="str">
        <f>IF(AND(P445&lt;&gt;"", P445&gt;=DATE(YEAR(P445),MONTH(P445),1), SUMIFS($K:$K, $C:$C, C445, $P:$P, "&gt;="&amp;DATE(YEAR(P445),MONTH(P445),1), $P:$P, "&lt;="&amp;EOMONTH(P445,0))&gt;10), K445, "")</f>
        <v/>
      </c>
      <c r="V445" t="str">
        <f>IF(AND(P445&lt;&gt;"", P445&gt;=DATE(YEAR(P445),MONTH(P445),1), SUMIFS($K:$K, $C:$C, C445, $P:$P, "&gt;="&amp;DATE(YEAR(P445),MONTH(P445),1), $P:$P, "&lt;="&amp;EOMONTH(P445,0))&gt;10), YEAR(P445), "")</f>
        <v/>
      </c>
      <c r="W445" t="str">
        <f>IF(AND(P445&lt;&gt;"", P445&gt;=DATE(YEAR(P445),MONTH(P445),1), SUMIFS($K:$K, $C:$C, C445, $P:$P, "&gt;="&amp;DATE(YEAR(P445),MONTH(P445),1), $P:$P, "&lt;="&amp;EOMONTH(P445,0))&gt;10), TEXT(P445, "MMMM"), "")</f>
        <v/>
      </c>
      <c r="X445" t="str" cm="1">
        <f t="array" ref="X445">IF(AND(P445&lt;&gt;"", P445&gt;=DATE(YEAR(P445),MONTH(P445),1), SUMIFS($K:$K, $C:$C, C445, $P:$P, "&gt;="&amp;DATE(YEAR(P445),MONTH(P445),1), $P:$P, "&lt;="&amp;EOMONTH(P445,0))&gt;10), _xlfn.TEXTJOIN(", ", TRUE, _xlfn._xlws.FILTER($R:$R, ($C:$C=C445) * ($P:$P&gt;=DATE(YEAR(P445),MONTH(P445),1)) * ($P:$P&lt;=EOMONTH(P445,0)))), "")</f>
        <v/>
      </c>
      <c r="Y445" t="str" cm="1">
        <f t="array" ref="Y445">IF(AND(P445&lt;&gt;"", P445&gt;=DATE(YEAR(P445),MONTH(P445),1), SUMIFS($K:$K, $C:$C, C445, $P:$P, "&gt;="&amp;DATE(YEAR(P445),MONTH(P445),1), $P:$P, "&lt;="&amp;EOMONTH(P445,0))&gt;10), _xlfn.TEXTJOIN(", ", TRUE, _xlfn._xlws.FILTER($S:$S, ($C:$C=C445) * ($P:$P&gt;=DATE(YEAR(P445),MONTH(P445),1)) * ($P:$P&lt;=EOMONTH(P445,0)))), "")</f>
        <v/>
      </c>
    </row>
    <row r="446" spans="1:25" x14ac:dyDescent="0.25">
      <c r="A446" s="83">
        <v>439</v>
      </c>
      <c r="B446" s="111" t="s">
        <v>26038</v>
      </c>
      <c r="C446" s="159" t="str">
        <f>_xlfn.XLOOKUP(D446,[1]!Data[CEDULA],[1]!Data[Nombre Completo],"No Existe",0,1)</f>
        <v>ADOLFO ENRIQUE REDONDO ROCHA</v>
      </c>
      <c r="D446" s="163">
        <v>3729301</v>
      </c>
      <c r="E446" s="140">
        <f>IFERROR(_xlfn.NUMBERVALUE(Data[[#This Row],[CEDULA ]],",","."),_xlfn.NUMBERVALUE(Data[[#This Row],[CEDULA ]],".",","))</f>
        <v>3729301</v>
      </c>
      <c r="F446" s="140" t="str">
        <f>_xlfn.XLOOKUP(E446,[1]!Data[CEDULA],[1]!Data[CARGO],"No Existe",0,1)</f>
        <v>AYUDANTE COCINA</v>
      </c>
      <c r="G446" s="9" t="str">
        <f>_xlfn.XLOOKUP(E446,[1]!Data[CEDULA],[1]!Data[EMPRESA DONDE PRESTA SERVICIO],"No Existe",0,1)</f>
        <v>COMFAMILIAR ATLANTICO</v>
      </c>
      <c r="H446" s="9" t="str">
        <f>_xlfn.XLOOKUP(E446,[1]!Data[CEDULA],[1]!Data[UBICACIÓN],"No Existe",0,1)</f>
        <v>TURIPANA MERCADEO</v>
      </c>
      <c r="I446" s="9" t="s">
        <v>25912</v>
      </c>
      <c r="J446" s="111" t="str">
        <f>UPPER(TEXT(Data[[#This Row],[F. INICIO]],"mmmm"))</f>
        <v>JULIO</v>
      </c>
      <c r="K446" s="9">
        <v>3</v>
      </c>
      <c r="L446" s="11" t="s">
        <v>5</v>
      </c>
      <c r="M446" s="11" t="s">
        <v>25630</v>
      </c>
      <c r="N446" s="141" t="str">
        <f>_xlfn.XLOOKUP(D446,[1]!Data[CEDULA],[1]!Data[EPS/SURA],"No Existe",0,1)</f>
        <v>NUEVA E.P.S.</v>
      </c>
      <c r="O446" s="5">
        <f>YEAR(Data[[#This Row],[F. INICIO]])</f>
        <v>2019</v>
      </c>
      <c r="P446" s="17">
        <v>43664</v>
      </c>
      <c r="Q446" s="17">
        <v>43666</v>
      </c>
      <c r="R446" s="9" t="s">
        <v>49</v>
      </c>
      <c r="S446" s="92" t="str">
        <f>IF(Data[[#This Row],[TIPO DE INCAPACIDAD]]="LICENCIA DE PATERNIDAD","Licencia de paternidad",IF(Data[[#This Row],[TIPO DE INCAPACIDAD]]="LICENCIA DE LUTO","Licencia de Luto",_xlfn.IFNA(VLOOKUP(R446,'CIE-10 PARA RIPS'!$A$6:B13611,2,0),"No especificado")))</f>
        <v>Absceso cutaneo, furunculo y antrax de miembro</v>
      </c>
      <c r="T446" t="str">
        <f>IF(P446&lt;&gt;"", IF(P446&gt;0, IF(P446&lt;=DATE(YEAR(P446),MONTH(P446),DAY(P446)), IF(P446&gt;=DATE(YEAR(P446),MONTH(P446),1), IF(K446&gt;10, C446, IF(SUMIFS($K:$K, $C:$C, C446, $P:$P, "&gt;="&amp;DATE(YEAR(P446),MONTH(P446),1), $P:$P, "&lt;="&amp;EOMONTH(P446,0))&gt;10, C446, "")), ""))), "")</f>
        <v/>
      </c>
      <c r="U446" t="str">
        <f>IF(AND(P446&lt;&gt;"", P446&gt;=DATE(YEAR(P446),MONTH(P446),1), SUMIFS($K:$K, $C:$C, C446, $P:$P, "&gt;="&amp;DATE(YEAR(P446),MONTH(P446),1), $P:$P, "&lt;="&amp;EOMONTH(P446,0))&gt;10), K446, "")</f>
        <v/>
      </c>
      <c r="V446" t="str">
        <f>IF(AND(P446&lt;&gt;"", P446&gt;=DATE(YEAR(P446),MONTH(P446),1), SUMIFS($K:$K, $C:$C, C446, $P:$P, "&gt;="&amp;DATE(YEAR(P446),MONTH(P446),1), $P:$P, "&lt;="&amp;EOMONTH(P446,0))&gt;10), YEAR(P446), "")</f>
        <v/>
      </c>
      <c r="W446" t="str">
        <f>IF(AND(P446&lt;&gt;"", P446&gt;=DATE(YEAR(P446),MONTH(P446),1), SUMIFS($K:$K, $C:$C, C446, $P:$P, "&gt;="&amp;DATE(YEAR(P446),MONTH(P446),1), $P:$P, "&lt;="&amp;EOMONTH(P446,0))&gt;10), TEXT(P446, "MMMM"), "")</f>
        <v/>
      </c>
      <c r="X446" t="str" cm="1">
        <f t="array" ref="X446">IF(AND(P446&lt;&gt;"", P446&gt;=DATE(YEAR(P446),MONTH(P446),1), SUMIFS($K:$K, $C:$C, C446, $P:$P, "&gt;="&amp;DATE(YEAR(P446),MONTH(P446),1), $P:$P, "&lt;="&amp;EOMONTH(P446,0))&gt;10), _xlfn.TEXTJOIN(", ", TRUE, _xlfn._xlws.FILTER($R:$R, ($C:$C=C446) * ($P:$P&gt;=DATE(YEAR(P446),MONTH(P446),1)) * ($P:$P&lt;=EOMONTH(P446,0)))), "")</f>
        <v/>
      </c>
      <c r="Y446" t="str" cm="1">
        <f t="array" ref="Y446">IF(AND(P446&lt;&gt;"", P446&gt;=DATE(YEAR(P446),MONTH(P446),1), SUMIFS($K:$K, $C:$C, C446, $P:$P, "&gt;="&amp;DATE(YEAR(P446),MONTH(P446),1), $P:$P, "&lt;="&amp;EOMONTH(P446,0))&gt;10), _xlfn.TEXTJOIN(", ", TRUE, _xlfn._xlws.FILTER($S:$S, ($C:$C=C446) * ($P:$P&gt;=DATE(YEAR(P446),MONTH(P446),1)) * ($P:$P&lt;=EOMONTH(P446,0)))), "")</f>
        <v/>
      </c>
    </row>
    <row r="447" spans="1:25" x14ac:dyDescent="0.25">
      <c r="A447" s="83">
        <v>440</v>
      </c>
      <c r="B447" s="111" t="s">
        <v>26038</v>
      </c>
      <c r="C447" s="159" t="str">
        <f>_xlfn.XLOOKUP(D447,[1]!Data[CEDULA],[1]!Data[Nombre Completo],"No Existe",0,1)</f>
        <v>CESAR AUGUSTO HENAO DE LA CRUZ</v>
      </c>
      <c r="D447" s="163">
        <v>1129564190</v>
      </c>
      <c r="E447" s="140">
        <f>IFERROR(_xlfn.NUMBERVALUE(Data[[#This Row],[CEDULA ]],",","."),_xlfn.NUMBERVALUE(Data[[#This Row],[CEDULA ]],".",","))</f>
        <v>1129564190</v>
      </c>
      <c r="F447" s="140" t="str">
        <f>_xlfn.XLOOKUP(E447,[1]!Data[CEDULA],[1]!Data[CARGO],"No Existe",0,1)</f>
        <v>SUPERNUMERARIO(A)</v>
      </c>
      <c r="G447" s="9" t="str">
        <f>_xlfn.XLOOKUP(E447,[1]!Data[CEDULA],[1]!Data[EMPRESA DONDE PRESTA SERVICIO],"No Existe",0,1)</f>
        <v>COMFAMILIAR ATLANTICO</v>
      </c>
      <c r="H447" s="9" t="str">
        <f>_xlfn.XLOOKUP(E447,[1]!Data[CEDULA],[1]!Data[UBICACIÓN],"No Existe",0,1)</f>
        <v>SEDE CARIBE</v>
      </c>
      <c r="I447" s="9" t="s">
        <v>25912</v>
      </c>
      <c r="J447" s="111" t="str">
        <f>UPPER(TEXT(Data[[#This Row],[F. INICIO]],"mmmm"))</f>
        <v>JULIO</v>
      </c>
      <c r="K447" s="9">
        <v>3</v>
      </c>
      <c r="L447" s="11" t="s">
        <v>5</v>
      </c>
      <c r="M447" s="11" t="s">
        <v>25630</v>
      </c>
      <c r="N447" s="141" t="str">
        <f>_xlfn.XLOOKUP(D447,[1]!Data[CEDULA],[1]!Data[EPS/SURA],"No Existe",0,1)</f>
        <v>SALUD TOTAL</v>
      </c>
      <c r="O447" s="5">
        <f>YEAR(Data[[#This Row],[F. INICIO]])</f>
        <v>2019</v>
      </c>
      <c r="P447" s="17">
        <v>43668</v>
      </c>
      <c r="Q447" s="17">
        <v>43670</v>
      </c>
      <c r="R447" s="9" t="s">
        <v>4654</v>
      </c>
      <c r="S447" s="92" t="str">
        <f>IF(Data[[#This Row],[TIPO DE INCAPACIDAD]]="LICENCIA DE PATERNIDAD","Licencia de paternidad",IF(Data[[#This Row],[TIPO DE INCAPACIDAD]]="LICENCIA DE LUTO","Licencia de Luto",_xlfn.IFNA(VLOOKUP(R447,'CIE-10 PARA RIPS'!$A$6:B13612,2,0),"No especificado")))</f>
        <v>Herida de miembro superior, nivel no especificado</v>
      </c>
      <c r="T447" t="str">
        <f>IF(P447&lt;&gt;"", IF(P447&gt;0, IF(P447&lt;=DATE(YEAR(P447),MONTH(P447),DAY(P447)), IF(P447&gt;=DATE(YEAR(P447),MONTH(P447),1), IF(K447&gt;10, C447, IF(SUMIFS($K:$K, $C:$C, C447, $P:$P, "&gt;="&amp;DATE(YEAR(P447),MONTH(P447),1), $P:$P, "&lt;="&amp;EOMONTH(P447,0))&gt;10, C447, "")), ""))), "")</f>
        <v/>
      </c>
      <c r="U447" t="str">
        <f>IF(AND(P447&lt;&gt;"", P447&gt;=DATE(YEAR(P447),MONTH(P447),1), SUMIFS($K:$K, $C:$C, C447, $P:$P, "&gt;="&amp;DATE(YEAR(P447),MONTH(P447),1), $P:$P, "&lt;="&amp;EOMONTH(P447,0))&gt;10), K447, "")</f>
        <v/>
      </c>
      <c r="V447" t="str">
        <f>IF(AND(P447&lt;&gt;"", P447&gt;=DATE(YEAR(P447),MONTH(P447),1), SUMIFS($K:$K, $C:$C, C447, $P:$P, "&gt;="&amp;DATE(YEAR(P447),MONTH(P447),1), $P:$P, "&lt;="&amp;EOMONTH(P447,0))&gt;10), YEAR(P447), "")</f>
        <v/>
      </c>
      <c r="W447" t="str">
        <f>IF(AND(P447&lt;&gt;"", P447&gt;=DATE(YEAR(P447),MONTH(P447),1), SUMIFS($K:$K, $C:$C, C447, $P:$P, "&gt;="&amp;DATE(YEAR(P447),MONTH(P447),1), $P:$P, "&lt;="&amp;EOMONTH(P447,0))&gt;10), TEXT(P447, "MMMM"), "")</f>
        <v/>
      </c>
      <c r="X447" t="str" cm="1">
        <f t="array" ref="X447">IF(AND(P447&lt;&gt;"", P447&gt;=DATE(YEAR(P447),MONTH(P447),1), SUMIFS($K:$K, $C:$C, C447, $P:$P, "&gt;="&amp;DATE(YEAR(P447),MONTH(P447),1), $P:$P, "&lt;="&amp;EOMONTH(P447,0))&gt;10), _xlfn.TEXTJOIN(", ", TRUE, _xlfn._xlws.FILTER($R:$R, ($C:$C=C447) * ($P:$P&gt;=DATE(YEAR(P447),MONTH(P447),1)) * ($P:$P&lt;=EOMONTH(P447,0)))), "")</f>
        <v/>
      </c>
      <c r="Y447" t="str" cm="1">
        <f t="array" ref="Y447">IF(AND(P447&lt;&gt;"", P447&gt;=DATE(YEAR(P447),MONTH(P447),1), SUMIFS($K:$K, $C:$C, C447, $P:$P, "&gt;="&amp;DATE(YEAR(P447),MONTH(P447),1), $P:$P, "&lt;="&amp;EOMONTH(P447,0))&gt;10), _xlfn.TEXTJOIN(", ", TRUE, _xlfn._xlws.FILTER($S:$S, ($C:$C=C447) * ($P:$P&gt;=DATE(YEAR(P447),MONTH(P447),1)) * ($P:$P&lt;=EOMONTH(P447,0)))), "")</f>
        <v/>
      </c>
    </row>
    <row r="448" spans="1:25" x14ac:dyDescent="0.25">
      <c r="A448" s="83">
        <v>441</v>
      </c>
      <c r="B448" s="111" t="s">
        <v>26038</v>
      </c>
      <c r="C448" s="159" t="str">
        <f>_xlfn.XLOOKUP(D448,[1]!Data[CEDULA],[1]!Data[Nombre Completo],"No Existe",0,1)</f>
        <v>CESAR AUGUSTO HENAO DE LA CRUZ</v>
      </c>
      <c r="D448" s="163">
        <v>1129564190</v>
      </c>
      <c r="E448" s="140">
        <f>IFERROR(_xlfn.NUMBERVALUE(Data[[#This Row],[CEDULA ]],",","."),_xlfn.NUMBERVALUE(Data[[#This Row],[CEDULA ]],".",","))</f>
        <v>1129564190</v>
      </c>
      <c r="F448" s="140" t="str">
        <f>_xlfn.XLOOKUP(E448,[1]!Data[CEDULA],[1]!Data[CARGO],"No Existe",0,1)</f>
        <v>SUPERNUMERARIO(A)</v>
      </c>
      <c r="G448" s="9" t="str">
        <f>_xlfn.XLOOKUP(E448,[1]!Data[CEDULA],[1]!Data[EMPRESA DONDE PRESTA SERVICIO],"No Existe",0,1)</f>
        <v>COMFAMILIAR ATLANTICO</v>
      </c>
      <c r="H448" s="9" t="str">
        <f>_xlfn.XLOOKUP(E448,[1]!Data[CEDULA],[1]!Data[UBICACIÓN],"No Existe",0,1)</f>
        <v>SEDE CARIBE</v>
      </c>
      <c r="I448" s="9" t="s">
        <v>25912</v>
      </c>
      <c r="J448" s="111" t="str">
        <f>UPPER(TEXT(Data[[#This Row],[F. INICIO]],"mmmm"))</f>
        <v>JULIO</v>
      </c>
      <c r="K448" s="9">
        <v>3</v>
      </c>
      <c r="L448" s="11" t="s">
        <v>5</v>
      </c>
      <c r="M448" s="11" t="s">
        <v>25630</v>
      </c>
      <c r="N448" s="141" t="str">
        <f>_xlfn.XLOOKUP(D448,[1]!Data[CEDULA],[1]!Data[EPS/SURA],"No Existe",0,1)</f>
        <v>SALUD TOTAL</v>
      </c>
      <c r="O448" s="5">
        <f>YEAR(Data[[#This Row],[F. INICIO]])</f>
        <v>2019</v>
      </c>
      <c r="P448" s="17">
        <v>43671</v>
      </c>
      <c r="Q448" s="17">
        <v>43673</v>
      </c>
      <c r="R448" s="9" t="s">
        <v>4654</v>
      </c>
      <c r="S448" s="92" t="str">
        <f>IF(Data[[#This Row],[TIPO DE INCAPACIDAD]]="LICENCIA DE PATERNIDAD","Licencia de paternidad",IF(Data[[#This Row],[TIPO DE INCAPACIDAD]]="LICENCIA DE LUTO","Licencia de Luto",_xlfn.IFNA(VLOOKUP(R448,'CIE-10 PARA RIPS'!$A$6:B13613,2,0),"No especificado")))</f>
        <v>Herida de miembro superior, nivel no especificado</v>
      </c>
      <c r="T448" t="str">
        <f>IF(P448&lt;&gt;"", IF(P448&gt;0, IF(P448&lt;=DATE(YEAR(P448),MONTH(P448),DAY(P448)), IF(P448&gt;=DATE(YEAR(P448),MONTH(P448),1), IF(K448&gt;10, C448, IF(SUMIFS($K:$K, $C:$C, C448, $P:$P, "&gt;="&amp;DATE(YEAR(P448),MONTH(P448),1), $P:$P, "&lt;="&amp;EOMONTH(P448,0))&gt;10, C448, "")), ""))), "")</f>
        <v/>
      </c>
      <c r="U448" t="str">
        <f>IF(AND(P448&lt;&gt;"", P448&gt;=DATE(YEAR(P448),MONTH(P448),1), SUMIFS($K:$K, $C:$C, C448, $P:$P, "&gt;="&amp;DATE(YEAR(P448),MONTH(P448),1), $P:$P, "&lt;="&amp;EOMONTH(P448,0))&gt;10), K448, "")</f>
        <v/>
      </c>
      <c r="V448" t="str">
        <f>IF(AND(P448&lt;&gt;"", P448&gt;=DATE(YEAR(P448),MONTH(P448),1), SUMIFS($K:$K, $C:$C, C448, $P:$P, "&gt;="&amp;DATE(YEAR(P448),MONTH(P448),1), $P:$P, "&lt;="&amp;EOMONTH(P448,0))&gt;10), YEAR(P448), "")</f>
        <v/>
      </c>
      <c r="W448" t="str">
        <f>IF(AND(P448&lt;&gt;"", P448&gt;=DATE(YEAR(P448),MONTH(P448),1), SUMIFS($K:$K, $C:$C, C448, $P:$P, "&gt;="&amp;DATE(YEAR(P448),MONTH(P448),1), $P:$P, "&lt;="&amp;EOMONTH(P448,0))&gt;10), TEXT(P448, "MMMM"), "")</f>
        <v/>
      </c>
      <c r="X448" t="str" cm="1">
        <f t="array" ref="X448">IF(AND(P448&lt;&gt;"", P448&gt;=DATE(YEAR(P448),MONTH(P448),1), SUMIFS($K:$K, $C:$C, C448, $P:$P, "&gt;="&amp;DATE(YEAR(P448),MONTH(P448),1), $P:$P, "&lt;="&amp;EOMONTH(P448,0))&gt;10), _xlfn.TEXTJOIN(", ", TRUE, _xlfn._xlws.FILTER($R:$R, ($C:$C=C448) * ($P:$P&gt;=DATE(YEAR(P448),MONTH(P448),1)) * ($P:$P&lt;=EOMONTH(P448,0)))), "")</f>
        <v/>
      </c>
      <c r="Y448" t="str" cm="1">
        <f t="array" ref="Y448">IF(AND(P448&lt;&gt;"", P448&gt;=DATE(YEAR(P448),MONTH(P448),1), SUMIFS($K:$K, $C:$C, C448, $P:$P, "&gt;="&amp;DATE(YEAR(P448),MONTH(P448),1), $P:$P, "&lt;="&amp;EOMONTH(P448,0))&gt;10), _xlfn.TEXTJOIN(", ", TRUE, _xlfn._xlws.FILTER($S:$S, ($C:$C=C448) * ($P:$P&gt;=DATE(YEAR(P448),MONTH(P448),1)) * ($P:$P&lt;=EOMONTH(P448,0)))), "")</f>
        <v/>
      </c>
    </row>
    <row r="449" spans="1:25" x14ac:dyDescent="0.25">
      <c r="A449" s="83">
        <v>442</v>
      </c>
      <c r="B449" s="111" t="s">
        <v>26038</v>
      </c>
      <c r="C449" s="159" t="str">
        <f>_xlfn.XLOOKUP(D449,[1]!Data[CEDULA],[1]!Data[Nombre Completo],"No Existe",0,1)</f>
        <v>CESAR AUGUSTO HENAO DE LA CRUZ</v>
      </c>
      <c r="D449" s="163">
        <v>1129564190</v>
      </c>
      <c r="E449" s="140">
        <f>IFERROR(_xlfn.NUMBERVALUE(Data[[#This Row],[CEDULA ]],",","."),_xlfn.NUMBERVALUE(Data[[#This Row],[CEDULA ]],".",","))</f>
        <v>1129564190</v>
      </c>
      <c r="F449" s="140" t="str">
        <f>_xlfn.XLOOKUP(E449,[1]!Data[CEDULA],[1]!Data[CARGO],"No Existe",0,1)</f>
        <v>SUPERNUMERARIO(A)</v>
      </c>
      <c r="G449" s="11" t="str">
        <f>_xlfn.XLOOKUP(E449,[1]!Data[CEDULA],[1]!Data[EMPRESA DONDE PRESTA SERVICIO],"No Existe",0,1)</f>
        <v>COMFAMILIAR ATLANTICO</v>
      </c>
      <c r="H449" s="11" t="str">
        <f>_xlfn.XLOOKUP(E449,[1]!Data[CEDULA],[1]!Data[UBICACIÓN],"No Existe",0,1)</f>
        <v>SEDE CARIBE</v>
      </c>
      <c r="I449" s="9" t="s">
        <v>25912</v>
      </c>
      <c r="J449" s="111" t="str">
        <f>UPPER(TEXT(Data[[#This Row],[F. INICIO]],"mmmm"))</f>
        <v>JULIO</v>
      </c>
      <c r="K449" s="13">
        <v>2</v>
      </c>
      <c r="L449" s="11" t="s">
        <v>5</v>
      </c>
      <c r="M449" s="11" t="s">
        <v>25630</v>
      </c>
      <c r="N449" s="141" t="str">
        <f>_xlfn.XLOOKUP(D449,[1]!Data[CEDULA],[1]!Data[EPS/SURA],"No Existe",0,1)</f>
        <v>SALUD TOTAL</v>
      </c>
      <c r="O449" s="5">
        <f>YEAR(Data[[#This Row],[F. INICIO]])</f>
        <v>2019</v>
      </c>
      <c r="P449" s="19">
        <v>43665</v>
      </c>
      <c r="Q449" s="19">
        <v>43666</v>
      </c>
      <c r="R449" s="24" t="s">
        <v>9886</v>
      </c>
      <c r="S449" s="92" t="str">
        <f>IF(Data[[#This Row],[TIPO DE INCAPACIDAD]]="LICENCIA DE PATERNIDAD","Licencia de paternidad",IF(Data[[#This Row],[TIPO DE INCAPACIDAD]]="LICENCIA DE LUTO","Licencia de Luto",_xlfn.IFNA(VLOOKUP(R449,'CIE-10 PARA RIPS'!$A$6:B13614,2,0),"No especificado")))</f>
        <v>Cefalea debida a tension</v>
      </c>
      <c r="T449" t="str">
        <f>IF(P449&lt;&gt;"", IF(P449&gt;0, IF(P449&lt;=DATE(YEAR(P449),MONTH(P449),DAY(P449)), IF(P449&gt;=DATE(YEAR(P449),MONTH(P449),1), IF(K449&gt;10, C449, IF(SUMIFS($K:$K, $C:$C, C449, $P:$P, "&gt;="&amp;DATE(YEAR(P449),MONTH(P449),1), $P:$P, "&lt;="&amp;EOMONTH(P449,0))&gt;10, C449, "")), ""))), "")</f>
        <v/>
      </c>
      <c r="U449" t="str">
        <f>IF(AND(P449&lt;&gt;"", P449&gt;=DATE(YEAR(P449),MONTH(P449),1), SUMIFS($K:$K, $C:$C, C449, $P:$P, "&gt;="&amp;DATE(YEAR(P449),MONTH(P449),1), $P:$P, "&lt;="&amp;EOMONTH(P449,0))&gt;10), K449, "")</f>
        <v/>
      </c>
      <c r="V449" t="str">
        <f>IF(AND(P449&lt;&gt;"", P449&gt;=DATE(YEAR(P449),MONTH(P449),1), SUMIFS($K:$K, $C:$C, C449, $P:$P, "&gt;="&amp;DATE(YEAR(P449),MONTH(P449),1), $P:$P, "&lt;="&amp;EOMONTH(P449,0))&gt;10), YEAR(P449), "")</f>
        <v/>
      </c>
      <c r="W449" t="str">
        <f>IF(AND(P449&lt;&gt;"", P449&gt;=DATE(YEAR(P449),MONTH(P449),1), SUMIFS($K:$K, $C:$C, C449, $P:$P, "&gt;="&amp;DATE(YEAR(P449),MONTH(P449),1), $P:$P, "&lt;="&amp;EOMONTH(P449,0))&gt;10), TEXT(P449, "MMMM"), "")</f>
        <v/>
      </c>
      <c r="X449" t="str" cm="1">
        <f t="array" ref="X449">IF(AND(P449&lt;&gt;"", P449&gt;=DATE(YEAR(P449),MONTH(P449),1), SUMIFS($K:$K, $C:$C, C449, $P:$P, "&gt;="&amp;DATE(YEAR(P449),MONTH(P449),1), $P:$P, "&lt;="&amp;EOMONTH(P449,0))&gt;10), _xlfn.TEXTJOIN(", ", TRUE, _xlfn._xlws.FILTER($R:$R, ($C:$C=C449) * ($P:$P&gt;=DATE(YEAR(P449),MONTH(P449),1)) * ($P:$P&lt;=EOMONTH(P449,0)))), "")</f>
        <v/>
      </c>
      <c r="Y449" t="str" cm="1">
        <f t="array" ref="Y449">IF(AND(P449&lt;&gt;"", P449&gt;=DATE(YEAR(P449),MONTH(P449),1), SUMIFS($K:$K, $C:$C, C449, $P:$P, "&gt;="&amp;DATE(YEAR(P449),MONTH(P449),1), $P:$P, "&lt;="&amp;EOMONTH(P449,0))&gt;10), _xlfn.TEXTJOIN(", ", TRUE, _xlfn._xlws.FILTER($S:$S, ($C:$C=C449) * ($P:$P&gt;=DATE(YEAR(P449),MONTH(P449),1)) * ($P:$P&lt;=EOMONTH(P449,0)))), "")</f>
        <v/>
      </c>
    </row>
    <row r="450" spans="1:25" x14ac:dyDescent="0.25">
      <c r="A450" s="83">
        <v>443</v>
      </c>
      <c r="B450" s="111" t="s">
        <v>26038</v>
      </c>
      <c r="C450" s="159" t="str">
        <f>_xlfn.XLOOKUP(D450,[1]!Data[CEDULA],[1]!Data[Nombre Completo],"No Existe",0,1)</f>
        <v>MAURICIO ANDRES SCHOTBORCH CARDENAS</v>
      </c>
      <c r="D450" s="163">
        <v>1070809702</v>
      </c>
      <c r="E450" s="140">
        <f>IFERROR(_xlfn.NUMBERVALUE(Data[[#This Row],[CEDULA ]],",","."),_xlfn.NUMBERVALUE(Data[[#This Row],[CEDULA ]],".",","))</f>
        <v>1070809702</v>
      </c>
      <c r="F450" s="140" t="str">
        <f>_xlfn.XLOOKUP(E450,[1]!Data[CEDULA],[1]!Data[CARGO],"No Existe",0,1)</f>
        <v>AYUDANTE COCINA</v>
      </c>
      <c r="G450" s="11" t="str">
        <f>_xlfn.XLOOKUP(E450,[1]!Data[CEDULA],[1]!Data[EMPRESA DONDE PRESTA SERVICIO],"No Existe",0,1)</f>
        <v>COMFAMILIAR ATLANTICO</v>
      </c>
      <c r="H450" s="11" t="str">
        <f>_xlfn.XLOOKUP(E450,[1]!Data[CEDULA],[1]!Data[UBICACIÓN],"No Existe",0,1)</f>
        <v>SALGARITO MERCADEO</v>
      </c>
      <c r="I450" s="9" t="s">
        <v>25912</v>
      </c>
      <c r="J450" s="111" t="str">
        <f>UPPER(TEXT(Data[[#This Row],[F. INICIO]],"mmmm"))</f>
        <v>JULIO</v>
      </c>
      <c r="K450" s="13">
        <v>2</v>
      </c>
      <c r="L450" s="11" t="s">
        <v>5</v>
      </c>
      <c r="M450" s="11" t="s">
        <v>25630</v>
      </c>
      <c r="N450" s="141" t="str">
        <f>_xlfn.XLOOKUP(D450,[1]!Data[CEDULA],[1]!Data[EPS/SURA],"No Existe",0,1)</f>
        <v>NUEVA E.P.S.</v>
      </c>
      <c r="O450" s="5">
        <f>YEAR(Data[[#This Row],[F. INICIO]])</f>
        <v>2019</v>
      </c>
      <c r="P450" s="19">
        <v>43670</v>
      </c>
      <c r="Q450" s="19">
        <v>43671</v>
      </c>
      <c r="R450" s="24" t="s">
        <v>9886</v>
      </c>
      <c r="S450" s="92" t="str">
        <f>IF(Data[[#This Row],[TIPO DE INCAPACIDAD]]="LICENCIA DE PATERNIDAD","Licencia de paternidad",IF(Data[[#This Row],[TIPO DE INCAPACIDAD]]="LICENCIA DE LUTO","Licencia de Luto",_xlfn.IFNA(VLOOKUP(R450,'CIE-10 PARA RIPS'!$A$6:B13615,2,0),"No especificado")))</f>
        <v>Cefalea debida a tension</v>
      </c>
      <c r="T450" t="str">
        <f>IF(P450&lt;&gt;"", IF(P450&gt;0, IF(P450&lt;=DATE(YEAR(P450),MONTH(P450),DAY(P450)), IF(P450&gt;=DATE(YEAR(P450),MONTH(P450),1), IF(K450&gt;10, C450, IF(SUMIFS($K:$K, $C:$C, C450, $P:$P, "&gt;="&amp;DATE(YEAR(P450),MONTH(P450),1), $P:$P, "&lt;="&amp;EOMONTH(P450,0))&gt;10, C450, "")), ""))), "")</f>
        <v/>
      </c>
      <c r="U450" t="str">
        <f>IF(AND(P450&lt;&gt;"", P450&gt;=DATE(YEAR(P450),MONTH(P450),1), SUMIFS($K:$K, $C:$C, C450, $P:$P, "&gt;="&amp;DATE(YEAR(P450),MONTH(P450),1), $P:$P, "&lt;="&amp;EOMONTH(P450,0))&gt;10), K450, "")</f>
        <v/>
      </c>
      <c r="V450" t="str">
        <f>IF(AND(P450&lt;&gt;"", P450&gt;=DATE(YEAR(P450),MONTH(P450),1), SUMIFS($K:$K, $C:$C, C450, $P:$P, "&gt;="&amp;DATE(YEAR(P450),MONTH(P450),1), $P:$P, "&lt;="&amp;EOMONTH(P450,0))&gt;10), YEAR(P450), "")</f>
        <v/>
      </c>
      <c r="W450" t="str">
        <f>IF(AND(P450&lt;&gt;"", P450&gt;=DATE(YEAR(P450),MONTH(P450),1), SUMIFS($K:$K, $C:$C, C450, $P:$P, "&gt;="&amp;DATE(YEAR(P450),MONTH(P450),1), $P:$P, "&lt;="&amp;EOMONTH(P450,0))&gt;10), TEXT(P450, "MMMM"), "")</f>
        <v/>
      </c>
      <c r="X450" t="str" cm="1">
        <f t="array" ref="X450">IF(AND(P450&lt;&gt;"", P450&gt;=DATE(YEAR(P450),MONTH(P450),1), SUMIFS($K:$K, $C:$C, C450, $P:$P, "&gt;="&amp;DATE(YEAR(P450),MONTH(P450),1), $P:$P, "&lt;="&amp;EOMONTH(P450,0))&gt;10), _xlfn.TEXTJOIN(", ", TRUE, _xlfn._xlws.FILTER($R:$R, ($C:$C=C450) * ($P:$P&gt;=DATE(YEAR(P450),MONTH(P450),1)) * ($P:$P&lt;=EOMONTH(P450,0)))), "")</f>
        <v/>
      </c>
      <c r="Y450" t="str" cm="1">
        <f t="array" ref="Y450">IF(AND(P450&lt;&gt;"", P450&gt;=DATE(YEAR(P450),MONTH(P450),1), SUMIFS($K:$K, $C:$C, C450, $P:$P, "&gt;="&amp;DATE(YEAR(P450),MONTH(P450),1), $P:$P, "&lt;="&amp;EOMONTH(P450,0))&gt;10), _xlfn.TEXTJOIN(", ", TRUE, _xlfn._xlws.FILTER($S:$S, ($C:$C=C450) * ($P:$P&gt;=DATE(YEAR(P450),MONTH(P450),1)) * ($P:$P&lt;=EOMONTH(P450,0)))), "")</f>
        <v/>
      </c>
    </row>
    <row r="451" spans="1:25" x14ac:dyDescent="0.25">
      <c r="A451" s="83">
        <v>444</v>
      </c>
      <c r="B451" s="111" t="s">
        <v>26038</v>
      </c>
      <c r="C451" s="159" t="str">
        <f>_xlfn.XLOOKUP(D451,[1]!Data[CEDULA],[1]!Data[Nombre Completo],"No Existe",0,1)</f>
        <v>YURANI PATRICIA OSPINO CASTILLO</v>
      </c>
      <c r="D451" s="163">
        <v>1043604639</v>
      </c>
      <c r="E451" s="140">
        <f>IFERROR(_xlfn.NUMBERVALUE(Data[[#This Row],[CEDULA ]],",","."),_xlfn.NUMBERVALUE(Data[[#This Row],[CEDULA ]],".",","))</f>
        <v>1043604639</v>
      </c>
      <c r="F451" s="140" t="str">
        <f>_xlfn.XLOOKUP(E451,[1]!Data[CEDULA],[1]!Data[CARGO],"No Existe",0,1)</f>
        <v>COCINERO 1</v>
      </c>
      <c r="G451" s="11" t="str">
        <f>_xlfn.XLOOKUP(E451,[1]!Data[CEDULA],[1]!Data[EMPRESA DONDE PRESTA SERVICIO],"No Existe",0,1)</f>
        <v>COMFAMILIAR ATLANTICO</v>
      </c>
      <c r="H451" s="11" t="str">
        <f>_xlfn.XLOOKUP(E451,[1]!Data[CEDULA],[1]!Data[UBICACIÓN],"No Existe",0,1)</f>
        <v>SPORT GYM MERCADEO</v>
      </c>
      <c r="I451" s="9" t="s">
        <v>25911</v>
      </c>
      <c r="J451" s="111" t="str">
        <f>UPPER(TEXT(Data[[#This Row],[F. INICIO]],"mmmm"))</f>
        <v>JULIO</v>
      </c>
      <c r="K451" s="13">
        <v>2</v>
      </c>
      <c r="L451" s="11" t="s">
        <v>5</v>
      </c>
      <c r="M451" s="11" t="s">
        <v>25630</v>
      </c>
      <c r="N451" s="141" t="str">
        <f>_xlfn.XLOOKUP(D451,[1]!Data[CEDULA],[1]!Data[EPS/SURA],"No Existe",0,1)</f>
        <v>EPS/SURA</v>
      </c>
      <c r="O451" s="5">
        <f>YEAR(Data[[#This Row],[F. INICIO]])</f>
        <v>2019</v>
      </c>
      <c r="P451" s="19">
        <v>43672</v>
      </c>
      <c r="Q451" s="19">
        <v>43673</v>
      </c>
      <c r="R451" s="11" t="s">
        <v>5599</v>
      </c>
      <c r="S451" s="92" t="str">
        <f>IF(Data[[#This Row],[TIPO DE INCAPACIDAD]]="LICENCIA DE PATERNIDAD","Licencia de paternidad",IF(Data[[#This Row],[TIPO DE INCAPACIDAD]]="LICENCIA DE LUTO","Licencia de Luto",_xlfn.IFNA(VLOOKUP(R451,'CIE-10 PARA RIPS'!$A$6:B13616,2,0),"No especificado")))</f>
        <v>Dolor abdominal localizado en parte superior</v>
      </c>
      <c r="T451" t="str">
        <f>IF(P451&lt;&gt;"", IF(P451&gt;0, IF(P451&lt;=DATE(YEAR(P451),MONTH(P451),DAY(P451)), IF(P451&gt;=DATE(YEAR(P451),MONTH(P451),1), IF(K451&gt;10, C451, IF(SUMIFS($K:$K, $C:$C, C451, $P:$P, "&gt;="&amp;DATE(YEAR(P451),MONTH(P451),1), $P:$P, "&lt;="&amp;EOMONTH(P451,0))&gt;10, C451, "")), ""))), "")</f>
        <v/>
      </c>
      <c r="U451" t="str">
        <f>IF(AND(P451&lt;&gt;"", P451&gt;=DATE(YEAR(P451),MONTH(P451),1), SUMIFS($K:$K, $C:$C, C451, $P:$P, "&gt;="&amp;DATE(YEAR(P451),MONTH(P451),1), $P:$P, "&lt;="&amp;EOMONTH(P451,0))&gt;10), K451, "")</f>
        <v/>
      </c>
      <c r="V451" t="str">
        <f>IF(AND(P451&lt;&gt;"", P451&gt;=DATE(YEAR(P451),MONTH(P451),1), SUMIFS($K:$K, $C:$C, C451, $P:$P, "&gt;="&amp;DATE(YEAR(P451),MONTH(P451),1), $P:$P, "&lt;="&amp;EOMONTH(P451,0))&gt;10), YEAR(P451), "")</f>
        <v/>
      </c>
      <c r="W451" t="str">
        <f>IF(AND(P451&lt;&gt;"", P451&gt;=DATE(YEAR(P451),MONTH(P451),1), SUMIFS($K:$K, $C:$C, C451, $P:$P, "&gt;="&amp;DATE(YEAR(P451),MONTH(P451),1), $P:$P, "&lt;="&amp;EOMONTH(P451,0))&gt;10), TEXT(P451, "MMMM"), "")</f>
        <v/>
      </c>
      <c r="X451" t="str" cm="1">
        <f t="array" ref="X451">IF(AND(P451&lt;&gt;"", P451&gt;=DATE(YEAR(P451),MONTH(P451),1), SUMIFS($K:$K, $C:$C, C451, $P:$P, "&gt;="&amp;DATE(YEAR(P451),MONTH(P451),1), $P:$P, "&lt;="&amp;EOMONTH(P451,0))&gt;10), _xlfn.TEXTJOIN(", ", TRUE, _xlfn._xlws.FILTER($R:$R, ($C:$C=C451) * ($P:$P&gt;=DATE(YEAR(P451),MONTH(P451),1)) * ($P:$P&lt;=EOMONTH(P451,0)))), "")</f>
        <v/>
      </c>
      <c r="Y451" t="str" cm="1">
        <f t="array" ref="Y451">IF(AND(P451&lt;&gt;"", P451&gt;=DATE(YEAR(P451),MONTH(P451),1), SUMIFS($K:$K, $C:$C, C451, $P:$P, "&gt;="&amp;DATE(YEAR(P451),MONTH(P451),1), $P:$P, "&lt;="&amp;EOMONTH(P451,0))&gt;10), _xlfn.TEXTJOIN(", ", TRUE, _xlfn._xlws.FILTER($S:$S, ($C:$C=C451) * ($P:$P&gt;=DATE(YEAR(P451),MONTH(P451),1)) * ($P:$P&lt;=EOMONTH(P451,0)))), "")</f>
        <v/>
      </c>
    </row>
    <row r="452" spans="1:25" x14ac:dyDescent="0.25">
      <c r="A452" s="83">
        <v>445</v>
      </c>
      <c r="B452" s="111" t="s">
        <v>26038</v>
      </c>
      <c r="C452" s="159" t="str">
        <f>_xlfn.XLOOKUP(D452,[1]!Data[CEDULA],[1]!Data[Nombre Completo],"No Existe",0,1)</f>
        <v>MAURICIO ANDRES SCHOTBORCH CARDENAS</v>
      </c>
      <c r="D452" s="163">
        <v>1070809702</v>
      </c>
      <c r="E452" s="140">
        <f>IFERROR(_xlfn.NUMBERVALUE(Data[[#This Row],[CEDULA ]],",","."),_xlfn.NUMBERVALUE(Data[[#This Row],[CEDULA ]],".",","))</f>
        <v>1070809702</v>
      </c>
      <c r="F452" s="140" t="str">
        <f>_xlfn.XLOOKUP(E452,[1]!Data[CEDULA],[1]!Data[CARGO],"No Existe",0,1)</f>
        <v>AYUDANTE COCINA</v>
      </c>
      <c r="G452" s="11" t="str">
        <f>_xlfn.XLOOKUP(E452,[1]!Data[CEDULA],[1]!Data[EMPRESA DONDE PRESTA SERVICIO],"No Existe",0,1)</f>
        <v>COMFAMILIAR ATLANTICO</v>
      </c>
      <c r="H452" s="11" t="str">
        <f>_xlfn.XLOOKUP(E452,[1]!Data[CEDULA],[1]!Data[UBICACIÓN],"No Existe",0,1)</f>
        <v>SALGARITO MERCADEO</v>
      </c>
      <c r="I452" s="9" t="s">
        <v>25912</v>
      </c>
      <c r="J452" s="111" t="str">
        <f>UPPER(TEXT(Data[[#This Row],[F. INICIO]],"mmmm"))</f>
        <v>JULIO</v>
      </c>
      <c r="K452" s="13">
        <v>5</v>
      </c>
      <c r="L452" s="11" t="s">
        <v>5</v>
      </c>
      <c r="M452" s="11" t="s">
        <v>25630</v>
      </c>
      <c r="N452" s="141" t="str">
        <f>_xlfn.XLOOKUP(D452,[1]!Data[CEDULA],[1]!Data[EPS/SURA],"No Existe",0,1)</f>
        <v>NUEVA E.P.S.</v>
      </c>
      <c r="O452" s="5">
        <f>YEAR(Data[[#This Row],[F. INICIO]])</f>
        <v>2019</v>
      </c>
      <c r="P452" s="17">
        <v>43671</v>
      </c>
      <c r="Q452" s="17">
        <v>43675</v>
      </c>
      <c r="R452" s="24" t="s">
        <v>7682</v>
      </c>
      <c r="S452" s="92" t="str">
        <f>IF(Data[[#This Row],[TIPO DE INCAPACIDAD]]="LICENCIA DE PATERNIDAD","Licencia de paternidad",IF(Data[[#This Row],[TIPO DE INCAPACIDAD]]="LICENCIA DE LUTO","Licencia de Luto",_xlfn.IFNA(VLOOKUP(R452,'CIE-10 PARA RIPS'!$A$6:B13617,2,0),"No especificado")))</f>
        <v>Lumbago no especificado</v>
      </c>
      <c r="T452" t="str">
        <f>IF(P452&lt;&gt;"", IF(P452&gt;0, IF(P452&lt;=DATE(YEAR(P452),MONTH(P452),DAY(P452)), IF(P452&gt;=DATE(YEAR(P452),MONTH(P452),1), IF(K452&gt;10, C452, IF(SUMIFS($K:$K, $C:$C, C452, $P:$P, "&gt;="&amp;DATE(YEAR(P452),MONTH(P452),1), $P:$P, "&lt;="&amp;EOMONTH(P452,0))&gt;10, C452, "")), ""))), "")</f>
        <v/>
      </c>
      <c r="U452" t="str">
        <f>IF(AND(P452&lt;&gt;"", P452&gt;=DATE(YEAR(P452),MONTH(P452),1), SUMIFS($K:$K, $C:$C, C452, $P:$P, "&gt;="&amp;DATE(YEAR(P452),MONTH(P452),1), $P:$P, "&lt;="&amp;EOMONTH(P452,0))&gt;10), K452, "")</f>
        <v/>
      </c>
      <c r="V452" t="str">
        <f>IF(AND(P452&lt;&gt;"", P452&gt;=DATE(YEAR(P452),MONTH(P452),1), SUMIFS($K:$K, $C:$C, C452, $P:$P, "&gt;="&amp;DATE(YEAR(P452),MONTH(P452),1), $P:$P, "&lt;="&amp;EOMONTH(P452,0))&gt;10), YEAR(P452), "")</f>
        <v/>
      </c>
      <c r="W452" t="str">
        <f>IF(AND(P452&lt;&gt;"", P452&gt;=DATE(YEAR(P452),MONTH(P452),1), SUMIFS($K:$K, $C:$C, C452, $P:$P, "&gt;="&amp;DATE(YEAR(P452),MONTH(P452),1), $P:$P, "&lt;="&amp;EOMONTH(P452,0))&gt;10), TEXT(P452, "MMMM"), "")</f>
        <v/>
      </c>
      <c r="X452" t="str" cm="1">
        <f t="array" ref="X452">IF(AND(P452&lt;&gt;"", P452&gt;=DATE(YEAR(P452),MONTH(P452),1), SUMIFS($K:$K, $C:$C, C452, $P:$P, "&gt;="&amp;DATE(YEAR(P452),MONTH(P452),1), $P:$P, "&lt;="&amp;EOMONTH(P452,0))&gt;10), _xlfn.TEXTJOIN(", ", TRUE, _xlfn._xlws.FILTER($R:$R, ($C:$C=C452) * ($P:$P&gt;=DATE(YEAR(P452),MONTH(P452),1)) * ($P:$P&lt;=EOMONTH(P452,0)))), "")</f>
        <v/>
      </c>
      <c r="Y452" t="str" cm="1">
        <f t="array" ref="Y452">IF(AND(P452&lt;&gt;"", P452&gt;=DATE(YEAR(P452),MONTH(P452),1), SUMIFS($K:$K, $C:$C, C452, $P:$P, "&gt;="&amp;DATE(YEAR(P452),MONTH(P452),1), $P:$P, "&lt;="&amp;EOMONTH(P452,0))&gt;10), _xlfn.TEXTJOIN(", ", TRUE, _xlfn._xlws.FILTER($S:$S, ($C:$C=C452) * ($P:$P&gt;=DATE(YEAR(P452),MONTH(P452),1)) * ($P:$P&lt;=EOMONTH(P452,0)))), "")</f>
        <v/>
      </c>
    </row>
    <row r="453" spans="1:25" x14ac:dyDescent="0.25">
      <c r="A453" s="83">
        <v>446</v>
      </c>
      <c r="B453" s="111" t="s">
        <v>26038</v>
      </c>
      <c r="C453" s="159" t="str">
        <f>_xlfn.XLOOKUP(D453,[1]!Data[CEDULA],[1]!Data[Nombre Completo],"No Existe",0,1)</f>
        <v>JHONNY MANUEL ARRIETA LLANOS</v>
      </c>
      <c r="D453" s="163">
        <v>8699499</v>
      </c>
      <c r="E453" s="140">
        <f>IFERROR(_xlfn.NUMBERVALUE(Data[[#This Row],[CEDULA ]],",","."),_xlfn.NUMBERVALUE(Data[[#This Row],[CEDULA ]],".",","))</f>
        <v>8699499</v>
      </c>
      <c r="F453" s="140" t="str">
        <f>_xlfn.XLOOKUP(E453,[1]!Data[CEDULA],[1]!Data[CARGO],"No Existe",0,1)</f>
        <v>SUPERNUMERARIO(A)</v>
      </c>
      <c r="G453" s="11" t="str">
        <f>_xlfn.XLOOKUP(E453,[1]!Data[CEDULA],[1]!Data[EMPRESA DONDE PRESTA SERVICIO],"No Existe",0,1)</f>
        <v>COMFAMILIAR ATLANTICO</v>
      </c>
      <c r="H453" s="11" t="str">
        <f>_xlfn.XLOOKUP(E453,[1]!Data[CEDULA],[1]!Data[UBICACIÓN],"No Existe",0,1)</f>
        <v>SEDE NORTE MERCADEO</v>
      </c>
      <c r="I453" s="9" t="s">
        <v>25912</v>
      </c>
      <c r="J453" s="111" t="str">
        <f>UPPER(TEXT(Data[[#This Row],[F. INICIO]],"mmmm"))</f>
        <v>JULIO</v>
      </c>
      <c r="K453" s="13">
        <v>2</v>
      </c>
      <c r="L453" s="11" t="s">
        <v>5</v>
      </c>
      <c r="M453" s="11" t="s">
        <v>25630</v>
      </c>
      <c r="N453" s="141" t="str">
        <f>_xlfn.XLOOKUP(D453,[1]!Data[CEDULA],[1]!Data[EPS/SURA],"No Existe",0,1)</f>
        <v>CAJACOPI</v>
      </c>
      <c r="O453" s="5">
        <f>YEAR(Data[[#This Row],[F. INICIO]])</f>
        <v>2019</v>
      </c>
      <c r="P453" s="19">
        <v>43675</v>
      </c>
      <c r="Q453" s="19">
        <v>43676</v>
      </c>
      <c r="R453" s="24" t="s">
        <v>9886</v>
      </c>
      <c r="S453" s="92" t="str">
        <f>IF(Data[[#This Row],[TIPO DE INCAPACIDAD]]="LICENCIA DE PATERNIDAD","Licencia de paternidad",IF(Data[[#This Row],[TIPO DE INCAPACIDAD]]="LICENCIA DE LUTO","Licencia de Luto",_xlfn.IFNA(VLOOKUP(R453,'CIE-10 PARA RIPS'!$A$6:B13618,2,0),"No especificado")))</f>
        <v>Cefalea debida a tension</v>
      </c>
      <c r="T453" t="str">
        <f>IF(P453&lt;&gt;"", IF(P453&gt;0, IF(P453&lt;=DATE(YEAR(P453),MONTH(P453),DAY(P453)), IF(P453&gt;=DATE(YEAR(P453),MONTH(P453),1), IF(K453&gt;10, C453, IF(SUMIFS($K:$K, $C:$C, C453, $P:$P, "&gt;="&amp;DATE(YEAR(P453),MONTH(P453),1), $P:$P, "&lt;="&amp;EOMONTH(P453,0))&gt;10, C453, "")), ""))), "")</f>
        <v/>
      </c>
      <c r="U453" t="str">
        <f>IF(AND(P453&lt;&gt;"", P453&gt;=DATE(YEAR(P453),MONTH(P453),1), SUMIFS($K:$K, $C:$C, C453, $P:$P, "&gt;="&amp;DATE(YEAR(P453),MONTH(P453),1), $P:$P, "&lt;="&amp;EOMONTH(P453,0))&gt;10), K453, "")</f>
        <v/>
      </c>
      <c r="V453" t="str">
        <f>IF(AND(P453&lt;&gt;"", P453&gt;=DATE(YEAR(P453),MONTH(P453),1), SUMIFS($K:$K, $C:$C, C453, $P:$P, "&gt;="&amp;DATE(YEAR(P453),MONTH(P453),1), $P:$P, "&lt;="&amp;EOMONTH(P453,0))&gt;10), YEAR(P453), "")</f>
        <v/>
      </c>
      <c r="W453" t="str">
        <f>IF(AND(P453&lt;&gt;"", P453&gt;=DATE(YEAR(P453),MONTH(P453),1), SUMIFS($K:$K, $C:$C, C453, $P:$P, "&gt;="&amp;DATE(YEAR(P453),MONTH(P453),1), $P:$P, "&lt;="&amp;EOMONTH(P453,0))&gt;10), TEXT(P453, "MMMM"), "")</f>
        <v/>
      </c>
      <c r="X453" t="str" cm="1">
        <f t="array" ref="X453">IF(AND(P453&lt;&gt;"", P453&gt;=DATE(YEAR(P453),MONTH(P453),1), SUMIFS($K:$K, $C:$C, C453, $P:$P, "&gt;="&amp;DATE(YEAR(P453),MONTH(P453),1), $P:$P, "&lt;="&amp;EOMONTH(P453,0))&gt;10), _xlfn.TEXTJOIN(", ", TRUE, _xlfn._xlws.FILTER($R:$R, ($C:$C=C453) * ($P:$P&gt;=DATE(YEAR(P453),MONTH(P453),1)) * ($P:$P&lt;=EOMONTH(P453,0)))), "")</f>
        <v/>
      </c>
      <c r="Y453" t="str" cm="1">
        <f t="array" ref="Y453">IF(AND(P453&lt;&gt;"", P453&gt;=DATE(YEAR(P453),MONTH(P453),1), SUMIFS($K:$K, $C:$C, C453, $P:$P, "&gt;="&amp;DATE(YEAR(P453),MONTH(P453),1), $P:$P, "&lt;="&amp;EOMONTH(P453,0))&gt;10), _xlfn.TEXTJOIN(", ", TRUE, _xlfn._xlws.FILTER($S:$S, ($C:$C=C453) * ($P:$P&gt;=DATE(YEAR(P453),MONTH(P453),1)) * ($P:$P&lt;=EOMONTH(P453,0)))), "")</f>
        <v/>
      </c>
    </row>
    <row r="454" spans="1:25" x14ac:dyDescent="0.25">
      <c r="A454" s="83">
        <v>447</v>
      </c>
      <c r="B454" s="111" t="s">
        <v>26038</v>
      </c>
      <c r="C454" s="159" t="str">
        <f>_xlfn.XLOOKUP(D454,[1]!Data[CEDULA],[1]!Data[Nombre Completo],"No Existe",0,1)</f>
        <v>ROSA ZULEIMY MENDOZA FONSECA</v>
      </c>
      <c r="D454" s="163">
        <v>55300004</v>
      </c>
      <c r="E454" s="140">
        <f>IFERROR(_xlfn.NUMBERVALUE(Data[[#This Row],[CEDULA ]],",","."),_xlfn.NUMBERVALUE(Data[[#This Row],[CEDULA ]],".",","))</f>
        <v>55300004</v>
      </c>
      <c r="F454" s="140" t="str">
        <f>_xlfn.XLOOKUP(E454,[1]!Data[CEDULA],[1]!Data[CARGO],"No Existe",0,1)</f>
        <v>PEDAGOGO</v>
      </c>
      <c r="G454" s="11" t="str">
        <f>_xlfn.XLOOKUP(E454,[1]!Data[CEDULA],[1]!Data[EMPRESA DONDE PRESTA SERVICIO],"No Existe",0,1)</f>
        <v>COMFAMILIAR ATLANTICO</v>
      </c>
      <c r="H454" s="11" t="str">
        <f>_xlfn.XLOOKUP(E454,[1]!Data[CEDULA],[1]!Data[UBICACIÓN],"No Existe",0,1)</f>
        <v>CENTRO NIÑEZ</v>
      </c>
      <c r="I454" s="9" t="s">
        <v>25911</v>
      </c>
      <c r="J454" s="111" t="str">
        <f>UPPER(TEXT(Data[[#This Row],[F. INICIO]],"mmmm"))</f>
        <v>AGOSTO</v>
      </c>
      <c r="K454" s="13">
        <v>3</v>
      </c>
      <c r="L454" s="11" t="s">
        <v>5</v>
      </c>
      <c r="M454" s="11" t="s">
        <v>25630</v>
      </c>
      <c r="N454" s="141" t="str">
        <f>_xlfn.XLOOKUP(D454,[1]!Data[CEDULA],[1]!Data[EPS/SURA],"No Existe",0,1)</f>
        <v>EPS/SURA</v>
      </c>
      <c r="O454" s="5">
        <f>YEAR(Data[[#This Row],[F. INICIO]])</f>
        <v>2019</v>
      </c>
      <c r="P454" s="19">
        <v>43678</v>
      </c>
      <c r="Q454" s="19">
        <v>43680</v>
      </c>
      <c r="R454" s="11" t="s">
        <v>75</v>
      </c>
      <c r="S454" s="92" t="str">
        <f>IF(Data[[#This Row],[TIPO DE INCAPACIDAD]]="LICENCIA DE PATERNIDAD","Licencia de paternidad",IF(Data[[#This Row],[TIPO DE INCAPACIDAD]]="LICENCIA DE LUTO","Licencia de Luto",_xlfn.IFNA(VLOOKUP(R454,'CIE-10 PARA RIPS'!$A$6:B13619,2,0),"No especificado")))</f>
        <v>Dolor pelvico y perineal</v>
      </c>
      <c r="T454" t="str">
        <f>IF(P454&lt;&gt;"", IF(P454&gt;0, IF(P454&lt;=DATE(YEAR(P454),MONTH(P454),DAY(P454)), IF(P454&gt;=DATE(YEAR(P454),MONTH(P454),1), IF(K454&gt;10, C454, IF(SUMIFS($K:$K, $C:$C, C454, $P:$P, "&gt;="&amp;DATE(YEAR(P454),MONTH(P454),1), $P:$P, "&lt;="&amp;EOMONTH(P454,0))&gt;10, C454, "")), ""))), "")</f>
        <v/>
      </c>
      <c r="U454" t="str">
        <f>IF(AND(P454&lt;&gt;"", P454&gt;=DATE(YEAR(P454),MONTH(P454),1), SUMIFS($K:$K, $C:$C, C454, $P:$P, "&gt;="&amp;DATE(YEAR(P454),MONTH(P454),1), $P:$P, "&lt;="&amp;EOMONTH(P454,0))&gt;10), K454, "")</f>
        <v/>
      </c>
      <c r="V454" t="str">
        <f>IF(AND(P454&lt;&gt;"", P454&gt;=DATE(YEAR(P454),MONTH(P454),1), SUMIFS($K:$K, $C:$C, C454, $P:$P, "&gt;="&amp;DATE(YEAR(P454),MONTH(P454),1), $P:$P, "&lt;="&amp;EOMONTH(P454,0))&gt;10), YEAR(P454), "")</f>
        <v/>
      </c>
      <c r="W454" t="str">
        <f>IF(AND(P454&lt;&gt;"", P454&gt;=DATE(YEAR(P454),MONTH(P454),1), SUMIFS($K:$K, $C:$C, C454, $P:$P, "&gt;="&amp;DATE(YEAR(P454),MONTH(P454),1), $P:$P, "&lt;="&amp;EOMONTH(P454,0))&gt;10), TEXT(P454, "MMMM"), "")</f>
        <v/>
      </c>
      <c r="X454" t="str" cm="1">
        <f t="array" ref="X454">IF(AND(P454&lt;&gt;"", P454&gt;=DATE(YEAR(P454),MONTH(P454),1), SUMIFS($K:$K, $C:$C, C454, $P:$P, "&gt;="&amp;DATE(YEAR(P454),MONTH(P454),1), $P:$P, "&lt;="&amp;EOMONTH(P454,0))&gt;10), _xlfn.TEXTJOIN(", ", TRUE, _xlfn._xlws.FILTER($R:$R, ($C:$C=C454) * ($P:$P&gt;=DATE(YEAR(P454),MONTH(P454),1)) * ($P:$P&lt;=EOMONTH(P454,0)))), "")</f>
        <v/>
      </c>
      <c r="Y454" t="str" cm="1">
        <f t="array" ref="Y454">IF(AND(P454&lt;&gt;"", P454&gt;=DATE(YEAR(P454),MONTH(P454),1), SUMIFS($K:$K, $C:$C, C454, $P:$P, "&gt;="&amp;DATE(YEAR(P454),MONTH(P454),1), $P:$P, "&lt;="&amp;EOMONTH(P454,0))&gt;10), _xlfn.TEXTJOIN(", ", TRUE, _xlfn._xlws.FILTER($S:$S, ($C:$C=C454) * ($P:$P&gt;=DATE(YEAR(P454),MONTH(P454),1)) * ($P:$P&lt;=EOMONTH(P454,0)))), "")</f>
        <v/>
      </c>
    </row>
    <row r="455" spans="1:25" ht="30" x14ac:dyDescent="0.25">
      <c r="A455" s="83">
        <v>448</v>
      </c>
      <c r="B455" s="111" t="s">
        <v>26038</v>
      </c>
      <c r="C455" s="159" t="str">
        <f>_xlfn.XLOOKUP(D455,[1]!Data[CEDULA],[1]!Data[Nombre Completo],"No Existe",0,1)</f>
        <v>EDGARDO ANTONIO BARROSO LOPEZ</v>
      </c>
      <c r="D455" s="163">
        <v>72284347</v>
      </c>
      <c r="E455" s="140">
        <f>IFERROR(_xlfn.NUMBERVALUE(Data[[#This Row],[CEDULA ]],",","."),_xlfn.NUMBERVALUE(Data[[#This Row],[CEDULA ]],".",","))</f>
        <v>72284347</v>
      </c>
      <c r="F455" s="140" t="str">
        <f>_xlfn.XLOOKUP(E455,[1]!Data[CEDULA],[1]!Data[CARGO],"No Existe",0,1)</f>
        <v>OFICIOS VARIOS</v>
      </c>
      <c r="G455" s="11" t="str">
        <f>_xlfn.XLOOKUP(E455,[1]!Data[CEDULA],[1]!Data[EMPRESA DONDE PRESTA SERVICIO],"No Existe",0,1)</f>
        <v>COMFAMILIAR ATLANTICO</v>
      </c>
      <c r="H455" s="11" t="str">
        <f>_xlfn.XLOOKUP(E455,[1]!Data[CEDULA],[1]!Data[UBICACIÓN],"No Existe",0,1)</f>
        <v>ASEO</v>
      </c>
      <c r="I455" s="11" t="s">
        <v>25912</v>
      </c>
      <c r="J455" s="111" t="str">
        <f>UPPER(TEXT(Data[[#This Row],[F. INICIO]],"mmmm"))</f>
        <v>JULIO</v>
      </c>
      <c r="K455" s="13">
        <v>6</v>
      </c>
      <c r="L455" s="11" t="s">
        <v>5</v>
      </c>
      <c r="M455" s="11" t="s">
        <v>25630</v>
      </c>
      <c r="N455" s="141" t="str">
        <f>_xlfn.XLOOKUP(D455,[1]!Data[CEDULA],[1]!Data[EPS/SURA],"No Existe",0,1)</f>
        <v>EPS/SURA</v>
      </c>
      <c r="O455" s="5">
        <f>YEAR(Data[[#This Row],[F. INICIO]])</f>
        <v>2019</v>
      </c>
      <c r="P455" s="19">
        <v>43672</v>
      </c>
      <c r="Q455" s="19">
        <v>43708</v>
      </c>
      <c r="R455" s="11" t="s">
        <v>8519</v>
      </c>
      <c r="S455" s="92" t="str">
        <f>IF(Data[[#This Row],[TIPO DE INCAPACIDAD]]="LICENCIA DE PATERNIDAD","Licencia de paternidad",IF(Data[[#This Row],[TIPO DE INCAPACIDAD]]="LICENCIA DE LUTO","Licencia de Luto",_xlfn.IFNA(VLOOKUP(R455,'CIE-10 PARA RIPS'!$A$6:B13620,2,0),"No especificado")))</f>
        <v>Hernia inguinal unilateral o no especificada, sin obstruccion ni gangrena</v>
      </c>
      <c r="T455" t="str">
        <f>IF(P455&lt;&gt;"", IF(P455&gt;0, IF(P455&lt;=DATE(YEAR(P455),MONTH(P455),DAY(P455)), IF(P455&gt;=DATE(YEAR(P455),MONTH(P455),1), IF(K455&gt;10, C455, IF(SUMIFS($K:$K, $C:$C, C455, $P:$P, "&gt;="&amp;DATE(YEAR(P455),MONTH(P455),1), $P:$P, "&lt;="&amp;EOMONTH(P455,0))&gt;10, C455, "")), ""))), "")</f>
        <v/>
      </c>
      <c r="U455" t="str">
        <f>IF(AND(P455&lt;&gt;"", P455&gt;=DATE(YEAR(P455),MONTH(P455),1), SUMIFS($K:$K, $C:$C, C455, $P:$P, "&gt;="&amp;DATE(YEAR(P455),MONTH(P455),1), $P:$P, "&lt;="&amp;EOMONTH(P455,0))&gt;10), K455, "")</f>
        <v/>
      </c>
      <c r="V455" t="str">
        <f>IF(AND(P455&lt;&gt;"", P455&gt;=DATE(YEAR(P455),MONTH(P455),1), SUMIFS($K:$K, $C:$C, C455, $P:$P, "&gt;="&amp;DATE(YEAR(P455),MONTH(P455),1), $P:$P, "&lt;="&amp;EOMONTH(P455,0))&gt;10), YEAR(P455), "")</f>
        <v/>
      </c>
      <c r="W455" t="str">
        <f>IF(AND(P455&lt;&gt;"", P455&gt;=DATE(YEAR(P455),MONTH(P455),1), SUMIFS($K:$K, $C:$C, C455, $P:$P, "&gt;="&amp;DATE(YEAR(P455),MONTH(P455),1), $P:$P, "&lt;="&amp;EOMONTH(P455,0))&gt;10), TEXT(P455, "MMMM"), "")</f>
        <v/>
      </c>
      <c r="X455" t="str" cm="1">
        <f t="array" ref="X455">IF(AND(P455&lt;&gt;"", P455&gt;=DATE(YEAR(P455),MONTH(P455),1), SUMIFS($K:$K, $C:$C, C455, $P:$P, "&gt;="&amp;DATE(YEAR(P455),MONTH(P455),1), $P:$P, "&lt;="&amp;EOMONTH(P455,0))&gt;10), _xlfn.TEXTJOIN(", ", TRUE, _xlfn._xlws.FILTER($R:$R, ($C:$C=C455) * ($P:$P&gt;=DATE(YEAR(P455),MONTH(P455),1)) * ($P:$P&lt;=EOMONTH(P455,0)))), "")</f>
        <v/>
      </c>
      <c r="Y455" t="str" cm="1">
        <f t="array" ref="Y455">IF(AND(P455&lt;&gt;"", P455&gt;=DATE(YEAR(P455),MONTH(P455),1), SUMIFS($K:$K, $C:$C, C455, $P:$P, "&gt;="&amp;DATE(YEAR(P455),MONTH(P455),1), $P:$P, "&lt;="&amp;EOMONTH(P455,0))&gt;10), _xlfn.TEXTJOIN(", ", TRUE, _xlfn._xlws.FILTER($S:$S, ($C:$C=C455) * ($P:$P&gt;=DATE(YEAR(P455),MONTH(P455),1)) * ($P:$P&lt;=EOMONTH(P455,0)))), "")</f>
        <v/>
      </c>
    </row>
    <row r="456" spans="1:25" ht="30" x14ac:dyDescent="0.25">
      <c r="A456" s="83">
        <v>449</v>
      </c>
      <c r="B456" s="111" t="s">
        <v>26038</v>
      </c>
      <c r="C456" s="159" t="str">
        <f>_xlfn.XLOOKUP(D456,[1]!Data[CEDULA],[1]!Data[Nombre Completo],"No Existe",0,1)</f>
        <v>EDGARDO ANTONIO BARROSO LOPEZ</v>
      </c>
      <c r="D456" s="163">
        <v>72284347</v>
      </c>
      <c r="E456" s="140">
        <f>IFERROR(_xlfn.NUMBERVALUE(Data[[#This Row],[CEDULA ]],",","."),_xlfn.NUMBERVALUE(Data[[#This Row],[CEDULA ]],".",","))</f>
        <v>72284347</v>
      </c>
      <c r="F456" s="140" t="str">
        <f>_xlfn.XLOOKUP(E456,[1]!Data[CEDULA],[1]!Data[CARGO],"No Existe",0,1)</f>
        <v>OFICIOS VARIOS</v>
      </c>
      <c r="G456" s="11" t="str">
        <f>_xlfn.XLOOKUP(E456,[1]!Data[CEDULA],[1]!Data[EMPRESA DONDE PRESTA SERVICIO],"No Existe",0,1)</f>
        <v>COMFAMILIAR ATLANTICO</v>
      </c>
      <c r="H456" s="11" t="str">
        <f>_xlfn.XLOOKUP(E456,[1]!Data[CEDULA],[1]!Data[UBICACIÓN],"No Existe",0,1)</f>
        <v>ASEO</v>
      </c>
      <c r="I456" s="9" t="s">
        <v>25912</v>
      </c>
      <c r="J456" s="111" t="str">
        <f>UPPER(TEXT(Data[[#This Row],[F. INICIO]],"mmmm"))</f>
        <v>AGOSTO</v>
      </c>
      <c r="K456" s="13">
        <v>9</v>
      </c>
      <c r="L456" s="11" t="s">
        <v>5</v>
      </c>
      <c r="M456" s="11" t="s">
        <v>25630</v>
      </c>
      <c r="N456" s="141" t="str">
        <f>_xlfn.XLOOKUP(D456,[1]!Data[CEDULA],[1]!Data[EPS/SURA],"No Existe",0,1)</f>
        <v>EPS/SURA</v>
      </c>
      <c r="O456" s="5">
        <f>YEAR(Data[[#This Row],[F. INICIO]])</f>
        <v>2019</v>
      </c>
      <c r="P456" s="19">
        <v>43678</v>
      </c>
      <c r="Q456" s="17">
        <v>43686</v>
      </c>
      <c r="R456" s="11" t="s">
        <v>8519</v>
      </c>
      <c r="S456" s="92" t="str">
        <f>IF(Data[[#This Row],[TIPO DE INCAPACIDAD]]="LICENCIA DE PATERNIDAD","Licencia de paternidad",IF(Data[[#This Row],[TIPO DE INCAPACIDAD]]="LICENCIA DE LUTO","Licencia de Luto",_xlfn.IFNA(VLOOKUP(R456,'CIE-10 PARA RIPS'!$A$6:B13621,2,0),"No especificado")))</f>
        <v>Hernia inguinal unilateral o no especificada, sin obstruccion ni gangrena</v>
      </c>
      <c r="T456" t="str">
        <f>IF(P456&lt;&gt;"", IF(P456&gt;0, IF(P456&lt;=DATE(YEAR(P456),MONTH(P456),DAY(P456)), IF(P456&gt;=DATE(YEAR(P456),MONTH(P456),1), IF(K456&gt;10, C456, IF(SUMIFS($K:$K, $C:$C, C456, $P:$P, "&gt;="&amp;DATE(YEAR(P456),MONTH(P456),1), $P:$P, "&lt;="&amp;EOMONTH(P456,0))&gt;10, C456, "")), ""))), "")</f>
        <v/>
      </c>
      <c r="U456" t="str">
        <f>IF(AND(P456&lt;&gt;"", P456&gt;=DATE(YEAR(P456),MONTH(P456),1), SUMIFS($K:$K, $C:$C, C456, $P:$P, "&gt;="&amp;DATE(YEAR(P456),MONTH(P456),1), $P:$P, "&lt;="&amp;EOMONTH(P456,0))&gt;10), K456, "")</f>
        <v/>
      </c>
      <c r="V456" t="str">
        <f>IF(AND(P456&lt;&gt;"", P456&gt;=DATE(YEAR(P456),MONTH(P456),1), SUMIFS($K:$K, $C:$C, C456, $P:$P, "&gt;="&amp;DATE(YEAR(P456),MONTH(P456),1), $P:$P, "&lt;="&amp;EOMONTH(P456,0))&gt;10), YEAR(P456), "")</f>
        <v/>
      </c>
      <c r="W456" t="str">
        <f>IF(AND(P456&lt;&gt;"", P456&gt;=DATE(YEAR(P456),MONTH(P456),1), SUMIFS($K:$K, $C:$C, C456, $P:$P, "&gt;="&amp;DATE(YEAR(P456),MONTH(P456),1), $P:$P, "&lt;="&amp;EOMONTH(P456,0))&gt;10), TEXT(P456, "MMMM"), "")</f>
        <v/>
      </c>
      <c r="X456" t="str" cm="1">
        <f t="array" ref="X456">IF(AND(P456&lt;&gt;"", P456&gt;=DATE(YEAR(P456),MONTH(P456),1), SUMIFS($K:$K, $C:$C, C456, $P:$P, "&gt;="&amp;DATE(YEAR(P456),MONTH(P456),1), $P:$P, "&lt;="&amp;EOMONTH(P456,0))&gt;10), _xlfn.TEXTJOIN(", ", TRUE, _xlfn._xlws.FILTER($R:$R, ($C:$C=C456) * ($P:$P&gt;=DATE(YEAR(P456),MONTH(P456),1)) * ($P:$P&lt;=EOMONTH(P456,0)))), "")</f>
        <v/>
      </c>
      <c r="Y456" t="str" cm="1">
        <f t="array" ref="Y456">IF(AND(P456&lt;&gt;"", P456&gt;=DATE(YEAR(P456),MONTH(P456),1), SUMIFS($K:$K, $C:$C, C456, $P:$P, "&gt;="&amp;DATE(YEAR(P456),MONTH(P456),1), $P:$P, "&lt;="&amp;EOMONTH(P456,0))&gt;10), _xlfn.TEXTJOIN(", ", TRUE, _xlfn._xlws.FILTER($S:$S, ($C:$C=C456) * ($P:$P&gt;=DATE(YEAR(P456),MONTH(P456),1)) * ($P:$P&lt;=EOMONTH(P456,0)))), "")</f>
        <v/>
      </c>
    </row>
    <row r="457" spans="1:25" x14ac:dyDescent="0.25">
      <c r="A457" s="83">
        <v>450</v>
      </c>
      <c r="B457" s="111" t="s">
        <v>26038</v>
      </c>
      <c r="C457" s="159" t="str">
        <f>_xlfn.XLOOKUP(D457,[1]!Data[CEDULA],[1]!Data[Nombre Completo],"No Existe",0,1)</f>
        <v>JORGE MARIO ALVAREZ VARELA</v>
      </c>
      <c r="D457" s="163">
        <v>73269206</v>
      </c>
      <c r="E457" s="140">
        <f>IFERROR(_xlfn.NUMBERVALUE(Data[[#This Row],[CEDULA ]],",","."),_xlfn.NUMBERVALUE(Data[[#This Row],[CEDULA ]],".",","))</f>
        <v>73269206</v>
      </c>
      <c r="F457" s="140" t="str">
        <f>_xlfn.XLOOKUP(E457,[1]!Data[CEDULA],[1]!Data[CARGO],"No Existe",0,1)</f>
        <v>OFICIOS VARIOS</v>
      </c>
      <c r="G457" s="11" t="str">
        <f>_xlfn.XLOOKUP(E457,[1]!Data[CEDULA],[1]!Data[EMPRESA DONDE PRESTA SERVICIO],"No Existe",0,1)</f>
        <v>COMFAMILIAR ATLANTICO</v>
      </c>
      <c r="H457" s="11" t="str">
        <f>_xlfn.XLOOKUP(E457,[1]!Data[CEDULA],[1]!Data[UBICACIÓN],"No Existe",0,1)</f>
        <v>CENTRO RECREACIONAL CLL 48</v>
      </c>
      <c r="I457" s="9" t="s">
        <v>25912</v>
      </c>
      <c r="J457" s="111" t="str">
        <f>UPPER(TEXT(Data[[#This Row],[F. INICIO]],"mmmm"))</f>
        <v>SEPTIEMBRE</v>
      </c>
      <c r="K457" s="13">
        <v>3</v>
      </c>
      <c r="L457" s="11" t="s">
        <v>5</v>
      </c>
      <c r="M457" s="11" t="s">
        <v>25630</v>
      </c>
      <c r="N457" s="141" t="str">
        <f>_xlfn.XLOOKUP(D457,[1]!Data[CEDULA],[1]!Data[EPS/SURA],"No Existe",0,1)</f>
        <v>EPS/SURA</v>
      </c>
      <c r="O457" s="5">
        <f>YEAR(Data[[#This Row],[F. INICIO]])</f>
        <v>2019</v>
      </c>
      <c r="P457" s="19">
        <v>43721</v>
      </c>
      <c r="Q457" s="19">
        <v>43723</v>
      </c>
      <c r="R457" s="24" t="s">
        <v>7682</v>
      </c>
      <c r="S457" s="92" t="str">
        <f>IF(Data[[#This Row],[TIPO DE INCAPACIDAD]]="LICENCIA DE PATERNIDAD","Licencia de paternidad",IF(Data[[#This Row],[TIPO DE INCAPACIDAD]]="LICENCIA DE LUTO","Licencia de Luto",_xlfn.IFNA(VLOOKUP(R457,'CIE-10 PARA RIPS'!$A$6:B13622,2,0),"No especificado")))</f>
        <v>Lumbago no especificado</v>
      </c>
      <c r="T457" t="str">
        <f>IF(P457&lt;&gt;"", IF(P457&gt;0, IF(P457&lt;=DATE(YEAR(P457),MONTH(P457),DAY(P457)), IF(P457&gt;=DATE(YEAR(P457),MONTH(P457),1), IF(K457&gt;10, C457, IF(SUMIFS($K:$K, $C:$C, C457, $P:$P, "&gt;="&amp;DATE(YEAR(P457),MONTH(P457),1), $P:$P, "&lt;="&amp;EOMONTH(P457,0))&gt;10, C457, "")), ""))), "")</f>
        <v/>
      </c>
      <c r="U457" t="str">
        <f>IF(AND(P457&lt;&gt;"", P457&gt;=DATE(YEAR(P457),MONTH(P457),1), SUMIFS($K:$K, $C:$C, C457, $P:$P, "&gt;="&amp;DATE(YEAR(P457),MONTH(P457),1), $P:$P, "&lt;="&amp;EOMONTH(P457,0))&gt;10), K457, "")</f>
        <v/>
      </c>
      <c r="V457" t="str">
        <f>IF(AND(P457&lt;&gt;"", P457&gt;=DATE(YEAR(P457),MONTH(P457),1), SUMIFS($K:$K, $C:$C, C457, $P:$P, "&gt;="&amp;DATE(YEAR(P457),MONTH(P457),1), $P:$P, "&lt;="&amp;EOMONTH(P457,0))&gt;10), YEAR(P457), "")</f>
        <v/>
      </c>
      <c r="W457" t="str">
        <f>IF(AND(P457&lt;&gt;"", P457&gt;=DATE(YEAR(P457),MONTH(P457),1), SUMIFS($K:$K, $C:$C, C457, $P:$P, "&gt;="&amp;DATE(YEAR(P457),MONTH(P457),1), $P:$P, "&lt;="&amp;EOMONTH(P457,0))&gt;10), TEXT(P457, "MMMM"), "")</f>
        <v/>
      </c>
      <c r="X457" t="str" cm="1">
        <f t="array" ref="X457">IF(AND(P457&lt;&gt;"", P457&gt;=DATE(YEAR(P457),MONTH(P457),1), SUMIFS($K:$K, $C:$C, C457, $P:$P, "&gt;="&amp;DATE(YEAR(P457),MONTH(P457),1), $P:$P, "&lt;="&amp;EOMONTH(P457,0))&gt;10), _xlfn.TEXTJOIN(", ", TRUE, _xlfn._xlws.FILTER($R:$R, ($C:$C=C457) * ($P:$P&gt;=DATE(YEAR(P457),MONTH(P457),1)) * ($P:$P&lt;=EOMONTH(P457,0)))), "")</f>
        <v/>
      </c>
      <c r="Y457" t="str" cm="1">
        <f t="array" ref="Y457">IF(AND(P457&lt;&gt;"", P457&gt;=DATE(YEAR(P457),MONTH(P457),1), SUMIFS($K:$K, $C:$C, C457, $P:$P, "&gt;="&amp;DATE(YEAR(P457),MONTH(P457),1), $P:$P, "&lt;="&amp;EOMONTH(P457,0))&gt;10), _xlfn.TEXTJOIN(", ", TRUE, _xlfn._xlws.FILTER($S:$S, ($C:$C=C457) * ($P:$P&gt;=DATE(YEAR(P457),MONTH(P457),1)) * ($P:$P&lt;=EOMONTH(P457,0)))), "")</f>
        <v/>
      </c>
    </row>
    <row r="458" spans="1:25" x14ac:dyDescent="0.25">
      <c r="A458" s="83">
        <v>451</v>
      </c>
      <c r="B458" s="111" t="s">
        <v>26038</v>
      </c>
      <c r="C458" s="159" t="str">
        <f>_xlfn.XLOOKUP(D458,[1]!Data[CEDULA],[1]!Data[Nombre Completo],"No Existe",0,1)</f>
        <v>MANUEL FERNANDO CHARRIS MARTINEZ</v>
      </c>
      <c r="D458" s="163">
        <v>3731190</v>
      </c>
      <c r="E458" s="140">
        <f>IFERROR(_xlfn.NUMBERVALUE(Data[[#This Row],[CEDULA ]],",","."),_xlfn.NUMBERVALUE(Data[[#This Row],[CEDULA ]],".",","))</f>
        <v>3731190</v>
      </c>
      <c r="F458" s="140" t="str">
        <f>_xlfn.XLOOKUP(E458,[1]!Data[CEDULA],[1]!Data[CARGO],"No Existe",0,1)</f>
        <v>SUPERNUMERARIO(A)</v>
      </c>
      <c r="G458" s="11" t="str">
        <f>_xlfn.XLOOKUP(E458,[1]!Data[CEDULA],[1]!Data[EMPRESA DONDE PRESTA SERVICIO],"No Existe",0,1)</f>
        <v>COMFAMILIAR ATLANTICO</v>
      </c>
      <c r="H458" s="11" t="str">
        <f>_xlfn.XLOOKUP(E458,[1]!Data[CEDULA],[1]!Data[UBICACIÓN],"No Existe",0,1)</f>
        <v>CENTRO RECREACIONAL TURIPANA</v>
      </c>
      <c r="I458" s="9" t="s">
        <v>25912</v>
      </c>
      <c r="J458" s="111" t="str">
        <f>UPPER(TEXT(Data[[#This Row],[F. INICIO]],"mmmm"))</f>
        <v>ENERO</v>
      </c>
      <c r="K458" s="13">
        <v>8</v>
      </c>
      <c r="L458" s="11" t="s">
        <v>25906</v>
      </c>
      <c r="M458" s="9" t="s">
        <v>12578</v>
      </c>
      <c r="N458" s="141" t="str">
        <f>_xlfn.XLOOKUP(D458,[1]!Data[CEDULA],[1]!Data[EPS/SURA],"No Existe",0,1)</f>
        <v>SALUD TOTAL</v>
      </c>
      <c r="O458" s="5">
        <f>YEAR(Data[[#This Row],[F. INICIO]])</f>
        <v>2019</v>
      </c>
      <c r="P458" s="19">
        <v>43466</v>
      </c>
      <c r="Q458" s="7">
        <v>43467</v>
      </c>
      <c r="R458" s="111" t="str">
        <f>IF(Data[[#This Row],[DESCRIPCION]]="Licencia de Luto","Licencia de Luto",IF(Data[[#This Row],[DESCRIPCION]]="Licencia de paternidad","Licencia de paternidad"))</f>
        <v>Licencia de paternidad</v>
      </c>
      <c r="S458" s="92" t="str">
        <f>IF(Data[[#This Row],[TIPO DE INCAPACIDAD]]="LICENCIA DE PATERNIDAD","Licencia de paternidad",IF(Data[[#This Row],[TIPO DE INCAPACIDAD]]="LICENCIA DE LUTO","Licencia de Luto",_xlfn.IFNA(VLOOKUP(R458,'CIE-10 PARA RIPS'!$A$6:B13623,2,0),"No especificado")))</f>
        <v>Licencia de paternidad</v>
      </c>
      <c r="T458" t="str">
        <f>IF(P458&lt;&gt;"", IF(P458&gt;0, IF(P458&lt;=DATE(YEAR(P458),MONTH(P458),DAY(P458)), IF(P458&gt;=DATE(YEAR(P458),MONTH(P458),1), IF(K458&gt;10, C458, IF(SUMIFS($K:$K, $C:$C, C458, $P:$P, "&gt;="&amp;DATE(YEAR(P458),MONTH(P458),1), $P:$P, "&lt;="&amp;EOMONTH(P458,0))&gt;10, C458, "")), ""))), "")</f>
        <v/>
      </c>
      <c r="U458" t="str">
        <f>IF(AND(P458&lt;&gt;"", P458&gt;=DATE(YEAR(P458),MONTH(P458),1), SUMIFS($K:$K, $C:$C, C458, $P:$P, "&gt;="&amp;DATE(YEAR(P458),MONTH(P458),1), $P:$P, "&lt;="&amp;EOMONTH(P458,0))&gt;10), K458, "")</f>
        <v/>
      </c>
      <c r="V458" t="str">
        <f>IF(AND(P458&lt;&gt;"", P458&gt;=DATE(YEAR(P458),MONTH(P458),1), SUMIFS($K:$K, $C:$C, C458, $P:$P, "&gt;="&amp;DATE(YEAR(P458),MONTH(P458),1), $P:$P, "&lt;="&amp;EOMONTH(P458,0))&gt;10), YEAR(P458), "")</f>
        <v/>
      </c>
      <c r="W458" t="str">
        <f>IF(AND(P458&lt;&gt;"", P458&gt;=DATE(YEAR(P458),MONTH(P458),1), SUMIFS($K:$K, $C:$C, C458, $P:$P, "&gt;="&amp;DATE(YEAR(P458),MONTH(P458),1), $P:$P, "&lt;="&amp;EOMONTH(P458,0))&gt;10), TEXT(P458, "MMMM"), "")</f>
        <v/>
      </c>
      <c r="X458" t="str" cm="1">
        <f t="array" ref="X458">IF(AND(P458&lt;&gt;"", P458&gt;=DATE(YEAR(P458),MONTH(P458),1), SUMIFS($K:$K, $C:$C, C458, $P:$P, "&gt;="&amp;DATE(YEAR(P458),MONTH(P458),1), $P:$P, "&lt;="&amp;EOMONTH(P458,0))&gt;10), _xlfn.TEXTJOIN(", ", TRUE, _xlfn._xlws.FILTER($R:$R, ($C:$C=C458) * ($P:$P&gt;=DATE(YEAR(P458),MONTH(P458),1)) * ($P:$P&lt;=EOMONTH(P458,0)))), "")</f>
        <v/>
      </c>
      <c r="Y458" t="str" cm="1">
        <f t="array" ref="Y458">IF(AND(P458&lt;&gt;"", P458&gt;=DATE(YEAR(P458),MONTH(P458),1), SUMIFS($K:$K, $C:$C, C458, $P:$P, "&gt;="&amp;DATE(YEAR(P458),MONTH(P458),1), $P:$P, "&lt;="&amp;EOMONTH(P458,0))&gt;10), _xlfn.TEXTJOIN(", ", TRUE, _xlfn._xlws.FILTER($S:$S, ($C:$C=C458) * ($P:$P&gt;=DATE(YEAR(P458),MONTH(P458),1)) * ($P:$P&lt;=EOMONTH(P458,0)))), "")</f>
        <v/>
      </c>
    </row>
    <row r="459" spans="1:25" x14ac:dyDescent="0.25">
      <c r="A459" s="83">
        <v>452</v>
      </c>
      <c r="B459" s="111" t="s">
        <v>26038</v>
      </c>
      <c r="C459" s="159" t="str">
        <f>_xlfn.XLOOKUP(D459,[1]!Data[CEDULA],[1]!Data[Nombre Completo],"No Existe",0,1)</f>
        <v>JAN CARLOS CELIN MACEA</v>
      </c>
      <c r="D459" s="163">
        <v>1044425654</v>
      </c>
      <c r="E459" s="140">
        <f>IFERROR(_xlfn.NUMBERVALUE(Data[[#This Row],[CEDULA ]],",","."),_xlfn.NUMBERVALUE(Data[[#This Row],[CEDULA ]],".",","))</f>
        <v>1044425654</v>
      </c>
      <c r="F459" s="140" t="str">
        <f>_xlfn.XLOOKUP(E459,[1]!Data[CEDULA],[1]!Data[CARGO],"No Existe",0,1)</f>
        <v>SUPERNUMERARIO(A)</v>
      </c>
      <c r="G459" s="11" t="str">
        <f>_xlfn.XLOOKUP(E459,[1]!Data[CEDULA],[1]!Data[EMPRESA DONDE PRESTA SERVICIO],"No Existe",0,1)</f>
        <v>COMFAMILIAR ATLANTICO</v>
      </c>
      <c r="H459" s="11" t="str">
        <f>_xlfn.XLOOKUP(E459,[1]!Data[CEDULA],[1]!Data[UBICACIÓN],"No Existe",0,1)</f>
        <v>CENTRO RECREACIONAL TURIPANA</v>
      </c>
      <c r="I459" s="9" t="s">
        <v>25912</v>
      </c>
      <c r="J459" s="111" t="str">
        <f>UPPER(TEXT(Data[[#This Row],[F. INICIO]],"mmmm"))</f>
        <v>JUNIO</v>
      </c>
      <c r="K459" s="13">
        <v>12</v>
      </c>
      <c r="L459" s="11" t="s">
        <v>5</v>
      </c>
      <c r="M459" s="11" t="s">
        <v>25630</v>
      </c>
      <c r="N459" s="141" t="str">
        <f>_xlfn.XLOOKUP(D459,[1]!Data[CEDULA],[1]!Data[EPS/SURA],"No Existe",0,1)</f>
        <v>CAJACOPI</v>
      </c>
      <c r="O459" s="5">
        <f>YEAR(Data[[#This Row],[F. INICIO]])</f>
        <v>2019</v>
      </c>
      <c r="P459" s="19">
        <v>43635</v>
      </c>
      <c r="Q459" s="19" t="s">
        <v>12806</v>
      </c>
      <c r="R459" s="111" t="s">
        <v>5035</v>
      </c>
      <c r="S459" s="92" t="str">
        <f>IF(Data[[#This Row],[TIPO DE INCAPACIDAD]]="LICENCIA DE PATERNIDAD","Licencia de paternidad",IF(Data[[#This Row],[TIPO DE INCAPACIDAD]]="LICENCIA DE LUTO","Licencia de Luto",_xlfn.IFNA(VLOOKUP(R459,'CIE-10 PARA RIPS'!$A$6:B13624,2,0),"No especificado")))</f>
        <v>Luxacion de la articulacion del hombro</v>
      </c>
      <c r="T459" t="str">
        <f>IF(P459&lt;&gt;"", IF(P459&gt;0, IF(P459&lt;=DATE(YEAR(P459),MONTH(P459),DAY(P459)), IF(P459&gt;=DATE(YEAR(P459),MONTH(P459),1), IF(K459&gt;10, C459, IF(SUMIFS($K:$K, $C:$C, C459, $P:$P, "&gt;="&amp;DATE(YEAR(P459),MONTH(P459),1), $P:$P, "&lt;="&amp;EOMONTH(P459,0))&gt;10, C459, "")), ""))), "")</f>
        <v>JAN CARLOS CELIN MACEA</v>
      </c>
      <c r="U459">
        <f>IF(AND(P459&lt;&gt;"", P459&gt;=DATE(YEAR(P459),MONTH(P459),1), SUMIFS($K:$K, $C:$C, C459, $P:$P, "&gt;="&amp;DATE(YEAR(P459),MONTH(P459),1), $P:$P, "&lt;="&amp;EOMONTH(P459,0))&gt;10), K459, "")</f>
        <v>12</v>
      </c>
      <c r="V459">
        <f>IF(AND(P459&lt;&gt;"", P459&gt;=DATE(YEAR(P459),MONTH(P459),1), SUMIFS($K:$K, $C:$C, C459, $P:$P, "&gt;="&amp;DATE(YEAR(P459),MONTH(P459),1), $P:$P, "&lt;="&amp;EOMONTH(P459,0))&gt;10), YEAR(P459), "")</f>
        <v>2019</v>
      </c>
      <c r="W459" t="str">
        <f>IF(AND(P459&lt;&gt;"", P459&gt;=DATE(YEAR(P459),MONTH(P459),1), SUMIFS($K:$K, $C:$C, C459, $P:$P, "&gt;="&amp;DATE(YEAR(P459),MONTH(P459),1), $P:$P, "&lt;="&amp;EOMONTH(P459,0))&gt;10), TEXT(P459, "MMMM"), "")</f>
        <v>junio</v>
      </c>
      <c r="X459" t="str" cm="1">
        <f t="array" ref="X459">IF(AND(P459&lt;&gt;"", P459&gt;=DATE(YEAR(P459),MONTH(P459),1), SUMIFS($K:$K, $C:$C, C459, $P:$P, "&gt;="&amp;DATE(YEAR(P459),MONTH(P459),1), $P:$P, "&lt;="&amp;EOMONTH(P459,0))&gt;10), _xlfn.TEXTJOIN(", ", TRUE, _xlfn._xlws.FILTER($R:$R, ($C:$C=C459) * ($P:$P&gt;=DATE(YEAR(P459),MONTH(P459),1)) * ($P:$P&lt;=EOMONTH(P459,0)))), "")</f>
        <v>S430</v>
      </c>
      <c r="Y459" t="str" cm="1">
        <f t="array" ref="Y459">IF(AND(P459&lt;&gt;"", P459&gt;=DATE(YEAR(P459),MONTH(P459),1), SUMIFS($K:$K, $C:$C, C459, $P:$P, "&gt;="&amp;DATE(YEAR(P459),MONTH(P459),1), $P:$P, "&lt;="&amp;EOMONTH(P459,0))&gt;10), _xlfn.TEXTJOIN(", ", TRUE, _xlfn._xlws.FILTER($S:$S, ($C:$C=C459) * ($P:$P&gt;=DATE(YEAR(P459),MONTH(P459),1)) * ($P:$P&lt;=EOMONTH(P459,0)))), "")</f>
        <v>Luxacion de la articulacion del hombro</v>
      </c>
    </row>
    <row r="460" spans="1:25" x14ac:dyDescent="0.25">
      <c r="A460" s="83">
        <v>453</v>
      </c>
      <c r="B460" s="111" t="s">
        <v>26038</v>
      </c>
      <c r="C460" s="159" t="str">
        <f>_xlfn.XLOOKUP(D460,[1]!Data[CEDULA],[1]!Data[Nombre Completo],"No Existe",0,1)</f>
        <v>JAN CARLOS CELIN MACEA</v>
      </c>
      <c r="D460" s="163">
        <v>1044425654</v>
      </c>
      <c r="E460" s="140">
        <f>IFERROR(_xlfn.NUMBERVALUE(Data[[#This Row],[CEDULA ]],",","."),_xlfn.NUMBERVALUE(Data[[#This Row],[CEDULA ]],".",","))</f>
        <v>1044425654</v>
      </c>
      <c r="F460" s="140" t="str">
        <f>_xlfn.XLOOKUP(E460,[1]!Data[CEDULA],[1]!Data[CARGO],"No Existe",0,1)</f>
        <v>SUPERNUMERARIO(A)</v>
      </c>
      <c r="G460" s="11" t="str">
        <f>_xlfn.XLOOKUP(E460,[1]!Data[CEDULA],[1]!Data[EMPRESA DONDE PRESTA SERVICIO],"No Existe",0,1)</f>
        <v>COMFAMILIAR ATLANTICO</v>
      </c>
      <c r="H460" s="11" t="str">
        <f>_xlfn.XLOOKUP(E460,[1]!Data[CEDULA],[1]!Data[UBICACIÓN],"No Existe",0,1)</f>
        <v>CENTRO RECREACIONAL TURIPANA</v>
      </c>
      <c r="I460" s="9" t="s">
        <v>25912</v>
      </c>
      <c r="J460" s="111" t="str">
        <f>UPPER(TEXT(Data[[#This Row],[F. INICIO]],"mmmm"))</f>
        <v>JULIO</v>
      </c>
      <c r="K460" s="13">
        <v>8</v>
      </c>
      <c r="L460" s="11" t="s">
        <v>5</v>
      </c>
      <c r="M460" s="11" t="s">
        <v>25630</v>
      </c>
      <c r="N460" s="141" t="str">
        <f>_xlfn.XLOOKUP(D460,[1]!Data[CEDULA],[1]!Data[EPS/SURA],"No Existe",0,1)</f>
        <v>CAJACOPI</v>
      </c>
      <c r="O460" s="5">
        <f>YEAR(Data[[#This Row],[F. INICIO]])</f>
        <v>2019</v>
      </c>
      <c r="P460" s="19">
        <v>43647</v>
      </c>
      <c r="Q460" s="7">
        <v>43654</v>
      </c>
      <c r="R460" s="4" t="s">
        <v>5280</v>
      </c>
      <c r="S460" s="92" t="str">
        <f>IF(Data[[#This Row],[TIPO DE INCAPACIDAD]]="LICENCIA DE PATERNIDAD","Licencia de paternidad",IF(Data[[#This Row],[TIPO DE INCAPACIDAD]]="LICENCIA DE LUTO","Licencia de Luto",_xlfn.IFNA(VLOOKUP(R460,'CIE-10 PARA RIPS'!$A$6:B13625,2,0),"No especificado")))</f>
        <v>Esguinces y torceduras del maxilar</v>
      </c>
      <c r="T460" t="str">
        <f>IF(P460&lt;&gt;"", IF(P460&gt;0, IF(P460&lt;=DATE(YEAR(P460),MONTH(P460),DAY(P460)), IF(P460&gt;=DATE(YEAR(P460),MONTH(P460),1), IF(K460&gt;10, C460, IF(SUMIFS($K:$K, $C:$C, C460, $P:$P, "&gt;="&amp;DATE(YEAR(P460),MONTH(P460),1), $P:$P, "&lt;="&amp;EOMONTH(P460,0))&gt;10, C460, "")), ""))), "")</f>
        <v/>
      </c>
      <c r="U460" t="str">
        <f>IF(AND(P460&lt;&gt;"", P460&gt;=DATE(YEAR(P460),MONTH(P460),1), SUMIFS($K:$K, $C:$C, C460, $P:$P, "&gt;="&amp;DATE(YEAR(P460),MONTH(P460),1), $P:$P, "&lt;="&amp;EOMONTH(P460,0))&gt;10), K460, "")</f>
        <v/>
      </c>
      <c r="V460" t="str">
        <f>IF(AND(P460&lt;&gt;"", P460&gt;=DATE(YEAR(P460),MONTH(P460),1), SUMIFS($K:$K, $C:$C, C460, $P:$P, "&gt;="&amp;DATE(YEAR(P460),MONTH(P460),1), $P:$P, "&lt;="&amp;EOMONTH(P460,0))&gt;10), YEAR(P460), "")</f>
        <v/>
      </c>
      <c r="W460" t="str">
        <f>IF(AND(P460&lt;&gt;"", P460&gt;=DATE(YEAR(P460),MONTH(P460),1), SUMIFS($K:$K, $C:$C, C460, $P:$P, "&gt;="&amp;DATE(YEAR(P460),MONTH(P460),1), $P:$P, "&lt;="&amp;EOMONTH(P460,0))&gt;10), TEXT(P460, "MMMM"), "")</f>
        <v/>
      </c>
      <c r="X460" t="str" cm="1">
        <f t="array" ref="X460">IF(AND(P460&lt;&gt;"", P460&gt;=DATE(YEAR(P460),MONTH(P460),1), SUMIFS($K:$K, $C:$C, C460, $P:$P, "&gt;="&amp;DATE(YEAR(P460),MONTH(P460),1), $P:$P, "&lt;="&amp;EOMONTH(P460,0))&gt;10), _xlfn.TEXTJOIN(", ", TRUE, _xlfn._xlws.FILTER($R:$R, ($C:$C=C460) * ($P:$P&gt;=DATE(YEAR(P460),MONTH(P460),1)) * ($P:$P&lt;=EOMONTH(P460,0)))), "")</f>
        <v/>
      </c>
      <c r="Y460" t="str" cm="1">
        <f t="array" ref="Y460">IF(AND(P460&lt;&gt;"", P460&gt;=DATE(YEAR(P460),MONTH(P460),1), SUMIFS($K:$K, $C:$C, C460, $P:$P, "&gt;="&amp;DATE(YEAR(P460),MONTH(P460),1), $P:$P, "&lt;="&amp;EOMONTH(P460,0))&gt;10), _xlfn.TEXTJOIN(", ", TRUE, _xlfn._xlws.FILTER($S:$S, ($C:$C=C460) * ($P:$P&gt;=DATE(YEAR(P460),MONTH(P460),1)) * ($P:$P&lt;=EOMONTH(P460,0)))), "")</f>
        <v/>
      </c>
    </row>
    <row r="461" spans="1:25" x14ac:dyDescent="0.25">
      <c r="A461" s="83">
        <v>454</v>
      </c>
      <c r="B461" s="111" t="s">
        <v>26038</v>
      </c>
      <c r="C461" s="159" t="str">
        <f>_xlfn.XLOOKUP(D461,[1]!Data[CEDULA],[1]!Data[Nombre Completo],"No Existe",0,1)</f>
        <v>SINDY PAOLA RODRIGUEZ TORREGROSA</v>
      </c>
      <c r="D461" s="163">
        <v>1001912286</v>
      </c>
      <c r="E461" s="140">
        <f>IFERROR(_xlfn.NUMBERVALUE(Data[[#This Row],[CEDULA ]],",","."),_xlfn.NUMBERVALUE(Data[[#This Row],[CEDULA ]],".",","))</f>
        <v>1001912286</v>
      </c>
      <c r="F461" s="140" t="str">
        <f>_xlfn.XLOOKUP(E461,[1]!Data[CEDULA],[1]!Data[CARGO],"No Existe",0,1)</f>
        <v>AUXILIAR NOMINA</v>
      </c>
      <c r="G461" s="11" t="str">
        <f>_xlfn.XLOOKUP(E461,[1]!Data[CEDULA],[1]!Data[EMPRESA DONDE PRESTA SERVICIO],"No Existe",0,1)</f>
        <v>COMFAMILIAR ATLANTICO</v>
      </c>
      <c r="H461" s="11" t="str">
        <f>_xlfn.XLOOKUP(E461,[1]!Data[CEDULA],[1]!Data[UBICACIÓN],"No Existe",0,1)</f>
        <v>SERVICIO PUBLICO DE EMPLEO</v>
      </c>
      <c r="I461" s="9" t="s">
        <v>25911</v>
      </c>
      <c r="J461" s="111" t="str">
        <f>UPPER(TEXT(Data[[#This Row],[F. INICIO]],"mmmm"))</f>
        <v>ABRIL</v>
      </c>
      <c r="K461" s="13">
        <v>3</v>
      </c>
      <c r="L461" s="11" t="s">
        <v>5</v>
      </c>
      <c r="M461" s="11" t="s">
        <v>25630</v>
      </c>
      <c r="N461" s="141" t="str">
        <f>_xlfn.XLOOKUP(D461,[1]!Data[CEDULA],[1]!Data[EPS/SURA],"No Existe",0,1)</f>
        <v>EPS/SURA</v>
      </c>
      <c r="O461" s="5">
        <f>YEAR(Data[[#This Row],[F. INICIO]])</f>
        <v>2019</v>
      </c>
      <c r="P461" s="19">
        <v>43578</v>
      </c>
      <c r="Q461" s="7">
        <v>43580</v>
      </c>
      <c r="R461" s="24" t="s">
        <v>7682</v>
      </c>
      <c r="S461" s="92" t="str">
        <f>IF(Data[[#This Row],[TIPO DE INCAPACIDAD]]="LICENCIA DE PATERNIDAD","Licencia de paternidad",IF(Data[[#This Row],[TIPO DE INCAPACIDAD]]="LICENCIA DE LUTO","Licencia de Luto",_xlfn.IFNA(VLOOKUP(R461,'CIE-10 PARA RIPS'!$A$6:B13626,2,0),"No especificado")))</f>
        <v>Lumbago no especificado</v>
      </c>
      <c r="T461" t="str">
        <f>IF(P461&lt;&gt;"", IF(P461&gt;0, IF(P461&lt;=DATE(YEAR(P461),MONTH(P461),DAY(P461)), IF(P461&gt;=DATE(YEAR(P461),MONTH(P461),1), IF(K461&gt;10, C461, IF(SUMIFS($K:$K, $C:$C, C461, $P:$P, "&gt;="&amp;DATE(YEAR(P461),MONTH(P461),1), $P:$P, "&lt;="&amp;EOMONTH(P461,0))&gt;10, C461, "")), ""))), "")</f>
        <v/>
      </c>
      <c r="U461" t="str">
        <f>IF(AND(P461&lt;&gt;"", P461&gt;=DATE(YEAR(P461),MONTH(P461),1), SUMIFS($K:$K, $C:$C, C461, $P:$P, "&gt;="&amp;DATE(YEAR(P461),MONTH(P461),1), $P:$P, "&lt;="&amp;EOMONTH(P461,0))&gt;10), K461, "")</f>
        <v/>
      </c>
      <c r="V461" t="str">
        <f>IF(AND(P461&lt;&gt;"", P461&gt;=DATE(YEAR(P461),MONTH(P461),1), SUMIFS($K:$K, $C:$C, C461, $P:$P, "&gt;="&amp;DATE(YEAR(P461),MONTH(P461),1), $P:$P, "&lt;="&amp;EOMONTH(P461,0))&gt;10), YEAR(P461), "")</f>
        <v/>
      </c>
      <c r="W461" t="str">
        <f>IF(AND(P461&lt;&gt;"", P461&gt;=DATE(YEAR(P461),MONTH(P461),1), SUMIFS($K:$K, $C:$C, C461, $P:$P, "&gt;="&amp;DATE(YEAR(P461),MONTH(P461),1), $P:$P, "&lt;="&amp;EOMONTH(P461,0))&gt;10), TEXT(P461, "MMMM"), "")</f>
        <v/>
      </c>
      <c r="X461" t="str" cm="1">
        <f t="array" ref="X461">IF(AND(P461&lt;&gt;"", P461&gt;=DATE(YEAR(P461),MONTH(P461),1), SUMIFS($K:$K, $C:$C, C461, $P:$P, "&gt;="&amp;DATE(YEAR(P461),MONTH(P461),1), $P:$P, "&lt;="&amp;EOMONTH(P461,0))&gt;10), _xlfn.TEXTJOIN(", ", TRUE, _xlfn._xlws.FILTER($R:$R, ($C:$C=C461) * ($P:$P&gt;=DATE(YEAR(P461),MONTH(P461),1)) * ($P:$P&lt;=EOMONTH(P461,0)))), "")</f>
        <v/>
      </c>
      <c r="Y461" t="str" cm="1">
        <f t="array" ref="Y461">IF(AND(P461&lt;&gt;"", P461&gt;=DATE(YEAR(P461),MONTH(P461),1), SUMIFS($K:$K, $C:$C, C461, $P:$P, "&gt;="&amp;DATE(YEAR(P461),MONTH(P461),1), $P:$P, "&lt;="&amp;EOMONTH(P461,0))&gt;10), _xlfn.TEXTJOIN(", ", TRUE, _xlfn._xlws.FILTER($S:$S, ($C:$C=C461) * ($P:$P&gt;=DATE(YEAR(P461),MONTH(P461),1)) * ($P:$P&lt;=EOMONTH(P461,0)))), "")</f>
        <v/>
      </c>
    </row>
    <row r="462" spans="1:25" x14ac:dyDescent="0.25">
      <c r="A462" s="83">
        <v>455</v>
      </c>
      <c r="B462" s="111" t="s">
        <v>26038</v>
      </c>
      <c r="C462" s="159" t="str">
        <f>_xlfn.XLOOKUP(D462,[1]!Data[CEDULA],[1]!Data[Nombre Completo],"No Existe",0,1)</f>
        <v>YESID ROBERTO FIERRO GOMEZ</v>
      </c>
      <c r="D462" s="163">
        <v>8774378</v>
      </c>
      <c r="E462" s="140">
        <f>IFERROR(_xlfn.NUMBERVALUE(Data[[#This Row],[CEDULA ]],",","."),_xlfn.NUMBERVALUE(Data[[#This Row],[CEDULA ]],".",","))</f>
        <v>8774378</v>
      </c>
      <c r="F462" s="140" t="str">
        <f>_xlfn.XLOOKUP(E462,[1]!Data[CEDULA],[1]!Data[CARGO],"No Existe",0,1)</f>
        <v>EMPACADOR</v>
      </c>
      <c r="G462" s="11" t="str">
        <f>_xlfn.XLOOKUP(E462,[1]!Data[CEDULA],[1]!Data[EMPRESA DONDE PRESTA SERVICIO],"No Existe",0,1)</f>
        <v>COMFAMILIAR ATLANTICO</v>
      </c>
      <c r="H462" s="11" t="str">
        <f>_xlfn.XLOOKUP(E462,[1]!Data[CEDULA],[1]!Data[UBICACIÓN],"No Existe",0,1)</f>
        <v>CENTRO DE PROCESAMIENTO</v>
      </c>
      <c r="I462" s="9" t="s">
        <v>25912</v>
      </c>
      <c r="J462" s="111" t="str">
        <f>UPPER(TEXT(Data[[#This Row],[F. INICIO]],"mmmm"))</f>
        <v>SEPTIEMBRE</v>
      </c>
      <c r="K462" s="13">
        <v>12</v>
      </c>
      <c r="L462" s="11" t="s">
        <v>5</v>
      </c>
      <c r="M462" s="11" t="s">
        <v>25630</v>
      </c>
      <c r="N462" s="141" t="str">
        <f>_xlfn.XLOOKUP(D462,[1]!Data[CEDULA],[1]!Data[EPS/SURA],"No Existe",0,1)</f>
        <v>SALUD TOTAL</v>
      </c>
      <c r="O462" s="5">
        <f>YEAR(Data[[#This Row],[F. INICIO]])</f>
        <v>2019</v>
      </c>
      <c r="P462" s="19">
        <v>43714</v>
      </c>
      <c r="Q462" s="19">
        <v>43725</v>
      </c>
      <c r="R462" s="111" t="s">
        <v>5035</v>
      </c>
      <c r="S462" s="92" t="str">
        <f>IF(Data[[#This Row],[TIPO DE INCAPACIDAD]]="LICENCIA DE PATERNIDAD","Licencia de paternidad",IF(Data[[#This Row],[TIPO DE INCAPACIDAD]]="LICENCIA DE LUTO","Licencia de Luto",_xlfn.IFNA(VLOOKUP(R462,'CIE-10 PARA RIPS'!$A$6:B13627,2,0),"No especificado")))</f>
        <v>Luxacion de la articulacion del hombro</v>
      </c>
      <c r="T462" t="str">
        <f>IF(P462&lt;&gt;"", IF(P462&gt;0, IF(P462&lt;=DATE(YEAR(P462),MONTH(P462),DAY(P462)), IF(P462&gt;=DATE(YEAR(P462),MONTH(P462),1), IF(K462&gt;10, C462, IF(SUMIFS($K:$K, $C:$C, C462, $P:$P, "&gt;="&amp;DATE(YEAR(P462),MONTH(P462),1), $P:$P, "&lt;="&amp;EOMONTH(P462,0))&gt;10, C462, "")), ""))), "")</f>
        <v>YESID ROBERTO FIERRO GOMEZ</v>
      </c>
      <c r="U462">
        <f>IF(AND(P462&lt;&gt;"", P462&gt;=DATE(YEAR(P462),MONTH(P462),1), SUMIFS($K:$K, $C:$C, C462, $P:$P, "&gt;="&amp;DATE(YEAR(P462),MONTH(P462),1), $P:$P, "&lt;="&amp;EOMONTH(P462,0))&gt;10), K462, "")</f>
        <v>12</v>
      </c>
      <c r="V462">
        <f>IF(AND(P462&lt;&gt;"", P462&gt;=DATE(YEAR(P462),MONTH(P462),1), SUMIFS($K:$K, $C:$C, C462, $P:$P, "&gt;="&amp;DATE(YEAR(P462),MONTH(P462),1), $P:$P, "&lt;="&amp;EOMONTH(P462,0))&gt;10), YEAR(P462), "")</f>
        <v>2019</v>
      </c>
      <c r="W462" t="str">
        <f>IF(AND(P462&lt;&gt;"", P462&gt;=DATE(YEAR(P462),MONTH(P462),1), SUMIFS($K:$K, $C:$C, C462, $P:$P, "&gt;="&amp;DATE(YEAR(P462),MONTH(P462),1), $P:$P, "&lt;="&amp;EOMONTH(P462,0))&gt;10), TEXT(P462, "MMMM"), "")</f>
        <v>septiembre</v>
      </c>
      <c r="X462" t="str" cm="1">
        <f t="array" ref="X462">IF(AND(P462&lt;&gt;"", P462&gt;=DATE(YEAR(P462),MONTH(P462),1), SUMIFS($K:$K, $C:$C, C462, $P:$P, "&gt;="&amp;DATE(YEAR(P462),MONTH(P462),1), $P:$P, "&lt;="&amp;EOMONTH(P462,0))&gt;10), _xlfn.TEXTJOIN(", ", TRUE, _xlfn._xlws.FILTER($R:$R, ($C:$C=C462) * ($P:$P&gt;=DATE(YEAR(P462),MONTH(P462),1)) * ($P:$P&lt;=EOMONTH(P462,0)))), "")</f>
        <v>S430, G009</v>
      </c>
      <c r="Y462" t="str" cm="1">
        <f t="array" ref="Y462">IF(AND(P462&lt;&gt;"", P462&gt;=DATE(YEAR(P462),MONTH(P462),1), SUMIFS($K:$K, $C:$C, C462, $P:$P, "&gt;="&amp;DATE(YEAR(P462),MONTH(P462),1), $P:$P, "&lt;="&amp;EOMONTH(P462,0))&gt;10), _xlfn.TEXTJOIN(", ", TRUE, _xlfn._xlws.FILTER($S:$S, ($C:$C=C462) * ($P:$P&gt;=DATE(YEAR(P462),MONTH(P462),1)) * ($P:$P&lt;=EOMONTH(P462,0)))), "")</f>
        <v>Luxacion de la articulacion del hombro, Meningitis bacteriana, no especificada</v>
      </c>
    </row>
    <row r="463" spans="1:25" x14ac:dyDescent="0.25">
      <c r="A463" s="83">
        <v>456</v>
      </c>
      <c r="B463" s="111" t="s">
        <v>26038</v>
      </c>
      <c r="C463" s="159" t="str">
        <f>_xlfn.XLOOKUP(D463,[1]!Data[CEDULA],[1]!Data[Nombre Completo],"No Existe",0,1)</f>
        <v>MAURICIO ANDRES SCHOTBORCH CARDENAS</v>
      </c>
      <c r="D463" s="167">
        <v>1070809702</v>
      </c>
      <c r="E463" s="144">
        <f>IFERROR(_xlfn.NUMBERVALUE(Data[[#This Row],[CEDULA ]],",","."),_xlfn.NUMBERVALUE(Data[[#This Row],[CEDULA ]],".",","))</f>
        <v>1070809702</v>
      </c>
      <c r="F463" s="144" t="str">
        <f>_xlfn.XLOOKUP(E463,[1]!Data[CEDULA],[1]!Data[CARGO],"No Existe",0,1)</f>
        <v>AYUDANTE COCINA</v>
      </c>
      <c r="G463" s="32" t="str">
        <f>_xlfn.XLOOKUP(E463,[1]!Data[CEDULA],[1]!Data[EMPRESA DONDE PRESTA SERVICIO],"No Existe",0,1)</f>
        <v>COMFAMILIAR ATLANTICO</v>
      </c>
      <c r="H463" s="32" t="str">
        <f>_xlfn.XLOOKUP(E463,[1]!Data[CEDULA],[1]!Data[UBICACIÓN],"No Existe",0,1)</f>
        <v>SALGARITO MERCADEO</v>
      </c>
      <c r="I463" s="65" t="s">
        <v>25912</v>
      </c>
      <c r="J463" s="111" t="str">
        <f>UPPER(TEXT(Data[[#This Row],[F. INICIO]],"mmmm"))</f>
        <v>SEPTIEMBRE</v>
      </c>
      <c r="K463" s="27">
        <v>4</v>
      </c>
      <c r="L463" s="11" t="s">
        <v>5</v>
      </c>
      <c r="M463" s="11" t="s">
        <v>25630</v>
      </c>
      <c r="N463" s="141" t="str">
        <f>_xlfn.XLOOKUP(D463,[1]!Data[CEDULA],[1]!Data[EPS/SURA],"No Existe",0,1)</f>
        <v>NUEVA E.P.S.</v>
      </c>
      <c r="O463" s="66">
        <f>YEAR(Data[[#This Row],[F. INICIO]])</f>
        <v>2019</v>
      </c>
      <c r="P463" s="67">
        <v>43731</v>
      </c>
      <c r="Q463" s="68">
        <v>43731</v>
      </c>
      <c r="R463" s="65" t="s">
        <v>8311</v>
      </c>
      <c r="S463" s="92" t="str">
        <f>IF(Data[[#This Row],[TIPO DE INCAPACIDAD]]="LICENCIA DE PATERNIDAD","Licencia de paternidad",IF(Data[[#This Row],[TIPO DE INCAPACIDAD]]="LICENCIA DE LUTO","Licencia de Luto",_xlfn.IFNA(VLOOKUP(R463,'CIE-10 PARA RIPS'!$A$6:B13628,2,0),"No especificado")))</f>
        <v>Hemorragia gastrointestinal, no especificada</v>
      </c>
      <c r="T463" t="str">
        <f>IF(P463&lt;&gt;"", IF(P463&gt;0, IF(P463&lt;=DATE(YEAR(P463),MONTH(P463),DAY(P463)), IF(P463&gt;=DATE(YEAR(P463),MONTH(P463),1), IF(K463&gt;10, C463, IF(SUMIFS($K:$K, $C:$C, C463, $P:$P, "&gt;="&amp;DATE(YEAR(P463),MONTH(P463),1), $P:$P, "&lt;="&amp;EOMONTH(P463,0))&gt;10, C463, "")), ""))), "")</f>
        <v/>
      </c>
      <c r="U463" t="str">
        <f>IF(AND(P463&lt;&gt;"", P463&gt;=DATE(YEAR(P463),MONTH(P463),1), SUMIFS($K:$K, $C:$C, C463, $P:$P, "&gt;="&amp;DATE(YEAR(P463),MONTH(P463),1), $P:$P, "&lt;="&amp;EOMONTH(P463,0))&gt;10), K463, "")</f>
        <v/>
      </c>
      <c r="V463" t="str">
        <f>IF(AND(P463&lt;&gt;"", P463&gt;=DATE(YEAR(P463),MONTH(P463),1), SUMIFS($K:$K, $C:$C, C463, $P:$P, "&gt;="&amp;DATE(YEAR(P463),MONTH(P463),1), $P:$P, "&lt;="&amp;EOMONTH(P463,0))&gt;10), YEAR(P463), "")</f>
        <v/>
      </c>
      <c r="W463" t="str">
        <f>IF(AND(P463&lt;&gt;"", P463&gt;=DATE(YEAR(P463),MONTH(P463),1), SUMIFS($K:$K, $C:$C, C463, $P:$P, "&gt;="&amp;DATE(YEAR(P463),MONTH(P463),1), $P:$P, "&lt;="&amp;EOMONTH(P463,0))&gt;10), TEXT(P463, "MMMM"), "")</f>
        <v/>
      </c>
      <c r="X463" t="str" cm="1">
        <f t="array" ref="X463">IF(AND(P463&lt;&gt;"", P463&gt;=DATE(YEAR(P463),MONTH(P463),1), SUMIFS($K:$K, $C:$C, C463, $P:$P, "&gt;="&amp;DATE(YEAR(P463),MONTH(P463),1), $P:$P, "&lt;="&amp;EOMONTH(P463,0))&gt;10), _xlfn.TEXTJOIN(", ", TRUE, _xlfn._xlws.FILTER($R:$R, ($C:$C=C463) * ($P:$P&gt;=DATE(YEAR(P463),MONTH(P463),1)) * ($P:$P&lt;=EOMONTH(P463,0)))), "")</f>
        <v/>
      </c>
      <c r="Y463" t="str" cm="1">
        <f t="array" ref="Y463">IF(AND(P463&lt;&gt;"", P463&gt;=DATE(YEAR(P463),MONTH(P463),1), SUMIFS($K:$K, $C:$C, C463, $P:$P, "&gt;="&amp;DATE(YEAR(P463),MONTH(P463),1), $P:$P, "&lt;="&amp;EOMONTH(P463,0))&gt;10), _xlfn.TEXTJOIN(", ", TRUE, _xlfn._xlws.FILTER($S:$S, ($C:$C=C463) * ($P:$P&gt;=DATE(YEAR(P463),MONTH(P463),1)) * ($P:$P&lt;=EOMONTH(P463,0)))), "")</f>
        <v/>
      </c>
    </row>
    <row r="464" spans="1:25" x14ac:dyDescent="0.25">
      <c r="A464" s="83">
        <v>457</v>
      </c>
      <c r="B464" s="111" t="s">
        <v>26038</v>
      </c>
      <c r="C464" s="159" t="str">
        <f>_xlfn.XLOOKUP(D464,[1]!Data[CEDULA],[1]!Data[Nombre Completo],"No Existe",0,1)</f>
        <v>NESTOR MANUEL JIMENEZ ARTETA</v>
      </c>
      <c r="D464" s="163">
        <v>1044391982</v>
      </c>
      <c r="E464" s="140">
        <f>IFERROR(_xlfn.NUMBERVALUE(Data[[#This Row],[CEDULA ]],",","."),_xlfn.NUMBERVALUE(Data[[#This Row],[CEDULA ]],".",","))</f>
        <v>1044391982</v>
      </c>
      <c r="F464" s="140" t="str">
        <f>_xlfn.XLOOKUP(E464,[1]!Data[CEDULA],[1]!Data[CARGO],"No Existe",0,1)</f>
        <v>SUPERNUMERARIO(A)</v>
      </c>
      <c r="G464" s="11" t="str">
        <f>_xlfn.XLOOKUP(E464,[1]!Data[CEDULA],[1]!Data[EMPRESA DONDE PRESTA SERVICIO],"No Existe",0,1)</f>
        <v>COMFAMILIAR ATLANTICO</v>
      </c>
      <c r="H464" s="11" t="str">
        <f>_xlfn.XLOOKUP(E464,[1]!Data[CEDULA],[1]!Data[UBICACIÓN],"No Existe",0,1)</f>
        <v>TURIPANA MERCADEO</v>
      </c>
      <c r="I464" s="9" t="s">
        <v>25912</v>
      </c>
      <c r="J464" s="111" t="str">
        <f>UPPER(TEXT(Data[[#This Row],[F. INICIO]],"mmmm"))</f>
        <v>SEPTIEMBRE</v>
      </c>
      <c r="K464" s="13">
        <v>9</v>
      </c>
      <c r="L464" s="11" t="s">
        <v>5</v>
      </c>
      <c r="M464" s="9" t="s">
        <v>12606</v>
      </c>
      <c r="N464" s="141" t="str">
        <f>_xlfn.XLOOKUP(D464,[1]!Data[CEDULA],[1]!Data[EPS/SURA],"No Existe",0,1)</f>
        <v>SALUD TOTAL</v>
      </c>
      <c r="O464" s="5">
        <f>YEAR(Data[[#This Row],[F. INICIO]])</f>
        <v>2019</v>
      </c>
      <c r="P464" s="19">
        <v>43730</v>
      </c>
      <c r="Q464" s="19">
        <v>43738</v>
      </c>
      <c r="R464" s="11" t="s">
        <v>4929</v>
      </c>
      <c r="S464" s="92" t="str">
        <f>IF(Data[[#This Row],[TIPO DE INCAPACIDAD]]="LICENCIA DE PATERNIDAD","Licencia de paternidad",IF(Data[[#This Row],[TIPO DE INCAPACIDAD]]="LICENCIA DE LUTO","Licencia de Luto",_xlfn.IFNA(VLOOKUP(R464,'CIE-10 PARA RIPS'!$A$6:B13629,2,0),"No especificado")))</f>
        <v>Fractura de otro dedo de la mano</v>
      </c>
      <c r="T464" t="str">
        <f>IF(P464&lt;&gt;"", IF(P464&gt;0, IF(P464&lt;=DATE(YEAR(P464),MONTH(P464),DAY(P464)), IF(P464&gt;=DATE(YEAR(P464),MONTH(P464),1), IF(K464&gt;10, C464, IF(SUMIFS($K:$K, $C:$C, C464, $P:$P, "&gt;="&amp;DATE(YEAR(P464),MONTH(P464),1), $P:$P, "&lt;="&amp;EOMONTH(P464,0))&gt;10, C464, "")), ""))), "")</f>
        <v>NESTOR MANUEL JIMENEZ ARTETA</v>
      </c>
      <c r="U464">
        <f>IF(AND(P464&lt;&gt;"", P464&gt;=DATE(YEAR(P464),MONTH(P464),1), SUMIFS($K:$K, $C:$C, C464, $P:$P, "&gt;="&amp;DATE(YEAR(P464),MONTH(P464),1), $P:$P, "&lt;="&amp;EOMONTH(P464,0))&gt;10), K464, "")</f>
        <v>9</v>
      </c>
      <c r="V464">
        <f>IF(AND(P464&lt;&gt;"", P464&gt;=DATE(YEAR(P464),MONTH(P464),1), SUMIFS($K:$K, $C:$C, C464, $P:$P, "&gt;="&amp;DATE(YEAR(P464),MONTH(P464),1), $P:$P, "&lt;="&amp;EOMONTH(P464,0))&gt;10), YEAR(P464), "")</f>
        <v>2019</v>
      </c>
      <c r="W464" t="str">
        <f>IF(AND(P464&lt;&gt;"", P464&gt;=DATE(YEAR(P464),MONTH(P464),1), SUMIFS($K:$K, $C:$C, C464, $P:$P, "&gt;="&amp;DATE(YEAR(P464),MONTH(P464),1), $P:$P, "&lt;="&amp;EOMONTH(P464,0))&gt;10), TEXT(P464, "MMMM"), "")</f>
        <v>septiembre</v>
      </c>
      <c r="X464" t="str" cm="1">
        <f t="array" ref="X464">IF(AND(P464&lt;&gt;"", P464&gt;=DATE(YEAR(P464),MONTH(P464),1), SUMIFS($K:$K, $C:$C, C464, $P:$P, "&gt;="&amp;DATE(YEAR(P464),MONTH(P464),1), $P:$P, "&lt;="&amp;EOMONTH(P464,0))&gt;10), _xlfn.TEXTJOIN(", ", TRUE, _xlfn._xlws.FILTER($R:$R, ($C:$C=C464) * ($P:$P&gt;=DATE(YEAR(P464),MONTH(P464),1)) * ($P:$P&lt;=EOMONTH(P464,0)))), "")</f>
        <v>S626, S626</v>
      </c>
      <c r="Y464" t="str" cm="1">
        <f t="array" ref="Y464">IF(AND(P464&lt;&gt;"", P464&gt;=DATE(YEAR(P464),MONTH(P464),1), SUMIFS($K:$K, $C:$C, C464, $P:$P, "&gt;="&amp;DATE(YEAR(P464),MONTH(P464),1), $P:$P, "&lt;="&amp;EOMONTH(P464,0))&gt;10), _xlfn.TEXTJOIN(", ", TRUE, _xlfn._xlws.FILTER($S:$S, ($C:$C=C464) * ($P:$P&gt;=DATE(YEAR(P464),MONTH(P464),1)) * ($P:$P&lt;=EOMONTH(P464,0)))), "")</f>
        <v>Fractura de otro dedo de la mano, Fractura de otro dedo de la mano</v>
      </c>
    </row>
    <row r="465" spans="1:25" x14ac:dyDescent="0.25">
      <c r="A465" s="83">
        <v>458</v>
      </c>
      <c r="B465" s="111" t="s">
        <v>26038</v>
      </c>
      <c r="C465" s="159" t="str">
        <f>_xlfn.XLOOKUP(D465,[1]!Data[CEDULA],[1]!Data[Nombre Completo],"No Existe",0,1)</f>
        <v>NESTOR MANUEL JIMENEZ ARTETA</v>
      </c>
      <c r="D465" s="163">
        <v>1044391982</v>
      </c>
      <c r="E465" s="140">
        <f>IFERROR(_xlfn.NUMBERVALUE(Data[[#This Row],[CEDULA ]],",","."),_xlfn.NUMBERVALUE(Data[[#This Row],[CEDULA ]],".",","))</f>
        <v>1044391982</v>
      </c>
      <c r="F465" s="140" t="str">
        <f>_xlfn.XLOOKUP(E465,[1]!Data[CEDULA],[1]!Data[CARGO],"No Existe",0,1)</f>
        <v>SUPERNUMERARIO(A)</v>
      </c>
      <c r="G465" s="11" t="str">
        <f>_xlfn.XLOOKUP(E465,[1]!Data[CEDULA],[1]!Data[EMPRESA DONDE PRESTA SERVICIO],"No Existe",0,1)</f>
        <v>COMFAMILIAR ATLANTICO</v>
      </c>
      <c r="H465" s="11" t="str">
        <f>_xlfn.XLOOKUP(E465,[1]!Data[CEDULA],[1]!Data[UBICACIÓN],"No Existe",0,1)</f>
        <v>TURIPANA MERCADEO</v>
      </c>
      <c r="I465" s="9" t="s">
        <v>25912</v>
      </c>
      <c r="J465" s="111" t="str">
        <f>UPPER(TEXT(Data[[#This Row],[F. INICIO]],"mmmm"))</f>
        <v>OCTUBRE</v>
      </c>
      <c r="K465" s="13">
        <v>21</v>
      </c>
      <c r="L465" s="11" t="s">
        <v>5</v>
      </c>
      <c r="M465" s="9" t="s">
        <v>12606</v>
      </c>
      <c r="N465" s="141" t="str">
        <f>_xlfn.XLOOKUP(D465,[1]!Data[CEDULA],[1]!Data[EPS/SURA],"No Existe",0,1)</f>
        <v>SALUD TOTAL</v>
      </c>
      <c r="O465" s="5">
        <f>YEAR(Data[[#This Row],[F. INICIO]])</f>
        <v>2019</v>
      </c>
      <c r="P465" s="19">
        <v>43739</v>
      </c>
      <c r="Q465" s="7">
        <v>43759</v>
      </c>
      <c r="R465" s="11" t="s">
        <v>4929</v>
      </c>
      <c r="S465" s="92" t="str">
        <f>IF(Data[[#This Row],[TIPO DE INCAPACIDAD]]="LICENCIA DE PATERNIDAD","Licencia de paternidad",IF(Data[[#This Row],[TIPO DE INCAPACIDAD]]="LICENCIA DE LUTO","Licencia de Luto",_xlfn.IFNA(VLOOKUP(R465,'CIE-10 PARA RIPS'!$A$6:B13630,2,0),"No especificado")))</f>
        <v>Fractura de otro dedo de la mano</v>
      </c>
      <c r="T465" t="str">
        <f>IF(P465&lt;&gt;"", IF(P465&gt;0, IF(P465&lt;=DATE(YEAR(P465),MONTH(P465),DAY(P465)), IF(P465&gt;=DATE(YEAR(P465),MONTH(P465),1), IF(K465&gt;10, C465, IF(SUMIFS($K:$K, $C:$C, C465, $P:$P, "&gt;="&amp;DATE(YEAR(P465),MONTH(P465),1), $P:$P, "&lt;="&amp;EOMONTH(P465,0))&gt;10, C465, "")), ""))), "")</f>
        <v>NESTOR MANUEL JIMENEZ ARTETA</v>
      </c>
      <c r="U465">
        <f>IF(AND(P465&lt;&gt;"", P465&gt;=DATE(YEAR(P465),MONTH(P465),1), SUMIFS($K:$K, $C:$C, C465, $P:$P, "&gt;="&amp;DATE(YEAR(P465),MONTH(P465),1), $P:$P, "&lt;="&amp;EOMONTH(P465,0))&gt;10), K465, "")</f>
        <v>21</v>
      </c>
      <c r="V465">
        <f>IF(AND(P465&lt;&gt;"", P465&gt;=DATE(YEAR(P465),MONTH(P465),1), SUMIFS($K:$K, $C:$C, C465, $P:$P, "&gt;="&amp;DATE(YEAR(P465),MONTH(P465),1), $P:$P, "&lt;="&amp;EOMONTH(P465,0))&gt;10), YEAR(P465), "")</f>
        <v>2019</v>
      </c>
      <c r="W465" t="str">
        <f>IF(AND(P465&lt;&gt;"", P465&gt;=DATE(YEAR(P465),MONTH(P465),1), SUMIFS($K:$K, $C:$C, C465, $P:$P, "&gt;="&amp;DATE(YEAR(P465),MONTH(P465),1), $P:$P, "&lt;="&amp;EOMONTH(P465,0))&gt;10), TEXT(P465, "MMMM"), "")</f>
        <v>octubre</v>
      </c>
      <c r="X465" t="str" cm="1">
        <f t="array" ref="X465">IF(AND(P465&lt;&gt;"", P465&gt;=DATE(YEAR(P465),MONTH(P465),1), SUMIFS($K:$K, $C:$C, C465, $P:$P, "&gt;="&amp;DATE(YEAR(P465),MONTH(P465),1), $P:$P, "&lt;="&amp;EOMONTH(P465,0))&gt;10), _xlfn.TEXTJOIN(", ", TRUE, _xlfn._xlws.FILTER($R:$R, ($C:$C=C465) * ($P:$P&gt;=DATE(YEAR(P465),MONTH(P465),1)) * ($P:$P&lt;=EOMONTH(P465,0)))), "")</f>
        <v>S626</v>
      </c>
      <c r="Y465" t="str" cm="1">
        <f t="array" ref="Y465">IF(AND(P465&lt;&gt;"", P465&gt;=DATE(YEAR(P465),MONTH(P465),1), SUMIFS($K:$K, $C:$C, C465, $P:$P, "&gt;="&amp;DATE(YEAR(P465),MONTH(P465),1), $P:$P, "&lt;="&amp;EOMONTH(P465,0))&gt;10), _xlfn.TEXTJOIN(", ", TRUE, _xlfn._xlws.FILTER($S:$S, ($C:$C=C465) * ($P:$P&gt;=DATE(YEAR(P465),MONTH(P465),1)) * ($P:$P&lt;=EOMONTH(P465,0)))), "")</f>
        <v>Fractura de otro dedo de la mano</v>
      </c>
    </row>
    <row r="466" spans="1:25" x14ac:dyDescent="0.25">
      <c r="A466" s="83">
        <v>459</v>
      </c>
      <c r="B466" s="111" t="s">
        <v>26038</v>
      </c>
      <c r="C466" s="159" t="str">
        <f>_xlfn.XLOOKUP(D466,[1]!Data[CEDULA],[1]!Data[Nombre Completo],"No Existe",0,1)</f>
        <v>NESTOR MANUEL JIMENEZ ARTETA</v>
      </c>
      <c r="D466" s="163">
        <v>1044391982</v>
      </c>
      <c r="E466" s="140">
        <f>IFERROR(_xlfn.NUMBERVALUE(Data[[#This Row],[CEDULA ]],",","."),_xlfn.NUMBERVALUE(Data[[#This Row],[CEDULA ]],".",","))</f>
        <v>1044391982</v>
      </c>
      <c r="F466" s="140" t="str">
        <f>_xlfn.XLOOKUP(E466,[1]!Data[CEDULA],[1]!Data[CARGO],"No Existe",0,1)</f>
        <v>SUPERNUMERARIO(A)</v>
      </c>
      <c r="G466" s="11" t="str">
        <f>_xlfn.XLOOKUP(E466,[1]!Data[CEDULA],[1]!Data[EMPRESA DONDE PRESTA SERVICIO],"No Existe",0,1)</f>
        <v>COMFAMILIAR ATLANTICO</v>
      </c>
      <c r="H466" s="11" t="str">
        <f>_xlfn.XLOOKUP(E466,[1]!Data[CEDULA],[1]!Data[UBICACIÓN],"No Existe",0,1)</f>
        <v>TURIPANA MERCADEO</v>
      </c>
      <c r="I466" s="11" t="s">
        <v>25912</v>
      </c>
      <c r="J466" s="111" t="str">
        <f>UPPER(TEXT(Data[[#This Row],[F. INICIO]],"mmmm"))</f>
        <v>JULIO</v>
      </c>
      <c r="K466" s="13">
        <v>3</v>
      </c>
      <c r="L466" s="11" t="s">
        <v>5</v>
      </c>
      <c r="M466" s="9" t="s">
        <v>12606</v>
      </c>
      <c r="N466" s="141" t="str">
        <f>_xlfn.XLOOKUP(D466,[1]!Data[CEDULA],[1]!Data[EPS/SURA],"No Existe",0,1)</f>
        <v>SALUD TOTAL</v>
      </c>
      <c r="O466" s="5">
        <f>YEAR(Data[[#This Row],[F. INICIO]])</f>
        <v>2019</v>
      </c>
      <c r="P466" s="19">
        <v>43674</v>
      </c>
      <c r="Q466" s="7">
        <v>43676</v>
      </c>
      <c r="R466" s="11" t="s">
        <v>4929</v>
      </c>
      <c r="S466" s="92" t="str">
        <f>IF(Data[[#This Row],[TIPO DE INCAPACIDAD]]="LICENCIA DE PATERNIDAD","Licencia de paternidad",IF(Data[[#This Row],[TIPO DE INCAPACIDAD]]="LICENCIA DE LUTO","Licencia de Luto",_xlfn.IFNA(VLOOKUP(R466,'CIE-10 PARA RIPS'!$A$6:B13631,2,0),"No especificado")))</f>
        <v>Fractura de otro dedo de la mano</v>
      </c>
      <c r="T466" t="str">
        <f>IF(P466&lt;&gt;"", IF(P466&gt;0, IF(P466&lt;=DATE(YEAR(P466),MONTH(P466),DAY(P466)), IF(P466&gt;=DATE(YEAR(P466),MONTH(P466),1), IF(K466&gt;10, C466, IF(SUMIFS($K:$K, $C:$C, C466, $P:$P, "&gt;="&amp;DATE(YEAR(P466),MONTH(P466),1), $P:$P, "&lt;="&amp;EOMONTH(P466,0))&gt;10, C466, "")), ""))), "")</f>
        <v/>
      </c>
      <c r="U466" t="str">
        <f>IF(AND(P466&lt;&gt;"", P466&gt;=DATE(YEAR(P466),MONTH(P466),1), SUMIFS($K:$K, $C:$C, C466, $P:$P, "&gt;="&amp;DATE(YEAR(P466),MONTH(P466),1), $P:$P, "&lt;="&amp;EOMONTH(P466,0))&gt;10), K466, "")</f>
        <v/>
      </c>
      <c r="V466" t="str">
        <f>IF(AND(P466&lt;&gt;"", P466&gt;=DATE(YEAR(P466),MONTH(P466),1), SUMIFS($K:$K, $C:$C, C466, $P:$P, "&gt;="&amp;DATE(YEAR(P466),MONTH(P466),1), $P:$P, "&lt;="&amp;EOMONTH(P466,0))&gt;10), YEAR(P466), "")</f>
        <v/>
      </c>
      <c r="W466" t="str">
        <f>IF(AND(P466&lt;&gt;"", P466&gt;=DATE(YEAR(P466),MONTH(P466),1), SUMIFS($K:$K, $C:$C, C466, $P:$P, "&gt;="&amp;DATE(YEAR(P466),MONTH(P466),1), $P:$P, "&lt;="&amp;EOMONTH(P466,0))&gt;10), TEXT(P466, "MMMM"), "")</f>
        <v/>
      </c>
      <c r="X466" t="str" cm="1">
        <f t="array" ref="X466">IF(AND(P466&lt;&gt;"", P466&gt;=DATE(YEAR(P466),MONTH(P466),1), SUMIFS($K:$K, $C:$C, C466, $P:$P, "&gt;="&amp;DATE(YEAR(P466),MONTH(P466),1), $P:$P, "&lt;="&amp;EOMONTH(P466,0))&gt;10), _xlfn.TEXTJOIN(", ", TRUE, _xlfn._xlws.FILTER($R:$R, ($C:$C=C466) * ($P:$P&gt;=DATE(YEAR(P466),MONTH(P466),1)) * ($P:$P&lt;=EOMONTH(P466,0)))), "")</f>
        <v/>
      </c>
      <c r="Y466" t="str" cm="1">
        <f t="array" ref="Y466">IF(AND(P466&lt;&gt;"", P466&gt;=DATE(YEAR(P466),MONTH(P466),1), SUMIFS($K:$K, $C:$C, C466, $P:$P, "&gt;="&amp;DATE(YEAR(P466),MONTH(P466),1), $P:$P, "&lt;="&amp;EOMONTH(P466,0))&gt;10), _xlfn.TEXTJOIN(", ", TRUE, _xlfn._xlws.FILTER($S:$S, ($C:$C=C466) * ($P:$P&gt;=DATE(YEAR(P466),MONTH(P466),1)) * ($P:$P&lt;=EOMONTH(P466,0)))), "")</f>
        <v/>
      </c>
    </row>
    <row r="467" spans="1:25" x14ac:dyDescent="0.25">
      <c r="A467" s="83">
        <v>460</v>
      </c>
      <c r="B467" s="111" t="s">
        <v>26038</v>
      </c>
      <c r="C467" s="159" t="str">
        <f>_xlfn.XLOOKUP(D467,[1]!Data[CEDULA],[1]!Data[Nombre Completo],"No Existe",0,1)</f>
        <v>NESTOR MANUEL JIMENEZ ARTETA</v>
      </c>
      <c r="D467" s="163">
        <v>1044391982</v>
      </c>
      <c r="E467" s="140">
        <f>IFERROR(_xlfn.NUMBERVALUE(Data[[#This Row],[CEDULA ]],",","."),_xlfn.NUMBERVALUE(Data[[#This Row],[CEDULA ]],".",","))</f>
        <v>1044391982</v>
      </c>
      <c r="F467" s="140" t="str">
        <f>_xlfn.XLOOKUP(E467,[1]!Data[CEDULA],[1]!Data[CARGO],"No Existe",0,1)</f>
        <v>SUPERNUMERARIO(A)</v>
      </c>
      <c r="G467" s="11" t="str">
        <f>_xlfn.XLOOKUP(E467,[1]!Data[CEDULA],[1]!Data[EMPRESA DONDE PRESTA SERVICIO],"No Existe",0,1)</f>
        <v>COMFAMILIAR ATLANTICO</v>
      </c>
      <c r="H467" s="11" t="str">
        <f>_xlfn.XLOOKUP(E467,[1]!Data[CEDULA],[1]!Data[UBICACIÓN],"No Existe",0,1)</f>
        <v>TURIPANA MERCADEO</v>
      </c>
      <c r="I467" s="11" t="s">
        <v>25912</v>
      </c>
      <c r="J467" s="111" t="str">
        <f>UPPER(TEXT(Data[[#This Row],[F. INICIO]],"mmmm"))</f>
        <v>AGOSTO</v>
      </c>
      <c r="K467" s="13">
        <v>1</v>
      </c>
      <c r="L467" s="11" t="s">
        <v>5</v>
      </c>
      <c r="M467" s="9" t="s">
        <v>12606</v>
      </c>
      <c r="N467" s="141" t="str">
        <f>_xlfn.XLOOKUP(D467,[1]!Data[CEDULA],[1]!Data[EPS/SURA],"No Existe",0,1)</f>
        <v>SALUD TOTAL</v>
      </c>
      <c r="O467" s="5">
        <f>YEAR(Data[[#This Row],[F. INICIO]])</f>
        <v>2019</v>
      </c>
      <c r="P467" s="26">
        <v>43678</v>
      </c>
      <c r="Q467" s="26">
        <v>43678</v>
      </c>
      <c r="R467" s="11" t="s">
        <v>4929</v>
      </c>
      <c r="S467" s="92" t="str">
        <f>IF(Data[[#This Row],[TIPO DE INCAPACIDAD]]="LICENCIA DE PATERNIDAD","Licencia de paternidad",IF(Data[[#This Row],[TIPO DE INCAPACIDAD]]="LICENCIA DE LUTO","Licencia de Luto",_xlfn.IFNA(VLOOKUP(R467,'CIE-10 PARA RIPS'!$A$6:B13632,2,0),"No especificado")))</f>
        <v>Fractura de otro dedo de la mano</v>
      </c>
      <c r="T467" t="str">
        <f>IF(P467&lt;&gt;"", IF(P467&gt;0, IF(P467&lt;=DATE(YEAR(P467),MONTH(P467),DAY(P467)), IF(P467&gt;=DATE(YEAR(P467),MONTH(P467),1), IF(K467&gt;10, C467, IF(SUMIFS($K:$K, $C:$C, C467, $P:$P, "&gt;="&amp;DATE(YEAR(P467),MONTH(P467),1), $P:$P, "&lt;="&amp;EOMONTH(P467,0))&gt;10, C467, "")), ""))), "")</f>
        <v>NESTOR MANUEL JIMENEZ ARTETA</v>
      </c>
      <c r="U467">
        <f>IF(AND(P467&lt;&gt;"", P467&gt;=DATE(YEAR(P467),MONTH(P467),1), SUMIFS($K:$K, $C:$C, C467, $P:$P, "&gt;="&amp;DATE(YEAR(P467),MONTH(P467),1), $P:$P, "&lt;="&amp;EOMONTH(P467,0))&gt;10), K467, "")</f>
        <v>1</v>
      </c>
      <c r="V467">
        <f>IF(AND(P467&lt;&gt;"", P467&gt;=DATE(YEAR(P467),MONTH(P467),1), SUMIFS($K:$K, $C:$C, C467, $P:$P, "&gt;="&amp;DATE(YEAR(P467),MONTH(P467),1), $P:$P, "&lt;="&amp;EOMONTH(P467,0))&gt;10), YEAR(P467), "")</f>
        <v>2019</v>
      </c>
      <c r="W467" t="str">
        <f>IF(AND(P467&lt;&gt;"", P467&gt;=DATE(YEAR(P467),MONTH(P467),1), SUMIFS($K:$K, $C:$C, C467, $P:$P, "&gt;="&amp;DATE(YEAR(P467),MONTH(P467),1), $P:$P, "&lt;="&amp;EOMONTH(P467,0))&gt;10), TEXT(P467, "MMMM"), "")</f>
        <v>agosto</v>
      </c>
      <c r="X467" t="str" cm="1">
        <f t="array" ref="X467">IF(AND(P467&lt;&gt;"", P467&gt;=DATE(YEAR(P467),MONTH(P467),1), SUMIFS($K:$K, $C:$C, C467, $P:$P, "&gt;="&amp;DATE(YEAR(P467),MONTH(P467),1), $P:$P, "&lt;="&amp;EOMONTH(P467,0))&gt;10), _xlfn.TEXTJOIN(", ", TRUE, _xlfn._xlws.FILTER($R:$R, ($C:$C=C467) * ($P:$P&gt;=DATE(YEAR(P467),MONTH(P467),1)) * ($P:$P&lt;=EOMONTH(P467,0)))), "")</f>
        <v>S626, S626, S626</v>
      </c>
      <c r="Y467" t="str" cm="1">
        <f t="array" ref="Y467">IF(AND(P467&lt;&gt;"", P467&gt;=DATE(YEAR(P467),MONTH(P467),1), SUMIFS($K:$K, $C:$C, C467, $P:$P, "&gt;="&amp;DATE(YEAR(P467),MONTH(P467),1), $P:$P, "&lt;="&amp;EOMONTH(P467,0))&gt;10), _xlfn.TEXTJOIN(", ", TRUE, _xlfn._xlws.FILTER($S:$S, ($C:$C=C467) * ($P:$P&gt;=DATE(YEAR(P467),MONTH(P467),1)) * ($P:$P&lt;=EOMONTH(P467,0)))), "")</f>
        <v>Fractura de otro dedo de la mano, Fractura de otro dedo de la mano, Fractura de otro dedo de la mano</v>
      </c>
    </row>
    <row r="468" spans="1:25" x14ac:dyDescent="0.25">
      <c r="A468" s="83">
        <v>461</v>
      </c>
      <c r="B468" s="111" t="s">
        <v>26038</v>
      </c>
      <c r="C468" s="159" t="str">
        <f>_xlfn.XLOOKUP(D468,[1]!Data[CEDULA],[1]!Data[Nombre Completo],"No Existe",0,1)</f>
        <v>NESTOR MANUEL JIMENEZ ARTETA</v>
      </c>
      <c r="D468" s="163">
        <v>1044391982</v>
      </c>
      <c r="E468" s="140">
        <f>IFERROR(_xlfn.NUMBERVALUE(Data[[#This Row],[CEDULA ]],",","."),_xlfn.NUMBERVALUE(Data[[#This Row],[CEDULA ]],".",","))</f>
        <v>1044391982</v>
      </c>
      <c r="F468" s="140" t="str">
        <f>_xlfn.XLOOKUP(E468,[1]!Data[CEDULA],[1]!Data[CARGO],"No Existe",0,1)</f>
        <v>SUPERNUMERARIO(A)</v>
      </c>
      <c r="G468" s="11" t="str">
        <f>_xlfn.XLOOKUP(E468,[1]!Data[CEDULA],[1]!Data[EMPRESA DONDE PRESTA SERVICIO],"No Existe",0,1)</f>
        <v>COMFAMILIAR ATLANTICO</v>
      </c>
      <c r="H468" s="11" t="str">
        <f>_xlfn.XLOOKUP(E468,[1]!Data[CEDULA],[1]!Data[UBICACIÓN],"No Existe",0,1)</f>
        <v>TURIPANA MERCADEO</v>
      </c>
      <c r="I468" s="11" t="s">
        <v>25912</v>
      </c>
      <c r="J468" s="111" t="str">
        <f>UPPER(TEXT(Data[[#This Row],[F. INICIO]],"mmmm"))</f>
        <v>AGOSTO</v>
      </c>
      <c r="K468" s="13">
        <v>20</v>
      </c>
      <c r="L468" s="11" t="s">
        <v>5</v>
      </c>
      <c r="M468" s="9" t="s">
        <v>12606</v>
      </c>
      <c r="N468" s="141" t="str">
        <f>_xlfn.XLOOKUP(D468,[1]!Data[CEDULA],[1]!Data[EPS/SURA],"No Existe",0,1)</f>
        <v>SALUD TOTAL</v>
      </c>
      <c r="O468" s="5">
        <f>YEAR(Data[[#This Row],[F. INICIO]])</f>
        <v>2019</v>
      </c>
      <c r="P468" s="26">
        <v>43678</v>
      </c>
      <c r="Q468" s="26">
        <v>43697</v>
      </c>
      <c r="R468" s="11" t="s">
        <v>4929</v>
      </c>
      <c r="S468" s="92" t="str">
        <f>IF(Data[[#This Row],[TIPO DE INCAPACIDAD]]="LICENCIA DE PATERNIDAD","Licencia de paternidad",IF(Data[[#This Row],[TIPO DE INCAPACIDAD]]="LICENCIA DE LUTO","Licencia de Luto",_xlfn.IFNA(VLOOKUP(R468,'CIE-10 PARA RIPS'!$A$6:B13633,2,0),"No especificado")))</f>
        <v>Fractura de otro dedo de la mano</v>
      </c>
      <c r="T468" t="str">
        <f>IF(P468&lt;&gt;"", IF(P468&gt;0, IF(P468&lt;=DATE(YEAR(P468),MONTH(P468),DAY(P468)), IF(P468&gt;=DATE(YEAR(P468),MONTH(P468),1), IF(K468&gt;10, C468, IF(SUMIFS($K:$K, $C:$C, C468, $P:$P, "&gt;="&amp;DATE(YEAR(P468),MONTH(P468),1), $P:$P, "&lt;="&amp;EOMONTH(P468,0))&gt;10, C468, "")), ""))), "")</f>
        <v>NESTOR MANUEL JIMENEZ ARTETA</v>
      </c>
      <c r="U468">
        <f>IF(AND(P468&lt;&gt;"", P468&gt;=DATE(YEAR(P468),MONTH(P468),1), SUMIFS($K:$K, $C:$C, C468, $P:$P, "&gt;="&amp;DATE(YEAR(P468),MONTH(P468),1), $P:$P, "&lt;="&amp;EOMONTH(P468,0))&gt;10), K468, "")</f>
        <v>20</v>
      </c>
      <c r="V468">
        <f>IF(AND(P468&lt;&gt;"", P468&gt;=DATE(YEAR(P468),MONTH(P468),1), SUMIFS($K:$K, $C:$C, C468, $P:$P, "&gt;="&amp;DATE(YEAR(P468),MONTH(P468),1), $P:$P, "&lt;="&amp;EOMONTH(P468,0))&gt;10), YEAR(P468), "")</f>
        <v>2019</v>
      </c>
      <c r="W468" t="str">
        <f>IF(AND(P468&lt;&gt;"", P468&gt;=DATE(YEAR(P468),MONTH(P468),1), SUMIFS($K:$K, $C:$C, C468, $P:$P, "&gt;="&amp;DATE(YEAR(P468),MONTH(P468),1), $P:$P, "&lt;="&amp;EOMONTH(P468,0))&gt;10), TEXT(P468, "MMMM"), "")</f>
        <v>agosto</v>
      </c>
      <c r="X468" t="str" cm="1">
        <f t="array" ref="X468">IF(AND(P468&lt;&gt;"", P468&gt;=DATE(YEAR(P468),MONTH(P468),1), SUMIFS($K:$K, $C:$C, C468, $P:$P, "&gt;="&amp;DATE(YEAR(P468),MONTH(P468),1), $P:$P, "&lt;="&amp;EOMONTH(P468,0))&gt;10), _xlfn.TEXTJOIN(", ", TRUE, _xlfn._xlws.FILTER($R:$R, ($C:$C=C468) * ($P:$P&gt;=DATE(YEAR(P468),MONTH(P468),1)) * ($P:$P&lt;=EOMONTH(P468,0)))), "")</f>
        <v>S626, S626, S626</v>
      </c>
      <c r="Y468" t="str" cm="1">
        <f t="array" ref="Y468">IF(AND(P468&lt;&gt;"", P468&gt;=DATE(YEAR(P468),MONTH(P468),1), SUMIFS($K:$K, $C:$C, C468, $P:$P, "&gt;="&amp;DATE(YEAR(P468),MONTH(P468),1), $P:$P, "&lt;="&amp;EOMONTH(P468,0))&gt;10), _xlfn.TEXTJOIN(", ", TRUE, _xlfn._xlws.FILTER($S:$S, ($C:$C=C468) * ($P:$P&gt;=DATE(YEAR(P468),MONTH(P468),1)) * ($P:$P&lt;=EOMONTH(P468,0)))), "")</f>
        <v>Fractura de otro dedo de la mano, Fractura de otro dedo de la mano, Fractura de otro dedo de la mano</v>
      </c>
    </row>
    <row r="469" spans="1:25" x14ac:dyDescent="0.25">
      <c r="A469" s="83">
        <v>462</v>
      </c>
      <c r="B469" s="111" t="s">
        <v>26038</v>
      </c>
      <c r="C469" s="159" t="str">
        <f>_xlfn.XLOOKUP(D469,[1]!Data[CEDULA],[1]!Data[Nombre Completo],"No Existe",0,1)</f>
        <v>NESTOR MANUEL JIMENEZ ARTETA</v>
      </c>
      <c r="D469" s="163">
        <v>1044391982</v>
      </c>
      <c r="E469" s="140">
        <f>IFERROR(_xlfn.NUMBERVALUE(Data[[#This Row],[CEDULA ]],",","."),_xlfn.NUMBERVALUE(Data[[#This Row],[CEDULA ]],".",","))</f>
        <v>1044391982</v>
      </c>
      <c r="F469" s="140" t="str">
        <f>_xlfn.XLOOKUP(E469,[1]!Data[CEDULA],[1]!Data[CARGO],"No Existe",0,1)</f>
        <v>SUPERNUMERARIO(A)</v>
      </c>
      <c r="G469" s="11" t="str">
        <f>_xlfn.XLOOKUP(E469,[1]!Data[CEDULA],[1]!Data[EMPRESA DONDE PRESTA SERVICIO],"No Existe",0,1)</f>
        <v>COMFAMILIAR ATLANTICO</v>
      </c>
      <c r="H469" s="11" t="str">
        <f>_xlfn.XLOOKUP(E469,[1]!Data[CEDULA],[1]!Data[UBICACIÓN],"No Existe",0,1)</f>
        <v>TURIPANA MERCADEO</v>
      </c>
      <c r="I469" s="11" t="s">
        <v>25912</v>
      </c>
      <c r="J469" s="111" t="str">
        <f>UPPER(TEXT(Data[[#This Row],[F. INICIO]],"mmmm"))</f>
        <v>AGOSTO</v>
      </c>
      <c r="K469" s="13">
        <v>30</v>
      </c>
      <c r="L469" s="11" t="s">
        <v>5</v>
      </c>
      <c r="M469" s="9" t="s">
        <v>12606</v>
      </c>
      <c r="N469" s="141" t="str">
        <f>_xlfn.XLOOKUP(D469,[1]!Data[CEDULA],[1]!Data[EPS/SURA],"No Existe",0,1)</f>
        <v>SALUD TOTAL</v>
      </c>
      <c r="O469" s="5">
        <f>YEAR(Data[[#This Row],[F. INICIO]])</f>
        <v>2019</v>
      </c>
      <c r="P469" s="26">
        <v>43700</v>
      </c>
      <c r="Q469" s="7">
        <v>43708</v>
      </c>
      <c r="R469" s="11" t="s">
        <v>4929</v>
      </c>
      <c r="S469" s="92" t="str">
        <f>IF(Data[[#This Row],[TIPO DE INCAPACIDAD]]="LICENCIA DE PATERNIDAD","Licencia de paternidad",IF(Data[[#This Row],[TIPO DE INCAPACIDAD]]="LICENCIA DE LUTO","Licencia de Luto",_xlfn.IFNA(VLOOKUP(R469,'CIE-10 PARA RIPS'!$A$6:B13634,2,0),"No especificado")))</f>
        <v>Fractura de otro dedo de la mano</v>
      </c>
      <c r="T469" t="str">
        <f>IF(P469&lt;&gt;"", IF(P469&gt;0, IF(P469&lt;=DATE(YEAR(P469),MONTH(P469),DAY(P469)), IF(P469&gt;=DATE(YEAR(P469),MONTH(P469),1), IF(K469&gt;10, C469, IF(SUMIFS($K:$K, $C:$C, C469, $P:$P, "&gt;="&amp;DATE(YEAR(P469),MONTH(P469),1), $P:$P, "&lt;="&amp;EOMONTH(P469,0))&gt;10, C469, "")), ""))), "")</f>
        <v>NESTOR MANUEL JIMENEZ ARTETA</v>
      </c>
      <c r="U469">
        <f>IF(AND(P469&lt;&gt;"", P469&gt;=DATE(YEAR(P469),MONTH(P469),1), SUMIFS($K:$K, $C:$C, C469, $P:$P, "&gt;="&amp;DATE(YEAR(P469),MONTH(P469),1), $P:$P, "&lt;="&amp;EOMONTH(P469,0))&gt;10), K469, "")</f>
        <v>30</v>
      </c>
      <c r="V469">
        <f>IF(AND(P469&lt;&gt;"", P469&gt;=DATE(YEAR(P469),MONTH(P469),1), SUMIFS($K:$K, $C:$C, C469, $P:$P, "&gt;="&amp;DATE(YEAR(P469),MONTH(P469),1), $P:$P, "&lt;="&amp;EOMONTH(P469,0))&gt;10), YEAR(P469), "")</f>
        <v>2019</v>
      </c>
      <c r="W469" t="str">
        <f>IF(AND(P469&lt;&gt;"", P469&gt;=DATE(YEAR(P469),MONTH(P469),1), SUMIFS($K:$K, $C:$C, C469, $P:$P, "&gt;="&amp;DATE(YEAR(P469),MONTH(P469),1), $P:$P, "&lt;="&amp;EOMONTH(P469,0))&gt;10), TEXT(P469, "MMMM"), "")</f>
        <v>agosto</v>
      </c>
      <c r="X469" t="str" cm="1">
        <f t="array" ref="X469">IF(AND(P469&lt;&gt;"", P469&gt;=DATE(YEAR(P469),MONTH(P469),1), SUMIFS($K:$K, $C:$C, C469, $P:$P, "&gt;="&amp;DATE(YEAR(P469),MONTH(P469),1), $P:$P, "&lt;="&amp;EOMONTH(P469,0))&gt;10), _xlfn.TEXTJOIN(", ", TRUE, _xlfn._xlws.FILTER($R:$R, ($C:$C=C469) * ($P:$P&gt;=DATE(YEAR(P469),MONTH(P469),1)) * ($P:$P&lt;=EOMONTH(P469,0)))), "")</f>
        <v>S626, S626, S626</v>
      </c>
      <c r="Y469" t="str" cm="1">
        <f t="array" ref="Y469">IF(AND(P469&lt;&gt;"", P469&gt;=DATE(YEAR(P469),MONTH(P469),1), SUMIFS($K:$K, $C:$C, C469, $P:$P, "&gt;="&amp;DATE(YEAR(P469),MONTH(P469),1), $P:$P, "&lt;="&amp;EOMONTH(P469,0))&gt;10), _xlfn.TEXTJOIN(", ", TRUE, _xlfn._xlws.FILTER($S:$S, ($C:$C=C469) * ($P:$P&gt;=DATE(YEAR(P469),MONTH(P469),1)) * ($P:$P&lt;=EOMONTH(P469,0)))), "")</f>
        <v>Fractura de otro dedo de la mano, Fractura de otro dedo de la mano, Fractura de otro dedo de la mano</v>
      </c>
    </row>
    <row r="470" spans="1:25" x14ac:dyDescent="0.25">
      <c r="A470" s="83">
        <v>463</v>
      </c>
      <c r="B470" s="111" t="s">
        <v>26038</v>
      </c>
      <c r="C470" s="159" t="str">
        <f>_xlfn.XLOOKUP(D470,[1]!Data[CEDULA],[1]!Data[Nombre Completo],"No Existe",0,1)</f>
        <v>NESTOR MANUEL JIMENEZ ARTETA</v>
      </c>
      <c r="D470" s="163">
        <v>1044391982</v>
      </c>
      <c r="E470" s="140">
        <f>IFERROR(_xlfn.NUMBERVALUE(Data[[#This Row],[CEDULA ]],",","."),_xlfn.NUMBERVALUE(Data[[#This Row],[CEDULA ]],".",","))</f>
        <v>1044391982</v>
      </c>
      <c r="F470" s="140" t="str">
        <f>_xlfn.XLOOKUP(E470,[1]!Data[CEDULA],[1]!Data[CARGO],"No Existe",0,1)</f>
        <v>SUPERNUMERARIO(A)</v>
      </c>
      <c r="G470" s="11" t="str">
        <f>_xlfn.XLOOKUP(E470,[1]!Data[CEDULA],[1]!Data[EMPRESA DONDE PRESTA SERVICIO],"No Existe",0,1)</f>
        <v>COMFAMILIAR ATLANTICO</v>
      </c>
      <c r="H470" s="11" t="str">
        <f>_xlfn.XLOOKUP(E470,[1]!Data[CEDULA],[1]!Data[UBICACIÓN],"No Existe",0,1)</f>
        <v>TURIPANA MERCADEO</v>
      </c>
      <c r="I470" s="11" t="s">
        <v>25912</v>
      </c>
      <c r="J470" s="111" t="str">
        <f>UPPER(TEXT(Data[[#This Row],[F. INICIO]],"mmmm"))</f>
        <v>SEPTIEMBRE</v>
      </c>
      <c r="K470" s="13">
        <v>21</v>
      </c>
      <c r="L470" s="11" t="s">
        <v>5</v>
      </c>
      <c r="M470" s="9" t="s">
        <v>12606</v>
      </c>
      <c r="N470" s="141" t="str">
        <f>_xlfn.XLOOKUP(D470,[1]!Data[CEDULA],[1]!Data[EPS/SURA],"No Existe",0,1)</f>
        <v>SALUD TOTAL</v>
      </c>
      <c r="O470" s="5">
        <f>YEAR(Data[[#This Row],[F. INICIO]])</f>
        <v>2019</v>
      </c>
      <c r="P470" s="26">
        <v>43709</v>
      </c>
      <c r="Q470" s="7">
        <v>43729</v>
      </c>
      <c r="R470" s="11" t="s">
        <v>4929</v>
      </c>
      <c r="S470" s="92" t="str">
        <f>IF(Data[[#This Row],[TIPO DE INCAPACIDAD]]="LICENCIA DE PATERNIDAD","Licencia de paternidad",IF(Data[[#This Row],[TIPO DE INCAPACIDAD]]="LICENCIA DE LUTO","Licencia de Luto",_xlfn.IFNA(VLOOKUP(R470,'CIE-10 PARA RIPS'!$A$6:B13635,2,0),"No especificado")))</f>
        <v>Fractura de otro dedo de la mano</v>
      </c>
      <c r="T470" t="str">
        <f>IF(P470&lt;&gt;"", IF(P470&gt;0, IF(P470&lt;=DATE(YEAR(P470),MONTH(P470),DAY(P470)), IF(P470&gt;=DATE(YEAR(P470),MONTH(P470),1), IF(K470&gt;10, C470, IF(SUMIFS($K:$K, $C:$C, C470, $P:$P, "&gt;="&amp;DATE(YEAR(P470),MONTH(P470),1), $P:$P, "&lt;="&amp;EOMONTH(P470,0))&gt;10, C470, "")), ""))), "")</f>
        <v>NESTOR MANUEL JIMENEZ ARTETA</v>
      </c>
      <c r="U470">
        <f>IF(AND(P470&lt;&gt;"", P470&gt;=DATE(YEAR(P470),MONTH(P470),1), SUMIFS($K:$K, $C:$C, C470, $P:$P, "&gt;="&amp;DATE(YEAR(P470),MONTH(P470),1), $P:$P, "&lt;="&amp;EOMONTH(P470,0))&gt;10), K470, "")</f>
        <v>21</v>
      </c>
      <c r="V470">
        <f>IF(AND(P470&lt;&gt;"", P470&gt;=DATE(YEAR(P470),MONTH(P470),1), SUMIFS($K:$K, $C:$C, C470, $P:$P, "&gt;="&amp;DATE(YEAR(P470),MONTH(P470),1), $P:$P, "&lt;="&amp;EOMONTH(P470,0))&gt;10), YEAR(P470), "")</f>
        <v>2019</v>
      </c>
      <c r="W470" t="str">
        <f>IF(AND(P470&lt;&gt;"", P470&gt;=DATE(YEAR(P470),MONTH(P470),1), SUMIFS($K:$K, $C:$C, C470, $P:$P, "&gt;="&amp;DATE(YEAR(P470),MONTH(P470),1), $P:$P, "&lt;="&amp;EOMONTH(P470,0))&gt;10), TEXT(P470, "MMMM"), "")</f>
        <v>septiembre</v>
      </c>
      <c r="X470" t="str" cm="1">
        <f t="array" ref="X470">IF(AND(P470&lt;&gt;"", P470&gt;=DATE(YEAR(P470),MONTH(P470),1), SUMIFS($K:$K, $C:$C, C470, $P:$P, "&gt;="&amp;DATE(YEAR(P470),MONTH(P470),1), $P:$P, "&lt;="&amp;EOMONTH(P470,0))&gt;10), _xlfn.TEXTJOIN(", ", TRUE, _xlfn._xlws.FILTER($R:$R, ($C:$C=C470) * ($P:$P&gt;=DATE(YEAR(P470),MONTH(P470),1)) * ($P:$P&lt;=EOMONTH(P470,0)))), "")</f>
        <v>S626, S626</v>
      </c>
      <c r="Y470" t="str" cm="1">
        <f t="array" ref="Y470">IF(AND(P470&lt;&gt;"", P470&gt;=DATE(YEAR(P470),MONTH(P470),1), SUMIFS($K:$K, $C:$C, C470, $P:$P, "&gt;="&amp;DATE(YEAR(P470),MONTH(P470),1), $P:$P, "&lt;="&amp;EOMONTH(P470,0))&gt;10), _xlfn.TEXTJOIN(", ", TRUE, _xlfn._xlws.FILTER($S:$S, ($C:$C=C470) * ($P:$P&gt;=DATE(YEAR(P470),MONTH(P470),1)) * ($P:$P&lt;=EOMONTH(P470,0)))), "")</f>
        <v>Fractura de otro dedo de la mano, Fractura de otro dedo de la mano</v>
      </c>
    </row>
    <row r="471" spans="1:25" x14ac:dyDescent="0.25">
      <c r="A471" s="83">
        <v>464</v>
      </c>
      <c r="B471" s="111" t="s">
        <v>26038</v>
      </c>
      <c r="C471" s="159" t="str">
        <f>_xlfn.XLOOKUP(D471,[1]!Data[CEDULA],[1]!Data[Nombre Completo],"No Existe",0,1)</f>
        <v>IVAN DARIO MOLINA ARTETA</v>
      </c>
      <c r="D471">
        <v>1044392901</v>
      </c>
      <c r="E471" s="139">
        <f>IFERROR(_xlfn.NUMBERVALUE(Data[[#This Row],[CEDULA ]],",","."),_xlfn.NUMBERVALUE(Data[[#This Row],[CEDULA ]],".",","))</f>
        <v>1044392901</v>
      </c>
      <c r="F471" s="139" t="str">
        <f>_xlfn.XLOOKUP(E471,[1]!Data[CEDULA],[1]!Data[CARGO],"No Existe",0,1)</f>
        <v>SUPERNUMERARIO(A)</v>
      </c>
      <c r="G471" s="11" t="str">
        <f>_xlfn.XLOOKUP(E471,[1]!Data[CEDULA],[1]!Data[EMPRESA DONDE PRESTA SERVICIO],"No Existe",0,1)</f>
        <v>COMFAMILIAR ATLANTICO</v>
      </c>
      <c r="H471" s="11" t="str">
        <f>_xlfn.XLOOKUP(E471,[1]!Data[CEDULA],[1]!Data[UBICACIÓN],"No Existe",0,1)</f>
        <v>TURIPANA</v>
      </c>
      <c r="I471" s="11" t="s">
        <v>25912</v>
      </c>
      <c r="J471" s="111" t="str">
        <f>UPPER(TEXT(Data[[#This Row],[F. INICIO]],"mmmm"))</f>
        <v>AGOSTO</v>
      </c>
      <c r="K471" s="25">
        <v>3</v>
      </c>
      <c r="L471" s="11" t="s">
        <v>5</v>
      </c>
      <c r="M471" s="11" t="s">
        <v>25630</v>
      </c>
      <c r="N471" s="141" t="str">
        <f>_xlfn.XLOOKUP(D471,[1]!Data[CEDULA],[1]!Data[EPS/SURA],"No Existe",0,1)</f>
        <v>EPS/SURA</v>
      </c>
      <c r="O471" s="5">
        <f>YEAR(Data[[#This Row],[F. INICIO]])</f>
        <v>2019</v>
      </c>
      <c r="P471" s="26">
        <v>43695</v>
      </c>
      <c r="Q471" s="7">
        <v>43697</v>
      </c>
      <c r="R471" s="11" t="s">
        <v>12208</v>
      </c>
      <c r="S471" s="92" t="str">
        <f>IF(Data[[#This Row],[TIPO DE INCAPACIDAD]]="LICENCIA DE PATERNIDAD","Licencia de paternidad",IF(Data[[#This Row],[TIPO DE INCAPACIDAD]]="LICENCIA DE LUTO","Licencia de Luto",_xlfn.IFNA(VLOOKUP(R471,'CIE-10 PARA RIPS'!$A$6:B13636,2,0),"No especificado")))</f>
        <v>Infeccion bacteriana, no especificada</v>
      </c>
      <c r="T471" t="str">
        <f>IF(P471&lt;&gt;"", IF(P471&gt;0, IF(P471&lt;=DATE(YEAR(P471),MONTH(P471),DAY(P471)), IF(P471&gt;=DATE(YEAR(P471),MONTH(P471),1), IF(K471&gt;10, C471, IF(SUMIFS($K:$K, $C:$C, C471, $P:$P, "&gt;="&amp;DATE(YEAR(P471),MONTH(P471),1), $P:$P, "&lt;="&amp;EOMONTH(P471,0))&gt;10, C471, "")), ""))), "")</f>
        <v/>
      </c>
      <c r="U471" t="str">
        <f>IF(AND(P471&lt;&gt;"", P471&gt;=DATE(YEAR(P471),MONTH(P471),1), SUMIFS($K:$K, $C:$C, C471, $P:$P, "&gt;="&amp;DATE(YEAR(P471),MONTH(P471),1), $P:$P, "&lt;="&amp;EOMONTH(P471,0))&gt;10), K471, "")</f>
        <v/>
      </c>
      <c r="V471" t="str">
        <f>IF(AND(P471&lt;&gt;"", P471&gt;=DATE(YEAR(P471),MONTH(P471),1), SUMIFS($K:$K, $C:$C, C471, $P:$P, "&gt;="&amp;DATE(YEAR(P471),MONTH(P471),1), $P:$P, "&lt;="&amp;EOMONTH(P471,0))&gt;10), YEAR(P471), "")</f>
        <v/>
      </c>
      <c r="W471" t="str">
        <f>IF(AND(P471&lt;&gt;"", P471&gt;=DATE(YEAR(P471),MONTH(P471),1), SUMIFS($K:$K, $C:$C, C471, $P:$P, "&gt;="&amp;DATE(YEAR(P471),MONTH(P471),1), $P:$P, "&lt;="&amp;EOMONTH(P471,0))&gt;10), TEXT(P471, "MMMM"), "")</f>
        <v/>
      </c>
      <c r="X471" t="str" cm="1">
        <f t="array" ref="X471">IF(AND(P471&lt;&gt;"", P471&gt;=DATE(YEAR(P471),MONTH(P471),1), SUMIFS($K:$K, $C:$C, C471, $P:$P, "&gt;="&amp;DATE(YEAR(P471),MONTH(P471),1), $P:$P, "&lt;="&amp;EOMONTH(P471,0))&gt;10), _xlfn.TEXTJOIN(", ", TRUE, _xlfn._xlws.FILTER($R:$R, ($C:$C=C471) * ($P:$P&gt;=DATE(YEAR(P471),MONTH(P471),1)) * ($P:$P&lt;=EOMONTH(P471,0)))), "")</f>
        <v/>
      </c>
      <c r="Y471" t="str" cm="1">
        <f t="array" ref="Y471">IF(AND(P471&lt;&gt;"", P471&gt;=DATE(YEAR(P471),MONTH(P471),1), SUMIFS($K:$K, $C:$C, C471, $P:$P, "&gt;="&amp;DATE(YEAR(P471),MONTH(P471),1), $P:$P, "&lt;="&amp;EOMONTH(P471,0))&gt;10), _xlfn.TEXTJOIN(", ", TRUE, _xlfn._xlws.FILTER($S:$S, ($C:$C=C471) * ($P:$P&gt;=DATE(YEAR(P471),MONTH(P471),1)) * ($P:$P&lt;=EOMONTH(P471,0)))), "")</f>
        <v/>
      </c>
    </row>
    <row r="472" spans="1:25" x14ac:dyDescent="0.25">
      <c r="A472" s="83">
        <v>465</v>
      </c>
      <c r="B472" s="111" t="s">
        <v>26038</v>
      </c>
      <c r="C472" s="159" t="str">
        <f>_xlfn.XLOOKUP(D472,[1]!Data[CEDULA],[1]!Data[Nombre Completo],"No Existe",0,1)</f>
        <v>GUILLERMO DAVID BUENO GUZMAN</v>
      </c>
      <c r="D472" s="163">
        <v>92125996</v>
      </c>
      <c r="E472" s="140">
        <f>IFERROR(_xlfn.NUMBERVALUE(Data[[#This Row],[CEDULA ]],",","."),_xlfn.NUMBERVALUE(Data[[#This Row],[CEDULA ]],".",","))</f>
        <v>92125996</v>
      </c>
      <c r="F472" s="140" t="str">
        <f>_xlfn.XLOOKUP(E472,[1]!Data[CEDULA],[1]!Data[CARGO],"No Existe",0,1)</f>
        <v>COCINERO 1</v>
      </c>
      <c r="G472" s="11" t="str">
        <f>_xlfn.XLOOKUP(E472,[1]!Data[CEDULA],[1]!Data[EMPRESA DONDE PRESTA SERVICIO],"No Existe",0,1)</f>
        <v>COMFAMILIAR ATLANTICO</v>
      </c>
      <c r="H472" s="11" t="str">
        <f>_xlfn.XLOOKUP(E472,[1]!Data[CEDULA],[1]!Data[UBICACIÓN],"No Existe",0,1)</f>
        <v>CLUB SOCIAL</v>
      </c>
      <c r="I472" s="11" t="s">
        <v>25912</v>
      </c>
      <c r="J472" s="111" t="str">
        <f>UPPER(TEXT(Data[[#This Row],[F. INICIO]],"mmmm"))</f>
        <v>OCTUBRE</v>
      </c>
      <c r="K472" s="13">
        <v>7</v>
      </c>
      <c r="L472" s="11" t="s">
        <v>5</v>
      </c>
      <c r="M472" s="11" t="s">
        <v>25630</v>
      </c>
      <c r="N472" s="141" t="str">
        <f>_xlfn.XLOOKUP(D472,[1]!Data[CEDULA],[1]!Data[EPS/SURA],"No Existe",0,1)</f>
        <v>SALUD TOTAL</v>
      </c>
      <c r="O472" s="5">
        <f>YEAR(Data[[#This Row],[F. INICIO]])</f>
        <v>2019</v>
      </c>
      <c r="P472" s="26">
        <v>43748</v>
      </c>
      <c r="Q472" s="7">
        <v>43754</v>
      </c>
      <c r="R472" s="11" t="s">
        <v>8963</v>
      </c>
      <c r="S472" s="92" t="str">
        <f>IF(Data[[#This Row],[TIPO DE INCAPACIDAD]]="LICENCIA DE PATERNIDAD","Licencia de paternidad",IF(Data[[#This Row],[TIPO DE INCAPACIDAD]]="LICENCIA DE LUTO","Licencia de Luto",_xlfn.IFNA(VLOOKUP(R472,'CIE-10 PARA RIPS'!$A$6:B13637,2,0),"No especificado")))</f>
        <v>Trastorno venoso, no especificado</v>
      </c>
      <c r="T472" t="str">
        <f>IF(P472&lt;&gt;"", IF(P472&gt;0, IF(P472&lt;=DATE(YEAR(P472),MONTH(P472),DAY(P472)), IF(P472&gt;=DATE(YEAR(P472),MONTH(P472),1), IF(K472&gt;10, C472, IF(SUMIFS($K:$K, $C:$C, C472, $P:$P, "&gt;="&amp;DATE(YEAR(P472),MONTH(P472),1), $P:$P, "&lt;="&amp;EOMONTH(P472,0))&gt;10, C472, "")), ""))), "")</f>
        <v/>
      </c>
      <c r="U472" t="str">
        <f>IF(AND(P472&lt;&gt;"", P472&gt;=DATE(YEAR(P472),MONTH(P472),1), SUMIFS($K:$K, $C:$C, C472, $P:$P, "&gt;="&amp;DATE(YEAR(P472),MONTH(P472),1), $P:$P, "&lt;="&amp;EOMONTH(P472,0))&gt;10), K472, "")</f>
        <v/>
      </c>
      <c r="V472" t="str">
        <f>IF(AND(P472&lt;&gt;"", P472&gt;=DATE(YEAR(P472),MONTH(P472),1), SUMIFS($K:$K, $C:$C, C472, $P:$P, "&gt;="&amp;DATE(YEAR(P472),MONTH(P472),1), $P:$P, "&lt;="&amp;EOMONTH(P472,0))&gt;10), YEAR(P472), "")</f>
        <v/>
      </c>
      <c r="W472" t="str">
        <f>IF(AND(P472&lt;&gt;"", P472&gt;=DATE(YEAR(P472),MONTH(P472),1), SUMIFS($K:$K, $C:$C, C472, $P:$P, "&gt;="&amp;DATE(YEAR(P472),MONTH(P472),1), $P:$P, "&lt;="&amp;EOMONTH(P472,0))&gt;10), TEXT(P472, "MMMM"), "")</f>
        <v/>
      </c>
      <c r="X472" t="str" cm="1">
        <f t="array" ref="X472">IF(AND(P472&lt;&gt;"", P472&gt;=DATE(YEAR(P472),MONTH(P472),1), SUMIFS($K:$K, $C:$C, C472, $P:$P, "&gt;="&amp;DATE(YEAR(P472),MONTH(P472),1), $P:$P, "&lt;="&amp;EOMONTH(P472,0))&gt;10), _xlfn.TEXTJOIN(", ", TRUE, _xlfn._xlws.FILTER($R:$R, ($C:$C=C472) * ($P:$P&gt;=DATE(YEAR(P472),MONTH(P472),1)) * ($P:$P&lt;=EOMONTH(P472,0)))), "")</f>
        <v/>
      </c>
      <c r="Y472" t="str" cm="1">
        <f t="array" ref="Y472">IF(AND(P472&lt;&gt;"", P472&gt;=DATE(YEAR(P472),MONTH(P472),1), SUMIFS($K:$K, $C:$C, C472, $P:$P, "&gt;="&amp;DATE(YEAR(P472),MONTH(P472),1), $P:$P, "&lt;="&amp;EOMONTH(P472,0))&gt;10), _xlfn.TEXTJOIN(", ", TRUE, _xlfn._xlws.FILTER($S:$S, ($C:$C=C472) * ($P:$P&gt;=DATE(YEAR(P472),MONTH(P472),1)) * ($P:$P&lt;=EOMONTH(P472,0)))), "")</f>
        <v/>
      </c>
    </row>
    <row r="473" spans="1:25" x14ac:dyDescent="0.25">
      <c r="A473" s="83">
        <v>466</v>
      </c>
      <c r="B473" s="111" t="s">
        <v>26038</v>
      </c>
      <c r="C473" s="159" t="str">
        <f>_xlfn.XLOOKUP(D473,[1]!Data[CEDULA],[1]!Data[Nombre Completo],"No Existe",0,1)</f>
        <v>YESID ROBERTO FIERRO GOMEZ</v>
      </c>
      <c r="D473" s="163">
        <v>8774378</v>
      </c>
      <c r="E473" s="140">
        <f>IFERROR(_xlfn.NUMBERVALUE(Data[[#This Row],[CEDULA ]],",","."),_xlfn.NUMBERVALUE(Data[[#This Row],[CEDULA ]],".",","))</f>
        <v>8774378</v>
      </c>
      <c r="F473" s="140" t="str">
        <f>_xlfn.XLOOKUP(E473,[1]!Data[CEDULA],[1]!Data[CARGO],"No Existe",0,1)</f>
        <v>EMPACADOR</v>
      </c>
      <c r="G473" s="11" t="str">
        <f>_xlfn.XLOOKUP(E473,[1]!Data[CEDULA],[1]!Data[EMPRESA DONDE PRESTA SERVICIO],"No Existe",0,1)</f>
        <v>COMFAMILIAR ATLANTICO</v>
      </c>
      <c r="H473" s="11" t="str">
        <f>_xlfn.XLOOKUP(E473,[1]!Data[CEDULA],[1]!Data[UBICACIÓN],"No Existe",0,1)</f>
        <v>CENTRO DE PROCESAMIENTO</v>
      </c>
      <c r="I473" s="9" t="s">
        <v>25912</v>
      </c>
      <c r="J473" s="111" t="str">
        <f>UPPER(TEXT(Data[[#This Row],[F. INICIO]],"mmmm"))</f>
        <v>SEPTIEMBRE</v>
      </c>
      <c r="K473" s="13">
        <v>15</v>
      </c>
      <c r="L473" s="11" t="s">
        <v>5</v>
      </c>
      <c r="M473" s="11" t="s">
        <v>25630</v>
      </c>
      <c r="N473" s="141" t="str">
        <f>_xlfn.XLOOKUP(D473,[1]!Data[CEDULA],[1]!Data[EPS/SURA],"No Existe",0,1)</f>
        <v>SALUD TOTAL</v>
      </c>
      <c r="O473" s="5">
        <f>YEAR(Data[[#This Row],[F. INICIO]])</f>
        <v>2019</v>
      </c>
      <c r="P473" s="26">
        <v>43723</v>
      </c>
      <c r="Q473" s="7">
        <v>43738</v>
      </c>
      <c r="R473" s="11" t="s">
        <v>10006</v>
      </c>
      <c r="S473" s="92" t="str">
        <f>IF(Data[[#This Row],[TIPO DE INCAPACIDAD]]="LICENCIA DE PATERNIDAD","Licencia de paternidad",IF(Data[[#This Row],[TIPO DE INCAPACIDAD]]="LICENCIA DE LUTO","Licencia de Luto",_xlfn.IFNA(VLOOKUP(R473,'CIE-10 PARA RIPS'!$A$6:B13638,2,0),"No especificado")))</f>
        <v>Meningitis bacteriana, no especificada</v>
      </c>
      <c r="T473" t="str">
        <f>IF(P473&lt;&gt;"", IF(P473&gt;0, IF(P473&lt;=DATE(YEAR(P473),MONTH(P473),DAY(P473)), IF(P473&gt;=DATE(YEAR(P473),MONTH(P473),1), IF(K473&gt;10, C473, IF(SUMIFS($K:$K, $C:$C, C473, $P:$P, "&gt;="&amp;DATE(YEAR(P473),MONTH(P473),1), $P:$P, "&lt;="&amp;EOMONTH(P473,0))&gt;10, C473, "")), ""))), "")</f>
        <v>YESID ROBERTO FIERRO GOMEZ</v>
      </c>
      <c r="U473">
        <f>IF(AND(P473&lt;&gt;"", P473&gt;=DATE(YEAR(P473),MONTH(P473),1), SUMIFS($K:$K, $C:$C, C473, $P:$P, "&gt;="&amp;DATE(YEAR(P473),MONTH(P473),1), $P:$P, "&lt;="&amp;EOMONTH(P473,0))&gt;10), K473, "")</f>
        <v>15</v>
      </c>
      <c r="V473">
        <f>IF(AND(P473&lt;&gt;"", P473&gt;=DATE(YEAR(P473),MONTH(P473),1), SUMIFS($K:$K, $C:$C, C473, $P:$P, "&gt;="&amp;DATE(YEAR(P473),MONTH(P473),1), $P:$P, "&lt;="&amp;EOMONTH(P473,0))&gt;10), YEAR(P473), "")</f>
        <v>2019</v>
      </c>
      <c r="W473" t="str">
        <f>IF(AND(P473&lt;&gt;"", P473&gt;=DATE(YEAR(P473),MONTH(P473),1), SUMIFS($K:$K, $C:$C, C473, $P:$P, "&gt;="&amp;DATE(YEAR(P473),MONTH(P473),1), $P:$P, "&lt;="&amp;EOMONTH(P473,0))&gt;10), TEXT(P473, "MMMM"), "")</f>
        <v>septiembre</v>
      </c>
      <c r="X473" t="str" cm="1">
        <f t="array" ref="X473">IF(AND(P473&lt;&gt;"", P473&gt;=DATE(YEAR(P473),MONTH(P473),1), SUMIFS($K:$K, $C:$C, C473, $P:$P, "&gt;="&amp;DATE(YEAR(P473),MONTH(P473),1), $P:$P, "&lt;="&amp;EOMONTH(P473,0))&gt;10), _xlfn.TEXTJOIN(", ", TRUE, _xlfn._xlws.FILTER($R:$R, ($C:$C=C473) * ($P:$P&gt;=DATE(YEAR(P473),MONTH(P473),1)) * ($P:$P&lt;=EOMONTH(P473,0)))), "")</f>
        <v>S430, G009</v>
      </c>
      <c r="Y473" t="str" cm="1">
        <f t="array" ref="Y473">IF(AND(P473&lt;&gt;"", P473&gt;=DATE(YEAR(P473),MONTH(P473),1), SUMIFS($K:$K, $C:$C, C473, $P:$P, "&gt;="&amp;DATE(YEAR(P473),MONTH(P473),1), $P:$P, "&lt;="&amp;EOMONTH(P473,0))&gt;10), _xlfn.TEXTJOIN(", ", TRUE, _xlfn._xlws.FILTER($S:$S, ($C:$C=C473) * ($P:$P&gt;=DATE(YEAR(P473),MONTH(P473),1)) * ($P:$P&lt;=EOMONTH(P473,0)))), "")</f>
        <v>Luxacion de la articulacion del hombro, Meningitis bacteriana, no especificada</v>
      </c>
    </row>
    <row r="474" spans="1:25" x14ac:dyDescent="0.25">
      <c r="A474" s="83">
        <v>467</v>
      </c>
      <c r="B474" s="111" t="s">
        <v>26038</v>
      </c>
      <c r="C474" s="159" t="str">
        <f>_xlfn.XLOOKUP(D474,[1]!Data[CEDULA],[1]!Data[Nombre Completo],"No Existe",0,1)</f>
        <v>YESID ROBERTO FIERRO GOMEZ</v>
      </c>
      <c r="D474" s="163">
        <v>8774378</v>
      </c>
      <c r="E474" s="140">
        <f>IFERROR(_xlfn.NUMBERVALUE(Data[[#This Row],[CEDULA ]],",","."),_xlfn.NUMBERVALUE(Data[[#This Row],[CEDULA ]],".",","))</f>
        <v>8774378</v>
      </c>
      <c r="F474" s="140" t="str">
        <f>_xlfn.XLOOKUP(E474,[1]!Data[CEDULA],[1]!Data[CARGO],"No Existe",0,1)</f>
        <v>EMPACADOR</v>
      </c>
      <c r="G474" s="11" t="str">
        <f>_xlfn.XLOOKUP(E474,[1]!Data[CEDULA],[1]!Data[EMPRESA DONDE PRESTA SERVICIO],"No Existe",0,1)</f>
        <v>COMFAMILIAR ATLANTICO</v>
      </c>
      <c r="H474" s="11" t="str">
        <f>_xlfn.XLOOKUP(E474,[1]!Data[CEDULA],[1]!Data[UBICACIÓN],"No Existe",0,1)</f>
        <v>CENTRO DE PROCESAMIENTO</v>
      </c>
      <c r="I474" s="11" t="s">
        <v>25912</v>
      </c>
      <c r="J474" s="111" t="str">
        <f>UPPER(TEXT(Data[[#This Row],[F. INICIO]],"mmmm"))</f>
        <v>OCTUBRE</v>
      </c>
      <c r="K474" s="13">
        <v>15</v>
      </c>
      <c r="L474" s="11" t="s">
        <v>5</v>
      </c>
      <c r="M474" s="11" t="s">
        <v>25630</v>
      </c>
      <c r="N474" s="141" t="str">
        <f>_xlfn.XLOOKUP(D474,[1]!Data[CEDULA],[1]!Data[EPS/SURA],"No Existe",0,1)</f>
        <v>SALUD TOTAL</v>
      </c>
      <c r="O474" s="5">
        <f>YEAR(Data[[#This Row],[F. INICIO]])</f>
        <v>2019</v>
      </c>
      <c r="P474" s="26">
        <v>43739</v>
      </c>
      <c r="Q474" s="7">
        <v>43752</v>
      </c>
      <c r="R474" s="11" t="s">
        <v>10006</v>
      </c>
      <c r="S474" s="92" t="str">
        <f>IF(Data[[#This Row],[TIPO DE INCAPACIDAD]]="LICENCIA DE PATERNIDAD","Licencia de paternidad",IF(Data[[#This Row],[TIPO DE INCAPACIDAD]]="LICENCIA DE LUTO","Licencia de Luto",_xlfn.IFNA(VLOOKUP(R474,'CIE-10 PARA RIPS'!$A$6:B13639,2,0),"No especificado")))</f>
        <v>Meningitis bacteriana, no especificada</v>
      </c>
      <c r="T474" t="str">
        <f>IF(P474&lt;&gt;"", IF(P474&gt;0, IF(P474&lt;=DATE(YEAR(P474),MONTH(P474),DAY(P474)), IF(P474&gt;=DATE(YEAR(P474),MONTH(P474),1), IF(K474&gt;10, C474, IF(SUMIFS($K:$K, $C:$C, C474, $P:$P, "&gt;="&amp;DATE(YEAR(P474),MONTH(P474),1), $P:$P, "&lt;="&amp;EOMONTH(P474,0))&gt;10, C474, "")), ""))), "")</f>
        <v>YESID ROBERTO FIERRO GOMEZ</v>
      </c>
      <c r="U474">
        <f>IF(AND(P474&lt;&gt;"", P474&gt;=DATE(YEAR(P474),MONTH(P474),1), SUMIFS($K:$K, $C:$C, C474, $P:$P, "&gt;="&amp;DATE(YEAR(P474),MONTH(P474),1), $P:$P, "&lt;="&amp;EOMONTH(P474,0))&gt;10), K474, "")</f>
        <v>15</v>
      </c>
      <c r="V474">
        <f>IF(AND(P474&lt;&gt;"", P474&gt;=DATE(YEAR(P474),MONTH(P474),1), SUMIFS($K:$K, $C:$C, C474, $P:$P, "&gt;="&amp;DATE(YEAR(P474),MONTH(P474),1), $P:$P, "&lt;="&amp;EOMONTH(P474,0))&gt;10), YEAR(P474), "")</f>
        <v>2019</v>
      </c>
      <c r="W474" t="str">
        <f>IF(AND(P474&lt;&gt;"", P474&gt;=DATE(YEAR(P474),MONTH(P474),1), SUMIFS($K:$K, $C:$C, C474, $P:$P, "&gt;="&amp;DATE(YEAR(P474),MONTH(P474),1), $P:$P, "&lt;="&amp;EOMONTH(P474,0))&gt;10), TEXT(P474, "MMMM"), "")</f>
        <v>octubre</v>
      </c>
      <c r="X474" t="str" cm="1">
        <f t="array" ref="X474">IF(AND(P474&lt;&gt;"", P474&gt;=DATE(YEAR(P474),MONTH(P474),1), SUMIFS($K:$K, $C:$C, C474, $P:$P, "&gt;="&amp;DATE(YEAR(P474),MONTH(P474),1), $P:$P, "&lt;="&amp;EOMONTH(P474,0))&gt;10), _xlfn.TEXTJOIN(", ", TRUE, _xlfn._xlws.FILTER($R:$R, ($C:$C=C474) * ($P:$P&gt;=DATE(YEAR(P474),MONTH(P474),1)) * ($P:$P&lt;=EOMONTH(P474,0)))), "")</f>
        <v>G009</v>
      </c>
      <c r="Y474" t="str" cm="1">
        <f t="array" ref="Y474">IF(AND(P474&lt;&gt;"", P474&gt;=DATE(YEAR(P474),MONTH(P474),1), SUMIFS($K:$K, $C:$C, C474, $P:$P, "&gt;="&amp;DATE(YEAR(P474),MONTH(P474),1), $P:$P, "&lt;="&amp;EOMONTH(P474,0))&gt;10), _xlfn.TEXTJOIN(", ", TRUE, _xlfn._xlws.FILTER($S:$S, ($C:$C=C474) * ($P:$P&gt;=DATE(YEAR(P474),MONTH(P474),1)) * ($P:$P&lt;=EOMONTH(P474,0)))), "")</f>
        <v>Meningitis bacteriana, no especificada</v>
      </c>
    </row>
    <row r="475" spans="1:25" ht="15.75" x14ac:dyDescent="0.25">
      <c r="A475" s="83">
        <v>468</v>
      </c>
      <c r="B475" s="111" t="s">
        <v>26038</v>
      </c>
      <c r="C475" s="159" t="str">
        <f>_xlfn.XLOOKUP(D475,[1]!Data[CEDULA],[1]!Data[Nombre Completo],"No Existe",0,1)</f>
        <v>NESTOR MANUEL JIMENEZ ARTETA</v>
      </c>
      <c r="D475" s="168">
        <v>1044391982</v>
      </c>
      <c r="E475" s="145">
        <f>IFERROR(_xlfn.NUMBERVALUE(Data[[#This Row],[CEDULA ]],",","."),_xlfn.NUMBERVALUE(Data[[#This Row],[CEDULA ]],".",","))</f>
        <v>1044391982</v>
      </c>
      <c r="F475" s="145" t="str">
        <f>_xlfn.XLOOKUP(E475,[1]!Data[CEDULA],[1]!Data[CARGO],"No Existe",0,1)</f>
        <v>SUPERNUMERARIO(A)</v>
      </c>
      <c r="G475" s="11" t="str">
        <f>_xlfn.XLOOKUP(E475,[1]!Data[CEDULA],[1]!Data[EMPRESA DONDE PRESTA SERVICIO],"No Existe",0,1)</f>
        <v>COMFAMILIAR ATLANTICO</v>
      </c>
      <c r="H475" s="11" t="str">
        <f>_xlfn.XLOOKUP(E475,[1]!Data[CEDULA],[1]!Data[UBICACIÓN],"No Existe",0,1)</f>
        <v>TURIPANA MERCADEO</v>
      </c>
      <c r="I475" s="11" t="s">
        <v>25912</v>
      </c>
      <c r="J475" s="111" t="str">
        <f>UPPER(TEXT(Data[[#This Row],[F. INICIO]],"mmmm"))</f>
        <v>ABRIL</v>
      </c>
      <c r="K475" s="13">
        <v>3</v>
      </c>
      <c r="L475" s="11" t="s">
        <v>5</v>
      </c>
      <c r="M475" s="11" t="s">
        <v>25630</v>
      </c>
      <c r="N475" s="141" t="str">
        <f>_xlfn.XLOOKUP(D475,[1]!Data[CEDULA],[1]!Data[EPS/SURA],"No Existe",0,1)</f>
        <v>SALUD TOTAL</v>
      </c>
      <c r="O475" s="5">
        <f>YEAR(Data[[#This Row],[F. INICIO]])</f>
        <v>2019</v>
      </c>
      <c r="P475" s="26">
        <v>43556</v>
      </c>
      <c r="Q475" s="7">
        <v>43558</v>
      </c>
      <c r="R475" s="11" t="s">
        <v>49</v>
      </c>
      <c r="S475" s="92" t="str">
        <f>IF(Data[[#This Row],[TIPO DE INCAPACIDAD]]="LICENCIA DE PATERNIDAD","Licencia de paternidad",IF(Data[[#This Row],[TIPO DE INCAPACIDAD]]="LICENCIA DE LUTO","Licencia de Luto",_xlfn.IFNA(VLOOKUP(R475,'CIE-10 PARA RIPS'!$A$6:B13640,2,0),"No especificado")))</f>
        <v>Absceso cutaneo, furunculo y antrax de miembro</v>
      </c>
      <c r="T475" t="str">
        <f>IF(P475&lt;&gt;"", IF(P475&gt;0, IF(P475&lt;=DATE(YEAR(P475),MONTH(P475),DAY(P475)), IF(P475&gt;=DATE(YEAR(P475),MONTH(P475),1), IF(K475&gt;10, C475, IF(SUMIFS($K:$K, $C:$C, C475, $P:$P, "&gt;="&amp;DATE(YEAR(P475),MONTH(P475),1), $P:$P, "&lt;="&amp;EOMONTH(P475,0))&gt;10, C475, "")), ""))), "")</f>
        <v/>
      </c>
      <c r="U475" t="str">
        <f>IF(AND(P475&lt;&gt;"", P475&gt;=DATE(YEAR(P475),MONTH(P475),1), SUMIFS($K:$K, $C:$C, C475, $P:$P, "&gt;="&amp;DATE(YEAR(P475),MONTH(P475),1), $P:$P, "&lt;="&amp;EOMONTH(P475,0))&gt;10), K475, "")</f>
        <v/>
      </c>
      <c r="V475" t="str">
        <f>IF(AND(P475&lt;&gt;"", P475&gt;=DATE(YEAR(P475),MONTH(P475),1), SUMIFS($K:$K, $C:$C, C475, $P:$P, "&gt;="&amp;DATE(YEAR(P475),MONTH(P475),1), $P:$P, "&lt;="&amp;EOMONTH(P475,0))&gt;10), YEAR(P475), "")</f>
        <v/>
      </c>
      <c r="W475" t="str">
        <f>IF(AND(P475&lt;&gt;"", P475&gt;=DATE(YEAR(P475),MONTH(P475),1), SUMIFS($K:$K, $C:$C, C475, $P:$P, "&gt;="&amp;DATE(YEAR(P475),MONTH(P475),1), $P:$P, "&lt;="&amp;EOMONTH(P475,0))&gt;10), TEXT(P475, "MMMM"), "")</f>
        <v/>
      </c>
      <c r="X475" t="str" cm="1">
        <f t="array" ref="X475">IF(AND(P475&lt;&gt;"", P475&gt;=DATE(YEAR(P475),MONTH(P475),1), SUMIFS($K:$K, $C:$C, C475, $P:$P, "&gt;="&amp;DATE(YEAR(P475),MONTH(P475),1), $P:$P, "&lt;="&amp;EOMONTH(P475,0))&gt;10), _xlfn.TEXTJOIN(", ", TRUE, _xlfn._xlws.FILTER($R:$R, ($C:$C=C475) * ($P:$P&gt;=DATE(YEAR(P475),MONTH(P475),1)) * ($P:$P&lt;=EOMONTH(P475,0)))), "")</f>
        <v/>
      </c>
      <c r="Y475" t="str" cm="1">
        <f t="array" ref="Y475">IF(AND(P475&lt;&gt;"", P475&gt;=DATE(YEAR(P475),MONTH(P475),1), SUMIFS($K:$K, $C:$C, C475, $P:$P, "&gt;="&amp;DATE(YEAR(P475),MONTH(P475),1), $P:$P, "&lt;="&amp;EOMONTH(P475,0))&gt;10), _xlfn.TEXTJOIN(", ", TRUE, _xlfn._xlws.FILTER($S:$S, ($C:$C=C475) * ($P:$P&gt;=DATE(YEAR(P475),MONTH(P475),1)) * ($P:$P&lt;=EOMONTH(P475,0)))), "")</f>
        <v/>
      </c>
    </row>
    <row r="476" spans="1:25" ht="30" x14ac:dyDescent="0.25">
      <c r="A476" s="83">
        <v>469</v>
      </c>
      <c r="B476" s="111" t="s">
        <v>26038</v>
      </c>
      <c r="C476" s="159" t="str">
        <f>_xlfn.XLOOKUP(D476,[1]!Data[CEDULA],[1]!Data[Nombre Completo],"No Existe",0,1)</f>
        <v>LUIS FERNANDO CHARRIS BALDOVINO</v>
      </c>
      <c r="D476" s="168">
        <v>8498272</v>
      </c>
      <c r="E476" s="145">
        <f>IFERROR(_xlfn.NUMBERVALUE(Data[[#This Row],[CEDULA ]],",","."),_xlfn.NUMBERVALUE(Data[[#This Row],[CEDULA ]],".",","))</f>
        <v>8498272</v>
      </c>
      <c r="F476" s="145" t="str">
        <f>_xlfn.XLOOKUP(E476,[1]!Data[CEDULA],[1]!Data[CARGO],"No Existe",0,1)</f>
        <v>SUPERNUMERARIO(A)</v>
      </c>
      <c r="G476" s="11" t="str">
        <f>_xlfn.XLOOKUP(E476,[1]!Data[CEDULA],[1]!Data[EMPRESA DONDE PRESTA SERVICIO],"No Existe",0,1)</f>
        <v>COMFAMILIAR ATLANTICO</v>
      </c>
      <c r="H476" s="11" t="str">
        <f>_xlfn.XLOOKUP(E476,[1]!Data[CEDULA],[1]!Data[UBICACIÓN],"No Existe",0,1)</f>
        <v>CENTRO DE PROCESAMIENTO</v>
      </c>
      <c r="I476" s="11" t="s">
        <v>25912</v>
      </c>
      <c r="J476" s="111" t="str">
        <f>UPPER(TEXT(Data[[#This Row],[F. INICIO]],"mmmm"))</f>
        <v>JUNIO</v>
      </c>
      <c r="K476" s="13">
        <v>5</v>
      </c>
      <c r="L476" s="11" t="s">
        <v>5</v>
      </c>
      <c r="M476" s="11" t="s">
        <v>25630</v>
      </c>
      <c r="N476" s="141" t="str">
        <f>_xlfn.XLOOKUP(D476,[1]!Data[CEDULA],[1]!Data[EPS/SURA],"No Existe",0,1)</f>
        <v>NUEVA E.P.S.</v>
      </c>
      <c r="O476" s="5">
        <f>YEAR(Data[[#This Row],[F. INICIO]])</f>
        <v>2019</v>
      </c>
      <c r="P476" s="26">
        <v>43628</v>
      </c>
      <c r="Q476" s="7">
        <v>43632</v>
      </c>
      <c r="R476" s="11" t="s">
        <v>111</v>
      </c>
      <c r="S476" s="92" t="str">
        <f>IF(Data[[#This Row],[TIPO DE INCAPACIDAD]]="LICENCIA DE PATERNIDAD","Licencia de paternidad",IF(Data[[#This Row],[TIPO DE INCAPACIDAD]]="LICENCIA DE LUTO","Licencia de Luto",_xlfn.IFNA(VLOOKUP(R476,'CIE-10 PARA RIPS'!$A$6:B13641,2,0),"No especificado")))</f>
        <v>Herida de dedo(s) de la mano, sin dano de la(s) una(s)</v>
      </c>
      <c r="T476" t="str">
        <f>IF(P476&lt;&gt;"", IF(P476&gt;0, IF(P476&lt;=DATE(YEAR(P476),MONTH(P476),DAY(P476)), IF(P476&gt;=DATE(YEAR(P476),MONTH(P476),1), IF(K476&gt;10, C476, IF(SUMIFS($K:$K, $C:$C, C476, $P:$P, "&gt;="&amp;DATE(YEAR(P476),MONTH(P476),1), $P:$P, "&lt;="&amp;EOMONTH(P476,0))&gt;10, C476, "")), ""))), "")</f>
        <v>LUIS FERNANDO CHARRIS BALDOVINO</v>
      </c>
      <c r="U476">
        <f>IF(AND(P476&lt;&gt;"", P476&gt;=DATE(YEAR(P476),MONTH(P476),1), SUMIFS($K:$K, $C:$C, C476, $P:$P, "&gt;="&amp;DATE(YEAR(P476),MONTH(P476),1), $P:$P, "&lt;="&amp;EOMONTH(P476,0))&gt;10), K476, "")</f>
        <v>5</v>
      </c>
      <c r="V476">
        <f>IF(AND(P476&lt;&gt;"", P476&gt;=DATE(YEAR(P476),MONTH(P476),1), SUMIFS($K:$K, $C:$C, C476, $P:$P, "&gt;="&amp;DATE(YEAR(P476),MONTH(P476),1), $P:$P, "&lt;="&amp;EOMONTH(P476,0))&gt;10), YEAR(P476), "")</f>
        <v>2019</v>
      </c>
      <c r="W476" t="str">
        <f>IF(AND(P476&lt;&gt;"", P476&gt;=DATE(YEAR(P476),MONTH(P476),1), SUMIFS($K:$K, $C:$C, C476, $P:$P, "&gt;="&amp;DATE(YEAR(P476),MONTH(P476),1), $P:$P, "&lt;="&amp;EOMONTH(P476,0))&gt;10), TEXT(P476, "MMMM"), "")</f>
        <v>junio</v>
      </c>
      <c r="X476" t="str" cm="1">
        <f t="array" ref="X476">IF(AND(P476&lt;&gt;"", P476&gt;=DATE(YEAR(P476),MONTH(P476),1), SUMIFS($K:$K, $C:$C, C476, $P:$P, "&gt;="&amp;DATE(YEAR(P476),MONTH(P476),1), $P:$P, "&lt;="&amp;EOMONTH(P476,0))&gt;10), _xlfn.TEXTJOIN(", ", TRUE, _xlfn._xlws.FILTER($R:$R, ($C:$C=C476) * ($P:$P&gt;=DATE(YEAR(P476),MONTH(P476),1)) * ($P:$P&lt;=EOMONTH(P476,0)))), "")</f>
        <v>S610, S610, S610, S610</v>
      </c>
      <c r="Y476" t="str" cm="1">
        <f t="array" ref="Y476">IF(AND(P476&lt;&gt;"", P476&gt;=DATE(YEAR(P476),MONTH(P476),1), SUMIFS($K:$K, $C:$C, C476, $P:$P, "&gt;="&amp;DATE(YEAR(P476),MONTH(P476),1), $P:$P, "&lt;="&amp;EOMONTH(P476,0))&gt;10), _xlfn.TEXTJOIN(", ", TRUE, _xlfn._xlws.FILTER($S:$S, ($C:$C=C476) * ($P:$P&gt;=DATE(YEAR(P476),MONTH(P476),1)) * ($P:$P&lt;=EOMONTH(P476,0)))), "")</f>
        <v>Herida de dedo(s) de la mano, sin dano de la(s) una(s), Herida de dedo(s) de la mano, sin dano de la(s) una(s), Herida de dedo(s) de la mano, sin dano de la(s) una(s), Herida de dedo(s) de la mano, sin dano de la(s) una(s)</v>
      </c>
    </row>
    <row r="477" spans="1:25" ht="30" x14ac:dyDescent="0.25">
      <c r="A477" s="83">
        <v>470</v>
      </c>
      <c r="B477" s="111" t="s">
        <v>26038</v>
      </c>
      <c r="C477" s="159" t="str">
        <f>_xlfn.XLOOKUP(D477,[1]!Data[CEDULA],[1]!Data[Nombre Completo],"No Existe",0,1)</f>
        <v>LUIS FERNANDO CHARRIS BALDOVINO</v>
      </c>
      <c r="D477" s="168">
        <v>8498272</v>
      </c>
      <c r="E477" s="145">
        <f>IFERROR(_xlfn.NUMBERVALUE(Data[[#This Row],[CEDULA ]],",","."),_xlfn.NUMBERVALUE(Data[[#This Row],[CEDULA ]],".",","))</f>
        <v>8498272</v>
      </c>
      <c r="F477" s="145" t="str">
        <f>_xlfn.XLOOKUP(E477,[1]!Data[CEDULA],[1]!Data[CARGO],"No Existe",0,1)</f>
        <v>SUPERNUMERARIO(A)</v>
      </c>
      <c r="G477" s="11" t="str">
        <f>_xlfn.XLOOKUP(E477,[1]!Data[CEDULA],[1]!Data[EMPRESA DONDE PRESTA SERVICIO],"No Existe",0,1)</f>
        <v>COMFAMILIAR ATLANTICO</v>
      </c>
      <c r="H477" s="11" t="str">
        <f>_xlfn.XLOOKUP(E477,[1]!Data[CEDULA],[1]!Data[UBICACIÓN],"No Existe",0,1)</f>
        <v>CENTRO DE PROCESAMIENTO</v>
      </c>
      <c r="I477" s="11" t="s">
        <v>25912</v>
      </c>
      <c r="J477" s="111" t="str">
        <f>UPPER(TEXT(Data[[#This Row],[F. INICIO]],"mmmm"))</f>
        <v>JUNIO</v>
      </c>
      <c r="K477" s="13">
        <v>3</v>
      </c>
      <c r="L477" s="11" t="s">
        <v>5</v>
      </c>
      <c r="M477" s="11" t="s">
        <v>25630</v>
      </c>
      <c r="N477" s="141" t="str">
        <f>_xlfn.XLOOKUP(D477,[1]!Data[CEDULA],[1]!Data[EPS/SURA],"No Existe",0,1)</f>
        <v>NUEVA E.P.S.</v>
      </c>
      <c r="O477" s="5">
        <f>YEAR(Data[[#This Row],[F. INICIO]])</f>
        <v>2019</v>
      </c>
      <c r="P477" s="26">
        <v>43625</v>
      </c>
      <c r="Q477" s="7">
        <v>43627</v>
      </c>
      <c r="R477" s="11" t="s">
        <v>111</v>
      </c>
      <c r="S477" s="92" t="str">
        <f>IF(Data[[#This Row],[TIPO DE INCAPACIDAD]]="LICENCIA DE PATERNIDAD","Licencia de paternidad",IF(Data[[#This Row],[TIPO DE INCAPACIDAD]]="LICENCIA DE LUTO","Licencia de Luto",_xlfn.IFNA(VLOOKUP(R477,'CIE-10 PARA RIPS'!$A$6:B13642,2,0),"No especificado")))</f>
        <v>Herida de dedo(s) de la mano, sin dano de la(s) una(s)</v>
      </c>
      <c r="T477" t="str">
        <f>IF(P477&lt;&gt;"", IF(P477&gt;0, IF(P477&lt;=DATE(YEAR(P477),MONTH(P477),DAY(P477)), IF(P477&gt;=DATE(YEAR(P477),MONTH(P477),1), IF(K477&gt;10, C477, IF(SUMIFS($K:$K, $C:$C, C477, $P:$P, "&gt;="&amp;DATE(YEAR(P477),MONTH(P477),1), $P:$P, "&lt;="&amp;EOMONTH(P477,0))&gt;10, C477, "")), ""))), "")</f>
        <v>LUIS FERNANDO CHARRIS BALDOVINO</v>
      </c>
      <c r="U477">
        <f>IF(AND(P477&lt;&gt;"", P477&gt;=DATE(YEAR(P477),MONTH(P477),1), SUMIFS($K:$K, $C:$C, C477, $P:$P, "&gt;="&amp;DATE(YEAR(P477),MONTH(P477),1), $P:$P, "&lt;="&amp;EOMONTH(P477,0))&gt;10), K477, "")</f>
        <v>3</v>
      </c>
      <c r="V477">
        <f>IF(AND(P477&lt;&gt;"", P477&gt;=DATE(YEAR(P477),MONTH(P477),1), SUMIFS($K:$K, $C:$C, C477, $P:$P, "&gt;="&amp;DATE(YEAR(P477),MONTH(P477),1), $P:$P, "&lt;="&amp;EOMONTH(P477,0))&gt;10), YEAR(P477), "")</f>
        <v>2019</v>
      </c>
      <c r="W477" t="str">
        <f>IF(AND(P477&lt;&gt;"", P477&gt;=DATE(YEAR(P477),MONTH(P477),1), SUMIFS($K:$K, $C:$C, C477, $P:$P, "&gt;="&amp;DATE(YEAR(P477),MONTH(P477),1), $P:$P, "&lt;="&amp;EOMONTH(P477,0))&gt;10), TEXT(P477, "MMMM"), "")</f>
        <v>junio</v>
      </c>
      <c r="X477" t="str" cm="1">
        <f t="array" ref="X477">IF(AND(P477&lt;&gt;"", P477&gt;=DATE(YEAR(P477),MONTH(P477),1), SUMIFS($K:$K, $C:$C, C477, $P:$P, "&gt;="&amp;DATE(YEAR(P477),MONTH(P477),1), $P:$P, "&lt;="&amp;EOMONTH(P477,0))&gt;10), _xlfn.TEXTJOIN(", ", TRUE, _xlfn._xlws.FILTER($R:$R, ($C:$C=C477) * ($P:$P&gt;=DATE(YEAR(P477),MONTH(P477),1)) * ($P:$P&lt;=EOMONTH(P477,0)))), "")</f>
        <v>S610, S610, S610, S610</v>
      </c>
      <c r="Y477" t="str" cm="1">
        <f t="array" ref="Y477">IF(AND(P477&lt;&gt;"", P477&gt;=DATE(YEAR(P477),MONTH(P477),1), SUMIFS($K:$K, $C:$C, C477, $P:$P, "&gt;="&amp;DATE(YEAR(P477),MONTH(P477),1), $P:$P, "&lt;="&amp;EOMONTH(P477,0))&gt;10), _xlfn.TEXTJOIN(", ", TRUE, _xlfn._xlws.FILTER($S:$S, ($C:$C=C477) * ($P:$P&gt;=DATE(YEAR(P477),MONTH(P477),1)) * ($P:$P&lt;=EOMONTH(P477,0)))), "")</f>
        <v>Herida de dedo(s) de la mano, sin dano de la(s) una(s), Herida de dedo(s) de la mano, sin dano de la(s) una(s), Herida de dedo(s) de la mano, sin dano de la(s) una(s), Herida de dedo(s) de la mano, sin dano de la(s) una(s)</v>
      </c>
    </row>
    <row r="478" spans="1:25" x14ac:dyDescent="0.25">
      <c r="A478" s="83">
        <v>471</v>
      </c>
      <c r="B478" s="111" t="s">
        <v>26038</v>
      </c>
      <c r="C478" s="159" t="str">
        <f>_xlfn.XLOOKUP(D478,[1]!Data[CEDULA],[1]!Data[Nombre Completo],"No Existe",0,1)</f>
        <v>EDWIN JESUS CANTILLO CASTRO</v>
      </c>
      <c r="D478" s="162">
        <v>72189550</v>
      </c>
      <c r="E478" s="139">
        <f>IFERROR(_xlfn.NUMBERVALUE(Data[[#This Row],[CEDULA ]],",","."),_xlfn.NUMBERVALUE(Data[[#This Row],[CEDULA ]],".",","))</f>
        <v>72189550</v>
      </c>
      <c r="F478" s="139" t="str">
        <f>_xlfn.XLOOKUP(E478,[1]!Data[CEDULA],[1]!Data[CARGO],"No Existe",0,1)</f>
        <v>AYUDANTE MANTENIMIENTO</v>
      </c>
      <c r="G478" s="11" t="str">
        <f>_xlfn.XLOOKUP(E478,[1]!Data[CEDULA],[1]!Data[EMPRESA DONDE PRESTA SERVICIO],"No Existe",0,1)</f>
        <v>COMFAMILIAR ATLANTICO</v>
      </c>
      <c r="H478" s="11" t="str">
        <f>_xlfn.XLOOKUP(E478,[1]!Data[CEDULA],[1]!Data[UBICACIÓN],"No Existe",0,1)</f>
        <v>DPTO DE CONSTRUCCION</v>
      </c>
      <c r="I478" s="11" t="s">
        <v>25912</v>
      </c>
      <c r="J478" s="111" t="str">
        <f>UPPER(TEXT(Data[[#This Row],[F. INICIO]],"mmmm"))</f>
        <v>ABRIL</v>
      </c>
      <c r="K478" s="13">
        <v>3</v>
      </c>
      <c r="L478" s="11" t="s">
        <v>5</v>
      </c>
      <c r="M478" s="11" t="s">
        <v>25630</v>
      </c>
      <c r="N478" s="141" t="str">
        <f>_xlfn.XLOOKUP(D478,[1]!Data[CEDULA],[1]!Data[EPS/SURA],"No Existe",0,1)</f>
        <v>NUEVA E.P.S.</v>
      </c>
      <c r="O478" s="5">
        <f>YEAR(Data[[#This Row],[F. INICIO]])</f>
        <v>2019</v>
      </c>
      <c r="P478" s="26">
        <v>43556</v>
      </c>
      <c r="Q478" s="7">
        <v>43558</v>
      </c>
      <c r="R478" s="11" t="s">
        <v>7982</v>
      </c>
      <c r="S478" s="92" t="str">
        <f>IF(Data[[#This Row],[TIPO DE INCAPACIDAD]]="LICENCIA DE PATERNIDAD","Licencia de paternidad",IF(Data[[#This Row],[TIPO DE INCAPACIDAD]]="LICENCIA DE LUTO","Licencia de Luto",_xlfn.IFNA(VLOOKUP(R478,'CIE-10 PARA RIPS'!$A$6:B13643,2,0),"No especificado")))</f>
        <v>ulcera cronica de la piel, no clasificada en otra parte</v>
      </c>
      <c r="T478" t="str">
        <f>IF(P478&lt;&gt;"", IF(P478&gt;0, IF(P478&lt;=DATE(YEAR(P478),MONTH(P478),DAY(P478)), IF(P478&gt;=DATE(YEAR(P478),MONTH(P478),1), IF(K478&gt;10, C478, IF(SUMIFS($K:$K, $C:$C, C478, $P:$P, "&gt;="&amp;DATE(YEAR(P478),MONTH(P478),1), $P:$P, "&lt;="&amp;EOMONTH(P478,0))&gt;10, C478, "")), ""))), "")</f>
        <v/>
      </c>
      <c r="U478" t="str">
        <f>IF(AND(P478&lt;&gt;"", P478&gt;=DATE(YEAR(P478),MONTH(P478),1), SUMIFS($K:$K, $C:$C, C478, $P:$P, "&gt;="&amp;DATE(YEAR(P478),MONTH(P478),1), $P:$P, "&lt;="&amp;EOMONTH(P478,0))&gt;10), K478, "")</f>
        <v/>
      </c>
      <c r="V478" t="str">
        <f>IF(AND(P478&lt;&gt;"", P478&gt;=DATE(YEAR(P478),MONTH(P478),1), SUMIFS($K:$K, $C:$C, C478, $P:$P, "&gt;="&amp;DATE(YEAR(P478),MONTH(P478),1), $P:$P, "&lt;="&amp;EOMONTH(P478,0))&gt;10), YEAR(P478), "")</f>
        <v/>
      </c>
      <c r="W478" t="str">
        <f>IF(AND(P478&lt;&gt;"", P478&gt;=DATE(YEAR(P478),MONTH(P478),1), SUMIFS($K:$K, $C:$C, C478, $P:$P, "&gt;="&amp;DATE(YEAR(P478),MONTH(P478),1), $P:$P, "&lt;="&amp;EOMONTH(P478,0))&gt;10), TEXT(P478, "MMMM"), "")</f>
        <v/>
      </c>
      <c r="X478" t="str" cm="1">
        <f t="array" ref="X478">IF(AND(P478&lt;&gt;"", P478&gt;=DATE(YEAR(P478),MONTH(P478),1), SUMIFS($K:$K, $C:$C, C478, $P:$P, "&gt;="&amp;DATE(YEAR(P478),MONTH(P478),1), $P:$P, "&lt;="&amp;EOMONTH(P478,0))&gt;10), _xlfn.TEXTJOIN(", ", TRUE, _xlfn._xlws.FILTER($R:$R, ($C:$C=C478) * ($P:$P&gt;=DATE(YEAR(P478),MONTH(P478),1)) * ($P:$P&lt;=EOMONTH(P478,0)))), "")</f>
        <v/>
      </c>
      <c r="Y478" t="str" cm="1">
        <f t="array" ref="Y478">IF(AND(P478&lt;&gt;"", P478&gt;=DATE(YEAR(P478),MONTH(P478),1), SUMIFS($K:$K, $C:$C, C478, $P:$P, "&gt;="&amp;DATE(YEAR(P478),MONTH(P478),1), $P:$P, "&lt;="&amp;EOMONTH(P478,0))&gt;10), _xlfn.TEXTJOIN(", ", TRUE, _xlfn._xlws.FILTER($S:$S, ($C:$C=C478) * ($P:$P&gt;=DATE(YEAR(P478),MONTH(P478),1)) * ($P:$P&lt;=EOMONTH(P478,0)))), "")</f>
        <v/>
      </c>
    </row>
    <row r="479" spans="1:25" x14ac:dyDescent="0.25">
      <c r="A479" s="83">
        <v>472</v>
      </c>
      <c r="B479" s="111" t="s">
        <v>26038</v>
      </c>
      <c r="C479" s="159" t="str">
        <f>_xlfn.XLOOKUP(D479,[1]!Data[CEDULA],[1]!Data[Nombre Completo],"No Existe",0,1)</f>
        <v>YESID ROBERTO FIERRO GOMEZ</v>
      </c>
      <c r="D479" s="163">
        <v>8774378</v>
      </c>
      <c r="E479" s="140">
        <f>IFERROR(_xlfn.NUMBERVALUE(Data[[#This Row],[CEDULA ]],",","."),_xlfn.NUMBERVALUE(Data[[#This Row],[CEDULA ]],".",","))</f>
        <v>8774378</v>
      </c>
      <c r="F479" s="140" t="str">
        <f>_xlfn.XLOOKUP(E479,[1]!Data[CEDULA],[1]!Data[CARGO],"No Existe",0,1)</f>
        <v>EMPACADOR</v>
      </c>
      <c r="G479" s="11" t="str">
        <f>_xlfn.XLOOKUP(E479,[1]!Data[CEDULA],[1]!Data[EMPRESA DONDE PRESTA SERVICIO],"No Existe",0,1)</f>
        <v>COMFAMILIAR ATLANTICO</v>
      </c>
      <c r="H479" s="11" t="str">
        <f>_xlfn.XLOOKUP(E479,[1]!Data[CEDULA],[1]!Data[UBICACIÓN],"No Existe",0,1)</f>
        <v>CENTRO DE PROCESAMIENTO</v>
      </c>
      <c r="I479" s="11" t="s">
        <v>25912</v>
      </c>
      <c r="J479" s="111" t="str">
        <f>UPPER(TEXT(Data[[#This Row],[F. INICIO]],"mmmm"))</f>
        <v>NOVIEMBRE</v>
      </c>
      <c r="K479" s="13">
        <v>11</v>
      </c>
      <c r="L479" s="11" t="s">
        <v>5</v>
      </c>
      <c r="M479" s="11" t="s">
        <v>25630</v>
      </c>
      <c r="N479" s="141" t="str">
        <f>_xlfn.XLOOKUP(D479,[1]!Data[CEDULA],[1]!Data[EPS/SURA],"No Existe",0,1)</f>
        <v>SALUD TOTAL</v>
      </c>
      <c r="O479" s="5">
        <f>YEAR(Data[[#This Row],[F. INICIO]])</f>
        <v>2019</v>
      </c>
      <c r="P479" s="26">
        <v>43789</v>
      </c>
      <c r="Q479" s="7">
        <v>43799</v>
      </c>
      <c r="R479" s="11" t="s">
        <v>10006</v>
      </c>
      <c r="S479" s="92" t="str">
        <f>IF(Data[[#This Row],[TIPO DE INCAPACIDAD]]="LICENCIA DE PATERNIDAD","Licencia de paternidad",IF(Data[[#This Row],[TIPO DE INCAPACIDAD]]="LICENCIA DE LUTO","Licencia de Luto",_xlfn.IFNA(VLOOKUP(R479,'CIE-10 PARA RIPS'!$A$6:B13644,2,0),"No especificado")))</f>
        <v>Meningitis bacteriana, no especificada</v>
      </c>
      <c r="T479" t="str">
        <f>IF(P479&lt;&gt;"", IF(P479&gt;0, IF(P479&lt;=DATE(YEAR(P479),MONTH(P479),DAY(P479)), IF(P479&gt;=DATE(YEAR(P479),MONTH(P479),1), IF(K479&gt;10, C479, IF(SUMIFS($K:$K, $C:$C, C479, $P:$P, "&gt;="&amp;DATE(YEAR(P479),MONTH(P479),1), $P:$P, "&lt;="&amp;EOMONTH(P479,0))&gt;10, C479, "")), ""))), "")</f>
        <v>YESID ROBERTO FIERRO GOMEZ</v>
      </c>
      <c r="U479">
        <f>IF(AND(P479&lt;&gt;"", P479&gt;=DATE(YEAR(P479),MONTH(P479),1), SUMIFS($K:$K, $C:$C, C479, $P:$P, "&gt;="&amp;DATE(YEAR(P479),MONTH(P479),1), $P:$P, "&lt;="&amp;EOMONTH(P479,0))&gt;10), K479, "")</f>
        <v>11</v>
      </c>
      <c r="V479">
        <f>IF(AND(P479&lt;&gt;"", P479&gt;=DATE(YEAR(P479),MONTH(P479),1), SUMIFS($K:$K, $C:$C, C479, $P:$P, "&gt;="&amp;DATE(YEAR(P479),MONTH(P479),1), $P:$P, "&lt;="&amp;EOMONTH(P479,0))&gt;10), YEAR(P479), "")</f>
        <v>2019</v>
      </c>
      <c r="W479" t="str">
        <f>IF(AND(P479&lt;&gt;"", P479&gt;=DATE(YEAR(P479),MONTH(P479),1), SUMIFS($K:$K, $C:$C, C479, $P:$P, "&gt;="&amp;DATE(YEAR(P479),MONTH(P479),1), $P:$P, "&lt;="&amp;EOMONTH(P479,0))&gt;10), TEXT(P479, "MMMM"), "")</f>
        <v>noviembre</v>
      </c>
      <c r="X479" t="str" cm="1">
        <f t="array" ref="X479">IF(AND(P479&lt;&gt;"", P479&gt;=DATE(YEAR(P479),MONTH(P479),1), SUMIFS($K:$K, $C:$C, C479, $P:$P, "&gt;="&amp;DATE(YEAR(P479),MONTH(P479),1), $P:$P, "&lt;="&amp;EOMONTH(P479,0))&gt;10), _xlfn.TEXTJOIN(", ", TRUE, _xlfn._xlws.FILTER($R:$R, ($C:$C=C479) * ($P:$P&gt;=DATE(YEAR(P479),MONTH(P479),1)) * ($P:$P&lt;=EOMONTH(P479,0)))), "")</f>
        <v>G009</v>
      </c>
      <c r="Y479" t="str" cm="1">
        <f t="array" ref="Y479">IF(AND(P479&lt;&gt;"", P479&gt;=DATE(YEAR(P479),MONTH(P479),1), SUMIFS($K:$K, $C:$C, C479, $P:$P, "&gt;="&amp;DATE(YEAR(P479),MONTH(P479),1), $P:$P, "&lt;="&amp;EOMONTH(P479,0))&gt;10), _xlfn.TEXTJOIN(", ", TRUE, _xlfn._xlws.FILTER($S:$S, ($C:$C=C479) * ($P:$P&gt;=DATE(YEAR(P479),MONTH(P479),1)) * ($P:$P&lt;=EOMONTH(P479,0)))), "")</f>
        <v>Meningitis bacteriana, no especificada</v>
      </c>
    </row>
    <row r="480" spans="1:25" x14ac:dyDescent="0.25">
      <c r="A480" s="83">
        <v>473</v>
      </c>
      <c r="B480" s="111" t="s">
        <v>26038</v>
      </c>
      <c r="C480" s="159" t="str">
        <f>_xlfn.XLOOKUP(D480,[1]!Data[CEDULA],[1]!Data[Nombre Completo],"No Existe",0,1)</f>
        <v>YESID ROBERTO FIERRO GOMEZ</v>
      </c>
      <c r="D480" s="163">
        <v>8774378</v>
      </c>
      <c r="E480" s="140">
        <f>IFERROR(_xlfn.NUMBERVALUE(Data[[#This Row],[CEDULA ]],",","."),_xlfn.NUMBERVALUE(Data[[#This Row],[CEDULA ]],".",","))</f>
        <v>8774378</v>
      </c>
      <c r="F480" s="140" t="str">
        <f>_xlfn.XLOOKUP(E480,[1]!Data[CEDULA],[1]!Data[CARGO],"No Existe",0,1)</f>
        <v>EMPACADOR</v>
      </c>
      <c r="G480" s="11" t="str">
        <f>_xlfn.XLOOKUP(E480,[1]!Data[CEDULA],[1]!Data[EMPRESA DONDE PRESTA SERVICIO],"No Existe",0,1)</f>
        <v>COMFAMILIAR ATLANTICO</v>
      </c>
      <c r="H480" s="11" t="str">
        <f>_xlfn.XLOOKUP(E480,[1]!Data[CEDULA],[1]!Data[UBICACIÓN],"No Existe",0,1)</f>
        <v>CENTRO DE PROCESAMIENTO</v>
      </c>
      <c r="I480" s="11" t="s">
        <v>25912</v>
      </c>
      <c r="J480" s="111" t="str">
        <f>UPPER(TEXT(Data[[#This Row],[F. INICIO]],"mmmm"))</f>
        <v>DICIEMBRE</v>
      </c>
      <c r="K480" s="13">
        <v>31</v>
      </c>
      <c r="L480" s="11" t="s">
        <v>5</v>
      </c>
      <c r="M480" s="11" t="s">
        <v>25630</v>
      </c>
      <c r="N480" s="141" t="str">
        <f>_xlfn.XLOOKUP(D480,[1]!Data[CEDULA],[1]!Data[EPS/SURA],"No Existe",0,1)</f>
        <v>SALUD TOTAL</v>
      </c>
      <c r="O480" s="5">
        <f>YEAR(Data[[#This Row],[F. INICIO]])</f>
        <v>2019</v>
      </c>
      <c r="P480" s="26">
        <v>43800</v>
      </c>
      <c r="Q480" s="7">
        <v>43830</v>
      </c>
      <c r="R480" s="11" t="s">
        <v>10006</v>
      </c>
      <c r="S480" s="92" t="str">
        <f>IF(Data[[#This Row],[TIPO DE INCAPACIDAD]]="LICENCIA DE PATERNIDAD","Licencia de paternidad",IF(Data[[#This Row],[TIPO DE INCAPACIDAD]]="LICENCIA DE LUTO","Licencia de Luto",_xlfn.IFNA(VLOOKUP(R480,'CIE-10 PARA RIPS'!$A$6:B13645,2,0),"No especificado")))</f>
        <v>Meningitis bacteriana, no especificada</v>
      </c>
      <c r="T480" t="str">
        <f>IF(P480&lt;&gt;"", IF(P480&gt;0, IF(P480&lt;=DATE(YEAR(P480),MONTH(P480),DAY(P480)), IF(P480&gt;=DATE(YEAR(P480),MONTH(P480),1), IF(K480&gt;10, C480, IF(SUMIFS($K:$K, $C:$C, C480, $P:$P, "&gt;="&amp;DATE(YEAR(P480),MONTH(P480),1), $P:$P, "&lt;="&amp;EOMONTH(P480,0))&gt;10, C480, "")), ""))), "")</f>
        <v>YESID ROBERTO FIERRO GOMEZ</v>
      </c>
      <c r="U480">
        <f>IF(AND(P480&lt;&gt;"", P480&gt;=DATE(YEAR(P480),MONTH(P480),1), SUMIFS($K:$K, $C:$C, C480, $P:$P, "&gt;="&amp;DATE(YEAR(P480),MONTH(P480),1), $P:$P, "&lt;="&amp;EOMONTH(P480,0))&gt;10), K480, "")</f>
        <v>31</v>
      </c>
      <c r="V480">
        <f>IF(AND(P480&lt;&gt;"", P480&gt;=DATE(YEAR(P480),MONTH(P480),1), SUMIFS($K:$K, $C:$C, C480, $P:$P, "&gt;="&amp;DATE(YEAR(P480),MONTH(P480),1), $P:$P, "&lt;="&amp;EOMONTH(P480,0))&gt;10), YEAR(P480), "")</f>
        <v>2019</v>
      </c>
      <c r="W480" t="str">
        <f>IF(AND(P480&lt;&gt;"", P480&gt;=DATE(YEAR(P480),MONTH(P480),1), SUMIFS($K:$K, $C:$C, C480, $P:$P, "&gt;="&amp;DATE(YEAR(P480),MONTH(P480),1), $P:$P, "&lt;="&amp;EOMONTH(P480,0))&gt;10), TEXT(P480, "MMMM"), "")</f>
        <v>diciembre</v>
      </c>
      <c r="X480" t="str" cm="1">
        <f t="array" ref="X480">IF(AND(P480&lt;&gt;"", P480&gt;=DATE(YEAR(P480),MONTH(P480),1), SUMIFS($K:$K, $C:$C, C480, $P:$P, "&gt;="&amp;DATE(YEAR(P480),MONTH(P480),1), $P:$P, "&lt;="&amp;EOMONTH(P480,0))&gt;10), _xlfn.TEXTJOIN(", ", TRUE, _xlfn._xlws.FILTER($R:$R, ($C:$C=C480) * ($P:$P&gt;=DATE(YEAR(P480),MONTH(P480),1)) * ($P:$P&lt;=EOMONTH(P480,0)))), "")</f>
        <v>G009</v>
      </c>
      <c r="Y480" t="str" cm="1">
        <f t="array" ref="Y480">IF(AND(P480&lt;&gt;"", P480&gt;=DATE(YEAR(P480),MONTH(P480),1), SUMIFS($K:$K, $C:$C, C480, $P:$P, "&gt;="&amp;DATE(YEAR(P480),MONTH(P480),1), $P:$P, "&lt;="&amp;EOMONTH(P480,0))&gt;10), _xlfn.TEXTJOIN(", ", TRUE, _xlfn._xlws.FILTER($S:$S, ($C:$C=C480) * ($P:$P&gt;=DATE(YEAR(P480),MONTH(P480),1)) * ($P:$P&lt;=EOMONTH(P480,0)))), "")</f>
        <v>Meningitis bacteriana, no especificada</v>
      </c>
    </row>
    <row r="481" spans="1:25" x14ac:dyDescent="0.25">
      <c r="A481" s="83">
        <v>474</v>
      </c>
      <c r="B481" s="111" t="s">
        <v>26038</v>
      </c>
      <c r="C481" s="159" t="str">
        <f>_xlfn.XLOOKUP(D481,[1]!Data[CEDULA],[1]!Data[Nombre Completo],"No Existe",0,1)</f>
        <v>GIOVANNI ANTONIO SALAS OÑORO</v>
      </c>
      <c r="D481" s="162">
        <v>72254969</v>
      </c>
      <c r="E481" s="139">
        <f>IFERROR(_xlfn.NUMBERVALUE(Data[[#This Row],[CEDULA ]],",","."),_xlfn.NUMBERVALUE(Data[[#This Row],[CEDULA ]],".",","))</f>
        <v>72254969</v>
      </c>
      <c r="F481" s="139" t="str">
        <f>_xlfn.XLOOKUP(E481,[1]!Data[CEDULA],[1]!Data[CARGO],"No Existe",0,1)</f>
        <v>SUBCHEF</v>
      </c>
      <c r="G481" s="11" t="str">
        <f>_xlfn.XLOOKUP(E481,[1]!Data[CEDULA],[1]!Data[EMPRESA DONDE PRESTA SERVICIO],"No Existe",0,1)</f>
        <v>COMFAMILIAR ATLANTICO</v>
      </c>
      <c r="H481" s="11" t="str">
        <f>_xlfn.XLOOKUP(E481,[1]!Data[CEDULA],[1]!Data[UBICACIÓN],"No Existe",0,1)</f>
        <v>SEDE NORTE MERCADEO</v>
      </c>
      <c r="I481" s="11" t="s">
        <v>25912</v>
      </c>
      <c r="J481" s="111" t="str">
        <f>UPPER(TEXT(Data[[#This Row],[F. INICIO]],"mmmm"))</f>
        <v>DICIEMBRE</v>
      </c>
      <c r="K481" s="13">
        <v>4</v>
      </c>
      <c r="L481" s="11" t="s">
        <v>5</v>
      </c>
      <c r="M481" s="11" t="s">
        <v>25630</v>
      </c>
      <c r="N481" s="141" t="str">
        <f>_xlfn.XLOOKUP(D481,[1]!Data[CEDULA],[1]!Data[EPS/SURA],"No Existe",0,1)</f>
        <v>SALUD TOTAL</v>
      </c>
      <c r="O481" s="5">
        <f>YEAR(Data[[#This Row],[F. INICIO]])</f>
        <v>2019</v>
      </c>
      <c r="P481" s="26">
        <v>43827</v>
      </c>
      <c r="Q481" s="7">
        <v>43830</v>
      </c>
      <c r="R481" s="11" t="s">
        <v>9136</v>
      </c>
      <c r="S481" s="92" t="str">
        <f>IF(Data[[#This Row],[TIPO DE INCAPACIDAD]]="LICENCIA DE PATERNIDAD","Licencia de paternidad",IF(Data[[#This Row],[TIPO DE INCAPACIDAD]]="LICENCIA DE LUTO","Licencia de Luto",_xlfn.IFNA(VLOOKUP(R481,'CIE-10 PARA RIPS'!$A$6:B13646,2,0),"No especificado")))</f>
        <v>Taquicardia supraventricular</v>
      </c>
      <c r="T481" t="str">
        <f>IF(P481&lt;&gt;"", IF(P481&gt;0, IF(P481&lt;=DATE(YEAR(P481),MONTH(P481),DAY(P481)), IF(P481&gt;=DATE(YEAR(P481),MONTH(P481),1), IF(K481&gt;10, C481, IF(SUMIFS($K:$K, $C:$C, C481, $P:$P, "&gt;="&amp;DATE(YEAR(P481),MONTH(P481),1), $P:$P, "&lt;="&amp;EOMONTH(P481,0))&gt;10, C481, "")), ""))), "")</f>
        <v/>
      </c>
      <c r="U481" t="str">
        <f>IF(AND(P481&lt;&gt;"", P481&gt;=DATE(YEAR(P481),MONTH(P481),1), SUMIFS($K:$K, $C:$C, C481, $P:$P, "&gt;="&amp;DATE(YEAR(P481),MONTH(P481),1), $P:$P, "&lt;="&amp;EOMONTH(P481,0))&gt;10), K481, "")</f>
        <v/>
      </c>
      <c r="V481" t="str">
        <f>IF(AND(P481&lt;&gt;"", P481&gt;=DATE(YEAR(P481),MONTH(P481),1), SUMIFS($K:$K, $C:$C, C481, $P:$P, "&gt;="&amp;DATE(YEAR(P481),MONTH(P481),1), $P:$P, "&lt;="&amp;EOMONTH(P481,0))&gt;10), YEAR(P481), "")</f>
        <v/>
      </c>
      <c r="W481" t="str">
        <f>IF(AND(P481&lt;&gt;"", P481&gt;=DATE(YEAR(P481),MONTH(P481),1), SUMIFS($K:$K, $C:$C, C481, $P:$P, "&gt;="&amp;DATE(YEAR(P481),MONTH(P481),1), $P:$P, "&lt;="&amp;EOMONTH(P481,0))&gt;10), TEXT(P481, "MMMM"), "")</f>
        <v/>
      </c>
      <c r="X481" t="str" cm="1">
        <f t="array" ref="X481">IF(AND(P481&lt;&gt;"", P481&gt;=DATE(YEAR(P481),MONTH(P481),1), SUMIFS($K:$K, $C:$C, C481, $P:$P, "&gt;="&amp;DATE(YEAR(P481),MONTH(P481),1), $P:$P, "&lt;="&amp;EOMONTH(P481,0))&gt;10), _xlfn.TEXTJOIN(", ", TRUE, _xlfn._xlws.FILTER($R:$R, ($C:$C=C481) * ($P:$P&gt;=DATE(YEAR(P481),MONTH(P481),1)) * ($P:$P&lt;=EOMONTH(P481,0)))), "")</f>
        <v/>
      </c>
      <c r="Y481" t="str" cm="1">
        <f t="array" ref="Y481">IF(AND(P481&lt;&gt;"", P481&gt;=DATE(YEAR(P481),MONTH(P481),1), SUMIFS($K:$K, $C:$C, C481, $P:$P, "&gt;="&amp;DATE(YEAR(P481),MONTH(P481),1), $P:$P, "&lt;="&amp;EOMONTH(P481,0))&gt;10), _xlfn.TEXTJOIN(", ", TRUE, _xlfn._xlws.FILTER($S:$S, ($C:$C=C481) * ($P:$P&gt;=DATE(YEAR(P481),MONTH(P481),1)) * ($P:$P&lt;=EOMONTH(P481,0)))), "")</f>
        <v/>
      </c>
    </row>
    <row r="482" spans="1:25" x14ac:dyDescent="0.25">
      <c r="A482" s="83">
        <v>475</v>
      </c>
      <c r="B482" s="111" t="s">
        <v>26038</v>
      </c>
      <c r="C482" s="159" t="str">
        <f>_xlfn.XLOOKUP(D482,[1]!Data[CEDULA],[1]!Data[Nombre Completo],"No Existe",0,1)</f>
        <v>EDGAR ENRIQUE AMAYA JIMENEZ</v>
      </c>
      <c r="D482" s="162">
        <v>1044392017</v>
      </c>
      <c r="E482" s="139">
        <f>IFERROR(_xlfn.NUMBERVALUE(Data[[#This Row],[CEDULA ]],",","."),_xlfn.NUMBERVALUE(Data[[#This Row],[CEDULA ]],".",","))</f>
        <v>1044392017</v>
      </c>
      <c r="F482" s="139" t="str">
        <f>_xlfn.XLOOKUP(E482,[1]!Data[CEDULA],[1]!Data[CARGO],"No Existe",0,1)</f>
        <v>OFICIOS VARIOS</v>
      </c>
      <c r="G482" s="11" t="str">
        <f>_xlfn.XLOOKUP(E482,[1]!Data[CEDULA],[1]!Data[EMPRESA DONDE PRESTA SERVICIO],"No Existe",0,1)</f>
        <v>COMFAMILIAR ATLANTICO</v>
      </c>
      <c r="H482" s="11" t="str">
        <f>_xlfn.XLOOKUP(E482,[1]!Data[CEDULA],[1]!Data[UBICACIÓN],"No Existe",0,1)</f>
        <v>CENTRO RECREACIONAL TURIPANA</v>
      </c>
      <c r="I482" s="11" t="s">
        <v>25912</v>
      </c>
      <c r="J482" s="111" t="str">
        <f>UPPER(TEXT(Data[[#This Row],[F. INICIO]],"mmmm"))</f>
        <v>DICIEMBRE</v>
      </c>
      <c r="K482" s="13">
        <v>5</v>
      </c>
      <c r="L482" s="11" t="s">
        <v>5</v>
      </c>
      <c r="M482" s="11" t="s">
        <v>25630</v>
      </c>
      <c r="N482" s="141" t="str">
        <f>_xlfn.XLOOKUP(D482,[1]!Data[CEDULA],[1]!Data[EPS/SURA],"No Existe",0,1)</f>
        <v>SALUD TOTAL</v>
      </c>
      <c r="O482" s="5">
        <f>YEAR(Data[[#This Row],[F. INICIO]])</f>
        <v>2019</v>
      </c>
      <c r="P482" s="29">
        <v>43820</v>
      </c>
      <c r="Q482" s="7">
        <v>43824</v>
      </c>
      <c r="R482" s="11" t="s">
        <v>5296</v>
      </c>
      <c r="S482" s="92" t="str">
        <f>IF(Data[[#This Row],[TIPO DE INCAPACIDAD]]="LICENCIA DE PATERNIDAD","Licencia de paternidad",IF(Data[[#This Row],[TIPO DE INCAPACIDAD]]="LICENCIA DE LUTO","Licencia de Luto",_xlfn.IFNA(VLOOKUP(R482,'CIE-10 PARA RIPS'!$A$6:B13647,2,0),"No especificado")))</f>
        <v>Herida de otras partes de la cabeza</v>
      </c>
      <c r="T482" t="str">
        <f>IF(P482&lt;&gt;"", IF(P482&gt;0, IF(P482&lt;=DATE(YEAR(P482),MONTH(P482),DAY(P482)), IF(P482&gt;=DATE(YEAR(P482),MONTH(P482),1), IF(K482&gt;10, C482, IF(SUMIFS($K:$K, $C:$C, C482, $P:$P, "&gt;="&amp;DATE(YEAR(P482),MONTH(P482),1), $P:$P, "&lt;="&amp;EOMONTH(P482,0))&gt;10, C482, "")), ""))), "")</f>
        <v/>
      </c>
      <c r="U482" t="str">
        <f>IF(AND(P482&lt;&gt;"", P482&gt;=DATE(YEAR(P482),MONTH(P482),1), SUMIFS($K:$K, $C:$C, C482, $P:$P, "&gt;="&amp;DATE(YEAR(P482),MONTH(P482),1), $P:$P, "&lt;="&amp;EOMONTH(P482,0))&gt;10), K482, "")</f>
        <v/>
      </c>
      <c r="V482" t="str">
        <f>IF(AND(P482&lt;&gt;"", P482&gt;=DATE(YEAR(P482),MONTH(P482),1), SUMIFS($K:$K, $C:$C, C482, $P:$P, "&gt;="&amp;DATE(YEAR(P482),MONTH(P482),1), $P:$P, "&lt;="&amp;EOMONTH(P482,0))&gt;10), YEAR(P482), "")</f>
        <v/>
      </c>
      <c r="W482" t="str">
        <f>IF(AND(P482&lt;&gt;"", P482&gt;=DATE(YEAR(P482),MONTH(P482),1), SUMIFS($K:$K, $C:$C, C482, $P:$P, "&gt;="&amp;DATE(YEAR(P482),MONTH(P482),1), $P:$P, "&lt;="&amp;EOMONTH(P482,0))&gt;10), TEXT(P482, "MMMM"), "")</f>
        <v/>
      </c>
      <c r="X482" t="str" cm="1">
        <f t="array" ref="X482">IF(AND(P482&lt;&gt;"", P482&gt;=DATE(YEAR(P482),MONTH(P482),1), SUMIFS($K:$K, $C:$C, C482, $P:$P, "&gt;="&amp;DATE(YEAR(P482),MONTH(P482),1), $P:$P, "&lt;="&amp;EOMONTH(P482,0))&gt;10), _xlfn.TEXTJOIN(", ", TRUE, _xlfn._xlws.FILTER($R:$R, ($C:$C=C482) * ($P:$P&gt;=DATE(YEAR(P482),MONTH(P482),1)) * ($P:$P&lt;=EOMONTH(P482,0)))), "")</f>
        <v/>
      </c>
      <c r="Y482" t="str" cm="1">
        <f t="array" ref="Y482">IF(AND(P482&lt;&gt;"", P482&gt;=DATE(YEAR(P482),MONTH(P482),1), SUMIFS($K:$K, $C:$C, C482, $P:$P, "&gt;="&amp;DATE(YEAR(P482),MONTH(P482),1), $P:$P, "&lt;="&amp;EOMONTH(P482,0))&gt;10), _xlfn.TEXTJOIN(", ", TRUE, _xlfn._xlws.FILTER($S:$S, ($C:$C=C482) * ($P:$P&gt;=DATE(YEAR(P482),MONTH(P482),1)) * ($P:$P&lt;=EOMONTH(P482,0)))), "")</f>
        <v/>
      </c>
    </row>
    <row r="483" spans="1:25" x14ac:dyDescent="0.25">
      <c r="A483" s="83">
        <v>476</v>
      </c>
      <c r="B483" s="111" t="s">
        <v>26038</v>
      </c>
      <c r="C483" s="159" t="str">
        <f>_xlfn.XLOOKUP(D483,[1]!Data[CEDULA],[1]!Data[Nombre Completo],"No Existe",0,1)</f>
        <v>LUIS ALFONSO CORONELL OLIVEROS</v>
      </c>
      <c r="D483" s="162">
        <v>1044392852</v>
      </c>
      <c r="E483" s="139">
        <f>IFERROR(_xlfn.NUMBERVALUE(Data[[#This Row],[CEDULA ]],",","."),_xlfn.NUMBERVALUE(Data[[#This Row],[CEDULA ]],".",","))</f>
        <v>1044392852</v>
      </c>
      <c r="F483" s="139" t="str">
        <f>_xlfn.XLOOKUP(E483,[1]!Data[CEDULA],[1]!Data[CARGO],"No Existe",0,1)</f>
        <v>COLABORADOR</v>
      </c>
      <c r="G483" s="11" t="str">
        <f>_xlfn.XLOOKUP(E483,[1]!Data[CEDULA],[1]!Data[EMPRESA DONDE PRESTA SERVICIO],"No Existe",0,1)</f>
        <v>COMFAMILIAR ATLANTICO</v>
      </c>
      <c r="H483" s="11" t="str">
        <f>_xlfn.XLOOKUP(E483,[1]!Data[CEDULA],[1]!Data[UBICACIÓN],"No Existe",0,1)</f>
        <v>TURIPANA</v>
      </c>
      <c r="I483" s="11" t="s">
        <v>25912</v>
      </c>
      <c r="J483" s="111" t="str">
        <f>UPPER(TEXT(Data[[#This Row],[F. INICIO]],"mmmm"))</f>
        <v>DICIEMBRE</v>
      </c>
      <c r="K483" s="13">
        <v>3</v>
      </c>
      <c r="L483" s="11" t="s">
        <v>5</v>
      </c>
      <c r="M483" s="9" t="s">
        <v>12606</v>
      </c>
      <c r="N483" s="141" t="str">
        <f>_xlfn.XLOOKUP(D483,[1]!Data[CEDULA],[1]!Data[EPS/SURA],"No Existe",0,1)</f>
        <v>FAMISANAR</v>
      </c>
      <c r="O483" s="5">
        <f>YEAR(Data[[#This Row],[F. INICIO]])</f>
        <v>2019</v>
      </c>
      <c r="P483" s="26">
        <v>43822</v>
      </c>
      <c r="Q483" s="7">
        <v>43824</v>
      </c>
      <c r="R483" s="11" t="s">
        <v>4993</v>
      </c>
      <c r="S483" s="92" t="str">
        <f>IF(Data[[#This Row],[TIPO DE INCAPACIDAD]]="LICENCIA DE PATERNIDAD","Licencia de paternidad",IF(Data[[#This Row],[TIPO DE INCAPACIDAD]]="LICENCIA DE LUTO","Licencia de Luto",_xlfn.IFNA(VLOOKUP(R483,'CIE-10 PARA RIPS'!$A$6:B13648,2,0),"No especificado")))</f>
        <v>Herida del codo</v>
      </c>
      <c r="T483" t="str">
        <f>IF(P483&lt;&gt;"", IF(P483&gt;0, IF(P483&lt;=DATE(YEAR(P483),MONTH(P483),DAY(P483)), IF(P483&gt;=DATE(YEAR(P483),MONTH(P483),1), IF(K483&gt;10, C483, IF(SUMIFS($K:$K, $C:$C, C483, $P:$P, "&gt;="&amp;DATE(YEAR(P483),MONTH(P483),1), $P:$P, "&lt;="&amp;EOMONTH(P483,0))&gt;10, C483, "")), ""))), "")</f>
        <v/>
      </c>
      <c r="U483" t="str">
        <f>IF(AND(P483&lt;&gt;"", P483&gt;=DATE(YEAR(P483),MONTH(P483),1), SUMIFS($K:$K, $C:$C, C483, $P:$P, "&gt;="&amp;DATE(YEAR(P483),MONTH(P483),1), $P:$P, "&lt;="&amp;EOMONTH(P483,0))&gt;10), K483, "")</f>
        <v/>
      </c>
      <c r="V483" t="str">
        <f>IF(AND(P483&lt;&gt;"", P483&gt;=DATE(YEAR(P483),MONTH(P483),1), SUMIFS($K:$K, $C:$C, C483, $P:$P, "&gt;="&amp;DATE(YEAR(P483),MONTH(P483),1), $P:$P, "&lt;="&amp;EOMONTH(P483,0))&gt;10), YEAR(P483), "")</f>
        <v/>
      </c>
      <c r="W483" t="str">
        <f>IF(AND(P483&lt;&gt;"", P483&gt;=DATE(YEAR(P483),MONTH(P483),1), SUMIFS($K:$K, $C:$C, C483, $P:$P, "&gt;="&amp;DATE(YEAR(P483),MONTH(P483),1), $P:$P, "&lt;="&amp;EOMONTH(P483,0))&gt;10), TEXT(P483, "MMMM"), "")</f>
        <v/>
      </c>
      <c r="X483" t="str" cm="1">
        <f t="array" ref="X483">IF(AND(P483&lt;&gt;"", P483&gt;=DATE(YEAR(P483),MONTH(P483),1), SUMIFS($K:$K, $C:$C, C483, $P:$P, "&gt;="&amp;DATE(YEAR(P483),MONTH(P483),1), $P:$P, "&lt;="&amp;EOMONTH(P483,0))&gt;10), _xlfn.TEXTJOIN(", ", TRUE, _xlfn._xlws.FILTER($R:$R, ($C:$C=C483) * ($P:$P&gt;=DATE(YEAR(P483),MONTH(P483),1)) * ($P:$P&lt;=EOMONTH(P483,0)))), "")</f>
        <v/>
      </c>
      <c r="Y483" t="str" cm="1">
        <f t="array" ref="Y483">IF(AND(P483&lt;&gt;"", P483&gt;=DATE(YEAR(P483),MONTH(P483),1), SUMIFS($K:$K, $C:$C, C483, $P:$P, "&gt;="&amp;DATE(YEAR(P483),MONTH(P483),1), $P:$P, "&lt;="&amp;EOMONTH(P483,0))&gt;10), _xlfn.TEXTJOIN(", ", TRUE, _xlfn._xlws.FILTER($S:$S, ($C:$C=C483) * ($P:$P&gt;=DATE(YEAR(P483),MONTH(P483),1)) * ($P:$P&lt;=EOMONTH(P483,0)))), "")</f>
        <v/>
      </c>
    </row>
    <row r="484" spans="1:25" ht="30" x14ac:dyDescent="0.25">
      <c r="A484" s="83">
        <v>477</v>
      </c>
      <c r="B484" s="111" t="s">
        <v>26038</v>
      </c>
      <c r="C484" s="159" t="str">
        <f>_xlfn.XLOOKUP(D484,[1]!Data[CEDULA],[1]!Data[Nombre Completo],"No Existe",0,1)</f>
        <v>ONELL JUSTIN CERA BOLAÑO</v>
      </c>
      <c r="D484" s="162">
        <v>1140814061</v>
      </c>
      <c r="E484" s="139">
        <f>IFERROR(_xlfn.NUMBERVALUE(Data[[#This Row],[CEDULA ]],",","."),_xlfn.NUMBERVALUE(Data[[#This Row],[CEDULA ]],".",","))</f>
        <v>1140814061</v>
      </c>
      <c r="F484" s="139" t="str">
        <f>_xlfn.XLOOKUP(E484,[1]!Data[CEDULA],[1]!Data[CARGO],"No Existe",0,1)</f>
        <v>AUXILIAR</v>
      </c>
      <c r="G484" s="11" t="str">
        <f>_xlfn.XLOOKUP(E484,[1]!Data[CEDULA],[1]!Data[EMPRESA DONDE PRESTA SERVICIO],"No Existe",0,1)</f>
        <v>COMFAMILIAR ATLANTICO</v>
      </c>
      <c r="H484" s="11" t="str">
        <f>_xlfn.XLOOKUP(E484,[1]!Data[CEDULA],[1]!Data[UBICACIÓN],"No Existe",0,1)</f>
        <v>SUBSIDIO</v>
      </c>
      <c r="I484" s="11" t="s">
        <v>25912</v>
      </c>
      <c r="J484" s="111" t="str">
        <f>UPPER(TEXT(Data[[#This Row],[F. INICIO]],"mmmm"))</f>
        <v>NOVIEMBRE</v>
      </c>
      <c r="K484" s="13">
        <v>3</v>
      </c>
      <c r="L484" s="11" t="s">
        <v>5</v>
      </c>
      <c r="M484" s="11" t="s">
        <v>25630</v>
      </c>
      <c r="N484" s="141" t="str">
        <f>_xlfn.XLOOKUP(D484,[1]!Data[CEDULA],[1]!Data[EPS/SURA],"No Existe",0,1)</f>
        <v>EPS/SURA</v>
      </c>
      <c r="O484" s="5">
        <f>YEAR(Data[[#This Row],[F. INICIO]])</f>
        <v>2019</v>
      </c>
      <c r="P484" s="26">
        <v>43797</v>
      </c>
      <c r="Q484" s="7">
        <v>43799</v>
      </c>
      <c r="R484" s="11" t="s">
        <v>4833</v>
      </c>
      <c r="S484" s="92" t="str">
        <f>IF(Data[[#This Row],[TIPO DE INCAPACIDAD]]="LICENCIA DE PATERNIDAD","Licencia de paternidad",IF(Data[[#This Row],[TIPO DE INCAPACIDAD]]="LICENCIA DE LUTO","Licencia de Luto",_xlfn.IFNA(VLOOKUP(R484,'CIE-10 PARA RIPS'!$A$6:B13649,2,0),"No especificado")))</f>
        <v>Contusion de otras partes y las no especificadas de la pierna</v>
      </c>
      <c r="T484" t="str">
        <f>IF(P484&lt;&gt;"", IF(P484&gt;0, IF(P484&lt;=DATE(YEAR(P484),MONTH(P484),DAY(P484)), IF(P484&gt;=DATE(YEAR(P484),MONTH(P484),1), IF(K484&gt;10, C484, IF(SUMIFS($K:$K, $C:$C, C484, $P:$P, "&gt;="&amp;DATE(YEAR(P484),MONTH(P484),1), $P:$P, "&lt;="&amp;EOMONTH(P484,0))&gt;10, C484, "")), ""))), "")</f>
        <v/>
      </c>
      <c r="U484" t="str">
        <f>IF(AND(P484&lt;&gt;"", P484&gt;=DATE(YEAR(P484),MONTH(P484),1), SUMIFS($K:$K, $C:$C, C484, $P:$P, "&gt;="&amp;DATE(YEAR(P484),MONTH(P484),1), $P:$P, "&lt;="&amp;EOMONTH(P484,0))&gt;10), K484, "")</f>
        <v/>
      </c>
      <c r="V484" t="str">
        <f>IF(AND(P484&lt;&gt;"", P484&gt;=DATE(YEAR(P484),MONTH(P484),1), SUMIFS($K:$K, $C:$C, C484, $P:$P, "&gt;="&amp;DATE(YEAR(P484),MONTH(P484),1), $P:$P, "&lt;="&amp;EOMONTH(P484,0))&gt;10), YEAR(P484), "")</f>
        <v/>
      </c>
      <c r="W484" t="str">
        <f>IF(AND(P484&lt;&gt;"", P484&gt;=DATE(YEAR(P484),MONTH(P484),1), SUMIFS($K:$K, $C:$C, C484, $P:$P, "&gt;="&amp;DATE(YEAR(P484),MONTH(P484),1), $P:$P, "&lt;="&amp;EOMONTH(P484,0))&gt;10), TEXT(P484, "MMMM"), "")</f>
        <v/>
      </c>
      <c r="X484" t="str" cm="1">
        <f t="array" ref="X484">IF(AND(P484&lt;&gt;"", P484&gt;=DATE(YEAR(P484),MONTH(P484),1), SUMIFS($K:$K, $C:$C, C484, $P:$P, "&gt;="&amp;DATE(YEAR(P484),MONTH(P484),1), $P:$P, "&lt;="&amp;EOMONTH(P484,0))&gt;10), _xlfn.TEXTJOIN(", ", TRUE, _xlfn._xlws.FILTER($R:$R, ($C:$C=C484) * ($P:$P&gt;=DATE(YEAR(P484),MONTH(P484),1)) * ($P:$P&lt;=EOMONTH(P484,0)))), "")</f>
        <v/>
      </c>
      <c r="Y484" t="str" cm="1">
        <f t="array" ref="Y484">IF(AND(P484&lt;&gt;"", P484&gt;=DATE(YEAR(P484),MONTH(P484),1), SUMIFS($K:$K, $C:$C, C484, $P:$P, "&gt;="&amp;DATE(YEAR(P484),MONTH(P484),1), $P:$P, "&lt;="&amp;EOMONTH(P484,0))&gt;10), _xlfn.TEXTJOIN(", ", TRUE, _xlfn._xlws.FILTER($S:$S, ($C:$C=C484) * ($P:$P&gt;=DATE(YEAR(P484),MONTH(P484),1)) * ($P:$P&lt;=EOMONTH(P484,0)))), "")</f>
        <v/>
      </c>
    </row>
    <row r="485" spans="1:25" ht="30" x14ac:dyDescent="0.25">
      <c r="A485" s="83">
        <v>478</v>
      </c>
      <c r="B485" s="111" t="s">
        <v>26038</v>
      </c>
      <c r="C485" s="159" t="str">
        <f>_xlfn.XLOOKUP(D485,[1]!Data[CEDULA],[1]!Data[Nombre Completo],"No Existe",0,1)</f>
        <v>RAFAEL MANUEL PEREIRA OROZCO</v>
      </c>
      <c r="D485" s="162">
        <v>73123394</v>
      </c>
      <c r="E485" s="139">
        <f>IFERROR(_xlfn.NUMBERVALUE(Data[[#This Row],[CEDULA ]],",","."),_xlfn.NUMBERVALUE(Data[[#This Row],[CEDULA ]],".",","))</f>
        <v>73123394</v>
      </c>
      <c r="F485" s="139" t="str">
        <f>_xlfn.XLOOKUP(E485,[1]!Data[CEDULA],[1]!Data[CARGO],"No Existe",0,1)</f>
        <v>SUPERNUMERARIO(A)</v>
      </c>
      <c r="G485" s="11" t="str">
        <f>_xlfn.XLOOKUP(E485,[1]!Data[CEDULA],[1]!Data[EMPRESA DONDE PRESTA SERVICIO],"No Existe",0,1)</f>
        <v>COMFAMILIAR ATLANTICO</v>
      </c>
      <c r="H485" s="11" t="str">
        <f>_xlfn.XLOOKUP(E485,[1]!Data[CEDULA],[1]!Data[UBICACIÓN],"No Existe",0,1)</f>
        <v>CLUB SOCIAL</v>
      </c>
      <c r="I485" s="11" t="s">
        <v>25912</v>
      </c>
      <c r="J485" s="111" t="str">
        <f>UPPER(TEXT(Data[[#This Row],[F. INICIO]],"mmmm"))</f>
        <v>DICIEMBRE</v>
      </c>
      <c r="K485" s="13">
        <v>14</v>
      </c>
      <c r="L485" s="11" t="s">
        <v>5</v>
      </c>
      <c r="M485" s="11" t="s">
        <v>25630</v>
      </c>
      <c r="N485" s="141" t="str">
        <f>_xlfn.XLOOKUP(D485,[1]!Data[CEDULA],[1]!Data[EPS/SURA],"No Existe",0,1)</f>
        <v>FAMISANAR</v>
      </c>
      <c r="O485" s="5">
        <f>YEAR(Data[[#This Row],[F. INICIO]])</f>
        <v>2019</v>
      </c>
      <c r="P485" s="26">
        <v>43810</v>
      </c>
      <c r="Q485" s="7">
        <v>43823</v>
      </c>
      <c r="R485" s="11" t="s">
        <v>8519</v>
      </c>
      <c r="S485" s="92" t="str">
        <f>IF(Data[[#This Row],[TIPO DE INCAPACIDAD]]="LICENCIA DE PATERNIDAD","Licencia de paternidad",IF(Data[[#This Row],[TIPO DE INCAPACIDAD]]="LICENCIA DE LUTO","Licencia de Luto",_xlfn.IFNA(VLOOKUP(R485,'CIE-10 PARA RIPS'!$A$6:B13650,2,0),"No especificado")))</f>
        <v>Hernia inguinal unilateral o no especificada, sin obstruccion ni gangrena</v>
      </c>
      <c r="T485" t="str">
        <f>IF(P485&lt;&gt;"", IF(P485&gt;0, IF(P485&lt;=DATE(YEAR(P485),MONTH(P485),DAY(P485)), IF(P485&gt;=DATE(YEAR(P485),MONTH(P485),1), IF(K485&gt;10, C485, IF(SUMIFS($K:$K, $C:$C, C485, $P:$P, "&gt;="&amp;DATE(YEAR(P485),MONTH(P485),1), $P:$P, "&lt;="&amp;EOMONTH(P485,0))&gt;10, C485, "")), ""))), "")</f>
        <v>RAFAEL MANUEL PEREIRA OROZCO</v>
      </c>
      <c r="U485">
        <f>IF(AND(P485&lt;&gt;"", P485&gt;=DATE(YEAR(P485),MONTH(P485),1), SUMIFS($K:$K, $C:$C, C485, $P:$P, "&gt;="&amp;DATE(YEAR(P485),MONTH(P485),1), $P:$P, "&lt;="&amp;EOMONTH(P485,0))&gt;10), K485, "")</f>
        <v>14</v>
      </c>
      <c r="V485">
        <f>IF(AND(P485&lt;&gt;"", P485&gt;=DATE(YEAR(P485),MONTH(P485),1), SUMIFS($K:$K, $C:$C, C485, $P:$P, "&gt;="&amp;DATE(YEAR(P485),MONTH(P485),1), $P:$P, "&lt;="&amp;EOMONTH(P485,0))&gt;10), YEAR(P485), "")</f>
        <v>2019</v>
      </c>
      <c r="W485" t="str">
        <f>IF(AND(P485&lt;&gt;"", P485&gt;=DATE(YEAR(P485),MONTH(P485),1), SUMIFS($K:$K, $C:$C, C485, $P:$P, "&gt;="&amp;DATE(YEAR(P485),MONTH(P485),1), $P:$P, "&lt;="&amp;EOMONTH(P485,0))&gt;10), TEXT(P485, "MMMM"), "")</f>
        <v>diciembre</v>
      </c>
      <c r="X485" t="str" cm="1">
        <f t="array" ref="X485">IF(AND(P485&lt;&gt;"", P485&gt;=DATE(YEAR(P485),MONTH(P485),1), SUMIFS($K:$K, $C:$C, C485, $P:$P, "&gt;="&amp;DATE(YEAR(P485),MONTH(P485),1), $P:$P, "&lt;="&amp;EOMONTH(P485,0))&gt;10), _xlfn.TEXTJOIN(", ", TRUE, _xlfn._xlws.FILTER($R:$R, ($C:$C=C485) * ($P:$P&gt;=DATE(YEAR(P485),MONTH(P485),1)) * ($P:$P&lt;=EOMONTH(P485,0)))), "")</f>
        <v>K409</v>
      </c>
      <c r="Y485" t="str" cm="1">
        <f t="array" ref="Y485">IF(AND(P485&lt;&gt;"", P485&gt;=DATE(YEAR(P485),MONTH(P485),1), SUMIFS($K:$K, $C:$C, C485, $P:$P, "&gt;="&amp;DATE(YEAR(P485),MONTH(P485),1), $P:$P, "&lt;="&amp;EOMONTH(P485,0))&gt;10), _xlfn.TEXTJOIN(", ", TRUE, _xlfn._xlws.FILTER($S:$S, ($C:$C=C485) * ($P:$P&gt;=DATE(YEAR(P485),MONTH(P485),1)) * ($P:$P&lt;=EOMONTH(P485,0)))), "")</f>
        <v>Hernia inguinal unilateral o no especificada, sin obstruccion ni gangrena</v>
      </c>
    </row>
    <row r="486" spans="1:25" x14ac:dyDescent="0.25">
      <c r="A486" s="83">
        <v>479</v>
      </c>
      <c r="B486" s="111" t="s">
        <v>26038</v>
      </c>
      <c r="C486" s="159" t="str">
        <f>_xlfn.XLOOKUP(D486,[1]!Data[CEDULA],[1]!Data[Nombre Completo],"No Existe",0,1)</f>
        <v>EDILBERTO CARLOS OLIVARES CHARRIS</v>
      </c>
      <c r="D486" s="164">
        <v>3730754</v>
      </c>
      <c r="E486" s="141">
        <f>IFERROR(_xlfn.NUMBERVALUE(Data[[#This Row],[CEDULA ]],",","."),_xlfn.NUMBERVALUE(Data[[#This Row],[CEDULA ]],".",","))</f>
        <v>3730754</v>
      </c>
      <c r="F486" s="141" t="str">
        <f>_xlfn.XLOOKUP(E486,[1]!Data[CEDULA],[1]!Data[CARGO],"No Existe",0,1)</f>
        <v>COCINERO 1</v>
      </c>
      <c r="G486" s="112" t="str">
        <f>_xlfn.XLOOKUP(E486,[1]!Data[CEDULA],[1]!Data[EMPRESA DONDE PRESTA SERVICIO],"No Existe",0,1)</f>
        <v>COMFAMILIAR ATLANTICO</v>
      </c>
      <c r="H486" s="112" t="str">
        <f>_xlfn.XLOOKUP(E486,[1]!Data[CEDULA],[1]!Data[UBICACIÓN],"No Existe",0,1)</f>
        <v>TURIPANA MERCADEO</v>
      </c>
      <c r="I486" s="112" t="s">
        <v>25912</v>
      </c>
      <c r="J486" s="111" t="str">
        <f>UPPER(TEXT(Data[[#This Row],[F. INICIO]],"mmmm"))</f>
        <v>DICIEMBRE</v>
      </c>
      <c r="K486" s="113">
        <v>15</v>
      </c>
      <c r="L486" s="11" t="s">
        <v>5</v>
      </c>
      <c r="M486" s="11" t="s">
        <v>25630</v>
      </c>
      <c r="N486" s="141" t="str">
        <f>_xlfn.XLOOKUP(D486,[1]!Data[CEDULA],[1]!Data[EPS/SURA],"No Existe",0,1)</f>
        <v>MUTUALSER</v>
      </c>
      <c r="O486" s="96">
        <f>YEAR(Data[[#This Row],[F. INICIO]])</f>
        <v>2019</v>
      </c>
      <c r="P486" s="120">
        <v>43809</v>
      </c>
      <c r="Q486" s="121">
        <v>43823</v>
      </c>
      <c r="R486" s="112" t="s">
        <v>12925</v>
      </c>
      <c r="S486" s="92" t="str">
        <f>IF(Data[[#This Row],[TIPO DE INCAPACIDAD]]="LICENCIA DE PATERNIDAD","Licencia de paternidad",IF(Data[[#This Row],[TIPO DE INCAPACIDAD]]="LICENCIA DE LUTO","Licencia de Luto",_xlfn.IFNA(VLOOKUP(R486,'CIE-10 PARA RIPS'!$A$6:B13651,2,0),"No especificado")))</f>
        <v>Otras apendicitis agudas, y las no especificadas</v>
      </c>
      <c r="T486" t="str">
        <f>IF(P486&lt;&gt;"", IF(P486&gt;0, IF(P486&lt;=DATE(YEAR(P486),MONTH(P486),DAY(P486)), IF(P486&gt;=DATE(YEAR(P486),MONTH(P486),1), IF(K486&gt;10, C486, IF(SUMIFS($K:$K, $C:$C, C486, $P:$P, "&gt;="&amp;DATE(YEAR(P486),MONTH(P486),1), $P:$P, "&lt;="&amp;EOMONTH(P486,0))&gt;10, C486, "")), ""))), "")</f>
        <v>EDILBERTO CARLOS OLIVARES CHARRIS</v>
      </c>
      <c r="U486">
        <f>IF(AND(P486&lt;&gt;"", P486&gt;=DATE(YEAR(P486),MONTH(P486),1), SUMIFS($K:$K, $C:$C, C486, $P:$P, "&gt;="&amp;DATE(YEAR(P486),MONTH(P486),1), $P:$P, "&lt;="&amp;EOMONTH(P486,0))&gt;10), K486, "")</f>
        <v>15</v>
      </c>
      <c r="V486">
        <f>IF(AND(P486&lt;&gt;"", P486&gt;=DATE(YEAR(P486),MONTH(P486),1), SUMIFS($K:$K, $C:$C, C486, $P:$P, "&gt;="&amp;DATE(YEAR(P486),MONTH(P486),1), $P:$P, "&lt;="&amp;EOMONTH(P486,0))&gt;10), YEAR(P486), "")</f>
        <v>2019</v>
      </c>
      <c r="W486" t="str">
        <f>IF(AND(P486&lt;&gt;"", P486&gt;=DATE(YEAR(P486),MONTH(P486),1), SUMIFS($K:$K, $C:$C, C486, $P:$P, "&gt;="&amp;DATE(YEAR(P486),MONTH(P486),1), $P:$P, "&lt;="&amp;EOMONTH(P486,0))&gt;10), TEXT(P486, "MMMM"), "")</f>
        <v>diciembre</v>
      </c>
      <c r="X486" t="str" cm="1">
        <f t="array" ref="X486">IF(AND(P486&lt;&gt;"", P486&gt;=DATE(YEAR(P486),MONTH(P486),1), SUMIFS($K:$K, $C:$C, C486, $P:$P, "&gt;="&amp;DATE(YEAR(P486),MONTH(P486),1), $P:$P, "&lt;="&amp;EOMONTH(P486,0))&gt;10), _xlfn.TEXTJOIN(", ", TRUE, _xlfn._xlws.FILTER($R:$R, ($C:$C=C486) * ($P:$P&gt;=DATE(YEAR(P486),MONTH(P486),1)) * ($P:$P&lt;=EOMONTH(P486,0)))), "")</f>
        <v>K358</v>
      </c>
      <c r="Y486" t="str" cm="1">
        <f t="array" ref="Y486">IF(AND(P486&lt;&gt;"", P486&gt;=DATE(YEAR(P486),MONTH(P486),1), SUMIFS($K:$K, $C:$C, C486, $P:$P, "&gt;="&amp;DATE(YEAR(P486),MONTH(P486),1), $P:$P, "&lt;="&amp;EOMONTH(P486,0))&gt;10), _xlfn.TEXTJOIN(", ", TRUE, _xlfn._xlws.FILTER($S:$S, ($C:$C=C486) * ($P:$P&gt;=DATE(YEAR(P486),MONTH(P486),1)) * ($P:$P&lt;=EOMONTH(P486,0)))), "")</f>
        <v>Otras apendicitis agudas, y las no especificadas</v>
      </c>
    </row>
    <row r="487" spans="1:25" x14ac:dyDescent="0.25">
      <c r="A487" s="83">
        <v>480</v>
      </c>
      <c r="B487" s="111" t="s">
        <v>26038</v>
      </c>
      <c r="C487" s="159" t="str">
        <f>_xlfn.XLOOKUP(D487,[1]!Data[CEDULA],[1]!Data[Nombre Completo],"No Existe",0,1)</f>
        <v>OSIRIS DEL SOCORRO CHARRIS PADILLA</v>
      </c>
      <c r="D487" s="162">
        <v>22510528</v>
      </c>
      <c r="E487" s="139">
        <f>IFERROR(_xlfn.NUMBERVALUE(Data[[#This Row],[CEDULA ]],",","."),_xlfn.NUMBERVALUE(Data[[#This Row],[CEDULA ]],".",","))</f>
        <v>22510528</v>
      </c>
      <c r="F487" s="139" t="str">
        <f>_xlfn.XLOOKUP(E487,[1]!Data[CEDULA],[1]!Data[CARGO],"No Existe",0,1)</f>
        <v>SUPERNUMERARIO(A)</v>
      </c>
      <c r="G487" s="24" t="str">
        <f>_xlfn.XLOOKUP(E487,[1]!Data[CEDULA],[1]!Data[EMPRESA DONDE PRESTA SERVICIO],"No Existe",0,1)</f>
        <v>COMFAMILIAR ATLANTICO</v>
      </c>
      <c r="H487" s="24" t="str">
        <f>_xlfn.XLOOKUP(E487,[1]!Data[CEDULA],[1]!Data[UBICACIÓN],"No Existe",0,1)</f>
        <v>CENTRO RECREACIONAL TURIPANA</v>
      </c>
      <c r="I487" s="24" t="s">
        <v>25911</v>
      </c>
      <c r="J487" s="111" t="str">
        <f>UPPER(TEXT(Data[[#This Row],[F. INICIO]],"mmmm"))</f>
        <v>ENERO</v>
      </c>
      <c r="K487" s="13">
        <v>4</v>
      </c>
      <c r="L487" s="11" t="s">
        <v>5</v>
      </c>
      <c r="M487" s="11" t="s">
        <v>25630</v>
      </c>
      <c r="N487" s="141" t="str">
        <f>_xlfn.XLOOKUP(D487,[1]!Data[CEDULA],[1]!Data[EPS/SURA],"No Existe",0,1)</f>
        <v>NUEVA E.P.S.</v>
      </c>
      <c r="O487" s="11">
        <f>YEAR(Data[[#This Row],[F. INICIO]])</f>
        <v>2018</v>
      </c>
      <c r="P487" s="19">
        <v>43101</v>
      </c>
      <c r="Q487" s="19">
        <v>43104</v>
      </c>
      <c r="R487" s="24" t="s">
        <v>7682</v>
      </c>
      <c r="S487" s="92" t="str">
        <f>IF(Data[[#This Row],[TIPO DE INCAPACIDAD]]="LICENCIA DE PATERNIDAD","Licencia de paternidad",IF(Data[[#This Row],[TIPO DE INCAPACIDAD]]="LICENCIA DE LUTO","Licencia de Luto",_xlfn.IFNA(VLOOKUP(R487,'CIE-10 PARA RIPS'!$A$6:B13652,2,0),"No especificado")))</f>
        <v>Lumbago no especificado</v>
      </c>
      <c r="T487" t="str">
        <f>IF(P487&lt;&gt;"", IF(P487&gt;0, IF(P487&lt;=DATE(YEAR(P487),MONTH(P487),DAY(P487)), IF(P487&gt;=DATE(YEAR(P487),MONTH(P487),1), IF(K487&gt;10, C487, IF(SUMIFS($K:$K, $C:$C, C487, $P:$P, "&gt;="&amp;DATE(YEAR(P487),MONTH(P487),1), $P:$P, "&lt;="&amp;EOMONTH(P487,0))&gt;10, C487, "")), ""))), "")</f>
        <v/>
      </c>
      <c r="U487" t="str">
        <f>IF(AND(P487&lt;&gt;"", P487&gt;=DATE(YEAR(P487),MONTH(P487),1), SUMIFS($K:$K, $C:$C, C487, $P:$P, "&gt;="&amp;DATE(YEAR(P487),MONTH(P487),1), $P:$P, "&lt;="&amp;EOMONTH(P487,0))&gt;10), K487, "")</f>
        <v/>
      </c>
      <c r="V487" t="str">
        <f>IF(AND(P487&lt;&gt;"", P487&gt;=DATE(YEAR(P487),MONTH(P487),1), SUMIFS($K:$K, $C:$C, C487, $P:$P, "&gt;="&amp;DATE(YEAR(P487),MONTH(P487),1), $P:$P, "&lt;="&amp;EOMONTH(P487,0))&gt;10), YEAR(P487), "")</f>
        <v/>
      </c>
      <c r="W487" t="str">
        <f>IF(AND(P487&lt;&gt;"", P487&gt;=DATE(YEAR(P487),MONTH(P487),1), SUMIFS($K:$K, $C:$C, C487, $P:$P, "&gt;="&amp;DATE(YEAR(P487),MONTH(P487),1), $P:$P, "&lt;="&amp;EOMONTH(P487,0))&gt;10), TEXT(P487, "MMMM"), "")</f>
        <v/>
      </c>
      <c r="X487" t="str" cm="1">
        <f t="array" ref="X487">IF(AND(P487&lt;&gt;"", P487&gt;=DATE(YEAR(P487),MONTH(P487),1), SUMIFS($K:$K, $C:$C, C487, $P:$P, "&gt;="&amp;DATE(YEAR(P487),MONTH(P487),1), $P:$P, "&lt;="&amp;EOMONTH(P487,0))&gt;10), _xlfn.TEXTJOIN(", ", TRUE, _xlfn._xlws.FILTER($R:$R, ($C:$C=C487) * ($P:$P&gt;=DATE(YEAR(P487),MONTH(P487),1)) * ($P:$P&lt;=EOMONTH(P487,0)))), "")</f>
        <v/>
      </c>
      <c r="Y487" t="str" cm="1">
        <f t="array" ref="Y487">IF(AND(P487&lt;&gt;"", P487&gt;=DATE(YEAR(P487),MONTH(P487),1), SUMIFS($K:$K, $C:$C, C487, $P:$P, "&gt;="&amp;DATE(YEAR(P487),MONTH(P487),1), $P:$P, "&lt;="&amp;EOMONTH(P487,0))&gt;10), _xlfn.TEXTJOIN(", ", TRUE, _xlfn._xlws.FILTER($S:$S, ($C:$C=C487) * ($P:$P&gt;=DATE(YEAR(P487),MONTH(P487),1)) * ($P:$P&lt;=EOMONTH(P487,0)))), "")</f>
        <v/>
      </c>
    </row>
    <row r="488" spans="1:25" x14ac:dyDescent="0.25">
      <c r="A488" s="83">
        <v>481</v>
      </c>
      <c r="B488" s="111" t="s">
        <v>26038</v>
      </c>
      <c r="C488" s="159" t="str">
        <f>_xlfn.XLOOKUP(D488,[1]!Data[CEDULA],[1]!Data[Nombre Completo],"No Existe",0,1)</f>
        <v>CARLOS ALBERTO TORRES LEON</v>
      </c>
      <c r="D488" s="162">
        <v>72051803</v>
      </c>
      <c r="E488" s="139">
        <f>IFERROR(_xlfn.NUMBERVALUE(Data[[#This Row],[CEDULA ]],",","."),_xlfn.NUMBERVALUE(Data[[#This Row],[CEDULA ]],".",","))</f>
        <v>72051803</v>
      </c>
      <c r="F488" s="139" t="str">
        <f>_xlfn.XLOOKUP(E488,[1]!Data[CEDULA],[1]!Data[CARGO],"No Existe",0,1)</f>
        <v>BARMAN</v>
      </c>
      <c r="G488" s="24" t="str">
        <f>_xlfn.XLOOKUP(E488,[1]!Data[CEDULA],[1]!Data[EMPRESA DONDE PRESTA SERVICIO],"No Existe",0,1)</f>
        <v>COMFAMILIAR ATLANTICO</v>
      </c>
      <c r="H488" s="24" t="str">
        <f>_xlfn.XLOOKUP(E488,[1]!Data[CEDULA],[1]!Data[UBICACIÓN],"No Existe",0,1)</f>
        <v>SEDE CARIBE</v>
      </c>
      <c r="I488" s="24" t="s">
        <v>25912</v>
      </c>
      <c r="J488" s="111" t="str">
        <f>UPPER(TEXT(Data[[#This Row],[F. INICIO]],"mmmm"))</f>
        <v>ENERO</v>
      </c>
      <c r="K488" s="13">
        <v>1</v>
      </c>
      <c r="L488" s="11" t="s">
        <v>5</v>
      </c>
      <c r="M488" s="11" t="s">
        <v>25630</v>
      </c>
      <c r="N488" s="141" t="str">
        <f>_xlfn.XLOOKUP(D488,[1]!Data[CEDULA],[1]!Data[EPS/SURA],"No Existe",0,1)</f>
        <v>E.P.S SANITAS</v>
      </c>
      <c r="O488" s="11">
        <f>YEAR(Data[[#This Row],[F. INICIO]])</f>
        <v>2018</v>
      </c>
      <c r="P488" s="19">
        <v>43101</v>
      </c>
      <c r="Q488" s="19">
        <v>43101</v>
      </c>
      <c r="R488" s="24" t="s">
        <v>9886</v>
      </c>
      <c r="S488" s="92" t="str">
        <f>IF(Data[[#This Row],[TIPO DE INCAPACIDAD]]="LICENCIA DE PATERNIDAD","Licencia de paternidad",IF(Data[[#This Row],[TIPO DE INCAPACIDAD]]="LICENCIA DE LUTO","Licencia de Luto",_xlfn.IFNA(VLOOKUP(R488,'CIE-10 PARA RIPS'!$A$6:B13653,2,0),"No especificado")))</f>
        <v>Cefalea debida a tension</v>
      </c>
      <c r="T488" t="str">
        <f>IF(P488&lt;&gt;"", IF(P488&gt;0, IF(P488&lt;=DATE(YEAR(P488),MONTH(P488),DAY(P488)), IF(P488&gt;=DATE(YEAR(P488),MONTH(P488),1), IF(K488&gt;10, C488, IF(SUMIFS($K:$K, $C:$C, C488, $P:$P, "&gt;="&amp;DATE(YEAR(P488),MONTH(P488),1), $P:$P, "&lt;="&amp;EOMONTH(P488,0))&gt;10, C488, "")), ""))), "")</f>
        <v>CARLOS ALBERTO TORRES LEON</v>
      </c>
      <c r="U488">
        <f>IF(AND(P488&lt;&gt;"", P488&gt;=DATE(YEAR(P488),MONTH(P488),1), SUMIFS($K:$K, $C:$C, C488, $P:$P, "&gt;="&amp;DATE(YEAR(P488),MONTH(P488),1), $P:$P, "&lt;="&amp;EOMONTH(P488,0))&gt;10), K488, "")</f>
        <v>1</v>
      </c>
      <c r="V488">
        <f>IF(AND(P488&lt;&gt;"", P488&gt;=DATE(YEAR(P488),MONTH(P488),1), SUMIFS($K:$K, $C:$C, C488, $P:$P, "&gt;="&amp;DATE(YEAR(P488),MONTH(P488),1), $P:$P, "&lt;="&amp;EOMONTH(P488,0))&gt;10), YEAR(P488), "")</f>
        <v>2018</v>
      </c>
      <c r="W488" t="str">
        <f>IF(AND(P488&lt;&gt;"", P488&gt;=DATE(YEAR(P488),MONTH(P488),1), SUMIFS($K:$K, $C:$C, C488, $P:$P, "&gt;="&amp;DATE(YEAR(P488),MONTH(P488),1), $P:$P, "&lt;="&amp;EOMONTH(P488,0))&gt;10), TEXT(P488, "MMMM"), "")</f>
        <v>enero</v>
      </c>
      <c r="X488" t="str" cm="1">
        <f t="array" ref="X488">IF(AND(P488&lt;&gt;"", P488&gt;=DATE(YEAR(P488),MONTH(P488),1), SUMIFS($K:$K, $C:$C, C488, $P:$P, "&gt;="&amp;DATE(YEAR(P488),MONTH(P488),1), $P:$P, "&lt;="&amp;EOMONTH(P488,0))&gt;10), _xlfn.TEXTJOIN(", ", TRUE, _xlfn._xlws.FILTER($R:$R, ($C:$C=C488) * ($P:$P&gt;=DATE(YEAR(P488),MONTH(P488),1)) * ($P:$P&lt;=EOMONTH(P488,0)))), "")</f>
        <v>D142, G442, D141, G442</v>
      </c>
      <c r="Y488" t="str" cm="1">
        <f t="array" ref="Y488">IF(AND(P488&lt;&gt;"", P488&gt;=DATE(YEAR(P488),MONTH(P488),1), SUMIFS($K:$K, $C:$C, C488, $P:$P, "&gt;="&amp;DATE(YEAR(P488),MONTH(P488),1), $P:$P, "&lt;="&amp;EOMONTH(P488,0))&gt;10), _xlfn.TEXTJOIN(", ", TRUE, _xlfn._xlws.FILTER($S:$S, ($C:$C=C488) * ($P:$P&gt;=DATE(YEAR(P488),MONTH(P488),1)) * ($P:$P&lt;=EOMONTH(P488,0)))), "")</f>
        <v>Tumor benigno de la traquea, Cefalea debida a tension, Tumor benigno de la laringe, Cefalea debida a tension</v>
      </c>
    </row>
    <row r="489" spans="1:25" x14ac:dyDescent="0.25">
      <c r="A489" s="83">
        <v>482</v>
      </c>
      <c r="B489" s="111" t="s">
        <v>26038</v>
      </c>
      <c r="C489" s="159" t="str">
        <f>_xlfn.XLOOKUP(D489,[1]!Data[CEDULA],[1]!Data[Nombre Completo],"No Existe",0,1)</f>
        <v>IVAN DARIO MOLINA ARTETA</v>
      </c>
      <c r="D489" s="162">
        <v>1044392901</v>
      </c>
      <c r="E489" s="139">
        <f>IFERROR(_xlfn.NUMBERVALUE(Data[[#This Row],[CEDULA ]],",","."),_xlfn.NUMBERVALUE(Data[[#This Row],[CEDULA ]],".",","))</f>
        <v>1044392901</v>
      </c>
      <c r="F489" s="139" t="str">
        <f>_xlfn.XLOOKUP(E489,[1]!Data[CEDULA],[1]!Data[CARGO],"No Existe",0,1)</f>
        <v>SUPERNUMERARIO(A)</v>
      </c>
      <c r="G489" s="5" t="str">
        <f>_xlfn.XLOOKUP(E489,[1]!Data[CEDULA],[1]!Data[EMPRESA DONDE PRESTA SERVICIO],"No Existe",0,1)</f>
        <v>COMFAMILIAR ATLANTICO</v>
      </c>
      <c r="H489" s="5" t="str">
        <f>_xlfn.XLOOKUP(E489,[1]!Data[CEDULA],[1]!Data[UBICACIÓN],"No Existe",0,1)</f>
        <v>TURIPANA</v>
      </c>
      <c r="I489" s="24" t="s">
        <v>25912</v>
      </c>
      <c r="J489" s="111" t="str">
        <f>UPPER(TEXT(Data[[#This Row],[F. INICIO]],"mmmm"))</f>
        <v>NOVIEMBRE</v>
      </c>
      <c r="K489" s="9">
        <v>10</v>
      </c>
      <c r="L489" s="11" t="s">
        <v>5</v>
      </c>
      <c r="M489" s="9" t="s">
        <v>12606</v>
      </c>
      <c r="N489" s="141" t="str">
        <f>_xlfn.XLOOKUP(D489,[1]!Data[CEDULA],[1]!Data[EPS/SURA],"No Existe",0,1)</f>
        <v>EPS/SURA</v>
      </c>
      <c r="O489" s="5">
        <f>YEAR(Data[[#This Row],[F. INICIO]])</f>
        <v>2018</v>
      </c>
      <c r="P489" s="17">
        <v>43405</v>
      </c>
      <c r="Q489" s="17" t="s">
        <v>12607</v>
      </c>
      <c r="R489" s="7" t="s">
        <v>5043</v>
      </c>
      <c r="S489" s="92" t="str">
        <f>IF(Data[[#This Row],[TIPO DE INCAPACIDAD]]="LICENCIA DE PATERNIDAD","Licencia de paternidad",IF(Data[[#This Row],[TIPO DE INCAPACIDAD]]="LICENCIA DE LUTO","Licencia de Luto",_xlfn.IFNA(VLOOKUP(R489,'CIE-10 PARA RIPS'!$A$6:B13654,2,0),"No especificado")))</f>
        <v>Fractura de la clavicula</v>
      </c>
      <c r="T489" t="str">
        <f>IF(P489&lt;&gt;"", IF(P489&gt;0, IF(P489&lt;=DATE(YEAR(P489),MONTH(P489),DAY(P489)), IF(P489&gt;=DATE(YEAR(P489),MONTH(P489),1), IF(K489&gt;10, C489, IF(SUMIFS($K:$K, $C:$C, C489, $P:$P, "&gt;="&amp;DATE(YEAR(P489),MONTH(P489),1), $P:$P, "&lt;="&amp;EOMONTH(P489,0))&gt;10, C489, "")), ""))), "")</f>
        <v>IVAN DARIO MOLINA ARTETA</v>
      </c>
      <c r="U489">
        <f>IF(AND(P489&lt;&gt;"", P489&gt;=DATE(YEAR(P489),MONTH(P489),1), SUMIFS($K:$K, $C:$C, C489, $P:$P, "&gt;="&amp;DATE(YEAR(P489),MONTH(P489),1), $P:$P, "&lt;="&amp;EOMONTH(P489,0))&gt;10), K489, "")</f>
        <v>10</v>
      </c>
      <c r="V489">
        <f>IF(AND(P489&lt;&gt;"", P489&gt;=DATE(YEAR(P489),MONTH(P489),1), SUMIFS($K:$K, $C:$C, C489, $P:$P, "&gt;="&amp;DATE(YEAR(P489),MONTH(P489),1), $P:$P, "&lt;="&amp;EOMONTH(P489,0))&gt;10), YEAR(P489), "")</f>
        <v>2018</v>
      </c>
      <c r="W489" t="str">
        <f>IF(AND(P489&lt;&gt;"", P489&gt;=DATE(YEAR(P489),MONTH(P489),1), SUMIFS($K:$K, $C:$C, C489, $P:$P, "&gt;="&amp;DATE(YEAR(P489),MONTH(P489),1), $P:$P, "&lt;="&amp;EOMONTH(P489,0))&gt;10), TEXT(P489, "MMMM"), "")</f>
        <v>noviembre</v>
      </c>
      <c r="X489" t="str" cm="1">
        <f t="array" ref="X489">IF(AND(P489&lt;&gt;"", P489&gt;=DATE(YEAR(P489),MONTH(P489),1), SUMIFS($K:$K, $C:$C, C489, $P:$P, "&gt;="&amp;DATE(YEAR(P489),MONTH(P489),1), $P:$P, "&lt;="&amp;EOMONTH(P489,0))&gt;10), _xlfn.TEXTJOIN(", ", TRUE, _xlfn._xlws.FILTER($R:$R, ($C:$C=C489) * ($P:$P&gt;=DATE(YEAR(P489),MONTH(P489),1)) * ($P:$P&lt;=EOMONTH(P489,0)))), "")</f>
        <v>S420, S420</v>
      </c>
      <c r="Y489" t="str" cm="1">
        <f t="array" ref="Y489">IF(AND(P489&lt;&gt;"", P489&gt;=DATE(YEAR(P489),MONTH(P489),1), SUMIFS($K:$K, $C:$C, C489, $P:$P, "&gt;="&amp;DATE(YEAR(P489),MONTH(P489),1), $P:$P, "&lt;="&amp;EOMONTH(P489,0))&gt;10), _xlfn.TEXTJOIN(", ", TRUE, _xlfn._xlws.FILTER($S:$S, ($C:$C=C489) * ($P:$P&gt;=DATE(YEAR(P489),MONTH(P489),1)) * ($P:$P&lt;=EOMONTH(P489,0)))), "")</f>
        <v>Fractura de la clavicula, Fractura de la clavicula</v>
      </c>
    </row>
    <row r="490" spans="1:25" x14ac:dyDescent="0.25">
      <c r="A490" s="83">
        <v>483</v>
      </c>
      <c r="B490" s="111" t="s">
        <v>26038</v>
      </c>
      <c r="C490" s="159" t="str">
        <f>_xlfn.XLOOKUP(D490,[1]!Data[CEDULA],[1]!Data[Nombre Completo],"No Existe",0,1)</f>
        <v>JAN CARLOS CELIN MACEA</v>
      </c>
      <c r="D490" s="162">
        <v>1044425654</v>
      </c>
      <c r="E490" s="139">
        <f>IFERROR(_xlfn.NUMBERVALUE(Data[[#This Row],[CEDULA ]],",","."),_xlfn.NUMBERVALUE(Data[[#This Row],[CEDULA ]],".",","))</f>
        <v>1044425654</v>
      </c>
      <c r="F490" s="139" t="str">
        <f>_xlfn.XLOOKUP(E490,[1]!Data[CEDULA],[1]!Data[CARGO],"No Existe",0,1)</f>
        <v>SUPERNUMERARIO(A)</v>
      </c>
      <c r="G490" s="5" t="str">
        <f>_xlfn.XLOOKUP(E490,[1]!Data[CEDULA],[1]!Data[EMPRESA DONDE PRESTA SERVICIO],"No Existe",0,1)</f>
        <v>COMFAMILIAR ATLANTICO</v>
      </c>
      <c r="H490" s="5" t="str">
        <f>_xlfn.XLOOKUP(E490,[1]!Data[CEDULA],[1]!Data[UBICACIÓN],"No Existe",0,1)</f>
        <v>CENTRO RECREACIONAL TURIPANA</v>
      </c>
      <c r="I490" s="5" t="s">
        <v>25912</v>
      </c>
      <c r="J490" s="111" t="str">
        <f>UPPER(TEXT(Data[[#This Row],[F. INICIO]],"mmmm"))</f>
        <v>ENERO</v>
      </c>
      <c r="K490" s="9">
        <v>8</v>
      </c>
      <c r="L490" s="11" t="s">
        <v>5</v>
      </c>
      <c r="M490" s="11" t="s">
        <v>25630</v>
      </c>
      <c r="N490" s="141" t="str">
        <f>_xlfn.XLOOKUP(D490,[1]!Data[CEDULA],[1]!Data[EPS/SURA],"No Existe",0,1)</f>
        <v>CAJACOPI</v>
      </c>
      <c r="O490" s="5">
        <f>YEAR(Data[[#This Row],[F. INICIO]])</f>
        <v>2018</v>
      </c>
      <c r="P490" s="17">
        <v>43114</v>
      </c>
      <c r="Q490" s="17">
        <v>43121</v>
      </c>
      <c r="R490" s="4" t="s">
        <v>5280</v>
      </c>
      <c r="S490" s="92" t="str">
        <f>IF(Data[[#This Row],[TIPO DE INCAPACIDAD]]="LICENCIA DE PATERNIDAD","Licencia de paternidad",IF(Data[[#This Row],[TIPO DE INCAPACIDAD]]="LICENCIA DE LUTO","Licencia de Luto",_xlfn.IFNA(VLOOKUP(R490,'CIE-10 PARA RIPS'!$A$6:B13655,2,0),"No especificado")))</f>
        <v>Esguinces y torceduras del maxilar</v>
      </c>
      <c r="T490" t="str">
        <f>IF(P490&lt;&gt;"", IF(P490&gt;0, IF(P490&lt;=DATE(YEAR(P490),MONTH(P490),DAY(P490)), IF(P490&gt;=DATE(YEAR(P490),MONTH(P490),1), IF(K490&gt;10, C490, IF(SUMIFS($K:$K, $C:$C, C490, $P:$P, "&gt;="&amp;DATE(YEAR(P490),MONTH(P490),1), $P:$P, "&lt;="&amp;EOMONTH(P490,0))&gt;10, C490, "")), ""))), "")</f>
        <v/>
      </c>
      <c r="U490" t="str">
        <f>IF(AND(P490&lt;&gt;"", P490&gt;=DATE(YEAR(P490),MONTH(P490),1), SUMIFS($K:$K, $C:$C, C490, $P:$P, "&gt;="&amp;DATE(YEAR(P490),MONTH(P490),1), $P:$P, "&lt;="&amp;EOMONTH(P490,0))&gt;10), K490, "")</f>
        <v/>
      </c>
      <c r="V490" t="str">
        <f>IF(AND(P490&lt;&gt;"", P490&gt;=DATE(YEAR(P490),MONTH(P490),1), SUMIFS($K:$K, $C:$C, C490, $P:$P, "&gt;="&amp;DATE(YEAR(P490),MONTH(P490),1), $P:$P, "&lt;="&amp;EOMONTH(P490,0))&gt;10), YEAR(P490), "")</f>
        <v/>
      </c>
      <c r="W490" t="str">
        <f>IF(AND(P490&lt;&gt;"", P490&gt;=DATE(YEAR(P490),MONTH(P490),1), SUMIFS($K:$K, $C:$C, C490, $P:$P, "&gt;="&amp;DATE(YEAR(P490),MONTH(P490),1), $P:$P, "&lt;="&amp;EOMONTH(P490,0))&gt;10), TEXT(P490, "MMMM"), "")</f>
        <v/>
      </c>
      <c r="X490" t="str" cm="1">
        <f t="array" ref="X490">IF(AND(P490&lt;&gt;"", P490&gt;=DATE(YEAR(P490),MONTH(P490),1), SUMIFS($K:$K, $C:$C, C490, $P:$P, "&gt;="&amp;DATE(YEAR(P490),MONTH(P490),1), $P:$P, "&lt;="&amp;EOMONTH(P490,0))&gt;10), _xlfn.TEXTJOIN(", ", TRUE, _xlfn._xlws.FILTER($R:$R, ($C:$C=C490) * ($P:$P&gt;=DATE(YEAR(P490),MONTH(P490),1)) * ($P:$P&lt;=EOMONTH(P490,0)))), "")</f>
        <v/>
      </c>
      <c r="Y490" t="str" cm="1">
        <f t="array" ref="Y490">IF(AND(P490&lt;&gt;"", P490&gt;=DATE(YEAR(P490),MONTH(P490),1), SUMIFS($K:$K, $C:$C, C490, $P:$P, "&gt;="&amp;DATE(YEAR(P490),MONTH(P490),1), $P:$P, "&lt;="&amp;EOMONTH(P490,0))&gt;10), _xlfn.TEXTJOIN(", ", TRUE, _xlfn._xlws.FILTER($S:$S, ($C:$C=C490) * ($P:$P&gt;=DATE(YEAR(P490),MONTH(P490),1)) * ($P:$P&lt;=EOMONTH(P490,0)))), "")</f>
        <v/>
      </c>
    </row>
    <row r="491" spans="1:25" x14ac:dyDescent="0.25">
      <c r="A491" s="83">
        <v>484</v>
      </c>
      <c r="B491" s="111" t="s">
        <v>26038</v>
      </c>
      <c r="C491" s="159" t="str">
        <f>_xlfn.XLOOKUP(D491,[1]!Data[CEDULA],[1]!Data[Nombre Completo],"No Existe",0,1)</f>
        <v>ONIX MARIA MENA LOPEZ</v>
      </c>
      <c r="D491" s="162">
        <v>22564119</v>
      </c>
      <c r="E491" s="139">
        <f>IFERROR(_xlfn.NUMBERVALUE(Data[[#This Row],[CEDULA ]],",","."),_xlfn.NUMBERVALUE(Data[[#This Row],[CEDULA ]],".",","))</f>
        <v>22564119</v>
      </c>
      <c r="F491" s="139" t="str">
        <f>_xlfn.XLOOKUP(E491,[1]!Data[CEDULA],[1]!Data[CARGO],"No Existe",0,1)</f>
        <v>CAJERO(A)</v>
      </c>
      <c r="G491" s="5" t="str">
        <f>_xlfn.XLOOKUP(E491,[1]!Data[CEDULA],[1]!Data[EMPRESA DONDE PRESTA SERVICIO],"No Existe",0,1)</f>
        <v>COMFAMILIAR ATLANTICO</v>
      </c>
      <c r="H491" s="5" t="str">
        <f>_xlfn.XLOOKUP(E491,[1]!Data[CEDULA],[1]!Data[UBICACIÓN],"No Existe",0,1)</f>
        <v>C. ATENCION C.48</v>
      </c>
      <c r="I491" s="24" t="s">
        <v>25912</v>
      </c>
      <c r="J491" s="111" t="str">
        <f>UPPER(TEXT(Data[[#This Row],[F. INICIO]],"mmmm"))</f>
        <v>ENERO</v>
      </c>
      <c r="K491" s="9">
        <v>2</v>
      </c>
      <c r="L491" s="11" t="s">
        <v>5</v>
      </c>
      <c r="M491" s="11" t="s">
        <v>25630</v>
      </c>
      <c r="N491" s="141" t="str">
        <f>_xlfn.XLOOKUP(D491,[1]!Data[CEDULA],[1]!Data[EPS/SURA],"No Existe",0,1)</f>
        <v>SALUD TOTAL</v>
      </c>
      <c r="O491" s="5">
        <f>YEAR(Data[[#This Row],[F. INICIO]])</f>
        <v>2018</v>
      </c>
      <c r="P491" s="17">
        <v>43126</v>
      </c>
      <c r="Q491" s="17">
        <v>43127</v>
      </c>
      <c r="R491" s="7" t="s">
        <v>8929</v>
      </c>
      <c r="S491" s="92" t="str">
        <f>IF(Data[[#This Row],[TIPO DE INCAPACIDAD]]="LICENCIA DE PATERNIDAD","Licencia de paternidad",IF(Data[[#This Row],[TIPO DE INCAPACIDAD]]="LICENCIA DE LUTO","Licencia de Luto",_xlfn.IFNA(VLOOKUP(R491,'CIE-10 PARA RIPS'!$A$6:B13656,2,0),"No especificado")))</f>
        <v>Faringitis aguda, no especificada</v>
      </c>
      <c r="T491" t="str">
        <f>IF(P491&lt;&gt;"", IF(P491&gt;0, IF(P491&lt;=DATE(YEAR(P491),MONTH(P491),DAY(P491)), IF(P491&gt;=DATE(YEAR(P491),MONTH(P491),1), IF(K491&gt;10, C491, IF(SUMIFS($K:$K, $C:$C, C491, $P:$P, "&gt;="&amp;DATE(YEAR(P491),MONTH(P491),1), $P:$P, "&lt;="&amp;EOMONTH(P491,0))&gt;10, C491, "")), ""))), "")</f>
        <v/>
      </c>
      <c r="U491" t="str">
        <f>IF(AND(P491&lt;&gt;"", P491&gt;=DATE(YEAR(P491),MONTH(P491),1), SUMIFS($K:$K, $C:$C, C491, $P:$P, "&gt;="&amp;DATE(YEAR(P491),MONTH(P491),1), $P:$P, "&lt;="&amp;EOMONTH(P491,0))&gt;10), K491, "")</f>
        <v/>
      </c>
      <c r="V491" t="str">
        <f>IF(AND(P491&lt;&gt;"", P491&gt;=DATE(YEAR(P491),MONTH(P491),1), SUMIFS($K:$K, $C:$C, C491, $P:$P, "&gt;="&amp;DATE(YEAR(P491),MONTH(P491),1), $P:$P, "&lt;="&amp;EOMONTH(P491,0))&gt;10), YEAR(P491), "")</f>
        <v/>
      </c>
      <c r="W491" t="str">
        <f>IF(AND(P491&lt;&gt;"", P491&gt;=DATE(YEAR(P491),MONTH(P491),1), SUMIFS($K:$K, $C:$C, C491, $P:$P, "&gt;="&amp;DATE(YEAR(P491),MONTH(P491),1), $P:$P, "&lt;="&amp;EOMONTH(P491,0))&gt;10), TEXT(P491, "MMMM"), "")</f>
        <v/>
      </c>
      <c r="X491" t="str" cm="1">
        <f t="array" ref="X491">IF(AND(P491&lt;&gt;"", P491&gt;=DATE(YEAR(P491),MONTH(P491),1), SUMIFS($K:$K, $C:$C, C491, $P:$P, "&gt;="&amp;DATE(YEAR(P491),MONTH(P491),1), $P:$P, "&lt;="&amp;EOMONTH(P491,0))&gt;10), _xlfn.TEXTJOIN(", ", TRUE, _xlfn._xlws.FILTER($R:$R, ($C:$C=C491) * ($P:$P&gt;=DATE(YEAR(P491),MONTH(P491),1)) * ($P:$P&lt;=EOMONTH(P491,0)))), "")</f>
        <v/>
      </c>
      <c r="Y491" t="str" cm="1">
        <f t="array" ref="Y491">IF(AND(P491&lt;&gt;"", P491&gt;=DATE(YEAR(P491),MONTH(P491),1), SUMIFS($K:$K, $C:$C, C491, $P:$P, "&gt;="&amp;DATE(YEAR(P491),MONTH(P491),1), $P:$P, "&lt;="&amp;EOMONTH(P491,0))&gt;10), _xlfn.TEXTJOIN(", ", TRUE, _xlfn._xlws.FILTER($S:$S, ($C:$C=C491) * ($P:$P&gt;=DATE(YEAR(P491),MONTH(P491),1)) * ($P:$P&lt;=EOMONTH(P491,0)))), "")</f>
        <v/>
      </c>
    </row>
    <row r="492" spans="1:25" x14ac:dyDescent="0.25">
      <c r="A492" s="83">
        <v>485</v>
      </c>
      <c r="B492" s="111" t="s">
        <v>26038</v>
      </c>
      <c r="C492" s="159" t="str">
        <f>_xlfn.XLOOKUP(D492,[1]!Data[CEDULA],[1]!Data[Nombre Completo],"No Existe",0,1)</f>
        <v>ALICIA ESTHER VASQUEZ YEPES</v>
      </c>
      <c r="D492" s="162">
        <v>1140853573</v>
      </c>
      <c r="E492" s="139">
        <f>IFERROR(_xlfn.NUMBERVALUE(Data[[#This Row],[CEDULA ]],",","."),_xlfn.NUMBERVALUE(Data[[#This Row],[CEDULA ]],".",","))</f>
        <v>1140853573</v>
      </c>
      <c r="F492" s="139" t="str">
        <f>_xlfn.XLOOKUP(E492,[1]!Data[CEDULA],[1]!Data[CARGO],"No Existe",0,1)</f>
        <v>ASESOR COMERCIAL</v>
      </c>
      <c r="G492" s="24" t="str">
        <f>_xlfn.XLOOKUP(E492,[1]!Data[CEDULA],[1]!Data[EMPRESA DONDE PRESTA SERVICIO],"No Existe",0,1)</f>
        <v>COMFAMILIAR ATLANTICO</v>
      </c>
      <c r="H492" s="24" t="str">
        <f>_xlfn.XLOOKUP(E492,[1]!Data[CEDULA],[1]!Data[UBICACIÓN],"No Existe",0,1)</f>
        <v>C. ATENCION VIA 40</v>
      </c>
      <c r="I492" s="24" t="s">
        <v>25911</v>
      </c>
      <c r="J492" s="111" t="str">
        <f>UPPER(TEXT(Data[[#This Row],[F. INICIO]],"mmmm"))</f>
        <v>ENERO</v>
      </c>
      <c r="K492" s="13">
        <v>2</v>
      </c>
      <c r="L492" s="11" t="s">
        <v>5</v>
      </c>
      <c r="M492" s="11" t="s">
        <v>25630</v>
      </c>
      <c r="N492" s="141" t="str">
        <f>_xlfn.XLOOKUP(D492,[1]!Data[CEDULA],[1]!Data[EPS/SURA],"No Existe",0,1)</f>
        <v>EPS/SURA</v>
      </c>
      <c r="O492" s="11">
        <f>YEAR(Data[[#This Row],[F. INICIO]])</f>
        <v>2018</v>
      </c>
      <c r="P492" s="19">
        <v>43129</v>
      </c>
      <c r="Q492" s="19">
        <v>43130</v>
      </c>
      <c r="R492" s="24" t="s">
        <v>8939</v>
      </c>
      <c r="S492" s="92" t="str">
        <f>IF(Data[[#This Row],[TIPO DE INCAPACIDAD]]="LICENCIA DE PATERNIDAD","Licencia de paternidad",IF(Data[[#This Row],[TIPO DE INCAPACIDAD]]="LICENCIA DE LUTO","Licencia de Luto",_xlfn.IFNA(VLOOKUP(R492,'CIE-10 PARA RIPS'!$A$6:B13657,2,0),"No especificado")))</f>
        <v>Rinofaringitis aguda [resfriado comun]</v>
      </c>
      <c r="T492" t="str">
        <f>IF(P492&lt;&gt;"", IF(P492&gt;0, IF(P492&lt;=DATE(YEAR(P492),MONTH(P492),DAY(P492)), IF(P492&gt;=DATE(YEAR(P492),MONTH(P492),1), IF(K492&gt;10, C492, IF(SUMIFS($K:$K, $C:$C, C492, $P:$P, "&gt;="&amp;DATE(YEAR(P492),MONTH(P492),1), $P:$P, "&lt;="&amp;EOMONTH(P492,0))&gt;10, C492, "")), ""))), "")</f>
        <v/>
      </c>
      <c r="U492" t="str">
        <f>IF(AND(P492&lt;&gt;"", P492&gt;=DATE(YEAR(P492),MONTH(P492),1), SUMIFS($K:$K, $C:$C, C492, $P:$P, "&gt;="&amp;DATE(YEAR(P492),MONTH(P492),1), $P:$P, "&lt;="&amp;EOMONTH(P492,0))&gt;10), K492, "")</f>
        <v/>
      </c>
      <c r="V492" t="str">
        <f>IF(AND(P492&lt;&gt;"", P492&gt;=DATE(YEAR(P492),MONTH(P492),1), SUMIFS($K:$K, $C:$C, C492, $P:$P, "&gt;="&amp;DATE(YEAR(P492),MONTH(P492),1), $P:$P, "&lt;="&amp;EOMONTH(P492,0))&gt;10), YEAR(P492), "")</f>
        <v/>
      </c>
      <c r="W492" t="str">
        <f>IF(AND(P492&lt;&gt;"", P492&gt;=DATE(YEAR(P492),MONTH(P492),1), SUMIFS($K:$K, $C:$C, C492, $P:$P, "&gt;="&amp;DATE(YEAR(P492),MONTH(P492),1), $P:$P, "&lt;="&amp;EOMONTH(P492,0))&gt;10), TEXT(P492, "MMMM"), "")</f>
        <v/>
      </c>
      <c r="X492" t="str" cm="1">
        <f t="array" ref="X492">IF(AND(P492&lt;&gt;"", P492&gt;=DATE(YEAR(P492),MONTH(P492),1), SUMIFS($K:$K, $C:$C, C492, $P:$P, "&gt;="&amp;DATE(YEAR(P492),MONTH(P492),1), $P:$P, "&lt;="&amp;EOMONTH(P492,0))&gt;10), _xlfn.TEXTJOIN(", ", TRUE, _xlfn._xlws.FILTER($R:$R, ($C:$C=C492) * ($P:$P&gt;=DATE(YEAR(P492),MONTH(P492),1)) * ($P:$P&lt;=EOMONTH(P492,0)))), "")</f>
        <v/>
      </c>
      <c r="Y492" t="str" cm="1">
        <f t="array" ref="Y492">IF(AND(P492&lt;&gt;"", P492&gt;=DATE(YEAR(P492),MONTH(P492),1), SUMIFS($K:$K, $C:$C, C492, $P:$P, "&gt;="&amp;DATE(YEAR(P492),MONTH(P492),1), $P:$P, "&lt;="&amp;EOMONTH(P492,0))&gt;10), _xlfn.TEXTJOIN(", ", TRUE, _xlfn._xlws.FILTER($S:$S, ($C:$C=C492) * ($P:$P&gt;=DATE(YEAR(P492),MONTH(P492),1)) * ($P:$P&lt;=EOMONTH(P492,0)))), "")</f>
        <v/>
      </c>
    </row>
    <row r="493" spans="1:25" x14ac:dyDescent="0.25">
      <c r="A493" s="83">
        <v>486</v>
      </c>
      <c r="B493" s="111" t="s">
        <v>26038</v>
      </c>
      <c r="C493" s="159" t="str">
        <f>_xlfn.XLOOKUP(D493,[1]!Data[CEDULA],[1]!Data[Nombre Completo],"No Existe",0,1)</f>
        <v>ALBERTO JUNIOR ARIZA PERTUZ</v>
      </c>
      <c r="D493" s="163">
        <v>1143155974</v>
      </c>
      <c r="E493" s="140">
        <f>IFERROR(_xlfn.NUMBERVALUE(Data[[#This Row],[CEDULA ]],",","."),_xlfn.NUMBERVALUE(Data[[#This Row],[CEDULA ]],".",","))</f>
        <v>1143155974</v>
      </c>
      <c r="F493" s="140" t="str">
        <f>_xlfn.XLOOKUP(E493,[1]!Data[CEDULA],[1]!Data[CARGO],"No Existe",0,1)</f>
        <v>SUPERNUMERARIO(A)</v>
      </c>
      <c r="G493" s="5" t="str">
        <f>_xlfn.XLOOKUP(E493,[1]!Data[CEDULA],[1]!Data[EMPRESA DONDE PRESTA SERVICIO],"No Existe",0,1)</f>
        <v>COMFAMILIAR ATLANTICO</v>
      </c>
      <c r="H493" s="5" t="str">
        <f>_xlfn.XLOOKUP(E493,[1]!Data[CEDULA],[1]!Data[UBICACIÓN],"No Existe",0,1)</f>
        <v>SEDE NORTE</v>
      </c>
      <c r="I493" s="24" t="s">
        <v>25912</v>
      </c>
      <c r="J493" s="111" t="str">
        <f>UPPER(TEXT(Data[[#This Row],[F. INICIO]],"mmmm"))</f>
        <v>ENERO</v>
      </c>
      <c r="K493" s="9">
        <v>2</v>
      </c>
      <c r="L493" s="11" t="s">
        <v>5</v>
      </c>
      <c r="M493" s="11" t="s">
        <v>25630</v>
      </c>
      <c r="N493" s="141" t="str">
        <f>_xlfn.XLOOKUP(D493,[1]!Data[CEDULA],[1]!Data[EPS/SURA],"No Existe",0,1)</f>
        <v>EPS/SURA</v>
      </c>
      <c r="O493" s="5">
        <f>YEAR(Data[[#This Row],[F. INICIO]])</f>
        <v>2018</v>
      </c>
      <c r="P493" s="17">
        <v>43125</v>
      </c>
      <c r="Q493" s="17">
        <v>43126</v>
      </c>
      <c r="R493" s="24" t="s">
        <v>9886</v>
      </c>
      <c r="S493" s="92" t="str">
        <f>IF(Data[[#This Row],[TIPO DE INCAPACIDAD]]="LICENCIA DE PATERNIDAD","Licencia de paternidad",IF(Data[[#This Row],[TIPO DE INCAPACIDAD]]="LICENCIA DE LUTO","Licencia de Luto",_xlfn.IFNA(VLOOKUP(R493,'CIE-10 PARA RIPS'!$A$6:B13658,2,0),"No especificado")))</f>
        <v>Cefalea debida a tension</v>
      </c>
      <c r="T493" t="str">
        <f>IF(P493&lt;&gt;"", IF(P493&gt;0, IF(P493&lt;=DATE(YEAR(P493),MONTH(P493),DAY(P493)), IF(P493&gt;=DATE(YEAR(P493),MONTH(P493),1), IF(K493&gt;10, C493, IF(SUMIFS($K:$K, $C:$C, C493, $P:$P, "&gt;="&amp;DATE(YEAR(P493),MONTH(P493),1), $P:$P, "&lt;="&amp;EOMONTH(P493,0))&gt;10, C493, "")), ""))), "")</f>
        <v/>
      </c>
      <c r="U493" t="str">
        <f>IF(AND(P493&lt;&gt;"", P493&gt;=DATE(YEAR(P493),MONTH(P493),1), SUMIFS($K:$K, $C:$C, C493, $P:$P, "&gt;="&amp;DATE(YEAR(P493),MONTH(P493),1), $P:$P, "&lt;="&amp;EOMONTH(P493,0))&gt;10), K493, "")</f>
        <v/>
      </c>
      <c r="V493" t="str">
        <f>IF(AND(P493&lt;&gt;"", P493&gt;=DATE(YEAR(P493),MONTH(P493),1), SUMIFS($K:$K, $C:$C, C493, $P:$P, "&gt;="&amp;DATE(YEAR(P493),MONTH(P493),1), $P:$P, "&lt;="&amp;EOMONTH(P493,0))&gt;10), YEAR(P493), "")</f>
        <v/>
      </c>
      <c r="W493" t="str">
        <f>IF(AND(P493&lt;&gt;"", P493&gt;=DATE(YEAR(P493),MONTH(P493),1), SUMIFS($K:$K, $C:$C, C493, $P:$P, "&gt;="&amp;DATE(YEAR(P493),MONTH(P493),1), $P:$P, "&lt;="&amp;EOMONTH(P493,0))&gt;10), TEXT(P493, "MMMM"), "")</f>
        <v/>
      </c>
      <c r="X493" t="str" cm="1">
        <f t="array" ref="X493">IF(AND(P493&lt;&gt;"", P493&gt;=DATE(YEAR(P493),MONTH(P493),1), SUMIFS($K:$K, $C:$C, C493, $P:$P, "&gt;="&amp;DATE(YEAR(P493),MONTH(P493),1), $P:$P, "&lt;="&amp;EOMONTH(P493,0))&gt;10), _xlfn.TEXTJOIN(", ", TRUE, _xlfn._xlws.FILTER($R:$R, ($C:$C=C493) * ($P:$P&gt;=DATE(YEAR(P493),MONTH(P493),1)) * ($P:$P&lt;=EOMONTH(P493,0)))), "")</f>
        <v/>
      </c>
      <c r="Y493" t="str" cm="1">
        <f t="array" ref="Y493">IF(AND(P493&lt;&gt;"", P493&gt;=DATE(YEAR(P493),MONTH(P493),1), SUMIFS($K:$K, $C:$C, C493, $P:$P, "&gt;="&amp;DATE(YEAR(P493),MONTH(P493),1), $P:$P, "&lt;="&amp;EOMONTH(P493,0))&gt;10), _xlfn.TEXTJOIN(", ", TRUE, _xlfn._xlws.FILTER($S:$S, ($C:$C=C493) * ($P:$P&gt;=DATE(YEAR(P493),MONTH(P493),1)) * ($P:$P&lt;=EOMONTH(P493,0)))), "")</f>
        <v/>
      </c>
    </row>
    <row r="494" spans="1:25" x14ac:dyDescent="0.25">
      <c r="A494" s="83">
        <v>487</v>
      </c>
      <c r="B494" s="111" t="s">
        <v>26038</v>
      </c>
      <c r="C494" s="159" t="str">
        <f>_xlfn.XLOOKUP(D494,[1]!Data[CEDULA],[1]!Data[Nombre Completo],"No Existe",0,1)</f>
        <v>ZULLY CAROLINA BETIN DOMINGUEZ</v>
      </c>
      <c r="D494" s="163">
        <v>1140868777</v>
      </c>
      <c r="E494" s="140">
        <f>IFERROR(_xlfn.NUMBERVALUE(Data[[#This Row],[CEDULA ]],",","."),_xlfn.NUMBERVALUE(Data[[#This Row],[CEDULA ]],".",","))</f>
        <v>1140868777</v>
      </c>
      <c r="F494" s="140" t="str">
        <f>_xlfn.XLOOKUP(E494,[1]!Data[CEDULA],[1]!Data[CARGO],"No Existe",0,1)</f>
        <v>SUPERNUMERARIO(A)</v>
      </c>
      <c r="G494" s="11" t="str">
        <f>_xlfn.XLOOKUP(E494,[1]!Data[CEDULA],[1]!Data[EMPRESA DONDE PRESTA SERVICIO],"No Existe",0,1)</f>
        <v>COMFAMILIAR ATLANTICO</v>
      </c>
      <c r="H494" s="11" t="str">
        <f>_xlfn.XLOOKUP(E494,[1]!Data[CEDULA],[1]!Data[UBICACIÓN],"No Existe",0,1)</f>
        <v>TURIPANA</v>
      </c>
      <c r="I494" s="11" t="s">
        <v>25911</v>
      </c>
      <c r="J494" s="111" t="str">
        <f>UPPER(TEXT(Data[[#This Row],[F. INICIO]],"mmmm"))</f>
        <v>ENERO</v>
      </c>
      <c r="K494" s="13">
        <v>1</v>
      </c>
      <c r="L494" s="11" t="s">
        <v>5</v>
      </c>
      <c r="M494" s="11" t="s">
        <v>25630</v>
      </c>
      <c r="N494" s="141" t="str">
        <f>_xlfn.XLOOKUP(D494,[1]!Data[CEDULA],[1]!Data[EPS/SURA],"No Existe",0,1)</f>
        <v>EPS/SURA</v>
      </c>
      <c r="O494" s="5">
        <f>YEAR(Data[[#This Row],[F. INICIO]])</f>
        <v>2018</v>
      </c>
      <c r="P494" s="19">
        <v>43120</v>
      </c>
      <c r="Q494" s="19">
        <v>43120</v>
      </c>
      <c r="R494" s="8" t="s">
        <v>71</v>
      </c>
      <c r="S494" s="92" t="str">
        <f>IF(Data[[#This Row],[TIPO DE INCAPACIDAD]]="LICENCIA DE PATERNIDAD","Licencia de paternidad",IF(Data[[#This Row],[TIPO DE INCAPACIDAD]]="LICENCIA DE LUTO","Licencia de Luto",_xlfn.IFNA(VLOOKUP(R494,'CIE-10 PARA RIPS'!$A$6:B13659,2,0),"No especificado")))</f>
        <v>Cefalea</v>
      </c>
      <c r="T494" t="str">
        <f>IF(P494&lt;&gt;"", IF(P494&gt;0, IF(P494&lt;=DATE(YEAR(P494),MONTH(P494),DAY(P494)), IF(P494&gt;=DATE(YEAR(P494),MONTH(P494),1), IF(K494&gt;10, C494, IF(SUMIFS($K:$K, $C:$C, C494, $P:$P, "&gt;="&amp;DATE(YEAR(P494),MONTH(P494),1), $P:$P, "&lt;="&amp;EOMONTH(P494,0))&gt;10, C494, "")), ""))), "")</f>
        <v/>
      </c>
      <c r="U494" t="str">
        <f>IF(AND(P494&lt;&gt;"", P494&gt;=DATE(YEAR(P494),MONTH(P494),1), SUMIFS($K:$K, $C:$C, C494, $P:$P, "&gt;="&amp;DATE(YEAR(P494),MONTH(P494),1), $P:$P, "&lt;="&amp;EOMONTH(P494,0))&gt;10), K494, "")</f>
        <v/>
      </c>
      <c r="V494" t="str">
        <f>IF(AND(P494&lt;&gt;"", P494&gt;=DATE(YEAR(P494),MONTH(P494),1), SUMIFS($K:$K, $C:$C, C494, $P:$P, "&gt;="&amp;DATE(YEAR(P494),MONTH(P494),1), $P:$P, "&lt;="&amp;EOMONTH(P494,0))&gt;10), YEAR(P494), "")</f>
        <v/>
      </c>
      <c r="W494" t="str">
        <f>IF(AND(P494&lt;&gt;"", P494&gt;=DATE(YEAR(P494),MONTH(P494),1), SUMIFS($K:$K, $C:$C, C494, $P:$P, "&gt;="&amp;DATE(YEAR(P494),MONTH(P494),1), $P:$P, "&lt;="&amp;EOMONTH(P494,0))&gt;10), TEXT(P494, "MMMM"), "")</f>
        <v/>
      </c>
      <c r="X494" t="str" cm="1">
        <f t="array" ref="X494">IF(AND(P494&lt;&gt;"", P494&gt;=DATE(YEAR(P494),MONTH(P494),1), SUMIFS($K:$K, $C:$C, C494, $P:$P, "&gt;="&amp;DATE(YEAR(P494),MONTH(P494),1), $P:$P, "&lt;="&amp;EOMONTH(P494,0))&gt;10), _xlfn.TEXTJOIN(", ", TRUE, _xlfn._xlws.FILTER($R:$R, ($C:$C=C494) * ($P:$P&gt;=DATE(YEAR(P494),MONTH(P494),1)) * ($P:$P&lt;=EOMONTH(P494,0)))), "")</f>
        <v/>
      </c>
      <c r="Y494" t="str" cm="1">
        <f t="array" ref="Y494">IF(AND(P494&lt;&gt;"", P494&gt;=DATE(YEAR(P494),MONTH(P494),1), SUMIFS($K:$K, $C:$C, C494, $P:$P, "&gt;="&amp;DATE(YEAR(P494),MONTH(P494),1), $P:$P, "&lt;="&amp;EOMONTH(P494,0))&gt;10), _xlfn.TEXTJOIN(", ", TRUE, _xlfn._xlws.FILTER($S:$S, ($C:$C=C494) * ($P:$P&gt;=DATE(YEAR(P494),MONTH(P494),1)) * ($P:$P&lt;=EOMONTH(P494,0)))), "")</f>
        <v/>
      </c>
    </row>
    <row r="495" spans="1:25" x14ac:dyDescent="0.25">
      <c r="A495" s="83">
        <v>488</v>
      </c>
      <c r="B495" s="111" t="s">
        <v>26038</v>
      </c>
      <c r="C495" s="159" t="str">
        <f>_xlfn.XLOOKUP(D495,[1]!Data[CEDULA],[1]!Data[Nombre Completo],"No Existe",0,1)</f>
        <v>IVAN DARIO MOLINA ARTETA</v>
      </c>
      <c r="D495" s="163">
        <v>1044392901</v>
      </c>
      <c r="E495" s="140">
        <f>IFERROR(_xlfn.NUMBERVALUE(Data[[#This Row],[CEDULA ]],",","."),_xlfn.NUMBERVALUE(Data[[#This Row],[CEDULA ]],".",","))</f>
        <v>1044392901</v>
      </c>
      <c r="F495" s="140" t="str">
        <f>_xlfn.XLOOKUP(E495,[1]!Data[CEDULA],[1]!Data[CARGO],"No Existe",0,1)</f>
        <v>SUPERNUMERARIO(A)</v>
      </c>
      <c r="G495" s="5" t="str">
        <f>_xlfn.XLOOKUP(E495,[1]!Data[CEDULA],[1]!Data[EMPRESA DONDE PRESTA SERVICIO],"No Existe",0,1)</f>
        <v>COMFAMILIAR ATLANTICO</v>
      </c>
      <c r="H495" s="5" t="str">
        <f>_xlfn.XLOOKUP(E495,[1]!Data[CEDULA],[1]!Data[UBICACIÓN],"No Existe",0,1)</f>
        <v>TURIPANA</v>
      </c>
      <c r="I495" s="5" t="s">
        <v>25912</v>
      </c>
      <c r="J495" s="111" t="str">
        <f>UPPER(TEXT(Data[[#This Row],[F. INICIO]],"mmmm"))</f>
        <v>FEBRERO</v>
      </c>
      <c r="K495" s="9">
        <v>15</v>
      </c>
      <c r="L495" s="11" t="s">
        <v>5</v>
      </c>
      <c r="M495" s="9" t="s">
        <v>12606</v>
      </c>
      <c r="N495" s="141" t="str">
        <f>_xlfn.XLOOKUP(D495,[1]!Data[CEDULA],[1]!Data[EPS/SURA],"No Existe",0,1)</f>
        <v>EPS/SURA</v>
      </c>
      <c r="O495" s="5">
        <f>YEAR(Data[[#This Row],[F. INICIO]])</f>
        <v>2018</v>
      </c>
      <c r="P495" s="17">
        <v>43148</v>
      </c>
      <c r="Q495" s="18">
        <v>43159</v>
      </c>
      <c r="R495" s="4" t="s">
        <v>4763</v>
      </c>
      <c r="S495" s="92" t="str">
        <f>IF(Data[[#This Row],[TIPO DE INCAPACIDAD]]="LICENCIA DE PATERNIDAD","Licencia de paternidad",IF(Data[[#This Row],[TIPO DE INCAPACIDAD]]="LICENCIA DE LUTO","Licencia de Luto",_xlfn.IFNA(VLOOKUP(R495,'CIE-10 PARA RIPS'!$A$6:B13660,2,0),"No especificado")))</f>
        <v>Fractura de hueso del metatarso</v>
      </c>
      <c r="T495" t="str">
        <f>IF(P495&lt;&gt;"", IF(P495&gt;0, IF(P495&lt;=DATE(YEAR(P495),MONTH(P495),DAY(P495)), IF(P495&gt;=DATE(YEAR(P495),MONTH(P495),1), IF(K495&gt;10, C495, IF(SUMIFS($K:$K, $C:$C, C495, $P:$P, "&gt;="&amp;DATE(YEAR(P495),MONTH(P495),1), $P:$P, "&lt;="&amp;EOMONTH(P495,0))&gt;10, C495, "")), ""))), "")</f>
        <v>IVAN DARIO MOLINA ARTETA</v>
      </c>
      <c r="U495">
        <f>IF(AND(P495&lt;&gt;"", P495&gt;=DATE(YEAR(P495),MONTH(P495),1), SUMIFS($K:$K, $C:$C, C495, $P:$P, "&gt;="&amp;DATE(YEAR(P495),MONTH(P495),1), $P:$P, "&lt;="&amp;EOMONTH(P495,0))&gt;10), K495, "")</f>
        <v>15</v>
      </c>
      <c r="V495">
        <f>IF(AND(P495&lt;&gt;"", P495&gt;=DATE(YEAR(P495),MONTH(P495),1), SUMIFS($K:$K, $C:$C, C495, $P:$P, "&gt;="&amp;DATE(YEAR(P495),MONTH(P495),1), $P:$P, "&lt;="&amp;EOMONTH(P495,0))&gt;10), YEAR(P495), "")</f>
        <v>2018</v>
      </c>
      <c r="W495" t="str">
        <f>IF(AND(P495&lt;&gt;"", P495&gt;=DATE(YEAR(P495),MONTH(P495),1), SUMIFS($K:$K, $C:$C, C495, $P:$P, "&gt;="&amp;DATE(YEAR(P495),MONTH(P495),1), $P:$P, "&lt;="&amp;EOMONTH(P495,0))&gt;10), TEXT(P495, "MMMM"), "")</f>
        <v>febrero</v>
      </c>
      <c r="X495" t="str" cm="1">
        <f t="array" ref="X495">IF(AND(P495&lt;&gt;"", P495&gt;=DATE(YEAR(P495),MONTH(P495),1), SUMIFS($K:$K, $C:$C, C495, $P:$P, "&gt;="&amp;DATE(YEAR(P495),MONTH(P495),1), $P:$P, "&lt;="&amp;EOMONTH(P495,0))&gt;10), _xlfn.TEXTJOIN(", ", TRUE, _xlfn._xlws.FILTER($R:$R, ($C:$C=C495) * ($P:$P&gt;=DATE(YEAR(P495),MONTH(P495),1)) * ($P:$P&lt;=EOMONTH(P495,0)))), "")</f>
        <v>S923, S900</v>
      </c>
      <c r="Y495" t="str" cm="1">
        <f t="array" ref="Y495">IF(AND(P495&lt;&gt;"", P495&gt;=DATE(YEAR(P495),MONTH(P495),1), SUMIFS($K:$K, $C:$C, C495, $P:$P, "&gt;="&amp;DATE(YEAR(P495),MONTH(P495),1), $P:$P, "&lt;="&amp;EOMONTH(P495,0))&gt;10), _xlfn.TEXTJOIN(", ", TRUE, _xlfn._xlws.FILTER($S:$S, ($C:$C=C495) * ($P:$P&gt;=DATE(YEAR(P495),MONTH(P495),1)) * ($P:$P&lt;=EOMONTH(P495,0)))), "")</f>
        <v>Fractura de hueso del metatarso, Contusion del tobillo</v>
      </c>
    </row>
    <row r="496" spans="1:25" x14ac:dyDescent="0.25">
      <c r="A496" s="83">
        <v>489</v>
      </c>
      <c r="B496" s="111" t="s">
        <v>26038</v>
      </c>
      <c r="C496" s="159" t="str">
        <f>_xlfn.XLOOKUP(D496,[1]!Data[CEDULA],[1]!Data[Nombre Completo],"No Existe",0,1)</f>
        <v>IVAN DARIO MOLINA ARTETA</v>
      </c>
      <c r="D496" s="163">
        <v>1044392901</v>
      </c>
      <c r="E496" s="140">
        <f>IFERROR(_xlfn.NUMBERVALUE(Data[[#This Row],[CEDULA ]],",","."),_xlfn.NUMBERVALUE(Data[[#This Row],[CEDULA ]],".",","))</f>
        <v>1044392901</v>
      </c>
      <c r="F496" s="140" t="str">
        <f>_xlfn.XLOOKUP(E496,[1]!Data[CEDULA],[1]!Data[CARGO],"No Existe",0,1)</f>
        <v>SUPERNUMERARIO(A)</v>
      </c>
      <c r="G496" s="11" t="str">
        <f>_xlfn.XLOOKUP(E496,[1]!Data[CEDULA],[1]!Data[EMPRESA DONDE PRESTA SERVICIO],"No Existe",0,1)</f>
        <v>COMFAMILIAR ATLANTICO</v>
      </c>
      <c r="H496" s="11" t="str">
        <f>_xlfn.XLOOKUP(E496,[1]!Data[CEDULA],[1]!Data[UBICACIÓN],"No Existe",0,1)</f>
        <v>TURIPANA</v>
      </c>
      <c r="I496" s="11" t="s">
        <v>25912</v>
      </c>
      <c r="J496" s="111" t="str">
        <f>UPPER(TEXT(Data[[#This Row],[F. INICIO]],"mmmm"))</f>
        <v>MARZO</v>
      </c>
      <c r="K496" s="9">
        <v>3</v>
      </c>
      <c r="L496" s="11" t="s">
        <v>5</v>
      </c>
      <c r="M496" s="9" t="s">
        <v>12606</v>
      </c>
      <c r="N496" s="141" t="str">
        <f>_xlfn.XLOOKUP(D496,[1]!Data[CEDULA],[1]!Data[EPS/SURA],"No Existe",0,1)</f>
        <v>EPS/SURA</v>
      </c>
      <c r="O496" s="5">
        <f>YEAR(Data[[#This Row],[F. INICIO]])</f>
        <v>2018</v>
      </c>
      <c r="P496" s="19">
        <v>43160</v>
      </c>
      <c r="Q496" s="19">
        <v>43162</v>
      </c>
      <c r="R496" s="4" t="s">
        <v>4763</v>
      </c>
      <c r="S496" s="92" t="str">
        <f>IF(Data[[#This Row],[TIPO DE INCAPACIDAD]]="LICENCIA DE PATERNIDAD","Licencia de paternidad",IF(Data[[#This Row],[TIPO DE INCAPACIDAD]]="LICENCIA DE LUTO","Licencia de Luto",_xlfn.IFNA(VLOOKUP(R496,'CIE-10 PARA RIPS'!$A$6:B13661,2,0),"No especificado")))</f>
        <v>Fractura de hueso del metatarso</v>
      </c>
      <c r="T496" t="str">
        <f>IF(P496&lt;&gt;"", IF(P496&gt;0, IF(P496&lt;=DATE(YEAR(P496),MONTH(P496),DAY(P496)), IF(P496&gt;=DATE(YEAR(P496),MONTH(P496),1), IF(K496&gt;10, C496, IF(SUMIFS($K:$K, $C:$C, C496, $P:$P, "&gt;="&amp;DATE(YEAR(P496),MONTH(P496),1), $P:$P, "&lt;="&amp;EOMONTH(P496,0))&gt;10, C496, "")), ""))), "")</f>
        <v/>
      </c>
      <c r="U496" t="str">
        <f>IF(AND(P496&lt;&gt;"", P496&gt;=DATE(YEAR(P496),MONTH(P496),1), SUMIFS($K:$K, $C:$C, C496, $P:$P, "&gt;="&amp;DATE(YEAR(P496),MONTH(P496),1), $P:$P, "&lt;="&amp;EOMONTH(P496,0))&gt;10), K496, "")</f>
        <v/>
      </c>
      <c r="V496" t="str">
        <f>IF(AND(P496&lt;&gt;"", P496&gt;=DATE(YEAR(P496),MONTH(P496),1), SUMIFS($K:$K, $C:$C, C496, $P:$P, "&gt;="&amp;DATE(YEAR(P496),MONTH(P496),1), $P:$P, "&lt;="&amp;EOMONTH(P496,0))&gt;10), YEAR(P496), "")</f>
        <v/>
      </c>
      <c r="W496" t="str">
        <f>IF(AND(P496&lt;&gt;"", P496&gt;=DATE(YEAR(P496),MONTH(P496),1), SUMIFS($K:$K, $C:$C, C496, $P:$P, "&gt;="&amp;DATE(YEAR(P496),MONTH(P496),1), $P:$P, "&lt;="&amp;EOMONTH(P496,0))&gt;10), TEXT(P496, "MMMM"), "")</f>
        <v/>
      </c>
      <c r="X496" t="str" cm="1">
        <f t="array" ref="X496">IF(AND(P496&lt;&gt;"", P496&gt;=DATE(YEAR(P496),MONTH(P496),1), SUMIFS($K:$K, $C:$C, C496, $P:$P, "&gt;="&amp;DATE(YEAR(P496),MONTH(P496),1), $P:$P, "&lt;="&amp;EOMONTH(P496,0))&gt;10), _xlfn.TEXTJOIN(", ", TRUE, _xlfn._xlws.FILTER($R:$R, ($C:$C=C496) * ($P:$P&gt;=DATE(YEAR(P496),MONTH(P496),1)) * ($P:$P&lt;=EOMONTH(P496,0)))), "")</f>
        <v/>
      </c>
      <c r="Y496" t="str" cm="1">
        <f t="array" ref="Y496">IF(AND(P496&lt;&gt;"", P496&gt;=DATE(YEAR(P496),MONTH(P496),1), SUMIFS($K:$K, $C:$C, C496, $P:$P, "&gt;="&amp;DATE(YEAR(P496),MONTH(P496),1), $P:$P, "&lt;="&amp;EOMONTH(P496,0))&gt;10), _xlfn.TEXTJOIN(", ", TRUE, _xlfn._xlws.FILTER($S:$S, ($C:$C=C496) * ($P:$P&gt;=DATE(YEAR(P496),MONTH(P496),1)) * ($P:$P&lt;=EOMONTH(P496,0)))), "")</f>
        <v/>
      </c>
    </row>
    <row r="497" spans="1:25" x14ac:dyDescent="0.25">
      <c r="A497" s="83">
        <v>490</v>
      </c>
      <c r="B497" s="111" t="s">
        <v>26038</v>
      </c>
      <c r="C497" s="159" t="str">
        <f>_xlfn.XLOOKUP(D497,[1]!Data[CEDULA],[1]!Data[Nombre Completo],"No Existe",0,1)</f>
        <v>ALDEMAR ENRIQUE ORTIZ CARPINTERO</v>
      </c>
      <c r="D497" s="163">
        <v>72310167</v>
      </c>
      <c r="E497" s="140">
        <f>IFERROR(_xlfn.NUMBERVALUE(Data[[#This Row],[CEDULA ]],",","."),_xlfn.NUMBERVALUE(Data[[#This Row],[CEDULA ]],".",","))</f>
        <v>72310167</v>
      </c>
      <c r="F497" s="140" t="str">
        <f>_xlfn.XLOOKUP(E497,[1]!Data[CEDULA],[1]!Data[CARGO],"No Existe",0,1)</f>
        <v>SUPERNUMERARIO(A)</v>
      </c>
      <c r="G497" s="11" t="str">
        <f>_xlfn.XLOOKUP(E497,[1]!Data[CEDULA],[1]!Data[EMPRESA DONDE PRESTA SERVICIO],"No Existe",0,1)</f>
        <v>COMFAMILIAR ATLANTICO</v>
      </c>
      <c r="H497" s="11" t="str">
        <f>_xlfn.XLOOKUP(E497,[1]!Data[CEDULA],[1]!Data[UBICACIÓN],"No Existe",0,1)</f>
        <v>SALGARITO</v>
      </c>
      <c r="I497" s="11" t="s">
        <v>25912</v>
      </c>
      <c r="J497" s="111" t="str">
        <f>UPPER(TEXT(Data[[#This Row],[F. INICIO]],"mmmm"))</f>
        <v>ENERO</v>
      </c>
      <c r="K497" s="13">
        <v>1</v>
      </c>
      <c r="L497" s="11" t="s">
        <v>5</v>
      </c>
      <c r="M497" s="9" t="s">
        <v>12606</v>
      </c>
      <c r="N497" s="141" t="str">
        <f>_xlfn.XLOOKUP(D497,[1]!Data[CEDULA],[1]!Data[EPS/SURA],"No Existe",0,1)</f>
        <v>SALUD TOTAL</v>
      </c>
      <c r="O497" s="5">
        <f>YEAR(Data[[#This Row],[F. INICIO]])</f>
        <v>2018</v>
      </c>
      <c r="P497" s="19">
        <v>43131</v>
      </c>
      <c r="Q497" s="19">
        <v>43131</v>
      </c>
      <c r="R497" s="4" t="s">
        <v>60</v>
      </c>
      <c r="S497" s="92" t="str">
        <f>IF(Data[[#This Row],[TIPO DE INCAPACIDAD]]="LICENCIA DE PATERNIDAD","Licencia de paternidad",IF(Data[[#This Row],[TIPO DE INCAPACIDAD]]="LICENCIA DE LUTO","Licencia de Luto",_xlfn.IFNA(VLOOKUP(R497,'CIE-10 PARA RIPS'!$A$6:B13662,2,0),"No especificado")))</f>
        <v>Infeccion intestinal viral, sin otra especificacion</v>
      </c>
      <c r="T497" t="str">
        <f>IF(P497&lt;&gt;"", IF(P497&gt;0, IF(P497&lt;=DATE(YEAR(P497),MONTH(P497),DAY(P497)), IF(P497&gt;=DATE(YEAR(P497),MONTH(P497),1), IF(K497&gt;10, C497, IF(SUMIFS($K:$K, $C:$C, C497, $P:$P, "&gt;="&amp;DATE(YEAR(P497),MONTH(P497),1), $P:$P, "&lt;="&amp;EOMONTH(P497,0))&gt;10, C497, "")), ""))), "")</f>
        <v/>
      </c>
      <c r="U497" t="str">
        <f>IF(AND(P497&lt;&gt;"", P497&gt;=DATE(YEAR(P497),MONTH(P497),1), SUMIFS($K:$K, $C:$C, C497, $P:$P, "&gt;="&amp;DATE(YEAR(P497),MONTH(P497),1), $P:$P, "&lt;="&amp;EOMONTH(P497,0))&gt;10), K497, "")</f>
        <v/>
      </c>
      <c r="V497" t="str">
        <f>IF(AND(P497&lt;&gt;"", P497&gt;=DATE(YEAR(P497),MONTH(P497),1), SUMIFS($K:$K, $C:$C, C497, $P:$P, "&gt;="&amp;DATE(YEAR(P497),MONTH(P497),1), $P:$P, "&lt;="&amp;EOMONTH(P497,0))&gt;10), YEAR(P497), "")</f>
        <v/>
      </c>
      <c r="W497" t="str">
        <f>IF(AND(P497&lt;&gt;"", P497&gt;=DATE(YEAR(P497),MONTH(P497),1), SUMIFS($K:$K, $C:$C, C497, $P:$P, "&gt;="&amp;DATE(YEAR(P497),MONTH(P497),1), $P:$P, "&lt;="&amp;EOMONTH(P497,0))&gt;10), TEXT(P497, "MMMM"), "")</f>
        <v/>
      </c>
      <c r="X497" t="str" cm="1">
        <f t="array" ref="X497">IF(AND(P497&lt;&gt;"", P497&gt;=DATE(YEAR(P497),MONTH(P497),1), SUMIFS($K:$K, $C:$C, C497, $P:$P, "&gt;="&amp;DATE(YEAR(P497),MONTH(P497),1), $P:$P, "&lt;="&amp;EOMONTH(P497,0))&gt;10), _xlfn.TEXTJOIN(", ", TRUE, _xlfn._xlws.FILTER($R:$R, ($C:$C=C497) * ($P:$P&gt;=DATE(YEAR(P497),MONTH(P497),1)) * ($P:$P&lt;=EOMONTH(P497,0)))), "")</f>
        <v/>
      </c>
      <c r="Y497" t="str" cm="1">
        <f t="array" ref="Y497">IF(AND(P497&lt;&gt;"", P497&gt;=DATE(YEAR(P497),MONTH(P497),1), SUMIFS($K:$K, $C:$C, C497, $P:$P, "&gt;="&amp;DATE(YEAR(P497),MONTH(P497),1), $P:$P, "&lt;="&amp;EOMONTH(P497,0))&gt;10), _xlfn.TEXTJOIN(", ", TRUE, _xlfn._xlws.FILTER($S:$S, ($C:$C=C497) * ($P:$P&gt;=DATE(YEAR(P497),MONTH(P497),1)) * ($P:$P&lt;=EOMONTH(P497,0)))), "")</f>
        <v/>
      </c>
    </row>
    <row r="498" spans="1:25" x14ac:dyDescent="0.25">
      <c r="A498" s="83">
        <v>491</v>
      </c>
      <c r="B498" s="111" t="s">
        <v>26038</v>
      </c>
      <c r="C498" s="159" t="str">
        <f>_xlfn.XLOOKUP(D498,[1]!Data[CEDULA],[1]!Data[Nombre Completo],"No Existe",0,1)</f>
        <v>SANDY PAULINA PERTUZ SAMPER</v>
      </c>
      <c r="D498" s="162">
        <v>1048290598</v>
      </c>
      <c r="E498" s="139">
        <f>IFERROR(_xlfn.NUMBERVALUE(Data[[#This Row],[CEDULA ]],",","."),_xlfn.NUMBERVALUE(Data[[#This Row],[CEDULA ]],".",","))</f>
        <v>1048290598</v>
      </c>
      <c r="F498" s="139" t="str">
        <f>_xlfn.XLOOKUP(E498,[1]!Data[CEDULA],[1]!Data[CARGO],"No Existe",0,1)</f>
        <v>AUXILIAR</v>
      </c>
      <c r="G498" s="5" t="str">
        <f>_xlfn.XLOOKUP(E498,[1]!Data[CEDULA],[1]!Data[EMPRESA DONDE PRESTA SERVICIO],"No Existe",0,1)</f>
        <v>COMFAMILIAR ATLANTICO</v>
      </c>
      <c r="H498" s="5" t="str">
        <f>_xlfn.XLOOKUP(E498,[1]!Data[CEDULA],[1]!Data[UBICACIÓN],"No Existe",0,1)</f>
        <v>C.R.U</v>
      </c>
      <c r="I498" s="11" t="s">
        <v>25911</v>
      </c>
      <c r="J498" s="111" t="str">
        <f>UPPER(TEXT(Data[[#This Row],[F. INICIO]],"mmmm"))</f>
        <v>ENERO</v>
      </c>
      <c r="K498" s="13">
        <v>2</v>
      </c>
      <c r="L498" s="11" t="s">
        <v>5</v>
      </c>
      <c r="M498" s="9" t="s">
        <v>12606</v>
      </c>
      <c r="N498" s="141" t="str">
        <f>_xlfn.XLOOKUP(D498,[1]!Data[CEDULA],[1]!Data[EPS/SURA],"No Existe",0,1)</f>
        <v>SALUD TOTAL</v>
      </c>
      <c r="O498" s="5">
        <f>YEAR(Data[[#This Row],[F. INICIO]])</f>
        <v>2018</v>
      </c>
      <c r="P498" s="19">
        <v>43129</v>
      </c>
      <c r="Q498" s="18">
        <v>43130</v>
      </c>
      <c r="R498" s="4" t="s">
        <v>12371</v>
      </c>
      <c r="S498" s="92" t="str">
        <f>IF(Data[[#This Row],[TIPO DE INCAPACIDAD]]="LICENCIA DE PATERNIDAD","Licencia de paternidad",IF(Data[[#This Row],[TIPO DE INCAPACIDAD]]="LICENCIA DE LUTO","Licencia de Luto",_xlfn.IFNA(VLOOKUP(R498,'CIE-10 PARA RIPS'!$A$6:B13663,2,0),"No especificado")))</f>
        <v>Otras enteritis virales</v>
      </c>
      <c r="T498" t="str">
        <f>IF(P498&lt;&gt;"", IF(P498&gt;0, IF(P498&lt;=DATE(YEAR(P498),MONTH(P498),DAY(P498)), IF(P498&gt;=DATE(YEAR(P498),MONTH(P498),1), IF(K498&gt;10, C498, IF(SUMIFS($K:$K, $C:$C, C498, $P:$P, "&gt;="&amp;DATE(YEAR(P498),MONTH(P498),1), $P:$P, "&lt;="&amp;EOMONTH(P498,0))&gt;10, C498, "")), ""))), "")</f>
        <v/>
      </c>
      <c r="U498" t="str">
        <f>IF(AND(P498&lt;&gt;"", P498&gt;=DATE(YEAR(P498),MONTH(P498),1), SUMIFS($K:$K, $C:$C, C498, $P:$P, "&gt;="&amp;DATE(YEAR(P498),MONTH(P498),1), $P:$P, "&lt;="&amp;EOMONTH(P498,0))&gt;10), K498, "")</f>
        <v/>
      </c>
      <c r="V498" t="str">
        <f>IF(AND(P498&lt;&gt;"", P498&gt;=DATE(YEAR(P498),MONTH(P498),1), SUMIFS($K:$K, $C:$C, C498, $P:$P, "&gt;="&amp;DATE(YEAR(P498),MONTH(P498),1), $P:$P, "&lt;="&amp;EOMONTH(P498,0))&gt;10), YEAR(P498), "")</f>
        <v/>
      </c>
      <c r="W498" t="str">
        <f>IF(AND(P498&lt;&gt;"", P498&gt;=DATE(YEAR(P498),MONTH(P498),1), SUMIFS($K:$K, $C:$C, C498, $P:$P, "&gt;="&amp;DATE(YEAR(P498),MONTH(P498),1), $P:$P, "&lt;="&amp;EOMONTH(P498,0))&gt;10), TEXT(P498, "MMMM"), "")</f>
        <v/>
      </c>
      <c r="X498" t="str" cm="1">
        <f t="array" ref="X498">IF(AND(P498&lt;&gt;"", P498&gt;=DATE(YEAR(P498),MONTH(P498),1), SUMIFS($K:$K, $C:$C, C498, $P:$P, "&gt;="&amp;DATE(YEAR(P498),MONTH(P498),1), $P:$P, "&lt;="&amp;EOMONTH(P498,0))&gt;10), _xlfn.TEXTJOIN(", ", TRUE, _xlfn._xlws.FILTER($R:$R, ($C:$C=C498) * ($P:$P&gt;=DATE(YEAR(P498),MONTH(P498),1)) * ($P:$P&lt;=EOMONTH(P498,0)))), "")</f>
        <v/>
      </c>
      <c r="Y498" t="str" cm="1">
        <f t="array" ref="Y498">IF(AND(P498&lt;&gt;"", P498&gt;=DATE(YEAR(P498),MONTH(P498),1), SUMIFS($K:$K, $C:$C, C498, $P:$P, "&gt;="&amp;DATE(YEAR(P498),MONTH(P498),1), $P:$P, "&lt;="&amp;EOMONTH(P498,0))&gt;10), _xlfn.TEXTJOIN(", ", TRUE, _xlfn._xlws.FILTER($S:$S, ($C:$C=C498) * ($P:$P&gt;=DATE(YEAR(P498),MONTH(P498),1)) * ($P:$P&lt;=EOMONTH(P498,0)))), "")</f>
        <v/>
      </c>
    </row>
    <row r="499" spans="1:25" x14ac:dyDescent="0.25">
      <c r="A499" s="83">
        <v>492</v>
      </c>
      <c r="B499" s="111" t="s">
        <v>26038</v>
      </c>
      <c r="C499" s="159" t="str">
        <f>_xlfn.XLOOKUP(D499,[1]!Data[CEDULA],[1]!Data[Nombre Completo],"No Existe",0,1)</f>
        <v>RUBEN DARIO MERCADO SALAS</v>
      </c>
      <c r="D499" s="162">
        <v>3715133</v>
      </c>
      <c r="E499" s="139">
        <f>IFERROR(_xlfn.NUMBERVALUE(Data[[#This Row],[CEDULA ]],",","."),_xlfn.NUMBERVALUE(Data[[#This Row],[CEDULA ]],".",","))</f>
        <v>3715133</v>
      </c>
      <c r="F499" s="139" t="str">
        <f>_xlfn.XLOOKUP(E499,[1]!Data[CEDULA],[1]!Data[CARGO],"No Existe",0,1)</f>
        <v>SUPERNUMERARIO(A)</v>
      </c>
      <c r="G499" s="5" t="str">
        <f>_xlfn.XLOOKUP(E499,[1]!Data[CEDULA],[1]!Data[EMPRESA DONDE PRESTA SERVICIO],"No Existe",0,1)</f>
        <v>COMFAMILIAR ATLANTICO</v>
      </c>
      <c r="H499" s="5" t="str">
        <f>_xlfn.XLOOKUP(E499,[1]!Data[CEDULA],[1]!Data[UBICACIÓN],"No Existe",0,1)</f>
        <v>SEDE NORTE</v>
      </c>
      <c r="I499" s="11" t="s">
        <v>25912</v>
      </c>
      <c r="J499" s="111" t="str">
        <f>UPPER(TEXT(Data[[#This Row],[F. INICIO]],"mmmm"))</f>
        <v>ENERO</v>
      </c>
      <c r="K499" s="9">
        <v>2</v>
      </c>
      <c r="L499" s="11" t="s">
        <v>5</v>
      </c>
      <c r="M499" s="9" t="s">
        <v>12606</v>
      </c>
      <c r="N499" s="141" t="str">
        <f>_xlfn.XLOOKUP(D499,[1]!Data[CEDULA],[1]!Data[EPS/SURA],"No Existe",0,1)</f>
        <v>FAMISANAR</v>
      </c>
      <c r="O499" s="5">
        <f>YEAR(Data[[#This Row],[F. INICIO]])</f>
        <v>2018</v>
      </c>
      <c r="P499" s="19">
        <v>43120</v>
      </c>
      <c r="Q499" s="18">
        <v>43152</v>
      </c>
      <c r="R499" s="4" t="s">
        <v>7682</v>
      </c>
      <c r="S499" s="92" t="str">
        <f>IF(Data[[#This Row],[TIPO DE INCAPACIDAD]]="LICENCIA DE PATERNIDAD","Licencia de paternidad",IF(Data[[#This Row],[TIPO DE INCAPACIDAD]]="LICENCIA DE LUTO","Licencia de Luto",_xlfn.IFNA(VLOOKUP(R499,'CIE-10 PARA RIPS'!$A$6:B13664,2,0),"No especificado")))</f>
        <v>Lumbago no especificado</v>
      </c>
      <c r="T499" t="str">
        <f>IF(P499&lt;&gt;"", IF(P499&gt;0, IF(P499&lt;=DATE(YEAR(P499),MONTH(P499),DAY(P499)), IF(P499&gt;=DATE(YEAR(P499),MONTH(P499),1), IF(K499&gt;10, C499, IF(SUMIFS($K:$K, $C:$C, C499, $P:$P, "&gt;="&amp;DATE(YEAR(P499),MONTH(P499),1), $P:$P, "&lt;="&amp;EOMONTH(P499,0))&gt;10, C499, "")), ""))), "")</f>
        <v/>
      </c>
      <c r="U499" t="str">
        <f>IF(AND(P499&lt;&gt;"", P499&gt;=DATE(YEAR(P499),MONTH(P499),1), SUMIFS($K:$K, $C:$C, C499, $P:$P, "&gt;="&amp;DATE(YEAR(P499),MONTH(P499),1), $P:$P, "&lt;="&amp;EOMONTH(P499,0))&gt;10), K499, "")</f>
        <v/>
      </c>
      <c r="V499" t="str">
        <f>IF(AND(P499&lt;&gt;"", P499&gt;=DATE(YEAR(P499),MONTH(P499),1), SUMIFS($K:$K, $C:$C, C499, $P:$P, "&gt;="&amp;DATE(YEAR(P499),MONTH(P499),1), $P:$P, "&lt;="&amp;EOMONTH(P499,0))&gt;10), YEAR(P499), "")</f>
        <v/>
      </c>
      <c r="W499" t="str">
        <f>IF(AND(P499&lt;&gt;"", P499&gt;=DATE(YEAR(P499),MONTH(P499),1), SUMIFS($K:$K, $C:$C, C499, $P:$P, "&gt;="&amp;DATE(YEAR(P499),MONTH(P499),1), $P:$P, "&lt;="&amp;EOMONTH(P499,0))&gt;10), TEXT(P499, "MMMM"), "")</f>
        <v/>
      </c>
      <c r="X499" t="str" cm="1">
        <f t="array" ref="X499">IF(AND(P499&lt;&gt;"", P499&gt;=DATE(YEAR(P499),MONTH(P499),1), SUMIFS($K:$K, $C:$C, C499, $P:$P, "&gt;="&amp;DATE(YEAR(P499),MONTH(P499),1), $P:$P, "&lt;="&amp;EOMONTH(P499,0))&gt;10), _xlfn.TEXTJOIN(", ", TRUE, _xlfn._xlws.FILTER($R:$R, ($C:$C=C499) * ($P:$P&gt;=DATE(YEAR(P499),MONTH(P499),1)) * ($P:$P&lt;=EOMONTH(P499,0)))), "")</f>
        <v/>
      </c>
      <c r="Y499" t="str" cm="1">
        <f t="array" ref="Y499">IF(AND(P499&lt;&gt;"", P499&gt;=DATE(YEAR(P499),MONTH(P499),1), SUMIFS($K:$K, $C:$C, C499, $P:$P, "&gt;="&amp;DATE(YEAR(P499),MONTH(P499),1), $P:$P, "&lt;="&amp;EOMONTH(P499,0))&gt;10), _xlfn.TEXTJOIN(", ", TRUE, _xlfn._xlws.FILTER($S:$S, ($C:$C=C499) * ($P:$P&gt;=DATE(YEAR(P499),MONTH(P499),1)) * ($P:$P&lt;=EOMONTH(P499,0)))), "")</f>
        <v/>
      </c>
    </row>
    <row r="500" spans="1:25" x14ac:dyDescent="0.25">
      <c r="A500" s="83">
        <v>493</v>
      </c>
      <c r="B500" s="111" t="s">
        <v>26038</v>
      </c>
      <c r="C500" s="159" t="str">
        <f>_xlfn.XLOOKUP(D500,[1]!Data[CEDULA],[1]!Data[Nombre Completo],"No Existe",0,1)</f>
        <v>CARLOS EMIRO ALCAZAR JIMENEZ</v>
      </c>
      <c r="D500" s="163">
        <v>72282783</v>
      </c>
      <c r="E500" s="140">
        <f>IFERROR(_xlfn.NUMBERVALUE(Data[[#This Row],[CEDULA ]],",","."),_xlfn.NUMBERVALUE(Data[[#This Row],[CEDULA ]],".",","))</f>
        <v>72282783</v>
      </c>
      <c r="F500" s="140" t="str">
        <f>_xlfn.XLOOKUP(E500,[1]!Data[CEDULA],[1]!Data[CARGO],"No Existe",0,1)</f>
        <v>OFICIOS VARIOS</v>
      </c>
      <c r="G500" s="16" t="str">
        <f>_xlfn.XLOOKUP(E500,[1]!Data[CEDULA],[1]!Data[EMPRESA DONDE PRESTA SERVICIO],"No Existe",0,1)</f>
        <v>COMFAMILIAR ATLANTICO</v>
      </c>
      <c r="H500" s="16" t="str">
        <f>_xlfn.XLOOKUP(E500,[1]!Data[CEDULA],[1]!Data[UBICACIÓN],"No Existe",0,1)</f>
        <v>ASEO</v>
      </c>
      <c r="I500" s="11" t="s">
        <v>25912</v>
      </c>
      <c r="J500" s="111" t="str">
        <f>UPPER(TEXT(Data[[#This Row],[F. INICIO]],"mmmm"))</f>
        <v>ENERO</v>
      </c>
      <c r="K500" s="9">
        <v>2</v>
      </c>
      <c r="L500" s="11" t="s">
        <v>5</v>
      </c>
      <c r="M500" s="9" t="s">
        <v>12606</v>
      </c>
      <c r="N500" s="141" t="str">
        <f>_xlfn.XLOOKUP(D500,[1]!Data[CEDULA],[1]!Data[EPS/SURA],"No Existe",0,1)</f>
        <v>EPS/SURA</v>
      </c>
      <c r="O500" s="5">
        <f>YEAR(Data[[#This Row],[F. INICIO]])</f>
        <v>2018</v>
      </c>
      <c r="P500" s="19">
        <v>43115</v>
      </c>
      <c r="Q500" s="18">
        <v>43116</v>
      </c>
      <c r="R500" s="20" t="s">
        <v>60</v>
      </c>
      <c r="S500" s="92" t="str">
        <f>IF(Data[[#This Row],[TIPO DE INCAPACIDAD]]="LICENCIA DE PATERNIDAD","Licencia de paternidad",IF(Data[[#This Row],[TIPO DE INCAPACIDAD]]="LICENCIA DE LUTO","Licencia de Luto",_xlfn.IFNA(VLOOKUP(R500,'CIE-10 PARA RIPS'!$A$6:B13665,2,0),"No especificado")))</f>
        <v>Infeccion intestinal viral, sin otra especificacion</v>
      </c>
      <c r="T500" t="str">
        <f>IF(P500&lt;&gt;"", IF(P500&gt;0, IF(P500&lt;=DATE(YEAR(P500),MONTH(P500),DAY(P500)), IF(P500&gt;=DATE(YEAR(P500),MONTH(P500),1), IF(K500&gt;10, C500, IF(SUMIFS($K:$K, $C:$C, C500, $P:$P, "&gt;="&amp;DATE(YEAR(P500),MONTH(P500),1), $P:$P, "&lt;="&amp;EOMONTH(P500,0))&gt;10, C500, "")), ""))), "")</f>
        <v/>
      </c>
      <c r="U500" t="str">
        <f>IF(AND(P500&lt;&gt;"", P500&gt;=DATE(YEAR(P500),MONTH(P500),1), SUMIFS($K:$K, $C:$C, C500, $P:$P, "&gt;="&amp;DATE(YEAR(P500),MONTH(P500),1), $P:$P, "&lt;="&amp;EOMONTH(P500,0))&gt;10), K500, "")</f>
        <v/>
      </c>
      <c r="V500" t="str">
        <f>IF(AND(P500&lt;&gt;"", P500&gt;=DATE(YEAR(P500),MONTH(P500),1), SUMIFS($K:$K, $C:$C, C500, $P:$P, "&gt;="&amp;DATE(YEAR(P500),MONTH(P500),1), $P:$P, "&lt;="&amp;EOMONTH(P500,0))&gt;10), YEAR(P500), "")</f>
        <v/>
      </c>
      <c r="W500" t="str">
        <f>IF(AND(P500&lt;&gt;"", P500&gt;=DATE(YEAR(P500),MONTH(P500),1), SUMIFS($K:$K, $C:$C, C500, $P:$P, "&gt;="&amp;DATE(YEAR(P500),MONTH(P500),1), $P:$P, "&lt;="&amp;EOMONTH(P500,0))&gt;10), TEXT(P500, "MMMM"), "")</f>
        <v/>
      </c>
      <c r="X500" t="str" cm="1">
        <f t="array" ref="X500">IF(AND(P500&lt;&gt;"", P500&gt;=DATE(YEAR(P500),MONTH(P500),1), SUMIFS($K:$K, $C:$C, C500, $P:$P, "&gt;="&amp;DATE(YEAR(P500),MONTH(P500),1), $P:$P, "&lt;="&amp;EOMONTH(P500,0))&gt;10), _xlfn.TEXTJOIN(", ", TRUE, _xlfn._xlws.FILTER($R:$R, ($C:$C=C500) * ($P:$P&gt;=DATE(YEAR(P500),MONTH(P500),1)) * ($P:$P&lt;=EOMONTH(P500,0)))), "")</f>
        <v/>
      </c>
      <c r="Y500" t="str" cm="1">
        <f t="array" ref="Y500">IF(AND(P500&lt;&gt;"", P500&gt;=DATE(YEAR(P500),MONTH(P500),1), SUMIFS($K:$K, $C:$C, C500, $P:$P, "&gt;="&amp;DATE(YEAR(P500),MONTH(P500),1), $P:$P, "&lt;="&amp;EOMONTH(P500,0))&gt;10), _xlfn.TEXTJOIN(", ", TRUE, _xlfn._xlws.FILTER($S:$S, ($C:$C=C500) * ($P:$P&gt;=DATE(YEAR(P500),MONTH(P500),1)) * ($P:$P&lt;=EOMONTH(P500,0)))), "")</f>
        <v/>
      </c>
    </row>
    <row r="501" spans="1:25" x14ac:dyDescent="0.25">
      <c r="A501" s="83">
        <v>494</v>
      </c>
      <c r="B501" s="111" t="s">
        <v>26038</v>
      </c>
      <c r="C501" s="159" t="str">
        <f>_xlfn.XLOOKUP(D501,[1]!Data[CEDULA],[1]!Data[Nombre Completo],"No Existe",0,1)</f>
        <v>IVAN DARIO MOLINA ARTETA</v>
      </c>
      <c r="D501" s="162">
        <v>1044392901</v>
      </c>
      <c r="E501" s="139">
        <f>IFERROR(_xlfn.NUMBERVALUE(Data[[#This Row],[CEDULA ]],",","."),_xlfn.NUMBERVALUE(Data[[#This Row],[CEDULA ]],".",","))</f>
        <v>1044392901</v>
      </c>
      <c r="F501" s="139" t="str">
        <f>_xlfn.XLOOKUP(E501,[1]!Data[CEDULA],[1]!Data[CARGO],"No Existe",0,1)</f>
        <v>SUPERNUMERARIO(A)</v>
      </c>
      <c r="G501" s="5" t="str">
        <f>_xlfn.XLOOKUP(E501,[1]!Data[CEDULA],[1]!Data[EMPRESA DONDE PRESTA SERVICIO],"No Existe",0,1)</f>
        <v>COMFAMILIAR ATLANTICO</v>
      </c>
      <c r="H501" s="5" t="str">
        <f>_xlfn.XLOOKUP(E501,[1]!Data[CEDULA],[1]!Data[UBICACIÓN],"No Existe",0,1)</f>
        <v>TURIPANA</v>
      </c>
      <c r="I501" s="24" t="s">
        <v>25912</v>
      </c>
      <c r="J501" s="111" t="str">
        <f>UPPER(TEXT(Data[[#This Row],[F. INICIO]],"mmmm"))</f>
        <v>NOVIEMBRE</v>
      </c>
      <c r="K501" s="9">
        <v>10</v>
      </c>
      <c r="L501" s="11" t="s">
        <v>5</v>
      </c>
      <c r="M501" s="9" t="s">
        <v>12606</v>
      </c>
      <c r="N501" s="141" t="str">
        <f>_xlfn.XLOOKUP(D501,[1]!Data[CEDULA],[1]!Data[EPS/SURA],"No Existe",0,1)</f>
        <v>EPS/SURA</v>
      </c>
      <c r="O501" s="5">
        <f>YEAR(Data[[#This Row],[F. INICIO]])</f>
        <v>2018</v>
      </c>
      <c r="P501" s="17">
        <v>43405</v>
      </c>
      <c r="Q501" s="17" t="s">
        <v>12607</v>
      </c>
      <c r="R501" s="7" t="s">
        <v>5043</v>
      </c>
      <c r="S501" s="92" t="str">
        <f>IF(Data[[#This Row],[TIPO DE INCAPACIDAD]]="LICENCIA DE PATERNIDAD","Licencia de paternidad",IF(Data[[#This Row],[TIPO DE INCAPACIDAD]]="LICENCIA DE LUTO","Licencia de Luto",_xlfn.IFNA(VLOOKUP(R501,'CIE-10 PARA RIPS'!$A$6:B13666,2,0),"No especificado")))</f>
        <v>Fractura de la clavicula</v>
      </c>
      <c r="T501" t="str">
        <f>IF(P501&lt;&gt;"", IF(P501&gt;0, IF(P501&lt;=DATE(YEAR(P501),MONTH(P501),DAY(P501)), IF(P501&gt;=DATE(YEAR(P501),MONTH(P501),1), IF(K501&gt;10, C501, IF(SUMIFS($K:$K, $C:$C, C501, $P:$P, "&gt;="&amp;DATE(YEAR(P501),MONTH(P501),1), $P:$P, "&lt;="&amp;EOMONTH(P501,0))&gt;10, C501, "")), ""))), "")</f>
        <v>IVAN DARIO MOLINA ARTETA</v>
      </c>
      <c r="U501">
        <f>IF(AND(P501&lt;&gt;"", P501&gt;=DATE(YEAR(P501),MONTH(P501),1), SUMIFS($K:$K, $C:$C, C501, $P:$P, "&gt;="&amp;DATE(YEAR(P501),MONTH(P501),1), $P:$P, "&lt;="&amp;EOMONTH(P501,0))&gt;10), K501, "")</f>
        <v>10</v>
      </c>
      <c r="V501">
        <f>IF(AND(P501&lt;&gt;"", P501&gt;=DATE(YEAR(P501),MONTH(P501),1), SUMIFS($K:$K, $C:$C, C501, $P:$P, "&gt;="&amp;DATE(YEAR(P501),MONTH(P501),1), $P:$P, "&lt;="&amp;EOMONTH(P501,0))&gt;10), YEAR(P501), "")</f>
        <v>2018</v>
      </c>
      <c r="W501" t="str">
        <f>IF(AND(P501&lt;&gt;"", P501&gt;=DATE(YEAR(P501),MONTH(P501),1), SUMIFS($K:$K, $C:$C, C501, $P:$P, "&gt;="&amp;DATE(YEAR(P501),MONTH(P501),1), $P:$P, "&lt;="&amp;EOMONTH(P501,0))&gt;10), TEXT(P501, "MMMM"), "")</f>
        <v>noviembre</v>
      </c>
      <c r="X501" t="str" cm="1">
        <f t="array" ref="X501">IF(AND(P501&lt;&gt;"", P501&gt;=DATE(YEAR(P501),MONTH(P501),1), SUMIFS($K:$K, $C:$C, C501, $P:$P, "&gt;="&amp;DATE(YEAR(P501),MONTH(P501),1), $P:$P, "&lt;="&amp;EOMONTH(P501,0))&gt;10), _xlfn.TEXTJOIN(", ", TRUE, _xlfn._xlws.FILTER($R:$R, ($C:$C=C501) * ($P:$P&gt;=DATE(YEAR(P501),MONTH(P501),1)) * ($P:$P&lt;=EOMONTH(P501,0)))), "")</f>
        <v>S420, S420</v>
      </c>
      <c r="Y501" t="str" cm="1">
        <f t="array" ref="Y501">IF(AND(P501&lt;&gt;"", P501&gt;=DATE(YEAR(P501),MONTH(P501),1), SUMIFS($K:$K, $C:$C, C501, $P:$P, "&gt;="&amp;DATE(YEAR(P501),MONTH(P501),1), $P:$P, "&lt;="&amp;EOMONTH(P501,0))&gt;10), _xlfn.TEXTJOIN(", ", TRUE, _xlfn._xlws.FILTER($S:$S, ($C:$C=C501) * ($P:$P&gt;=DATE(YEAR(P501),MONTH(P501),1)) * ($P:$P&lt;=EOMONTH(P501,0)))), "")</f>
        <v>Fractura de la clavicula, Fractura de la clavicula</v>
      </c>
    </row>
    <row r="502" spans="1:25" x14ac:dyDescent="0.25">
      <c r="A502" s="83">
        <v>495</v>
      </c>
      <c r="B502" s="111" t="s">
        <v>26038</v>
      </c>
      <c r="C502" s="159" t="str">
        <f>_xlfn.XLOOKUP(D502,[1]!Data[CEDULA],[1]!Data[Nombre Completo],"No Existe",0,1)</f>
        <v>IVAN DARIO MOLINA ARTETA</v>
      </c>
      <c r="D502" s="162">
        <v>1044392901</v>
      </c>
      <c r="E502" s="139">
        <f>IFERROR(_xlfn.NUMBERVALUE(Data[[#This Row],[CEDULA ]],",","."),_xlfn.NUMBERVALUE(Data[[#This Row],[CEDULA ]],".",","))</f>
        <v>1044392901</v>
      </c>
      <c r="F502" s="139" t="str">
        <f>_xlfn.XLOOKUP(E502,[1]!Data[CEDULA],[1]!Data[CARGO],"No Existe",0,1)</f>
        <v>SUPERNUMERARIO(A)</v>
      </c>
      <c r="G502" s="5" t="str">
        <f>_xlfn.XLOOKUP(E502,[1]!Data[CEDULA],[1]!Data[EMPRESA DONDE PRESTA SERVICIO],"No Existe",0,1)</f>
        <v>COMFAMILIAR ATLANTICO</v>
      </c>
      <c r="H502" s="5" t="str">
        <f>_xlfn.XLOOKUP(E502,[1]!Data[CEDULA],[1]!Data[UBICACIÓN],"No Existe",0,1)</f>
        <v>TURIPANA</v>
      </c>
      <c r="I502" s="24" t="s">
        <v>25912</v>
      </c>
      <c r="J502" s="111" t="str">
        <f>UPPER(TEXT(Data[[#This Row],[F. INICIO]],"mmmm"))</f>
        <v>ENERO</v>
      </c>
      <c r="K502" s="9">
        <v>6</v>
      </c>
      <c r="L502" s="11" t="s">
        <v>5</v>
      </c>
      <c r="M502" s="9" t="s">
        <v>12606</v>
      </c>
      <c r="N502" s="141" t="str">
        <f>_xlfn.XLOOKUP(D502,[1]!Data[CEDULA],[1]!Data[EPS/SURA],"No Existe",0,1)</f>
        <v>EPS/SURA</v>
      </c>
      <c r="O502" s="5">
        <f>YEAR(Data[[#This Row],[F. INICIO]])</f>
        <v>2018</v>
      </c>
      <c r="P502" s="17">
        <v>43105</v>
      </c>
      <c r="Q502" s="17">
        <v>43110</v>
      </c>
      <c r="R502" s="24" t="s">
        <v>7682</v>
      </c>
      <c r="S502" s="92" t="str">
        <f>IF(Data[[#This Row],[TIPO DE INCAPACIDAD]]="LICENCIA DE PATERNIDAD","Licencia de paternidad",IF(Data[[#This Row],[TIPO DE INCAPACIDAD]]="LICENCIA DE LUTO","Licencia de Luto",_xlfn.IFNA(VLOOKUP(R502,'CIE-10 PARA RIPS'!$A$6:B13667,2,0),"No especificado")))</f>
        <v>Lumbago no especificado</v>
      </c>
      <c r="T502" t="str">
        <f>IF(P502&lt;&gt;"", IF(P502&gt;0, IF(P502&lt;=DATE(YEAR(P502),MONTH(P502),DAY(P502)), IF(P502&gt;=DATE(YEAR(P502),MONTH(P502),1), IF(K502&gt;10, C502, IF(SUMIFS($K:$K, $C:$C, C502, $P:$P, "&gt;="&amp;DATE(YEAR(P502),MONTH(P502),1), $P:$P, "&lt;="&amp;EOMONTH(P502,0))&gt;10, C502, "")), ""))), "")</f>
        <v>IVAN DARIO MOLINA ARTETA</v>
      </c>
      <c r="U502">
        <f>IF(AND(P502&lt;&gt;"", P502&gt;=DATE(YEAR(P502),MONTH(P502),1), SUMIFS($K:$K, $C:$C, C502, $P:$P, "&gt;="&amp;DATE(YEAR(P502),MONTH(P502),1), $P:$P, "&lt;="&amp;EOMONTH(P502,0))&gt;10), K502, "")</f>
        <v>6</v>
      </c>
      <c r="V502">
        <f>IF(AND(P502&lt;&gt;"", P502&gt;=DATE(YEAR(P502),MONTH(P502),1), SUMIFS($K:$K, $C:$C, C502, $P:$P, "&gt;="&amp;DATE(YEAR(P502),MONTH(P502),1), $P:$P, "&lt;="&amp;EOMONTH(P502,0))&gt;10), YEAR(P502), "")</f>
        <v>2018</v>
      </c>
      <c r="W502" t="str">
        <f>IF(AND(P502&lt;&gt;"", P502&gt;=DATE(YEAR(P502),MONTH(P502),1), SUMIFS($K:$K, $C:$C, C502, $P:$P, "&gt;="&amp;DATE(YEAR(P502),MONTH(P502),1), $P:$P, "&lt;="&amp;EOMONTH(P502,0))&gt;10), TEXT(P502, "MMMM"), "")</f>
        <v>enero</v>
      </c>
      <c r="X502" t="str" cm="1">
        <f t="array" ref="X502">IF(AND(P502&lt;&gt;"", P502&gt;=DATE(YEAR(P502),MONTH(P502),1), SUMIFS($K:$K, $C:$C, C502, $P:$P, "&gt;="&amp;DATE(YEAR(P502),MONTH(P502),1), $P:$P, "&lt;="&amp;EOMONTH(P502,0))&gt;10), _xlfn.TEXTJOIN(", ", TRUE, _xlfn._xlws.FILTER($R:$R, ($C:$C=C502) * ($P:$P&gt;=DATE(YEAR(P502),MONTH(P502),1)) * ($P:$P&lt;=EOMONTH(P502,0)))), "")</f>
        <v>M545, S420</v>
      </c>
      <c r="Y502" t="str" cm="1">
        <f t="array" ref="Y502">IF(AND(P502&lt;&gt;"", P502&gt;=DATE(YEAR(P502),MONTH(P502),1), SUMIFS($K:$K, $C:$C, C502, $P:$P, "&gt;="&amp;DATE(YEAR(P502),MONTH(P502),1), $P:$P, "&lt;="&amp;EOMONTH(P502,0))&gt;10), _xlfn.TEXTJOIN(", ", TRUE, _xlfn._xlws.FILTER($S:$S, ($C:$C=C502) * ($P:$P&gt;=DATE(YEAR(P502),MONTH(P502),1)) * ($P:$P&lt;=EOMONTH(P502,0)))), "")</f>
        <v>Lumbago no especificado, Fractura de la clavicula</v>
      </c>
    </row>
    <row r="503" spans="1:25" x14ac:dyDescent="0.25">
      <c r="A503" s="83">
        <v>496</v>
      </c>
      <c r="B503" s="111" t="s">
        <v>26038</v>
      </c>
      <c r="C503" s="159" t="str">
        <f>_xlfn.XLOOKUP(D503,[1]!Data[CEDULA],[1]!Data[Nombre Completo],"No Existe",0,1)</f>
        <v>IVAN DARIO MOLINA ARTETA</v>
      </c>
      <c r="D503" s="162">
        <v>1044392901</v>
      </c>
      <c r="E503" s="139">
        <f>IFERROR(_xlfn.NUMBERVALUE(Data[[#This Row],[CEDULA ]],",","."),_xlfn.NUMBERVALUE(Data[[#This Row],[CEDULA ]],".",","))</f>
        <v>1044392901</v>
      </c>
      <c r="F503" s="139" t="str">
        <f>_xlfn.XLOOKUP(E503,[1]!Data[CEDULA],[1]!Data[CARGO],"No Existe",0,1)</f>
        <v>SUPERNUMERARIO(A)</v>
      </c>
      <c r="G503" s="5" t="str">
        <f>_xlfn.XLOOKUP(E503,[1]!Data[CEDULA],[1]!Data[EMPRESA DONDE PRESTA SERVICIO],"No Existe",0,1)</f>
        <v>COMFAMILIAR ATLANTICO</v>
      </c>
      <c r="H503" s="5" t="str">
        <f>_xlfn.XLOOKUP(E503,[1]!Data[CEDULA],[1]!Data[UBICACIÓN],"No Existe",0,1)</f>
        <v>TURIPANA</v>
      </c>
      <c r="I503" s="24" t="s">
        <v>25912</v>
      </c>
      <c r="J503" s="111" t="str">
        <f>UPPER(TEXT(Data[[#This Row],[F. INICIO]],"mmmm"))</f>
        <v>ENERO</v>
      </c>
      <c r="K503" s="9">
        <v>11</v>
      </c>
      <c r="L503" s="11" t="s">
        <v>5</v>
      </c>
      <c r="M503" s="9" t="s">
        <v>12606</v>
      </c>
      <c r="N503" s="141" t="str">
        <f>_xlfn.XLOOKUP(D503,[1]!Data[CEDULA],[1]!Data[EPS/SURA],"No Existe",0,1)</f>
        <v>EPS/SURA</v>
      </c>
      <c r="O503" s="5">
        <f>YEAR(Data[[#This Row],[F. INICIO]])</f>
        <v>2018</v>
      </c>
      <c r="P503" s="17">
        <v>43121</v>
      </c>
      <c r="Q503" s="17">
        <v>43131</v>
      </c>
      <c r="R503" s="7" t="s">
        <v>5043</v>
      </c>
      <c r="S503" s="92" t="str">
        <f>IF(Data[[#This Row],[TIPO DE INCAPACIDAD]]="LICENCIA DE PATERNIDAD","Licencia de paternidad",IF(Data[[#This Row],[TIPO DE INCAPACIDAD]]="LICENCIA DE LUTO","Licencia de Luto",_xlfn.IFNA(VLOOKUP(R503,'CIE-10 PARA RIPS'!$A$6:B13668,2,0),"No especificado")))</f>
        <v>Fractura de la clavicula</v>
      </c>
      <c r="T503" t="str">
        <f>IF(P503&lt;&gt;"", IF(P503&gt;0, IF(P503&lt;=DATE(YEAR(P503),MONTH(P503),DAY(P503)), IF(P503&gt;=DATE(YEAR(P503),MONTH(P503),1), IF(K503&gt;10, C503, IF(SUMIFS($K:$K, $C:$C, C503, $P:$P, "&gt;="&amp;DATE(YEAR(P503),MONTH(P503),1), $P:$P, "&lt;="&amp;EOMONTH(P503,0))&gt;10, C503, "")), ""))), "")</f>
        <v>IVAN DARIO MOLINA ARTETA</v>
      </c>
      <c r="U503">
        <f>IF(AND(P503&lt;&gt;"", P503&gt;=DATE(YEAR(P503),MONTH(P503),1), SUMIFS($K:$K, $C:$C, C503, $P:$P, "&gt;="&amp;DATE(YEAR(P503),MONTH(P503),1), $P:$P, "&lt;="&amp;EOMONTH(P503,0))&gt;10), K503, "")</f>
        <v>11</v>
      </c>
      <c r="V503">
        <f>IF(AND(P503&lt;&gt;"", P503&gt;=DATE(YEAR(P503),MONTH(P503),1), SUMIFS($K:$K, $C:$C, C503, $P:$P, "&gt;="&amp;DATE(YEAR(P503),MONTH(P503),1), $P:$P, "&lt;="&amp;EOMONTH(P503,0))&gt;10), YEAR(P503), "")</f>
        <v>2018</v>
      </c>
      <c r="W503" t="str">
        <f>IF(AND(P503&lt;&gt;"", P503&gt;=DATE(YEAR(P503),MONTH(P503),1), SUMIFS($K:$K, $C:$C, C503, $P:$P, "&gt;="&amp;DATE(YEAR(P503),MONTH(P503),1), $P:$P, "&lt;="&amp;EOMONTH(P503,0))&gt;10), TEXT(P503, "MMMM"), "")</f>
        <v>enero</v>
      </c>
      <c r="X503" t="str" cm="1">
        <f t="array" ref="X503">IF(AND(P503&lt;&gt;"", P503&gt;=DATE(YEAR(P503),MONTH(P503),1), SUMIFS($K:$K, $C:$C, C503, $P:$P, "&gt;="&amp;DATE(YEAR(P503),MONTH(P503),1), $P:$P, "&lt;="&amp;EOMONTH(P503,0))&gt;10), _xlfn.TEXTJOIN(", ", TRUE, _xlfn._xlws.FILTER($R:$R, ($C:$C=C503) * ($P:$P&gt;=DATE(YEAR(P503),MONTH(P503),1)) * ($P:$P&lt;=EOMONTH(P503,0)))), "")</f>
        <v>M545, S420</v>
      </c>
      <c r="Y503" t="str" cm="1">
        <f t="array" ref="Y503">IF(AND(P503&lt;&gt;"", P503&gt;=DATE(YEAR(P503),MONTH(P503),1), SUMIFS($K:$K, $C:$C, C503, $P:$P, "&gt;="&amp;DATE(YEAR(P503),MONTH(P503),1), $P:$P, "&lt;="&amp;EOMONTH(P503,0))&gt;10), _xlfn.TEXTJOIN(", ", TRUE, _xlfn._xlws.FILTER($S:$S, ($C:$C=C503) * ($P:$P&gt;=DATE(YEAR(P503),MONTH(P503),1)) * ($P:$P&lt;=EOMONTH(P503,0)))), "")</f>
        <v>Lumbago no especificado, Fractura de la clavicula</v>
      </c>
    </row>
    <row r="504" spans="1:25" x14ac:dyDescent="0.25">
      <c r="A504" s="83">
        <v>497</v>
      </c>
      <c r="B504" s="111" t="s">
        <v>26038</v>
      </c>
      <c r="C504" s="159" t="str">
        <f>_xlfn.XLOOKUP(D504,[1]!Data[CEDULA],[1]!Data[Nombre Completo],"No Existe",0,1)</f>
        <v>IVAN DARIO MOLINA ARTETA</v>
      </c>
      <c r="D504" s="162">
        <v>1044392901</v>
      </c>
      <c r="E504" s="139">
        <f>IFERROR(_xlfn.NUMBERVALUE(Data[[#This Row],[CEDULA ]],",","."),_xlfn.NUMBERVALUE(Data[[#This Row],[CEDULA ]],".",","))</f>
        <v>1044392901</v>
      </c>
      <c r="F504" s="139" t="str">
        <f>_xlfn.XLOOKUP(E504,[1]!Data[CEDULA],[1]!Data[CARGO],"No Existe",0,1)</f>
        <v>SUPERNUMERARIO(A)</v>
      </c>
      <c r="G504" s="5" t="str">
        <f>_xlfn.XLOOKUP(E504,[1]!Data[CEDULA],[1]!Data[EMPRESA DONDE PRESTA SERVICIO],"No Existe",0,1)</f>
        <v>COMFAMILIAR ATLANTICO</v>
      </c>
      <c r="H504" s="5" t="str">
        <f>_xlfn.XLOOKUP(E504,[1]!Data[CEDULA],[1]!Data[UBICACIÓN],"No Existe",0,1)</f>
        <v>TURIPANA</v>
      </c>
      <c r="I504" s="11" t="s">
        <v>25912</v>
      </c>
      <c r="J504" s="111" t="str">
        <f>UPPER(TEXT(Data[[#This Row],[F. INICIO]],"mmmm"))</f>
        <v>FEBRERO</v>
      </c>
      <c r="K504" s="9">
        <v>20</v>
      </c>
      <c r="L504" s="11" t="s">
        <v>5</v>
      </c>
      <c r="M504" s="9" t="s">
        <v>12606</v>
      </c>
      <c r="N504" s="141" t="str">
        <f>_xlfn.XLOOKUP(D504,[1]!Data[CEDULA],[1]!Data[EPS/SURA],"No Existe",0,1)</f>
        <v>EPS/SURA</v>
      </c>
      <c r="O504" s="5">
        <f>YEAR(Data[[#This Row],[F. INICIO]])</f>
        <v>2018</v>
      </c>
      <c r="P504" s="17">
        <v>43132</v>
      </c>
      <c r="Q504" s="18">
        <v>43142</v>
      </c>
      <c r="R504" s="5" t="s">
        <v>4777</v>
      </c>
      <c r="S504" s="92" t="str">
        <f>IF(Data[[#This Row],[TIPO DE INCAPACIDAD]]="LICENCIA DE PATERNIDAD","Licencia de paternidad",IF(Data[[#This Row],[TIPO DE INCAPACIDAD]]="LICENCIA DE LUTO","Licencia de Luto",_xlfn.IFNA(VLOOKUP(R504,'CIE-10 PARA RIPS'!$A$6:B13669,2,0),"No especificado")))</f>
        <v>Contusion del tobillo</v>
      </c>
      <c r="T504" t="str">
        <f>IF(P504&lt;&gt;"", IF(P504&gt;0, IF(P504&lt;=DATE(YEAR(P504),MONTH(P504),DAY(P504)), IF(P504&gt;=DATE(YEAR(P504),MONTH(P504),1), IF(K504&gt;10, C504, IF(SUMIFS($K:$K, $C:$C, C504, $P:$P, "&gt;="&amp;DATE(YEAR(P504),MONTH(P504),1), $P:$P, "&lt;="&amp;EOMONTH(P504,0))&gt;10, C504, "")), ""))), "")</f>
        <v>IVAN DARIO MOLINA ARTETA</v>
      </c>
      <c r="U504">
        <f>IF(AND(P504&lt;&gt;"", P504&gt;=DATE(YEAR(P504),MONTH(P504),1), SUMIFS($K:$K, $C:$C, C504, $P:$P, "&gt;="&amp;DATE(YEAR(P504),MONTH(P504),1), $P:$P, "&lt;="&amp;EOMONTH(P504,0))&gt;10), K504, "")</f>
        <v>20</v>
      </c>
      <c r="V504">
        <f>IF(AND(P504&lt;&gt;"", P504&gt;=DATE(YEAR(P504),MONTH(P504),1), SUMIFS($K:$K, $C:$C, C504, $P:$P, "&gt;="&amp;DATE(YEAR(P504),MONTH(P504),1), $P:$P, "&lt;="&amp;EOMONTH(P504,0))&gt;10), YEAR(P504), "")</f>
        <v>2018</v>
      </c>
      <c r="W504" t="str">
        <f>IF(AND(P504&lt;&gt;"", P504&gt;=DATE(YEAR(P504),MONTH(P504),1), SUMIFS($K:$K, $C:$C, C504, $P:$P, "&gt;="&amp;DATE(YEAR(P504),MONTH(P504),1), $P:$P, "&lt;="&amp;EOMONTH(P504,0))&gt;10), TEXT(P504, "MMMM"), "")</f>
        <v>febrero</v>
      </c>
      <c r="X504" t="str" cm="1">
        <f t="array" ref="X504">IF(AND(P504&lt;&gt;"", P504&gt;=DATE(YEAR(P504),MONTH(P504),1), SUMIFS($K:$K, $C:$C, C504, $P:$P, "&gt;="&amp;DATE(YEAR(P504),MONTH(P504),1), $P:$P, "&lt;="&amp;EOMONTH(P504,0))&gt;10), _xlfn.TEXTJOIN(", ", TRUE, _xlfn._xlws.FILTER($R:$R, ($C:$C=C504) * ($P:$P&gt;=DATE(YEAR(P504),MONTH(P504),1)) * ($P:$P&lt;=EOMONTH(P504,0)))), "")</f>
        <v>S923, S900</v>
      </c>
      <c r="Y504" t="str" cm="1">
        <f t="array" ref="Y504">IF(AND(P504&lt;&gt;"", P504&gt;=DATE(YEAR(P504),MONTH(P504),1), SUMIFS($K:$K, $C:$C, C504, $P:$P, "&gt;="&amp;DATE(YEAR(P504),MONTH(P504),1), $P:$P, "&lt;="&amp;EOMONTH(P504,0))&gt;10), _xlfn.TEXTJOIN(", ", TRUE, _xlfn._xlws.FILTER($S:$S, ($C:$C=C504) * ($P:$P&gt;=DATE(YEAR(P504),MONTH(P504),1)) * ($P:$P&lt;=EOMONTH(P504,0)))), "")</f>
        <v>Fractura de hueso del metatarso, Contusion del tobillo</v>
      </c>
    </row>
    <row r="505" spans="1:25" x14ac:dyDescent="0.25">
      <c r="A505" s="83">
        <v>498</v>
      </c>
      <c r="B505" s="111" t="s">
        <v>26038</v>
      </c>
      <c r="C505" s="159" t="str">
        <f>_xlfn.XLOOKUP(D505,[1]!Data[CEDULA],[1]!Data[Nombre Completo],"No Existe",0,1)</f>
        <v>SERGIO ANDRES PEÑA GARCIA</v>
      </c>
      <c r="D505" s="163">
        <v>1143150374</v>
      </c>
      <c r="E505" s="140">
        <f>IFERROR(_xlfn.NUMBERVALUE(Data[[#This Row],[CEDULA ]],",","."),_xlfn.NUMBERVALUE(Data[[#This Row],[CEDULA ]],".",","))</f>
        <v>1143150374</v>
      </c>
      <c r="F505" s="140" t="str">
        <f>_xlfn.XLOOKUP(E505,[1]!Data[CEDULA],[1]!Data[CARGO],"No Existe",0,1)</f>
        <v>AUXILIAR</v>
      </c>
      <c r="G505" s="5" t="str">
        <f>_xlfn.XLOOKUP(E505,[1]!Data[CEDULA],[1]!Data[EMPRESA DONDE PRESTA SERVICIO],"No Existe",0,1)</f>
        <v>COMFAMILIAR ATLANTICO</v>
      </c>
      <c r="H505" s="5" t="str">
        <f>_xlfn.XLOOKUP(E505,[1]!Data[CEDULA],[1]!Data[UBICACIÓN],"No Existe",0,1)</f>
        <v>SEDE NORTE</v>
      </c>
      <c r="I505" s="11" t="s">
        <v>25912</v>
      </c>
      <c r="J505" s="111" t="str">
        <f>UPPER(TEXT(Data[[#This Row],[F. INICIO]],"mmmm"))</f>
        <v>FEBRERO</v>
      </c>
      <c r="K505" s="9">
        <v>1</v>
      </c>
      <c r="L505" s="11" t="s">
        <v>5</v>
      </c>
      <c r="M505" s="11" t="s">
        <v>25630</v>
      </c>
      <c r="N505" s="141" t="str">
        <f>_xlfn.XLOOKUP(D505,[1]!Data[CEDULA],[1]!Data[EPS/SURA],"No Existe",0,1)</f>
        <v>EPS/SURA</v>
      </c>
      <c r="O505" s="5">
        <f>YEAR(Data[[#This Row],[F. INICIO]])</f>
        <v>2018</v>
      </c>
      <c r="P505" s="17">
        <v>43133</v>
      </c>
      <c r="Q505" s="17">
        <v>43133</v>
      </c>
      <c r="R505" s="8" t="s">
        <v>9435</v>
      </c>
      <c r="S505" s="92" t="str">
        <f>IF(Data[[#This Row],[TIPO DE INCAPACIDAD]]="LICENCIA DE PATERNIDAD","Licencia de paternidad",IF(Data[[#This Row],[TIPO DE INCAPACIDAD]]="LICENCIA DE LUTO","Licencia de Luto",_xlfn.IFNA(VLOOKUP(R505,'CIE-10 PARA RIPS'!$A$6:B13670,2,0),"No especificado")))</f>
        <v>Dolor ocular</v>
      </c>
      <c r="T505" t="str">
        <f>IF(P505&lt;&gt;"", IF(P505&gt;0, IF(P505&lt;=DATE(YEAR(P505),MONTH(P505),DAY(P505)), IF(P505&gt;=DATE(YEAR(P505),MONTH(P505),1), IF(K505&gt;10, C505, IF(SUMIFS($K:$K, $C:$C, C505, $P:$P, "&gt;="&amp;DATE(YEAR(P505),MONTH(P505),1), $P:$P, "&lt;="&amp;EOMONTH(P505,0))&gt;10, C505, "")), ""))), "")</f>
        <v/>
      </c>
      <c r="U505" t="str">
        <f>IF(AND(P505&lt;&gt;"", P505&gt;=DATE(YEAR(P505),MONTH(P505),1), SUMIFS($K:$K, $C:$C, C505, $P:$P, "&gt;="&amp;DATE(YEAR(P505),MONTH(P505),1), $P:$P, "&lt;="&amp;EOMONTH(P505,0))&gt;10), K505, "")</f>
        <v/>
      </c>
      <c r="V505" t="str">
        <f>IF(AND(P505&lt;&gt;"", P505&gt;=DATE(YEAR(P505),MONTH(P505),1), SUMIFS($K:$K, $C:$C, C505, $P:$P, "&gt;="&amp;DATE(YEAR(P505),MONTH(P505),1), $P:$P, "&lt;="&amp;EOMONTH(P505,0))&gt;10), YEAR(P505), "")</f>
        <v/>
      </c>
      <c r="W505" t="str">
        <f>IF(AND(P505&lt;&gt;"", P505&gt;=DATE(YEAR(P505),MONTH(P505),1), SUMIFS($K:$K, $C:$C, C505, $P:$P, "&gt;="&amp;DATE(YEAR(P505),MONTH(P505),1), $P:$P, "&lt;="&amp;EOMONTH(P505,0))&gt;10), TEXT(P505, "MMMM"), "")</f>
        <v/>
      </c>
      <c r="X505" t="str" cm="1">
        <f t="array" ref="X505">IF(AND(P505&lt;&gt;"", P505&gt;=DATE(YEAR(P505),MONTH(P505),1), SUMIFS($K:$K, $C:$C, C505, $P:$P, "&gt;="&amp;DATE(YEAR(P505),MONTH(P505),1), $P:$P, "&lt;="&amp;EOMONTH(P505,0))&gt;10), _xlfn.TEXTJOIN(", ", TRUE, _xlfn._xlws.FILTER($R:$R, ($C:$C=C505) * ($P:$P&gt;=DATE(YEAR(P505),MONTH(P505),1)) * ($P:$P&lt;=EOMONTH(P505,0)))), "")</f>
        <v/>
      </c>
      <c r="Y505" t="str" cm="1">
        <f t="array" ref="Y505">IF(AND(P505&lt;&gt;"", P505&gt;=DATE(YEAR(P505),MONTH(P505),1), SUMIFS($K:$K, $C:$C, C505, $P:$P, "&gt;="&amp;DATE(YEAR(P505),MONTH(P505),1), $P:$P, "&lt;="&amp;EOMONTH(P505,0))&gt;10), _xlfn.TEXTJOIN(", ", TRUE, _xlfn._xlws.FILTER($S:$S, ($C:$C=C505) * ($P:$P&gt;=DATE(YEAR(P505),MONTH(P505),1)) * ($P:$P&lt;=EOMONTH(P505,0)))), "")</f>
        <v/>
      </c>
    </row>
    <row r="506" spans="1:25" x14ac:dyDescent="0.25">
      <c r="A506" s="83">
        <v>499</v>
      </c>
      <c r="B506" s="111" t="s">
        <v>26038</v>
      </c>
      <c r="C506" s="159" t="str">
        <f>_xlfn.XLOOKUP(D506,[1]!Data[CEDULA],[1]!Data[Nombre Completo],"No Existe",0,1)</f>
        <v>MARIA JOSE CASTILLO SALEJ</v>
      </c>
      <c r="D506" s="163">
        <v>1140854101</v>
      </c>
      <c r="E506" s="140">
        <f>IFERROR(_xlfn.NUMBERVALUE(Data[[#This Row],[CEDULA ]],",","."),_xlfn.NUMBERVALUE(Data[[#This Row],[CEDULA ]],".",","))</f>
        <v>1140854101</v>
      </c>
      <c r="F506" s="140" t="str">
        <f>_xlfn.XLOOKUP(E506,[1]!Data[CEDULA],[1]!Data[CARGO],"No Existe",0,1)</f>
        <v>AUXILIAR</v>
      </c>
      <c r="G506" s="5" t="str">
        <f>_xlfn.XLOOKUP(E506,[1]!Data[CEDULA],[1]!Data[EMPRESA DONDE PRESTA SERVICIO],"No Existe",0,1)</f>
        <v>COMFAMILIAR ATLANTICO</v>
      </c>
      <c r="H506" s="5" t="str">
        <f>_xlfn.XLOOKUP(E506,[1]!Data[CEDULA],[1]!Data[UBICACIÓN],"No Existe",0,1)</f>
        <v>TURIPANA</v>
      </c>
      <c r="I506" s="11" t="s">
        <v>25911</v>
      </c>
      <c r="J506" s="111" t="str">
        <f>UPPER(TEXT(Data[[#This Row],[F. INICIO]],"mmmm"))</f>
        <v>FEBRERO</v>
      </c>
      <c r="K506" s="9">
        <v>2</v>
      </c>
      <c r="L506" s="11" t="s">
        <v>5</v>
      </c>
      <c r="M506" s="11" t="s">
        <v>25630</v>
      </c>
      <c r="N506" s="141" t="str">
        <f>_xlfn.XLOOKUP(D506,[1]!Data[CEDULA],[1]!Data[EPS/SURA],"No Existe",0,1)</f>
        <v>EPS/SURA</v>
      </c>
      <c r="O506" s="5">
        <f>YEAR(Data[[#This Row],[F. INICIO]])</f>
        <v>2018</v>
      </c>
      <c r="P506" s="17">
        <v>43134</v>
      </c>
      <c r="Q506" s="18">
        <v>43135</v>
      </c>
      <c r="R506" s="8" t="s">
        <v>9843</v>
      </c>
      <c r="S506" s="92" t="str">
        <f>IF(Data[[#This Row],[TIPO DE INCAPACIDAD]]="LICENCIA DE PATERNIDAD","Licencia de paternidad",IF(Data[[#This Row],[TIPO DE INCAPACIDAD]]="LICENCIA DE LUTO","Licencia de Luto",_xlfn.IFNA(VLOOKUP(R506,'CIE-10 PARA RIPS'!$A$6:B13671,2,0),"No especificado")))</f>
        <v>Trastorno de nervio craneal, no especificado</v>
      </c>
      <c r="T506" t="str">
        <f>IF(P506&lt;&gt;"", IF(P506&gt;0, IF(P506&lt;=DATE(YEAR(P506),MONTH(P506),DAY(P506)), IF(P506&gt;=DATE(YEAR(P506),MONTH(P506),1), IF(K506&gt;10, C506, IF(SUMIFS($K:$K, $C:$C, C506, $P:$P, "&gt;="&amp;DATE(YEAR(P506),MONTH(P506),1), $P:$P, "&lt;="&amp;EOMONTH(P506,0))&gt;10, C506, "")), ""))), "")</f>
        <v/>
      </c>
      <c r="U506" t="str">
        <f>IF(AND(P506&lt;&gt;"", P506&gt;=DATE(YEAR(P506),MONTH(P506),1), SUMIFS($K:$K, $C:$C, C506, $P:$P, "&gt;="&amp;DATE(YEAR(P506),MONTH(P506),1), $P:$P, "&lt;="&amp;EOMONTH(P506,0))&gt;10), K506, "")</f>
        <v/>
      </c>
      <c r="V506" t="str">
        <f>IF(AND(P506&lt;&gt;"", P506&gt;=DATE(YEAR(P506),MONTH(P506),1), SUMIFS($K:$K, $C:$C, C506, $P:$P, "&gt;="&amp;DATE(YEAR(P506),MONTH(P506),1), $P:$P, "&lt;="&amp;EOMONTH(P506,0))&gt;10), YEAR(P506), "")</f>
        <v/>
      </c>
      <c r="W506" t="str">
        <f>IF(AND(P506&lt;&gt;"", P506&gt;=DATE(YEAR(P506),MONTH(P506),1), SUMIFS($K:$K, $C:$C, C506, $P:$P, "&gt;="&amp;DATE(YEAR(P506),MONTH(P506),1), $P:$P, "&lt;="&amp;EOMONTH(P506,0))&gt;10), TEXT(P506, "MMMM"), "")</f>
        <v/>
      </c>
      <c r="X506" t="str" cm="1">
        <f t="array" ref="X506">IF(AND(P506&lt;&gt;"", P506&gt;=DATE(YEAR(P506),MONTH(P506),1), SUMIFS($K:$K, $C:$C, C506, $P:$P, "&gt;="&amp;DATE(YEAR(P506),MONTH(P506),1), $P:$P, "&lt;="&amp;EOMONTH(P506,0))&gt;10), _xlfn.TEXTJOIN(", ", TRUE, _xlfn._xlws.FILTER($R:$R, ($C:$C=C506) * ($P:$P&gt;=DATE(YEAR(P506),MONTH(P506),1)) * ($P:$P&lt;=EOMONTH(P506,0)))), "")</f>
        <v/>
      </c>
      <c r="Y506" t="str" cm="1">
        <f t="array" ref="Y506">IF(AND(P506&lt;&gt;"", P506&gt;=DATE(YEAR(P506),MONTH(P506),1), SUMIFS($K:$K, $C:$C, C506, $P:$P, "&gt;="&amp;DATE(YEAR(P506),MONTH(P506),1), $P:$P, "&lt;="&amp;EOMONTH(P506,0))&gt;10), _xlfn.TEXTJOIN(", ", TRUE, _xlfn._xlws.FILTER($S:$S, ($C:$C=C506) * ($P:$P&gt;=DATE(YEAR(P506),MONTH(P506),1)) * ($P:$P&lt;=EOMONTH(P506,0)))), "")</f>
        <v/>
      </c>
    </row>
    <row r="507" spans="1:25" x14ac:dyDescent="0.25">
      <c r="A507" s="83">
        <v>500</v>
      </c>
      <c r="B507" s="111" t="s">
        <v>26038</v>
      </c>
      <c r="C507" s="159" t="str">
        <f>_xlfn.XLOOKUP(D507,[1]!Data[CEDULA],[1]!Data[Nombre Completo],"No Existe",0,1)</f>
        <v>EDWIN JESUS CANTILLO CASTRO</v>
      </c>
      <c r="D507" s="162">
        <v>72189550</v>
      </c>
      <c r="E507" s="139">
        <f>IFERROR(_xlfn.NUMBERVALUE(Data[[#This Row],[CEDULA ]],",","."),_xlfn.NUMBERVALUE(Data[[#This Row],[CEDULA ]],".",","))</f>
        <v>72189550</v>
      </c>
      <c r="F507" s="139" t="str">
        <f>_xlfn.XLOOKUP(E507,[1]!Data[CEDULA],[1]!Data[CARGO],"No Existe",0,1)</f>
        <v>AYUDANTE MANTENIMIENTO</v>
      </c>
      <c r="G507" s="5" t="str">
        <f>_xlfn.XLOOKUP(E507,[1]!Data[CEDULA],[1]!Data[EMPRESA DONDE PRESTA SERVICIO],"No Existe",0,1)</f>
        <v>COMFAMILIAR ATLANTICO</v>
      </c>
      <c r="H507" s="5" t="str">
        <f>_xlfn.XLOOKUP(E507,[1]!Data[CEDULA],[1]!Data[UBICACIÓN],"No Existe",0,1)</f>
        <v>DPTO DE CONSTRUCCION</v>
      </c>
      <c r="I507" s="5" t="s">
        <v>25912</v>
      </c>
      <c r="J507" s="111" t="str">
        <f>UPPER(TEXT(Data[[#This Row],[F. INICIO]],"mmmm"))</f>
        <v>FEBRERO</v>
      </c>
      <c r="K507" s="9">
        <v>2</v>
      </c>
      <c r="L507" s="11" t="s">
        <v>5</v>
      </c>
      <c r="M507" s="11" t="s">
        <v>25630</v>
      </c>
      <c r="N507" s="141" t="str">
        <f>_xlfn.XLOOKUP(D507,[1]!Data[CEDULA],[1]!Data[EPS/SURA],"No Existe",0,1)</f>
        <v>NUEVA E.P.S.</v>
      </c>
      <c r="O507" s="5">
        <f>YEAR(Data[[#This Row],[F. INICIO]])</f>
        <v>2018</v>
      </c>
      <c r="P507" s="17">
        <v>43136</v>
      </c>
      <c r="Q507" s="18">
        <v>43137</v>
      </c>
      <c r="R507" s="8" t="s">
        <v>9639</v>
      </c>
      <c r="S507" s="92" t="str">
        <f>IF(Data[[#This Row],[TIPO DE INCAPACIDAD]]="LICENCIA DE PATERNIDAD","Licencia de paternidad",IF(Data[[#This Row],[TIPO DE INCAPACIDAD]]="LICENCIA DE LUTO","Licencia de Luto",_xlfn.IFNA(VLOOKUP(R507,'CIE-10 PARA RIPS'!$A$6:B13672,2,0),"No especificado")))</f>
        <v>Conjuntivitis aguda, no especificada</v>
      </c>
      <c r="T507" t="str">
        <f>IF(P507&lt;&gt;"", IF(P507&gt;0, IF(P507&lt;=DATE(YEAR(P507),MONTH(P507),DAY(P507)), IF(P507&gt;=DATE(YEAR(P507),MONTH(P507),1), IF(K507&gt;10, C507, IF(SUMIFS($K:$K, $C:$C, C507, $P:$P, "&gt;="&amp;DATE(YEAR(P507),MONTH(P507),1), $P:$P, "&lt;="&amp;EOMONTH(P507,0))&gt;10, C507, "")), ""))), "")</f>
        <v/>
      </c>
      <c r="U507" t="str">
        <f>IF(AND(P507&lt;&gt;"", P507&gt;=DATE(YEAR(P507),MONTH(P507),1), SUMIFS($K:$K, $C:$C, C507, $P:$P, "&gt;="&amp;DATE(YEAR(P507),MONTH(P507),1), $P:$P, "&lt;="&amp;EOMONTH(P507,0))&gt;10), K507, "")</f>
        <v/>
      </c>
      <c r="V507" t="str">
        <f>IF(AND(P507&lt;&gt;"", P507&gt;=DATE(YEAR(P507),MONTH(P507),1), SUMIFS($K:$K, $C:$C, C507, $P:$P, "&gt;="&amp;DATE(YEAR(P507),MONTH(P507),1), $P:$P, "&lt;="&amp;EOMONTH(P507,0))&gt;10), YEAR(P507), "")</f>
        <v/>
      </c>
      <c r="W507" t="str">
        <f>IF(AND(P507&lt;&gt;"", P507&gt;=DATE(YEAR(P507),MONTH(P507),1), SUMIFS($K:$K, $C:$C, C507, $P:$P, "&gt;="&amp;DATE(YEAR(P507),MONTH(P507),1), $P:$P, "&lt;="&amp;EOMONTH(P507,0))&gt;10), TEXT(P507, "MMMM"), "")</f>
        <v/>
      </c>
      <c r="X507" t="str" cm="1">
        <f t="array" ref="X507">IF(AND(P507&lt;&gt;"", P507&gt;=DATE(YEAR(P507),MONTH(P507),1), SUMIFS($K:$K, $C:$C, C507, $P:$P, "&gt;="&amp;DATE(YEAR(P507),MONTH(P507),1), $P:$P, "&lt;="&amp;EOMONTH(P507,0))&gt;10), _xlfn.TEXTJOIN(", ", TRUE, _xlfn._xlws.FILTER($R:$R, ($C:$C=C507) * ($P:$P&gt;=DATE(YEAR(P507),MONTH(P507),1)) * ($P:$P&lt;=EOMONTH(P507,0)))), "")</f>
        <v/>
      </c>
      <c r="Y507" t="str" cm="1">
        <f t="array" ref="Y507">IF(AND(P507&lt;&gt;"", P507&gt;=DATE(YEAR(P507),MONTH(P507),1), SUMIFS($K:$K, $C:$C, C507, $P:$P, "&gt;="&amp;DATE(YEAR(P507),MONTH(P507),1), $P:$P, "&lt;="&amp;EOMONTH(P507,0))&gt;10), _xlfn.TEXTJOIN(", ", TRUE, _xlfn._xlws.FILTER($S:$S, ($C:$C=C507) * ($P:$P&gt;=DATE(YEAR(P507),MONTH(P507),1)) * ($P:$P&lt;=EOMONTH(P507,0)))), "")</f>
        <v/>
      </c>
    </row>
    <row r="508" spans="1:25" x14ac:dyDescent="0.25">
      <c r="A508" s="83">
        <v>501</v>
      </c>
      <c r="B508" s="111" t="s">
        <v>26038</v>
      </c>
      <c r="C508" s="159" t="str">
        <f>_xlfn.XLOOKUP(D508,[1]!Data[CEDULA],[1]!Data[Nombre Completo],"No Existe",0,1)</f>
        <v>ELBER LUIS HERAZO CASTILLO</v>
      </c>
      <c r="D508" s="163">
        <v>1143242218</v>
      </c>
      <c r="E508" s="140">
        <f>IFERROR(_xlfn.NUMBERVALUE(Data[[#This Row],[CEDULA ]],",","."),_xlfn.NUMBERVALUE(Data[[#This Row],[CEDULA ]],".",","))</f>
        <v>1143242218</v>
      </c>
      <c r="F508" s="140" t="str">
        <f>_xlfn.XLOOKUP(E508,[1]!Data[CEDULA],[1]!Data[CARGO],"No Existe",0,1)</f>
        <v>SUPERNUMERARIO(A)</v>
      </c>
      <c r="G508" s="5" t="str">
        <f>_xlfn.XLOOKUP(E508,[1]!Data[CEDULA],[1]!Data[EMPRESA DONDE PRESTA SERVICIO],"No Existe",0,1)</f>
        <v>COMFAMILIAR ATLANTICO</v>
      </c>
      <c r="H508" s="5" t="str">
        <f>_xlfn.XLOOKUP(E508,[1]!Data[CEDULA],[1]!Data[UBICACIÓN],"No Existe",0,1)</f>
        <v>SEDE CARIBE</v>
      </c>
      <c r="I508" s="11" t="s">
        <v>25912</v>
      </c>
      <c r="J508" s="111" t="str">
        <f>UPPER(TEXT(Data[[#This Row],[F. INICIO]],"mmmm"))</f>
        <v>FEBRERO</v>
      </c>
      <c r="K508" s="9">
        <v>1</v>
      </c>
      <c r="L508" s="11" t="s">
        <v>5</v>
      </c>
      <c r="M508" s="11" t="s">
        <v>25630</v>
      </c>
      <c r="N508" s="141" t="str">
        <f>_xlfn.XLOOKUP(D508,[1]!Data[CEDULA],[1]!Data[EPS/SURA],"No Existe",0,1)</f>
        <v>CAJACOPI</v>
      </c>
      <c r="O508" s="5">
        <f>YEAR(Data[[#This Row],[F. INICIO]])</f>
        <v>2018</v>
      </c>
      <c r="P508" s="17">
        <v>43138</v>
      </c>
      <c r="Q508" s="17">
        <v>43138</v>
      </c>
      <c r="R508" s="8" t="s">
        <v>71</v>
      </c>
      <c r="S508" s="92" t="str">
        <f>IF(Data[[#This Row],[TIPO DE INCAPACIDAD]]="LICENCIA DE PATERNIDAD","Licencia de paternidad",IF(Data[[#This Row],[TIPO DE INCAPACIDAD]]="LICENCIA DE LUTO","Licencia de Luto",_xlfn.IFNA(VLOOKUP(R508,'CIE-10 PARA RIPS'!$A$6:B13673,2,0),"No especificado")))</f>
        <v>Cefalea</v>
      </c>
      <c r="T508" t="str">
        <f>IF(P508&lt;&gt;"", IF(P508&gt;0, IF(P508&lt;=DATE(YEAR(P508),MONTH(P508),DAY(P508)), IF(P508&gt;=DATE(YEAR(P508),MONTH(P508),1), IF(K508&gt;10, C508, IF(SUMIFS($K:$K, $C:$C, C508, $P:$P, "&gt;="&amp;DATE(YEAR(P508),MONTH(P508),1), $P:$P, "&lt;="&amp;EOMONTH(P508,0))&gt;10, C508, "")), ""))), "")</f>
        <v/>
      </c>
      <c r="U508" t="str">
        <f>IF(AND(P508&lt;&gt;"", P508&gt;=DATE(YEAR(P508),MONTH(P508),1), SUMIFS($K:$K, $C:$C, C508, $P:$P, "&gt;="&amp;DATE(YEAR(P508),MONTH(P508),1), $P:$P, "&lt;="&amp;EOMONTH(P508,0))&gt;10), K508, "")</f>
        <v/>
      </c>
      <c r="V508" t="str">
        <f>IF(AND(P508&lt;&gt;"", P508&gt;=DATE(YEAR(P508),MONTH(P508),1), SUMIFS($K:$K, $C:$C, C508, $P:$P, "&gt;="&amp;DATE(YEAR(P508),MONTH(P508),1), $P:$P, "&lt;="&amp;EOMONTH(P508,0))&gt;10), YEAR(P508), "")</f>
        <v/>
      </c>
      <c r="W508" t="str">
        <f>IF(AND(P508&lt;&gt;"", P508&gt;=DATE(YEAR(P508),MONTH(P508),1), SUMIFS($K:$K, $C:$C, C508, $P:$P, "&gt;="&amp;DATE(YEAR(P508),MONTH(P508),1), $P:$P, "&lt;="&amp;EOMONTH(P508,0))&gt;10), TEXT(P508, "MMMM"), "")</f>
        <v/>
      </c>
      <c r="X508" t="str" cm="1">
        <f t="array" ref="X508">IF(AND(P508&lt;&gt;"", P508&gt;=DATE(YEAR(P508),MONTH(P508),1), SUMIFS($K:$K, $C:$C, C508, $P:$P, "&gt;="&amp;DATE(YEAR(P508),MONTH(P508),1), $P:$P, "&lt;="&amp;EOMONTH(P508,0))&gt;10), _xlfn.TEXTJOIN(", ", TRUE, _xlfn._xlws.FILTER($R:$R, ($C:$C=C508) * ($P:$P&gt;=DATE(YEAR(P508),MONTH(P508),1)) * ($P:$P&lt;=EOMONTH(P508,0)))), "")</f>
        <v/>
      </c>
      <c r="Y508" t="str" cm="1">
        <f t="array" ref="Y508">IF(AND(P508&lt;&gt;"", P508&gt;=DATE(YEAR(P508),MONTH(P508),1), SUMIFS($K:$K, $C:$C, C508, $P:$P, "&gt;="&amp;DATE(YEAR(P508),MONTH(P508),1), $P:$P, "&lt;="&amp;EOMONTH(P508,0))&gt;10), _xlfn.TEXTJOIN(", ", TRUE, _xlfn._xlws.FILTER($S:$S, ($C:$C=C508) * ($P:$P&gt;=DATE(YEAR(P508),MONTH(P508),1)) * ($P:$P&lt;=EOMONTH(P508,0)))), "")</f>
        <v/>
      </c>
    </row>
    <row r="509" spans="1:25" x14ac:dyDescent="0.25">
      <c r="A509" s="83">
        <v>502</v>
      </c>
      <c r="B509" s="111" t="s">
        <v>26038</v>
      </c>
      <c r="C509" s="159" t="str">
        <f>_xlfn.XLOOKUP(D509,[1]!Data[CEDULA],[1]!Data[Nombre Completo],"No Existe",0,1)</f>
        <v>ELBER LUIS HERAZO CASTILLO</v>
      </c>
      <c r="D509" s="163">
        <v>1143242218</v>
      </c>
      <c r="E509" s="140">
        <f>IFERROR(_xlfn.NUMBERVALUE(Data[[#This Row],[CEDULA ]],",","."),_xlfn.NUMBERVALUE(Data[[#This Row],[CEDULA ]],".",","))</f>
        <v>1143242218</v>
      </c>
      <c r="F509" s="140" t="str">
        <f>_xlfn.XLOOKUP(E509,[1]!Data[CEDULA],[1]!Data[CARGO],"No Existe",0,1)</f>
        <v>SUPERNUMERARIO(A)</v>
      </c>
      <c r="G509" s="5" t="str">
        <f>_xlfn.XLOOKUP(E509,[1]!Data[CEDULA],[1]!Data[EMPRESA DONDE PRESTA SERVICIO],"No Existe",0,1)</f>
        <v>COMFAMILIAR ATLANTICO</v>
      </c>
      <c r="H509" s="5" t="str">
        <f>_xlfn.XLOOKUP(E509,[1]!Data[CEDULA],[1]!Data[UBICACIÓN],"No Existe",0,1)</f>
        <v>SEDE CARIBE</v>
      </c>
      <c r="I509" s="11" t="s">
        <v>25912</v>
      </c>
      <c r="J509" s="111" t="str">
        <f>UPPER(TEXT(Data[[#This Row],[F. INICIO]],"mmmm"))</f>
        <v>FEBRERO</v>
      </c>
      <c r="K509" s="9">
        <v>1</v>
      </c>
      <c r="L509" s="11" t="s">
        <v>5</v>
      </c>
      <c r="M509" s="11" t="s">
        <v>25630</v>
      </c>
      <c r="N509" s="141" t="str">
        <f>_xlfn.XLOOKUP(D509,[1]!Data[CEDULA],[1]!Data[EPS/SURA],"No Existe",0,1)</f>
        <v>CAJACOPI</v>
      </c>
      <c r="O509" s="5">
        <f>YEAR(Data[[#This Row],[F. INICIO]])</f>
        <v>2018</v>
      </c>
      <c r="P509" s="17">
        <v>43139</v>
      </c>
      <c r="Q509" s="17">
        <v>43139</v>
      </c>
      <c r="R509" s="8" t="s">
        <v>71</v>
      </c>
      <c r="S509" s="92" t="str">
        <f>IF(Data[[#This Row],[TIPO DE INCAPACIDAD]]="LICENCIA DE PATERNIDAD","Licencia de paternidad",IF(Data[[#This Row],[TIPO DE INCAPACIDAD]]="LICENCIA DE LUTO","Licencia de Luto",_xlfn.IFNA(VLOOKUP(R509,'CIE-10 PARA RIPS'!$A$6:B13674,2,0),"No especificado")))</f>
        <v>Cefalea</v>
      </c>
      <c r="T509" t="str">
        <f>IF(P509&lt;&gt;"", IF(P509&gt;0, IF(P509&lt;=DATE(YEAR(P509),MONTH(P509),DAY(P509)), IF(P509&gt;=DATE(YEAR(P509),MONTH(P509),1), IF(K509&gt;10, C509, IF(SUMIFS($K:$K, $C:$C, C509, $P:$P, "&gt;="&amp;DATE(YEAR(P509),MONTH(P509),1), $P:$P, "&lt;="&amp;EOMONTH(P509,0))&gt;10, C509, "")), ""))), "")</f>
        <v/>
      </c>
      <c r="U509" t="str">
        <f>IF(AND(P509&lt;&gt;"", P509&gt;=DATE(YEAR(P509),MONTH(P509),1), SUMIFS($K:$K, $C:$C, C509, $P:$P, "&gt;="&amp;DATE(YEAR(P509),MONTH(P509),1), $P:$P, "&lt;="&amp;EOMONTH(P509,0))&gt;10), K509, "")</f>
        <v/>
      </c>
      <c r="V509" t="str">
        <f>IF(AND(P509&lt;&gt;"", P509&gt;=DATE(YEAR(P509),MONTH(P509),1), SUMIFS($K:$K, $C:$C, C509, $P:$P, "&gt;="&amp;DATE(YEAR(P509),MONTH(P509),1), $P:$P, "&lt;="&amp;EOMONTH(P509,0))&gt;10), YEAR(P509), "")</f>
        <v/>
      </c>
      <c r="W509" t="str">
        <f>IF(AND(P509&lt;&gt;"", P509&gt;=DATE(YEAR(P509),MONTH(P509),1), SUMIFS($K:$K, $C:$C, C509, $P:$P, "&gt;="&amp;DATE(YEAR(P509),MONTH(P509),1), $P:$P, "&lt;="&amp;EOMONTH(P509,0))&gt;10), TEXT(P509, "MMMM"), "")</f>
        <v/>
      </c>
      <c r="X509" t="str" cm="1">
        <f t="array" ref="X509">IF(AND(P509&lt;&gt;"", P509&gt;=DATE(YEAR(P509),MONTH(P509),1), SUMIFS($K:$K, $C:$C, C509, $P:$P, "&gt;="&amp;DATE(YEAR(P509),MONTH(P509),1), $P:$P, "&lt;="&amp;EOMONTH(P509,0))&gt;10), _xlfn.TEXTJOIN(", ", TRUE, _xlfn._xlws.FILTER($R:$R, ($C:$C=C509) * ($P:$P&gt;=DATE(YEAR(P509),MONTH(P509),1)) * ($P:$P&lt;=EOMONTH(P509,0)))), "")</f>
        <v/>
      </c>
      <c r="Y509" t="str" cm="1">
        <f t="array" ref="Y509">IF(AND(P509&lt;&gt;"", P509&gt;=DATE(YEAR(P509),MONTH(P509),1), SUMIFS($K:$K, $C:$C, C509, $P:$P, "&gt;="&amp;DATE(YEAR(P509),MONTH(P509),1), $P:$P, "&lt;="&amp;EOMONTH(P509,0))&gt;10), _xlfn.TEXTJOIN(", ", TRUE, _xlfn._xlws.FILTER($S:$S, ($C:$C=C509) * ($P:$P&gt;=DATE(YEAR(P509),MONTH(P509),1)) * ($P:$P&lt;=EOMONTH(P509,0)))), "")</f>
        <v/>
      </c>
    </row>
    <row r="510" spans="1:25" x14ac:dyDescent="0.25">
      <c r="A510" s="83">
        <v>503</v>
      </c>
      <c r="B510" s="111" t="s">
        <v>26038</v>
      </c>
      <c r="C510" s="159" t="str">
        <f>_xlfn.XLOOKUP(D510,[1]!Data[CEDULA],[1]!Data[Nombre Completo],"No Existe",0,1)</f>
        <v>HIDY  MENDOZA MENDOZA</v>
      </c>
      <c r="D510" s="163">
        <v>1044422931</v>
      </c>
      <c r="E510" s="140">
        <f>IFERROR(_xlfn.NUMBERVALUE(Data[[#This Row],[CEDULA ]],",","."),_xlfn.NUMBERVALUE(Data[[#This Row],[CEDULA ]],".",","))</f>
        <v>1044422931</v>
      </c>
      <c r="F510" s="140" t="str">
        <f>_xlfn.XLOOKUP(E510,[1]!Data[CEDULA],[1]!Data[CARGO],"No Existe",0,1)</f>
        <v>SUPERNUMERARIO(A)</v>
      </c>
      <c r="G510" s="5" t="str">
        <f>_xlfn.XLOOKUP(E510,[1]!Data[CEDULA],[1]!Data[EMPRESA DONDE PRESTA SERVICIO],"No Existe",0,1)</f>
        <v>COMFAMILIAR ATLANTICO</v>
      </c>
      <c r="H510" s="5" t="str">
        <f>_xlfn.XLOOKUP(E510,[1]!Data[CEDULA],[1]!Data[UBICACIÓN],"No Existe",0,1)</f>
        <v>SEDE CARIBE</v>
      </c>
      <c r="I510" s="11" t="s">
        <v>25912</v>
      </c>
      <c r="J510" s="111" t="str">
        <f>UPPER(TEXT(Data[[#This Row],[F. INICIO]],"mmmm"))</f>
        <v>FEBRERO</v>
      </c>
      <c r="K510" s="9">
        <v>8</v>
      </c>
      <c r="L510" s="11" t="s">
        <v>5</v>
      </c>
      <c r="M510" s="11" t="s">
        <v>25630</v>
      </c>
      <c r="N510" s="141" t="str">
        <f>_xlfn.XLOOKUP(D510,[1]!Data[CEDULA],[1]!Data[EPS/SURA],"No Existe",0,1)</f>
        <v>SALUD TOTAL</v>
      </c>
      <c r="O510" s="5">
        <f>YEAR(Data[[#This Row],[F. INICIO]])</f>
        <v>2018</v>
      </c>
      <c r="P510" s="17">
        <v>43140</v>
      </c>
      <c r="Q510" s="18">
        <v>43147</v>
      </c>
      <c r="R510" s="4" t="s">
        <v>5280</v>
      </c>
      <c r="S510" s="92" t="str">
        <f>IF(Data[[#This Row],[TIPO DE INCAPACIDAD]]="LICENCIA DE PATERNIDAD","Licencia de paternidad",IF(Data[[#This Row],[TIPO DE INCAPACIDAD]]="LICENCIA DE LUTO","Licencia de Luto",_xlfn.IFNA(VLOOKUP(R510,'CIE-10 PARA RIPS'!$A$6:B13675,2,0),"No especificado")))</f>
        <v>Esguinces y torceduras del maxilar</v>
      </c>
      <c r="T510" t="str">
        <f>IF(P510&lt;&gt;"", IF(P510&gt;0, IF(P510&lt;=DATE(YEAR(P510),MONTH(P510),DAY(P510)), IF(P510&gt;=DATE(YEAR(P510),MONTH(P510),1), IF(K510&gt;10, C510, IF(SUMIFS($K:$K, $C:$C, C510, $P:$P, "&gt;="&amp;DATE(YEAR(P510),MONTH(P510),1), $P:$P, "&lt;="&amp;EOMONTH(P510,0))&gt;10, C510, "")), ""))), "")</f>
        <v>HIDY  MENDOZA MENDOZA</v>
      </c>
      <c r="U510">
        <f>IF(AND(P510&lt;&gt;"", P510&gt;=DATE(YEAR(P510),MONTH(P510),1), SUMIFS($K:$K, $C:$C, C510, $P:$P, "&gt;="&amp;DATE(YEAR(P510),MONTH(P510),1), $P:$P, "&lt;="&amp;EOMONTH(P510,0))&gt;10), K510, "")</f>
        <v>8</v>
      </c>
      <c r="V510">
        <f>IF(AND(P510&lt;&gt;"", P510&gt;=DATE(YEAR(P510),MONTH(P510),1), SUMIFS($K:$K, $C:$C, C510, $P:$P, "&gt;="&amp;DATE(YEAR(P510),MONTH(P510),1), $P:$P, "&lt;="&amp;EOMONTH(P510,0))&gt;10), YEAR(P510), "")</f>
        <v>2018</v>
      </c>
      <c r="W510" t="str">
        <f>IF(AND(P510&lt;&gt;"", P510&gt;=DATE(YEAR(P510),MONTH(P510),1), SUMIFS($K:$K, $C:$C, C510, $P:$P, "&gt;="&amp;DATE(YEAR(P510),MONTH(P510),1), $P:$P, "&lt;="&amp;EOMONTH(P510,0))&gt;10), TEXT(P510, "MMMM"), "")</f>
        <v>febrero</v>
      </c>
      <c r="X510" t="str" cm="1">
        <f t="array" ref="X510">IF(AND(P510&lt;&gt;"", P510&gt;=DATE(YEAR(P510),MONTH(P510),1), SUMIFS($K:$K, $C:$C, C510, $P:$P, "&gt;="&amp;DATE(YEAR(P510),MONTH(P510),1), $P:$P, "&lt;="&amp;EOMONTH(P510,0))&gt;10), _xlfn.TEXTJOIN(", ", TRUE, _xlfn._xlws.FILTER($R:$R, ($C:$C=C510) * ($P:$P&gt;=DATE(YEAR(P510),MONTH(P510),1)) * ($P:$P&lt;=EOMONTH(P510,0)))), "")</f>
        <v>S034, M545</v>
      </c>
      <c r="Y510" t="str" cm="1">
        <f t="array" ref="Y510">IF(AND(P510&lt;&gt;"", P510&gt;=DATE(YEAR(P510),MONTH(P510),1), SUMIFS($K:$K, $C:$C, C510, $P:$P, "&gt;="&amp;DATE(YEAR(P510),MONTH(P510),1), $P:$P, "&lt;="&amp;EOMONTH(P510,0))&gt;10), _xlfn.TEXTJOIN(", ", TRUE, _xlfn._xlws.FILTER($S:$S, ($C:$C=C510) * ($P:$P&gt;=DATE(YEAR(P510),MONTH(P510),1)) * ($P:$P&lt;=EOMONTH(P510,0)))), "")</f>
        <v>Esguinces y torceduras del maxilar, Lumbago no especificado</v>
      </c>
    </row>
    <row r="511" spans="1:25" ht="30" x14ac:dyDescent="0.25">
      <c r="A511" s="83">
        <v>504</v>
      </c>
      <c r="B511" s="111" t="s">
        <v>26038</v>
      </c>
      <c r="C511" s="159" t="str">
        <f>_xlfn.XLOOKUP(D511,[1]!Data[CEDULA],[1]!Data[Nombre Completo],"No Existe",0,1)</f>
        <v>PABLA EMILIA SANDOVAL DE CASTRO</v>
      </c>
      <c r="D511" s="163">
        <v>32649558</v>
      </c>
      <c r="E511" s="140">
        <f>IFERROR(_xlfn.NUMBERVALUE(Data[[#This Row],[CEDULA ]],",","."),_xlfn.NUMBERVALUE(Data[[#This Row],[CEDULA ]],".",","))</f>
        <v>32649558</v>
      </c>
      <c r="F511" s="140" t="str">
        <f>_xlfn.XLOOKUP(E511,[1]!Data[CEDULA],[1]!Data[CARGO],"No Existe",0,1)</f>
        <v>MANIPULADOR DE ALIMENTOS</v>
      </c>
      <c r="G511" s="5" t="str">
        <f>_xlfn.XLOOKUP(E511,[1]!Data[CEDULA],[1]!Data[EMPRESA DONDE PRESTA SERVICIO],"No Existe",0,1)</f>
        <v>COMFAMILIAR ATLANTICO</v>
      </c>
      <c r="H511" s="5" t="str">
        <f>_xlfn.XLOOKUP(E511,[1]!Data[CEDULA],[1]!Data[UBICACIÓN],"No Existe",0,1)</f>
        <v>C.R.U</v>
      </c>
      <c r="I511" s="5" t="s">
        <v>25911</v>
      </c>
      <c r="J511" s="111" t="str">
        <f>UPPER(TEXT(Data[[#This Row],[F. INICIO]],"mmmm"))</f>
        <v>FEBRERO</v>
      </c>
      <c r="K511" s="9">
        <v>14</v>
      </c>
      <c r="L511" s="11" t="s">
        <v>5</v>
      </c>
      <c r="M511" s="11" t="s">
        <v>25630</v>
      </c>
      <c r="N511" s="141" t="str">
        <f>_xlfn.XLOOKUP(D511,[1]!Data[CEDULA],[1]!Data[EPS/SURA],"No Existe",0,1)</f>
        <v>EPS/SURA</v>
      </c>
      <c r="O511" s="5">
        <f>YEAR(Data[[#This Row],[F. INICIO]])</f>
        <v>2018</v>
      </c>
      <c r="P511" s="17">
        <v>43146</v>
      </c>
      <c r="Q511" s="18">
        <v>43159</v>
      </c>
      <c r="R511" s="8" t="s">
        <v>4961</v>
      </c>
      <c r="S511" s="92" t="str">
        <f>IF(Data[[#This Row],[TIPO DE INCAPACIDAD]]="LICENCIA DE PATERNIDAD","Licencia de paternidad",IF(Data[[#This Row],[TIPO DE INCAPACIDAD]]="LICENCIA DE LUTO","Licencia de Luto",_xlfn.IFNA(VLOOKUP(R511,'CIE-10 PARA RIPS'!$A$6:B13676,2,0),"No especificado")))</f>
        <v>Traumatismo del tendon y musculo flexor del pulgar a nivel del antebrazo</v>
      </c>
      <c r="T511" t="str">
        <f>IF(P511&lt;&gt;"", IF(P511&gt;0, IF(P511&lt;=DATE(YEAR(P511),MONTH(P511),DAY(P511)), IF(P511&gt;=DATE(YEAR(P511),MONTH(P511),1), IF(K511&gt;10, C511, IF(SUMIFS($K:$K, $C:$C, C511, $P:$P, "&gt;="&amp;DATE(YEAR(P511),MONTH(P511),1), $P:$P, "&lt;="&amp;EOMONTH(P511,0))&gt;10, C511, "")), ""))), "")</f>
        <v>PABLA EMILIA SANDOVAL DE CASTRO</v>
      </c>
      <c r="U511">
        <f>IF(AND(P511&lt;&gt;"", P511&gt;=DATE(YEAR(P511),MONTH(P511),1), SUMIFS($K:$K, $C:$C, C511, $P:$P, "&gt;="&amp;DATE(YEAR(P511),MONTH(P511),1), $P:$P, "&lt;="&amp;EOMONTH(P511,0))&gt;10), K511, "")</f>
        <v>14</v>
      </c>
      <c r="V511">
        <f>IF(AND(P511&lt;&gt;"", P511&gt;=DATE(YEAR(P511),MONTH(P511),1), SUMIFS($K:$K, $C:$C, C511, $P:$P, "&gt;="&amp;DATE(YEAR(P511),MONTH(P511),1), $P:$P, "&lt;="&amp;EOMONTH(P511,0))&gt;10), YEAR(P511), "")</f>
        <v>2018</v>
      </c>
      <c r="W511" t="str">
        <f>IF(AND(P511&lt;&gt;"", P511&gt;=DATE(YEAR(P511),MONTH(P511),1), SUMIFS($K:$K, $C:$C, C511, $P:$P, "&gt;="&amp;DATE(YEAR(P511),MONTH(P511),1), $P:$P, "&lt;="&amp;EOMONTH(P511,0))&gt;10), TEXT(P511, "MMMM"), "")</f>
        <v>febrero</v>
      </c>
      <c r="X511" t="str" cm="1">
        <f t="array" ref="X511">IF(AND(P511&lt;&gt;"", P511&gt;=DATE(YEAR(P511),MONTH(P511),1), SUMIFS($K:$K, $C:$C, C511, $P:$P, "&gt;="&amp;DATE(YEAR(P511),MONTH(P511),1), $P:$P, "&lt;="&amp;EOMONTH(P511,0))&gt;10), _xlfn.TEXTJOIN(", ", TRUE, _xlfn._xlws.FILTER($R:$R, ($C:$C=C511) * ($P:$P&gt;=DATE(YEAR(P511),MONTH(P511),1)) * ($P:$P&lt;=EOMONTH(P511,0)))), "")</f>
        <v>S560</v>
      </c>
      <c r="Y511" t="str" cm="1">
        <f t="array" ref="Y511">IF(AND(P511&lt;&gt;"", P511&gt;=DATE(YEAR(P511),MONTH(P511),1), SUMIFS($K:$K, $C:$C, C511, $P:$P, "&gt;="&amp;DATE(YEAR(P511),MONTH(P511),1), $P:$P, "&lt;="&amp;EOMONTH(P511,0))&gt;10), _xlfn.TEXTJOIN(", ", TRUE, _xlfn._xlws.FILTER($S:$S, ($C:$C=C511) * ($P:$P&gt;=DATE(YEAR(P511),MONTH(P511),1)) * ($P:$P&lt;=EOMONTH(P511,0)))), "")</f>
        <v>Traumatismo del tendon y musculo flexor del pulgar a nivel del antebrazo</v>
      </c>
    </row>
    <row r="512" spans="1:25" ht="30" x14ac:dyDescent="0.25">
      <c r="A512" s="83">
        <v>505</v>
      </c>
      <c r="B512" s="111" t="s">
        <v>26038</v>
      </c>
      <c r="C512" s="159" t="str">
        <f>_xlfn.XLOOKUP(D512,[1]!Data[CEDULA],[1]!Data[Nombre Completo],"No Existe",0,1)</f>
        <v>PABLA EMILIA SANDOVAL DE CASTRO</v>
      </c>
      <c r="D512" s="163">
        <v>32649558</v>
      </c>
      <c r="E512" s="140">
        <f>IFERROR(_xlfn.NUMBERVALUE(Data[[#This Row],[CEDULA ]],",","."),_xlfn.NUMBERVALUE(Data[[#This Row],[CEDULA ]],".",","))</f>
        <v>32649558</v>
      </c>
      <c r="F512" s="140" t="str">
        <f>_xlfn.XLOOKUP(E512,[1]!Data[CEDULA],[1]!Data[CARGO],"No Existe",0,1)</f>
        <v>MANIPULADOR DE ALIMENTOS</v>
      </c>
      <c r="G512" s="5" t="str">
        <f>_xlfn.XLOOKUP(E512,[1]!Data[CEDULA],[1]!Data[EMPRESA DONDE PRESTA SERVICIO],"No Existe",0,1)</f>
        <v>COMFAMILIAR ATLANTICO</v>
      </c>
      <c r="H512" s="5" t="str">
        <f>_xlfn.XLOOKUP(E512,[1]!Data[CEDULA],[1]!Data[UBICACIÓN],"No Existe",0,1)</f>
        <v>C.R.U</v>
      </c>
      <c r="I512" s="5" t="s">
        <v>25911</v>
      </c>
      <c r="J512" s="111" t="str">
        <f>UPPER(TEXT(Data[[#This Row],[F. INICIO]],"mmmm"))</f>
        <v>MARZO</v>
      </c>
      <c r="K512" s="9">
        <v>16</v>
      </c>
      <c r="L512" s="11" t="s">
        <v>5</v>
      </c>
      <c r="M512" s="11" t="s">
        <v>25630</v>
      </c>
      <c r="N512" s="141" t="str">
        <f>_xlfn.XLOOKUP(D512,[1]!Data[CEDULA],[1]!Data[EPS/SURA],"No Existe",0,1)</f>
        <v>EPS/SURA</v>
      </c>
      <c r="O512" s="5">
        <f>YEAR(Data[[#This Row],[F. INICIO]])</f>
        <v>2018</v>
      </c>
      <c r="P512" s="17">
        <v>43160</v>
      </c>
      <c r="Q512" s="18">
        <v>43175</v>
      </c>
      <c r="R512" s="8" t="s">
        <v>4961</v>
      </c>
      <c r="S512" s="92" t="str">
        <f>IF(Data[[#This Row],[TIPO DE INCAPACIDAD]]="LICENCIA DE PATERNIDAD","Licencia de paternidad",IF(Data[[#This Row],[TIPO DE INCAPACIDAD]]="LICENCIA DE LUTO","Licencia de Luto",_xlfn.IFNA(VLOOKUP(R512,'CIE-10 PARA RIPS'!$A$6:B13677,2,0),"No especificado")))</f>
        <v>Traumatismo del tendon y musculo flexor del pulgar a nivel del antebrazo</v>
      </c>
      <c r="T512" t="str">
        <f>IF(P512&lt;&gt;"", IF(P512&gt;0, IF(P512&lt;=DATE(YEAR(P512),MONTH(P512),DAY(P512)), IF(P512&gt;=DATE(YEAR(P512),MONTH(P512),1), IF(K512&gt;10, C512, IF(SUMIFS($K:$K, $C:$C, C512, $P:$P, "&gt;="&amp;DATE(YEAR(P512),MONTH(P512),1), $P:$P, "&lt;="&amp;EOMONTH(P512,0))&gt;10, C512, "")), ""))), "")</f>
        <v>PABLA EMILIA SANDOVAL DE CASTRO</v>
      </c>
      <c r="U512">
        <f>IF(AND(P512&lt;&gt;"", P512&gt;=DATE(YEAR(P512),MONTH(P512),1), SUMIFS($K:$K, $C:$C, C512, $P:$P, "&gt;="&amp;DATE(YEAR(P512),MONTH(P512),1), $P:$P, "&lt;="&amp;EOMONTH(P512,0))&gt;10), K512, "")</f>
        <v>16</v>
      </c>
      <c r="V512">
        <f>IF(AND(P512&lt;&gt;"", P512&gt;=DATE(YEAR(P512),MONTH(P512),1), SUMIFS($K:$K, $C:$C, C512, $P:$P, "&gt;="&amp;DATE(YEAR(P512),MONTH(P512),1), $P:$P, "&lt;="&amp;EOMONTH(P512,0))&gt;10), YEAR(P512), "")</f>
        <v>2018</v>
      </c>
      <c r="W512" t="str">
        <f>IF(AND(P512&lt;&gt;"", P512&gt;=DATE(YEAR(P512),MONTH(P512),1), SUMIFS($K:$K, $C:$C, C512, $P:$P, "&gt;="&amp;DATE(YEAR(P512),MONTH(P512),1), $P:$P, "&lt;="&amp;EOMONTH(P512,0))&gt;10), TEXT(P512, "MMMM"), "")</f>
        <v>marzo</v>
      </c>
      <c r="X512" t="str" cm="1">
        <f t="array" ref="X512">IF(AND(P512&lt;&gt;"", P512&gt;=DATE(YEAR(P512),MONTH(P512),1), SUMIFS($K:$K, $C:$C, C512, $P:$P, "&gt;="&amp;DATE(YEAR(P512),MONTH(P512),1), $P:$P, "&lt;="&amp;EOMONTH(P512,0))&gt;10), _xlfn.TEXTJOIN(", ", TRUE, _xlfn._xlws.FILTER($R:$R, ($C:$C=C512) * ($P:$P&gt;=DATE(YEAR(P512),MONTH(P512),1)) * ($P:$P&lt;=EOMONTH(P512,0)))), "")</f>
        <v>S560</v>
      </c>
      <c r="Y512" t="str" cm="1">
        <f t="array" ref="Y512">IF(AND(P512&lt;&gt;"", P512&gt;=DATE(YEAR(P512),MONTH(P512),1), SUMIFS($K:$K, $C:$C, C512, $P:$P, "&gt;="&amp;DATE(YEAR(P512),MONTH(P512),1), $P:$P, "&lt;="&amp;EOMONTH(P512,0))&gt;10), _xlfn.TEXTJOIN(", ", TRUE, _xlfn._xlws.FILTER($S:$S, ($C:$C=C512) * ($P:$P&gt;=DATE(YEAR(P512),MONTH(P512),1)) * ($P:$P&lt;=EOMONTH(P512,0)))), "")</f>
        <v>Traumatismo del tendon y musculo flexor del pulgar a nivel del antebrazo</v>
      </c>
    </row>
    <row r="513" spans="1:25" x14ac:dyDescent="0.25">
      <c r="A513" s="83">
        <v>506</v>
      </c>
      <c r="B513" s="111" t="s">
        <v>26038</v>
      </c>
      <c r="C513" s="159" t="str">
        <f>_xlfn.XLOOKUP(D513,[1]!Data[CEDULA],[1]!Data[Nombre Completo],"No Existe",0,1)</f>
        <v>HIDY  MENDOZA MENDOZA</v>
      </c>
      <c r="D513" s="163">
        <v>1044422931</v>
      </c>
      <c r="E513" s="140">
        <f>IFERROR(_xlfn.NUMBERVALUE(Data[[#This Row],[CEDULA ]],",","."),_xlfn.NUMBERVALUE(Data[[#This Row],[CEDULA ]],".",","))</f>
        <v>1044422931</v>
      </c>
      <c r="F513" s="140" t="str">
        <f>_xlfn.XLOOKUP(E513,[1]!Data[CEDULA],[1]!Data[CARGO],"No Existe",0,1)</f>
        <v>SUPERNUMERARIO(A)</v>
      </c>
      <c r="G513" s="5" t="str">
        <f>_xlfn.XLOOKUP(E513,[1]!Data[CEDULA],[1]!Data[EMPRESA DONDE PRESTA SERVICIO],"No Existe",0,1)</f>
        <v>COMFAMILIAR ATLANTICO</v>
      </c>
      <c r="H513" s="5" t="str">
        <f>_xlfn.XLOOKUP(E513,[1]!Data[CEDULA],[1]!Data[UBICACIÓN],"No Existe",0,1)</f>
        <v>SEDE CARIBE</v>
      </c>
      <c r="I513" s="5" t="s">
        <v>25912</v>
      </c>
      <c r="J513" s="111" t="str">
        <f>UPPER(TEXT(Data[[#This Row],[F. INICIO]],"mmmm"))</f>
        <v>FEBRERO</v>
      </c>
      <c r="K513" s="9">
        <v>4</v>
      </c>
      <c r="L513" s="11" t="s">
        <v>5</v>
      </c>
      <c r="M513" s="11" t="s">
        <v>25630</v>
      </c>
      <c r="N513" s="141" t="str">
        <f>_xlfn.XLOOKUP(D513,[1]!Data[CEDULA],[1]!Data[EPS/SURA],"No Existe",0,1)</f>
        <v>SALUD TOTAL</v>
      </c>
      <c r="O513" s="5">
        <f>YEAR(Data[[#This Row],[F. INICIO]])</f>
        <v>2018</v>
      </c>
      <c r="P513" s="17">
        <v>43148</v>
      </c>
      <c r="Q513" s="18">
        <v>43151</v>
      </c>
      <c r="R513" s="24" t="s">
        <v>7682</v>
      </c>
      <c r="S513" s="92" t="str">
        <f>IF(Data[[#This Row],[TIPO DE INCAPACIDAD]]="LICENCIA DE PATERNIDAD","Licencia de paternidad",IF(Data[[#This Row],[TIPO DE INCAPACIDAD]]="LICENCIA DE LUTO","Licencia de Luto",_xlfn.IFNA(VLOOKUP(R513,'CIE-10 PARA RIPS'!$A$6:B13678,2,0),"No especificado")))</f>
        <v>Lumbago no especificado</v>
      </c>
      <c r="T513" t="str">
        <f>IF(P513&lt;&gt;"", IF(P513&gt;0, IF(P513&lt;=DATE(YEAR(P513),MONTH(P513),DAY(P513)), IF(P513&gt;=DATE(YEAR(P513),MONTH(P513),1), IF(K513&gt;10, C513, IF(SUMIFS($K:$K, $C:$C, C513, $P:$P, "&gt;="&amp;DATE(YEAR(P513),MONTH(P513),1), $P:$P, "&lt;="&amp;EOMONTH(P513,0))&gt;10, C513, "")), ""))), "")</f>
        <v>HIDY  MENDOZA MENDOZA</v>
      </c>
      <c r="U513">
        <f>IF(AND(P513&lt;&gt;"", P513&gt;=DATE(YEAR(P513),MONTH(P513),1), SUMIFS($K:$K, $C:$C, C513, $P:$P, "&gt;="&amp;DATE(YEAR(P513),MONTH(P513),1), $P:$P, "&lt;="&amp;EOMONTH(P513,0))&gt;10), K513, "")</f>
        <v>4</v>
      </c>
      <c r="V513">
        <f>IF(AND(P513&lt;&gt;"", P513&gt;=DATE(YEAR(P513),MONTH(P513),1), SUMIFS($K:$K, $C:$C, C513, $P:$P, "&gt;="&amp;DATE(YEAR(P513),MONTH(P513),1), $P:$P, "&lt;="&amp;EOMONTH(P513,0))&gt;10), YEAR(P513), "")</f>
        <v>2018</v>
      </c>
      <c r="W513" t="str">
        <f>IF(AND(P513&lt;&gt;"", P513&gt;=DATE(YEAR(P513),MONTH(P513),1), SUMIFS($K:$K, $C:$C, C513, $P:$P, "&gt;="&amp;DATE(YEAR(P513),MONTH(P513),1), $P:$P, "&lt;="&amp;EOMONTH(P513,0))&gt;10), TEXT(P513, "MMMM"), "")</f>
        <v>febrero</v>
      </c>
      <c r="X513" t="str" cm="1">
        <f t="array" ref="X513">IF(AND(P513&lt;&gt;"", P513&gt;=DATE(YEAR(P513),MONTH(P513),1), SUMIFS($K:$K, $C:$C, C513, $P:$P, "&gt;="&amp;DATE(YEAR(P513),MONTH(P513),1), $P:$P, "&lt;="&amp;EOMONTH(P513,0))&gt;10), _xlfn.TEXTJOIN(", ", TRUE, _xlfn._xlws.FILTER($R:$R, ($C:$C=C513) * ($P:$P&gt;=DATE(YEAR(P513),MONTH(P513),1)) * ($P:$P&lt;=EOMONTH(P513,0)))), "")</f>
        <v>S034, M545</v>
      </c>
      <c r="Y513" t="str" cm="1">
        <f t="array" ref="Y513">IF(AND(P513&lt;&gt;"", P513&gt;=DATE(YEAR(P513),MONTH(P513),1), SUMIFS($K:$K, $C:$C, C513, $P:$P, "&gt;="&amp;DATE(YEAR(P513),MONTH(P513),1), $P:$P, "&lt;="&amp;EOMONTH(P513,0))&gt;10), _xlfn.TEXTJOIN(", ", TRUE, _xlfn._xlws.FILTER($S:$S, ($C:$C=C513) * ($P:$P&gt;=DATE(YEAR(P513),MONTH(P513),1)) * ($P:$P&lt;=EOMONTH(P513,0)))), "")</f>
        <v>Esguinces y torceduras del maxilar, Lumbago no especificado</v>
      </c>
    </row>
    <row r="514" spans="1:25" x14ac:dyDescent="0.25">
      <c r="A514" s="83">
        <v>507</v>
      </c>
      <c r="B514" s="111" t="s">
        <v>26038</v>
      </c>
      <c r="C514" s="159" t="str">
        <f>_xlfn.XLOOKUP(D514,[1]!Data[CEDULA],[1]!Data[Nombre Completo],"No Existe",0,1)</f>
        <v>CARMEN CECILIA PADILLA SALCEDO</v>
      </c>
      <c r="D514" s="163">
        <v>22510424</v>
      </c>
      <c r="E514" s="140">
        <f>IFERROR(_xlfn.NUMBERVALUE(Data[[#This Row],[CEDULA ]],",","."),_xlfn.NUMBERVALUE(Data[[#This Row],[CEDULA ]],".",","))</f>
        <v>22510424</v>
      </c>
      <c r="F514" s="140" t="str">
        <f>_xlfn.XLOOKUP(E514,[1]!Data[CEDULA],[1]!Data[CARGO],"No Existe",0,1)</f>
        <v>OFICIOS VARIOS</v>
      </c>
      <c r="G514" s="5" t="str">
        <f>_xlfn.XLOOKUP(E514,[1]!Data[CEDULA],[1]!Data[EMPRESA DONDE PRESTA SERVICIO],"No Existe",0,1)</f>
        <v>COMFAMILIAR ATLANTICO</v>
      </c>
      <c r="H514" s="5" t="str">
        <f>_xlfn.XLOOKUP(E514,[1]!Data[CEDULA],[1]!Data[UBICACIÓN],"No Existe",0,1)</f>
        <v>TURIPANA</v>
      </c>
      <c r="I514" s="5" t="s">
        <v>25911</v>
      </c>
      <c r="J514" s="111" t="str">
        <f>UPPER(TEXT(Data[[#This Row],[F. INICIO]],"mmmm"))</f>
        <v>ENERO</v>
      </c>
      <c r="K514" s="9">
        <v>26</v>
      </c>
      <c r="L514" s="11" t="s">
        <v>5</v>
      </c>
      <c r="M514" s="11" t="s">
        <v>25630</v>
      </c>
      <c r="N514" s="141" t="str">
        <f>_xlfn.XLOOKUP(D514,[1]!Data[CEDULA],[1]!Data[EPS/SURA],"No Existe",0,1)</f>
        <v>SALUD TOTAL</v>
      </c>
      <c r="O514" s="5">
        <f>YEAR(Data[[#This Row],[F. INICIO]])</f>
        <v>2018</v>
      </c>
      <c r="P514" s="17">
        <v>43106</v>
      </c>
      <c r="Q514" s="18">
        <v>43131</v>
      </c>
      <c r="R514" s="5" t="s">
        <v>11405</v>
      </c>
      <c r="S514" s="92" t="str">
        <f>IF(Data[[#This Row],[TIPO DE INCAPACIDAD]]="LICENCIA DE PATERNIDAD","Licencia de paternidad",IF(Data[[#This Row],[TIPO DE INCAPACIDAD]]="LICENCIA DE LUTO","Licencia de Luto",_xlfn.IFNA(VLOOKUP(R514,'CIE-10 PARA RIPS'!$A$6:B13679,2,0),"No especificado")))</f>
        <v>Tumor maligno del ovario</v>
      </c>
      <c r="T514" t="str">
        <f>IF(P514&lt;&gt;"", IF(P514&gt;0, IF(P514&lt;=DATE(YEAR(P514),MONTH(P514),DAY(P514)), IF(P514&gt;=DATE(YEAR(P514),MONTH(P514),1), IF(K514&gt;10, C514, IF(SUMIFS($K:$K, $C:$C, C514, $P:$P, "&gt;="&amp;DATE(YEAR(P514),MONTH(P514),1), $P:$P, "&lt;="&amp;EOMONTH(P514,0))&gt;10, C514, "")), ""))), "")</f>
        <v>CARMEN CECILIA PADILLA SALCEDO</v>
      </c>
      <c r="U514">
        <f>IF(AND(P514&lt;&gt;"", P514&gt;=DATE(YEAR(P514),MONTH(P514),1), SUMIFS($K:$K, $C:$C, C514, $P:$P, "&gt;="&amp;DATE(YEAR(P514),MONTH(P514),1), $P:$P, "&lt;="&amp;EOMONTH(P514,0))&gt;10), K514, "")</f>
        <v>26</v>
      </c>
      <c r="V514">
        <f>IF(AND(P514&lt;&gt;"", P514&gt;=DATE(YEAR(P514),MONTH(P514),1), SUMIFS($K:$K, $C:$C, C514, $P:$P, "&gt;="&amp;DATE(YEAR(P514),MONTH(P514),1), $P:$P, "&lt;="&amp;EOMONTH(P514,0))&gt;10), YEAR(P514), "")</f>
        <v>2018</v>
      </c>
      <c r="W514" t="str">
        <f>IF(AND(P514&lt;&gt;"", P514&gt;=DATE(YEAR(P514),MONTH(P514),1), SUMIFS($K:$K, $C:$C, C514, $P:$P, "&gt;="&amp;DATE(YEAR(P514),MONTH(P514),1), $P:$P, "&lt;="&amp;EOMONTH(P514,0))&gt;10), TEXT(P514, "MMMM"), "")</f>
        <v>enero</v>
      </c>
      <c r="X514" t="str" cm="1">
        <f t="array" ref="X514">IF(AND(P514&lt;&gt;"", P514&gt;=DATE(YEAR(P514),MONTH(P514),1), SUMIFS($K:$K, $C:$C, C514, $P:$P, "&gt;="&amp;DATE(YEAR(P514),MONTH(P514),1), $P:$P, "&lt;="&amp;EOMONTH(P514,0))&gt;10), _xlfn.TEXTJOIN(", ", TRUE, _xlfn._xlws.FILTER($R:$R, ($C:$C=C514) * ($P:$P&gt;=DATE(YEAR(P514),MONTH(P514),1)) * ($P:$P&lt;=EOMONTH(P514,0)))), "")</f>
        <v>C56X</v>
      </c>
      <c r="Y514" t="str" cm="1">
        <f t="array" ref="Y514">IF(AND(P514&lt;&gt;"", P514&gt;=DATE(YEAR(P514),MONTH(P514),1), SUMIFS($K:$K, $C:$C, C514, $P:$P, "&gt;="&amp;DATE(YEAR(P514),MONTH(P514),1), $P:$P, "&lt;="&amp;EOMONTH(P514,0))&gt;10), _xlfn.TEXTJOIN(", ", TRUE, _xlfn._xlws.FILTER($S:$S, ($C:$C=C514) * ($P:$P&gt;=DATE(YEAR(P514),MONTH(P514),1)) * ($P:$P&lt;=EOMONTH(P514,0)))), "")</f>
        <v>Tumor maligno del ovario</v>
      </c>
    </row>
    <row r="515" spans="1:25" x14ac:dyDescent="0.25">
      <c r="A515" s="83">
        <v>508</v>
      </c>
      <c r="B515" s="111" t="s">
        <v>26038</v>
      </c>
      <c r="C515" s="159" t="str">
        <f>_xlfn.XLOOKUP(D515,[1]!Data[CEDULA],[1]!Data[Nombre Completo],"No Existe",0,1)</f>
        <v>CARMEN CECILIA PADILLA SALCEDO</v>
      </c>
      <c r="D515" s="163">
        <v>22510424</v>
      </c>
      <c r="E515" s="140">
        <f>IFERROR(_xlfn.NUMBERVALUE(Data[[#This Row],[CEDULA ]],",","."),_xlfn.NUMBERVALUE(Data[[#This Row],[CEDULA ]],".",","))</f>
        <v>22510424</v>
      </c>
      <c r="F515" s="140" t="str">
        <f>_xlfn.XLOOKUP(E515,[1]!Data[CEDULA],[1]!Data[CARGO],"No Existe",0,1)</f>
        <v>OFICIOS VARIOS</v>
      </c>
      <c r="G515" s="5" t="str">
        <f>_xlfn.XLOOKUP(E515,[1]!Data[CEDULA],[1]!Data[EMPRESA DONDE PRESTA SERVICIO],"No Existe",0,1)</f>
        <v>COMFAMILIAR ATLANTICO</v>
      </c>
      <c r="H515" s="5" t="str">
        <f>_xlfn.XLOOKUP(E515,[1]!Data[CEDULA],[1]!Data[UBICACIÓN],"No Existe",0,1)</f>
        <v>TURIPANA</v>
      </c>
      <c r="I515" s="5" t="s">
        <v>25911</v>
      </c>
      <c r="J515" s="111" t="str">
        <f>UPPER(TEXT(Data[[#This Row],[F. INICIO]],"mmmm"))</f>
        <v>FEBRERO</v>
      </c>
      <c r="K515" s="9">
        <v>5</v>
      </c>
      <c r="L515" s="11" t="s">
        <v>5</v>
      </c>
      <c r="M515" s="11" t="s">
        <v>25630</v>
      </c>
      <c r="N515" s="141" t="str">
        <f>_xlfn.XLOOKUP(D515,[1]!Data[CEDULA],[1]!Data[EPS/SURA],"No Existe",0,1)</f>
        <v>SALUD TOTAL</v>
      </c>
      <c r="O515" s="5">
        <f>YEAR(Data[[#This Row],[F. INICIO]])</f>
        <v>2018</v>
      </c>
      <c r="P515" s="17">
        <v>43132</v>
      </c>
      <c r="Q515" s="18">
        <v>43136</v>
      </c>
      <c r="R515" s="5" t="s">
        <v>11405</v>
      </c>
      <c r="S515" s="92" t="str">
        <f>IF(Data[[#This Row],[TIPO DE INCAPACIDAD]]="LICENCIA DE PATERNIDAD","Licencia de paternidad",IF(Data[[#This Row],[TIPO DE INCAPACIDAD]]="LICENCIA DE LUTO","Licencia de Luto",_xlfn.IFNA(VLOOKUP(R515,'CIE-10 PARA RIPS'!$A$6:B13680,2,0),"No especificado")))</f>
        <v>Tumor maligno del ovario</v>
      </c>
      <c r="T515" t="str">
        <f>IF(P515&lt;&gt;"", IF(P515&gt;0, IF(P515&lt;=DATE(YEAR(P515),MONTH(P515),DAY(P515)), IF(P515&gt;=DATE(YEAR(P515),MONTH(P515),1), IF(K515&gt;10, C515, IF(SUMIFS($K:$K, $C:$C, C515, $P:$P, "&gt;="&amp;DATE(YEAR(P515),MONTH(P515),1), $P:$P, "&lt;="&amp;EOMONTH(P515,0))&gt;10, C515, "")), ""))), "")</f>
        <v>CARMEN CECILIA PADILLA SALCEDO</v>
      </c>
      <c r="U515">
        <f>IF(AND(P515&lt;&gt;"", P515&gt;=DATE(YEAR(P515),MONTH(P515),1), SUMIFS($K:$K, $C:$C, C515, $P:$P, "&gt;="&amp;DATE(YEAR(P515),MONTH(P515),1), $P:$P, "&lt;="&amp;EOMONTH(P515,0))&gt;10), K515, "")</f>
        <v>5</v>
      </c>
      <c r="V515">
        <f>IF(AND(P515&lt;&gt;"", P515&gt;=DATE(YEAR(P515),MONTH(P515),1), SUMIFS($K:$K, $C:$C, C515, $P:$P, "&gt;="&amp;DATE(YEAR(P515),MONTH(P515),1), $P:$P, "&lt;="&amp;EOMONTH(P515,0))&gt;10), YEAR(P515), "")</f>
        <v>2018</v>
      </c>
      <c r="W515" t="str">
        <f>IF(AND(P515&lt;&gt;"", P515&gt;=DATE(YEAR(P515),MONTH(P515),1), SUMIFS($K:$K, $C:$C, C515, $P:$P, "&gt;="&amp;DATE(YEAR(P515),MONTH(P515),1), $P:$P, "&lt;="&amp;EOMONTH(P515,0))&gt;10), TEXT(P515, "MMMM"), "")</f>
        <v>febrero</v>
      </c>
      <c r="X515" t="str" cm="1">
        <f t="array" ref="X515">IF(AND(P515&lt;&gt;"", P515&gt;=DATE(YEAR(P515),MONTH(P515),1), SUMIFS($K:$K, $C:$C, C515, $P:$P, "&gt;="&amp;DATE(YEAR(P515),MONTH(P515),1), $P:$P, "&lt;="&amp;EOMONTH(P515,0))&gt;10), _xlfn.TEXTJOIN(", ", TRUE, _xlfn._xlws.FILTER($R:$R, ($C:$C=C515) * ($P:$P&gt;=DATE(YEAR(P515),MONTH(P515),1)) * ($P:$P&lt;=EOMONTH(P515,0)))), "")</f>
        <v>C56X, C56X</v>
      </c>
      <c r="Y515" t="str" cm="1">
        <f t="array" ref="Y515">IF(AND(P515&lt;&gt;"", P515&gt;=DATE(YEAR(P515),MONTH(P515),1), SUMIFS($K:$K, $C:$C, C515, $P:$P, "&gt;="&amp;DATE(YEAR(P515),MONTH(P515),1), $P:$P, "&lt;="&amp;EOMONTH(P515,0))&gt;10), _xlfn.TEXTJOIN(", ", TRUE, _xlfn._xlws.FILTER($S:$S, ($C:$C=C515) * ($P:$P&gt;=DATE(YEAR(P515),MONTH(P515),1)) * ($P:$P&lt;=EOMONTH(P515,0)))), "")</f>
        <v>Tumor maligno del ovario, Tumor maligno del ovario</v>
      </c>
    </row>
    <row r="516" spans="1:25" x14ac:dyDescent="0.25">
      <c r="A516" s="83">
        <v>509</v>
      </c>
      <c r="B516" s="111" t="s">
        <v>26038</v>
      </c>
      <c r="C516" s="159" t="str">
        <f>_xlfn.XLOOKUP(D516,[1]!Data[CEDULA],[1]!Data[Nombre Completo],"No Existe",0,1)</f>
        <v>CARMEN CECILIA PADILLA SALCEDO</v>
      </c>
      <c r="D516" s="163">
        <v>22510424</v>
      </c>
      <c r="E516" s="140">
        <f>IFERROR(_xlfn.NUMBERVALUE(Data[[#This Row],[CEDULA ]],",","."),_xlfn.NUMBERVALUE(Data[[#This Row],[CEDULA ]],".",","))</f>
        <v>22510424</v>
      </c>
      <c r="F516" s="140" t="str">
        <f>_xlfn.XLOOKUP(E516,[1]!Data[CEDULA],[1]!Data[CARGO],"No Existe",0,1)</f>
        <v>OFICIOS VARIOS</v>
      </c>
      <c r="G516" s="5" t="str">
        <f>_xlfn.XLOOKUP(E516,[1]!Data[CEDULA],[1]!Data[EMPRESA DONDE PRESTA SERVICIO],"No Existe",0,1)</f>
        <v>COMFAMILIAR ATLANTICO</v>
      </c>
      <c r="H516" s="5" t="str">
        <f>_xlfn.XLOOKUP(E516,[1]!Data[CEDULA],[1]!Data[UBICACIÓN],"No Existe",0,1)</f>
        <v>TURIPANA</v>
      </c>
      <c r="I516" s="5" t="s">
        <v>25911</v>
      </c>
      <c r="J516" s="111" t="str">
        <f>UPPER(TEXT(Data[[#This Row],[F. INICIO]],"mmmm"))</f>
        <v>FEBRERO</v>
      </c>
      <c r="K516" s="9">
        <v>23</v>
      </c>
      <c r="L516" s="11" t="s">
        <v>5</v>
      </c>
      <c r="M516" s="11" t="s">
        <v>25630</v>
      </c>
      <c r="N516" s="141" t="str">
        <f>_xlfn.XLOOKUP(D516,[1]!Data[CEDULA],[1]!Data[EPS/SURA],"No Existe",0,1)</f>
        <v>SALUD TOTAL</v>
      </c>
      <c r="O516" s="5">
        <f>YEAR(Data[[#This Row],[F. INICIO]])</f>
        <v>2018</v>
      </c>
      <c r="P516" s="17">
        <v>43137</v>
      </c>
      <c r="Q516" s="18">
        <v>43159</v>
      </c>
      <c r="R516" s="5" t="s">
        <v>11405</v>
      </c>
      <c r="S516" s="92" t="str">
        <f>IF(Data[[#This Row],[TIPO DE INCAPACIDAD]]="LICENCIA DE PATERNIDAD","Licencia de paternidad",IF(Data[[#This Row],[TIPO DE INCAPACIDAD]]="LICENCIA DE LUTO","Licencia de Luto",_xlfn.IFNA(VLOOKUP(R516,'CIE-10 PARA RIPS'!$A$6:B13681,2,0),"No especificado")))</f>
        <v>Tumor maligno del ovario</v>
      </c>
      <c r="T516" t="str">
        <f>IF(P516&lt;&gt;"", IF(P516&gt;0, IF(P516&lt;=DATE(YEAR(P516),MONTH(P516),DAY(P516)), IF(P516&gt;=DATE(YEAR(P516),MONTH(P516),1), IF(K516&gt;10, C516, IF(SUMIFS($K:$K, $C:$C, C516, $P:$P, "&gt;="&amp;DATE(YEAR(P516),MONTH(P516),1), $P:$P, "&lt;="&amp;EOMONTH(P516,0))&gt;10, C516, "")), ""))), "")</f>
        <v>CARMEN CECILIA PADILLA SALCEDO</v>
      </c>
      <c r="U516">
        <f>IF(AND(P516&lt;&gt;"", P516&gt;=DATE(YEAR(P516),MONTH(P516),1), SUMIFS($K:$K, $C:$C, C516, $P:$P, "&gt;="&amp;DATE(YEAR(P516),MONTH(P516),1), $P:$P, "&lt;="&amp;EOMONTH(P516,0))&gt;10), K516, "")</f>
        <v>23</v>
      </c>
      <c r="V516">
        <f>IF(AND(P516&lt;&gt;"", P516&gt;=DATE(YEAR(P516),MONTH(P516),1), SUMIFS($K:$K, $C:$C, C516, $P:$P, "&gt;="&amp;DATE(YEAR(P516),MONTH(P516),1), $P:$P, "&lt;="&amp;EOMONTH(P516,0))&gt;10), YEAR(P516), "")</f>
        <v>2018</v>
      </c>
      <c r="W516" t="str">
        <f>IF(AND(P516&lt;&gt;"", P516&gt;=DATE(YEAR(P516),MONTH(P516),1), SUMIFS($K:$K, $C:$C, C516, $P:$P, "&gt;="&amp;DATE(YEAR(P516),MONTH(P516),1), $P:$P, "&lt;="&amp;EOMONTH(P516,0))&gt;10), TEXT(P516, "MMMM"), "")</f>
        <v>febrero</v>
      </c>
      <c r="X516" t="str" cm="1">
        <f t="array" ref="X516">IF(AND(P516&lt;&gt;"", P516&gt;=DATE(YEAR(P516),MONTH(P516),1), SUMIFS($K:$K, $C:$C, C516, $P:$P, "&gt;="&amp;DATE(YEAR(P516),MONTH(P516),1), $P:$P, "&lt;="&amp;EOMONTH(P516,0))&gt;10), _xlfn.TEXTJOIN(", ", TRUE, _xlfn._xlws.FILTER($R:$R, ($C:$C=C516) * ($P:$P&gt;=DATE(YEAR(P516),MONTH(P516),1)) * ($P:$P&lt;=EOMONTH(P516,0)))), "")</f>
        <v>C56X, C56X</v>
      </c>
      <c r="Y516" t="str" cm="1">
        <f t="array" ref="Y516">IF(AND(P516&lt;&gt;"", P516&gt;=DATE(YEAR(P516),MONTH(P516),1), SUMIFS($K:$K, $C:$C, C516, $P:$P, "&gt;="&amp;DATE(YEAR(P516),MONTH(P516),1), $P:$P, "&lt;="&amp;EOMONTH(P516,0))&gt;10), _xlfn.TEXTJOIN(", ", TRUE, _xlfn._xlws.FILTER($S:$S, ($C:$C=C516) * ($P:$P&gt;=DATE(YEAR(P516),MONTH(P516),1)) * ($P:$P&lt;=EOMONTH(P516,0)))), "")</f>
        <v>Tumor maligno del ovario, Tumor maligno del ovario</v>
      </c>
    </row>
    <row r="517" spans="1:25" x14ac:dyDescent="0.25">
      <c r="A517" s="83">
        <v>510</v>
      </c>
      <c r="B517" s="111" t="s">
        <v>26038</v>
      </c>
      <c r="C517" s="159" t="str">
        <f>_xlfn.XLOOKUP(D517,[1]!Data[CEDULA],[1]!Data[Nombre Completo],"No Existe",0,1)</f>
        <v>CARMEN CECILIA PADILLA SALCEDO</v>
      </c>
      <c r="D517" s="163">
        <v>22510424</v>
      </c>
      <c r="E517" s="140">
        <f>IFERROR(_xlfn.NUMBERVALUE(Data[[#This Row],[CEDULA ]],",","."),_xlfn.NUMBERVALUE(Data[[#This Row],[CEDULA ]],".",","))</f>
        <v>22510424</v>
      </c>
      <c r="F517" s="140" t="str">
        <f>_xlfn.XLOOKUP(E517,[1]!Data[CEDULA],[1]!Data[CARGO],"No Existe",0,1)</f>
        <v>OFICIOS VARIOS</v>
      </c>
      <c r="G517" s="5" t="str">
        <f>_xlfn.XLOOKUP(E517,[1]!Data[CEDULA],[1]!Data[EMPRESA DONDE PRESTA SERVICIO],"No Existe",0,1)</f>
        <v>COMFAMILIAR ATLANTICO</v>
      </c>
      <c r="H517" s="5" t="str">
        <f>_xlfn.XLOOKUP(E517,[1]!Data[CEDULA],[1]!Data[UBICACIÓN],"No Existe",0,1)</f>
        <v>TURIPANA</v>
      </c>
      <c r="I517" s="5" t="s">
        <v>25911</v>
      </c>
      <c r="J517" s="111" t="str">
        <f>UPPER(TEXT(Data[[#This Row],[F. INICIO]],"mmmm"))</f>
        <v>MARZO</v>
      </c>
      <c r="K517" s="9">
        <v>7</v>
      </c>
      <c r="L517" s="11" t="s">
        <v>5</v>
      </c>
      <c r="M517" s="11" t="s">
        <v>25630</v>
      </c>
      <c r="N517" s="141" t="str">
        <f>_xlfn.XLOOKUP(D517,[1]!Data[CEDULA],[1]!Data[EPS/SURA],"No Existe",0,1)</f>
        <v>SALUD TOTAL</v>
      </c>
      <c r="O517" s="5">
        <f>YEAR(Data[[#This Row],[F. INICIO]])</f>
        <v>2018</v>
      </c>
      <c r="P517" s="17">
        <v>43160</v>
      </c>
      <c r="Q517" s="18">
        <v>43166</v>
      </c>
      <c r="R517" s="5" t="s">
        <v>11405</v>
      </c>
      <c r="S517" s="92" t="str">
        <f>IF(Data[[#This Row],[TIPO DE INCAPACIDAD]]="LICENCIA DE PATERNIDAD","Licencia de paternidad",IF(Data[[#This Row],[TIPO DE INCAPACIDAD]]="LICENCIA DE LUTO","Licencia de Luto",_xlfn.IFNA(VLOOKUP(R517,'CIE-10 PARA RIPS'!$A$6:B13682,2,0),"No especificado")))</f>
        <v>Tumor maligno del ovario</v>
      </c>
      <c r="T517" t="str">
        <f>IF(P517&lt;&gt;"", IF(P517&gt;0, IF(P517&lt;=DATE(YEAR(P517),MONTH(P517),DAY(P517)), IF(P517&gt;=DATE(YEAR(P517),MONTH(P517),1), IF(K517&gt;10, C517, IF(SUMIFS($K:$K, $C:$C, C517, $P:$P, "&gt;="&amp;DATE(YEAR(P517),MONTH(P517),1), $P:$P, "&lt;="&amp;EOMONTH(P517,0))&gt;10, C517, "")), ""))), "")</f>
        <v/>
      </c>
      <c r="U517" t="str">
        <f>IF(AND(P517&lt;&gt;"", P517&gt;=DATE(YEAR(P517),MONTH(P517),1), SUMIFS($K:$K, $C:$C, C517, $P:$P, "&gt;="&amp;DATE(YEAR(P517),MONTH(P517),1), $P:$P, "&lt;="&amp;EOMONTH(P517,0))&gt;10), K517, "")</f>
        <v/>
      </c>
      <c r="V517" t="str">
        <f>IF(AND(P517&lt;&gt;"", P517&gt;=DATE(YEAR(P517),MONTH(P517),1), SUMIFS($K:$K, $C:$C, C517, $P:$P, "&gt;="&amp;DATE(YEAR(P517),MONTH(P517),1), $P:$P, "&lt;="&amp;EOMONTH(P517,0))&gt;10), YEAR(P517), "")</f>
        <v/>
      </c>
      <c r="W517" t="str">
        <f>IF(AND(P517&lt;&gt;"", P517&gt;=DATE(YEAR(P517),MONTH(P517),1), SUMIFS($K:$K, $C:$C, C517, $P:$P, "&gt;="&amp;DATE(YEAR(P517),MONTH(P517),1), $P:$P, "&lt;="&amp;EOMONTH(P517,0))&gt;10), TEXT(P517, "MMMM"), "")</f>
        <v/>
      </c>
      <c r="X517" t="str" cm="1">
        <f t="array" ref="X517">IF(AND(P517&lt;&gt;"", P517&gt;=DATE(YEAR(P517),MONTH(P517),1), SUMIFS($K:$K, $C:$C, C517, $P:$P, "&gt;="&amp;DATE(YEAR(P517),MONTH(P517),1), $P:$P, "&lt;="&amp;EOMONTH(P517,0))&gt;10), _xlfn.TEXTJOIN(", ", TRUE, _xlfn._xlws.FILTER($R:$R, ($C:$C=C517) * ($P:$P&gt;=DATE(YEAR(P517),MONTH(P517),1)) * ($P:$P&lt;=EOMONTH(P517,0)))), "")</f>
        <v/>
      </c>
      <c r="Y517" t="str" cm="1">
        <f t="array" ref="Y517">IF(AND(P517&lt;&gt;"", P517&gt;=DATE(YEAR(P517),MONTH(P517),1), SUMIFS($K:$K, $C:$C, C517, $P:$P, "&gt;="&amp;DATE(YEAR(P517),MONTH(P517),1), $P:$P, "&lt;="&amp;EOMONTH(P517,0))&gt;10), _xlfn.TEXTJOIN(", ", TRUE, _xlfn._xlws.FILTER($S:$S, ($C:$C=C517) * ($P:$P&gt;=DATE(YEAR(P517),MONTH(P517),1)) * ($P:$P&lt;=EOMONTH(P517,0)))), "")</f>
        <v/>
      </c>
    </row>
    <row r="518" spans="1:25" x14ac:dyDescent="0.25">
      <c r="A518" s="83">
        <v>511</v>
      </c>
      <c r="B518" s="111" t="s">
        <v>26038</v>
      </c>
      <c r="C518" s="159" t="str">
        <f>_xlfn.XLOOKUP(D518,[1]!Data[CEDULA],[1]!Data[Nombre Completo],"No Existe",0,1)</f>
        <v>YURANI PATRICIA OSPINO CASTILLO</v>
      </c>
      <c r="D518" s="163">
        <v>1043604639</v>
      </c>
      <c r="E518" s="140">
        <f>IFERROR(_xlfn.NUMBERVALUE(Data[[#This Row],[CEDULA ]],",","."),_xlfn.NUMBERVALUE(Data[[#This Row],[CEDULA ]],".",","))</f>
        <v>1043604639</v>
      </c>
      <c r="F518" s="140" t="str">
        <f>_xlfn.XLOOKUP(E518,[1]!Data[CEDULA],[1]!Data[CARGO],"No Existe",0,1)</f>
        <v>COCINERO 1</v>
      </c>
      <c r="G518" s="5" t="str">
        <f>_xlfn.XLOOKUP(E518,[1]!Data[CEDULA],[1]!Data[EMPRESA DONDE PRESTA SERVICIO],"No Existe",0,1)</f>
        <v>COMFAMILIAR ATLANTICO</v>
      </c>
      <c r="H518" s="5" t="str">
        <f>_xlfn.XLOOKUP(E518,[1]!Data[CEDULA],[1]!Data[UBICACIÓN],"No Existe",0,1)</f>
        <v>SPORT GYM MERCADEO</v>
      </c>
      <c r="I518" s="5" t="s">
        <v>25911</v>
      </c>
      <c r="J518" s="111" t="str">
        <f>UPPER(TEXT(Data[[#This Row],[F. INICIO]],"mmmm"))</f>
        <v>MARZO</v>
      </c>
      <c r="K518" s="9">
        <v>1</v>
      </c>
      <c r="L518" s="11" t="s">
        <v>5</v>
      </c>
      <c r="M518" s="11" t="s">
        <v>25630</v>
      </c>
      <c r="N518" s="141" t="str">
        <f>_xlfn.XLOOKUP(D518,[1]!Data[CEDULA],[1]!Data[EPS/SURA],"No Existe",0,1)</f>
        <v>EPS/SURA</v>
      </c>
      <c r="O518" s="5">
        <f>YEAR(Data[[#This Row],[F. INICIO]])</f>
        <v>2018</v>
      </c>
      <c r="P518" s="17">
        <v>43171</v>
      </c>
      <c r="Q518" s="17">
        <v>43171</v>
      </c>
      <c r="R518" s="4" t="s">
        <v>72</v>
      </c>
      <c r="S518" s="92" t="str">
        <f>IF(Data[[#This Row],[TIPO DE INCAPACIDAD]]="LICENCIA DE PATERNIDAD","Licencia de paternidad",IF(Data[[#This Row],[TIPO DE INCAPACIDAD]]="LICENCIA DE LUTO","Licencia de Luto",_xlfn.IFNA(VLOOKUP(R518,'CIE-10 PARA RIPS'!$A$6:B13683,2,0),"No especificado")))</f>
        <v>Enfermedades del sistma digestivo</v>
      </c>
      <c r="T518" t="str">
        <f>IF(P518&lt;&gt;"", IF(P518&gt;0, IF(P518&lt;=DATE(YEAR(P518),MONTH(P518),DAY(P518)), IF(P518&gt;=DATE(YEAR(P518),MONTH(P518),1), IF(K518&gt;10, C518, IF(SUMIFS($K:$K, $C:$C, C518, $P:$P, "&gt;="&amp;DATE(YEAR(P518),MONTH(P518),1), $P:$P, "&lt;="&amp;EOMONTH(P518,0))&gt;10, C518, "")), ""))), "")</f>
        <v/>
      </c>
      <c r="U518" t="str">
        <f>IF(AND(P518&lt;&gt;"", P518&gt;=DATE(YEAR(P518),MONTH(P518),1), SUMIFS($K:$K, $C:$C, C518, $P:$P, "&gt;="&amp;DATE(YEAR(P518),MONTH(P518),1), $P:$P, "&lt;="&amp;EOMONTH(P518,0))&gt;10), K518, "")</f>
        <v/>
      </c>
      <c r="V518" t="str">
        <f>IF(AND(P518&lt;&gt;"", P518&gt;=DATE(YEAR(P518),MONTH(P518),1), SUMIFS($K:$K, $C:$C, C518, $P:$P, "&gt;="&amp;DATE(YEAR(P518),MONTH(P518),1), $P:$P, "&lt;="&amp;EOMONTH(P518,0))&gt;10), YEAR(P518), "")</f>
        <v/>
      </c>
      <c r="W518" t="str">
        <f>IF(AND(P518&lt;&gt;"", P518&gt;=DATE(YEAR(P518),MONTH(P518),1), SUMIFS($K:$K, $C:$C, C518, $P:$P, "&gt;="&amp;DATE(YEAR(P518),MONTH(P518),1), $P:$P, "&lt;="&amp;EOMONTH(P518,0))&gt;10), TEXT(P518, "MMMM"), "")</f>
        <v/>
      </c>
      <c r="X518" t="str" cm="1">
        <f t="array" ref="X518">IF(AND(P518&lt;&gt;"", P518&gt;=DATE(YEAR(P518),MONTH(P518),1), SUMIFS($K:$K, $C:$C, C518, $P:$P, "&gt;="&amp;DATE(YEAR(P518),MONTH(P518),1), $P:$P, "&lt;="&amp;EOMONTH(P518,0))&gt;10), _xlfn.TEXTJOIN(", ", TRUE, _xlfn._xlws.FILTER($R:$R, ($C:$C=C518) * ($P:$P&gt;=DATE(YEAR(P518),MONTH(P518),1)) * ($P:$P&lt;=EOMONTH(P518,0)))), "")</f>
        <v/>
      </c>
      <c r="Y518" t="str" cm="1">
        <f t="array" ref="Y518">IF(AND(P518&lt;&gt;"", P518&gt;=DATE(YEAR(P518),MONTH(P518),1), SUMIFS($K:$K, $C:$C, C518, $P:$P, "&gt;="&amp;DATE(YEAR(P518),MONTH(P518),1), $P:$P, "&lt;="&amp;EOMONTH(P518,0))&gt;10), _xlfn.TEXTJOIN(", ", TRUE, _xlfn._xlws.FILTER($S:$S, ($C:$C=C518) * ($P:$P&gt;=DATE(YEAR(P518),MONTH(P518),1)) * ($P:$P&lt;=EOMONTH(P518,0)))), "")</f>
        <v/>
      </c>
    </row>
    <row r="519" spans="1:25" x14ac:dyDescent="0.25">
      <c r="A519" s="83">
        <v>512</v>
      </c>
      <c r="B519" s="111" t="s">
        <v>26038</v>
      </c>
      <c r="C519" s="159" t="str">
        <f>_xlfn.XLOOKUP(D519,[1]!Data[CEDULA],[1]!Data[Nombre Completo],"No Existe",0,1)</f>
        <v>MAYDE CECILIA DE LA ASUNCION PEREZ</v>
      </c>
      <c r="D519" s="163">
        <v>1045710512</v>
      </c>
      <c r="E519" s="140">
        <f>IFERROR(_xlfn.NUMBERVALUE(Data[[#This Row],[CEDULA ]],",","."),_xlfn.NUMBERVALUE(Data[[#This Row],[CEDULA ]],".",","))</f>
        <v>1045710512</v>
      </c>
      <c r="F519" s="140" t="str">
        <f>_xlfn.XLOOKUP(E519,[1]!Data[CEDULA],[1]!Data[CARGO],"No Existe",0,1)</f>
        <v>AUXILIAR NOMINA</v>
      </c>
      <c r="G519" s="5" t="str">
        <f>_xlfn.XLOOKUP(E519,[1]!Data[CEDULA],[1]!Data[EMPRESA DONDE PRESTA SERVICIO],"No Existe",0,1)</f>
        <v>COMFAMILIAR ATLANTICO</v>
      </c>
      <c r="H519" s="5" t="str">
        <f>_xlfn.XLOOKUP(E519,[1]!Data[CEDULA],[1]!Data[UBICACIÓN],"No Existe",0,1)</f>
        <v>40 MIL EMPLEOS</v>
      </c>
      <c r="I519" s="5" t="s">
        <v>25911</v>
      </c>
      <c r="J519" s="111" t="str">
        <f>UPPER(TEXT(Data[[#This Row],[F. INICIO]],"mmmm"))</f>
        <v>MARZO</v>
      </c>
      <c r="K519" s="9">
        <v>2</v>
      </c>
      <c r="L519" s="11" t="s">
        <v>5</v>
      </c>
      <c r="M519" s="11" t="s">
        <v>25630</v>
      </c>
      <c r="N519" s="141" t="str">
        <f>_xlfn.XLOOKUP(D519,[1]!Data[CEDULA],[1]!Data[EPS/SURA],"No Existe",0,1)</f>
        <v>COOMEVA</v>
      </c>
      <c r="O519" s="5">
        <f>YEAR(Data[[#This Row],[F. INICIO]])</f>
        <v>2018</v>
      </c>
      <c r="P519" s="17">
        <v>43181</v>
      </c>
      <c r="Q519" s="18">
        <v>43182</v>
      </c>
      <c r="R519" s="5" t="s">
        <v>8939</v>
      </c>
      <c r="S519" s="92" t="str">
        <f>IF(Data[[#This Row],[TIPO DE INCAPACIDAD]]="LICENCIA DE PATERNIDAD","Licencia de paternidad",IF(Data[[#This Row],[TIPO DE INCAPACIDAD]]="LICENCIA DE LUTO","Licencia de Luto",_xlfn.IFNA(VLOOKUP(R519,'CIE-10 PARA RIPS'!$A$6:B13684,2,0),"No especificado")))</f>
        <v>Rinofaringitis aguda [resfriado comun]</v>
      </c>
      <c r="T519" t="str">
        <f>IF(P519&lt;&gt;"", IF(P519&gt;0, IF(P519&lt;=DATE(YEAR(P519),MONTH(P519),DAY(P519)), IF(P519&gt;=DATE(YEAR(P519),MONTH(P519),1), IF(K519&gt;10, C519, IF(SUMIFS($K:$K, $C:$C, C519, $P:$P, "&gt;="&amp;DATE(YEAR(P519),MONTH(P519),1), $P:$P, "&lt;="&amp;EOMONTH(P519,0))&gt;10, C519, "")), ""))), "")</f>
        <v/>
      </c>
      <c r="U519" t="str">
        <f>IF(AND(P519&lt;&gt;"", P519&gt;=DATE(YEAR(P519),MONTH(P519),1), SUMIFS($K:$K, $C:$C, C519, $P:$P, "&gt;="&amp;DATE(YEAR(P519),MONTH(P519),1), $P:$P, "&lt;="&amp;EOMONTH(P519,0))&gt;10), K519, "")</f>
        <v/>
      </c>
      <c r="V519" t="str">
        <f>IF(AND(P519&lt;&gt;"", P519&gt;=DATE(YEAR(P519),MONTH(P519),1), SUMIFS($K:$K, $C:$C, C519, $P:$P, "&gt;="&amp;DATE(YEAR(P519),MONTH(P519),1), $P:$P, "&lt;="&amp;EOMONTH(P519,0))&gt;10), YEAR(P519), "")</f>
        <v/>
      </c>
      <c r="W519" t="str">
        <f>IF(AND(P519&lt;&gt;"", P519&gt;=DATE(YEAR(P519),MONTH(P519),1), SUMIFS($K:$K, $C:$C, C519, $P:$P, "&gt;="&amp;DATE(YEAR(P519),MONTH(P519),1), $P:$P, "&lt;="&amp;EOMONTH(P519,0))&gt;10), TEXT(P519, "MMMM"), "")</f>
        <v/>
      </c>
      <c r="X519" t="str" cm="1">
        <f t="array" ref="X519">IF(AND(P519&lt;&gt;"", P519&gt;=DATE(YEAR(P519),MONTH(P519),1), SUMIFS($K:$K, $C:$C, C519, $P:$P, "&gt;="&amp;DATE(YEAR(P519),MONTH(P519),1), $P:$P, "&lt;="&amp;EOMONTH(P519,0))&gt;10), _xlfn.TEXTJOIN(", ", TRUE, _xlfn._xlws.FILTER($R:$R, ($C:$C=C519) * ($P:$P&gt;=DATE(YEAR(P519),MONTH(P519),1)) * ($P:$P&lt;=EOMONTH(P519,0)))), "")</f>
        <v/>
      </c>
      <c r="Y519" t="str" cm="1">
        <f t="array" ref="Y519">IF(AND(P519&lt;&gt;"", P519&gt;=DATE(YEAR(P519),MONTH(P519),1), SUMIFS($K:$K, $C:$C, C519, $P:$P, "&gt;="&amp;DATE(YEAR(P519),MONTH(P519),1), $P:$P, "&lt;="&amp;EOMONTH(P519,0))&gt;10), _xlfn.TEXTJOIN(", ", TRUE, _xlfn._xlws.FILTER($S:$S, ($C:$C=C519) * ($P:$P&gt;=DATE(YEAR(P519),MONTH(P519),1)) * ($P:$P&lt;=EOMONTH(P519,0)))), "")</f>
        <v/>
      </c>
    </row>
    <row r="520" spans="1:25" x14ac:dyDescent="0.25">
      <c r="A520" s="83">
        <v>513</v>
      </c>
      <c r="B520" s="111" t="s">
        <v>26038</v>
      </c>
      <c r="C520" s="159" t="str">
        <f>_xlfn.XLOOKUP(D520,[1]!Data[CEDULA],[1]!Data[Nombre Completo],"No Existe",0,1)</f>
        <v>BELCY CECILIA GOMEZ DOMINGUEZ</v>
      </c>
      <c r="D520" s="163">
        <v>32750719</v>
      </c>
      <c r="E520" s="140">
        <f>IFERROR(_xlfn.NUMBERVALUE(Data[[#This Row],[CEDULA ]],",","."),_xlfn.NUMBERVALUE(Data[[#This Row],[CEDULA ]],".",","))</f>
        <v>32750719</v>
      </c>
      <c r="F520" s="140" t="str">
        <f>_xlfn.XLOOKUP(E520,[1]!Data[CEDULA],[1]!Data[CARGO],"No Existe",0,1)</f>
        <v>SUPERNUMERARIO(A)</v>
      </c>
      <c r="G520" s="5" t="str">
        <f>_xlfn.XLOOKUP(E520,[1]!Data[CEDULA],[1]!Data[EMPRESA DONDE PRESTA SERVICIO],"No Existe",0,1)</f>
        <v>COMFAMILIAR ATLANTICO</v>
      </c>
      <c r="H520" s="5" t="str">
        <f>_xlfn.XLOOKUP(E520,[1]!Data[CEDULA],[1]!Data[UBICACIÓN],"No Existe",0,1)</f>
        <v>C.R.U</v>
      </c>
      <c r="I520" s="5" t="s">
        <v>25911</v>
      </c>
      <c r="J520" s="111" t="str">
        <f>UPPER(TEXT(Data[[#This Row],[F. INICIO]],"mmmm"))</f>
        <v>MARZO</v>
      </c>
      <c r="K520" s="9">
        <v>1</v>
      </c>
      <c r="L520" s="11" t="s">
        <v>5</v>
      </c>
      <c r="M520" s="11" t="s">
        <v>25630</v>
      </c>
      <c r="N520" s="141" t="str">
        <f>_xlfn.XLOOKUP(D520,[1]!Data[CEDULA],[1]!Data[EPS/SURA],"No Existe",0,1)</f>
        <v>COOMEVA</v>
      </c>
      <c r="O520" s="5">
        <f>YEAR(Data[[#This Row],[F. INICIO]])</f>
        <v>2018</v>
      </c>
      <c r="P520" s="17">
        <v>43175</v>
      </c>
      <c r="Q520" s="17">
        <v>43175</v>
      </c>
      <c r="R520" s="4" t="s">
        <v>7133</v>
      </c>
      <c r="S520" s="92" t="str">
        <f>IF(Data[[#This Row],[TIPO DE INCAPACIDAD]]="LICENCIA DE PATERNIDAD","Licencia de paternidad",IF(Data[[#This Row],[TIPO DE INCAPACIDAD]]="LICENCIA DE LUTO","Licencia de Luto",_xlfn.IFNA(VLOOKUP(R520,'CIE-10 PARA RIPS'!$A$6:B13685,2,0),"No especificado")))</f>
        <v>Endometriosis, no especificada</v>
      </c>
      <c r="T520" t="str">
        <f>IF(P520&lt;&gt;"", IF(P520&gt;0, IF(P520&lt;=DATE(YEAR(P520),MONTH(P520),DAY(P520)), IF(P520&gt;=DATE(YEAR(P520),MONTH(P520),1), IF(K520&gt;10, C520, IF(SUMIFS($K:$K, $C:$C, C520, $P:$P, "&gt;="&amp;DATE(YEAR(P520),MONTH(P520),1), $P:$P, "&lt;="&amp;EOMONTH(P520,0))&gt;10, C520, "")), ""))), "")</f>
        <v/>
      </c>
      <c r="U520" t="str">
        <f>IF(AND(P520&lt;&gt;"", P520&gt;=DATE(YEAR(P520),MONTH(P520),1), SUMIFS($K:$K, $C:$C, C520, $P:$P, "&gt;="&amp;DATE(YEAR(P520),MONTH(P520),1), $P:$P, "&lt;="&amp;EOMONTH(P520,0))&gt;10), K520, "")</f>
        <v/>
      </c>
      <c r="V520" t="str">
        <f>IF(AND(P520&lt;&gt;"", P520&gt;=DATE(YEAR(P520),MONTH(P520),1), SUMIFS($K:$K, $C:$C, C520, $P:$P, "&gt;="&amp;DATE(YEAR(P520),MONTH(P520),1), $P:$P, "&lt;="&amp;EOMONTH(P520,0))&gt;10), YEAR(P520), "")</f>
        <v/>
      </c>
      <c r="W520" t="str">
        <f>IF(AND(P520&lt;&gt;"", P520&gt;=DATE(YEAR(P520),MONTH(P520),1), SUMIFS($K:$K, $C:$C, C520, $P:$P, "&gt;="&amp;DATE(YEAR(P520),MONTH(P520),1), $P:$P, "&lt;="&amp;EOMONTH(P520,0))&gt;10), TEXT(P520, "MMMM"), "")</f>
        <v/>
      </c>
      <c r="X520" t="str" cm="1">
        <f t="array" ref="X520">IF(AND(P520&lt;&gt;"", P520&gt;=DATE(YEAR(P520),MONTH(P520),1), SUMIFS($K:$K, $C:$C, C520, $P:$P, "&gt;="&amp;DATE(YEAR(P520),MONTH(P520),1), $P:$P, "&lt;="&amp;EOMONTH(P520,0))&gt;10), _xlfn.TEXTJOIN(", ", TRUE, _xlfn._xlws.FILTER($R:$R, ($C:$C=C520) * ($P:$P&gt;=DATE(YEAR(P520),MONTH(P520),1)) * ($P:$P&lt;=EOMONTH(P520,0)))), "")</f>
        <v/>
      </c>
      <c r="Y520" t="str" cm="1">
        <f t="array" ref="Y520">IF(AND(P520&lt;&gt;"", P520&gt;=DATE(YEAR(P520),MONTH(P520),1), SUMIFS($K:$K, $C:$C, C520, $P:$P, "&gt;="&amp;DATE(YEAR(P520),MONTH(P520),1), $P:$P, "&lt;="&amp;EOMONTH(P520,0))&gt;10), _xlfn.TEXTJOIN(", ", TRUE, _xlfn._xlws.FILTER($S:$S, ($C:$C=C520) * ($P:$P&gt;=DATE(YEAR(P520),MONTH(P520),1)) * ($P:$P&lt;=EOMONTH(P520,0)))), "")</f>
        <v/>
      </c>
    </row>
    <row r="521" spans="1:25" x14ac:dyDescent="0.25">
      <c r="A521" s="83">
        <v>514</v>
      </c>
      <c r="B521" s="111" t="s">
        <v>26038</v>
      </c>
      <c r="C521" s="159" t="str">
        <f>_xlfn.XLOOKUP(D521,[1]!Data[CEDULA],[1]!Data[Nombre Completo],"No Existe",0,1)</f>
        <v>SHAKIRA DAYANS SANTOYA MARIOTTE</v>
      </c>
      <c r="D521" s="162">
        <v>1140841070</v>
      </c>
      <c r="E521" s="139">
        <f>IFERROR(_xlfn.NUMBERVALUE(Data[[#This Row],[CEDULA ]],",","."),_xlfn.NUMBERVALUE(Data[[#This Row],[CEDULA ]],".",","))</f>
        <v>1140841070</v>
      </c>
      <c r="F521" s="139" t="str">
        <f>_xlfn.XLOOKUP(E521,[1]!Data[CEDULA],[1]!Data[CARGO],"No Existe",0,1)</f>
        <v>AUXILIAR</v>
      </c>
      <c r="G521" s="5" t="str">
        <f>_xlfn.XLOOKUP(E521,[1]!Data[CEDULA],[1]!Data[EMPRESA DONDE PRESTA SERVICIO],"No Existe",0,1)</f>
        <v>COMFAMILIAR ATLANTICO</v>
      </c>
      <c r="H521" s="5" t="str">
        <f>_xlfn.XLOOKUP(E521,[1]!Data[CEDULA],[1]!Data[UBICACIÓN],"No Existe",0,1)</f>
        <v>C.ATENCION C.82</v>
      </c>
      <c r="I521" s="5" t="s">
        <v>25911</v>
      </c>
      <c r="J521" s="111" t="str">
        <f>UPPER(TEXT(Data[[#This Row],[F. INICIO]],"mmmm"))</f>
        <v>MARZO</v>
      </c>
      <c r="K521" s="9">
        <v>2</v>
      </c>
      <c r="L521" s="11" t="s">
        <v>5</v>
      </c>
      <c r="M521" s="11" t="s">
        <v>25630</v>
      </c>
      <c r="N521" s="141" t="str">
        <f>_xlfn.XLOOKUP(D521,[1]!Data[CEDULA],[1]!Data[EPS/SURA],"No Existe",0,1)</f>
        <v>EPS/SURA</v>
      </c>
      <c r="O521" s="5">
        <f>YEAR(Data[[#This Row],[F. INICIO]])</f>
        <v>2018</v>
      </c>
      <c r="P521" s="17">
        <v>43167</v>
      </c>
      <c r="Q521" s="18">
        <v>43168</v>
      </c>
      <c r="R521" s="8" t="s">
        <v>8939</v>
      </c>
      <c r="S521" s="92" t="str">
        <f>IF(Data[[#This Row],[TIPO DE INCAPACIDAD]]="LICENCIA DE PATERNIDAD","Licencia de paternidad",IF(Data[[#This Row],[TIPO DE INCAPACIDAD]]="LICENCIA DE LUTO","Licencia de Luto",_xlfn.IFNA(VLOOKUP(R521,'CIE-10 PARA RIPS'!$A$6:B13686,2,0),"No especificado")))</f>
        <v>Rinofaringitis aguda [resfriado comun]</v>
      </c>
      <c r="T521" t="str">
        <f>IF(P521&lt;&gt;"", IF(P521&gt;0, IF(P521&lt;=DATE(YEAR(P521),MONTH(P521),DAY(P521)), IF(P521&gt;=DATE(YEAR(P521),MONTH(P521),1), IF(K521&gt;10, C521, IF(SUMIFS($K:$K, $C:$C, C521, $P:$P, "&gt;="&amp;DATE(YEAR(P521),MONTH(P521),1), $P:$P, "&lt;="&amp;EOMONTH(P521,0))&gt;10, C521, "")), ""))), "")</f>
        <v/>
      </c>
      <c r="U521" t="str">
        <f>IF(AND(P521&lt;&gt;"", P521&gt;=DATE(YEAR(P521),MONTH(P521),1), SUMIFS($K:$K, $C:$C, C521, $P:$P, "&gt;="&amp;DATE(YEAR(P521),MONTH(P521),1), $P:$P, "&lt;="&amp;EOMONTH(P521,0))&gt;10), K521, "")</f>
        <v/>
      </c>
      <c r="V521" t="str">
        <f>IF(AND(P521&lt;&gt;"", P521&gt;=DATE(YEAR(P521),MONTH(P521),1), SUMIFS($K:$K, $C:$C, C521, $P:$P, "&gt;="&amp;DATE(YEAR(P521),MONTH(P521),1), $P:$P, "&lt;="&amp;EOMONTH(P521,0))&gt;10), YEAR(P521), "")</f>
        <v/>
      </c>
      <c r="W521" t="str">
        <f>IF(AND(P521&lt;&gt;"", P521&gt;=DATE(YEAR(P521),MONTH(P521),1), SUMIFS($K:$K, $C:$C, C521, $P:$P, "&gt;="&amp;DATE(YEAR(P521),MONTH(P521),1), $P:$P, "&lt;="&amp;EOMONTH(P521,0))&gt;10), TEXT(P521, "MMMM"), "")</f>
        <v/>
      </c>
      <c r="X521" t="str" cm="1">
        <f t="array" ref="X521">IF(AND(P521&lt;&gt;"", P521&gt;=DATE(YEAR(P521),MONTH(P521),1), SUMIFS($K:$K, $C:$C, C521, $P:$P, "&gt;="&amp;DATE(YEAR(P521),MONTH(P521),1), $P:$P, "&lt;="&amp;EOMONTH(P521,0))&gt;10), _xlfn.TEXTJOIN(", ", TRUE, _xlfn._xlws.FILTER($R:$R, ($C:$C=C521) * ($P:$P&gt;=DATE(YEAR(P521),MONTH(P521),1)) * ($P:$P&lt;=EOMONTH(P521,0)))), "")</f>
        <v/>
      </c>
      <c r="Y521" t="str" cm="1">
        <f t="array" ref="Y521">IF(AND(P521&lt;&gt;"", P521&gt;=DATE(YEAR(P521),MONTH(P521),1), SUMIFS($K:$K, $C:$C, C521, $P:$P, "&gt;="&amp;DATE(YEAR(P521),MONTH(P521),1), $P:$P, "&lt;="&amp;EOMONTH(P521,0))&gt;10), _xlfn.TEXTJOIN(", ", TRUE, _xlfn._xlws.FILTER($S:$S, ($C:$C=C521) * ($P:$P&gt;=DATE(YEAR(P521),MONTH(P521),1)) * ($P:$P&lt;=EOMONTH(P521,0)))), "")</f>
        <v/>
      </c>
    </row>
    <row r="522" spans="1:25" x14ac:dyDescent="0.25">
      <c r="A522" s="83">
        <v>515</v>
      </c>
      <c r="B522" s="111" t="s">
        <v>26038</v>
      </c>
      <c r="C522" s="159" t="str">
        <f>_xlfn.XLOOKUP(D522,[1]!Data[CEDULA],[1]!Data[Nombre Completo],"No Existe",0,1)</f>
        <v>JHONNY MANUEL ARRIETA LLANOS</v>
      </c>
      <c r="D522" s="162">
        <v>8699499</v>
      </c>
      <c r="E522" s="139">
        <f>IFERROR(_xlfn.NUMBERVALUE(Data[[#This Row],[CEDULA ]],",","."),_xlfn.NUMBERVALUE(Data[[#This Row],[CEDULA ]],".",","))</f>
        <v>8699499</v>
      </c>
      <c r="F522" s="139" t="str">
        <f>_xlfn.XLOOKUP(E522,[1]!Data[CEDULA],[1]!Data[CARGO],"No Existe",0,1)</f>
        <v>SUPERNUMERARIO(A)</v>
      </c>
      <c r="G522" s="5" t="str">
        <f>_xlfn.XLOOKUP(E522,[1]!Data[CEDULA],[1]!Data[EMPRESA DONDE PRESTA SERVICIO],"No Existe",0,1)</f>
        <v>COMFAMILIAR ATLANTICO</v>
      </c>
      <c r="H522" s="5" t="str">
        <f>_xlfn.XLOOKUP(E522,[1]!Data[CEDULA],[1]!Data[UBICACIÓN],"No Existe",0,1)</f>
        <v>SEDE NORTE MERCADEO</v>
      </c>
      <c r="I522" s="5" t="s">
        <v>25912</v>
      </c>
      <c r="J522" s="111" t="str">
        <f>UPPER(TEXT(Data[[#This Row],[F. INICIO]],"mmmm"))</f>
        <v>MARZO</v>
      </c>
      <c r="K522" s="9">
        <v>3</v>
      </c>
      <c r="L522" s="11" t="s">
        <v>5</v>
      </c>
      <c r="M522" s="11" t="s">
        <v>25630</v>
      </c>
      <c r="N522" s="141" t="str">
        <f>_xlfn.XLOOKUP(D522,[1]!Data[CEDULA],[1]!Data[EPS/SURA],"No Existe",0,1)</f>
        <v>CAJACOPI</v>
      </c>
      <c r="O522" s="5">
        <f>YEAR(Data[[#This Row],[F. INICIO]])</f>
        <v>2018</v>
      </c>
      <c r="P522" s="17">
        <v>43163</v>
      </c>
      <c r="Q522" s="17">
        <v>43175</v>
      </c>
      <c r="R522" s="4" t="s">
        <v>8823</v>
      </c>
      <c r="S522" s="92" t="str">
        <f>IF(Data[[#This Row],[TIPO DE INCAPACIDAD]]="LICENCIA DE PATERNIDAD","Licencia de paternidad",IF(Data[[#This Row],[TIPO DE INCAPACIDAD]]="LICENCIA DE LUTO","Licencia de Luto",_xlfn.IFNA(VLOOKUP(R522,'CIE-10 PARA RIPS'!$A$6:B13687,2,0),"No especificado")))</f>
        <v>Bronquitis, no especificada como aguda o cronica</v>
      </c>
      <c r="T522" t="str">
        <f>IF(P522&lt;&gt;"", IF(P522&gt;0, IF(P522&lt;=DATE(YEAR(P522),MONTH(P522),DAY(P522)), IF(P522&gt;=DATE(YEAR(P522),MONTH(P522),1), IF(K522&gt;10, C522, IF(SUMIFS($K:$K, $C:$C, C522, $P:$P, "&gt;="&amp;DATE(YEAR(P522),MONTH(P522),1), $P:$P, "&lt;="&amp;EOMONTH(P522,0))&gt;10, C522, "")), ""))), "")</f>
        <v/>
      </c>
      <c r="U522" t="str">
        <f>IF(AND(P522&lt;&gt;"", P522&gt;=DATE(YEAR(P522),MONTH(P522),1), SUMIFS($K:$K, $C:$C, C522, $P:$P, "&gt;="&amp;DATE(YEAR(P522),MONTH(P522),1), $P:$P, "&lt;="&amp;EOMONTH(P522,0))&gt;10), K522, "")</f>
        <v/>
      </c>
      <c r="V522" t="str">
        <f>IF(AND(P522&lt;&gt;"", P522&gt;=DATE(YEAR(P522),MONTH(P522),1), SUMIFS($K:$K, $C:$C, C522, $P:$P, "&gt;="&amp;DATE(YEAR(P522),MONTH(P522),1), $P:$P, "&lt;="&amp;EOMONTH(P522,0))&gt;10), YEAR(P522), "")</f>
        <v/>
      </c>
      <c r="W522" t="str">
        <f>IF(AND(P522&lt;&gt;"", P522&gt;=DATE(YEAR(P522),MONTH(P522),1), SUMIFS($K:$K, $C:$C, C522, $P:$P, "&gt;="&amp;DATE(YEAR(P522),MONTH(P522),1), $P:$P, "&lt;="&amp;EOMONTH(P522,0))&gt;10), TEXT(P522, "MMMM"), "")</f>
        <v/>
      </c>
      <c r="X522" t="str" cm="1">
        <f t="array" ref="X522">IF(AND(P522&lt;&gt;"", P522&gt;=DATE(YEAR(P522),MONTH(P522),1), SUMIFS($K:$K, $C:$C, C522, $P:$P, "&gt;="&amp;DATE(YEAR(P522),MONTH(P522),1), $P:$P, "&lt;="&amp;EOMONTH(P522,0))&gt;10), _xlfn.TEXTJOIN(", ", TRUE, _xlfn._xlws.FILTER($R:$R, ($C:$C=C522) * ($P:$P&gt;=DATE(YEAR(P522),MONTH(P522),1)) * ($P:$P&lt;=EOMONTH(P522,0)))), "")</f>
        <v/>
      </c>
      <c r="Y522" t="str" cm="1">
        <f t="array" ref="Y522">IF(AND(P522&lt;&gt;"", P522&gt;=DATE(YEAR(P522),MONTH(P522),1), SUMIFS($K:$K, $C:$C, C522, $P:$P, "&gt;="&amp;DATE(YEAR(P522),MONTH(P522),1), $P:$P, "&lt;="&amp;EOMONTH(P522,0))&gt;10), _xlfn.TEXTJOIN(", ", TRUE, _xlfn._xlws.FILTER($S:$S, ($C:$C=C522) * ($P:$P&gt;=DATE(YEAR(P522),MONTH(P522),1)) * ($P:$P&lt;=EOMONTH(P522,0)))), "")</f>
        <v/>
      </c>
    </row>
    <row r="523" spans="1:25" x14ac:dyDescent="0.25">
      <c r="A523" s="83">
        <v>516</v>
      </c>
      <c r="B523" s="111" t="s">
        <v>26038</v>
      </c>
      <c r="C523" s="159" t="str">
        <f>_xlfn.XLOOKUP(D523,[1]!Data[CEDULA],[1]!Data[Nombre Completo],"No Existe",0,1)</f>
        <v>JOSE LUIS RUIZ CASTILLO</v>
      </c>
      <c r="D523" s="163">
        <v>72000311</v>
      </c>
      <c r="E523" s="140">
        <f>IFERROR(_xlfn.NUMBERVALUE(Data[[#This Row],[CEDULA ]],",","."),_xlfn.NUMBERVALUE(Data[[#This Row],[CEDULA ]],".",","))</f>
        <v>72000311</v>
      </c>
      <c r="F523" s="140" t="str">
        <f>_xlfn.XLOOKUP(E523,[1]!Data[CEDULA],[1]!Data[CARGO],"No Existe",0,1)</f>
        <v>BARMAN</v>
      </c>
      <c r="G523" s="5" t="str">
        <f>_xlfn.XLOOKUP(E523,[1]!Data[CEDULA],[1]!Data[EMPRESA DONDE PRESTA SERVICIO],"No Existe",0,1)</f>
        <v>COMFAMILIAR ATLANTICO</v>
      </c>
      <c r="H523" s="5" t="str">
        <f>_xlfn.XLOOKUP(E523,[1]!Data[CEDULA],[1]!Data[UBICACIÓN],"No Existe",0,1)</f>
        <v>C.ATENCION. C.76</v>
      </c>
      <c r="I523" s="5" t="s">
        <v>25912</v>
      </c>
      <c r="J523" s="111" t="str">
        <f>UPPER(TEXT(Data[[#This Row],[F. INICIO]],"mmmm"))</f>
        <v>MARZO</v>
      </c>
      <c r="K523" s="9">
        <v>4</v>
      </c>
      <c r="L523" s="11" t="s">
        <v>5</v>
      </c>
      <c r="M523" s="11" t="s">
        <v>25630</v>
      </c>
      <c r="N523" s="141" t="str">
        <f>_xlfn.XLOOKUP(D523,[1]!Data[CEDULA],[1]!Data[EPS/SURA],"No Existe",0,1)</f>
        <v>E.P.S SANITAS</v>
      </c>
      <c r="O523" s="5">
        <f>YEAR(Data[[#This Row],[F. INICIO]])</f>
        <v>2018</v>
      </c>
      <c r="P523" s="17">
        <v>43177</v>
      </c>
      <c r="Q523" s="18">
        <v>43180</v>
      </c>
      <c r="R523" s="4" t="s">
        <v>5613</v>
      </c>
      <c r="S523" s="92" t="str">
        <f>IF(Data[[#This Row],[TIPO DE INCAPACIDAD]]="LICENCIA DE PATERNIDAD","Licencia de paternidad",IF(Data[[#This Row],[TIPO DE INCAPACIDAD]]="LICENCIA DE LUTO","Licencia de Luto",_xlfn.IFNA(VLOOKUP(R523,'CIE-10 PARA RIPS'!$A$6:B13688,2,0),"No especificado")))</f>
        <v>Hipo</v>
      </c>
      <c r="T523" t="str">
        <f>IF(P523&lt;&gt;"", IF(P523&gt;0, IF(P523&lt;=DATE(YEAR(P523),MONTH(P523),DAY(P523)), IF(P523&gt;=DATE(YEAR(P523),MONTH(P523),1), IF(K523&gt;10, C523, IF(SUMIFS($K:$K, $C:$C, C523, $P:$P, "&gt;="&amp;DATE(YEAR(P523),MONTH(P523),1), $P:$P, "&lt;="&amp;EOMONTH(P523,0))&gt;10, C523, "")), ""))), "")</f>
        <v>JOSE LUIS RUIZ CASTILLO</v>
      </c>
      <c r="U523">
        <f>IF(AND(P523&lt;&gt;"", P523&gt;=DATE(YEAR(P523),MONTH(P523),1), SUMIFS($K:$K, $C:$C, C523, $P:$P, "&gt;="&amp;DATE(YEAR(P523),MONTH(P523),1), $P:$P, "&lt;="&amp;EOMONTH(P523,0))&gt;10), K523, "")</f>
        <v>4</v>
      </c>
      <c r="V523">
        <f>IF(AND(P523&lt;&gt;"", P523&gt;=DATE(YEAR(P523),MONTH(P523),1), SUMIFS($K:$K, $C:$C, C523, $P:$P, "&gt;="&amp;DATE(YEAR(P523),MONTH(P523),1), $P:$P, "&lt;="&amp;EOMONTH(P523,0))&gt;10), YEAR(P523), "")</f>
        <v>2018</v>
      </c>
      <c r="W523" t="str">
        <f>IF(AND(P523&lt;&gt;"", P523&gt;=DATE(YEAR(P523),MONTH(P523),1), SUMIFS($K:$K, $C:$C, C523, $P:$P, "&gt;="&amp;DATE(YEAR(P523),MONTH(P523),1), $P:$P, "&lt;="&amp;EOMONTH(P523,0))&gt;10), TEXT(P523, "MMMM"), "")</f>
        <v>marzo</v>
      </c>
      <c r="X523" t="str" cm="1">
        <f t="array" ref="X523">IF(AND(P523&lt;&gt;"", P523&gt;=DATE(YEAR(P523),MONTH(P523),1), SUMIFS($K:$K, $C:$C, C523, $P:$P, "&gt;="&amp;DATE(YEAR(P523),MONTH(P523),1), $P:$P, "&lt;="&amp;EOMONTH(P523,0))&gt;10), _xlfn.TEXTJOIN(", ", TRUE, _xlfn._xlws.FILTER($R:$R, ($C:$C=C523) * ($P:$P&gt;=DATE(YEAR(P523),MONTH(P523),1)) * ($P:$P&lt;=EOMONTH(P523,0)))), "")</f>
        <v>R066, K219, R066, R066</v>
      </c>
      <c r="Y523" t="str" cm="1">
        <f t="array" ref="Y523">IF(AND(P523&lt;&gt;"", P523&gt;=DATE(YEAR(P523),MONTH(P523),1), SUMIFS($K:$K, $C:$C, C523, $P:$P, "&gt;="&amp;DATE(YEAR(P523),MONTH(P523),1), $P:$P, "&lt;="&amp;EOMONTH(P523,0))&gt;10), _xlfn.TEXTJOIN(", ", TRUE, _xlfn._xlws.FILTER($S:$S, ($C:$C=C523) * ($P:$P&gt;=DATE(YEAR(P523),MONTH(P523),1)) * ($P:$P&lt;=EOMONTH(P523,0)))), "")</f>
        <v>Hipo, Enfermedad del reflujo gastroesofagico sin esofagitis, Hipo, Hipo</v>
      </c>
    </row>
    <row r="524" spans="1:25" x14ac:dyDescent="0.25">
      <c r="A524" s="83">
        <v>517</v>
      </c>
      <c r="B524" s="111" t="s">
        <v>26038</v>
      </c>
      <c r="C524" s="159" t="str">
        <f>_xlfn.XLOOKUP(D524,[1]!Data[CEDULA],[1]!Data[Nombre Completo],"No Existe",0,1)</f>
        <v>HARRY ALBERTO SANTOYA MARIOTTE</v>
      </c>
      <c r="D524" s="163">
        <v>8801424</v>
      </c>
      <c r="E524" s="140">
        <f>IFERROR(_xlfn.NUMBERVALUE(Data[[#This Row],[CEDULA ]],",","."),_xlfn.NUMBERVALUE(Data[[#This Row],[CEDULA ]],".",","))</f>
        <v>8801424</v>
      </c>
      <c r="F524" s="140" t="str">
        <f>_xlfn.XLOOKUP(E524,[1]!Data[CEDULA],[1]!Data[CARGO],"No Existe",0,1)</f>
        <v>SUPERNUMERARIO(A)</v>
      </c>
      <c r="G524" s="5" t="str">
        <f>_xlfn.XLOOKUP(E524,[1]!Data[CEDULA],[1]!Data[EMPRESA DONDE PRESTA SERVICIO],"No Existe",0,1)</f>
        <v>COMFAMILIAR ATLANTICO</v>
      </c>
      <c r="H524" s="5" t="str">
        <f>_xlfn.XLOOKUP(E524,[1]!Data[CEDULA],[1]!Data[UBICACIÓN],"No Existe",0,1)</f>
        <v>CENTRO RECREACIONAL CLL 48</v>
      </c>
      <c r="I524" s="5" t="s">
        <v>25912</v>
      </c>
      <c r="J524" s="111" t="str">
        <f>UPPER(TEXT(Data[[#This Row],[F. INICIO]],"mmmm"))</f>
        <v>MARZO</v>
      </c>
      <c r="K524" s="9">
        <v>1</v>
      </c>
      <c r="L524" s="11" t="s">
        <v>5</v>
      </c>
      <c r="M524" s="11" t="s">
        <v>25630</v>
      </c>
      <c r="N524" s="141" t="str">
        <f>_xlfn.XLOOKUP(D524,[1]!Data[CEDULA],[1]!Data[EPS/SURA],"No Existe",0,1)</f>
        <v>EPS/SURA</v>
      </c>
      <c r="O524" s="5">
        <f>YEAR(Data[[#This Row],[F. INICIO]])</f>
        <v>2018</v>
      </c>
      <c r="P524" s="17">
        <v>43181</v>
      </c>
      <c r="Q524" s="17">
        <v>43181</v>
      </c>
      <c r="R524" s="4" t="s">
        <v>60</v>
      </c>
      <c r="S524" s="92" t="str">
        <f>IF(Data[[#This Row],[TIPO DE INCAPACIDAD]]="LICENCIA DE PATERNIDAD","Licencia de paternidad",IF(Data[[#This Row],[TIPO DE INCAPACIDAD]]="LICENCIA DE LUTO","Licencia de Luto",_xlfn.IFNA(VLOOKUP(R524,'CIE-10 PARA RIPS'!$A$6:B13689,2,0),"No especificado")))</f>
        <v>Infeccion intestinal viral, sin otra especificacion</v>
      </c>
      <c r="T524" t="str">
        <f>IF(P524&lt;&gt;"", IF(P524&gt;0, IF(P524&lt;=DATE(YEAR(P524),MONTH(P524),DAY(P524)), IF(P524&gt;=DATE(YEAR(P524),MONTH(P524),1), IF(K524&gt;10, C524, IF(SUMIFS($K:$K, $C:$C, C524, $P:$P, "&gt;="&amp;DATE(YEAR(P524),MONTH(P524),1), $P:$P, "&lt;="&amp;EOMONTH(P524,0))&gt;10, C524, "")), ""))), "")</f>
        <v/>
      </c>
      <c r="U524" t="str">
        <f>IF(AND(P524&lt;&gt;"", P524&gt;=DATE(YEAR(P524),MONTH(P524),1), SUMIFS($K:$K, $C:$C, C524, $P:$P, "&gt;="&amp;DATE(YEAR(P524),MONTH(P524),1), $P:$P, "&lt;="&amp;EOMONTH(P524,0))&gt;10), K524, "")</f>
        <v/>
      </c>
      <c r="V524" t="str">
        <f>IF(AND(P524&lt;&gt;"", P524&gt;=DATE(YEAR(P524),MONTH(P524),1), SUMIFS($K:$K, $C:$C, C524, $P:$P, "&gt;="&amp;DATE(YEAR(P524),MONTH(P524),1), $P:$P, "&lt;="&amp;EOMONTH(P524,0))&gt;10), YEAR(P524), "")</f>
        <v/>
      </c>
      <c r="W524" t="str">
        <f>IF(AND(P524&lt;&gt;"", P524&gt;=DATE(YEAR(P524),MONTH(P524),1), SUMIFS($K:$K, $C:$C, C524, $P:$P, "&gt;="&amp;DATE(YEAR(P524),MONTH(P524),1), $P:$P, "&lt;="&amp;EOMONTH(P524,0))&gt;10), TEXT(P524, "MMMM"), "")</f>
        <v/>
      </c>
      <c r="X524" t="str" cm="1">
        <f t="array" ref="X524">IF(AND(P524&lt;&gt;"", P524&gt;=DATE(YEAR(P524),MONTH(P524),1), SUMIFS($K:$K, $C:$C, C524, $P:$P, "&gt;="&amp;DATE(YEAR(P524),MONTH(P524),1), $P:$P, "&lt;="&amp;EOMONTH(P524,0))&gt;10), _xlfn.TEXTJOIN(", ", TRUE, _xlfn._xlws.FILTER($R:$R, ($C:$C=C524) * ($P:$P&gt;=DATE(YEAR(P524),MONTH(P524),1)) * ($P:$P&lt;=EOMONTH(P524,0)))), "")</f>
        <v/>
      </c>
      <c r="Y524" t="str" cm="1">
        <f t="array" ref="Y524">IF(AND(P524&lt;&gt;"", P524&gt;=DATE(YEAR(P524),MONTH(P524),1), SUMIFS($K:$K, $C:$C, C524, $P:$P, "&gt;="&amp;DATE(YEAR(P524),MONTH(P524),1), $P:$P, "&lt;="&amp;EOMONTH(P524,0))&gt;10), _xlfn.TEXTJOIN(", ", TRUE, _xlfn._xlws.FILTER($S:$S, ($C:$C=C524) * ($P:$P&gt;=DATE(YEAR(P524),MONTH(P524),1)) * ($P:$P&lt;=EOMONTH(P524,0)))), "")</f>
        <v/>
      </c>
    </row>
    <row r="525" spans="1:25" x14ac:dyDescent="0.25">
      <c r="A525" s="83">
        <v>518</v>
      </c>
      <c r="B525" s="111" t="s">
        <v>26038</v>
      </c>
      <c r="C525" s="159" t="str">
        <f>_xlfn.XLOOKUP(D525,[1]!Data[CEDULA],[1]!Data[Nombre Completo],"No Existe",0,1)</f>
        <v>LISBETH JUDITH PEREZ ROBLES</v>
      </c>
      <c r="D525" s="163">
        <v>32771211</v>
      </c>
      <c r="E525" s="140">
        <f>IFERROR(_xlfn.NUMBERVALUE(Data[[#This Row],[CEDULA ]],",","."),_xlfn.NUMBERVALUE(Data[[#This Row],[CEDULA ]],".",","))</f>
        <v>32771211</v>
      </c>
      <c r="F525" s="140" t="str">
        <f>_xlfn.XLOOKUP(E525,[1]!Data[CEDULA],[1]!Data[CARGO],"No Existe",0,1)</f>
        <v>AUXILIAR DE SISTEMAS</v>
      </c>
      <c r="G525" s="5" t="str">
        <f>_xlfn.XLOOKUP(E525,[1]!Data[CEDULA],[1]!Data[EMPRESA DONDE PRESTA SERVICIO],"No Existe",0,1)</f>
        <v>COMFAMILIAR ATLANTICO</v>
      </c>
      <c r="H525" s="5" t="str">
        <f>_xlfn.XLOOKUP(E525,[1]!Data[CEDULA],[1]!Data[UBICACIÓN],"No Existe",0,1)</f>
        <v>CLUB SOCIAL</v>
      </c>
      <c r="I525" s="5" t="s">
        <v>25911</v>
      </c>
      <c r="J525" s="111" t="str">
        <f>UPPER(TEXT(Data[[#This Row],[F. INICIO]],"mmmm"))</f>
        <v>MARZO</v>
      </c>
      <c r="K525" s="9">
        <v>2</v>
      </c>
      <c r="L525" s="11" t="s">
        <v>5</v>
      </c>
      <c r="M525" s="11" t="s">
        <v>25630</v>
      </c>
      <c r="N525" s="141" t="str">
        <f>_xlfn.XLOOKUP(D525,[1]!Data[CEDULA],[1]!Data[EPS/SURA],"No Existe",0,1)</f>
        <v>E.P.S SANITAS</v>
      </c>
      <c r="O525" s="5">
        <f>YEAR(Data[[#This Row],[F. INICIO]])</f>
        <v>2018</v>
      </c>
      <c r="P525" s="17">
        <v>43182</v>
      </c>
      <c r="Q525" s="18">
        <v>43183</v>
      </c>
      <c r="R525" s="5" t="s">
        <v>7825</v>
      </c>
      <c r="S525" s="92" t="str">
        <f>IF(Data[[#This Row],[TIPO DE INCAPACIDAD]]="LICENCIA DE PATERNIDAD","Licencia de paternidad",IF(Data[[#This Row],[TIPO DE INCAPACIDAD]]="LICENCIA DE LUTO","Licencia de Luto",_xlfn.IFNA(VLOOKUP(R525,'CIE-10 PARA RIPS'!$A$6:B13690,2,0),"No especificado")))</f>
        <v>Otros trastornos internos de la rodilla</v>
      </c>
      <c r="T525" t="str">
        <f>IF(P525&lt;&gt;"", IF(P525&gt;0, IF(P525&lt;=DATE(YEAR(P525),MONTH(P525),DAY(P525)), IF(P525&gt;=DATE(YEAR(P525),MONTH(P525),1), IF(K525&gt;10, C525, IF(SUMIFS($K:$K, $C:$C, C525, $P:$P, "&gt;="&amp;DATE(YEAR(P525),MONTH(P525),1), $P:$P, "&lt;="&amp;EOMONTH(P525,0))&gt;10, C525, "")), ""))), "")</f>
        <v/>
      </c>
      <c r="U525" t="str">
        <f>IF(AND(P525&lt;&gt;"", P525&gt;=DATE(YEAR(P525),MONTH(P525),1), SUMIFS($K:$K, $C:$C, C525, $P:$P, "&gt;="&amp;DATE(YEAR(P525),MONTH(P525),1), $P:$P, "&lt;="&amp;EOMONTH(P525,0))&gt;10), K525, "")</f>
        <v/>
      </c>
      <c r="V525" t="str">
        <f>IF(AND(P525&lt;&gt;"", P525&gt;=DATE(YEAR(P525),MONTH(P525),1), SUMIFS($K:$K, $C:$C, C525, $P:$P, "&gt;="&amp;DATE(YEAR(P525),MONTH(P525),1), $P:$P, "&lt;="&amp;EOMONTH(P525,0))&gt;10), YEAR(P525), "")</f>
        <v/>
      </c>
      <c r="W525" t="str">
        <f>IF(AND(P525&lt;&gt;"", P525&gt;=DATE(YEAR(P525),MONTH(P525),1), SUMIFS($K:$K, $C:$C, C525, $P:$P, "&gt;="&amp;DATE(YEAR(P525),MONTH(P525),1), $P:$P, "&lt;="&amp;EOMONTH(P525,0))&gt;10), TEXT(P525, "MMMM"), "")</f>
        <v/>
      </c>
      <c r="X525" t="str" cm="1">
        <f t="array" ref="X525">IF(AND(P525&lt;&gt;"", P525&gt;=DATE(YEAR(P525),MONTH(P525),1), SUMIFS($K:$K, $C:$C, C525, $P:$P, "&gt;="&amp;DATE(YEAR(P525),MONTH(P525),1), $P:$P, "&lt;="&amp;EOMONTH(P525,0))&gt;10), _xlfn.TEXTJOIN(", ", TRUE, _xlfn._xlws.FILTER($R:$R, ($C:$C=C525) * ($P:$P&gt;=DATE(YEAR(P525),MONTH(P525),1)) * ($P:$P&lt;=EOMONTH(P525,0)))), "")</f>
        <v/>
      </c>
      <c r="Y525" t="str" cm="1">
        <f t="array" ref="Y525">IF(AND(P525&lt;&gt;"", P525&gt;=DATE(YEAR(P525),MONTH(P525),1), SUMIFS($K:$K, $C:$C, C525, $P:$P, "&gt;="&amp;DATE(YEAR(P525),MONTH(P525),1), $P:$P, "&lt;="&amp;EOMONTH(P525,0))&gt;10), _xlfn.TEXTJOIN(", ", TRUE, _xlfn._xlws.FILTER($S:$S, ($C:$C=C525) * ($P:$P&gt;=DATE(YEAR(P525),MONTH(P525),1)) * ($P:$P&lt;=EOMONTH(P525,0)))), "")</f>
        <v/>
      </c>
    </row>
    <row r="526" spans="1:25" x14ac:dyDescent="0.25">
      <c r="A526" s="83">
        <v>519</v>
      </c>
      <c r="B526" s="111" t="s">
        <v>26038</v>
      </c>
      <c r="C526" s="159" t="str">
        <f>_xlfn.XLOOKUP(D526,[1]!Data[CEDULA],[1]!Data[Nombre Completo],"No Existe",0,1)</f>
        <v>GISELLE DANITH QUESADA BUELVAS</v>
      </c>
      <c r="D526" s="163">
        <v>1140835154</v>
      </c>
      <c r="E526" s="140">
        <f>IFERROR(_xlfn.NUMBERVALUE(Data[[#This Row],[CEDULA ]],",","."),_xlfn.NUMBERVALUE(Data[[#This Row],[CEDULA ]],".",","))</f>
        <v>1140835154</v>
      </c>
      <c r="F526" s="140" t="str">
        <f>_xlfn.XLOOKUP(E526,[1]!Data[CEDULA],[1]!Data[CARGO],"No Existe",0,1)</f>
        <v>SUPERNUMERARIO(A)</v>
      </c>
      <c r="G526" s="5" t="str">
        <f>_xlfn.XLOOKUP(E526,[1]!Data[CEDULA],[1]!Data[EMPRESA DONDE PRESTA SERVICIO],"No Existe",0,1)</f>
        <v>COMFAMILIAR ATLANTICO</v>
      </c>
      <c r="H526" s="5" t="str">
        <f>_xlfn.XLOOKUP(E526,[1]!Data[CEDULA],[1]!Data[UBICACIÓN],"No Existe",0,1)</f>
        <v>TURIPANA</v>
      </c>
      <c r="I526" s="5" t="s">
        <v>25911</v>
      </c>
      <c r="J526" s="111" t="str">
        <f>UPPER(TEXT(Data[[#This Row],[F. INICIO]],"mmmm"))</f>
        <v>MARZO</v>
      </c>
      <c r="K526" s="9">
        <v>1</v>
      </c>
      <c r="L526" s="11" t="s">
        <v>5</v>
      </c>
      <c r="M526" s="11" t="s">
        <v>25630</v>
      </c>
      <c r="N526" s="141" t="str">
        <f>_xlfn.XLOOKUP(D526,[1]!Data[CEDULA],[1]!Data[EPS/SURA],"No Existe",0,1)</f>
        <v>SALUD TOTAL</v>
      </c>
      <c r="O526" s="5">
        <f>YEAR(Data[[#This Row],[F. INICIO]])</f>
        <v>2018</v>
      </c>
      <c r="P526" s="17">
        <v>43186</v>
      </c>
      <c r="Q526" s="17">
        <v>43186</v>
      </c>
      <c r="R526" s="4" t="s">
        <v>73</v>
      </c>
      <c r="S526" s="92" t="str">
        <f>IF(Data[[#This Row],[TIPO DE INCAPACIDAD]]="LICENCIA DE PATERNIDAD","Licencia de paternidad",IF(Data[[#This Row],[TIPO DE INCAPACIDAD]]="LICENCIA DE LUTO","Licencia de Luto",_xlfn.IFNA(VLOOKUP(R526,'CIE-10 PARA RIPS'!$A$6:B13691,2,0),"No especificado")))</f>
        <v>Infeccion de vias urinarias, sitio no especificado</v>
      </c>
      <c r="T526" t="str">
        <f>IF(P526&lt;&gt;"", IF(P526&gt;0, IF(P526&lt;=DATE(YEAR(P526),MONTH(P526),DAY(P526)), IF(P526&gt;=DATE(YEAR(P526),MONTH(P526),1), IF(K526&gt;10, C526, IF(SUMIFS($K:$K, $C:$C, C526, $P:$P, "&gt;="&amp;DATE(YEAR(P526),MONTH(P526),1), $P:$P, "&lt;="&amp;EOMONTH(P526,0))&gt;10, C526, "")), ""))), "")</f>
        <v/>
      </c>
      <c r="U526" t="str">
        <f>IF(AND(P526&lt;&gt;"", P526&gt;=DATE(YEAR(P526),MONTH(P526),1), SUMIFS($K:$K, $C:$C, C526, $P:$P, "&gt;="&amp;DATE(YEAR(P526),MONTH(P526),1), $P:$P, "&lt;="&amp;EOMONTH(P526,0))&gt;10), K526, "")</f>
        <v/>
      </c>
      <c r="V526" t="str">
        <f>IF(AND(P526&lt;&gt;"", P526&gt;=DATE(YEAR(P526),MONTH(P526),1), SUMIFS($K:$K, $C:$C, C526, $P:$P, "&gt;="&amp;DATE(YEAR(P526),MONTH(P526),1), $P:$P, "&lt;="&amp;EOMONTH(P526,0))&gt;10), YEAR(P526), "")</f>
        <v/>
      </c>
      <c r="W526" t="str">
        <f>IF(AND(P526&lt;&gt;"", P526&gt;=DATE(YEAR(P526),MONTH(P526),1), SUMIFS($K:$K, $C:$C, C526, $P:$P, "&gt;="&amp;DATE(YEAR(P526),MONTH(P526),1), $P:$P, "&lt;="&amp;EOMONTH(P526,0))&gt;10), TEXT(P526, "MMMM"), "")</f>
        <v/>
      </c>
      <c r="X526" t="str" cm="1">
        <f t="array" ref="X526">IF(AND(P526&lt;&gt;"", P526&gt;=DATE(YEAR(P526),MONTH(P526),1), SUMIFS($K:$K, $C:$C, C526, $P:$P, "&gt;="&amp;DATE(YEAR(P526),MONTH(P526),1), $P:$P, "&lt;="&amp;EOMONTH(P526,0))&gt;10), _xlfn.TEXTJOIN(", ", TRUE, _xlfn._xlws.FILTER($R:$R, ($C:$C=C526) * ($P:$P&gt;=DATE(YEAR(P526),MONTH(P526),1)) * ($P:$P&lt;=EOMONTH(P526,0)))), "")</f>
        <v/>
      </c>
      <c r="Y526" t="str" cm="1">
        <f t="array" ref="Y526">IF(AND(P526&lt;&gt;"", P526&gt;=DATE(YEAR(P526),MONTH(P526),1), SUMIFS($K:$K, $C:$C, C526, $P:$P, "&gt;="&amp;DATE(YEAR(P526),MONTH(P526),1), $P:$P, "&lt;="&amp;EOMONTH(P526,0))&gt;10), _xlfn.TEXTJOIN(", ", TRUE, _xlfn._xlws.FILTER($S:$S, ($C:$C=C526) * ($P:$P&gt;=DATE(YEAR(P526),MONTH(P526),1)) * ($P:$P&lt;=EOMONTH(P526,0)))), "")</f>
        <v/>
      </c>
    </row>
    <row r="527" spans="1:25" x14ac:dyDescent="0.25">
      <c r="A527" s="83">
        <v>520</v>
      </c>
      <c r="B527" s="111" t="s">
        <v>26038</v>
      </c>
      <c r="C527" s="159" t="str">
        <f>_xlfn.XLOOKUP(D527,[1]!Data[CEDULA],[1]!Data[Nombre Completo],"No Existe",0,1)</f>
        <v>MONICA CECILIA CARDENAS PEDROZA</v>
      </c>
      <c r="D527" s="163">
        <v>1046812955</v>
      </c>
      <c r="E527" s="140">
        <f>IFERROR(_xlfn.NUMBERVALUE(Data[[#This Row],[CEDULA ]],",","."),_xlfn.NUMBERVALUE(Data[[#This Row],[CEDULA ]],".",","))</f>
        <v>1046812955</v>
      </c>
      <c r="F527" s="140" t="str">
        <f>_xlfn.XLOOKUP(E527,[1]!Data[CEDULA],[1]!Data[CARGO],"No Existe",0,1)</f>
        <v>SUPERNUMERARIO(A)</v>
      </c>
      <c r="G527" s="5" t="str">
        <f>_xlfn.XLOOKUP(E527,[1]!Data[CEDULA],[1]!Data[EMPRESA DONDE PRESTA SERVICIO],"No Existe",0,1)</f>
        <v>COMFAMILIAR ATLANTICO</v>
      </c>
      <c r="H527" s="5" t="str">
        <f>_xlfn.XLOOKUP(E527,[1]!Data[CEDULA],[1]!Data[UBICACIÓN],"No Existe",0,1)</f>
        <v>C. ATENCION C.48</v>
      </c>
      <c r="I527" s="5" t="s">
        <v>25911</v>
      </c>
      <c r="J527" s="111" t="str">
        <f>UPPER(TEXT(Data[[#This Row],[F. INICIO]],"mmmm"))</f>
        <v>ABRIL</v>
      </c>
      <c r="K527" s="9">
        <v>10</v>
      </c>
      <c r="L527" s="11" t="s">
        <v>5</v>
      </c>
      <c r="M527" s="11" t="s">
        <v>25630</v>
      </c>
      <c r="N527" s="141" t="str">
        <f>_xlfn.XLOOKUP(D527,[1]!Data[CEDULA],[1]!Data[EPS/SURA],"No Existe",0,1)</f>
        <v>E.P.S SANITAS</v>
      </c>
      <c r="O527" s="5">
        <f>YEAR(Data[[#This Row],[F. INICIO]])</f>
        <v>2018</v>
      </c>
      <c r="P527" s="17">
        <v>43191</v>
      </c>
      <c r="Q527" s="18">
        <v>43200</v>
      </c>
      <c r="R527" s="5" t="s">
        <v>12027</v>
      </c>
      <c r="S527" s="92" t="str">
        <f>IF(Data[[#This Row],[TIPO DE INCAPACIDAD]]="LICENCIA DE PATERNIDAD","Licencia de paternidad",IF(Data[[#This Row],[TIPO DE INCAPACIDAD]]="LICENCIA DE LUTO","Licencia de Luto",_xlfn.IFNA(VLOOKUP(R527,'CIE-10 PARA RIPS'!$A$6:B13692,2,0),"No especificado")))</f>
        <v>Varicela sin complicaciones</v>
      </c>
      <c r="T527" t="str">
        <f>IF(P527&lt;&gt;"", IF(P527&gt;0, IF(P527&lt;=DATE(YEAR(P527),MONTH(P527),DAY(P527)), IF(P527&gt;=DATE(YEAR(P527),MONTH(P527),1), IF(K527&gt;10, C527, IF(SUMIFS($K:$K, $C:$C, C527, $P:$P, "&gt;="&amp;DATE(YEAR(P527),MONTH(P527),1), $P:$P, "&lt;="&amp;EOMONTH(P527,0))&gt;10, C527, "")), ""))), "")</f>
        <v/>
      </c>
      <c r="U527" t="str">
        <f>IF(AND(P527&lt;&gt;"", P527&gt;=DATE(YEAR(P527),MONTH(P527),1), SUMIFS($K:$K, $C:$C, C527, $P:$P, "&gt;="&amp;DATE(YEAR(P527),MONTH(P527),1), $P:$P, "&lt;="&amp;EOMONTH(P527,0))&gt;10), K527, "")</f>
        <v/>
      </c>
      <c r="V527" t="str">
        <f>IF(AND(P527&lt;&gt;"", P527&gt;=DATE(YEAR(P527),MONTH(P527),1), SUMIFS($K:$K, $C:$C, C527, $P:$P, "&gt;="&amp;DATE(YEAR(P527),MONTH(P527),1), $P:$P, "&lt;="&amp;EOMONTH(P527,0))&gt;10), YEAR(P527), "")</f>
        <v/>
      </c>
      <c r="W527" t="str">
        <f>IF(AND(P527&lt;&gt;"", P527&gt;=DATE(YEAR(P527),MONTH(P527),1), SUMIFS($K:$K, $C:$C, C527, $P:$P, "&gt;="&amp;DATE(YEAR(P527),MONTH(P527),1), $P:$P, "&lt;="&amp;EOMONTH(P527,0))&gt;10), TEXT(P527, "MMMM"), "")</f>
        <v/>
      </c>
      <c r="X527" t="str" cm="1">
        <f t="array" ref="X527">IF(AND(P527&lt;&gt;"", P527&gt;=DATE(YEAR(P527),MONTH(P527),1), SUMIFS($K:$K, $C:$C, C527, $P:$P, "&gt;="&amp;DATE(YEAR(P527),MONTH(P527),1), $P:$P, "&lt;="&amp;EOMONTH(P527,0))&gt;10), _xlfn.TEXTJOIN(", ", TRUE, _xlfn._xlws.FILTER($R:$R, ($C:$C=C527) * ($P:$P&gt;=DATE(YEAR(P527),MONTH(P527),1)) * ($P:$P&lt;=EOMONTH(P527,0)))), "")</f>
        <v/>
      </c>
      <c r="Y527" t="str" cm="1">
        <f t="array" ref="Y527">IF(AND(P527&lt;&gt;"", P527&gt;=DATE(YEAR(P527),MONTH(P527),1), SUMIFS($K:$K, $C:$C, C527, $P:$P, "&gt;="&amp;DATE(YEAR(P527),MONTH(P527),1), $P:$P, "&lt;="&amp;EOMONTH(P527,0))&gt;10), _xlfn.TEXTJOIN(", ", TRUE, _xlfn._xlws.FILTER($S:$S, ($C:$C=C527) * ($P:$P&gt;=DATE(YEAR(P527),MONTH(P527),1)) * ($P:$P&lt;=EOMONTH(P527,0)))), "")</f>
        <v/>
      </c>
    </row>
    <row r="528" spans="1:25" x14ac:dyDescent="0.25">
      <c r="A528" s="83">
        <v>521</v>
      </c>
      <c r="B528" s="111" t="s">
        <v>26038</v>
      </c>
      <c r="C528" s="159" t="str">
        <f>_xlfn.XLOOKUP(D528,[1]!Data[CEDULA],[1]!Data[Nombre Completo],"No Existe",0,1)</f>
        <v>ANDREA PATRICIA AGUIRRE ARAMBULA</v>
      </c>
      <c r="D528" s="163">
        <v>1129576507</v>
      </c>
      <c r="E528" s="140">
        <f>IFERROR(_xlfn.NUMBERVALUE(Data[[#This Row],[CEDULA ]],",","."),_xlfn.NUMBERVALUE(Data[[#This Row],[CEDULA ]],".",","))</f>
        <v>1129576507</v>
      </c>
      <c r="F528" s="140" t="str">
        <f>_xlfn.XLOOKUP(E528,[1]!Data[CEDULA],[1]!Data[CARGO],"No Existe",0,1)</f>
        <v>SUPERNUMERARIO(A)</v>
      </c>
      <c r="G528" s="5" t="str">
        <f>_xlfn.XLOOKUP(E528,[1]!Data[CEDULA],[1]!Data[EMPRESA DONDE PRESTA SERVICIO],"No Existe",0,1)</f>
        <v>COMFAMILIAR ATLANTICO</v>
      </c>
      <c r="H528" s="5" t="str">
        <f>_xlfn.XLOOKUP(E528,[1]!Data[CEDULA],[1]!Data[UBICACIÓN],"No Existe",0,1)</f>
        <v>SEDE NORTE</v>
      </c>
      <c r="I528" s="5" t="s">
        <v>25911</v>
      </c>
      <c r="J528" s="111" t="str">
        <f>UPPER(TEXT(Data[[#This Row],[F. INICIO]],"mmmm"))</f>
        <v>ABRIL</v>
      </c>
      <c r="K528" s="9">
        <v>2</v>
      </c>
      <c r="L528" s="11" t="s">
        <v>5</v>
      </c>
      <c r="M528" s="11" t="s">
        <v>25630</v>
      </c>
      <c r="N528" s="141" t="str">
        <f>_xlfn.XLOOKUP(D528,[1]!Data[CEDULA],[1]!Data[EPS/SURA],"No Existe",0,1)</f>
        <v>EPS/SURA</v>
      </c>
      <c r="O528" s="5">
        <f>YEAR(Data[[#This Row],[F. INICIO]])</f>
        <v>2018</v>
      </c>
      <c r="P528" s="17">
        <v>43198</v>
      </c>
      <c r="Q528" s="18">
        <v>43199</v>
      </c>
      <c r="R528" s="5" t="s">
        <v>60</v>
      </c>
      <c r="S528" s="92" t="str">
        <f>IF(Data[[#This Row],[TIPO DE INCAPACIDAD]]="LICENCIA DE PATERNIDAD","Licencia de paternidad",IF(Data[[#This Row],[TIPO DE INCAPACIDAD]]="LICENCIA DE LUTO","Licencia de Luto",_xlfn.IFNA(VLOOKUP(R528,'CIE-10 PARA RIPS'!$A$6:B13693,2,0),"No especificado")))</f>
        <v>Infeccion intestinal viral, sin otra especificacion</v>
      </c>
      <c r="T528" t="str">
        <f>IF(P528&lt;&gt;"", IF(P528&gt;0, IF(P528&lt;=DATE(YEAR(P528),MONTH(P528),DAY(P528)), IF(P528&gt;=DATE(YEAR(P528),MONTH(P528),1), IF(K528&gt;10, C528, IF(SUMIFS($K:$K, $C:$C, C528, $P:$P, "&gt;="&amp;DATE(YEAR(P528),MONTH(P528),1), $P:$P, "&lt;="&amp;EOMONTH(P528,0))&gt;10, C528, "")), ""))), "")</f>
        <v>ANDREA PATRICIA AGUIRRE ARAMBULA</v>
      </c>
      <c r="U528">
        <f>IF(AND(P528&lt;&gt;"", P528&gt;=DATE(YEAR(P528),MONTH(P528),1), SUMIFS($K:$K, $C:$C, C528, $P:$P, "&gt;="&amp;DATE(YEAR(P528),MONTH(P528),1), $P:$P, "&lt;="&amp;EOMONTH(P528,0))&gt;10), K528, "")</f>
        <v>2</v>
      </c>
      <c r="V528">
        <f>IF(AND(P528&lt;&gt;"", P528&gt;=DATE(YEAR(P528),MONTH(P528),1), SUMIFS($K:$K, $C:$C, C528, $P:$P, "&gt;="&amp;DATE(YEAR(P528),MONTH(P528),1), $P:$P, "&lt;="&amp;EOMONTH(P528,0))&gt;10), YEAR(P528), "")</f>
        <v>2018</v>
      </c>
      <c r="W528" t="str">
        <f>IF(AND(P528&lt;&gt;"", P528&gt;=DATE(YEAR(P528),MONTH(P528),1), SUMIFS($K:$K, $C:$C, C528, $P:$P, "&gt;="&amp;DATE(YEAR(P528),MONTH(P528),1), $P:$P, "&lt;="&amp;EOMONTH(P528,0))&gt;10), TEXT(P528, "MMMM"), "")</f>
        <v>abril</v>
      </c>
      <c r="X528" t="str" cm="1">
        <f t="array" ref="X528">IF(AND(P528&lt;&gt;"", P528&gt;=DATE(YEAR(P528),MONTH(P528),1), SUMIFS($K:$K, $C:$C, C528, $P:$P, "&gt;="&amp;DATE(YEAR(P528),MONTH(P528),1), $P:$P, "&lt;="&amp;EOMONTH(P528,0))&gt;10), _xlfn.TEXTJOIN(", ", TRUE, _xlfn._xlws.FILTER($R:$R, ($C:$C=C528) * ($P:$P&gt;=DATE(YEAR(P528),MONTH(P528),1)) * ($P:$P&lt;=EOMONTH(P528,0)))), "")</f>
        <v>A084, K808</v>
      </c>
      <c r="Y528" t="str" cm="1">
        <f t="array" ref="Y528">IF(AND(P528&lt;&gt;"", P528&gt;=DATE(YEAR(P528),MONTH(P528),1), SUMIFS($K:$K, $C:$C, C528, $P:$P, "&gt;="&amp;DATE(YEAR(P528),MONTH(P528),1), $P:$P, "&lt;="&amp;EOMONTH(P528,0))&gt;10), _xlfn.TEXTJOIN(", ", TRUE, _xlfn._xlws.FILTER($S:$S, ($C:$C=C528) * ($P:$P&gt;=DATE(YEAR(P528),MONTH(P528),1)) * ($P:$P&lt;=EOMONTH(P528,0)))), "")</f>
        <v>Infeccion intestinal viral, sin otra especificacion, Otras colelitiasis</v>
      </c>
    </row>
    <row r="529" spans="1:25" x14ac:dyDescent="0.25">
      <c r="A529" s="83">
        <v>522</v>
      </c>
      <c r="B529" s="111" t="s">
        <v>26038</v>
      </c>
      <c r="C529" s="159" t="str">
        <f>_xlfn.XLOOKUP(D529,[1]!Data[CEDULA],[1]!Data[Nombre Completo],"No Existe",0,1)</f>
        <v>PABLA EMILIA SANDOVAL DE CASTRO</v>
      </c>
      <c r="D529" s="163">
        <v>32649558</v>
      </c>
      <c r="E529" s="140">
        <f>IFERROR(_xlfn.NUMBERVALUE(Data[[#This Row],[CEDULA ]],",","."),_xlfn.NUMBERVALUE(Data[[#This Row],[CEDULA ]],".",","))</f>
        <v>32649558</v>
      </c>
      <c r="F529" s="140" t="str">
        <f>_xlfn.XLOOKUP(E529,[1]!Data[CEDULA],[1]!Data[CARGO],"No Existe",0,1)</f>
        <v>MANIPULADOR DE ALIMENTOS</v>
      </c>
      <c r="G529" s="5" t="str">
        <f>_xlfn.XLOOKUP(E529,[1]!Data[CEDULA],[1]!Data[EMPRESA DONDE PRESTA SERVICIO],"No Existe",0,1)</f>
        <v>COMFAMILIAR ATLANTICO</v>
      </c>
      <c r="H529" s="5" t="str">
        <f>_xlfn.XLOOKUP(E529,[1]!Data[CEDULA],[1]!Data[UBICACIÓN],"No Existe",0,1)</f>
        <v>C.R.U</v>
      </c>
      <c r="I529" s="5" t="s">
        <v>25911</v>
      </c>
      <c r="J529" s="111" t="str">
        <f>UPPER(TEXT(Data[[#This Row],[F. INICIO]],"mmmm"))</f>
        <v>ABRIL</v>
      </c>
      <c r="K529" s="9">
        <v>1</v>
      </c>
      <c r="L529" s="11" t="s">
        <v>5</v>
      </c>
      <c r="M529" s="11" t="s">
        <v>25630</v>
      </c>
      <c r="N529" s="141" t="str">
        <f>_xlfn.XLOOKUP(D529,[1]!Data[CEDULA],[1]!Data[EPS/SURA],"No Existe",0,1)</f>
        <v>EPS/SURA</v>
      </c>
      <c r="O529" s="5">
        <f>YEAR(Data[[#This Row],[F. INICIO]])</f>
        <v>2018</v>
      </c>
      <c r="P529" s="17">
        <v>43201</v>
      </c>
      <c r="Q529" s="17">
        <v>43201</v>
      </c>
      <c r="R529" s="5" t="s">
        <v>9517</v>
      </c>
      <c r="S529" s="92" t="str">
        <f>IF(Data[[#This Row],[TIPO DE INCAPACIDAD]]="LICENCIA DE PATERNIDAD","Licencia de paternidad",IF(Data[[#This Row],[TIPO DE INCAPACIDAD]]="LICENCIA DE LUTO","Licencia de Luto",_xlfn.IFNA(VLOOKUP(R529,'CIE-10 PARA RIPS'!$A$6:B13694,2,0),"No especificado")))</f>
        <v>Glaucoma secundario a otros trastornos del ojo</v>
      </c>
      <c r="T529" t="str">
        <f>IF(P529&lt;&gt;"", IF(P529&gt;0, IF(P529&lt;=DATE(YEAR(P529),MONTH(P529),DAY(P529)), IF(P529&gt;=DATE(YEAR(P529),MONTH(P529),1), IF(K529&gt;10, C529, IF(SUMIFS($K:$K, $C:$C, C529, $P:$P, "&gt;="&amp;DATE(YEAR(P529),MONTH(P529),1), $P:$P, "&lt;="&amp;EOMONTH(P529,0))&gt;10, C529, "")), ""))), "")</f>
        <v/>
      </c>
      <c r="U529" t="str">
        <f>IF(AND(P529&lt;&gt;"", P529&gt;=DATE(YEAR(P529),MONTH(P529),1), SUMIFS($K:$K, $C:$C, C529, $P:$P, "&gt;="&amp;DATE(YEAR(P529),MONTH(P529),1), $P:$P, "&lt;="&amp;EOMONTH(P529,0))&gt;10), K529, "")</f>
        <v/>
      </c>
      <c r="V529" t="str">
        <f>IF(AND(P529&lt;&gt;"", P529&gt;=DATE(YEAR(P529),MONTH(P529),1), SUMIFS($K:$K, $C:$C, C529, $P:$P, "&gt;="&amp;DATE(YEAR(P529),MONTH(P529),1), $P:$P, "&lt;="&amp;EOMONTH(P529,0))&gt;10), YEAR(P529), "")</f>
        <v/>
      </c>
      <c r="W529" t="str">
        <f>IF(AND(P529&lt;&gt;"", P529&gt;=DATE(YEAR(P529),MONTH(P529),1), SUMIFS($K:$K, $C:$C, C529, $P:$P, "&gt;="&amp;DATE(YEAR(P529),MONTH(P529),1), $P:$P, "&lt;="&amp;EOMONTH(P529,0))&gt;10), TEXT(P529, "MMMM"), "")</f>
        <v/>
      </c>
      <c r="X529" t="str" cm="1">
        <f t="array" ref="X529">IF(AND(P529&lt;&gt;"", P529&gt;=DATE(YEAR(P529),MONTH(P529),1), SUMIFS($K:$K, $C:$C, C529, $P:$P, "&gt;="&amp;DATE(YEAR(P529),MONTH(P529),1), $P:$P, "&lt;="&amp;EOMONTH(P529,0))&gt;10), _xlfn.TEXTJOIN(", ", TRUE, _xlfn._xlws.FILTER($R:$R, ($C:$C=C529) * ($P:$P&gt;=DATE(YEAR(P529),MONTH(P529),1)) * ($P:$P&lt;=EOMONTH(P529,0)))), "")</f>
        <v/>
      </c>
      <c r="Y529" t="str" cm="1">
        <f t="array" ref="Y529">IF(AND(P529&lt;&gt;"", P529&gt;=DATE(YEAR(P529),MONTH(P529),1), SUMIFS($K:$K, $C:$C, C529, $P:$P, "&gt;="&amp;DATE(YEAR(P529),MONTH(P529),1), $P:$P, "&lt;="&amp;EOMONTH(P529,0))&gt;10), _xlfn.TEXTJOIN(", ", TRUE, _xlfn._xlws.FILTER($S:$S, ($C:$C=C529) * ($P:$P&gt;=DATE(YEAR(P529),MONTH(P529),1)) * ($P:$P&lt;=EOMONTH(P529,0)))), "")</f>
        <v/>
      </c>
    </row>
    <row r="530" spans="1:25" x14ac:dyDescent="0.25">
      <c r="A530" s="83">
        <v>523</v>
      </c>
      <c r="B530" s="111" t="s">
        <v>26038</v>
      </c>
      <c r="C530" s="159" t="str">
        <f>_xlfn.XLOOKUP(D530,[1]!Data[CEDULA],[1]!Data[Nombre Completo],"No Existe",0,1)</f>
        <v>FRANCY PATRICIA BALLESTEROS MORALES</v>
      </c>
      <c r="D530" s="163">
        <v>32786822</v>
      </c>
      <c r="E530" s="140">
        <f>IFERROR(_xlfn.NUMBERVALUE(Data[[#This Row],[CEDULA ]],",","."),_xlfn.NUMBERVALUE(Data[[#This Row],[CEDULA ]],".",","))</f>
        <v>32786822</v>
      </c>
      <c r="F530" s="140" t="str">
        <f>_xlfn.XLOOKUP(E530,[1]!Data[CEDULA],[1]!Data[CARGO],"No Existe",0,1)</f>
        <v>SUPERNUMERARIO(A)</v>
      </c>
      <c r="G530" s="5" t="str">
        <f>_xlfn.XLOOKUP(E530,[1]!Data[CEDULA],[1]!Data[EMPRESA DONDE PRESTA SERVICIO],"No Existe",0,1)</f>
        <v>COMFAMILIAR ATLANTICO</v>
      </c>
      <c r="H530" s="5" t="str">
        <f>_xlfn.XLOOKUP(E530,[1]!Data[CEDULA],[1]!Data[UBICACIÓN],"No Existe",0,1)</f>
        <v>C.R.U</v>
      </c>
      <c r="I530" s="5" t="s">
        <v>25911</v>
      </c>
      <c r="J530" s="111" t="str">
        <f>UPPER(TEXT(Data[[#This Row],[F. INICIO]],"mmmm"))</f>
        <v>ABRIL</v>
      </c>
      <c r="K530" s="9">
        <v>21</v>
      </c>
      <c r="L530" s="11" t="s">
        <v>5</v>
      </c>
      <c r="M530" s="11" t="s">
        <v>25630</v>
      </c>
      <c r="N530" s="141" t="str">
        <f>_xlfn.XLOOKUP(D530,[1]!Data[CEDULA],[1]!Data[EPS/SURA],"No Existe",0,1)</f>
        <v>NUEVA E.P.S.</v>
      </c>
      <c r="O530" s="5">
        <f>YEAR(Data[[#This Row],[F. INICIO]])</f>
        <v>2018</v>
      </c>
      <c r="P530" s="17">
        <v>43192</v>
      </c>
      <c r="Q530" s="17">
        <v>43212</v>
      </c>
      <c r="R530" s="5" t="s">
        <v>9377</v>
      </c>
      <c r="S530" s="92" t="str">
        <f>IF(Data[[#This Row],[TIPO DE INCAPACIDAD]]="LICENCIA DE PATERNIDAD","Licencia de paternidad",IF(Data[[#This Row],[TIPO DE INCAPACIDAD]]="LICENCIA DE LUTO","Licencia de Luto",_xlfn.IFNA(VLOOKUP(R530,'CIE-10 PARA RIPS'!$A$6:B13695,2,0),"No especificado")))</f>
        <v>Otras perforaciones de la membrana timpanica</v>
      </c>
      <c r="T530" t="str">
        <f>IF(P530&lt;&gt;"", IF(P530&gt;0, IF(P530&lt;=DATE(YEAR(P530),MONTH(P530),DAY(P530)), IF(P530&gt;=DATE(YEAR(P530),MONTH(P530),1), IF(K530&gt;10, C530, IF(SUMIFS($K:$K, $C:$C, C530, $P:$P, "&gt;="&amp;DATE(YEAR(P530),MONTH(P530),1), $P:$P, "&lt;="&amp;EOMONTH(P530,0))&gt;10, C530, "")), ""))), "")</f>
        <v>FRANCY PATRICIA BALLESTEROS MORALES</v>
      </c>
      <c r="U530">
        <f>IF(AND(P530&lt;&gt;"", P530&gt;=DATE(YEAR(P530),MONTH(P530),1), SUMIFS($K:$K, $C:$C, C530, $P:$P, "&gt;="&amp;DATE(YEAR(P530),MONTH(P530),1), $P:$P, "&lt;="&amp;EOMONTH(P530,0))&gt;10), K530, "")</f>
        <v>21</v>
      </c>
      <c r="V530">
        <f>IF(AND(P530&lt;&gt;"", P530&gt;=DATE(YEAR(P530),MONTH(P530),1), SUMIFS($K:$K, $C:$C, C530, $P:$P, "&gt;="&amp;DATE(YEAR(P530),MONTH(P530),1), $P:$P, "&lt;="&amp;EOMONTH(P530,0))&gt;10), YEAR(P530), "")</f>
        <v>2018</v>
      </c>
      <c r="W530" t="str">
        <f>IF(AND(P530&lt;&gt;"", P530&gt;=DATE(YEAR(P530),MONTH(P530),1), SUMIFS($K:$K, $C:$C, C530, $P:$P, "&gt;="&amp;DATE(YEAR(P530),MONTH(P530),1), $P:$P, "&lt;="&amp;EOMONTH(P530,0))&gt;10), TEXT(P530, "MMMM"), "")</f>
        <v>abril</v>
      </c>
      <c r="X530" t="str" cm="1">
        <f t="array" ref="X530">IF(AND(P530&lt;&gt;"", P530&gt;=DATE(YEAR(P530),MONTH(P530),1), SUMIFS($K:$K, $C:$C, C530, $P:$P, "&gt;="&amp;DATE(YEAR(P530),MONTH(P530),1), $P:$P, "&lt;="&amp;EOMONTH(P530,0))&gt;10), _xlfn.TEXTJOIN(", ", TRUE, _xlfn._xlws.FILTER($R:$R, ($C:$C=C530) * ($P:$P&gt;=DATE(YEAR(P530),MONTH(P530),1)) * ($P:$P&lt;=EOMONTH(P530,0)))), "")</f>
        <v>H728</v>
      </c>
      <c r="Y530" t="str" cm="1">
        <f t="array" ref="Y530">IF(AND(P530&lt;&gt;"", P530&gt;=DATE(YEAR(P530),MONTH(P530),1), SUMIFS($K:$K, $C:$C, C530, $P:$P, "&gt;="&amp;DATE(YEAR(P530),MONTH(P530),1), $P:$P, "&lt;="&amp;EOMONTH(P530,0))&gt;10), _xlfn.TEXTJOIN(", ", TRUE, _xlfn._xlws.FILTER($S:$S, ($C:$C=C530) * ($P:$P&gt;=DATE(YEAR(P530),MONTH(P530),1)) * ($P:$P&lt;=EOMONTH(P530,0)))), "")</f>
        <v>Otras perforaciones de la membrana timpanica</v>
      </c>
    </row>
    <row r="531" spans="1:25" x14ac:dyDescent="0.25">
      <c r="A531" s="83">
        <v>524</v>
      </c>
      <c r="B531" s="111" t="s">
        <v>26038</v>
      </c>
      <c r="C531" s="159" t="str">
        <f>_xlfn.XLOOKUP(D531,[1]!Data[CEDULA],[1]!Data[Nombre Completo],"No Existe",0,1)</f>
        <v>WALTER SAUL OSORIO SERPA</v>
      </c>
      <c r="D531" s="163">
        <v>1100395036</v>
      </c>
      <c r="E531" s="140">
        <f>IFERROR(_xlfn.NUMBERVALUE(Data[[#This Row],[CEDULA ]],",","."),_xlfn.NUMBERVALUE(Data[[#This Row],[CEDULA ]],".",","))</f>
        <v>1100395036</v>
      </c>
      <c r="F531" s="140" t="str">
        <f>_xlfn.XLOOKUP(E531,[1]!Data[CEDULA],[1]!Data[CARGO],"No Existe",0,1)</f>
        <v>SUPERNUMERARIO(A)</v>
      </c>
      <c r="G531" s="5" t="str">
        <f>_xlfn.XLOOKUP(E531,[1]!Data[CEDULA],[1]!Data[EMPRESA DONDE PRESTA SERVICIO],"No Existe",0,1)</f>
        <v>COMFAMILIAR ATLANTICO</v>
      </c>
      <c r="H531" s="5" t="str">
        <f>_xlfn.XLOOKUP(E531,[1]!Data[CEDULA],[1]!Data[UBICACIÓN],"No Existe",0,1)</f>
        <v>CENTRO RECREACIONAL TURIPANA</v>
      </c>
      <c r="I531" s="5" t="s">
        <v>25912</v>
      </c>
      <c r="J531" s="111" t="str">
        <f>UPPER(TEXT(Data[[#This Row],[F. INICIO]],"mmmm"))</f>
        <v>ABRIL</v>
      </c>
      <c r="K531" s="22">
        <v>2</v>
      </c>
      <c r="L531" s="11" t="s">
        <v>5</v>
      </c>
      <c r="M531" s="11" t="s">
        <v>25630</v>
      </c>
      <c r="N531" s="141" t="str">
        <f>_xlfn.XLOOKUP(D531,[1]!Data[CEDULA],[1]!Data[EPS/SURA],"No Existe",0,1)</f>
        <v>FAMISANAR</v>
      </c>
      <c r="O531" s="5">
        <f>YEAR(Data[[#This Row],[F. INICIO]])</f>
        <v>2018</v>
      </c>
      <c r="P531" s="17">
        <v>43206</v>
      </c>
      <c r="Q531" s="17">
        <v>43207</v>
      </c>
      <c r="R531" s="5" t="s">
        <v>5597</v>
      </c>
      <c r="S531" s="92" t="str">
        <f>IF(Data[[#This Row],[TIPO DE INCAPACIDAD]]="LICENCIA DE PATERNIDAD","Licencia de paternidad",IF(Data[[#This Row],[TIPO DE INCAPACIDAD]]="LICENCIA DE LUTO","Licencia de Luto",_xlfn.IFNA(VLOOKUP(R531,'CIE-10 PARA RIPS'!$A$6:B13696,2,0),"No especificado")))</f>
        <v>Otros dolores abdominales y los no especificados</v>
      </c>
      <c r="T531" t="str">
        <f>IF(P531&lt;&gt;"", IF(P531&gt;0, IF(P531&lt;=DATE(YEAR(P531),MONTH(P531),DAY(P531)), IF(P531&gt;=DATE(YEAR(P531),MONTH(P531),1), IF(K531&gt;10, C531, IF(SUMIFS($K:$K, $C:$C, C531, $P:$P, "&gt;="&amp;DATE(YEAR(P531),MONTH(P531),1), $P:$P, "&lt;="&amp;EOMONTH(P531,0))&gt;10, C531, "")), ""))), "")</f>
        <v/>
      </c>
      <c r="U531" t="str">
        <f>IF(AND(P531&lt;&gt;"", P531&gt;=DATE(YEAR(P531),MONTH(P531),1), SUMIFS($K:$K, $C:$C, C531, $P:$P, "&gt;="&amp;DATE(YEAR(P531),MONTH(P531),1), $P:$P, "&lt;="&amp;EOMONTH(P531,0))&gt;10), K531, "")</f>
        <v/>
      </c>
      <c r="V531" t="str">
        <f>IF(AND(P531&lt;&gt;"", P531&gt;=DATE(YEAR(P531),MONTH(P531),1), SUMIFS($K:$K, $C:$C, C531, $P:$P, "&gt;="&amp;DATE(YEAR(P531),MONTH(P531),1), $P:$P, "&lt;="&amp;EOMONTH(P531,0))&gt;10), YEAR(P531), "")</f>
        <v/>
      </c>
      <c r="W531" t="str">
        <f>IF(AND(P531&lt;&gt;"", P531&gt;=DATE(YEAR(P531),MONTH(P531),1), SUMIFS($K:$K, $C:$C, C531, $P:$P, "&gt;="&amp;DATE(YEAR(P531),MONTH(P531),1), $P:$P, "&lt;="&amp;EOMONTH(P531,0))&gt;10), TEXT(P531, "MMMM"), "")</f>
        <v/>
      </c>
      <c r="X531" t="str" cm="1">
        <f t="array" ref="X531">IF(AND(P531&lt;&gt;"", P531&gt;=DATE(YEAR(P531),MONTH(P531),1), SUMIFS($K:$K, $C:$C, C531, $P:$P, "&gt;="&amp;DATE(YEAR(P531),MONTH(P531),1), $P:$P, "&lt;="&amp;EOMONTH(P531,0))&gt;10), _xlfn.TEXTJOIN(", ", TRUE, _xlfn._xlws.FILTER($R:$R, ($C:$C=C531) * ($P:$P&gt;=DATE(YEAR(P531),MONTH(P531),1)) * ($P:$P&lt;=EOMONTH(P531,0)))), "")</f>
        <v/>
      </c>
      <c r="Y531" t="str" cm="1">
        <f t="array" ref="Y531">IF(AND(P531&lt;&gt;"", P531&gt;=DATE(YEAR(P531),MONTH(P531),1), SUMIFS($K:$K, $C:$C, C531, $P:$P, "&gt;="&amp;DATE(YEAR(P531),MONTH(P531),1), $P:$P, "&lt;="&amp;EOMONTH(P531,0))&gt;10), _xlfn.TEXTJOIN(", ", TRUE, _xlfn._xlws.FILTER($S:$S, ($C:$C=C531) * ($P:$P&gt;=DATE(YEAR(P531),MONTH(P531),1)) * ($P:$P&lt;=EOMONTH(P531,0)))), "")</f>
        <v/>
      </c>
    </row>
    <row r="532" spans="1:25" x14ac:dyDescent="0.25">
      <c r="A532" s="83">
        <v>525</v>
      </c>
      <c r="B532" s="111" t="s">
        <v>26038</v>
      </c>
      <c r="C532" s="159" t="str">
        <f>_xlfn.XLOOKUP(D532,[1]!Data[CEDULA],[1]!Data[Nombre Completo],"No Existe",0,1)</f>
        <v>ANDREA PATRICIA AGUIRRE ARAMBULA</v>
      </c>
      <c r="D532" s="163">
        <v>1129576507</v>
      </c>
      <c r="E532" s="140">
        <f>IFERROR(_xlfn.NUMBERVALUE(Data[[#This Row],[CEDULA ]],",","."),_xlfn.NUMBERVALUE(Data[[#This Row],[CEDULA ]],".",","))</f>
        <v>1129576507</v>
      </c>
      <c r="F532" s="140" t="str">
        <f>_xlfn.XLOOKUP(E532,[1]!Data[CEDULA],[1]!Data[CARGO],"No Existe",0,1)</f>
        <v>SUPERNUMERARIO(A)</v>
      </c>
      <c r="G532" s="5" t="str">
        <f>_xlfn.XLOOKUP(E532,[1]!Data[CEDULA],[1]!Data[EMPRESA DONDE PRESTA SERVICIO],"No Existe",0,1)</f>
        <v>COMFAMILIAR ATLANTICO</v>
      </c>
      <c r="H532" s="5" t="str">
        <f>_xlfn.XLOOKUP(E532,[1]!Data[CEDULA],[1]!Data[UBICACIÓN],"No Existe",0,1)</f>
        <v>SEDE NORTE</v>
      </c>
      <c r="I532" s="5" t="s">
        <v>25911</v>
      </c>
      <c r="J532" s="111" t="str">
        <f>UPPER(TEXT(Data[[#This Row],[F. INICIO]],"mmmm"))</f>
        <v>ABRIL</v>
      </c>
      <c r="K532" s="9">
        <v>10</v>
      </c>
      <c r="L532" s="11" t="s">
        <v>5</v>
      </c>
      <c r="M532" s="11" t="s">
        <v>25630</v>
      </c>
      <c r="N532" s="141" t="str">
        <f>_xlfn.XLOOKUP(D532,[1]!Data[CEDULA],[1]!Data[EPS/SURA],"No Existe",0,1)</f>
        <v>EPS/SURA</v>
      </c>
      <c r="O532" s="5">
        <f>YEAR(Data[[#This Row],[F. INICIO]])</f>
        <v>2018</v>
      </c>
      <c r="P532" s="17">
        <v>43210</v>
      </c>
      <c r="Q532" s="17">
        <v>43220</v>
      </c>
      <c r="R532" s="5" t="s">
        <v>8356</v>
      </c>
      <c r="S532" s="92" t="str">
        <f>IF(Data[[#This Row],[TIPO DE INCAPACIDAD]]="LICENCIA DE PATERNIDAD","Licencia de paternidad",IF(Data[[#This Row],[TIPO DE INCAPACIDAD]]="LICENCIA DE LUTO","Licencia de Luto",_xlfn.IFNA(VLOOKUP(R532,'CIE-10 PARA RIPS'!$A$6:B13697,2,0),"No especificado")))</f>
        <v>Otras colelitiasis</v>
      </c>
      <c r="T532" t="str">
        <f>IF(P532&lt;&gt;"", IF(P532&gt;0, IF(P532&lt;=DATE(YEAR(P532),MONTH(P532),DAY(P532)), IF(P532&gt;=DATE(YEAR(P532),MONTH(P532),1), IF(K532&gt;10, C532, IF(SUMIFS($K:$K, $C:$C, C532, $P:$P, "&gt;="&amp;DATE(YEAR(P532),MONTH(P532),1), $P:$P, "&lt;="&amp;EOMONTH(P532,0))&gt;10, C532, "")), ""))), "")</f>
        <v>ANDREA PATRICIA AGUIRRE ARAMBULA</v>
      </c>
      <c r="U532">
        <f>IF(AND(P532&lt;&gt;"", P532&gt;=DATE(YEAR(P532),MONTH(P532),1), SUMIFS($K:$K, $C:$C, C532, $P:$P, "&gt;="&amp;DATE(YEAR(P532),MONTH(P532),1), $P:$P, "&lt;="&amp;EOMONTH(P532,0))&gt;10), K532, "")</f>
        <v>10</v>
      </c>
      <c r="V532">
        <f>IF(AND(P532&lt;&gt;"", P532&gt;=DATE(YEAR(P532),MONTH(P532),1), SUMIFS($K:$K, $C:$C, C532, $P:$P, "&gt;="&amp;DATE(YEAR(P532),MONTH(P532),1), $P:$P, "&lt;="&amp;EOMONTH(P532,0))&gt;10), YEAR(P532), "")</f>
        <v>2018</v>
      </c>
      <c r="W532" t="str">
        <f>IF(AND(P532&lt;&gt;"", P532&gt;=DATE(YEAR(P532),MONTH(P532),1), SUMIFS($K:$K, $C:$C, C532, $P:$P, "&gt;="&amp;DATE(YEAR(P532),MONTH(P532),1), $P:$P, "&lt;="&amp;EOMONTH(P532,0))&gt;10), TEXT(P532, "MMMM"), "")</f>
        <v>abril</v>
      </c>
      <c r="X532" t="str" cm="1">
        <f t="array" ref="X532">IF(AND(P532&lt;&gt;"", P532&gt;=DATE(YEAR(P532),MONTH(P532),1), SUMIFS($K:$K, $C:$C, C532, $P:$P, "&gt;="&amp;DATE(YEAR(P532),MONTH(P532),1), $P:$P, "&lt;="&amp;EOMONTH(P532,0))&gt;10), _xlfn.TEXTJOIN(", ", TRUE, _xlfn._xlws.FILTER($R:$R, ($C:$C=C532) * ($P:$P&gt;=DATE(YEAR(P532),MONTH(P532),1)) * ($P:$P&lt;=EOMONTH(P532,0)))), "")</f>
        <v>A084, K808</v>
      </c>
      <c r="Y532" t="str" cm="1">
        <f t="array" ref="Y532">IF(AND(P532&lt;&gt;"", P532&gt;=DATE(YEAR(P532),MONTH(P532),1), SUMIFS($K:$K, $C:$C, C532, $P:$P, "&gt;="&amp;DATE(YEAR(P532),MONTH(P532),1), $P:$P, "&lt;="&amp;EOMONTH(P532,0))&gt;10), _xlfn.TEXTJOIN(", ", TRUE, _xlfn._xlws.FILTER($S:$S, ($C:$C=C532) * ($P:$P&gt;=DATE(YEAR(P532),MONTH(P532),1)) * ($P:$P&lt;=EOMONTH(P532,0)))), "")</f>
        <v>Infeccion intestinal viral, sin otra especificacion, Otras colelitiasis</v>
      </c>
    </row>
    <row r="533" spans="1:25" x14ac:dyDescent="0.25">
      <c r="A533" s="83">
        <v>526</v>
      </c>
      <c r="B533" s="111" t="s">
        <v>26038</v>
      </c>
      <c r="C533" s="159" t="str">
        <f>_xlfn.XLOOKUP(D533,[1]!Data[CEDULA],[1]!Data[Nombre Completo],"No Existe",0,1)</f>
        <v>ANDREA PATRICIA AGUIRRE ARAMBULA</v>
      </c>
      <c r="D533" s="163">
        <v>1129576507</v>
      </c>
      <c r="E533" s="140">
        <f>IFERROR(_xlfn.NUMBERVALUE(Data[[#This Row],[CEDULA ]],",","."),_xlfn.NUMBERVALUE(Data[[#This Row],[CEDULA ]],".",","))</f>
        <v>1129576507</v>
      </c>
      <c r="F533" s="140" t="str">
        <f>_xlfn.XLOOKUP(E533,[1]!Data[CEDULA],[1]!Data[CARGO],"No Existe",0,1)</f>
        <v>SUPERNUMERARIO(A)</v>
      </c>
      <c r="G533" s="5" t="str">
        <f>_xlfn.XLOOKUP(E533,[1]!Data[CEDULA],[1]!Data[EMPRESA DONDE PRESTA SERVICIO],"No Existe",0,1)</f>
        <v>COMFAMILIAR ATLANTICO</v>
      </c>
      <c r="H533" s="5" t="str">
        <f>_xlfn.XLOOKUP(E533,[1]!Data[CEDULA],[1]!Data[UBICACIÓN],"No Existe",0,1)</f>
        <v>SEDE NORTE</v>
      </c>
      <c r="I533" s="5" t="s">
        <v>25911</v>
      </c>
      <c r="J533" s="111" t="str">
        <f>UPPER(TEXT(Data[[#This Row],[F. INICIO]],"mmmm"))</f>
        <v>MAYO</v>
      </c>
      <c r="K533" s="9">
        <v>5</v>
      </c>
      <c r="L533" s="11" t="s">
        <v>5</v>
      </c>
      <c r="M533" s="11" t="s">
        <v>25630</v>
      </c>
      <c r="N533" s="141" t="str">
        <f>_xlfn.XLOOKUP(D533,[1]!Data[CEDULA],[1]!Data[EPS/SURA],"No Existe",0,1)</f>
        <v>EPS/SURA</v>
      </c>
      <c r="O533" s="5">
        <f>YEAR(Data[[#This Row],[F. INICIO]])</f>
        <v>2018</v>
      </c>
      <c r="P533" s="17">
        <v>43221</v>
      </c>
      <c r="Q533" s="17">
        <v>43224</v>
      </c>
      <c r="R533" s="5" t="s">
        <v>8356</v>
      </c>
      <c r="S533" s="92" t="str">
        <f>IF(Data[[#This Row],[TIPO DE INCAPACIDAD]]="LICENCIA DE PATERNIDAD","Licencia de paternidad",IF(Data[[#This Row],[TIPO DE INCAPACIDAD]]="LICENCIA DE LUTO","Licencia de Luto",_xlfn.IFNA(VLOOKUP(R533,'CIE-10 PARA RIPS'!$A$6:B13698,2,0),"No especificado")))</f>
        <v>Otras colelitiasis</v>
      </c>
      <c r="T533" t="str">
        <f>IF(P533&lt;&gt;"", IF(P533&gt;0, IF(P533&lt;=DATE(YEAR(P533),MONTH(P533),DAY(P533)), IF(P533&gt;=DATE(YEAR(P533),MONTH(P533),1), IF(K533&gt;10, C533, IF(SUMIFS($K:$K, $C:$C, C533, $P:$P, "&gt;="&amp;DATE(YEAR(P533),MONTH(P533),1), $P:$P, "&lt;="&amp;EOMONTH(P533,0))&gt;10, C533, "")), ""))), "")</f>
        <v>ANDREA PATRICIA AGUIRRE ARAMBULA</v>
      </c>
      <c r="U533">
        <f>IF(AND(P533&lt;&gt;"", P533&gt;=DATE(YEAR(P533),MONTH(P533),1), SUMIFS($K:$K, $C:$C, C533, $P:$P, "&gt;="&amp;DATE(YEAR(P533),MONTH(P533),1), $P:$P, "&lt;="&amp;EOMONTH(P533,0))&gt;10), K533, "")</f>
        <v>5</v>
      </c>
      <c r="V533">
        <f>IF(AND(P533&lt;&gt;"", P533&gt;=DATE(YEAR(P533),MONTH(P533),1), SUMIFS($K:$K, $C:$C, C533, $P:$P, "&gt;="&amp;DATE(YEAR(P533),MONTH(P533),1), $P:$P, "&lt;="&amp;EOMONTH(P533,0))&gt;10), YEAR(P533), "")</f>
        <v>2018</v>
      </c>
      <c r="W533" t="str">
        <f>IF(AND(P533&lt;&gt;"", P533&gt;=DATE(YEAR(P533),MONTH(P533),1), SUMIFS($K:$K, $C:$C, C533, $P:$P, "&gt;="&amp;DATE(YEAR(P533),MONTH(P533),1), $P:$P, "&lt;="&amp;EOMONTH(P533,0))&gt;10), TEXT(P533, "MMMM"), "")</f>
        <v>mayo</v>
      </c>
      <c r="X533" t="str" cm="1">
        <f t="array" ref="X533">IF(AND(P533&lt;&gt;"", P533&gt;=DATE(YEAR(P533),MONTH(P533),1), SUMIFS($K:$K, $C:$C, C533, $P:$P, "&gt;="&amp;DATE(YEAR(P533),MONTH(P533),1), $P:$P, "&lt;="&amp;EOMONTH(P533,0))&gt;10), _xlfn.TEXTJOIN(", ", TRUE, _xlfn._xlws.FILTER($R:$R, ($C:$C=C533) * ($P:$P&gt;=DATE(YEAR(P533),MONTH(P533),1)) * ($P:$P&lt;=EOMONTH(P533,0)))), "")</f>
        <v>K808, K808, K808, K808, L031</v>
      </c>
      <c r="Y533" t="str" cm="1">
        <f t="array" ref="Y533">IF(AND(P533&lt;&gt;"", P533&gt;=DATE(YEAR(P533),MONTH(P533),1), SUMIFS($K:$K, $C:$C, C533, $P:$P, "&gt;="&amp;DATE(YEAR(P533),MONTH(P533),1), $P:$P, "&lt;="&amp;EOMONTH(P533,0))&gt;10), _xlfn.TEXTJOIN(", ", TRUE, _xlfn._xlws.FILTER($S:$S, ($C:$C=C533) * ($P:$P&gt;=DATE(YEAR(P533),MONTH(P533),1)) * ($P:$P&lt;=EOMONTH(P533,0)))), "")</f>
        <v>Otras colelitiasis, Otras colelitiasis, Otras colelitiasis, Otras colelitiasis, Celulitis de otras partes de los miembros</v>
      </c>
    </row>
    <row r="534" spans="1:25" x14ac:dyDescent="0.25">
      <c r="A534" s="83">
        <v>527</v>
      </c>
      <c r="B534" s="111" t="s">
        <v>26038</v>
      </c>
      <c r="C534" s="159" t="str">
        <f>_xlfn.XLOOKUP(D534,[1]!Data[CEDULA],[1]!Data[Nombre Completo],"No Existe",0,1)</f>
        <v>PABLA EMILIA SANDOVAL DE CASTRO</v>
      </c>
      <c r="D534" s="163">
        <v>32649558</v>
      </c>
      <c r="E534" s="140">
        <f>IFERROR(_xlfn.NUMBERVALUE(Data[[#This Row],[CEDULA ]],",","."),_xlfn.NUMBERVALUE(Data[[#This Row],[CEDULA ]],".",","))</f>
        <v>32649558</v>
      </c>
      <c r="F534" s="140" t="str">
        <f>_xlfn.XLOOKUP(E534,[1]!Data[CEDULA],[1]!Data[CARGO],"No Existe",0,1)</f>
        <v>MANIPULADOR DE ALIMENTOS</v>
      </c>
      <c r="G534" s="5" t="str">
        <f>_xlfn.XLOOKUP(E534,[1]!Data[CEDULA],[1]!Data[EMPRESA DONDE PRESTA SERVICIO],"No Existe",0,1)</f>
        <v>COMFAMILIAR ATLANTICO</v>
      </c>
      <c r="H534" s="5" t="str">
        <f>_xlfn.XLOOKUP(E534,[1]!Data[CEDULA],[1]!Data[UBICACIÓN],"No Existe",0,1)</f>
        <v>C.R.U</v>
      </c>
      <c r="I534" s="5" t="s">
        <v>25911</v>
      </c>
      <c r="J534" s="111" t="str">
        <f>UPPER(TEXT(Data[[#This Row],[F. INICIO]],"mmmm"))</f>
        <v>ABRIL</v>
      </c>
      <c r="K534" s="9">
        <v>1</v>
      </c>
      <c r="L534" s="11" t="s">
        <v>5</v>
      </c>
      <c r="M534" s="11" t="s">
        <v>25630</v>
      </c>
      <c r="N534" s="141" t="str">
        <f>_xlfn.XLOOKUP(D534,[1]!Data[CEDULA],[1]!Data[EPS/SURA],"No Existe",0,1)</f>
        <v>EPS/SURA</v>
      </c>
      <c r="O534" s="2">
        <f>YEAR(Data[[#This Row],[F. INICIO]])</f>
        <v>2018</v>
      </c>
      <c r="P534" s="17">
        <v>43217</v>
      </c>
      <c r="Q534" s="17">
        <v>43217</v>
      </c>
      <c r="R534" s="24" t="s">
        <v>9886</v>
      </c>
      <c r="S534" s="92" t="str">
        <f>IF(Data[[#This Row],[TIPO DE INCAPACIDAD]]="LICENCIA DE PATERNIDAD","Licencia de paternidad",IF(Data[[#This Row],[TIPO DE INCAPACIDAD]]="LICENCIA DE LUTO","Licencia de Luto",_xlfn.IFNA(VLOOKUP(R534,'CIE-10 PARA RIPS'!$A$6:B13699,2,0),"No especificado")))</f>
        <v>Cefalea debida a tension</v>
      </c>
      <c r="T534" t="str">
        <f>IF(P534&lt;&gt;"", IF(P534&gt;0, IF(P534&lt;=DATE(YEAR(P534),MONTH(P534),DAY(P534)), IF(P534&gt;=DATE(YEAR(P534),MONTH(P534),1), IF(K534&gt;10, C534, IF(SUMIFS($K:$K, $C:$C, C534, $P:$P, "&gt;="&amp;DATE(YEAR(P534),MONTH(P534),1), $P:$P, "&lt;="&amp;EOMONTH(P534,0))&gt;10, C534, "")), ""))), "")</f>
        <v/>
      </c>
      <c r="U534" t="str">
        <f>IF(AND(P534&lt;&gt;"", P534&gt;=DATE(YEAR(P534),MONTH(P534),1), SUMIFS($K:$K, $C:$C, C534, $P:$P, "&gt;="&amp;DATE(YEAR(P534),MONTH(P534),1), $P:$P, "&lt;="&amp;EOMONTH(P534,0))&gt;10), K534, "")</f>
        <v/>
      </c>
      <c r="V534" t="str">
        <f>IF(AND(P534&lt;&gt;"", P534&gt;=DATE(YEAR(P534),MONTH(P534),1), SUMIFS($K:$K, $C:$C, C534, $P:$P, "&gt;="&amp;DATE(YEAR(P534),MONTH(P534),1), $P:$P, "&lt;="&amp;EOMONTH(P534,0))&gt;10), YEAR(P534), "")</f>
        <v/>
      </c>
      <c r="W534" t="str">
        <f>IF(AND(P534&lt;&gt;"", P534&gt;=DATE(YEAR(P534),MONTH(P534),1), SUMIFS($K:$K, $C:$C, C534, $P:$P, "&gt;="&amp;DATE(YEAR(P534),MONTH(P534),1), $P:$P, "&lt;="&amp;EOMONTH(P534,0))&gt;10), TEXT(P534, "MMMM"), "")</f>
        <v/>
      </c>
      <c r="X534" t="str" cm="1">
        <f t="array" ref="X534">IF(AND(P534&lt;&gt;"", P534&gt;=DATE(YEAR(P534),MONTH(P534),1), SUMIFS($K:$K, $C:$C, C534, $P:$P, "&gt;="&amp;DATE(YEAR(P534),MONTH(P534),1), $P:$P, "&lt;="&amp;EOMONTH(P534,0))&gt;10), _xlfn.TEXTJOIN(", ", TRUE, _xlfn._xlws.FILTER($R:$R, ($C:$C=C534) * ($P:$P&gt;=DATE(YEAR(P534),MONTH(P534),1)) * ($P:$P&lt;=EOMONTH(P534,0)))), "")</f>
        <v/>
      </c>
      <c r="Y534" t="str" cm="1">
        <f t="array" ref="Y534">IF(AND(P534&lt;&gt;"", P534&gt;=DATE(YEAR(P534),MONTH(P534),1), SUMIFS($K:$K, $C:$C, C534, $P:$P, "&gt;="&amp;DATE(YEAR(P534),MONTH(P534),1), $P:$P, "&lt;="&amp;EOMONTH(P534,0))&gt;10), _xlfn.TEXTJOIN(", ", TRUE, _xlfn._xlws.FILTER($S:$S, ($C:$C=C534) * ($P:$P&gt;=DATE(YEAR(P534),MONTH(P534),1)) * ($P:$P&lt;=EOMONTH(P534,0)))), "")</f>
        <v/>
      </c>
    </row>
    <row r="535" spans="1:25" x14ac:dyDescent="0.25">
      <c r="A535" s="83">
        <v>528</v>
      </c>
      <c r="B535" s="111" t="s">
        <v>26038</v>
      </c>
      <c r="C535" s="159" t="str">
        <f>_xlfn.XLOOKUP(D535,[1]!Data[CEDULA],[1]!Data[Nombre Completo],"No Existe",0,1)</f>
        <v>ZULLY CAROLINA BETIN DOMINGUEZ</v>
      </c>
      <c r="D535" s="163">
        <v>1140868777</v>
      </c>
      <c r="E535" s="140">
        <f>IFERROR(_xlfn.NUMBERVALUE(Data[[#This Row],[CEDULA ]],",","."),_xlfn.NUMBERVALUE(Data[[#This Row],[CEDULA ]],".",","))</f>
        <v>1140868777</v>
      </c>
      <c r="F535" s="140" t="str">
        <f>_xlfn.XLOOKUP(E535,[1]!Data[CEDULA],[1]!Data[CARGO],"No Existe",0,1)</f>
        <v>SUPERNUMERARIO(A)</v>
      </c>
      <c r="G535" s="5" t="str">
        <f>_xlfn.XLOOKUP(E535,[1]!Data[CEDULA],[1]!Data[EMPRESA DONDE PRESTA SERVICIO],"No Existe",0,1)</f>
        <v>COMFAMILIAR ATLANTICO</v>
      </c>
      <c r="H535" s="5" t="str">
        <f>_xlfn.XLOOKUP(E535,[1]!Data[CEDULA],[1]!Data[UBICACIÓN],"No Existe",0,1)</f>
        <v>TURIPANA</v>
      </c>
      <c r="I535" s="5" t="s">
        <v>25911</v>
      </c>
      <c r="J535" s="111" t="str">
        <f>UPPER(TEXT(Data[[#This Row],[F. INICIO]],"mmmm"))</f>
        <v>ABRIL</v>
      </c>
      <c r="K535" s="9">
        <v>1</v>
      </c>
      <c r="L535" s="11" t="s">
        <v>5</v>
      </c>
      <c r="M535" s="11" t="s">
        <v>25630</v>
      </c>
      <c r="N535" s="141" t="str">
        <f>_xlfn.XLOOKUP(D535,[1]!Data[CEDULA],[1]!Data[EPS/SURA],"No Existe",0,1)</f>
        <v>EPS/SURA</v>
      </c>
      <c r="O535" s="5">
        <f>YEAR(Data[[#This Row],[F. INICIO]])</f>
        <v>2018</v>
      </c>
      <c r="P535" s="17">
        <v>43217</v>
      </c>
      <c r="Q535" s="17">
        <v>43217</v>
      </c>
      <c r="R535" s="5" t="s">
        <v>7682</v>
      </c>
      <c r="S535" s="92" t="str">
        <f>IF(Data[[#This Row],[TIPO DE INCAPACIDAD]]="LICENCIA DE PATERNIDAD","Licencia de paternidad",IF(Data[[#This Row],[TIPO DE INCAPACIDAD]]="LICENCIA DE LUTO","Licencia de Luto",_xlfn.IFNA(VLOOKUP(R535,'CIE-10 PARA RIPS'!$A$6:B13700,2,0),"No especificado")))</f>
        <v>Lumbago no especificado</v>
      </c>
      <c r="T535" t="str">
        <f>IF(P535&lt;&gt;"", IF(P535&gt;0, IF(P535&lt;=DATE(YEAR(P535),MONTH(P535),DAY(P535)), IF(P535&gt;=DATE(YEAR(P535),MONTH(P535),1), IF(K535&gt;10, C535, IF(SUMIFS($K:$K, $C:$C, C535, $P:$P, "&gt;="&amp;DATE(YEAR(P535),MONTH(P535),1), $P:$P, "&lt;="&amp;EOMONTH(P535,0))&gt;10, C535, "")), ""))), "")</f>
        <v/>
      </c>
      <c r="U535" t="str">
        <f>IF(AND(P535&lt;&gt;"", P535&gt;=DATE(YEAR(P535),MONTH(P535),1), SUMIFS($K:$K, $C:$C, C535, $P:$P, "&gt;="&amp;DATE(YEAR(P535),MONTH(P535),1), $P:$P, "&lt;="&amp;EOMONTH(P535,0))&gt;10), K535, "")</f>
        <v/>
      </c>
      <c r="V535" t="str">
        <f>IF(AND(P535&lt;&gt;"", P535&gt;=DATE(YEAR(P535),MONTH(P535),1), SUMIFS($K:$K, $C:$C, C535, $P:$P, "&gt;="&amp;DATE(YEAR(P535),MONTH(P535),1), $P:$P, "&lt;="&amp;EOMONTH(P535,0))&gt;10), YEAR(P535), "")</f>
        <v/>
      </c>
      <c r="W535" t="str">
        <f>IF(AND(P535&lt;&gt;"", P535&gt;=DATE(YEAR(P535),MONTH(P535),1), SUMIFS($K:$K, $C:$C, C535, $P:$P, "&gt;="&amp;DATE(YEAR(P535),MONTH(P535),1), $P:$P, "&lt;="&amp;EOMONTH(P535,0))&gt;10), TEXT(P535, "MMMM"), "")</f>
        <v/>
      </c>
      <c r="X535" t="str" cm="1">
        <f t="array" ref="X535">IF(AND(P535&lt;&gt;"", P535&gt;=DATE(YEAR(P535),MONTH(P535),1), SUMIFS($K:$K, $C:$C, C535, $P:$P, "&gt;="&amp;DATE(YEAR(P535),MONTH(P535),1), $P:$P, "&lt;="&amp;EOMONTH(P535,0))&gt;10), _xlfn.TEXTJOIN(", ", TRUE, _xlfn._xlws.FILTER($R:$R, ($C:$C=C535) * ($P:$P&gt;=DATE(YEAR(P535),MONTH(P535),1)) * ($P:$P&lt;=EOMONTH(P535,0)))), "")</f>
        <v/>
      </c>
      <c r="Y535" t="str" cm="1">
        <f t="array" ref="Y535">IF(AND(P535&lt;&gt;"", P535&gt;=DATE(YEAR(P535),MONTH(P535),1), SUMIFS($K:$K, $C:$C, C535, $P:$P, "&gt;="&amp;DATE(YEAR(P535),MONTH(P535),1), $P:$P, "&lt;="&amp;EOMONTH(P535,0))&gt;10), _xlfn.TEXTJOIN(", ", TRUE, _xlfn._xlws.FILTER($S:$S, ($C:$C=C535) * ($P:$P&gt;=DATE(YEAR(P535),MONTH(P535),1)) * ($P:$P&lt;=EOMONTH(P535,0)))), "")</f>
        <v/>
      </c>
    </row>
    <row r="536" spans="1:25" x14ac:dyDescent="0.25">
      <c r="A536" s="83">
        <v>529</v>
      </c>
      <c r="B536" s="111" t="s">
        <v>26038</v>
      </c>
      <c r="C536" s="159" t="str">
        <f>_xlfn.XLOOKUP(D536,[1]!Data[CEDULA],[1]!Data[Nombre Completo],"No Existe",0,1)</f>
        <v>ZULLY CAROLINA BETIN DOMINGUEZ</v>
      </c>
      <c r="D536" s="163">
        <v>1140868777</v>
      </c>
      <c r="E536" s="140">
        <f>IFERROR(_xlfn.NUMBERVALUE(Data[[#This Row],[CEDULA ]],",","."),_xlfn.NUMBERVALUE(Data[[#This Row],[CEDULA ]],".",","))</f>
        <v>1140868777</v>
      </c>
      <c r="F536" s="140" t="str">
        <f>_xlfn.XLOOKUP(E536,[1]!Data[CEDULA],[1]!Data[CARGO],"No Existe",0,1)</f>
        <v>SUPERNUMERARIO(A)</v>
      </c>
      <c r="G536" s="5" t="str">
        <f>_xlfn.XLOOKUP(E536,[1]!Data[CEDULA],[1]!Data[EMPRESA DONDE PRESTA SERVICIO],"No Existe",0,1)</f>
        <v>COMFAMILIAR ATLANTICO</v>
      </c>
      <c r="H536" s="5" t="str">
        <f>_xlfn.XLOOKUP(E536,[1]!Data[CEDULA],[1]!Data[UBICACIÓN],"No Existe",0,1)</f>
        <v>TURIPANA</v>
      </c>
      <c r="I536" s="5" t="s">
        <v>25911</v>
      </c>
      <c r="J536" s="111" t="str">
        <f>UPPER(TEXT(Data[[#This Row],[F. INICIO]],"mmmm"))</f>
        <v>ABRIL</v>
      </c>
      <c r="K536" s="9">
        <v>1</v>
      </c>
      <c r="L536" s="11" t="s">
        <v>5</v>
      </c>
      <c r="M536" s="11" t="s">
        <v>25630</v>
      </c>
      <c r="N536" s="141" t="str">
        <f>_xlfn.XLOOKUP(D536,[1]!Data[CEDULA],[1]!Data[EPS/SURA],"No Existe",0,1)</f>
        <v>EPS/SURA</v>
      </c>
      <c r="O536" s="5">
        <f>YEAR(Data[[#This Row],[F. INICIO]])</f>
        <v>2018</v>
      </c>
      <c r="P536" s="17">
        <v>43217</v>
      </c>
      <c r="Q536" s="17">
        <v>43218</v>
      </c>
      <c r="R536" s="24" t="s">
        <v>9886</v>
      </c>
      <c r="S536" s="92" t="str">
        <f>IF(Data[[#This Row],[TIPO DE INCAPACIDAD]]="LICENCIA DE PATERNIDAD","Licencia de paternidad",IF(Data[[#This Row],[TIPO DE INCAPACIDAD]]="LICENCIA DE LUTO","Licencia de Luto",_xlfn.IFNA(VLOOKUP(R536,'CIE-10 PARA RIPS'!$A$6:B13701,2,0),"No especificado")))</f>
        <v>Cefalea debida a tension</v>
      </c>
      <c r="T536" t="str">
        <f>IF(P536&lt;&gt;"", IF(P536&gt;0, IF(P536&lt;=DATE(YEAR(P536),MONTH(P536),DAY(P536)), IF(P536&gt;=DATE(YEAR(P536),MONTH(P536),1), IF(K536&gt;10, C536, IF(SUMIFS($K:$K, $C:$C, C536, $P:$P, "&gt;="&amp;DATE(YEAR(P536),MONTH(P536),1), $P:$P, "&lt;="&amp;EOMONTH(P536,0))&gt;10, C536, "")), ""))), "")</f>
        <v/>
      </c>
      <c r="U536" t="str">
        <f>IF(AND(P536&lt;&gt;"", P536&gt;=DATE(YEAR(P536),MONTH(P536),1), SUMIFS($K:$K, $C:$C, C536, $P:$P, "&gt;="&amp;DATE(YEAR(P536),MONTH(P536),1), $P:$P, "&lt;="&amp;EOMONTH(P536,0))&gt;10), K536, "")</f>
        <v/>
      </c>
      <c r="V536" t="str">
        <f>IF(AND(P536&lt;&gt;"", P536&gt;=DATE(YEAR(P536),MONTH(P536),1), SUMIFS($K:$K, $C:$C, C536, $P:$P, "&gt;="&amp;DATE(YEAR(P536),MONTH(P536),1), $P:$P, "&lt;="&amp;EOMONTH(P536,0))&gt;10), YEAR(P536), "")</f>
        <v/>
      </c>
      <c r="W536" t="str">
        <f>IF(AND(P536&lt;&gt;"", P536&gt;=DATE(YEAR(P536),MONTH(P536),1), SUMIFS($K:$K, $C:$C, C536, $P:$P, "&gt;="&amp;DATE(YEAR(P536),MONTH(P536),1), $P:$P, "&lt;="&amp;EOMONTH(P536,0))&gt;10), TEXT(P536, "MMMM"), "")</f>
        <v/>
      </c>
      <c r="X536" t="str" cm="1">
        <f t="array" ref="X536">IF(AND(P536&lt;&gt;"", P536&gt;=DATE(YEAR(P536),MONTH(P536),1), SUMIFS($K:$K, $C:$C, C536, $P:$P, "&gt;="&amp;DATE(YEAR(P536),MONTH(P536),1), $P:$P, "&lt;="&amp;EOMONTH(P536,0))&gt;10), _xlfn.TEXTJOIN(", ", TRUE, _xlfn._xlws.FILTER($R:$R, ($C:$C=C536) * ($P:$P&gt;=DATE(YEAR(P536),MONTH(P536),1)) * ($P:$P&lt;=EOMONTH(P536,0)))), "")</f>
        <v/>
      </c>
      <c r="Y536" t="str" cm="1">
        <f t="array" ref="Y536">IF(AND(P536&lt;&gt;"", P536&gt;=DATE(YEAR(P536),MONTH(P536),1), SUMIFS($K:$K, $C:$C, C536, $P:$P, "&gt;="&amp;DATE(YEAR(P536),MONTH(P536),1), $P:$P, "&lt;="&amp;EOMONTH(P536,0))&gt;10), _xlfn.TEXTJOIN(", ", TRUE, _xlfn._xlws.FILTER($S:$S, ($C:$C=C536) * ($P:$P&gt;=DATE(YEAR(P536),MONTH(P536),1)) * ($P:$P&lt;=EOMONTH(P536,0)))), "")</f>
        <v/>
      </c>
    </row>
    <row r="537" spans="1:25" x14ac:dyDescent="0.25">
      <c r="A537" s="83">
        <v>530</v>
      </c>
      <c r="B537" s="111" t="s">
        <v>26038</v>
      </c>
      <c r="C537" s="159" t="str">
        <f>_xlfn.XLOOKUP(D537,[1]!Data[CEDULA],[1]!Data[Nombre Completo],"No Existe",0,1)</f>
        <v>ANDREA PATRICIA AGUIRRE ARAMBULA</v>
      </c>
      <c r="D537" s="163">
        <v>1129576507</v>
      </c>
      <c r="E537" s="140">
        <f>IFERROR(_xlfn.NUMBERVALUE(Data[[#This Row],[CEDULA ]],",","."),_xlfn.NUMBERVALUE(Data[[#This Row],[CEDULA ]],".",","))</f>
        <v>1129576507</v>
      </c>
      <c r="F537" s="140" t="str">
        <f>_xlfn.XLOOKUP(E537,[1]!Data[CEDULA],[1]!Data[CARGO],"No Existe",0,1)</f>
        <v>SUPERNUMERARIO(A)</v>
      </c>
      <c r="G537" s="9" t="str">
        <f>_xlfn.XLOOKUP(E537,[1]!Data[CEDULA],[1]!Data[EMPRESA DONDE PRESTA SERVICIO],"No Existe",0,1)</f>
        <v>COMFAMILIAR ATLANTICO</v>
      </c>
      <c r="H537" s="9" t="str">
        <f>_xlfn.XLOOKUP(E537,[1]!Data[CEDULA],[1]!Data[UBICACIÓN],"No Existe",0,1)</f>
        <v>SEDE NORTE</v>
      </c>
      <c r="I537" s="9" t="s">
        <v>25911</v>
      </c>
      <c r="J537" s="111" t="str">
        <f>UPPER(TEXT(Data[[#This Row],[F. INICIO]],"mmmm"))</f>
        <v>MAYO</v>
      </c>
      <c r="K537" s="9">
        <v>2</v>
      </c>
      <c r="L537" s="11" t="s">
        <v>5</v>
      </c>
      <c r="M537" s="11" t="s">
        <v>25630</v>
      </c>
      <c r="N537" s="141" t="str">
        <f>_xlfn.XLOOKUP(D537,[1]!Data[CEDULA],[1]!Data[EPS/SURA],"No Existe",0,1)</f>
        <v>EPS/SURA</v>
      </c>
      <c r="O537" s="5">
        <f>YEAR(Data[[#This Row],[F. INICIO]])</f>
        <v>2018</v>
      </c>
      <c r="P537" s="17">
        <v>43225</v>
      </c>
      <c r="Q537" s="17">
        <v>43226</v>
      </c>
      <c r="R537" s="9" t="s">
        <v>8356</v>
      </c>
      <c r="S537" s="92" t="str">
        <f>IF(Data[[#This Row],[TIPO DE INCAPACIDAD]]="LICENCIA DE PATERNIDAD","Licencia de paternidad",IF(Data[[#This Row],[TIPO DE INCAPACIDAD]]="LICENCIA DE LUTO","Licencia de Luto",_xlfn.IFNA(VLOOKUP(R537,'CIE-10 PARA RIPS'!$A$6:B13702,2,0),"No especificado")))</f>
        <v>Otras colelitiasis</v>
      </c>
      <c r="T537" t="str">
        <f>IF(P537&lt;&gt;"", IF(P537&gt;0, IF(P537&lt;=DATE(YEAR(P537),MONTH(P537),DAY(P537)), IF(P537&gt;=DATE(YEAR(P537),MONTH(P537),1), IF(K537&gt;10, C537, IF(SUMIFS($K:$K, $C:$C, C537, $P:$P, "&gt;="&amp;DATE(YEAR(P537),MONTH(P537),1), $P:$P, "&lt;="&amp;EOMONTH(P537,0))&gt;10, C537, "")), ""))), "")</f>
        <v>ANDREA PATRICIA AGUIRRE ARAMBULA</v>
      </c>
      <c r="U537">
        <f>IF(AND(P537&lt;&gt;"", P537&gt;=DATE(YEAR(P537),MONTH(P537),1), SUMIFS($K:$K, $C:$C, C537, $P:$P, "&gt;="&amp;DATE(YEAR(P537),MONTH(P537),1), $P:$P, "&lt;="&amp;EOMONTH(P537,0))&gt;10), K537, "")</f>
        <v>2</v>
      </c>
      <c r="V537">
        <f>IF(AND(P537&lt;&gt;"", P537&gt;=DATE(YEAR(P537),MONTH(P537),1), SUMIFS($K:$K, $C:$C, C537, $P:$P, "&gt;="&amp;DATE(YEAR(P537),MONTH(P537),1), $P:$P, "&lt;="&amp;EOMONTH(P537,0))&gt;10), YEAR(P537), "")</f>
        <v>2018</v>
      </c>
      <c r="W537" t="str">
        <f>IF(AND(P537&lt;&gt;"", P537&gt;=DATE(YEAR(P537),MONTH(P537),1), SUMIFS($K:$K, $C:$C, C537, $P:$P, "&gt;="&amp;DATE(YEAR(P537),MONTH(P537),1), $P:$P, "&lt;="&amp;EOMONTH(P537,0))&gt;10), TEXT(P537, "MMMM"), "")</f>
        <v>mayo</v>
      </c>
      <c r="X537" t="str" cm="1">
        <f t="array" ref="X537">IF(AND(P537&lt;&gt;"", P537&gt;=DATE(YEAR(P537),MONTH(P537),1), SUMIFS($K:$K, $C:$C, C537, $P:$P, "&gt;="&amp;DATE(YEAR(P537),MONTH(P537),1), $P:$P, "&lt;="&amp;EOMONTH(P537,0))&gt;10), _xlfn.TEXTJOIN(", ", TRUE, _xlfn._xlws.FILTER($R:$R, ($C:$C=C537) * ($P:$P&gt;=DATE(YEAR(P537),MONTH(P537),1)) * ($P:$P&lt;=EOMONTH(P537,0)))), "")</f>
        <v>K808, K808, K808, K808, L031</v>
      </c>
      <c r="Y537" t="str" cm="1">
        <f t="array" ref="Y537">IF(AND(P537&lt;&gt;"", P537&gt;=DATE(YEAR(P537),MONTH(P537),1), SUMIFS($K:$K, $C:$C, C537, $P:$P, "&gt;="&amp;DATE(YEAR(P537),MONTH(P537),1), $P:$P, "&lt;="&amp;EOMONTH(P537,0))&gt;10), _xlfn.TEXTJOIN(", ", TRUE, _xlfn._xlws.FILTER($S:$S, ($C:$C=C537) * ($P:$P&gt;=DATE(YEAR(P537),MONTH(P537),1)) * ($P:$P&lt;=EOMONTH(P537,0)))), "")</f>
        <v>Otras colelitiasis, Otras colelitiasis, Otras colelitiasis, Otras colelitiasis, Celulitis de otras partes de los miembros</v>
      </c>
    </row>
    <row r="538" spans="1:25" x14ac:dyDescent="0.25">
      <c r="A538" s="83">
        <v>531</v>
      </c>
      <c r="B538" s="111" t="s">
        <v>26038</v>
      </c>
      <c r="C538" s="159" t="str">
        <f>_xlfn.XLOOKUP(D538,[1]!Data[CEDULA],[1]!Data[Nombre Completo],"No Existe",0,1)</f>
        <v>ANDREA PATRICIA AGUIRRE ARAMBULA</v>
      </c>
      <c r="D538" s="163">
        <v>1129576507</v>
      </c>
      <c r="E538" s="140">
        <f>IFERROR(_xlfn.NUMBERVALUE(Data[[#This Row],[CEDULA ]],",","."),_xlfn.NUMBERVALUE(Data[[#This Row],[CEDULA ]],".",","))</f>
        <v>1129576507</v>
      </c>
      <c r="F538" s="140" t="str">
        <f>_xlfn.XLOOKUP(E538,[1]!Data[CEDULA],[1]!Data[CARGO],"No Existe",0,1)</f>
        <v>SUPERNUMERARIO(A)</v>
      </c>
      <c r="G538" s="9" t="str">
        <f>_xlfn.XLOOKUP(E538,[1]!Data[CEDULA],[1]!Data[EMPRESA DONDE PRESTA SERVICIO],"No Existe",0,1)</f>
        <v>COMFAMILIAR ATLANTICO</v>
      </c>
      <c r="H538" s="9" t="str">
        <f>_xlfn.XLOOKUP(E538,[1]!Data[CEDULA],[1]!Data[UBICACIÓN],"No Existe",0,1)</f>
        <v>SEDE NORTE</v>
      </c>
      <c r="I538" s="9" t="s">
        <v>25911</v>
      </c>
      <c r="J538" s="111" t="str">
        <f>UPPER(TEXT(Data[[#This Row],[F. INICIO]],"mmmm"))</f>
        <v>MAYO</v>
      </c>
      <c r="K538" s="9">
        <v>1</v>
      </c>
      <c r="L538" s="11" t="s">
        <v>5</v>
      </c>
      <c r="M538" s="11" t="s">
        <v>25630</v>
      </c>
      <c r="N538" s="141" t="str">
        <f>_xlfn.XLOOKUP(D538,[1]!Data[CEDULA],[1]!Data[EPS/SURA],"No Existe",0,1)</f>
        <v>EPS/SURA</v>
      </c>
      <c r="O538" s="5">
        <f>YEAR(Data[[#This Row],[F. INICIO]])</f>
        <v>2017</v>
      </c>
      <c r="P538" s="17">
        <v>42862</v>
      </c>
      <c r="Q538" s="17">
        <v>42862</v>
      </c>
      <c r="R538" s="9" t="s">
        <v>8356</v>
      </c>
      <c r="S538" s="92" t="str">
        <f>IF(Data[[#This Row],[TIPO DE INCAPACIDAD]]="LICENCIA DE PATERNIDAD","Licencia de paternidad",IF(Data[[#This Row],[TIPO DE INCAPACIDAD]]="LICENCIA DE LUTO","Licencia de Luto",_xlfn.IFNA(VLOOKUP(R538,'CIE-10 PARA RIPS'!$A$6:B13703,2,0),"No especificado")))</f>
        <v>Otras colelitiasis</v>
      </c>
      <c r="T538" t="str">
        <f>IF(P538&lt;&gt;"", IF(P538&gt;0, IF(P538&lt;=DATE(YEAR(P538),MONTH(P538),DAY(P538)), IF(P538&gt;=DATE(YEAR(P538),MONTH(P538),1), IF(K538&gt;10, C538, IF(SUMIFS($K:$K, $C:$C, C538, $P:$P, "&gt;="&amp;DATE(YEAR(P538),MONTH(P538),1), $P:$P, "&lt;="&amp;EOMONTH(P538,0))&gt;10, C538, "")), ""))), "")</f>
        <v/>
      </c>
      <c r="U538" t="str">
        <f>IF(AND(P538&lt;&gt;"", P538&gt;=DATE(YEAR(P538),MONTH(P538),1), SUMIFS($K:$K, $C:$C, C538, $P:$P, "&gt;="&amp;DATE(YEAR(P538),MONTH(P538),1), $P:$P, "&lt;="&amp;EOMONTH(P538,0))&gt;10), K538, "")</f>
        <v/>
      </c>
      <c r="V538" t="str">
        <f>IF(AND(P538&lt;&gt;"", P538&gt;=DATE(YEAR(P538),MONTH(P538),1), SUMIFS($K:$K, $C:$C, C538, $P:$P, "&gt;="&amp;DATE(YEAR(P538),MONTH(P538),1), $P:$P, "&lt;="&amp;EOMONTH(P538,0))&gt;10), YEAR(P538), "")</f>
        <v/>
      </c>
      <c r="W538" t="str">
        <f>IF(AND(P538&lt;&gt;"", P538&gt;=DATE(YEAR(P538),MONTH(P538),1), SUMIFS($K:$K, $C:$C, C538, $P:$P, "&gt;="&amp;DATE(YEAR(P538),MONTH(P538),1), $P:$P, "&lt;="&amp;EOMONTH(P538,0))&gt;10), TEXT(P538, "MMMM"), "")</f>
        <v/>
      </c>
      <c r="X538" t="str" cm="1">
        <f t="array" ref="X538">IF(AND(P538&lt;&gt;"", P538&gt;=DATE(YEAR(P538),MONTH(P538),1), SUMIFS($K:$K, $C:$C, C538, $P:$P, "&gt;="&amp;DATE(YEAR(P538),MONTH(P538),1), $P:$P, "&lt;="&amp;EOMONTH(P538,0))&gt;10), _xlfn.TEXTJOIN(", ", TRUE, _xlfn._xlws.FILTER($R:$R, ($C:$C=C538) * ($P:$P&gt;=DATE(YEAR(P538),MONTH(P538),1)) * ($P:$P&lt;=EOMONTH(P538,0)))), "")</f>
        <v/>
      </c>
      <c r="Y538" t="str" cm="1">
        <f t="array" ref="Y538">IF(AND(P538&lt;&gt;"", P538&gt;=DATE(YEAR(P538),MONTH(P538),1), SUMIFS($K:$K, $C:$C, C538, $P:$P, "&gt;="&amp;DATE(YEAR(P538),MONTH(P538),1), $P:$P, "&lt;="&amp;EOMONTH(P538,0))&gt;10), _xlfn.TEXTJOIN(", ", TRUE, _xlfn._xlws.FILTER($S:$S, ($C:$C=C538) * ($P:$P&gt;=DATE(YEAR(P538),MONTH(P538),1)) * ($P:$P&lt;=EOMONTH(P538,0)))), "")</f>
        <v/>
      </c>
    </row>
    <row r="539" spans="1:25" x14ac:dyDescent="0.25">
      <c r="A539" s="83">
        <v>532</v>
      </c>
      <c r="B539" s="111" t="s">
        <v>26038</v>
      </c>
      <c r="C539" s="159" t="str">
        <f>_xlfn.XLOOKUP(D539,[1]!Data[CEDULA],[1]!Data[Nombre Completo],"No Existe",0,1)</f>
        <v>ANDREA PATRICIA AGUIRRE ARAMBULA</v>
      </c>
      <c r="D539" s="163">
        <v>1129576507</v>
      </c>
      <c r="E539" s="140">
        <f>IFERROR(_xlfn.NUMBERVALUE(Data[[#This Row],[CEDULA ]],",","."),_xlfn.NUMBERVALUE(Data[[#This Row],[CEDULA ]],".",","))</f>
        <v>1129576507</v>
      </c>
      <c r="F539" s="140" t="str">
        <f>_xlfn.XLOOKUP(E539,[1]!Data[CEDULA],[1]!Data[CARGO],"No Existe",0,1)</f>
        <v>SUPERNUMERARIO(A)</v>
      </c>
      <c r="G539" s="9" t="str">
        <f>_xlfn.XLOOKUP(E539,[1]!Data[CEDULA],[1]!Data[EMPRESA DONDE PRESTA SERVICIO],"No Existe",0,1)</f>
        <v>COMFAMILIAR ATLANTICO</v>
      </c>
      <c r="H539" s="9" t="str">
        <f>_xlfn.XLOOKUP(E539,[1]!Data[CEDULA],[1]!Data[UBICACIÓN],"No Existe",0,1)</f>
        <v>SEDE NORTE</v>
      </c>
      <c r="I539" s="9" t="s">
        <v>25911</v>
      </c>
      <c r="J539" s="111" t="str">
        <f>UPPER(TEXT(Data[[#This Row],[F. INICIO]],"mmmm"))</f>
        <v>MAYO</v>
      </c>
      <c r="K539" s="9">
        <v>2</v>
      </c>
      <c r="L539" s="11" t="s">
        <v>5</v>
      </c>
      <c r="M539" s="11" t="s">
        <v>25630</v>
      </c>
      <c r="N539" s="141" t="str">
        <f>_xlfn.XLOOKUP(D539,[1]!Data[CEDULA],[1]!Data[EPS/SURA],"No Existe",0,1)</f>
        <v>EPS/SURA</v>
      </c>
      <c r="O539" s="5">
        <f>YEAR(Data[[#This Row],[F. INICIO]])</f>
        <v>2018</v>
      </c>
      <c r="P539" s="17">
        <v>43228</v>
      </c>
      <c r="Q539" s="17">
        <v>43229</v>
      </c>
      <c r="R539" s="9" t="s">
        <v>8356</v>
      </c>
      <c r="S539" s="92" t="str">
        <f>IF(Data[[#This Row],[TIPO DE INCAPACIDAD]]="LICENCIA DE PATERNIDAD","Licencia de paternidad",IF(Data[[#This Row],[TIPO DE INCAPACIDAD]]="LICENCIA DE LUTO","Licencia de Luto",_xlfn.IFNA(VLOOKUP(R539,'CIE-10 PARA RIPS'!$A$6:B13704,2,0),"No especificado")))</f>
        <v>Otras colelitiasis</v>
      </c>
      <c r="T539" t="str">
        <f>IF(P539&lt;&gt;"", IF(P539&gt;0, IF(P539&lt;=DATE(YEAR(P539),MONTH(P539),DAY(P539)), IF(P539&gt;=DATE(YEAR(P539),MONTH(P539),1), IF(K539&gt;10, C539, IF(SUMIFS($K:$K, $C:$C, C539, $P:$P, "&gt;="&amp;DATE(YEAR(P539),MONTH(P539),1), $P:$P, "&lt;="&amp;EOMONTH(P539,0))&gt;10, C539, "")), ""))), "")</f>
        <v>ANDREA PATRICIA AGUIRRE ARAMBULA</v>
      </c>
      <c r="U539">
        <f>IF(AND(P539&lt;&gt;"", P539&gt;=DATE(YEAR(P539),MONTH(P539),1), SUMIFS($K:$K, $C:$C, C539, $P:$P, "&gt;="&amp;DATE(YEAR(P539),MONTH(P539),1), $P:$P, "&lt;="&amp;EOMONTH(P539,0))&gt;10), K539, "")</f>
        <v>2</v>
      </c>
      <c r="V539">
        <f>IF(AND(P539&lt;&gt;"", P539&gt;=DATE(YEAR(P539),MONTH(P539),1), SUMIFS($K:$K, $C:$C, C539, $P:$P, "&gt;="&amp;DATE(YEAR(P539),MONTH(P539),1), $P:$P, "&lt;="&amp;EOMONTH(P539,0))&gt;10), YEAR(P539), "")</f>
        <v>2018</v>
      </c>
      <c r="W539" t="str">
        <f>IF(AND(P539&lt;&gt;"", P539&gt;=DATE(YEAR(P539),MONTH(P539),1), SUMIFS($K:$K, $C:$C, C539, $P:$P, "&gt;="&amp;DATE(YEAR(P539),MONTH(P539),1), $P:$P, "&lt;="&amp;EOMONTH(P539,0))&gt;10), TEXT(P539, "MMMM"), "")</f>
        <v>mayo</v>
      </c>
      <c r="X539" t="str" cm="1">
        <f t="array" ref="X539">IF(AND(P539&lt;&gt;"", P539&gt;=DATE(YEAR(P539),MONTH(P539),1), SUMIFS($K:$K, $C:$C, C539, $P:$P, "&gt;="&amp;DATE(YEAR(P539),MONTH(P539),1), $P:$P, "&lt;="&amp;EOMONTH(P539,0))&gt;10), _xlfn.TEXTJOIN(", ", TRUE, _xlfn._xlws.FILTER($R:$R, ($C:$C=C539) * ($P:$P&gt;=DATE(YEAR(P539),MONTH(P539),1)) * ($P:$P&lt;=EOMONTH(P539,0)))), "")</f>
        <v>K808, K808, K808, K808, L031</v>
      </c>
      <c r="Y539" t="str" cm="1">
        <f t="array" ref="Y539">IF(AND(P539&lt;&gt;"", P539&gt;=DATE(YEAR(P539),MONTH(P539),1), SUMIFS($K:$K, $C:$C, C539, $P:$P, "&gt;="&amp;DATE(YEAR(P539),MONTH(P539),1), $P:$P, "&lt;="&amp;EOMONTH(P539,0))&gt;10), _xlfn.TEXTJOIN(", ", TRUE, _xlfn._xlws.FILTER($S:$S, ($C:$C=C539) * ($P:$P&gt;=DATE(YEAR(P539),MONTH(P539),1)) * ($P:$P&lt;=EOMONTH(P539,0)))), "")</f>
        <v>Otras colelitiasis, Otras colelitiasis, Otras colelitiasis, Otras colelitiasis, Celulitis de otras partes de los miembros</v>
      </c>
    </row>
    <row r="540" spans="1:25" x14ac:dyDescent="0.25">
      <c r="A540" s="83">
        <v>533</v>
      </c>
      <c r="B540" s="111" t="s">
        <v>26038</v>
      </c>
      <c r="C540" s="159" t="str">
        <f>_xlfn.XLOOKUP(D540,[1]!Data[CEDULA],[1]!Data[Nombre Completo],"No Existe",0,1)</f>
        <v>ANDREA PATRICIA AGUIRRE ARAMBULA</v>
      </c>
      <c r="D540" s="163">
        <v>1129576507</v>
      </c>
      <c r="E540" s="140">
        <f>IFERROR(_xlfn.NUMBERVALUE(Data[[#This Row],[CEDULA ]],",","."),_xlfn.NUMBERVALUE(Data[[#This Row],[CEDULA ]],".",","))</f>
        <v>1129576507</v>
      </c>
      <c r="F540" s="140" t="str">
        <f>_xlfn.XLOOKUP(E540,[1]!Data[CEDULA],[1]!Data[CARGO],"No Existe",0,1)</f>
        <v>SUPERNUMERARIO(A)</v>
      </c>
      <c r="G540" s="9" t="str">
        <f>_xlfn.XLOOKUP(E540,[1]!Data[CEDULA],[1]!Data[EMPRESA DONDE PRESTA SERVICIO],"No Existe",0,1)</f>
        <v>COMFAMILIAR ATLANTICO</v>
      </c>
      <c r="H540" s="9" t="str">
        <f>_xlfn.XLOOKUP(E540,[1]!Data[CEDULA],[1]!Data[UBICACIÓN],"No Existe",0,1)</f>
        <v>SEDE NORTE</v>
      </c>
      <c r="I540" s="9" t="s">
        <v>25911</v>
      </c>
      <c r="J540" s="111" t="str">
        <f>UPPER(TEXT(Data[[#This Row],[F. INICIO]],"mmmm"))</f>
        <v>MAYO</v>
      </c>
      <c r="K540" s="9">
        <v>2</v>
      </c>
      <c r="L540" s="11" t="s">
        <v>5</v>
      </c>
      <c r="M540" s="11" t="s">
        <v>25630</v>
      </c>
      <c r="N540" s="141" t="str">
        <f>_xlfn.XLOOKUP(D540,[1]!Data[CEDULA],[1]!Data[EPS/SURA],"No Existe",0,1)</f>
        <v>EPS/SURA</v>
      </c>
      <c r="O540" s="5">
        <f>YEAR(Data[[#This Row],[F. INICIO]])</f>
        <v>2018</v>
      </c>
      <c r="P540" s="17">
        <v>43230</v>
      </c>
      <c r="Q540" s="17">
        <v>43231</v>
      </c>
      <c r="R540" s="9" t="s">
        <v>8356</v>
      </c>
      <c r="S540" s="92" t="str">
        <f>IF(Data[[#This Row],[TIPO DE INCAPACIDAD]]="LICENCIA DE PATERNIDAD","Licencia de paternidad",IF(Data[[#This Row],[TIPO DE INCAPACIDAD]]="LICENCIA DE LUTO","Licencia de Luto",_xlfn.IFNA(VLOOKUP(R540,'CIE-10 PARA RIPS'!$A$6:B13705,2,0),"No especificado")))</f>
        <v>Otras colelitiasis</v>
      </c>
      <c r="T540" t="str">
        <f>IF(P540&lt;&gt;"", IF(P540&gt;0, IF(P540&lt;=DATE(YEAR(P540),MONTH(P540),DAY(P540)), IF(P540&gt;=DATE(YEAR(P540),MONTH(P540),1), IF(K540&gt;10, C540, IF(SUMIFS($K:$K, $C:$C, C540, $P:$P, "&gt;="&amp;DATE(YEAR(P540),MONTH(P540),1), $P:$P, "&lt;="&amp;EOMONTH(P540,0))&gt;10, C540, "")), ""))), "")</f>
        <v>ANDREA PATRICIA AGUIRRE ARAMBULA</v>
      </c>
      <c r="U540">
        <f>IF(AND(P540&lt;&gt;"", P540&gt;=DATE(YEAR(P540),MONTH(P540),1), SUMIFS($K:$K, $C:$C, C540, $P:$P, "&gt;="&amp;DATE(YEAR(P540),MONTH(P540),1), $P:$P, "&lt;="&amp;EOMONTH(P540,0))&gt;10), K540, "")</f>
        <v>2</v>
      </c>
      <c r="V540">
        <f>IF(AND(P540&lt;&gt;"", P540&gt;=DATE(YEAR(P540),MONTH(P540),1), SUMIFS($K:$K, $C:$C, C540, $P:$P, "&gt;="&amp;DATE(YEAR(P540),MONTH(P540),1), $P:$P, "&lt;="&amp;EOMONTH(P540,0))&gt;10), YEAR(P540), "")</f>
        <v>2018</v>
      </c>
      <c r="W540" t="str">
        <f>IF(AND(P540&lt;&gt;"", P540&gt;=DATE(YEAR(P540),MONTH(P540),1), SUMIFS($K:$K, $C:$C, C540, $P:$P, "&gt;="&amp;DATE(YEAR(P540),MONTH(P540),1), $P:$P, "&lt;="&amp;EOMONTH(P540,0))&gt;10), TEXT(P540, "MMMM"), "")</f>
        <v>mayo</v>
      </c>
      <c r="X540" t="str" cm="1">
        <f t="array" ref="X540">IF(AND(P540&lt;&gt;"", P540&gt;=DATE(YEAR(P540),MONTH(P540),1), SUMIFS($K:$K, $C:$C, C540, $P:$P, "&gt;="&amp;DATE(YEAR(P540),MONTH(P540),1), $P:$P, "&lt;="&amp;EOMONTH(P540,0))&gt;10), _xlfn.TEXTJOIN(", ", TRUE, _xlfn._xlws.FILTER($R:$R, ($C:$C=C540) * ($P:$P&gt;=DATE(YEAR(P540),MONTH(P540),1)) * ($P:$P&lt;=EOMONTH(P540,0)))), "")</f>
        <v>K808, K808, K808, K808, L031</v>
      </c>
      <c r="Y540" t="str" cm="1">
        <f t="array" ref="Y540">IF(AND(P540&lt;&gt;"", P540&gt;=DATE(YEAR(P540),MONTH(P540),1), SUMIFS($K:$K, $C:$C, C540, $P:$P, "&gt;="&amp;DATE(YEAR(P540),MONTH(P540),1), $P:$P, "&lt;="&amp;EOMONTH(P540,0))&gt;10), _xlfn.TEXTJOIN(", ", TRUE, _xlfn._xlws.FILTER($S:$S, ($C:$C=C540) * ($P:$P&gt;=DATE(YEAR(P540),MONTH(P540),1)) * ($P:$P&lt;=EOMONTH(P540,0)))), "")</f>
        <v>Otras colelitiasis, Otras colelitiasis, Otras colelitiasis, Otras colelitiasis, Celulitis de otras partes de los miembros</v>
      </c>
    </row>
    <row r="541" spans="1:25" x14ac:dyDescent="0.25">
      <c r="A541" s="83">
        <v>534</v>
      </c>
      <c r="B541" s="111" t="s">
        <v>26038</v>
      </c>
      <c r="C541" s="159" t="str">
        <f>_xlfn.XLOOKUP(D541,[1]!Data[CEDULA],[1]!Data[Nombre Completo],"No Existe",0,1)</f>
        <v>EDILBERTO CARLOS OLIVARES CHARRIS</v>
      </c>
      <c r="D541" s="163">
        <v>3730754</v>
      </c>
      <c r="E541" s="140">
        <f>IFERROR(_xlfn.NUMBERVALUE(Data[[#This Row],[CEDULA ]],",","."),_xlfn.NUMBERVALUE(Data[[#This Row],[CEDULA ]],".",","))</f>
        <v>3730754</v>
      </c>
      <c r="F541" s="140" t="str">
        <f>_xlfn.XLOOKUP(E541,[1]!Data[CEDULA],[1]!Data[CARGO],"No Existe",0,1)</f>
        <v>COCINERO 1</v>
      </c>
      <c r="G541" s="11" t="str">
        <f>_xlfn.XLOOKUP(E541,[1]!Data[CEDULA],[1]!Data[EMPRESA DONDE PRESTA SERVICIO],"No Existe",0,1)</f>
        <v>COMFAMILIAR ATLANTICO</v>
      </c>
      <c r="H541" s="11" t="str">
        <f>_xlfn.XLOOKUP(E541,[1]!Data[CEDULA],[1]!Data[UBICACIÓN],"No Existe",0,1)</f>
        <v>TURIPANA MERCADEO</v>
      </c>
      <c r="I541" s="9" t="s">
        <v>25912</v>
      </c>
      <c r="J541" s="111" t="str">
        <f>UPPER(TEXT(Data[[#This Row],[F. INICIO]],"mmmm"))</f>
        <v>MAYO</v>
      </c>
      <c r="K541" s="13">
        <v>12</v>
      </c>
      <c r="L541" s="11" t="s">
        <v>5</v>
      </c>
      <c r="M541" s="11" t="s">
        <v>25630</v>
      </c>
      <c r="N541" s="141" t="str">
        <f>_xlfn.XLOOKUP(D541,[1]!Data[CEDULA],[1]!Data[EPS/SURA],"No Existe",0,1)</f>
        <v>MUTUALSER</v>
      </c>
      <c r="O541" s="5">
        <f>YEAR(Data[[#This Row],[F. INICIO]])</f>
        <v>2018</v>
      </c>
      <c r="P541" s="19">
        <v>43234</v>
      </c>
      <c r="Q541" s="19">
        <v>43246</v>
      </c>
      <c r="R541" s="7" t="s">
        <v>5043</v>
      </c>
      <c r="S541" s="92" t="str">
        <f>IF(Data[[#This Row],[TIPO DE INCAPACIDAD]]="LICENCIA DE PATERNIDAD","Licencia de paternidad",IF(Data[[#This Row],[TIPO DE INCAPACIDAD]]="LICENCIA DE LUTO","Licencia de Luto",_xlfn.IFNA(VLOOKUP(R541,'CIE-10 PARA RIPS'!$A$6:B13706,2,0),"No especificado")))</f>
        <v>Fractura de la clavicula</v>
      </c>
      <c r="T541" t="str">
        <f>IF(P541&lt;&gt;"", IF(P541&gt;0, IF(P541&lt;=DATE(YEAR(P541),MONTH(P541),DAY(P541)), IF(P541&gt;=DATE(YEAR(P541),MONTH(P541),1), IF(K541&gt;10, C541, IF(SUMIFS($K:$K, $C:$C, C541, $P:$P, "&gt;="&amp;DATE(YEAR(P541),MONTH(P541),1), $P:$P, "&lt;="&amp;EOMONTH(P541,0))&gt;10, C541, "")), ""))), "")</f>
        <v>EDILBERTO CARLOS OLIVARES CHARRIS</v>
      </c>
      <c r="U541">
        <f>IF(AND(P541&lt;&gt;"", P541&gt;=DATE(YEAR(P541),MONTH(P541),1), SUMIFS($K:$K, $C:$C, C541, $P:$P, "&gt;="&amp;DATE(YEAR(P541),MONTH(P541),1), $P:$P, "&lt;="&amp;EOMONTH(P541,0))&gt;10), K541, "")</f>
        <v>12</v>
      </c>
      <c r="V541">
        <f>IF(AND(P541&lt;&gt;"", P541&gt;=DATE(YEAR(P541),MONTH(P541),1), SUMIFS($K:$K, $C:$C, C541, $P:$P, "&gt;="&amp;DATE(YEAR(P541),MONTH(P541),1), $P:$P, "&lt;="&amp;EOMONTH(P541,0))&gt;10), YEAR(P541), "")</f>
        <v>2018</v>
      </c>
      <c r="W541" t="str">
        <f>IF(AND(P541&lt;&gt;"", P541&gt;=DATE(YEAR(P541),MONTH(P541),1), SUMIFS($K:$K, $C:$C, C541, $P:$P, "&gt;="&amp;DATE(YEAR(P541),MONTH(P541),1), $P:$P, "&lt;="&amp;EOMONTH(P541,0))&gt;10), TEXT(P541, "MMMM"), "")</f>
        <v>mayo</v>
      </c>
      <c r="X541" t="str" cm="1">
        <f t="array" ref="X541">IF(AND(P541&lt;&gt;"", P541&gt;=DATE(YEAR(P541),MONTH(P541),1), SUMIFS($K:$K, $C:$C, C541, $P:$P, "&gt;="&amp;DATE(YEAR(P541),MONTH(P541),1), $P:$P, "&lt;="&amp;EOMONTH(P541,0))&gt;10), _xlfn.TEXTJOIN(", ", TRUE, _xlfn._xlws.FILTER($R:$R, ($C:$C=C541) * ($P:$P&gt;=DATE(YEAR(P541),MONTH(P541),1)) * ($P:$P&lt;=EOMONTH(P541,0)))), "")</f>
        <v>S420</v>
      </c>
      <c r="Y541" t="str" cm="1">
        <f t="array" ref="Y541">IF(AND(P541&lt;&gt;"", P541&gt;=DATE(YEAR(P541),MONTH(P541),1), SUMIFS($K:$K, $C:$C, C541, $P:$P, "&gt;="&amp;DATE(YEAR(P541),MONTH(P541),1), $P:$P, "&lt;="&amp;EOMONTH(P541,0))&gt;10), _xlfn.TEXTJOIN(", ", TRUE, _xlfn._xlws.FILTER($S:$S, ($C:$C=C541) * ($P:$P&gt;=DATE(YEAR(P541),MONTH(P541),1)) * ($P:$P&lt;=EOMONTH(P541,0)))), "")</f>
        <v>Fractura de la clavicula</v>
      </c>
    </row>
    <row r="542" spans="1:25" x14ac:dyDescent="0.25">
      <c r="A542" s="83">
        <v>535</v>
      </c>
      <c r="B542" s="111" t="s">
        <v>26038</v>
      </c>
      <c r="C542" s="159" t="str">
        <f>_xlfn.XLOOKUP(D542,[1]!Data[CEDULA],[1]!Data[Nombre Completo],"No Existe",0,1)</f>
        <v>CARLOS EMIRO ALCAZAR JIMENEZ</v>
      </c>
      <c r="D542" s="163">
        <v>72282783</v>
      </c>
      <c r="E542" s="140">
        <f>IFERROR(_xlfn.NUMBERVALUE(Data[[#This Row],[CEDULA ]],",","."),_xlfn.NUMBERVALUE(Data[[#This Row],[CEDULA ]],".",","))</f>
        <v>72282783</v>
      </c>
      <c r="F542" s="140" t="str">
        <f>_xlfn.XLOOKUP(E542,[1]!Data[CEDULA],[1]!Data[CARGO],"No Existe",0,1)</f>
        <v>OFICIOS VARIOS</v>
      </c>
      <c r="G542" s="11" t="str">
        <f>_xlfn.XLOOKUP(E542,[1]!Data[CEDULA],[1]!Data[EMPRESA DONDE PRESTA SERVICIO],"No Existe",0,1)</f>
        <v>COMFAMILIAR ATLANTICO</v>
      </c>
      <c r="H542" s="11" t="str">
        <f>_xlfn.XLOOKUP(E542,[1]!Data[CEDULA],[1]!Data[UBICACIÓN],"No Existe",0,1)</f>
        <v>ASEO</v>
      </c>
      <c r="I542" s="9" t="s">
        <v>25912</v>
      </c>
      <c r="J542" s="111" t="str">
        <f>UPPER(TEXT(Data[[#This Row],[F. INICIO]],"mmmm"))</f>
        <v>MAYO</v>
      </c>
      <c r="K542" s="13">
        <v>2</v>
      </c>
      <c r="L542" s="11" t="s">
        <v>94</v>
      </c>
      <c r="M542" s="9" t="s">
        <v>12770</v>
      </c>
      <c r="N542" s="141" t="str">
        <f>_xlfn.XLOOKUP(D542,[1]!Data[CEDULA],[1]!Data[EPS/SURA],"No Existe",0,1)</f>
        <v>EPS/SURA</v>
      </c>
      <c r="O542" s="5">
        <f>YEAR(Data[[#This Row],[F. INICIO]])</f>
        <v>2018</v>
      </c>
      <c r="P542" s="19">
        <v>43241</v>
      </c>
      <c r="Q542" s="19">
        <v>43242</v>
      </c>
      <c r="R542" s="11" t="s">
        <v>9619</v>
      </c>
      <c r="S542" s="92" t="str">
        <f>IF(Data[[#This Row],[TIPO DE INCAPACIDAD]]="LICENCIA DE PATERNIDAD","Licencia de paternidad",IF(Data[[#This Row],[TIPO DE INCAPACIDAD]]="LICENCIA DE LUTO","Licencia de Luto",_xlfn.IFNA(VLOOKUP(R542,'CIE-10 PARA RIPS'!$A$6:B13707,2,0),"No especificado")))</f>
        <v>Otras queratitis superficiales sin conjuntivitis</v>
      </c>
      <c r="T542" t="str">
        <f>IF(P542&lt;&gt;"", IF(P542&gt;0, IF(P542&lt;=DATE(YEAR(P542),MONTH(P542),DAY(P542)), IF(P542&gt;=DATE(YEAR(P542),MONTH(P542),1), IF(K542&gt;10, C542, IF(SUMIFS($K:$K, $C:$C, C542, $P:$P, "&gt;="&amp;DATE(YEAR(P542),MONTH(P542),1), $P:$P, "&lt;="&amp;EOMONTH(P542,0))&gt;10, C542, "")), ""))), "")</f>
        <v/>
      </c>
      <c r="U542" t="str">
        <f>IF(AND(P542&lt;&gt;"", P542&gt;=DATE(YEAR(P542),MONTH(P542),1), SUMIFS($K:$K, $C:$C, C542, $P:$P, "&gt;="&amp;DATE(YEAR(P542),MONTH(P542),1), $P:$P, "&lt;="&amp;EOMONTH(P542,0))&gt;10), K542, "")</f>
        <v/>
      </c>
      <c r="V542" t="str">
        <f>IF(AND(P542&lt;&gt;"", P542&gt;=DATE(YEAR(P542),MONTH(P542),1), SUMIFS($K:$K, $C:$C, C542, $P:$P, "&gt;="&amp;DATE(YEAR(P542),MONTH(P542),1), $P:$P, "&lt;="&amp;EOMONTH(P542,0))&gt;10), YEAR(P542), "")</f>
        <v/>
      </c>
      <c r="W542" t="str">
        <f>IF(AND(P542&lt;&gt;"", P542&gt;=DATE(YEAR(P542),MONTH(P542),1), SUMIFS($K:$K, $C:$C, C542, $P:$P, "&gt;="&amp;DATE(YEAR(P542),MONTH(P542),1), $P:$P, "&lt;="&amp;EOMONTH(P542,0))&gt;10), TEXT(P542, "MMMM"), "")</f>
        <v/>
      </c>
      <c r="X542" t="str" cm="1">
        <f t="array" ref="X542">IF(AND(P542&lt;&gt;"", P542&gt;=DATE(YEAR(P542),MONTH(P542),1), SUMIFS($K:$K, $C:$C, C542, $P:$P, "&gt;="&amp;DATE(YEAR(P542),MONTH(P542),1), $P:$P, "&lt;="&amp;EOMONTH(P542,0))&gt;10), _xlfn.TEXTJOIN(", ", TRUE, _xlfn._xlws.FILTER($R:$R, ($C:$C=C542) * ($P:$P&gt;=DATE(YEAR(P542),MONTH(P542),1)) * ($P:$P&lt;=EOMONTH(P542,0)))), "")</f>
        <v/>
      </c>
      <c r="Y542" t="str" cm="1">
        <f t="array" ref="Y542">IF(AND(P542&lt;&gt;"", P542&gt;=DATE(YEAR(P542),MONTH(P542),1), SUMIFS($K:$K, $C:$C, C542, $P:$P, "&gt;="&amp;DATE(YEAR(P542),MONTH(P542),1), $P:$P, "&lt;="&amp;EOMONTH(P542,0))&gt;10), _xlfn.TEXTJOIN(", ", TRUE, _xlfn._xlws.FILTER($S:$S, ($C:$C=C542) * ($P:$P&gt;=DATE(YEAR(P542),MONTH(P542),1)) * ($P:$P&lt;=EOMONTH(P542,0)))), "")</f>
        <v/>
      </c>
    </row>
    <row r="543" spans="1:25" x14ac:dyDescent="0.25">
      <c r="A543" s="83">
        <v>536</v>
      </c>
      <c r="B543" s="111" t="s">
        <v>26038</v>
      </c>
      <c r="C543" s="159" t="str">
        <f>_xlfn.XLOOKUP(D543,[1]!Data[CEDULA],[1]!Data[Nombre Completo],"No Existe",0,1)</f>
        <v>ANDREA PATRICIA AGUIRRE ARAMBULA</v>
      </c>
      <c r="D543" s="163">
        <v>1129576507</v>
      </c>
      <c r="E543" s="140">
        <f>IFERROR(_xlfn.NUMBERVALUE(Data[[#This Row],[CEDULA ]],",","."),_xlfn.NUMBERVALUE(Data[[#This Row],[CEDULA ]],".",","))</f>
        <v>1129576507</v>
      </c>
      <c r="F543" s="140" t="str">
        <f>_xlfn.XLOOKUP(E543,[1]!Data[CEDULA],[1]!Data[CARGO],"No Existe",0,1)</f>
        <v>SUPERNUMERARIO(A)</v>
      </c>
      <c r="G543" s="11" t="str">
        <f>_xlfn.XLOOKUP(E543,[1]!Data[CEDULA],[1]!Data[EMPRESA DONDE PRESTA SERVICIO],"No Existe",0,1)</f>
        <v>COMFAMILIAR ATLANTICO</v>
      </c>
      <c r="H543" s="11" t="str">
        <f>_xlfn.XLOOKUP(E543,[1]!Data[CEDULA],[1]!Data[UBICACIÓN],"No Existe",0,1)</f>
        <v>SEDE NORTE</v>
      </c>
      <c r="I543" s="9" t="s">
        <v>25911</v>
      </c>
      <c r="J543" s="111" t="str">
        <f>UPPER(TEXT(Data[[#This Row],[F. INICIO]],"mmmm"))</f>
        <v>JUNIO</v>
      </c>
      <c r="K543" s="13">
        <v>5</v>
      </c>
      <c r="L543" s="11" t="s">
        <v>5</v>
      </c>
      <c r="M543" s="11" t="s">
        <v>25630</v>
      </c>
      <c r="N543" s="141" t="str">
        <f>_xlfn.XLOOKUP(D543,[1]!Data[CEDULA],[1]!Data[EPS/SURA],"No Existe",0,1)</f>
        <v>EPS/SURA</v>
      </c>
      <c r="O543" s="5">
        <f>YEAR(Data[[#This Row],[F. INICIO]])</f>
        <v>2018</v>
      </c>
      <c r="P543" s="19">
        <v>43252</v>
      </c>
      <c r="Q543" s="19">
        <v>43256</v>
      </c>
      <c r="R543" s="11" t="s">
        <v>8297</v>
      </c>
      <c r="S543" s="92" t="str">
        <f>IF(Data[[#This Row],[TIPO DE INCAPACIDAD]]="LICENCIA DE PATERNIDAD","Licencia de paternidad",IF(Data[[#This Row],[TIPO DE INCAPACIDAD]]="LICENCIA DE LUTO","Licencia de Luto",_xlfn.IFNA(VLOOKUP(R543,'CIE-10 PARA RIPS'!$A$6:B13708,2,0),"No especificado")))</f>
        <v>Celulitis de otras partes de los miembros</v>
      </c>
      <c r="T543" t="str">
        <f>IF(P543&lt;&gt;"", IF(P543&gt;0, IF(P543&lt;=DATE(YEAR(P543),MONTH(P543),DAY(P543)), IF(P543&gt;=DATE(YEAR(P543),MONTH(P543),1), IF(K543&gt;10, C543, IF(SUMIFS($K:$K, $C:$C, C543, $P:$P, "&gt;="&amp;DATE(YEAR(P543),MONTH(P543),1), $P:$P, "&lt;="&amp;EOMONTH(P543,0))&gt;10, C543, "")), ""))), "")</f>
        <v/>
      </c>
      <c r="U543" t="str">
        <f>IF(AND(P543&lt;&gt;"", P543&gt;=DATE(YEAR(P543),MONTH(P543),1), SUMIFS($K:$K, $C:$C, C543, $P:$P, "&gt;="&amp;DATE(YEAR(P543),MONTH(P543),1), $P:$P, "&lt;="&amp;EOMONTH(P543,0))&gt;10), K543, "")</f>
        <v/>
      </c>
      <c r="V543" t="str">
        <f>IF(AND(P543&lt;&gt;"", P543&gt;=DATE(YEAR(P543),MONTH(P543),1), SUMIFS($K:$K, $C:$C, C543, $P:$P, "&gt;="&amp;DATE(YEAR(P543),MONTH(P543),1), $P:$P, "&lt;="&amp;EOMONTH(P543,0))&gt;10), YEAR(P543), "")</f>
        <v/>
      </c>
      <c r="W543" t="str">
        <f>IF(AND(P543&lt;&gt;"", P543&gt;=DATE(YEAR(P543),MONTH(P543),1), SUMIFS($K:$K, $C:$C, C543, $P:$P, "&gt;="&amp;DATE(YEAR(P543),MONTH(P543),1), $P:$P, "&lt;="&amp;EOMONTH(P543,0))&gt;10), TEXT(P543, "MMMM"), "")</f>
        <v/>
      </c>
      <c r="X543" t="str" cm="1">
        <f t="array" ref="X543">IF(AND(P543&lt;&gt;"", P543&gt;=DATE(YEAR(P543),MONTH(P543),1), SUMIFS($K:$K, $C:$C, C543, $P:$P, "&gt;="&amp;DATE(YEAR(P543),MONTH(P543),1), $P:$P, "&lt;="&amp;EOMONTH(P543,0))&gt;10), _xlfn.TEXTJOIN(", ", TRUE, _xlfn._xlws.FILTER($R:$R, ($C:$C=C543) * ($P:$P&gt;=DATE(YEAR(P543),MONTH(P543),1)) * ($P:$P&lt;=EOMONTH(P543,0)))), "")</f>
        <v/>
      </c>
      <c r="Y543" t="str" cm="1">
        <f t="array" ref="Y543">IF(AND(P543&lt;&gt;"", P543&gt;=DATE(YEAR(P543),MONTH(P543),1), SUMIFS($K:$K, $C:$C, C543, $P:$P, "&gt;="&amp;DATE(YEAR(P543),MONTH(P543),1), $P:$P, "&lt;="&amp;EOMONTH(P543,0))&gt;10), _xlfn.TEXTJOIN(", ", TRUE, _xlfn._xlws.FILTER($S:$S, ($C:$C=C543) * ($P:$P&gt;=DATE(YEAR(P543),MONTH(P543),1)) * ($P:$P&lt;=EOMONTH(P543,0)))), "")</f>
        <v/>
      </c>
    </row>
    <row r="544" spans="1:25" x14ac:dyDescent="0.25">
      <c r="A544" s="83">
        <v>537</v>
      </c>
      <c r="B544" s="111" t="s">
        <v>26038</v>
      </c>
      <c r="C544" s="159" t="str">
        <f>_xlfn.XLOOKUP(D544,[1]!Data[CEDULA],[1]!Data[Nombre Completo],"No Existe",0,1)</f>
        <v>ANDREA PATRICIA AGUIRRE ARAMBULA</v>
      </c>
      <c r="D544" s="163">
        <v>1129576507</v>
      </c>
      <c r="E544" s="140">
        <f>IFERROR(_xlfn.NUMBERVALUE(Data[[#This Row],[CEDULA ]],",","."),_xlfn.NUMBERVALUE(Data[[#This Row],[CEDULA ]],".",","))</f>
        <v>1129576507</v>
      </c>
      <c r="F544" s="140" t="str">
        <f>_xlfn.XLOOKUP(E544,[1]!Data[CEDULA],[1]!Data[CARGO],"No Existe",0,1)</f>
        <v>SUPERNUMERARIO(A)</v>
      </c>
      <c r="G544" s="11" t="str">
        <f>_xlfn.XLOOKUP(E544,[1]!Data[CEDULA],[1]!Data[EMPRESA DONDE PRESTA SERVICIO],"No Existe",0,1)</f>
        <v>COMFAMILIAR ATLANTICO</v>
      </c>
      <c r="H544" s="11" t="str">
        <f>_xlfn.XLOOKUP(E544,[1]!Data[CEDULA],[1]!Data[UBICACIÓN],"No Existe",0,1)</f>
        <v>SEDE NORTE</v>
      </c>
      <c r="I544" s="9" t="s">
        <v>25911</v>
      </c>
      <c r="J544" s="111" t="str">
        <f>UPPER(TEXT(Data[[#This Row],[F. INICIO]],"mmmm"))</f>
        <v>JUNIO</v>
      </c>
      <c r="K544" s="13">
        <v>1</v>
      </c>
      <c r="L544" s="11" t="s">
        <v>5</v>
      </c>
      <c r="M544" s="11" t="s">
        <v>25630</v>
      </c>
      <c r="N544" s="141" t="str">
        <f>_xlfn.XLOOKUP(D544,[1]!Data[CEDULA],[1]!Data[EPS/SURA],"No Existe",0,1)</f>
        <v>EPS/SURA</v>
      </c>
      <c r="O544" s="5">
        <f>YEAR(Data[[#This Row],[F. INICIO]])</f>
        <v>2018</v>
      </c>
      <c r="P544" s="17">
        <v>43257</v>
      </c>
      <c r="Q544" s="17">
        <v>43257</v>
      </c>
      <c r="R544" s="11" t="s">
        <v>8297</v>
      </c>
      <c r="S544" s="92" t="str">
        <f>IF(Data[[#This Row],[TIPO DE INCAPACIDAD]]="LICENCIA DE PATERNIDAD","Licencia de paternidad",IF(Data[[#This Row],[TIPO DE INCAPACIDAD]]="LICENCIA DE LUTO","Licencia de Luto",_xlfn.IFNA(VLOOKUP(R544,'CIE-10 PARA RIPS'!$A$6:B13709,2,0),"No especificado")))</f>
        <v>Celulitis de otras partes de los miembros</v>
      </c>
      <c r="T544" t="str">
        <f>IF(P544&lt;&gt;"", IF(P544&gt;0, IF(P544&lt;=DATE(YEAR(P544),MONTH(P544),DAY(P544)), IF(P544&gt;=DATE(YEAR(P544),MONTH(P544),1), IF(K544&gt;10, C544, IF(SUMIFS($K:$K, $C:$C, C544, $P:$P, "&gt;="&amp;DATE(YEAR(P544),MONTH(P544),1), $P:$P, "&lt;="&amp;EOMONTH(P544,0))&gt;10, C544, "")), ""))), "")</f>
        <v/>
      </c>
      <c r="U544" t="str">
        <f>IF(AND(P544&lt;&gt;"", P544&gt;=DATE(YEAR(P544),MONTH(P544),1), SUMIFS($K:$K, $C:$C, C544, $P:$P, "&gt;="&amp;DATE(YEAR(P544),MONTH(P544),1), $P:$P, "&lt;="&amp;EOMONTH(P544,0))&gt;10), K544, "")</f>
        <v/>
      </c>
      <c r="V544" t="str">
        <f>IF(AND(P544&lt;&gt;"", P544&gt;=DATE(YEAR(P544),MONTH(P544),1), SUMIFS($K:$K, $C:$C, C544, $P:$P, "&gt;="&amp;DATE(YEAR(P544),MONTH(P544),1), $P:$P, "&lt;="&amp;EOMONTH(P544,0))&gt;10), YEAR(P544), "")</f>
        <v/>
      </c>
      <c r="W544" t="str">
        <f>IF(AND(P544&lt;&gt;"", P544&gt;=DATE(YEAR(P544),MONTH(P544),1), SUMIFS($K:$K, $C:$C, C544, $P:$P, "&gt;="&amp;DATE(YEAR(P544),MONTH(P544),1), $P:$P, "&lt;="&amp;EOMONTH(P544,0))&gt;10), TEXT(P544, "MMMM"), "")</f>
        <v/>
      </c>
      <c r="X544" t="str" cm="1">
        <f t="array" ref="X544">IF(AND(P544&lt;&gt;"", P544&gt;=DATE(YEAR(P544),MONTH(P544),1), SUMIFS($K:$K, $C:$C, C544, $P:$P, "&gt;="&amp;DATE(YEAR(P544),MONTH(P544),1), $P:$P, "&lt;="&amp;EOMONTH(P544,0))&gt;10), _xlfn.TEXTJOIN(", ", TRUE, _xlfn._xlws.FILTER($R:$R, ($C:$C=C544) * ($P:$P&gt;=DATE(YEAR(P544),MONTH(P544),1)) * ($P:$P&lt;=EOMONTH(P544,0)))), "")</f>
        <v/>
      </c>
      <c r="Y544" t="str" cm="1">
        <f t="array" ref="Y544">IF(AND(P544&lt;&gt;"", P544&gt;=DATE(YEAR(P544),MONTH(P544),1), SUMIFS($K:$K, $C:$C, C544, $P:$P, "&gt;="&amp;DATE(YEAR(P544),MONTH(P544),1), $P:$P, "&lt;="&amp;EOMONTH(P544,0))&gt;10), _xlfn.TEXTJOIN(", ", TRUE, _xlfn._xlws.FILTER($S:$S, ($C:$C=C544) * ($P:$P&gt;=DATE(YEAR(P544),MONTH(P544),1)) * ($P:$P&lt;=EOMONTH(P544,0)))), "")</f>
        <v/>
      </c>
    </row>
    <row r="545" spans="1:25" x14ac:dyDescent="0.25">
      <c r="A545" s="83">
        <v>538</v>
      </c>
      <c r="B545" s="111" t="s">
        <v>26038</v>
      </c>
      <c r="C545" s="159" t="str">
        <f>_xlfn.XLOOKUP(D545,[1]!Data[CEDULA],[1]!Data[Nombre Completo],"No Existe",0,1)</f>
        <v>ANDREA PATRICIA AGUIRRE ARAMBULA</v>
      </c>
      <c r="D545" s="163">
        <v>1129576507</v>
      </c>
      <c r="E545" s="140">
        <f>IFERROR(_xlfn.NUMBERVALUE(Data[[#This Row],[CEDULA ]],",","."),_xlfn.NUMBERVALUE(Data[[#This Row],[CEDULA ]],".",","))</f>
        <v>1129576507</v>
      </c>
      <c r="F545" s="140" t="str">
        <f>_xlfn.XLOOKUP(E545,[1]!Data[CEDULA],[1]!Data[CARGO],"No Existe",0,1)</f>
        <v>SUPERNUMERARIO(A)</v>
      </c>
      <c r="G545" s="11" t="str">
        <f>_xlfn.XLOOKUP(E545,[1]!Data[CEDULA],[1]!Data[EMPRESA DONDE PRESTA SERVICIO],"No Existe",0,1)</f>
        <v>COMFAMILIAR ATLANTICO</v>
      </c>
      <c r="H545" s="11" t="str">
        <f>_xlfn.XLOOKUP(E545,[1]!Data[CEDULA],[1]!Data[UBICACIÓN],"No Existe",0,1)</f>
        <v>SEDE NORTE</v>
      </c>
      <c r="I545" s="9" t="s">
        <v>25911</v>
      </c>
      <c r="J545" s="111" t="str">
        <f>UPPER(TEXT(Data[[#This Row],[F. INICIO]],"mmmm"))</f>
        <v>MAYO</v>
      </c>
      <c r="K545" s="13">
        <v>5</v>
      </c>
      <c r="L545" s="11" t="s">
        <v>5</v>
      </c>
      <c r="M545" s="11" t="s">
        <v>25630</v>
      </c>
      <c r="N545" s="141" t="str">
        <f>_xlfn.XLOOKUP(D545,[1]!Data[CEDULA],[1]!Data[EPS/SURA],"No Existe",0,1)</f>
        <v>EPS/SURA</v>
      </c>
      <c r="O545" s="5">
        <f>YEAR(Data[[#This Row],[F. INICIO]])</f>
        <v>2018</v>
      </c>
      <c r="P545" s="19">
        <v>43247</v>
      </c>
      <c r="Q545" s="19">
        <v>43251</v>
      </c>
      <c r="R545" s="11" t="s">
        <v>8297</v>
      </c>
      <c r="S545" s="92" t="str">
        <f>IF(Data[[#This Row],[TIPO DE INCAPACIDAD]]="LICENCIA DE PATERNIDAD","Licencia de paternidad",IF(Data[[#This Row],[TIPO DE INCAPACIDAD]]="LICENCIA DE LUTO","Licencia de Luto",_xlfn.IFNA(VLOOKUP(R545,'CIE-10 PARA RIPS'!$A$6:B13710,2,0),"No especificado")))</f>
        <v>Celulitis de otras partes de los miembros</v>
      </c>
      <c r="T545" t="str">
        <f>IF(P545&lt;&gt;"", IF(P545&gt;0, IF(P545&lt;=DATE(YEAR(P545),MONTH(P545),DAY(P545)), IF(P545&gt;=DATE(YEAR(P545),MONTH(P545),1), IF(K545&gt;10, C545, IF(SUMIFS($K:$K, $C:$C, C545, $P:$P, "&gt;="&amp;DATE(YEAR(P545),MONTH(P545),1), $P:$P, "&lt;="&amp;EOMONTH(P545,0))&gt;10, C545, "")), ""))), "")</f>
        <v>ANDREA PATRICIA AGUIRRE ARAMBULA</v>
      </c>
      <c r="U545">
        <f>IF(AND(P545&lt;&gt;"", P545&gt;=DATE(YEAR(P545),MONTH(P545),1), SUMIFS($K:$K, $C:$C, C545, $P:$P, "&gt;="&amp;DATE(YEAR(P545),MONTH(P545),1), $P:$P, "&lt;="&amp;EOMONTH(P545,0))&gt;10), K545, "")</f>
        <v>5</v>
      </c>
      <c r="V545">
        <f>IF(AND(P545&lt;&gt;"", P545&gt;=DATE(YEAR(P545),MONTH(P545),1), SUMIFS($K:$K, $C:$C, C545, $P:$P, "&gt;="&amp;DATE(YEAR(P545),MONTH(P545),1), $P:$P, "&lt;="&amp;EOMONTH(P545,0))&gt;10), YEAR(P545), "")</f>
        <v>2018</v>
      </c>
      <c r="W545" t="str">
        <f>IF(AND(P545&lt;&gt;"", P545&gt;=DATE(YEAR(P545),MONTH(P545),1), SUMIFS($K:$K, $C:$C, C545, $P:$P, "&gt;="&amp;DATE(YEAR(P545),MONTH(P545),1), $P:$P, "&lt;="&amp;EOMONTH(P545,0))&gt;10), TEXT(P545, "MMMM"), "")</f>
        <v>mayo</v>
      </c>
      <c r="X545" t="str" cm="1">
        <f t="array" ref="X545">IF(AND(P545&lt;&gt;"", P545&gt;=DATE(YEAR(P545),MONTH(P545),1), SUMIFS($K:$K, $C:$C, C545, $P:$P, "&gt;="&amp;DATE(YEAR(P545),MONTH(P545),1), $P:$P, "&lt;="&amp;EOMONTH(P545,0))&gt;10), _xlfn.TEXTJOIN(", ", TRUE, _xlfn._xlws.FILTER($R:$R, ($C:$C=C545) * ($P:$P&gt;=DATE(YEAR(P545),MONTH(P545),1)) * ($P:$P&lt;=EOMONTH(P545,0)))), "")</f>
        <v>K808, K808, K808, K808, L031</v>
      </c>
      <c r="Y545" t="str" cm="1">
        <f t="array" ref="Y545">IF(AND(P545&lt;&gt;"", P545&gt;=DATE(YEAR(P545),MONTH(P545),1), SUMIFS($K:$K, $C:$C, C545, $P:$P, "&gt;="&amp;DATE(YEAR(P545),MONTH(P545),1), $P:$P, "&lt;="&amp;EOMONTH(P545,0))&gt;10), _xlfn.TEXTJOIN(", ", TRUE, _xlfn._xlws.FILTER($S:$S, ($C:$C=C545) * ($P:$P&gt;=DATE(YEAR(P545),MONTH(P545),1)) * ($P:$P&lt;=EOMONTH(P545,0)))), "")</f>
        <v>Otras colelitiasis, Otras colelitiasis, Otras colelitiasis, Otras colelitiasis, Celulitis de otras partes de los miembros</v>
      </c>
    </row>
    <row r="546" spans="1:25" x14ac:dyDescent="0.25">
      <c r="A546" s="83">
        <v>539</v>
      </c>
      <c r="B546" s="111" t="s">
        <v>26038</v>
      </c>
      <c r="C546" s="159" t="str">
        <f>_xlfn.XLOOKUP(D546,[1]!Data[CEDULA],[1]!Data[Nombre Completo],"No Existe",0,1)</f>
        <v>BORIS ISAAC DURAN BLANCO</v>
      </c>
      <c r="D546" s="163">
        <v>1048208261</v>
      </c>
      <c r="E546" s="140">
        <f>IFERROR(_xlfn.NUMBERVALUE(Data[[#This Row],[CEDULA ]],",","."),_xlfn.NUMBERVALUE(Data[[#This Row],[CEDULA ]],".",","))</f>
        <v>1048208261</v>
      </c>
      <c r="F546" s="140" t="str">
        <f>_xlfn.XLOOKUP(E546,[1]!Data[CEDULA],[1]!Data[CARGO],"No Existe",0,1)</f>
        <v>SUPERNUMERARIO(A)</v>
      </c>
      <c r="G546" s="11" t="str">
        <f>_xlfn.XLOOKUP(E546,[1]!Data[CEDULA],[1]!Data[EMPRESA DONDE PRESTA SERVICIO],"No Existe",0,1)</f>
        <v>COMFAMILIAR ATLANTICO</v>
      </c>
      <c r="H546" s="11" t="str">
        <f>_xlfn.XLOOKUP(E546,[1]!Data[CEDULA],[1]!Data[UBICACIÓN],"No Existe",0,1)</f>
        <v>TURIPANA</v>
      </c>
      <c r="I546" s="9" t="s">
        <v>25912</v>
      </c>
      <c r="J546" s="111" t="str">
        <f>UPPER(TEXT(Data[[#This Row],[F. INICIO]],"mmmm"))</f>
        <v>JUNIO</v>
      </c>
      <c r="K546" s="13">
        <v>15</v>
      </c>
      <c r="L546" s="11" t="s">
        <v>5</v>
      </c>
      <c r="M546" s="11" t="s">
        <v>25630</v>
      </c>
      <c r="N546" s="141" t="str">
        <f>_xlfn.XLOOKUP(D546,[1]!Data[CEDULA],[1]!Data[EPS/SURA],"No Existe",0,1)</f>
        <v>MEDIMAS</v>
      </c>
      <c r="O546" s="5">
        <f>YEAR(Data[[#This Row],[F. INICIO]])</f>
        <v>2018</v>
      </c>
      <c r="P546" s="19">
        <v>43257</v>
      </c>
      <c r="Q546" s="19">
        <v>43271</v>
      </c>
      <c r="R546" s="11" t="s">
        <v>446</v>
      </c>
      <c r="S546" s="92" t="str">
        <f>IF(Data[[#This Row],[TIPO DE INCAPACIDAD]]="LICENCIA DE PATERNIDAD","Licencia de paternidad",IF(Data[[#This Row],[TIPO DE INCAPACIDAD]]="LICENCIA DE LUTO","Licencia de Luto",_xlfn.IFNA(VLOOKUP(R546,'CIE-10 PARA RIPS'!$A$6:B13711,2,0),"No especificado")))</f>
        <v>Donante de rinon</v>
      </c>
      <c r="T546" t="str">
        <f>IF(P546&lt;&gt;"", IF(P546&gt;0, IF(P546&lt;=DATE(YEAR(P546),MONTH(P546),DAY(P546)), IF(P546&gt;=DATE(YEAR(P546),MONTH(P546),1), IF(K546&gt;10, C546, IF(SUMIFS($K:$K, $C:$C, C546, $P:$P, "&gt;="&amp;DATE(YEAR(P546),MONTH(P546),1), $P:$P, "&lt;="&amp;EOMONTH(P546,0))&gt;10, C546, "")), ""))), "")</f>
        <v>BORIS ISAAC DURAN BLANCO</v>
      </c>
      <c r="U546">
        <f>IF(AND(P546&lt;&gt;"", P546&gt;=DATE(YEAR(P546),MONTH(P546),1), SUMIFS($K:$K, $C:$C, C546, $P:$P, "&gt;="&amp;DATE(YEAR(P546),MONTH(P546),1), $P:$P, "&lt;="&amp;EOMONTH(P546,0))&gt;10), K546, "")</f>
        <v>15</v>
      </c>
      <c r="V546">
        <f>IF(AND(P546&lt;&gt;"", P546&gt;=DATE(YEAR(P546),MONTH(P546),1), SUMIFS($K:$K, $C:$C, C546, $P:$P, "&gt;="&amp;DATE(YEAR(P546),MONTH(P546),1), $P:$P, "&lt;="&amp;EOMONTH(P546,0))&gt;10), YEAR(P546), "")</f>
        <v>2018</v>
      </c>
      <c r="W546" t="str">
        <f>IF(AND(P546&lt;&gt;"", P546&gt;=DATE(YEAR(P546),MONTH(P546),1), SUMIFS($K:$K, $C:$C, C546, $P:$P, "&gt;="&amp;DATE(YEAR(P546),MONTH(P546),1), $P:$P, "&lt;="&amp;EOMONTH(P546,0))&gt;10), TEXT(P546, "MMMM"), "")</f>
        <v>junio</v>
      </c>
      <c r="X546" t="str" cm="1">
        <f t="array" ref="X546">IF(AND(P546&lt;&gt;"", P546&gt;=DATE(YEAR(P546),MONTH(P546),1), SUMIFS($K:$K, $C:$C, C546, $P:$P, "&gt;="&amp;DATE(YEAR(P546),MONTH(P546),1), $P:$P, "&lt;="&amp;EOMONTH(P546,0))&gt;10), _xlfn.TEXTJOIN(", ", TRUE, _xlfn._xlws.FILTER($R:$R, ($C:$C=C546) * ($P:$P&gt;=DATE(YEAR(P546),MONTH(P546),1)) * ($P:$P&lt;=EOMONTH(P546,0)))), "")</f>
        <v>Z524</v>
      </c>
      <c r="Y546" t="str" cm="1">
        <f t="array" ref="Y546">IF(AND(P546&lt;&gt;"", P546&gt;=DATE(YEAR(P546),MONTH(P546),1), SUMIFS($K:$K, $C:$C, C546, $P:$P, "&gt;="&amp;DATE(YEAR(P546),MONTH(P546),1), $P:$P, "&lt;="&amp;EOMONTH(P546,0))&gt;10), _xlfn.TEXTJOIN(", ", TRUE, _xlfn._xlws.FILTER($S:$S, ($C:$C=C546) * ($P:$P&gt;=DATE(YEAR(P546),MONTH(P546),1)) * ($P:$P&lt;=EOMONTH(P546,0)))), "")</f>
        <v>Donante de rinon</v>
      </c>
    </row>
    <row r="547" spans="1:25" x14ac:dyDescent="0.25">
      <c r="A547" s="83">
        <v>540</v>
      </c>
      <c r="B547" s="111" t="s">
        <v>26038</v>
      </c>
      <c r="C547" s="159" t="str">
        <f>_xlfn.XLOOKUP(D547,[1]!Data[CEDULA],[1]!Data[Nombre Completo],"No Existe",0,1)</f>
        <v>ADRIANA CRISTINA MOLINA JIMENEZ</v>
      </c>
      <c r="D547" s="163">
        <v>22512197</v>
      </c>
      <c r="E547" s="140">
        <f>IFERROR(_xlfn.NUMBERVALUE(Data[[#This Row],[CEDULA ]],",","."),_xlfn.NUMBERVALUE(Data[[#This Row],[CEDULA ]],".",","))</f>
        <v>22512197</v>
      </c>
      <c r="F547" s="140" t="str">
        <f>_xlfn.XLOOKUP(E547,[1]!Data[CEDULA],[1]!Data[CARGO],"No Existe",0,1)</f>
        <v>SUPERNUMERARIO(A)</v>
      </c>
      <c r="G547" s="11" t="str">
        <f>_xlfn.XLOOKUP(E547,[1]!Data[CEDULA],[1]!Data[EMPRESA DONDE PRESTA SERVICIO],"No Existe",0,1)</f>
        <v>COMFAMILIAR ATLANTICO</v>
      </c>
      <c r="H547" s="11" t="str">
        <f>_xlfn.XLOOKUP(E547,[1]!Data[CEDULA],[1]!Data[UBICACIÓN],"No Existe",0,1)</f>
        <v>TURIPANA</v>
      </c>
      <c r="I547" s="11" t="s">
        <v>25911</v>
      </c>
      <c r="J547" s="111" t="str">
        <f>UPPER(TEXT(Data[[#This Row],[F. INICIO]],"mmmm"))</f>
        <v>MAYO</v>
      </c>
      <c r="K547" s="13">
        <v>1</v>
      </c>
      <c r="L547" s="11" t="s">
        <v>5</v>
      </c>
      <c r="M547" s="11" t="s">
        <v>25630</v>
      </c>
      <c r="N547" s="141" t="str">
        <f>_xlfn.XLOOKUP(D547,[1]!Data[CEDULA],[1]!Data[EPS/SURA],"No Existe",0,1)</f>
        <v>SALUD TOTAL</v>
      </c>
      <c r="O547" s="5">
        <f>YEAR(Data[[#This Row],[F. INICIO]])</f>
        <v>2018</v>
      </c>
      <c r="P547" s="19">
        <v>43251</v>
      </c>
      <c r="Q547" s="19">
        <v>43251</v>
      </c>
      <c r="R547" s="11" t="s">
        <v>7000</v>
      </c>
      <c r="S547" s="92" t="str">
        <f>IF(Data[[#This Row],[TIPO DE INCAPACIDAD]]="LICENCIA DE PATERNIDAD","Licencia de paternidad",IF(Data[[#This Row],[TIPO DE INCAPACIDAD]]="LICENCIA DE LUTO","Licencia de Luto",_xlfn.IFNA(VLOOKUP(R547,'CIE-10 PARA RIPS'!$A$6:B13712,2,0),"No especificado")))</f>
        <v>Embarazo ectopico, no especificado</v>
      </c>
      <c r="T547" t="str">
        <f>IF(P547&lt;&gt;"", IF(P547&gt;0, IF(P547&lt;=DATE(YEAR(P547),MONTH(P547),DAY(P547)), IF(P547&gt;=DATE(YEAR(P547),MONTH(P547),1), IF(K547&gt;10, C547, IF(SUMIFS($K:$K, $C:$C, C547, $P:$P, "&gt;="&amp;DATE(YEAR(P547),MONTH(P547),1), $P:$P, "&lt;="&amp;EOMONTH(P547,0))&gt;10, C547, "")), ""))), "")</f>
        <v/>
      </c>
      <c r="U547" t="str">
        <f>IF(AND(P547&lt;&gt;"", P547&gt;=DATE(YEAR(P547),MONTH(P547),1), SUMIFS($K:$K, $C:$C, C547, $P:$P, "&gt;="&amp;DATE(YEAR(P547),MONTH(P547),1), $P:$P, "&lt;="&amp;EOMONTH(P547,0))&gt;10), K547, "")</f>
        <v/>
      </c>
      <c r="V547" t="str">
        <f>IF(AND(P547&lt;&gt;"", P547&gt;=DATE(YEAR(P547),MONTH(P547),1), SUMIFS($K:$K, $C:$C, C547, $P:$P, "&gt;="&amp;DATE(YEAR(P547),MONTH(P547),1), $P:$P, "&lt;="&amp;EOMONTH(P547,0))&gt;10), YEAR(P547), "")</f>
        <v/>
      </c>
      <c r="W547" t="str">
        <f>IF(AND(P547&lt;&gt;"", P547&gt;=DATE(YEAR(P547),MONTH(P547),1), SUMIFS($K:$K, $C:$C, C547, $P:$P, "&gt;="&amp;DATE(YEAR(P547),MONTH(P547),1), $P:$P, "&lt;="&amp;EOMONTH(P547,0))&gt;10), TEXT(P547, "MMMM"), "")</f>
        <v/>
      </c>
      <c r="X547" t="str" cm="1">
        <f t="array" ref="X547">IF(AND(P547&lt;&gt;"", P547&gt;=DATE(YEAR(P547),MONTH(P547),1), SUMIFS($K:$K, $C:$C, C547, $P:$P, "&gt;="&amp;DATE(YEAR(P547),MONTH(P547),1), $P:$P, "&lt;="&amp;EOMONTH(P547,0))&gt;10), _xlfn.TEXTJOIN(", ", TRUE, _xlfn._xlws.FILTER($R:$R, ($C:$C=C547) * ($P:$P&gt;=DATE(YEAR(P547),MONTH(P547),1)) * ($P:$P&lt;=EOMONTH(P547,0)))), "")</f>
        <v/>
      </c>
      <c r="Y547" t="str" cm="1">
        <f t="array" ref="Y547">IF(AND(P547&lt;&gt;"", P547&gt;=DATE(YEAR(P547),MONTH(P547),1), SUMIFS($K:$K, $C:$C, C547, $P:$P, "&gt;="&amp;DATE(YEAR(P547),MONTH(P547),1), $P:$P, "&lt;="&amp;EOMONTH(P547,0))&gt;10), _xlfn.TEXTJOIN(", ", TRUE, _xlfn._xlws.FILTER($S:$S, ($C:$C=C547) * ($P:$P&gt;=DATE(YEAR(P547),MONTH(P547),1)) * ($P:$P&lt;=EOMONTH(P547,0)))), "")</f>
        <v/>
      </c>
    </row>
    <row r="548" spans="1:25" x14ac:dyDescent="0.25">
      <c r="A548" s="83">
        <v>541</v>
      </c>
      <c r="B548" s="111" t="s">
        <v>26038</v>
      </c>
      <c r="C548" s="159" t="str">
        <f>_xlfn.XLOOKUP(D548,[1]!Data[CEDULA],[1]!Data[Nombre Completo],"No Existe",0,1)</f>
        <v>ADRIANA CRISTINA MOLINA JIMENEZ</v>
      </c>
      <c r="D548" s="163">
        <v>22512197</v>
      </c>
      <c r="E548" s="140">
        <f>IFERROR(_xlfn.NUMBERVALUE(Data[[#This Row],[CEDULA ]],",","."),_xlfn.NUMBERVALUE(Data[[#This Row],[CEDULA ]],".",","))</f>
        <v>22512197</v>
      </c>
      <c r="F548" s="140" t="str">
        <f>_xlfn.XLOOKUP(E548,[1]!Data[CEDULA],[1]!Data[CARGO],"No Existe",0,1)</f>
        <v>SUPERNUMERARIO(A)</v>
      </c>
      <c r="G548" s="11" t="str">
        <f>_xlfn.XLOOKUP(E548,[1]!Data[CEDULA],[1]!Data[EMPRESA DONDE PRESTA SERVICIO],"No Existe",0,1)</f>
        <v>COMFAMILIAR ATLANTICO</v>
      </c>
      <c r="H548" s="11" t="str">
        <f>_xlfn.XLOOKUP(E548,[1]!Data[CEDULA],[1]!Data[UBICACIÓN],"No Existe",0,1)</f>
        <v>TURIPANA</v>
      </c>
      <c r="I548" s="9" t="s">
        <v>25911</v>
      </c>
      <c r="J548" s="111" t="str">
        <f>UPPER(TEXT(Data[[#This Row],[F. INICIO]],"mmmm"))</f>
        <v>JUNIO</v>
      </c>
      <c r="K548" s="13">
        <v>9</v>
      </c>
      <c r="L548" s="11" t="s">
        <v>5</v>
      </c>
      <c r="M548" s="11" t="s">
        <v>25630</v>
      </c>
      <c r="N548" s="141" t="str">
        <f>_xlfn.XLOOKUP(D548,[1]!Data[CEDULA],[1]!Data[EPS/SURA],"No Existe",0,1)</f>
        <v>SALUD TOTAL</v>
      </c>
      <c r="O548" s="5">
        <f>YEAR(Data[[#This Row],[F. INICIO]])</f>
        <v>2018</v>
      </c>
      <c r="P548" s="19">
        <v>43252</v>
      </c>
      <c r="Q548" s="17">
        <v>43260</v>
      </c>
      <c r="R548" s="11" t="s">
        <v>7000</v>
      </c>
      <c r="S548" s="92" t="str">
        <f>IF(Data[[#This Row],[TIPO DE INCAPACIDAD]]="LICENCIA DE PATERNIDAD","Licencia de paternidad",IF(Data[[#This Row],[TIPO DE INCAPACIDAD]]="LICENCIA DE LUTO","Licencia de Luto",_xlfn.IFNA(VLOOKUP(R548,'CIE-10 PARA RIPS'!$A$6:B13713,2,0),"No especificado")))</f>
        <v>Embarazo ectopico, no especificado</v>
      </c>
      <c r="T548" t="str">
        <f>IF(P548&lt;&gt;"", IF(P548&gt;0, IF(P548&lt;=DATE(YEAR(P548),MONTH(P548),DAY(P548)), IF(P548&gt;=DATE(YEAR(P548),MONTH(P548),1), IF(K548&gt;10, C548, IF(SUMIFS($K:$K, $C:$C, C548, $P:$P, "&gt;="&amp;DATE(YEAR(P548),MONTH(P548),1), $P:$P, "&lt;="&amp;EOMONTH(P548,0))&gt;10, C548, "")), ""))), "")</f>
        <v>ADRIANA CRISTINA MOLINA JIMENEZ</v>
      </c>
      <c r="U548">
        <f>IF(AND(P548&lt;&gt;"", P548&gt;=DATE(YEAR(P548),MONTH(P548),1), SUMIFS($K:$K, $C:$C, C548, $P:$P, "&gt;="&amp;DATE(YEAR(P548),MONTH(P548),1), $P:$P, "&lt;="&amp;EOMONTH(P548,0))&gt;10), K548, "")</f>
        <v>9</v>
      </c>
      <c r="V548">
        <f>IF(AND(P548&lt;&gt;"", P548&gt;=DATE(YEAR(P548),MONTH(P548),1), SUMIFS($K:$K, $C:$C, C548, $P:$P, "&gt;="&amp;DATE(YEAR(P548),MONTH(P548),1), $P:$P, "&lt;="&amp;EOMONTH(P548,0))&gt;10), YEAR(P548), "")</f>
        <v>2018</v>
      </c>
      <c r="W548" t="str">
        <f>IF(AND(P548&lt;&gt;"", P548&gt;=DATE(YEAR(P548),MONTH(P548),1), SUMIFS($K:$K, $C:$C, C548, $P:$P, "&gt;="&amp;DATE(YEAR(P548),MONTH(P548),1), $P:$P, "&lt;="&amp;EOMONTH(P548,0))&gt;10), TEXT(P548, "MMMM"), "")</f>
        <v>junio</v>
      </c>
      <c r="X548" t="str" cm="1">
        <f t="array" ref="X548">IF(AND(P548&lt;&gt;"", P548&gt;=DATE(YEAR(P548),MONTH(P548),1), SUMIFS($K:$K, $C:$C, C548, $P:$P, "&gt;="&amp;DATE(YEAR(P548),MONTH(P548),1), $P:$P, "&lt;="&amp;EOMONTH(P548,0))&gt;10), _xlfn.TEXTJOIN(", ", TRUE, _xlfn._xlws.FILTER($R:$R, ($C:$C=C548) * ($P:$P&gt;=DATE(YEAR(P548),MONTH(P548),1)) * ($P:$P&lt;=EOMONTH(P548,0)))), "")</f>
        <v>O009, O009</v>
      </c>
      <c r="Y548" t="str" cm="1">
        <f t="array" ref="Y548">IF(AND(P548&lt;&gt;"", P548&gt;=DATE(YEAR(P548),MONTH(P548),1), SUMIFS($K:$K, $C:$C, C548, $P:$P, "&gt;="&amp;DATE(YEAR(P548),MONTH(P548),1), $P:$P, "&lt;="&amp;EOMONTH(P548,0))&gt;10), _xlfn.TEXTJOIN(", ", TRUE, _xlfn._xlws.FILTER($S:$S, ($C:$C=C548) * ($P:$P&gt;=DATE(YEAR(P548),MONTH(P548),1)) * ($P:$P&lt;=EOMONTH(P548,0)))), "")</f>
        <v>Embarazo ectopico, no especificado, Embarazo ectopico, no especificado</v>
      </c>
    </row>
    <row r="549" spans="1:25" x14ac:dyDescent="0.25">
      <c r="A549" s="83">
        <v>542</v>
      </c>
      <c r="B549" s="111" t="s">
        <v>26038</v>
      </c>
      <c r="C549" s="159" t="str">
        <f>_xlfn.XLOOKUP(D549,[1]!Data[CEDULA],[1]!Data[Nombre Completo],"No Existe",0,1)</f>
        <v>ADRIANA CRISTINA MOLINA JIMENEZ</v>
      </c>
      <c r="D549" s="163">
        <v>22512197</v>
      </c>
      <c r="E549" s="140">
        <f>IFERROR(_xlfn.NUMBERVALUE(Data[[#This Row],[CEDULA ]],",","."),_xlfn.NUMBERVALUE(Data[[#This Row],[CEDULA ]],".",","))</f>
        <v>22512197</v>
      </c>
      <c r="F549" s="140" t="str">
        <f>_xlfn.XLOOKUP(E549,[1]!Data[CEDULA],[1]!Data[CARGO],"No Existe",0,1)</f>
        <v>SUPERNUMERARIO(A)</v>
      </c>
      <c r="G549" s="11" t="str">
        <f>_xlfn.XLOOKUP(E549,[1]!Data[CEDULA],[1]!Data[EMPRESA DONDE PRESTA SERVICIO],"No Existe",0,1)</f>
        <v>COMFAMILIAR ATLANTICO</v>
      </c>
      <c r="H549" s="11" t="str">
        <f>_xlfn.XLOOKUP(E549,[1]!Data[CEDULA],[1]!Data[UBICACIÓN],"No Existe",0,1)</f>
        <v>TURIPANA</v>
      </c>
      <c r="I549" s="9" t="s">
        <v>25911</v>
      </c>
      <c r="J549" s="111" t="str">
        <f>UPPER(TEXT(Data[[#This Row],[F. INICIO]],"mmmm"))</f>
        <v>JUNIO</v>
      </c>
      <c r="K549" s="13">
        <v>10</v>
      </c>
      <c r="L549" s="11" t="s">
        <v>5</v>
      </c>
      <c r="M549" s="11" t="s">
        <v>25630</v>
      </c>
      <c r="N549" s="141" t="str">
        <f>_xlfn.XLOOKUP(D549,[1]!Data[CEDULA],[1]!Data[EPS/SURA],"No Existe",0,1)</f>
        <v>SALUD TOTAL</v>
      </c>
      <c r="O549" s="5">
        <f>YEAR(Data[[#This Row],[F. INICIO]])</f>
        <v>2018</v>
      </c>
      <c r="P549" s="19">
        <v>43261</v>
      </c>
      <c r="Q549" s="19">
        <v>43270</v>
      </c>
      <c r="R549" s="11" t="s">
        <v>7000</v>
      </c>
      <c r="S549" s="92" t="str">
        <f>IF(Data[[#This Row],[TIPO DE INCAPACIDAD]]="LICENCIA DE PATERNIDAD","Licencia de paternidad",IF(Data[[#This Row],[TIPO DE INCAPACIDAD]]="LICENCIA DE LUTO","Licencia de Luto",_xlfn.IFNA(VLOOKUP(R549,'CIE-10 PARA RIPS'!$A$6:B13714,2,0),"No especificado")))</f>
        <v>Embarazo ectopico, no especificado</v>
      </c>
      <c r="T549" t="str">
        <f>IF(P549&lt;&gt;"", IF(P549&gt;0, IF(P549&lt;=DATE(YEAR(P549),MONTH(P549),DAY(P549)), IF(P549&gt;=DATE(YEAR(P549),MONTH(P549),1), IF(K549&gt;10, C549, IF(SUMIFS($K:$K, $C:$C, C549, $P:$P, "&gt;="&amp;DATE(YEAR(P549),MONTH(P549),1), $P:$P, "&lt;="&amp;EOMONTH(P549,0))&gt;10, C549, "")), ""))), "")</f>
        <v>ADRIANA CRISTINA MOLINA JIMENEZ</v>
      </c>
      <c r="U549">
        <f>IF(AND(P549&lt;&gt;"", P549&gt;=DATE(YEAR(P549),MONTH(P549),1), SUMIFS($K:$K, $C:$C, C549, $P:$P, "&gt;="&amp;DATE(YEAR(P549),MONTH(P549),1), $P:$P, "&lt;="&amp;EOMONTH(P549,0))&gt;10), K549, "")</f>
        <v>10</v>
      </c>
      <c r="V549">
        <f>IF(AND(P549&lt;&gt;"", P549&gt;=DATE(YEAR(P549),MONTH(P549),1), SUMIFS($K:$K, $C:$C, C549, $P:$P, "&gt;="&amp;DATE(YEAR(P549),MONTH(P549),1), $P:$P, "&lt;="&amp;EOMONTH(P549,0))&gt;10), YEAR(P549), "")</f>
        <v>2018</v>
      </c>
      <c r="W549" t="str">
        <f>IF(AND(P549&lt;&gt;"", P549&gt;=DATE(YEAR(P549),MONTH(P549),1), SUMIFS($K:$K, $C:$C, C549, $P:$P, "&gt;="&amp;DATE(YEAR(P549),MONTH(P549),1), $P:$P, "&lt;="&amp;EOMONTH(P549,0))&gt;10), TEXT(P549, "MMMM"), "")</f>
        <v>junio</v>
      </c>
      <c r="X549" t="str" cm="1">
        <f t="array" ref="X549">IF(AND(P549&lt;&gt;"", P549&gt;=DATE(YEAR(P549),MONTH(P549),1), SUMIFS($K:$K, $C:$C, C549, $P:$P, "&gt;="&amp;DATE(YEAR(P549),MONTH(P549),1), $P:$P, "&lt;="&amp;EOMONTH(P549,0))&gt;10), _xlfn.TEXTJOIN(", ", TRUE, _xlfn._xlws.FILTER($R:$R, ($C:$C=C549) * ($P:$P&gt;=DATE(YEAR(P549),MONTH(P549),1)) * ($P:$P&lt;=EOMONTH(P549,0)))), "")</f>
        <v>O009, O009</v>
      </c>
      <c r="Y549" t="str" cm="1">
        <f t="array" ref="Y549">IF(AND(P549&lt;&gt;"", P549&gt;=DATE(YEAR(P549),MONTH(P549),1), SUMIFS($K:$K, $C:$C, C549, $P:$P, "&gt;="&amp;DATE(YEAR(P549),MONTH(P549),1), $P:$P, "&lt;="&amp;EOMONTH(P549,0))&gt;10), _xlfn.TEXTJOIN(", ", TRUE, _xlfn._xlws.FILTER($S:$S, ($C:$C=C549) * ($P:$P&gt;=DATE(YEAR(P549),MONTH(P549),1)) * ($P:$P&lt;=EOMONTH(P549,0)))), "")</f>
        <v>Embarazo ectopico, no especificado, Embarazo ectopico, no especificado</v>
      </c>
    </row>
    <row r="550" spans="1:25" x14ac:dyDescent="0.25">
      <c r="A550" s="83">
        <v>543</v>
      </c>
      <c r="B550" s="111" t="s">
        <v>26038</v>
      </c>
      <c r="C550" s="159" t="str">
        <f>_xlfn.XLOOKUP(D550,[1]!Data[CEDULA],[1]!Data[Nombre Completo],"No Existe",0,1)</f>
        <v>MARYELI DEL PILAR HERRERA ANDRADE</v>
      </c>
      <c r="D550" s="163">
        <v>1048209377</v>
      </c>
      <c r="E550" s="140">
        <f>IFERROR(_xlfn.NUMBERVALUE(Data[[#This Row],[CEDULA ]],",","."),_xlfn.NUMBERVALUE(Data[[#This Row],[CEDULA ]],".",","))</f>
        <v>1048209377</v>
      </c>
      <c r="F550" s="140" t="str">
        <f>_xlfn.XLOOKUP(E550,[1]!Data[CEDULA],[1]!Data[CARGO],"No Existe",0,1)</f>
        <v>AYUDANTE COCINA</v>
      </c>
      <c r="G550" s="11" t="str">
        <f>_xlfn.XLOOKUP(E550,[1]!Data[CEDULA],[1]!Data[EMPRESA DONDE PRESTA SERVICIO],"No Existe",0,1)</f>
        <v>COMFAMILIAR ATLANTICO</v>
      </c>
      <c r="H550" s="11" t="str">
        <f>_xlfn.XLOOKUP(E550,[1]!Data[CEDULA],[1]!Data[UBICACIÓN],"No Existe",0,1)</f>
        <v>CRU MERCADEO</v>
      </c>
      <c r="I550" s="9" t="s">
        <v>25911</v>
      </c>
      <c r="J550" s="111" t="str">
        <f>UPPER(TEXT(Data[[#This Row],[F. INICIO]],"mmmm"))</f>
        <v>JUNIO</v>
      </c>
      <c r="K550" s="13">
        <v>2</v>
      </c>
      <c r="L550" s="11" t="s">
        <v>5</v>
      </c>
      <c r="M550" s="11" t="s">
        <v>25630</v>
      </c>
      <c r="N550" s="141" t="str">
        <f>_xlfn.XLOOKUP(D550,[1]!Data[CEDULA],[1]!Data[EPS/SURA],"No Existe",0,1)</f>
        <v>EPS/SURA</v>
      </c>
      <c r="O550" s="5">
        <f>YEAR(Data[[#This Row],[F. INICIO]])</f>
        <v>2018</v>
      </c>
      <c r="P550" s="19">
        <v>43256</v>
      </c>
      <c r="Q550" s="7">
        <v>43257</v>
      </c>
      <c r="R550" s="11" t="s">
        <v>8939</v>
      </c>
      <c r="S550" s="92" t="str">
        <f>IF(Data[[#This Row],[TIPO DE INCAPACIDAD]]="LICENCIA DE PATERNIDAD","Licencia de paternidad",IF(Data[[#This Row],[TIPO DE INCAPACIDAD]]="LICENCIA DE LUTO","Licencia de Luto",_xlfn.IFNA(VLOOKUP(R550,'CIE-10 PARA RIPS'!$A$6:B13715,2,0),"No especificado")))</f>
        <v>Rinofaringitis aguda [resfriado comun]</v>
      </c>
      <c r="T550" t="str">
        <f>IF(P550&lt;&gt;"", IF(P550&gt;0, IF(P550&lt;=DATE(YEAR(P550),MONTH(P550),DAY(P550)), IF(P550&gt;=DATE(YEAR(P550),MONTH(P550),1), IF(K550&gt;10, C550, IF(SUMIFS($K:$K, $C:$C, C550, $P:$P, "&gt;="&amp;DATE(YEAR(P550),MONTH(P550),1), $P:$P, "&lt;="&amp;EOMONTH(P550,0))&gt;10, C550, "")), ""))), "")</f>
        <v/>
      </c>
      <c r="U550" t="str">
        <f>IF(AND(P550&lt;&gt;"", P550&gt;=DATE(YEAR(P550),MONTH(P550),1), SUMIFS($K:$K, $C:$C, C550, $P:$P, "&gt;="&amp;DATE(YEAR(P550),MONTH(P550),1), $P:$P, "&lt;="&amp;EOMONTH(P550,0))&gt;10), K550, "")</f>
        <v/>
      </c>
      <c r="V550" t="str">
        <f>IF(AND(P550&lt;&gt;"", P550&gt;=DATE(YEAR(P550),MONTH(P550),1), SUMIFS($K:$K, $C:$C, C550, $P:$P, "&gt;="&amp;DATE(YEAR(P550),MONTH(P550),1), $P:$P, "&lt;="&amp;EOMONTH(P550,0))&gt;10), YEAR(P550), "")</f>
        <v/>
      </c>
      <c r="W550" t="str">
        <f>IF(AND(P550&lt;&gt;"", P550&gt;=DATE(YEAR(P550),MONTH(P550),1), SUMIFS($K:$K, $C:$C, C550, $P:$P, "&gt;="&amp;DATE(YEAR(P550),MONTH(P550),1), $P:$P, "&lt;="&amp;EOMONTH(P550,0))&gt;10), TEXT(P550, "MMMM"), "")</f>
        <v/>
      </c>
      <c r="X550" t="str" cm="1">
        <f t="array" ref="X550">IF(AND(P550&lt;&gt;"", P550&gt;=DATE(YEAR(P550),MONTH(P550),1), SUMIFS($K:$K, $C:$C, C550, $P:$P, "&gt;="&amp;DATE(YEAR(P550),MONTH(P550),1), $P:$P, "&lt;="&amp;EOMONTH(P550,0))&gt;10), _xlfn.TEXTJOIN(", ", TRUE, _xlfn._xlws.FILTER($R:$R, ($C:$C=C550) * ($P:$P&gt;=DATE(YEAR(P550),MONTH(P550),1)) * ($P:$P&lt;=EOMONTH(P550,0)))), "")</f>
        <v/>
      </c>
      <c r="Y550" t="str" cm="1">
        <f t="array" ref="Y550">IF(AND(P550&lt;&gt;"", P550&gt;=DATE(YEAR(P550),MONTH(P550),1), SUMIFS($K:$K, $C:$C, C550, $P:$P, "&gt;="&amp;DATE(YEAR(P550),MONTH(P550),1), $P:$P, "&lt;="&amp;EOMONTH(P550,0))&gt;10), _xlfn.TEXTJOIN(", ", TRUE, _xlfn._xlws.FILTER($S:$S, ($C:$C=C550) * ($P:$P&gt;=DATE(YEAR(P550),MONTH(P550),1)) * ($P:$P&lt;=EOMONTH(P550,0)))), "")</f>
        <v/>
      </c>
    </row>
    <row r="551" spans="1:25" ht="30" x14ac:dyDescent="0.25">
      <c r="A551" s="83">
        <v>544</v>
      </c>
      <c r="B551" s="111" t="s">
        <v>26038</v>
      </c>
      <c r="C551" s="159" t="str">
        <f>_xlfn.XLOOKUP(D551,[1]!Data[CEDULA],[1]!Data[Nombre Completo],"No Existe",0,1)</f>
        <v>MARYELI DEL PILAR HERRERA ANDRADE</v>
      </c>
      <c r="D551" s="163">
        <v>1048209377</v>
      </c>
      <c r="E551" s="140">
        <f>IFERROR(_xlfn.NUMBERVALUE(Data[[#This Row],[CEDULA ]],",","."),_xlfn.NUMBERVALUE(Data[[#This Row],[CEDULA ]],".",","))</f>
        <v>1048209377</v>
      </c>
      <c r="F551" s="140" t="str">
        <f>_xlfn.XLOOKUP(E551,[1]!Data[CEDULA],[1]!Data[CARGO],"No Existe",0,1)</f>
        <v>AYUDANTE COCINA</v>
      </c>
      <c r="G551" s="11" t="str">
        <f>_xlfn.XLOOKUP(E551,[1]!Data[CEDULA],[1]!Data[EMPRESA DONDE PRESTA SERVICIO],"No Existe",0,1)</f>
        <v>COMFAMILIAR ATLANTICO</v>
      </c>
      <c r="H551" s="11" t="str">
        <f>_xlfn.XLOOKUP(E551,[1]!Data[CEDULA],[1]!Data[UBICACIÓN],"No Existe",0,1)</f>
        <v>CRU MERCADEO</v>
      </c>
      <c r="I551" s="9" t="s">
        <v>25911</v>
      </c>
      <c r="J551" s="111" t="str">
        <f>UPPER(TEXT(Data[[#This Row],[F. INICIO]],"mmmm"))</f>
        <v>JUNIO</v>
      </c>
      <c r="K551" s="13">
        <v>2</v>
      </c>
      <c r="L551" s="11" t="s">
        <v>5</v>
      </c>
      <c r="M551" s="11" t="s">
        <v>25630</v>
      </c>
      <c r="N551" s="141" t="str">
        <f>_xlfn.XLOOKUP(D551,[1]!Data[CEDULA],[1]!Data[EPS/SURA],"No Existe",0,1)</f>
        <v>EPS/SURA</v>
      </c>
      <c r="O551" s="5">
        <f>YEAR(Data[[#This Row],[F. INICIO]])</f>
        <v>2018</v>
      </c>
      <c r="P551" s="19">
        <v>43258</v>
      </c>
      <c r="Q551" s="7">
        <v>43259</v>
      </c>
      <c r="R551" s="11" t="s">
        <v>64</v>
      </c>
      <c r="S551" s="92" t="str">
        <f>IF(Data[[#This Row],[TIPO DE INCAPACIDAD]]="LICENCIA DE PATERNIDAD","Licencia de paternidad",IF(Data[[#This Row],[TIPO DE INCAPACIDAD]]="LICENCIA DE LUTO","Licencia de Luto",_xlfn.IFNA(VLOOKUP(R551,'CIE-10 PARA RIPS'!$A$6:B13716,2,0),"No especificado")))</f>
        <v>Infeccion aguda de las vias respiratorias superiores, no especificada</v>
      </c>
      <c r="T551" t="str">
        <f>IF(P551&lt;&gt;"", IF(P551&gt;0, IF(P551&lt;=DATE(YEAR(P551),MONTH(P551),DAY(P551)), IF(P551&gt;=DATE(YEAR(P551),MONTH(P551),1), IF(K551&gt;10, C551, IF(SUMIFS($K:$K, $C:$C, C551, $P:$P, "&gt;="&amp;DATE(YEAR(P551),MONTH(P551),1), $P:$P, "&lt;="&amp;EOMONTH(P551,0))&gt;10, C551, "")), ""))), "")</f>
        <v/>
      </c>
      <c r="U551" t="str">
        <f>IF(AND(P551&lt;&gt;"", P551&gt;=DATE(YEAR(P551),MONTH(P551),1), SUMIFS($K:$K, $C:$C, C551, $P:$P, "&gt;="&amp;DATE(YEAR(P551),MONTH(P551),1), $P:$P, "&lt;="&amp;EOMONTH(P551,0))&gt;10), K551, "")</f>
        <v/>
      </c>
      <c r="V551" t="str">
        <f>IF(AND(P551&lt;&gt;"", P551&gt;=DATE(YEAR(P551),MONTH(P551),1), SUMIFS($K:$K, $C:$C, C551, $P:$P, "&gt;="&amp;DATE(YEAR(P551),MONTH(P551),1), $P:$P, "&lt;="&amp;EOMONTH(P551,0))&gt;10), YEAR(P551), "")</f>
        <v/>
      </c>
      <c r="W551" t="str">
        <f>IF(AND(P551&lt;&gt;"", P551&gt;=DATE(YEAR(P551),MONTH(P551),1), SUMIFS($K:$K, $C:$C, C551, $P:$P, "&gt;="&amp;DATE(YEAR(P551),MONTH(P551),1), $P:$P, "&lt;="&amp;EOMONTH(P551,0))&gt;10), TEXT(P551, "MMMM"), "")</f>
        <v/>
      </c>
      <c r="X551" t="str" cm="1">
        <f t="array" ref="X551">IF(AND(P551&lt;&gt;"", P551&gt;=DATE(YEAR(P551),MONTH(P551),1), SUMIFS($K:$K, $C:$C, C551, $P:$P, "&gt;="&amp;DATE(YEAR(P551),MONTH(P551),1), $P:$P, "&lt;="&amp;EOMONTH(P551,0))&gt;10), _xlfn.TEXTJOIN(", ", TRUE, _xlfn._xlws.FILTER($R:$R, ($C:$C=C551) * ($P:$P&gt;=DATE(YEAR(P551),MONTH(P551),1)) * ($P:$P&lt;=EOMONTH(P551,0)))), "")</f>
        <v/>
      </c>
      <c r="Y551" t="str" cm="1">
        <f t="array" ref="Y551">IF(AND(P551&lt;&gt;"", P551&gt;=DATE(YEAR(P551),MONTH(P551),1), SUMIFS($K:$K, $C:$C, C551, $P:$P, "&gt;="&amp;DATE(YEAR(P551),MONTH(P551),1), $P:$P, "&lt;="&amp;EOMONTH(P551,0))&gt;10), _xlfn.TEXTJOIN(", ", TRUE, _xlfn._xlws.FILTER($S:$S, ($C:$C=C551) * ($P:$P&gt;=DATE(YEAR(P551),MONTH(P551),1)) * ($P:$P&lt;=EOMONTH(P551,0)))), "")</f>
        <v/>
      </c>
    </row>
    <row r="552" spans="1:25" ht="30" x14ac:dyDescent="0.25">
      <c r="A552" s="83">
        <v>545</v>
      </c>
      <c r="B552" s="111" t="s">
        <v>26038</v>
      </c>
      <c r="C552" s="159" t="str">
        <f>_xlfn.XLOOKUP(D552,[1]!Data[CEDULA],[1]!Data[Nombre Completo],"No Existe",0,1)</f>
        <v>MARYELI DEL PILAR HERRERA ANDRADE</v>
      </c>
      <c r="D552" s="163">
        <v>1048209377</v>
      </c>
      <c r="E552" s="140">
        <f>IFERROR(_xlfn.NUMBERVALUE(Data[[#This Row],[CEDULA ]],",","."),_xlfn.NUMBERVALUE(Data[[#This Row],[CEDULA ]],".",","))</f>
        <v>1048209377</v>
      </c>
      <c r="F552" s="140" t="str">
        <f>_xlfn.XLOOKUP(E552,[1]!Data[CEDULA],[1]!Data[CARGO],"No Existe",0,1)</f>
        <v>AYUDANTE COCINA</v>
      </c>
      <c r="G552" s="11" t="str">
        <f>_xlfn.XLOOKUP(E552,[1]!Data[CEDULA],[1]!Data[EMPRESA DONDE PRESTA SERVICIO],"No Existe",0,1)</f>
        <v>COMFAMILIAR ATLANTICO</v>
      </c>
      <c r="H552" s="11" t="str">
        <f>_xlfn.XLOOKUP(E552,[1]!Data[CEDULA],[1]!Data[UBICACIÓN],"No Existe",0,1)</f>
        <v>CRU MERCADEO</v>
      </c>
      <c r="I552" s="9" t="s">
        <v>25911</v>
      </c>
      <c r="J552" s="111" t="str">
        <f>UPPER(TEXT(Data[[#This Row],[F. INICIO]],"mmmm"))</f>
        <v>SEPTIEMBRE</v>
      </c>
      <c r="K552" s="13">
        <v>1</v>
      </c>
      <c r="L552" s="11" t="s">
        <v>5</v>
      </c>
      <c r="M552" s="11" t="s">
        <v>25630</v>
      </c>
      <c r="N552" s="141" t="str">
        <f>_xlfn.XLOOKUP(D552,[1]!Data[CEDULA],[1]!Data[EPS/SURA],"No Existe",0,1)</f>
        <v>EPS/SURA</v>
      </c>
      <c r="O552" s="5">
        <f>YEAR(Data[[#This Row],[F. INICIO]])</f>
        <v>2018</v>
      </c>
      <c r="P552" s="19">
        <v>43349</v>
      </c>
      <c r="Q552" s="19">
        <v>43349</v>
      </c>
      <c r="R552" s="11" t="s">
        <v>25704</v>
      </c>
      <c r="S552" s="92" t="str">
        <f>IF(Data[[#This Row],[TIPO DE INCAPACIDAD]]="LICENCIA DE PATERNIDAD","Licencia de paternidad",IF(Data[[#This Row],[TIPO DE INCAPACIDAD]]="LICENCIA DE LUTO","Licencia de Luto",_xlfn.IFNA(VLOOKUP(R552,'CIE-10 PARA RIPS'!$A$6:B13717,2,0),"No especificado")))</f>
        <v>Infeccion aguda de las vias respiratorias superiores, no especificada</v>
      </c>
      <c r="T552" t="str">
        <f>IF(P552&lt;&gt;"", IF(P552&gt;0, IF(P552&lt;=DATE(YEAR(P552),MONTH(P552),DAY(P552)), IF(P552&gt;=DATE(YEAR(P552),MONTH(P552),1), IF(K552&gt;10, C552, IF(SUMIFS($K:$K, $C:$C, C552, $P:$P, "&gt;="&amp;DATE(YEAR(P552),MONTH(P552),1), $P:$P, "&lt;="&amp;EOMONTH(P552,0))&gt;10, C552, "")), ""))), "")</f>
        <v/>
      </c>
      <c r="U552" t="str">
        <f>IF(AND(P552&lt;&gt;"", P552&gt;=DATE(YEAR(P552),MONTH(P552),1), SUMIFS($K:$K, $C:$C, C552, $P:$P, "&gt;="&amp;DATE(YEAR(P552),MONTH(P552),1), $P:$P, "&lt;="&amp;EOMONTH(P552,0))&gt;10), K552, "")</f>
        <v/>
      </c>
      <c r="V552" t="str">
        <f>IF(AND(P552&lt;&gt;"", P552&gt;=DATE(YEAR(P552),MONTH(P552),1), SUMIFS($K:$K, $C:$C, C552, $P:$P, "&gt;="&amp;DATE(YEAR(P552),MONTH(P552),1), $P:$P, "&lt;="&amp;EOMONTH(P552,0))&gt;10), YEAR(P552), "")</f>
        <v/>
      </c>
      <c r="W552" t="str">
        <f>IF(AND(P552&lt;&gt;"", P552&gt;=DATE(YEAR(P552),MONTH(P552),1), SUMIFS($K:$K, $C:$C, C552, $P:$P, "&gt;="&amp;DATE(YEAR(P552),MONTH(P552),1), $P:$P, "&lt;="&amp;EOMONTH(P552,0))&gt;10), TEXT(P552, "MMMM"), "")</f>
        <v/>
      </c>
      <c r="X552" t="str" cm="1">
        <f t="array" ref="X552">IF(AND(P552&lt;&gt;"", P552&gt;=DATE(YEAR(P552),MONTH(P552),1), SUMIFS($K:$K, $C:$C, C552, $P:$P, "&gt;="&amp;DATE(YEAR(P552),MONTH(P552),1), $P:$P, "&lt;="&amp;EOMONTH(P552,0))&gt;10), _xlfn.TEXTJOIN(", ", TRUE, _xlfn._xlws.FILTER($R:$R, ($C:$C=C552) * ($P:$P&gt;=DATE(YEAR(P552),MONTH(P552),1)) * ($P:$P&lt;=EOMONTH(P552,0)))), "")</f>
        <v/>
      </c>
      <c r="Y552" t="str" cm="1">
        <f t="array" ref="Y552">IF(AND(P552&lt;&gt;"", P552&gt;=DATE(YEAR(P552),MONTH(P552),1), SUMIFS($K:$K, $C:$C, C552, $P:$P, "&gt;="&amp;DATE(YEAR(P552),MONTH(P552),1), $P:$P, "&lt;="&amp;EOMONTH(P552,0))&gt;10), _xlfn.TEXTJOIN(", ", TRUE, _xlfn._xlws.FILTER($S:$S, ($C:$C=C552) * ($P:$P&gt;=DATE(YEAR(P552),MONTH(P552),1)) * ($P:$P&lt;=EOMONTH(P552,0)))), "")</f>
        <v/>
      </c>
    </row>
    <row r="553" spans="1:25" x14ac:dyDescent="0.25">
      <c r="A553" s="83">
        <v>546</v>
      </c>
      <c r="B553" s="111" t="s">
        <v>26038</v>
      </c>
      <c r="C553" s="159" t="str">
        <f>_xlfn.XLOOKUP(D553,[1]!Data[CEDULA],[1]!Data[Nombre Completo],"No Existe",0,1)</f>
        <v>CECILIA DEL CARMEN GOMEZ ALMANZA</v>
      </c>
      <c r="D553" s="163">
        <v>22432851</v>
      </c>
      <c r="E553" s="140">
        <f>IFERROR(_xlfn.NUMBERVALUE(Data[[#This Row],[CEDULA ]],",","."),_xlfn.NUMBERVALUE(Data[[#This Row],[CEDULA ]],".",","))</f>
        <v>22432851</v>
      </c>
      <c r="F553" s="140" t="str">
        <f>_xlfn.XLOOKUP(E553,[1]!Data[CEDULA],[1]!Data[CARGO],"No Existe",0,1)</f>
        <v>AUXILIAR</v>
      </c>
      <c r="G553" s="11" t="str">
        <f>_xlfn.XLOOKUP(E553,[1]!Data[CEDULA],[1]!Data[EMPRESA DONDE PRESTA SERVICIO],"No Existe",0,1)</f>
        <v>COMFAMILIAR ATLANTICO</v>
      </c>
      <c r="H553" s="11" t="str">
        <f>_xlfn.XLOOKUP(E553,[1]!Data[CEDULA],[1]!Data[UBICACIÓN],"No Existe",0,1)</f>
        <v>SALGARITO</v>
      </c>
      <c r="I553" s="9" t="s">
        <v>25911</v>
      </c>
      <c r="J553" s="111" t="str">
        <f>UPPER(TEXT(Data[[#This Row],[F. INICIO]],"mmmm"))</f>
        <v>JUNIO</v>
      </c>
      <c r="K553" s="13">
        <v>2</v>
      </c>
      <c r="L553" s="11" t="s">
        <v>5</v>
      </c>
      <c r="M553" s="11" t="s">
        <v>25630</v>
      </c>
      <c r="N553" s="141" t="str">
        <f>_xlfn.XLOOKUP(D553,[1]!Data[CEDULA],[1]!Data[EPS/SURA],"No Existe",0,1)</f>
        <v>NUEVA E.P.S.</v>
      </c>
      <c r="O553" s="5">
        <f>YEAR(Data[[#This Row],[F. INICIO]])</f>
        <v>2018</v>
      </c>
      <c r="P553" s="19">
        <v>43258</v>
      </c>
      <c r="Q553" s="7">
        <v>43259</v>
      </c>
      <c r="R553" s="11" t="s">
        <v>8977</v>
      </c>
      <c r="S553" s="92" t="str">
        <f>IF(Data[[#This Row],[TIPO DE INCAPACIDAD]]="LICENCIA DE PATERNIDAD","Licencia de paternidad",IF(Data[[#This Row],[TIPO DE INCAPACIDAD]]="LICENCIA DE LUTO","Licencia de Luto",_xlfn.IFNA(VLOOKUP(R553,'CIE-10 PARA RIPS'!$A$6:B13718,2,0),"No especificado")))</f>
        <v>Hemorroides externas sin complicaciones</v>
      </c>
      <c r="T553" t="str">
        <f>IF(P553&lt;&gt;"", IF(P553&gt;0, IF(P553&lt;=DATE(YEAR(P553),MONTH(P553),DAY(P553)), IF(P553&gt;=DATE(YEAR(P553),MONTH(P553),1), IF(K553&gt;10, C553, IF(SUMIFS($K:$K, $C:$C, C553, $P:$P, "&gt;="&amp;DATE(YEAR(P553),MONTH(P553),1), $P:$P, "&lt;="&amp;EOMONTH(P553,0))&gt;10, C553, "")), ""))), "")</f>
        <v/>
      </c>
      <c r="U553" t="str">
        <f>IF(AND(P553&lt;&gt;"", P553&gt;=DATE(YEAR(P553),MONTH(P553),1), SUMIFS($K:$K, $C:$C, C553, $P:$P, "&gt;="&amp;DATE(YEAR(P553),MONTH(P553),1), $P:$P, "&lt;="&amp;EOMONTH(P553,0))&gt;10), K553, "")</f>
        <v/>
      </c>
      <c r="V553" t="str">
        <f>IF(AND(P553&lt;&gt;"", P553&gt;=DATE(YEAR(P553),MONTH(P553),1), SUMIFS($K:$K, $C:$C, C553, $P:$P, "&gt;="&amp;DATE(YEAR(P553),MONTH(P553),1), $P:$P, "&lt;="&amp;EOMONTH(P553,0))&gt;10), YEAR(P553), "")</f>
        <v/>
      </c>
      <c r="W553" t="str">
        <f>IF(AND(P553&lt;&gt;"", P553&gt;=DATE(YEAR(P553),MONTH(P553),1), SUMIFS($K:$K, $C:$C, C553, $P:$P, "&gt;="&amp;DATE(YEAR(P553),MONTH(P553),1), $P:$P, "&lt;="&amp;EOMONTH(P553,0))&gt;10), TEXT(P553, "MMMM"), "")</f>
        <v/>
      </c>
      <c r="X553" t="str" cm="1">
        <f t="array" ref="X553">IF(AND(P553&lt;&gt;"", P553&gt;=DATE(YEAR(P553),MONTH(P553),1), SUMIFS($K:$K, $C:$C, C553, $P:$P, "&gt;="&amp;DATE(YEAR(P553),MONTH(P553),1), $P:$P, "&lt;="&amp;EOMONTH(P553,0))&gt;10), _xlfn.TEXTJOIN(", ", TRUE, _xlfn._xlws.FILTER($R:$R, ($C:$C=C553) * ($P:$P&gt;=DATE(YEAR(P553),MONTH(P553),1)) * ($P:$P&lt;=EOMONTH(P553,0)))), "")</f>
        <v/>
      </c>
      <c r="Y553" t="str" cm="1">
        <f t="array" ref="Y553">IF(AND(P553&lt;&gt;"", P553&gt;=DATE(YEAR(P553),MONTH(P553),1), SUMIFS($K:$K, $C:$C, C553, $P:$P, "&gt;="&amp;DATE(YEAR(P553),MONTH(P553),1), $P:$P, "&lt;="&amp;EOMONTH(P553,0))&gt;10), _xlfn.TEXTJOIN(", ", TRUE, _xlfn._xlws.FILTER($S:$S, ($C:$C=C553) * ($P:$P&gt;=DATE(YEAR(P553),MONTH(P553),1)) * ($P:$P&lt;=EOMONTH(P553,0)))), "")</f>
        <v/>
      </c>
    </row>
    <row r="554" spans="1:25" x14ac:dyDescent="0.25">
      <c r="A554" s="83">
        <v>547</v>
      </c>
      <c r="B554" s="111" t="s">
        <v>26038</v>
      </c>
      <c r="C554" s="159" t="str">
        <f>_xlfn.XLOOKUP(D554,[1]!Data[CEDULA],[1]!Data[Nombre Completo],"No Existe",0,1)</f>
        <v>ALDEMAR ENRIQUE ORTIZ CARPINTERO</v>
      </c>
      <c r="D554" s="163">
        <v>72310167</v>
      </c>
      <c r="E554" s="140">
        <f>IFERROR(_xlfn.NUMBERVALUE(Data[[#This Row],[CEDULA ]],",","."),_xlfn.NUMBERVALUE(Data[[#This Row],[CEDULA ]],".",","))</f>
        <v>72310167</v>
      </c>
      <c r="F554" s="140" t="str">
        <f>_xlfn.XLOOKUP(E554,[1]!Data[CEDULA],[1]!Data[CARGO],"No Existe",0,1)</f>
        <v>SUPERNUMERARIO(A)</v>
      </c>
      <c r="G554" s="11" t="str">
        <f>_xlfn.XLOOKUP(E554,[1]!Data[CEDULA],[1]!Data[EMPRESA DONDE PRESTA SERVICIO],"No Existe",0,1)</f>
        <v>COMFAMILIAR ATLANTICO</v>
      </c>
      <c r="H554" s="11" t="str">
        <f>_xlfn.XLOOKUP(E554,[1]!Data[CEDULA],[1]!Data[UBICACIÓN],"No Existe",0,1)</f>
        <v>SALGARITO</v>
      </c>
      <c r="I554" s="9" t="s">
        <v>25911</v>
      </c>
      <c r="J554" s="111" t="str">
        <f>UPPER(TEXT(Data[[#This Row],[F. INICIO]],"mmmm"))</f>
        <v>JUNIO</v>
      </c>
      <c r="K554" s="13">
        <v>2</v>
      </c>
      <c r="L554" s="11" t="s">
        <v>5</v>
      </c>
      <c r="M554" s="11" t="s">
        <v>25630</v>
      </c>
      <c r="N554" s="141" t="str">
        <f>_xlfn.XLOOKUP(D554,[1]!Data[CEDULA],[1]!Data[EPS/SURA],"No Existe",0,1)</f>
        <v>SALUD TOTAL</v>
      </c>
      <c r="O554" s="5">
        <f>YEAR(Data[[#This Row],[F. INICIO]])</f>
        <v>2018</v>
      </c>
      <c r="P554" s="19">
        <v>43258</v>
      </c>
      <c r="Q554" s="7">
        <v>43259</v>
      </c>
      <c r="R554" s="11" t="s">
        <v>9894</v>
      </c>
      <c r="S554" s="92" t="str">
        <f>IF(Data[[#This Row],[TIPO DE INCAPACIDAD]]="LICENCIA DE PATERNIDAD","Licencia de paternidad",IF(Data[[#This Row],[TIPO DE INCAPACIDAD]]="LICENCIA DE LUTO","Licencia de Luto",_xlfn.IFNA(VLOOKUP(R554,'CIE-10 PARA RIPS'!$A$6:B13719,2,0),"No especificado")))</f>
        <v>Migrana sin aura [migrana comun]</v>
      </c>
      <c r="T554" t="str">
        <f>IF(P554&lt;&gt;"", IF(P554&gt;0, IF(P554&lt;=DATE(YEAR(P554),MONTH(P554),DAY(P554)), IF(P554&gt;=DATE(YEAR(P554),MONTH(P554),1), IF(K554&gt;10, C554, IF(SUMIFS($K:$K, $C:$C, C554, $P:$P, "&gt;="&amp;DATE(YEAR(P554),MONTH(P554),1), $P:$P, "&lt;="&amp;EOMONTH(P554,0))&gt;10, C554, "")), ""))), "")</f>
        <v/>
      </c>
      <c r="U554" t="str">
        <f>IF(AND(P554&lt;&gt;"", P554&gt;=DATE(YEAR(P554),MONTH(P554),1), SUMIFS($K:$K, $C:$C, C554, $P:$P, "&gt;="&amp;DATE(YEAR(P554),MONTH(P554),1), $P:$P, "&lt;="&amp;EOMONTH(P554,0))&gt;10), K554, "")</f>
        <v/>
      </c>
      <c r="V554" t="str">
        <f>IF(AND(P554&lt;&gt;"", P554&gt;=DATE(YEAR(P554),MONTH(P554),1), SUMIFS($K:$K, $C:$C, C554, $P:$P, "&gt;="&amp;DATE(YEAR(P554),MONTH(P554),1), $P:$P, "&lt;="&amp;EOMONTH(P554,0))&gt;10), YEAR(P554), "")</f>
        <v/>
      </c>
      <c r="W554" t="str">
        <f>IF(AND(P554&lt;&gt;"", P554&gt;=DATE(YEAR(P554),MONTH(P554),1), SUMIFS($K:$K, $C:$C, C554, $P:$P, "&gt;="&amp;DATE(YEAR(P554),MONTH(P554),1), $P:$P, "&lt;="&amp;EOMONTH(P554,0))&gt;10), TEXT(P554, "MMMM"), "")</f>
        <v/>
      </c>
      <c r="X554" t="str" cm="1">
        <f t="array" ref="X554">IF(AND(P554&lt;&gt;"", P554&gt;=DATE(YEAR(P554),MONTH(P554),1), SUMIFS($K:$K, $C:$C, C554, $P:$P, "&gt;="&amp;DATE(YEAR(P554),MONTH(P554),1), $P:$P, "&lt;="&amp;EOMONTH(P554,0))&gt;10), _xlfn.TEXTJOIN(", ", TRUE, _xlfn._xlws.FILTER($R:$R, ($C:$C=C554) * ($P:$P&gt;=DATE(YEAR(P554),MONTH(P554),1)) * ($P:$P&lt;=EOMONTH(P554,0)))), "")</f>
        <v/>
      </c>
      <c r="Y554" t="str" cm="1">
        <f t="array" ref="Y554">IF(AND(P554&lt;&gt;"", P554&gt;=DATE(YEAR(P554),MONTH(P554),1), SUMIFS($K:$K, $C:$C, C554, $P:$P, "&gt;="&amp;DATE(YEAR(P554),MONTH(P554),1), $P:$P, "&lt;="&amp;EOMONTH(P554,0))&gt;10), _xlfn.TEXTJOIN(", ", TRUE, _xlfn._xlws.FILTER($S:$S, ($C:$C=C554) * ($P:$P&gt;=DATE(YEAR(P554),MONTH(P554),1)) * ($P:$P&lt;=EOMONTH(P554,0)))), "")</f>
        <v/>
      </c>
    </row>
    <row r="555" spans="1:25" x14ac:dyDescent="0.25">
      <c r="A555" s="83">
        <v>548</v>
      </c>
      <c r="B555" s="111" t="s">
        <v>26038</v>
      </c>
      <c r="C555" s="159" t="str">
        <f>_xlfn.XLOOKUP(D555,[1]!Data[CEDULA],[1]!Data[Nombre Completo],"No Existe",0,1)</f>
        <v xml:space="preserve">JAIME ANTONIO MOLINARES </v>
      </c>
      <c r="D555">
        <v>3746452</v>
      </c>
      <c r="E555" s="139">
        <f>IFERROR(_xlfn.NUMBERVALUE(Data[[#This Row],[CEDULA ]],",","."),_xlfn.NUMBERVALUE(Data[[#This Row],[CEDULA ]],".",","))</f>
        <v>3746452</v>
      </c>
      <c r="F555" s="139" t="str">
        <f>_xlfn.XLOOKUP(E555,[1]!Data[CEDULA],[1]!Data[CARGO],"No Existe",0,1)</f>
        <v>AYUDANTE MANTENIMIENTO</v>
      </c>
      <c r="G555" s="11" t="str">
        <f>_xlfn.XLOOKUP(E555,[1]!Data[CEDULA],[1]!Data[EMPRESA DONDE PRESTA SERVICIO],"No Existe",0,1)</f>
        <v>COMFAMILIAR ATLANTICO</v>
      </c>
      <c r="H555" s="11" t="str">
        <f>_xlfn.XLOOKUP(E555,[1]!Data[CEDULA],[1]!Data[UBICACIÓN],"No Existe",0,1)</f>
        <v>MANTENIMIENTO TECNICO</v>
      </c>
      <c r="I555" s="11" t="s">
        <v>25912</v>
      </c>
      <c r="J555" s="111" t="str">
        <f>UPPER(TEXT(Data[[#This Row],[F. INICIO]],"mmmm"))</f>
        <v>SEPTIEMBRE</v>
      </c>
      <c r="K555" s="13">
        <v>2</v>
      </c>
      <c r="L555" s="11" t="s">
        <v>5</v>
      </c>
      <c r="M555" s="11" t="s">
        <v>25630</v>
      </c>
      <c r="N555" s="141" t="str">
        <f>_xlfn.XLOOKUP(D555,[1]!Data[CEDULA],[1]!Data[EPS/SURA],"No Existe",0,1)</f>
        <v>EPS/SURA</v>
      </c>
      <c r="O555" s="5">
        <f>YEAR(Data[[#This Row],[F. INICIO]])</f>
        <v>2016</v>
      </c>
      <c r="P555" s="26">
        <v>42632</v>
      </c>
      <c r="Q555" s="7">
        <v>42633</v>
      </c>
      <c r="R555" s="11" t="s">
        <v>7682</v>
      </c>
      <c r="S555" s="92" t="str">
        <f>IF(Data[[#This Row],[TIPO DE INCAPACIDAD]]="LICENCIA DE PATERNIDAD","Licencia de paternidad",IF(Data[[#This Row],[TIPO DE INCAPACIDAD]]="LICENCIA DE LUTO","Licencia de Luto",_xlfn.IFNA(VLOOKUP(R555,'CIE-10 PARA RIPS'!$A$6:B13720,2,0),"No especificado")))</f>
        <v>Lumbago no especificado</v>
      </c>
      <c r="T555" t="str">
        <f>IF(P555&lt;&gt;"", IF(P555&gt;0, IF(P555&lt;=DATE(YEAR(P555),MONTH(P555),DAY(P555)), IF(P555&gt;=DATE(YEAR(P555),MONTH(P555),1), IF(K555&gt;10, C555, IF(SUMIFS($K:$K, $C:$C, C555, $P:$P, "&gt;="&amp;DATE(YEAR(P555),MONTH(P555),1), $P:$P, "&lt;="&amp;EOMONTH(P555,0))&gt;10, C555, "")), ""))), "")</f>
        <v/>
      </c>
      <c r="U555" t="str">
        <f>IF(AND(P555&lt;&gt;"", P555&gt;=DATE(YEAR(P555),MONTH(P555),1), SUMIFS($K:$K, $C:$C, C555, $P:$P, "&gt;="&amp;DATE(YEAR(P555),MONTH(P555),1), $P:$P, "&lt;="&amp;EOMONTH(P555,0))&gt;10), K555, "")</f>
        <v/>
      </c>
      <c r="V555" t="str">
        <f>IF(AND(P555&lt;&gt;"", P555&gt;=DATE(YEAR(P555),MONTH(P555),1), SUMIFS($K:$K, $C:$C, C555, $P:$P, "&gt;="&amp;DATE(YEAR(P555),MONTH(P555),1), $P:$P, "&lt;="&amp;EOMONTH(P555,0))&gt;10), YEAR(P555), "")</f>
        <v/>
      </c>
      <c r="W555" t="str">
        <f>IF(AND(P555&lt;&gt;"", P555&gt;=DATE(YEAR(P555),MONTH(P555),1), SUMIFS($K:$K, $C:$C, C555, $P:$P, "&gt;="&amp;DATE(YEAR(P555),MONTH(P555),1), $P:$P, "&lt;="&amp;EOMONTH(P555,0))&gt;10), TEXT(P555, "MMMM"), "")</f>
        <v/>
      </c>
      <c r="X555" t="str" cm="1">
        <f t="array" ref="X555">IF(AND(P555&lt;&gt;"", P555&gt;=DATE(YEAR(P555),MONTH(P555),1), SUMIFS($K:$K, $C:$C, C555, $P:$P, "&gt;="&amp;DATE(YEAR(P555),MONTH(P555),1), $P:$P, "&lt;="&amp;EOMONTH(P555,0))&gt;10), _xlfn.TEXTJOIN(", ", TRUE, _xlfn._xlws.FILTER($R:$R, ($C:$C=C555) * ($P:$P&gt;=DATE(YEAR(P555),MONTH(P555),1)) * ($P:$P&lt;=EOMONTH(P555,0)))), "")</f>
        <v/>
      </c>
      <c r="Y555" t="str" cm="1">
        <f t="array" ref="Y555">IF(AND(P555&lt;&gt;"", P555&gt;=DATE(YEAR(P555),MONTH(P555),1), SUMIFS($K:$K, $C:$C, C555, $P:$P, "&gt;="&amp;DATE(YEAR(P555),MONTH(P555),1), $P:$P, "&lt;="&amp;EOMONTH(P555,0))&gt;10), _xlfn.TEXTJOIN(", ", TRUE, _xlfn._xlws.FILTER($S:$S, ($C:$C=C555) * ($P:$P&gt;=DATE(YEAR(P555),MONTH(P555),1)) * ($P:$P&lt;=EOMONTH(P555,0)))), "")</f>
        <v/>
      </c>
    </row>
    <row r="556" spans="1:25" x14ac:dyDescent="0.25">
      <c r="A556" s="83">
        <v>549</v>
      </c>
      <c r="B556" s="111" t="s">
        <v>26038</v>
      </c>
      <c r="C556" s="159" t="str">
        <f>_xlfn.XLOOKUP(D556,[1]!Data[CEDULA],[1]!Data[Nombre Completo],"No Existe",0,1)</f>
        <v>ZULLY CAROLINA BETIN DOMINGUEZ</v>
      </c>
      <c r="D556" s="163">
        <v>1140868777</v>
      </c>
      <c r="E556" s="140">
        <f>IFERROR(_xlfn.NUMBERVALUE(Data[[#This Row],[CEDULA ]],",","."),_xlfn.NUMBERVALUE(Data[[#This Row],[CEDULA ]],".",","))</f>
        <v>1140868777</v>
      </c>
      <c r="F556" s="140" t="str">
        <f>_xlfn.XLOOKUP(E556,[1]!Data[CEDULA],[1]!Data[CARGO],"No Existe",0,1)</f>
        <v>SUPERNUMERARIO(A)</v>
      </c>
      <c r="G556" s="11" t="str">
        <f>_xlfn.XLOOKUP(E556,[1]!Data[CEDULA],[1]!Data[EMPRESA DONDE PRESTA SERVICIO],"No Existe",0,1)</f>
        <v>COMFAMILIAR ATLANTICO</v>
      </c>
      <c r="H556" s="11" t="str">
        <f>_xlfn.XLOOKUP(E556,[1]!Data[CEDULA],[1]!Data[UBICACIÓN],"No Existe",0,1)</f>
        <v>TURIPANA</v>
      </c>
      <c r="I556" s="9" t="s">
        <v>25911</v>
      </c>
      <c r="J556" s="111" t="str">
        <f>UPPER(TEXT(Data[[#This Row],[F. INICIO]],"mmmm"))</f>
        <v>JUNIO</v>
      </c>
      <c r="K556" s="13">
        <v>2</v>
      </c>
      <c r="L556" s="11" t="s">
        <v>5</v>
      </c>
      <c r="M556" s="11" t="s">
        <v>25630</v>
      </c>
      <c r="N556" s="141" t="str">
        <f>_xlfn.XLOOKUP(D556,[1]!Data[CEDULA],[1]!Data[EPS/SURA],"No Existe",0,1)</f>
        <v>EPS/SURA</v>
      </c>
      <c r="O556" s="5">
        <f>YEAR(Data[[#This Row],[F. INICIO]])</f>
        <v>2018</v>
      </c>
      <c r="P556" s="19">
        <v>43261</v>
      </c>
      <c r="Q556" s="7">
        <v>43262</v>
      </c>
      <c r="R556" s="9" t="s">
        <v>73</v>
      </c>
      <c r="S556" s="92" t="str">
        <f>IF(Data[[#This Row],[TIPO DE INCAPACIDAD]]="LICENCIA DE PATERNIDAD","Licencia de paternidad",IF(Data[[#This Row],[TIPO DE INCAPACIDAD]]="LICENCIA DE LUTO","Licencia de Luto",_xlfn.IFNA(VLOOKUP(R556,'CIE-10 PARA RIPS'!$A$6:B13721,2,0),"No especificado")))</f>
        <v>Infeccion de vias urinarias, sitio no especificado</v>
      </c>
      <c r="T556" t="str">
        <f>IF(P556&lt;&gt;"", IF(P556&gt;0, IF(P556&lt;=DATE(YEAR(P556),MONTH(P556),DAY(P556)), IF(P556&gt;=DATE(YEAR(P556),MONTH(P556),1), IF(K556&gt;10, C556, IF(SUMIFS($K:$K, $C:$C, C556, $P:$P, "&gt;="&amp;DATE(YEAR(P556),MONTH(P556),1), $P:$P, "&lt;="&amp;EOMONTH(P556,0))&gt;10, C556, "")), ""))), "")</f>
        <v/>
      </c>
      <c r="U556" t="str">
        <f>IF(AND(P556&lt;&gt;"", P556&gt;=DATE(YEAR(P556),MONTH(P556),1), SUMIFS($K:$K, $C:$C, C556, $P:$P, "&gt;="&amp;DATE(YEAR(P556),MONTH(P556),1), $P:$P, "&lt;="&amp;EOMONTH(P556,0))&gt;10), K556, "")</f>
        <v/>
      </c>
      <c r="V556" t="str">
        <f>IF(AND(P556&lt;&gt;"", P556&gt;=DATE(YEAR(P556),MONTH(P556),1), SUMIFS($K:$K, $C:$C, C556, $P:$P, "&gt;="&amp;DATE(YEAR(P556),MONTH(P556),1), $P:$P, "&lt;="&amp;EOMONTH(P556,0))&gt;10), YEAR(P556), "")</f>
        <v/>
      </c>
      <c r="W556" t="str">
        <f>IF(AND(P556&lt;&gt;"", P556&gt;=DATE(YEAR(P556),MONTH(P556),1), SUMIFS($K:$K, $C:$C, C556, $P:$P, "&gt;="&amp;DATE(YEAR(P556),MONTH(P556),1), $P:$P, "&lt;="&amp;EOMONTH(P556,0))&gt;10), TEXT(P556, "MMMM"), "")</f>
        <v/>
      </c>
      <c r="X556" t="str" cm="1">
        <f t="array" ref="X556">IF(AND(P556&lt;&gt;"", P556&gt;=DATE(YEAR(P556),MONTH(P556),1), SUMIFS($K:$K, $C:$C, C556, $P:$P, "&gt;="&amp;DATE(YEAR(P556),MONTH(P556),1), $P:$P, "&lt;="&amp;EOMONTH(P556,0))&gt;10), _xlfn.TEXTJOIN(", ", TRUE, _xlfn._xlws.FILTER($R:$R, ($C:$C=C556) * ($P:$P&gt;=DATE(YEAR(P556),MONTH(P556),1)) * ($P:$P&lt;=EOMONTH(P556,0)))), "")</f>
        <v/>
      </c>
      <c r="Y556" t="str" cm="1">
        <f t="array" ref="Y556">IF(AND(P556&lt;&gt;"", P556&gt;=DATE(YEAR(P556),MONTH(P556),1), SUMIFS($K:$K, $C:$C, C556, $P:$P, "&gt;="&amp;DATE(YEAR(P556),MONTH(P556),1), $P:$P, "&lt;="&amp;EOMONTH(P556,0))&gt;10), _xlfn.TEXTJOIN(", ", TRUE, _xlfn._xlws.FILTER($S:$S, ($C:$C=C556) * ($P:$P&gt;=DATE(YEAR(P556),MONTH(P556),1)) * ($P:$P&lt;=EOMONTH(P556,0)))), "")</f>
        <v/>
      </c>
    </row>
    <row r="557" spans="1:25" x14ac:dyDescent="0.25">
      <c r="A557" s="83">
        <v>550</v>
      </c>
      <c r="B557" s="111" t="s">
        <v>26038</v>
      </c>
      <c r="C557" s="159" t="str">
        <f>_xlfn.XLOOKUP(D557,[1]!Data[CEDULA],[1]!Data[Nombre Completo],"No Existe",0,1)</f>
        <v>SHIRLEY LUCIA DORIA PEÑA</v>
      </c>
      <c r="D557" s="163">
        <v>1140876691</v>
      </c>
      <c r="E557" s="140">
        <f>IFERROR(_xlfn.NUMBERVALUE(Data[[#This Row],[CEDULA ]],",","."),_xlfn.NUMBERVALUE(Data[[#This Row],[CEDULA ]],".",","))</f>
        <v>1140876691</v>
      </c>
      <c r="F557" s="140" t="str">
        <f>_xlfn.XLOOKUP(E557,[1]!Data[CEDULA],[1]!Data[CARGO],"No Existe",0,1)</f>
        <v>SUPERNUMERARIO(A)</v>
      </c>
      <c r="G557" s="11" t="str">
        <f>_xlfn.XLOOKUP(E557,[1]!Data[CEDULA],[1]!Data[EMPRESA DONDE PRESTA SERVICIO],"No Existe",0,1)</f>
        <v>COMFAMILIAR ATLANTICO</v>
      </c>
      <c r="H557" s="11" t="str">
        <f>_xlfn.XLOOKUP(E557,[1]!Data[CEDULA],[1]!Data[UBICACIÓN],"No Existe",0,1)</f>
        <v>SEDE CARIBE</v>
      </c>
      <c r="I557" s="9" t="s">
        <v>25911</v>
      </c>
      <c r="J557" s="111" t="str">
        <f>UPPER(TEXT(Data[[#This Row],[F. INICIO]],"mmmm"))</f>
        <v>JUNIO</v>
      </c>
      <c r="K557" s="13">
        <v>3</v>
      </c>
      <c r="L557" s="11" t="s">
        <v>5</v>
      </c>
      <c r="M557" s="11" t="s">
        <v>25630</v>
      </c>
      <c r="N557" s="141" t="str">
        <f>_xlfn.XLOOKUP(D557,[1]!Data[CEDULA],[1]!Data[EPS/SURA],"No Existe",0,1)</f>
        <v>NUEVA E.P.S.</v>
      </c>
      <c r="O557" s="5">
        <f>YEAR(Data[[#This Row],[F. INICIO]])</f>
        <v>2018</v>
      </c>
      <c r="P557" s="19">
        <v>43261</v>
      </c>
      <c r="Q557" s="19">
        <v>43263</v>
      </c>
      <c r="R557" s="11" t="s">
        <v>49</v>
      </c>
      <c r="S557" s="92" t="str">
        <f>IF(Data[[#This Row],[TIPO DE INCAPACIDAD]]="LICENCIA DE PATERNIDAD","Licencia de paternidad",IF(Data[[#This Row],[TIPO DE INCAPACIDAD]]="LICENCIA DE LUTO","Licencia de Luto",_xlfn.IFNA(VLOOKUP(R557,'CIE-10 PARA RIPS'!$A$6:B13722,2,0),"No especificado")))</f>
        <v>Absceso cutaneo, furunculo y antrax de miembro</v>
      </c>
      <c r="T557" t="str">
        <f>IF(P557&lt;&gt;"", IF(P557&gt;0, IF(P557&lt;=DATE(YEAR(P557),MONTH(P557),DAY(P557)), IF(P557&gt;=DATE(YEAR(P557),MONTH(P557),1), IF(K557&gt;10, C557, IF(SUMIFS($K:$K, $C:$C, C557, $P:$P, "&gt;="&amp;DATE(YEAR(P557),MONTH(P557),1), $P:$P, "&lt;="&amp;EOMONTH(P557,0))&gt;10, C557, "")), ""))), "")</f>
        <v/>
      </c>
      <c r="U557" t="str">
        <f>IF(AND(P557&lt;&gt;"", P557&gt;=DATE(YEAR(P557),MONTH(P557),1), SUMIFS($K:$K, $C:$C, C557, $P:$P, "&gt;="&amp;DATE(YEAR(P557),MONTH(P557),1), $P:$P, "&lt;="&amp;EOMONTH(P557,0))&gt;10), K557, "")</f>
        <v/>
      </c>
      <c r="V557" t="str">
        <f>IF(AND(P557&lt;&gt;"", P557&gt;=DATE(YEAR(P557),MONTH(P557),1), SUMIFS($K:$K, $C:$C, C557, $P:$P, "&gt;="&amp;DATE(YEAR(P557),MONTH(P557),1), $P:$P, "&lt;="&amp;EOMONTH(P557,0))&gt;10), YEAR(P557), "")</f>
        <v/>
      </c>
      <c r="W557" t="str">
        <f>IF(AND(P557&lt;&gt;"", P557&gt;=DATE(YEAR(P557),MONTH(P557),1), SUMIFS($K:$K, $C:$C, C557, $P:$P, "&gt;="&amp;DATE(YEAR(P557),MONTH(P557),1), $P:$P, "&lt;="&amp;EOMONTH(P557,0))&gt;10), TEXT(P557, "MMMM"), "")</f>
        <v/>
      </c>
      <c r="X557" t="str" cm="1">
        <f t="array" ref="X557">IF(AND(P557&lt;&gt;"", P557&gt;=DATE(YEAR(P557),MONTH(P557),1), SUMIFS($K:$K, $C:$C, C557, $P:$P, "&gt;="&amp;DATE(YEAR(P557),MONTH(P557),1), $P:$P, "&lt;="&amp;EOMONTH(P557,0))&gt;10), _xlfn.TEXTJOIN(", ", TRUE, _xlfn._xlws.FILTER($R:$R, ($C:$C=C557) * ($P:$P&gt;=DATE(YEAR(P557),MONTH(P557),1)) * ($P:$P&lt;=EOMONTH(P557,0)))), "")</f>
        <v/>
      </c>
      <c r="Y557" t="str" cm="1">
        <f t="array" ref="Y557">IF(AND(P557&lt;&gt;"", P557&gt;=DATE(YEAR(P557),MONTH(P557),1), SUMIFS($K:$K, $C:$C, C557, $P:$P, "&gt;="&amp;DATE(YEAR(P557),MONTH(P557),1), $P:$P, "&lt;="&amp;EOMONTH(P557,0))&gt;10), _xlfn.TEXTJOIN(", ", TRUE, _xlfn._xlws.FILTER($S:$S, ($C:$C=C557) * ($P:$P&gt;=DATE(YEAR(P557),MONTH(P557),1)) * ($P:$P&lt;=EOMONTH(P557,0)))), "")</f>
        <v/>
      </c>
    </row>
    <row r="558" spans="1:25" x14ac:dyDescent="0.25">
      <c r="A558" s="83">
        <v>551</v>
      </c>
      <c r="B558" s="111" t="s">
        <v>26038</v>
      </c>
      <c r="C558" s="159" t="str">
        <f>_xlfn.XLOOKUP(D558,[1]!Data[CEDULA],[1]!Data[Nombre Completo],"No Existe",0,1)</f>
        <v>ZULLY CAROLINA BETIN DOMINGUEZ</v>
      </c>
      <c r="D558" s="163">
        <v>1140868777</v>
      </c>
      <c r="E558" s="140">
        <f>IFERROR(_xlfn.NUMBERVALUE(Data[[#This Row],[CEDULA ]],",","."),_xlfn.NUMBERVALUE(Data[[#This Row],[CEDULA ]],".",","))</f>
        <v>1140868777</v>
      </c>
      <c r="F558" s="140" t="str">
        <f>_xlfn.XLOOKUP(E558,[1]!Data[CEDULA],[1]!Data[CARGO],"No Existe",0,1)</f>
        <v>SUPERNUMERARIO(A)</v>
      </c>
      <c r="G558" s="11" t="str">
        <f>_xlfn.XLOOKUP(E558,[1]!Data[CEDULA],[1]!Data[EMPRESA DONDE PRESTA SERVICIO],"No Existe",0,1)</f>
        <v>COMFAMILIAR ATLANTICO</v>
      </c>
      <c r="H558" s="11" t="str">
        <f>_xlfn.XLOOKUP(E558,[1]!Data[CEDULA],[1]!Data[UBICACIÓN],"No Existe",0,1)</f>
        <v>TURIPANA</v>
      </c>
      <c r="I558" s="9" t="s">
        <v>25911</v>
      </c>
      <c r="J558" s="111" t="str">
        <f>UPPER(TEXT(Data[[#This Row],[F. INICIO]],"mmmm"))</f>
        <v>JUNIO</v>
      </c>
      <c r="K558" s="13">
        <v>3</v>
      </c>
      <c r="L558" s="11" t="s">
        <v>5</v>
      </c>
      <c r="M558" s="11" t="s">
        <v>25630</v>
      </c>
      <c r="N558" s="141" t="str">
        <f>_xlfn.XLOOKUP(D558,[1]!Data[CEDULA],[1]!Data[EPS/SURA],"No Existe",0,1)</f>
        <v>EPS/SURA</v>
      </c>
      <c r="O558" s="5">
        <f>YEAR(Data[[#This Row],[F. INICIO]])</f>
        <v>2018</v>
      </c>
      <c r="P558" s="19">
        <v>43264</v>
      </c>
      <c r="Q558" s="7">
        <v>43266</v>
      </c>
      <c r="R558" s="11" t="s">
        <v>7682</v>
      </c>
      <c r="S558" s="92" t="str">
        <f>IF(Data[[#This Row],[TIPO DE INCAPACIDAD]]="LICENCIA DE PATERNIDAD","Licencia de paternidad",IF(Data[[#This Row],[TIPO DE INCAPACIDAD]]="LICENCIA DE LUTO","Licencia de Luto",_xlfn.IFNA(VLOOKUP(R558,'CIE-10 PARA RIPS'!$A$6:B13723,2,0),"No especificado")))</f>
        <v>Lumbago no especificado</v>
      </c>
      <c r="T558" t="str">
        <f>IF(P558&lt;&gt;"", IF(P558&gt;0, IF(P558&lt;=DATE(YEAR(P558),MONTH(P558),DAY(P558)), IF(P558&gt;=DATE(YEAR(P558),MONTH(P558),1), IF(K558&gt;10, C558, IF(SUMIFS($K:$K, $C:$C, C558, $P:$P, "&gt;="&amp;DATE(YEAR(P558),MONTH(P558),1), $P:$P, "&lt;="&amp;EOMONTH(P558,0))&gt;10, C558, "")), ""))), "")</f>
        <v/>
      </c>
      <c r="U558" t="str">
        <f>IF(AND(P558&lt;&gt;"", P558&gt;=DATE(YEAR(P558),MONTH(P558),1), SUMIFS($K:$K, $C:$C, C558, $P:$P, "&gt;="&amp;DATE(YEAR(P558),MONTH(P558),1), $P:$P, "&lt;="&amp;EOMONTH(P558,0))&gt;10), K558, "")</f>
        <v/>
      </c>
      <c r="V558" t="str">
        <f>IF(AND(P558&lt;&gt;"", P558&gt;=DATE(YEAR(P558),MONTH(P558),1), SUMIFS($K:$K, $C:$C, C558, $P:$P, "&gt;="&amp;DATE(YEAR(P558),MONTH(P558),1), $P:$P, "&lt;="&amp;EOMONTH(P558,0))&gt;10), YEAR(P558), "")</f>
        <v/>
      </c>
      <c r="W558" t="str">
        <f>IF(AND(P558&lt;&gt;"", P558&gt;=DATE(YEAR(P558),MONTH(P558),1), SUMIFS($K:$K, $C:$C, C558, $P:$P, "&gt;="&amp;DATE(YEAR(P558),MONTH(P558),1), $P:$P, "&lt;="&amp;EOMONTH(P558,0))&gt;10), TEXT(P558, "MMMM"), "")</f>
        <v/>
      </c>
      <c r="X558" t="str" cm="1">
        <f t="array" ref="X558">IF(AND(P558&lt;&gt;"", P558&gt;=DATE(YEAR(P558),MONTH(P558),1), SUMIFS($K:$K, $C:$C, C558, $P:$P, "&gt;="&amp;DATE(YEAR(P558),MONTH(P558),1), $P:$P, "&lt;="&amp;EOMONTH(P558,0))&gt;10), _xlfn.TEXTJOIN(", ", TRUE, _xlfn._xlws.FILTER($R:$R, ($C:$C=C558) * ($P:$P&gt;=DATE(YEAR(P558),MONTH(P558),1)) * ($P:$P&lt;=EOMONTH(P558,0)))), "")</f>
        <v/>
      </c>
      <c r="Y558" t="str" cm="1">
        <f t="array" ref="Y558">IF(AND(P558&lt;&gt;"", P558&gt;=DATE(YEAR(P558),MONTH(P558),1), SUMIFS($K:$K, $C:$C, C558, $P:$P, "&gt;="&amp;DATE(YEAR(P558),MONTH(P558),1), $P:$P, "&lt;="&amp;EOMONTH(P558,0))&gt;10), _xlfn.TEXTJOIN(", ", TRUE, _xlfn._xlws.FILTER($S:$S, ($C:$C=C558) * ($P:$P&gt;=DATE(YEAR(P558),MONTH(P558),1)) * ($P:$P&lt;=EOMONTH(P558,0)))), "")</f>
        <v/>
      </c>
    </row>
    <row r="559" spans="1:25" x14ac:dyDescent="0.25">
      <c r="A559" s="83">
        <v>552</v>
      </c>
      <c r="B559" s="111" t="s">
        <v>26038</v>
      </c>
      <c r="C559" s="159" t="str">
        <f>_xlfn.XLOOKUP(D559,[1]!Data[CEDULA],[1]!Data[Nombre Completo],"No Existe",0,1)</f>
        <v>JAIR RAFAEL DE LA HOZ AHUMADA</v>
      </c>
      <c r="D559" s="163">
        <v>72210550</v>
      </c>
      <c r="E559" s="140">
        <f>IFERROR(_xlfn.NUMBERVALUE(Data[[#This Row],[CEDULA ]],",","."),_xlfn.NUMBERVALUE(Data[[#This Row],[CEDULA ]],".",","))</f>
        <v>72210550</v>
      </c>
      <c r="F559" s="140" t="str">
        <f>_xlfn.XLOOKUP(E559,[1]!Data[CEDULA],[1]!Data[CARGO],"No Existe",0,1)</f>
        <v>AYUDANTE COCINA</v>
      </c>
      <c r="G559" s="11" t="str">
        <f>_xlfn.XLOOKUP(E559,[1]!Data[CEDULA],[1]!Data[EMPRESA DONDE PRESTA SERVICIO],"No Existe",0,1)</f>
        <v>COMFAMILIAR ATLANTICO</v>
      </c>
      <c r="H559" s="11" t="str">
        <f>_xlfn.XLOOKUP(E559,[1]!Data[CEDULA],[1]!Data[UBICACIÓN],"No Existe",0,1)</f>
        <v>CRU MERCADEO</v>
      </c>
      <c r="I559" s="11" t="s">
        <v>25912</v>
      </c>
      <c r="J559" s="111" t="str">
        <f>UPPER(TEXT(Data[[#This Row],[F. INICIO]],"mmmm"))</f>
        <v>JUNIO</v>
      </c>
      <c r="K559" s="13">
        <v>2</v>
      </c>
      <c r="L559" s="11" t="s">
        <v>5</v>
      </c>
      <c r="M559" s="11" t="s">
        <v>25630</v>
      </c>
      <c r="N559" s="141" t="str">
        <f>_xlfn.XLOOKUP(D559,[1]!Data[CEDULA],[1]!Data[EPS/SURA],"No Existe",0,1)</f>
        <v>EPS/SURA</v>
      </c>
      <c r="O559" s="5">
        <f>YEAR(Data[[#This Row],[F. INICIO]])</f>
        <v>2018</v>
      </c>
      <c r="P559" s="19">
        <v>43265</v>
      </c>
      <c r="Q559" s="7">
        <v>43266</v>
      </c>
      <c r="R559" s="11" t="s">
        <v>8806</v>
      </c>
      <c r="S559" s="92" t="str">
        <f>IF(Data[[#This Row],[TIPO DE INCAPACIDAD]]="LICENCIA DE PATERNIDAD","Licencia de paternidad",IF(Data[[#This Row],[TIPO DE INCAPACIDAD]]="LICENCIA DE LUTO","Licencia de Luto",_xlfn.IFNA(VLOOKUP(R559,'CIE-10 PARA RIPS'!$A$6:B13724,2,0),"No especificado")))</f>
        <v>Asma, no especificado</v>
      </c>
      <c r="T559" t="str">
        <f>IF(P559&lt;&gt;"", IF(P559&gt;0, IF(P559&lt;=DATE(YEAR(P559),MONTH(P559),DAY(P559)), IF(P559&gt;=DATE(YEAR(P559),MONTH(P559),1), IF(K559&gt;10, C559, IF(SUMIFS($K:$K, $C:$C, C559, $P:$P, "&gt;="&amp;DATE(YEAR(P559),MONTH(P559),1), $P:$P, "&lt;="&amp;EOMONTH(P559,0))&gt;10, C559, "")), ""))), "")</f>
        <v/>
      </c>
      <c r="U559" t="str">
        <f>IF(AND(P559&lt;&gt;"", P559&gt;=DATE(YEAR(P559),MONTH(P559),1), SUMIFS($K:$K, $C:$C, C559, $P:$P, "&gt;="&amp;DATE(YEAR(P559),MONTH(P559),1), $P:$P, "&lt;="&amp;EOMONTH(P559,0))&gt;10), K559, "")</f>
        <v/>
      </c>
      <c r="V559" t="str">
        <f>IF(AND(P559&lt;&gt;"", P559&gt;=DATE(YEAR(P559),MONTH(P559),1), SUMIFS($K:$K, $C:$C, C559, $P:$P, "&gt;="&amp;DATE(YEAR(P559),MONTH(P559),1), $P:$P, "&lt;="&amp;EOMONTH(P559,0))&gt;10), YEAR(P559), "")</f>
        <v/>
      </c>
      <c r="W559" t="str">
        <f>IF(AND(P559&lt;&gt;"", P559&gt;=DATE(YEAR(P559),MONTH(P559),1), SUMIFS($K:$K, $C:$C, C559, $P:$P, "&gt;="&amp;DATE(YEAR(P559),MONTH(P559),1), $P:$P, "&lt;="&amp;EOMONTH(P559,0))&gt;10), TEXT(P559, "MMMM"), "")</f>
        <v/>
      </c>
      <c r="X559" t="str" cm="1">
        <f t="array" ref="X559">IF(AND(P559&lt;&gt;"", P559&gt;=DATE(YEAR(P559),MONTH(P559),1), SUMIFS($K:$K, $C:$C, C559, $P:$P, "&gt;="&amp;DATE(YEAR(P559),MONTH(P559),1), $P:$P, "&lt;="&amp;EOMONTH(P559,0))&gt;10), _xlfn.TEXTJOIN(", ", TRUE, _xlfn._xlws.FILTER($R:$R, ($C:$C=C559) * ($P:$P&gt;=DATE(YEAR(P559),MONTH(P559),1)) * ($P:$P&lt;=EOMONTH(P559,0)))), "")</f>
        <v/>
      </c>
      <c r="Y559" t="str" cm="1">
        <f t="array" ref="Y559">IF(AND(P559&lt;&gt;"", P559&gt;=DATE(YEAR(P559),MONTH(P559),1), SUMIFS($K:$K, $C:$C, C559, $P:$P, "&gt;="&amp;DATE(YEAR(P559),MONTH(P559),1), $P:$P, "&lt;="&amp;EOMONTH(P559,0))&gt;10), _xlfn.TEXTJOIN(", ", TRUE, _xlfn._xlws.FILTER($S:$S, ($C:$C=C559) * ($P:$P&gt;=DATE(YEAR(P559),MONTH(P559),1)) * ($P:$P&lt;=EOMONTH(P559,0)))), "")</f>
        <v/>
      </c>
    </row>
    <row r="560" spans="1:25" x14ac:dyDescent="0.25">
      <c r="A560" s="83">
        <v>553</v>
      </c>
      <c r="B560" s="111" t="s">
        <v>26038</v>
      </c>
      <c r="C560" s="159" t="str">
        <f>_xlfn.XLOOKUP(D560,[1]!Data[CEDULA],[1]!Data[Nombre Completo],"No Existe",0,1)</f>
        <v>JAVIER ALFONSO MEJIA MARTINEZ</v>
      </c>
      <c r="D560" s="163">
        <v>72314183</v>
      </c>
      <c r="E560" s="140">
        <f>IFERROR(_xlfn.NUMBERVALUE(Data[[#This Row],[CEDULA ]],",","."),_xlfn.NUMBERVALUE(Data[[#This Row],[CEDULA ]],".",","))</f>
        <v>72314183</v>
      </c>
      <c r="F560" s="140" t="str">
        <f>_xlfn.XLOOKUP(E560,[1]!Data[CEDULA],[1]!Data[CARGO],"No Existe",0,1)</f>
        <v>SUPERNUMERARIO(A)</v>
      </c>
      <c r="G560" s="11" t="str">
        <f>_xlfn.XLOOKUP(E560,[1]!Data[CEDULA],[1]!Data[EMPRESA DONDE PRESTA SERVICIO],"No Existe",0,1)</f>
        <v>COMFAMILIAR ATLANTICO</v>
      </c>
      <c r="H560" s="11" t="str">
        <f>_xlfn.XLOOKUP(E560,[1]!Data[CEDULA],[1]!Data[UBICACIÓN],"No Existe",0,1)</f>
        <v>CENTRO RECREACIONAL CLL 48</v>
      </c>
      <c r="I560" s="11" t="s">
        <v>25912</v>
      </c>
      <c r="J560" s="111" t="str">
        <f>UPPER(TEXT(Data[[#This Row],[F. INICIO]],"mmmm"))</f>
        <v>JUNIO</v>
      </c>
      <c r="K560" s="13">
        <v>2</v>
      </c>
      <c r="L560" s="11" t="s">
        <v>5</v>
      </c>
      <c r="M560" s="11" t="s">
        <v>25630</v>
      </c>
      <c r="N560" s="141" t="str">
        <f>_xlfn.XLOOKUP(D560,[1]!Data[CEDULA],[1]!Data[EPS/SURA],"No Existe",0,1)</f>
        <v>SALUD TOTAL</v>
      </c>
      <c r="O560" s="5">
        <f>YEAR(Data[[#This Row],[F. INICIO]])</f>
        <v>2018</v>
      </c>
      <c r="P560" s="26">
        <v>43266</v>
      </c>
      <c r="Q560" s="7">
        <v>43267</v>
      </c>
      <c r="R560" s="11" t="s">
        <v>8929</v>
      </c>
      <c r="S560" s="92" t="str">
        <f>IF(Data[[#This Row],[TIPO DE INCAPACIDAD]]="LICENCIA DE PATERNIDAD","Licencia de paternidad",IF(Data[[#This Row],[TIPO DE INCAPACIDAD]]="LICENCIA DE LUTO","Licencia de Luto",_xlfn.IFNA(VLOOKUP(R560,'CIE-10 PARA RIPS'!$A$6:B13725,2,0),"No especificado")))</f>
        <v>Faringitis aguda, no especificada</v>
      </c>
      <c r="T560" t="str">
        <f>IF(P560&lt;&gt;"", IF(P560&gt;0, IF(P560&lt;=DATE(YEAR(P560),MONTH(P560),DAY(P560)), IF(P560&gt;=DATE(YEAR(P560),MONTH(P560),1), IF(K560&gt;10, C560, IF(SUMIFS($K:$K, $C:$C, C560, $P:$P, "&gt;="&amp;DATE(YEAR(P560),MONTH(P560),1), $P:$P, "&lt;="&amp;EOMONTH(P560,0))&gt;10, C560, "")), ""))), "")</f>
        <v/>
      </c>
      <c r="U560" t="str">
        <f>IF(AND(P560&lt;&gt;"", P560&gt;=DATE(YEAR(P560),MONTH(P560),1), SUMIFS($K:$K, $C:$C, C560, $P:$P, "&gt;="&amp;DATE(YEAR(P560),MONTH(P560),1), $P:$P, "&lt;="&amp;EOMONTH(P560,0))&gt;10), K560, "")</f>
        <v/>
      </c>
      <c r="V560" t="str">
        <f>IF(AND(P560&lt;&gt;"", P560&gt;=DATE(YEAR(P560),MONTH(P560),1), SUMIFS($K:$K, $C:$C, C560, $P:$P, "&gt;="&amp;DATE(YEAR(P560),MONTH(P560),1), $P:$P, "&lt;="&amp;EOMONTH(P560,0))&gt;10), YEAR(P560), "")</f>
        <v/>
      </c>
      <c r="W560" t="str">
        <f>IF(AND(P560&lt;&gt;"", P560&gt;=DATE(YEAR(P560),MONTH(P560),1), SUMIFS($K:$K, $C:$C, C560, $P:$P, "&gt;="&amp;DATE(YEAR(P560),MONTH(P560),1), $P:$P, "&lt;="&amp;EOMONTH(P560,0))&gt;10), TEXT(P560, "MMMM"), "")</f>
        <v/>
      </c>
      <c r="X560" t="str" cm="1">
        <f t="array" ref="X560">IF(AND(P560&lt;&gt;"", P560&gt;=DATE(YEAR(P560),MONTH(P560),1), SUMIFS($K:$K, $C:$C, C560, $P:$P, "&gt;="&amp;DATE(YEAR(P560),MONTH(P560),1), $P:$P, "&lt;="&amp;EOMONTH(P560,0))&gt;10), _xlfn.TEXTJOIN(", ", TRUE, _xlfn._xlws.FILTER($R:$R, ($C:$C=C560) * ($P:$P&gt;=DATE(YEAR(P560),MONTH(P560),1)) * ($P:$P&lt;=EOMONTH(P560,0)))), "")</f>
        <v/>
      </c>
      <c r="Y560" t="str" cm="1">
        <f t="array" ref="Y560">IF(AND(P560&lt;&gt;"", P560&gt;=DATE(YEAR(P560),MONTH(P560),1), SUMIFS($K:$K, $C:$C, C560, $P:$P, "&gt;="&amp;DATE(YEAR(P560),MONTH(P560),1), $P:$P, "&lt;="&amp;EOMONTH(P560,0))&gt;10), _xlfn.TEXTJOIN(", ", TRUE, _xlfn._xlws.FILTER($S:$S, ($C:$C=C560) * ($P:$P&gt;=DATE(YEAR(P560),MONTH(P560),1)) * ($P:$P&lt;=EOMONTH(P560,0)))), "")</f>
        <v/>
      </c>
    </row>
    <row r="561" spans="1:25" ht="30" x14ac:dyDescent="0.25">
      <c r="A561" s="83">
        <v>554</v>
      </c>
      <c r="B561" s="111" t="s">
        <v>26038</v>
      </c>
      <c r="C561" s="159" t="str">
        <f>_xlfn.XLOOKUP(D561,[1]!Data[CEDULA],[1]!Data[Nombre Completo],"No Existe",0,1)</f>
        <v>GUILLERMO DAVID BUENO GUZMAN</v>
      </c>
      <c r="D561" s="163">
        <v>92125996</v>
      </c>
      <c r="E561" s="140">
        <f>IFERROR(_xlfn.NUMBERVALUE(Data[[#This Row],[CEDULA ]],",","."),_xlfn.NUMBERVALUE(Data[[#This Row],[CEDULA ]],".",","))</f>
        <v>92125996</v>
      </c>
      <c r="F561" s="140" t="str">
        <f>_xlfn.XLOOKUP(E561,[1]!Data[CEDULA],[1]!Data[CARGO],"No Existe",0,1)</f>
        <v>COCINERO 1</v>
      </c>
      <c r="G561" s="11" t="str">
        <f>_xlfn.XLOOKUP(E561,[1]!Data[CEDULA],[1]!Data[EMPRESA DONDE PRESTA SERVICIO],"No Existe",0,1)</f>
        <v>COMFAMILIAR ATLANTICO</v>
      </c>
      <c r="H561" s="11" t="str">
        <f>_xlfn.XLOOKUP(E561,[1]!Data[CEDULA],[1]!Data[UBICACIÓN],"No Existe",0,1)</f>
        <v>CLUB SOCIAL</v>
      </c>
      <c r="I561" s="11" t="s">
        <v>25912</v>
      </c>
      <c r="J561" s="111" t="str">
        <f>UPPER(TEXT(Data[[#This Row],[F. INICIO]],"mmmm"))</f>
        <v>JUNIO</v>
      </c>
      <c r="K561" s="13">
        <v>10</v>
      </c>
      <c r="L561" s="11" t="s">
        <v>5</v>
      </c>
      <c r="M561" s="11" t="s">
        <v>25630</v>
      </c>
      <c r="N561" s="141" t="str">
        <f>_xlfn.XLOOKUP(D561,[1]!Data[CEDULA],[1]!Data[EPS/SURA],"No Existe",0,1)</f>
        <v>SALUD TOTAL</v>
      </c>
      <c r="O561" s="5">
        <f>YEAR(Data[[#This Row],[F. INICIO]])</f>
        <v>2018</v>
      </c>
      <c r="P561" s="26">
        <v>43266</v>
      </c>
      <c r="Q561" s="26">
        <v>43275</v>
      </c>
      <c r="R561" s="11" t="s">
        <v>8979</v>
      </c>
      <c r="S561" s="92" t="str">
        <f>IF(Data[[#This Row],[TIPO DE INCAPACIDAD]]="LICENCIA DE PATERNIDAD","Licencia de paternidad",IF(Data[[#This Row],[TIPO DE INCAPACIDAD]]="LICENCIA DE LUTO","Licencia de Luto",_xlfn.IFNA(VLOOKUP(R561,'CIE-10 PARA RIPS'!$A$6:B13726,2,0),"No especificado")))</f>
        <v>Venas varicosas de los miembros inferiores con ulcera e inflamacion</v>
      </c>
      <c r="T561" t="str">
        <f>IF(P561&lt;&gt;"", IF(P561&gt;0, IF(P561&lt;=DATE(YEAR(P561),MONTH(P561),DAY(P561)), IF(P561&gt;=DATE(YEAR(P561),MONTH(P561),1), IF(K561&gt;10, C561, IF(SUMIFS($K:$K, $C:$C, C561, $P:$P, "&gt;="&amp;DATE(YEAR(P561),MONTH(P561),1), $P:$P, "&lt;="&amp;EOMONTH(P561,0))&gt;10, C561, "")), ""))), "")</f>
        <v/>
      </c>
      <c r="U561" t="str">
        <f>IF(AND(P561&lt;&gt;"", P561&gt;=DATE(YEAR(P561),MONTH(P561),1), SUMIFS($K:$K, $C:$C, C561, $P:$P, "&gt;="&amp;DATE(YEAR(P561),MONTH(P561),1), $P:$P, "&lt;="&amp;EOMONTH(P561,0))&gt;10), K561, "")</f>
        <v/>
      </c>
      <c r="V561" t="str">
        <f>IF(AND(P561&lt;&gt;"", P561&gt;=DATE(YEAR(P561),MONTH(P561),1), SUMIFS($K:$K, $C:$C, C561, $P:$P, "&gt;="&amp;DATE(YEAR(P561),MONTH(P561),1), $P:$P, "&lt;="&amp;EOMONTH(P561,0))&gt;10), YEAR(P561), "")</f>
        <v/>
      </c>
      <c r="W561" t="str">
        <f>IF(AND(P561&lt;&gt;"", P561&gt;=DATE(YEAR(P561),MONTH(P561),1), SUMIFS($K:$K, $C:$C, C561, $P:$P, "&gt;="&amp;DATE(YEAR(P561),MONTH(P561),1), $P:$P, "&lt;="&amp;EOMONTH(P561,0))&gt;10), TEXT(P561, "MMMM"), "")</f>
        <v/>
      </c>
      <c r="X561" t="str" cm="1">
        <f t="array" ref="X561">IF(AND(P561&lt;&gt;"", P561&gt;=DATE(YEAR(P561),MONTH(P561),1), SUMIFS($K:$K, $C:$C, C561, $P:$P, "&gt;="&amp;DATE(YEAR(P561),MONTH(P561),1), $P:$P, "&lt;="&amp;EOMONTH(P561,0))&gt;10), _xlfn.TEXTJOIN(", ", TRUE, _xlfn._xlws.FILTER($R:$R, ($C:$C=C561) * ($P:$P&gt;=DATE(YEAR(P561),MONTH(P561),1)) * ($P:$P&lt;=EOMONTH(P561,0)))), "")</f>
        <v/>
      </c>
      <c r="Y561" t="str" cm="1">
        <f t="array" ref="Y561">IF(AND(P561&lt;&gt;"", P561&gt;=DATE(YEAR(P561),MONTH(P561),1), SUMIFS($K:$K, $C:$C, C561, $P:$P, "&gt;="&amp;DATE(YEAR(P561),MONTH(P561),1), $P:$P, "&lt;="&amp;EOMONTH(P561,0))&gt;10), _xlfn.TEXTJOIN(", ", TRUE, _xlfn._xlws.FILTER($S:$S, ($C:$C=C561) * ($P:$P&gt;=DATE(YEAR(P561),MONTH(P561),1)) * ($P:$P&lt;=EOMONTH(P561,0)))), "")</f>
        <v/>
      </c>
    </row>
    <row r="562" spans="1:25" ht="30" x14ac:dyDescent="0.25">
      <c r="A562" s="83">
        <v>555</v>
      </c>
      <c r="B562" s="111" t="s">
        <v>26038</v>
      </c>
      <c r="C562" s="159" t="str">
        <f>_xlfn.XLOOKUP(D562,[1]!Data[CEDULA],[1]!Data[Nombre Completo],"No Existe",0,1)</f>
        <v>HAIDER DAVID CARPIO VILORIA</v>
      </c>
      <c r="D562" s="162">
        <v>1044427057</v>
      </c>
      <c r="E562" s="139">
        <f>IFERROR(_xlfn.NUMBERVALUE(Data[[#This Row],[CEDULA ]],",","."),_xlfn.NUMBERVALUE(Data[[#This Row],[CEDULA ]],".",","))</f>
        <v>1044427057</v>
      </c>
      <c r="F562" s="139" t="str">
        <f>_xlfn.XLOOKUP(E562,[1]!Data[CEDULA],[1]!Data[CARGO],"No Existe",0,1)</f>
        <v>SUPERNUMERARIO(A)</v>
      </c>
      <c r="G562" s="11" t="str">
        <f>_xlfn.XLOOKUP(E562,[1]!Data[CEDULA],[1]!Data[EMPRESA DONDE PRESTA SERVICIO],"No Existe",0,1)</f>
        <v>COMFAMILIAR ATLANTICO</v>
      </c>
      <c r="H562" s="11" t="str">
        <f>_xlfn.XLOOKUP(E562,[1]!Data[CEDULA],[1]!Data[UBICACIÓN],"No Existe",0,1)</f>
        <v>SALGARITO</v>
      </c>
      <c r="I562" s="11" t="s">
        <v>25912</v>
      </c>
      <c r="J562" s="111" t="str">
        <f>UPPER(TEXT(Data[[#This Row],[F. INICIO]],"mmmm"))</f>
        <v>JULIO</v>
      </c>
      <c r="K562" s="13">
        <v>8</v>
      </c>
      <c r="L562" s="11" t="s">
        <v>5</v>
      </c>
      <c r="M562" s="11" t="s">
        <v>25630</v>
      </c>
      <c r="N562" s="141" t="str">
        <f>_xlfn.XLOOKUP(D562,[1]!Data[CEDULA],[1]!Data[EPS/SURA],"No Existe",0,1)</f>
        <v>EPS/SURA</v>
      </c>
      <c r="O562" s="5">
        <f>YEAR(Data[[#This Row],[F. INICIO]])</f>
        <v>2018</v>
      </c>
      <c r="P562" s="26">
        <v>43285</v>
      </c>
      <c r="Q562" s="7">
        <v>43293</v>
      </c>
      <c r="R562" s="11" t="s">
        <v>81</v>
      </c>
      <c r="S562" s="92" t="str">
        <f>IF(Data[[#This Row],[TIPO DE INCAPACIDAD]]="LICENCIA DE PATERNIDAD","Licencia de paternidad",IF(Data[[#This Row],[TIPO DE INCAPACIDAD]]="LICENCIA DE LUTO","Licencia de Luto",_xlfn.IFNA(VLOOKUP(R562,'CIE-10 PARA RIPS'!$A$6:B13727,2,0),"No especificado")))</f>
        <v>Parto unico espontaneo, presentacion cefalica de vertice</v>
      </c>
      <c r="T562" t="str">
        <f>IF(P562&lt;&gt;"", IF(P562&gt;0, IF(P562&lt;=DATE(YEAR(P562),MONTH(P562),DAY(P562)), IF(P562&gt;=DATE(YEAR(P562),MONTH(P562),1), IF(K562&gt;10, C562, IF(SUMIFS($K:$K, $C:$C, C562, $P:$P, "&gt;="&amp;DATE(YEAR(P562),MONTH(P562),1), $P:$P, "&lt;="&amp;EOMONTH(P562,0))&gt;10, C562, "")), ""))), "")</f>
        <v/>
      </c>
      <c r="U562" t="str">
        <f>IF(AND(P562&lt;&gt;"", P562&gt;=DATE(YEAR(P562),MONTH(P562),1), SUMIFS($K:$K, $C:$C, C562, $P:$P, "&gt;="&amp;DATE(YEAR(P562),MONTH(P562),1), $P:$P, "&lt;="&amp;EOMONTH(P562,0))&gt;10), K562, "")</f>
        <v/>
      </c>
      <c r="V562" t="str">
        <f>IF(AND(P562&lt;&gt;"", P562&gt;=DATE(YEAR(P562),MONTH(P562),1), SUMIFS($K:$K, $C:$C, C562, $P:$P, "&gt;="&amp;DATE(YEAR(P562),MONTH(P562),1), $P:$P, "&lt;="&amp;EOMONTH(P562,0))&gt;10), YEAR(P562), "")</f>
        <v/>
      </c>
      <c r="W562" t="str">
        <f>IF(AND(P562&lt;&gt;"", P562&gt;=DATE(YEAR(P562),MONTH(P562),1), SUMIFS($K:$K, $C:$C, C562, $P:$P, "&gt;="&amp;DATE(YEAR(P562),MONTH(P562),1), $P:$P, "&lt;="&amp;EOMONTH(P562,0))&gt;10), TEXT(P562, "MMMM"), "")</f>
        <v/>
      </c>
      <c r="X562" t="str" cm="1">
        <f t="array" ref="X562">IF(AND(P562&lt;&gt;"", P562&gt;=DATE(YEAR(P562),MONTH(P562),1), SUMIFS($K:$K, $C:$C, C562, $P:$P, "&gt;="&amp;DATE(YEAR(P562),MONTH(P562),1), $P:$P, "&lt;="&amp;EOMONTH(P562,0))&gt;10), _xlfn.TEXTJOIN(", ", TRUE, _xlfn._xlws.FILTER($R:$R, ($C:$C=C562) * ($P:$P&gt;=DATE(YEAR(P562),MONTH(P562),1)) * ($P:$P&lt;=EOMONTH(P562,0)))), "")</f>
        <v/>
      </c>
      <c r="Y562" t="str" cm="1">
        <f t="array" ref="Y562">IF(AND(P562&lt;&gt;"", P562&gt;=DATE(YEAR(P562),MONTH(P562),1), SUMIFS($K:$K, $C:$C, C562, $P:$P, "&gt;="&amp;DATE(YEAR(P562),MONTH(P562),1), $P:$P, "&lt;="&amp;EOMONTH(P562,0))&gt;10), _xlfn.TEXTJOIN(", ", TRUE, _xlfn._xlws.FILTER($S:$S, ($C:$C=C562) * ($P:$P&gt;=DATE(YEAR(P562),MONTH(P562),1)) * ($P:$P&lt;=EOMONTH(P562,0)))), "")</f>
        <v/>
      </c>
    </row>
    <row r="563" spans="1:25" x14ac:dyDescent="0.25">
      <c r="A563" s="83">
        <v>556</v>
      </c>
      <c r="B563" s="111" t="s">
        <v>26038</v>
      </c>
      <c r="C563" s="159" t="str">
        <f>_xlfn.XLOOKUP(D563,[1]!Data[CEDULA],[1]!Data[Nombre Completo],"No Existe",0,1)</f>
        <v>ZULLY CAROLINA BETIN DOMINGUEZ</v>
      </c>
      <c r="D563" s="163">
        <v>1140868777</v>
      </c>
      <c r="E563" s="140">
        <f>IFERROR(_xlfn.NUMBERVALUE(Data[[#This Row],[CEDULA ]],",","."),_xlfn.NUMBERVALUE(Data[[#This Row],[CEDULA ]],".",","))</f>
        <v>1140868777</v>
      </c>
      <c r="F563" s="140" t="str">
        <f>_xlfn.XLOOKUP(E563,[1]!Data[CEDULA],[1]!Data[CARGO],"No Existe",0,1)</f>
        <v>SUPERNUMERARIO(A)</v>
      </c>
      <c r="G563" s="11" t="str">
        <f>_xlfn.XLOOKUP(E563,[1]!Data[CEDULA],[1]!Data[EMPRESA DONDE PRESTA SERVICIO],"No Existe",0,1)</f>
        <v>COMFAMILIAR ATLANTICO</v>
      </c>
      <c r="H563" s="11" t="str">
        <f>_xlfn.XLOOKUP(E563,[1]!Data[CEDULA],[1]!Data[UBICACIÓN],"No Existe",0,1)</f>
        <v>TURIPANA</v>
      </c>
      <c r="I563" s="11" t="s">
        <v>25912</v>
      </c>
      <c r="J563" s="111" t="str">
        <f>UPPER(TEXT(Data[[#This Row],[F. INICIO]],"mmmm"))</f>
        <v>JULIO</v>
      </c>
      <c r="K563" s="13">
        <v>3</v>
      </c>
      <c r="L563" s="11" t="s">
        <v>5</v>
      </c>
      <c r="M563" s="11" t="s">
        <v>25630</v>
      </c>
      <c r="N563" s="141" t="str">
        <f>_xlfn.XLOOKUP(D563,[1]!Data[CEDULA],[1]!Data[EPS/SURA],"No Existe",0,1)</f>
        <v>EPS/SURA</v>
      </c>
      <c r="O563" s="5">
        <f>YEAR(Data[[#This Row],[F. INICIO]])</f>
        <v>2018</v>
      </c>
      <c r="P563" s="26">
        <v>43297</v>
      </c>
      <c r="Q563" s="7">
        <v>43299</v>
      </c>
      <c r="R563" s="11" t="s">
        <v>7682</v>
      </c>
      <c r="S563" s="92" t="str">
        <f>IF(Data[[#This Row],[TIPO DE INCAPACIDAD]]="LICENCIA DE PATERNIDAD","Licencia de paternidad",IF(Data[[#This Row],[TIPO DE INCAPACIDAD]]="LICENCIA DE LUTO","Licencia de Luto",_xlfn.IFNA(VLOOKUP(R563,'CIE-10 PARA RIPS'!$A$6:B13728,2,0),"No especificado")))</f>
        <v>Lumbago no especificado</v>
      </c>
      <c r="T563" t="str">
        <f>IF(P563&lt;&gt;"", IF(P563&gt;0, IF(P563&lt;=DATE(YEAR(P563),MONTH(P563),DAY(P563)), IF(P563&gt;=DATE(YEAR(P563),MONTH(P563),1), IF(K563&gt;10, C563, IF(SUMIFS($K:$K, $C:$C, C563, $P:$P, "&gt;="&amp;DATE(YEAR(P563),MONTH(P563),1), $P:$P, "&lt;="&amp;EOMONTH(P563,0))&gt;10, C563, "")), ""))), "")</f>
        <v/>
      </c>
      <c r="U563" t="str">
        <f>IF(AND(P563&lt;&gt;"", P563&gt;=DATE(YEAR(P563),MONTH(P563),1), SUMIFS($K:$K, $C:$C, C563, $P:$P, "&gt;="&amp;DATE(YEAR(P563),MONTH(P563),1), $P:$P, "&lt;="&amp;EOMONTH(P563,0))&gt;10), K563, "")</f>
        <v/>
      </c>
      <c r="V563" t="str">
        <f>IF(AND(P563&lt;&gt;"", P563&gt;=DATE(YEAR(P563),MONTH(P563),1), SUMIFS($K:$K, $C:$C, C563, $P:$P, "&gt;="&amp;DATE(YEAR(P563),MONTH(P563),1), $P:$P, "&lt;="&amp;EOMONTH(P563,0))&gt;10), YEAR(P563), "")</f>
        <v/>
      </c>
      <c r="W563" t="str">
        <f>IF(AND(P563&lt;&gt;"", P563&gt;=DATE(YEAR(P563),MONTH(P563),1), SUMIFS($K:$K, $C:$C, C563, $P:$P, "&gt;="&amp;DATE(YEAR(P563),MONTH(P563),1), $P:$P, "&lt;="&amp;EOMONTH(P563,0))&gt;10), TEXT(P563, "MMMM"), "")</f>
        <v/>
      </c>
      <c r="X563" t="str" cm="1">
        <f t="array" ref="X563">IF(AND(P563&lt;&gt;"", P563&gt;=DATE(YEAR(P563),MONTH(P563),1), SUMIFS($K:$K, $C:$C, C563, $P:$P, "&gt;="&amp;DATE(YEAR(P563),MONTH(P563),1), $P:$P, "&lt;="&amp;EOMONTH(P563,0))&gt;10), _xlfn.TEXTJOIN(", ", TRUE, _xlfn._xlws.FILTER($R:$R, ($C:$C=C563) * ($P:$P&gt;=DATE(YEAR(P563),MONTH(P563),1)) * ($P:$P&lt;=EOMONTH(P563,0)))), "")</f>
        <v/>
      </c>
      <c r="Y563" t="str" cm="1">
        <f t="array" ref="Y563">IF(AND(P563&lt;&gt;"", P563&gt;=DATE(YEAR(P563),MONTH(P563),1), SUMIFS($K:$K, $C:$C, C563, $P:$P, "&gt;="&amp;DATE(YEAR(P563),MONTH(P563),1), $P:$P, "&lt;="&amp;EOMONTH(P563,0))&gt;10), _xlfn.TEXTJOIN(", ", TRUE, _xlfn._xlws.FILTER($S:$S, ($C:$C=C563) * ($P:$P&gt;=DATE(YEAR(P563),MONTH(P563),1)) * ($P:$P&lt;=EOMONTH(P563,0)))), "")</f>
        <v/>
      </c>
    </row>
    <row r="564" spans="1:25" x14ac:dyDescent="0.25">
      <c r="A564" s="83">
        <v>557</v>
      </c>
      <c r="B564" s="111" t="s">
        <v>26038</v>
      </c>
      <c r="C564" s="159" t="str">
        <f>_xlfn.XLOOKUP(D564,[1]!Data[CEDULA],[1]!Data[Nombre Completo],"No Existe",0,1)</f>
        <v>ALVARO DE JESUS IGLESIAS HEREDIA</v>
      </c>
      <c r="D564" s="162">
        <v>72010807</v>
      </c>
      <c r="E564" s="139">
        <f>IFERROR(_xlfn.NUMBERVALUE(Data[[#This Row],[CEDULA ]],",","."),_xlfn.NUMBERVALUE(Data[[#This Row],[CEDULA ]],".",","))</f>
        <v>72010807</v>
      </c>
      <c r="F564" s="139" t="str">
        <f>_xlfn.XLOOKUP(E564,[1]!Data[CEDULA],[1]!Data[CARGO],"No Existe",0,1)</f>
        <v>MESERO</v>
      </c>
      <c r="G564" s="11" t="str">
        <f>_xlfn.XLOOKUP(E564,[1]!Data[CEDULA],[1]!Data[EMPRESA DONDE PRESTA SERVICIO],"No Existe",0,1)</f>
        <v>COMFAMILIAR ATLANTICO</v>
      </c>
      <c r="H564" s="11" t="str">
        <f>_xlfn.XLOOKUP(E564,[1]!Data[CEDULA],[1]!Data[UBICACIÓN],"No Existe",0,1)</f>
        <v>SEDE NORTE MERCADEO</v>
      </c>
      <c r="I564" s="11" t="s">
        <v>25912</v>
      </c>
      <c r="J564" s="111" t="str">
        <f>UPPER(TEXT(Data[[#This Row],[F. INICIO]],"mmmm"))</f>
        <v>JULIO</v>
      </c>
      <c r="K564" s="25">
        <v>15</v>
      </c>
      <c r="L564" s="11" t="s">
        <v>5</v>
      </c>
      <c r="M564" s="11" t="s">
        <v>25630</v>
      </c>
      <c r="N564" s="141" t="str">
        <f>_xlfn.XLOOKUP(D564,[1]!Data[CEDULA],[1]!Data[EPS/SURA],"No Existe",0,1)</f>
        <v>NUEVA E.P.S.</v>
      </c>
      <c r="O564" s="5">
        <f>YEAR(Data[[#This Row],[F. INICIO]])</f>
        <v>2018</v>
      </c>
      <c r="P564" s="26">
        <v>43294</v>
      </c>
      <c r="Q564" s="7">
        <v>43308</v>
      </c>
      <c r="R564" s="11" t="s">
        <v>73</v>
      </c>
      <c r="S564" s="92" t="str">
        <f>IF(Data[[#This Row],[TIPO DE INCAPACIDAD]]="LICENCIA DE PATERNIDAD","Licencia de paternidad",IF(Data[[#This Row],[TIPO DE INCAPACIDAD]]="LICENCIA DE LUTO","Licencia de Luto",_xlfn.IFNA(VLOOKUP(R564,'CIE-10 PARA RIPS'!$A$6:B13729,2,0),"No especificado")))</f>
        <v>Infeccion de vias urinarias, sitio no especificado</v>
      </c>
      <c r="T564" t="str">
        <f>IF(P564&lt;&gt;"", IF(P564&gt;0, IF(P564&lt;=DATE(YEAR(P564),MONTH(P564),DAY(P564)), IF(P564&gt;=DATE(YEAR(P564),MONTH(P564),1), IF(K564&gt;10, C564, IF(SUMIFS($K:$K, $C:$C, C564, $P:$P, "&gt;="&amp;DATE(YEAR(P564),MONTH(P564),1), $P:$P, "&lt;="&amp;EOMONTH(P564,0))&gt;10, C564, "")), ""))), "")</f>
        <v>ALVARO DE JESUS IGLESIAS HEREDIA</v>
      </c>
      <c r="U564">
        <f>IF(AND(P564&lt;&gt;"", P564&gt;=DATE(YEAR(P564),MONTH(P564),1), SUMIFS($K:$K, $C:$C, C564, $P:$P, "&gt;="&amp;DATE(YEAR(P564),MONTH(P564),1), $P:$P, "&lt;="&amp;EOMONTH(P564,0))&gt;10), K564, "")</f>
        <v>15</v>
      </c>
      <c r="V564">
        <f>IF(AND(P564&lt;&gt;"", P564&gt;=DATE(YEAR(P564),MONTH(P564),1), SUMIFS($K:$K, $C:$C, C564, $P:$P, "&gt;="&amp;DATE(YEAR(P564),MONTH(P564),1), $P:$P, "&lt;="&amp;EOMONTH(P564,0))&gt;10), YEAR(P564), "")</f>
        <v>2018</v>
      </c>
      <c r="W564" t="str">
        <f>IF(AND(P564&lt;&gt;"", P564&gt;=DATE(YEAR(P564),MONTH(P564),1), SUMIFS($K:$K, $C:$C, C564, $P:$P, "&gt;="&amp;DATE(YEAR(P564),MONTH(P564),1), $P:$P, "&lt;="&amp;EOMONTH(P564,0))&gt;10), TEXT(P564, "MMMM"), "")</f>
        <v>julio</v>
      </c>
      <c r="X564" t="str" cm="1">
        <f t="array" ref="X564">IF(AND(P564&lt;&gt;"", P564&gt;=DATE(YEAR(P564),MONTH(P564),1), SUMIFS($K:$K, $C:$C, C564, $P:$P, "&gt;="&amp;DATE(YEAR(P564),MONTH(P564),1), $P:$P, "&lt;="&amp;EOMONTH(P564,0))&gt;10), _xlfn.TEXTJOIN(", ", TRUE, _xlfn._xlws.FILTER($R:$R, ($C:$C=C564) * ($P:$P&gt;=DATE(YEAR(P564),MONTH(P564),1)) * ($P:$P&lt;=EOMONTH(P564,0)))), "")</f>
        <v>N390</v>
      </c>
      <c r="Y564" t="str" cm="1">
        <f t="array" ref="Y564">IF(AND(P564&lt;&gt;"", P564&gt;=DATE(YEAR(P564),MONTH(P564),1), SUMIFS($K:$K, $C:$C, C564, $P:$P, "&gt;="&amp;DATE(YEAR(P564),MONTH(P564),1), $P:$P, "&lt;="&amp;EOMONTH(P564,0))&gt;10), _xlfn.TEXTJOIN(", ", TRUE, _xlfn._xlws.FILTER($S:$S, ($C:$C=C564) * ($P:$P&gt;=DATE(YEAR(P564),MONTH(P564),1)) * ($P:$P&lt;=EOMONTH(P564,0)))), "")</f>
        <v>Infeccion de vias urinarias, sitio no especificado</v>
      </c>
    </row>
    <row r="565" spans="1:25" ht="30" x14ac:dyDescent="0.25">
      <c r="A565" s="83">
        <v>558</v>
      </c>
      <c r="B565" s="111" t="s">
        <v>26038</v>
      </c>
      <c r="C565" s="159" t="str">
        <f>_xlfn.XLOOKUP(D565,[1]!Data[CEDULA],[1]!Data[Nombre Completo],"No Existe",0,1)</f>
        <v>ADOLFO LEON JIMENEZ PADILLA</v>
      </c>
      <c r="D565" s="162">
        <v>72122933</v>
      </c>
      <c r="E565" s="139">
        <f>IFERROR(_xlfn.NUMBERVALUE(Data[[#This Row],[CEDULA ]],",","."),_xlfn.NUMBERVALUE(Data[[#This Row],[CEDULA ]],".",","))</f>
        <v>72122933</v>
      </c>
      <c r="F565" s="139" t="str">
        <f>_xlfn.XLOOKUP(E565,[1]!Data[CEDULA],[1]!Data[CARGO],"No Existe",0,1)</f>
        <v>AYUDANTE MANTENIMIENTO</v>
      </c>
      <c r="G565" s="11" t="str">
        <f>_xlfn.XLOOKUP(E565,[1]!Data[CEDULA],[1]!Data[EMPRESA DONDE PRESTA SERVICIO],"No Existe",0,1)</f>
        <v>COMFAMILIAR ATLANTICO</v>
      </c>
      <c r="H565" s="11" t="str">
        <f>_xlfn.XLOOKUP(E565,[1]!Data[CEDULA],[1]!Data[UBICACIÓN],"No Existe",0,1)</f>
        <v>CENTRO RECREACIONAL TURIPANA</v>
      </c>
      <c r="I565" s="11" t="s">
        <v>25912</v>
      </c>
      <c r="J565" s="111" t="str">
        <f>UPPER(TEXT(Data[[#This Row],[F. INICIO]],"mmmm"))</f>
        <v>JULIO</v>
      </c>
      <c r="K565" s="13">
        <v>8</v>
      </c>
      <c r="L565" s="11" t="s">
        <v>5</v>
      </c>
      <c r="M565" s="9" t="s">
        <v>12770</v>
      </c>
      <c r="N565" s="141" t="str">
        <f>_xlfn.XLOOKUP(D565,[1]!Data[CEDULA],[1]!Data[EPS/SURA],"No Existe",0,1)</f>
        <v>SALUD TOTAL</v>
      </c>
      <c r="O565" s="5">
        <f>YEAR(Data[[#This Row],[F. INICIO]])</f>
        <v>2018</v>
      </c>
      <c r="P565" s="26">
        <v>43301</v>
      </c>
      <c r="Q565" s="7">
        <v>43308</v>
      </c>
      <c r="R565" s="11" t="s">
        <v>4940</v>
      </c>
      <c r="S565" s="92" t="str">
        <f>IF(Data[[#This Row],[TIPO DE INCAPACIDAD]]="LICENCIA DE PATERNIDAD","Licencia de paternidad",IF(Data[[#This Row],[TIPO DE INCAPACIDAD]]="LICENCIA DE LUTO","Licencia de Luto",_xlfn.IFNA(VLOOKUP(R565,'CIE-10 PARA RIPS'!$A$6:B13730,2,0),"No especificado")))</f>
        <v>Traumatismo superficial de la muneca y de la mano, no especificado</v>
      </c>
      <c r="T565" t="str">
        <f>IF(P565&lt;&gt;"", IF(P565&gt;0, IF(P565&lt;=DATE(YEAR(P565),MONTH(P565),DAY(P565)), IF(P565&gt;=DATE(YEAR(P565),MONTH(P565),1), IF(K565&gt;10, C565, IF(SUMIFS($K:$K, $C:$C, C565, $P:$P, "&gt;="&amp;DATE(YEAR(P565),MONTH(P565),1), $P:$P, "&lt;="&amp;EOMONTH(P565,0))&gt;10, C565, "")), ""))), "")</f>
        <v/>
      </c>
      <c r="U565" t="str">
        <f>IF(AND(P565&lt;&gt;"", P565&gt;=DATE(YEAR(P565),MONTH(P565),1), SUMIFS($K:$K, $C:$C, C565, $P:$P, "&gt;="&amp;DATE(YEAR(P565),MONTH(P565),1), $P:$P, "&lt;="&amp;EOMONTH(P565,0))&gt;10), K565, "")</f>
        <v/>
      </c>
      <c r="V565" t="str">
        <f>IF(AND(P565&lt;&gt;"", P565&gt;=DATE(YEAR(P565),MONTH(P565),1), SUMIFS($K:$K, $C:$C, C565, $P:$P, "&gt;="&amp;DATE(YEAR(P565),MONTH(P565),1), $P:$P, "&lt;="&amp;EOMONTH(P565,0))&gt;10), YEAR(P565), "")</f>
        <v/>
      </c>
      <c r="W565" t="str">
        <f>IF(AND(P565&lt;&gt;"", P565&gt;=DATE(YEAR(P565),MONTH(P565),1), SUMIFS($K:$K, $C:$C, C565, $P:$P, "&gt;="&amp;DATE(YEAR(P565),MONTH(P565),1), $P:$P, "&lt;="&amp;EOMONTH(P565,0))&gt;10), TEXT(P565, "MMMM"), "")</f>
        <v/>
      </c>
      <c r="X565" t="str" cm="1">
        <f t="array" ref="X565">IF(AND(P565&lt;&gt;"", P565&gt;=DATE(YEAR(P565),MONTH(P565),1), SUMIFS($K:$K, $C:$C, C565, $P:$P, "&gt;="&amp;DATE(YEAR(P565),MONTH(P565),1), $P:$P, "&lt;="&amp;EOMONTH(P565,0))&gt;10), _xlfn.TEXTJOIN(", ", TRUE, _xlfn._xlws.FILTER($R:$R, ($C:$C=C565) * ($P:$P&gt;=DATE(YEAR(P565),MONTH(P565),1)) * ($P:$P&lt;=EOMONTH(P565,0)))), "")</f>
        <v/>
      </c>
      <c r="Y565" t="str" cm="1">
        <f t="array" ref="Y565">IF(AND(P565&lt;&gt;"", P565&gt;=DATE(YEAR(P565),MONTH(P565),1), SUMIFS($K:$K, $C:$C, C565, $P:$P, "&gt;="&amp;DATE(YEAR(P565),MONTH(P565),1), $P:$P, "&lt;="&amp;EOMONTH(P565,0))&gt;10), _xlfn.TEXTJOIN(", ", TRUE, _xlfn._xlws.FILTER($S:$S, ($C:$C=C565) * ($P:$P&gt;=DATE(YEAR(P565),MONTH(P565),1)) * ($P:$P&lt;=EOMONTH(P565,0)))), "")</f>
        <v/>
      </c>
    </row>
    <row r="566" spans="1:25" x14ac:dyDescent="0.25">
      <c r="A566" s="83">
        <v>559</v>
      </c>
      <c r="B566" s="111" t="s">
        <v>26038</v>
      </c>
      <c r="C566" s="159" t="str">
        <f>_xlfn.XLOOKUP(D566,[1]!Data[CEDULA],[1]!Data[Nombre Completo],"No Existe",0,1)</f>
        <v>JEINER JESUS DURAN BLANCO</v>
      </c>
      <c r="D566" s="163">
        <v>1048204533</v>
      </c>
      <c r="E566" s="140">
        <f>IFERROR(_xlfn.NUMBERVALUE(Data[[#This Row],[CEDULA ]],",","."),_xlfn.NUMBERVALUE(Data[[#This Row],[CEDULA ]],".",","))</f>
        <v>1048204533</v>
      </c>
      <c r="F566" s="140" t="str">
        <f>_xlfn.XLOOKUP(E566,[1]!Data[CEDULA],[1]!Data[CARGO],"No Existe",0,1)</f>
        <v>AUXILIAR DE PRIMEROS AUXILIOS</v>
      </c>
      <c r="G566" s="11" t="str">
        <f>_xlfn.XLOOKUP(E566,[1]!Data[CEDULA],[1]!Data[EMPRESA DONDE PRESTA SERVICIO],"No Existe",0,1)</f>
        <v>COMFAMILIAR ATLANTICO</v>
      </c>
      <c r="H566" s="11" t="str">
        <f>_xlfn.XLOOKUP(E566,[1]!Data[CEDULA],[1]!Data[UBICACIÓN],"No Existe",0,1)</f>
        <v>CENTRO RECREACIONAL TURIPANA</v>
      </c>
      <c r="I566" s="11" t="s">
        <v>25912</v>
      </c>
      <c r="J566" s="111" t="str">
        <f>UPPER(TEXT(Data[[#This Row],[F. INICIO]],"mmmm"))</f>
        <v>JULIO</v>
      </c>
      <c r="K566" s="13">
        <v>5</v>
      </c>
      <c r="L566" s="11" t="s">
        <v>5</v>
      </c>
      <c r="M566" s="9" t="s">
        <v>12770</v>
      </c>
      <c r="N566" s="141" t="str">
        <f>_xlfn.XLOOKUP(D566,[1]!Data[CEDULA],[1]!Data[EPS/SURA],"No Existe",0,1)</f>
        <v>NUEVA E.P.S.</v>
      </c>
      <c r="O566" s="5">
        <f>YEAR(Data[[#This Row],[F. INICIO]])</f>
        <v>2018</v>
      </c>
      <c r="P566" s="26">
        <v>43301</v>
      </c>
      <c r="Q566" s="7">
        <v>43305</v>
      </c>
      <c r="R566" s="11" t="s">
        <v>7825</v>
      </c>
      <c r="S566" s="92" t="str">
        <f>IF(Data[[#This Row],[TIPO DE INCAPACIDAD]]="LICENCIA DE PATERNIDAD","Licencia de paternidad",IF(Data[[#This Row],[TIPO DE INCAPACIDAD]]="LICENCIA DE LUTO","Licencia de Luto",_xlfn.IFNA(VLOOKUP(R566,'CIE-10 PARA RIPS'!$A$6:B13731,2,0),"No especificado")))</f>
        <v>Otros trastornos internos de la rodilla</v>
      </c>
      <c r="T566" t="str">
        <f>IF(P566&lt;&gt;"", IF(P566&gt;0, IF(P566&lt;=DATE(YEAR(P566),MONTH(P566),DAY(P566)), IF(P566&gt;=DATE(YEAR(P566),MONTH(P566),1), IF(K566&gt;10, C566, IF(SUMIFS($K:$K, $C:$C, C566, $P:$P, "&gt;="&amp;DATE(YEAR(P566),MONTH(P566),1), $P:$P, "&lt;="&amp;EOMONTH(P566,0))&gt;10, C566, "")), ""))), "")</f>
        <v/>
      </c>
      <c r="U566" t="str">
        <f>IF(AND(P566&lt;&gt;"", P566&gt;=DATE(YEAR(P566),MONTH(P566),1), SUMIFS($K:$K, $C:$C, C566, $P:$P, "&gt;="&amp;DATE(YEAR(P566),MONTH(P566),1), $P:$P, "&lt;="&amp;EOMONTH(P566,0))&gt;10), K566, "")</f>
        <v/>
      </c>
      <c r="V566" t="str">
        <f>IF(AND(P566&lt;&gt;"", P566&gt;=DATE(YEAR(P566),MONTH(P566),1), SUMIFS($K:$K, $C:$C, C566, $P:$P, "&gt;="&amp;DATE(YEAR(P566),MONTH(P566),1), $P:$P, "&lt;="&amp;EOMONTH(P566,0))&gt;10), YEAR(P566), "")</f>
        <v/>
      </c>
      <c r="W566" t="str">
        <f>IF(AND(P566&lt;&gt;"", P566&gt;=DATE(YEAR(P566),MONTH(P566),1), SUMIFS($K:$K, $C:$C, C566, $P:$P, "&gt;="&amp;DATE(YEAR(P566),MONTH(P566),1), $P:$P, "&lt;="&amp;EOMONTH(P566,0))&gt;10), TEXT(P566, "MMMM"), "")</f>
        <v/>
      </c>
      <c r="X566" t="str" cm="1">
        <f t="array" ref="X566">IF(AND(P566&lt;&gt;"", P566&gt;=DATE(YEAR(P566),MONTH(P566),1), SUMIFS($K:$K, $C:$C, C566, $P:$P, "&gt;="&amp;DATE(YEAR(P566),MONTH(P566),1), $P:$P, "&lt;="&amp;EOMONTH(P566,0))&gt;10), _xlfn.TEXTJOIN(", ", TRUE, _xlfn._xlws.FILTER($R:$R, ($C:$C=C566) * ($P:$P&gt;=DATE(YEAR(P566),MONTH(P566),1)) * ($P:$P&lt;=EOMONTH(P566,0)))), "")</f>
        <v/>
      </c>
      <c r="Y566" t="str" cm="1">
        <f t="array" ref="Y566">IF(AND(P566&lt;&gt;"", P566&gt;=DATE(YEAR(P566),MONTH(P566),1), SUMIFS($K:$K, $C:$C, C566, $P:$P, "&gt;="&amp;DATE(YEAR(P566),MONTH(P566),1), $P:$P, "&lt;="&amp;EOMONTH(P566,0))&gt;10), _xlfn.TEXTJOIN(", ", TRUE, _xlfn._xlws.FILTER($S:$S, ($C:$C=C566) * ($P:$P&gt;=DATE(YEAR(P566),MONTH(P566),1)) * ($P:$P&lt;=EOMONTH(P566,0)))), "")</f>
        <v/>
      </c>
    </row>
    <row r="567" spans="1:25" x14ac:dyDescent="0.25">
      <c r="A567" s="83">
        <v>560</v>
      </c>
      <c r="B567" s="111" t="s">
        <v>26038</v>
      </c>
      <c r="C567" s="159" t="str">
        <f>_xlfn.XLOOKUP(D567,[1]!Data[CEDULA],[1]!Data[Nombre Completo],"No Existe",0,1)</f>
        <v>ALICIA ESTHER VASQUEZ YEPES</v>
      </c>
      <c r="D567" s="163">
        <v>1140853573</v>
      </c>
      <c r="E567" s="140">
        <f>IFERROR(_xlfn.NUMBERVALUE(Data[[#This Row],[CEDULA ]],",","."),_xlfn.NUMBERVALUE(Data[[#This Row],[CEDULA ]],".",","))</f>
        <v>1140853573</v>
      </c>
      <c r="F567" s="140" t="str">
        <f>_xlfn.XLOOKUP(E567,[1]!Data[CEDULA],[1]!Data[CARGO],"No Existe",0,1)</f>
        <v>ASESOR COMERCIAL</v>
      </c>
      <c r="G567" s="11" t="str">
        <f>_xlfn.XLOOKUP(E567,[1]!Data[CEDULA],[1]!Data[EMPRESA DONDE PRESTA SERVICIO],"No Existe",0,1)</f>
        <v>COMFAMILIAR ATLANTICO</v>
      </c>
      <c r="H567" s="11" t="str">
        <f>_xlfn.XLOOKUP(E567,[1]!Data[CEDULA],[1]!Data[UBICACIÓN],"No Existe",0,1)</f>
        <v>C. ATENCION VIA 40</v>
      </c>
      <c r="I567" s="11" t="s">
        <v>25911</v>
      </c>
      <c r="J567" s="111" t="str">
        <f>UPPER(TEXT(Data[[#This Row],[F. INICIO]],"mmmm"))</f>
        <v>JULIO</v>
      </c>
      <c r="K567" s="13">
        <v>3</v>
      </c>
      <c r="L567" s="11" t="s">
        <v>5</v>
      </c>
      <c r="M567" s="11" t="s">
        <v>25630</v>
      </c>
      <c r="N567" s="141" t="str">
        <f>_xlfn.XLOOKUP(D567,[1]!Data[CEDULA],[1]!Data[EPS/SURA],"No Existe",0,1)</f>
        <v>EPS/SURA</v>
      </c>
      <c r="O567" s="5">
        <f>YEAR(Data[[#This Row],[F. INICIO]])</f>
        <v>2018</v>
      </c>
      <c r="P567" s="26">
        <v>43302</v>
      </c>
      <c r="Q567" s="7">
        <v>43304</v>
      </c>
      <c r="R567" s="11" t="s">
        <v>557</v>
      </c>
      <c r="S567" s="92" t="str">
        <f>IF(Data[[#This Row],[TIPO DE INCAPACIDAD]]="LICENCIA DE PATERNIDAD","Licencia de paternidad",IF(Data[[#This Row],[TIPO DE INCAPACIDAD]]="LICENCIA DE LUTO","Licencia de Luto",_xlfn.IFNA(VLOOKUP(R567,'CIE-10 PARA RIPS'!$A$6:B13732,2,0),"No especificado")))</f>
        <v>Supervision de otros embarazos de alto riesgo</v>
      </c>
      <c r="T567" t="str">
        <f>IF(P567&lt;&gt;"", IF(P567&gt;0, IF(P567&lt;=DATE(YEAR(P567),MONTH(P567),DAY(P567)), IF(P567&gt;=DATE(YEAR(P567),MONTH(P567),1), IF(K567&gt;10, C567, IF(SUMIFS($K:$K, $C:$C, C567, $P:$P, "&gt;="&amp;DATE(YEAR(P567),MONTH(P567),1), $P:$P, "&lt;="&amp;EOMONTH(P567,0))&gt;10, C567, "")), ""))), "")</f>
        <v/>
      </c>
      <c r="U567" t="str">
        <f>IF(AND(P567&lt;&gt;"", P567&gt;=DATE(YEAR(P567),MONTH(P567),1), SUMIFS($K:$K, $C:$C, C567, $P:$P, "&gt;="&amp;DATE(YEAR(P567),MONTH(P567),1), $P:$P, "&lt;="&amp;EOMONTH(P567,0))&gt;10), K567, "")</f>
        <v/>
      </c>
      <c r="V567" t="str">
        <f>IF(AND(P567&lt;&gt;"", P567&gt;=DATE(YEAR(P567),MONTH(P567),1), SUMIFS($K:$K, $C:$C, C567, $P:$P, "&gt;="&amp;DATE(YEAR(P567),MONTH(P567),1), $P:$P, "&lt;="&amp;EOMONTH(P567,0))&gt;10), YEAR(P567), "")</f>
        <v/>
      </c>
      <c r="W567" t="str">
        <f>IF(AND(P567&lt;&gt;"", P567&gt;=DATE(YEAR(P567),MONTH(P567),1), SUMIFS($K:$K, $C:$C, C567, $P:$P, "&gt;="&amp;DATE(YEAR(P567),MONTH(P567),1), $P:$P, "&lt;="&amp;EOMONTH(P567,0))&gt;10), TEXT(P567, "MMMM"), "")</f>
        <v/>
      </c>
      <c r="X567" t="str" cm="1">
        <f t="array" ref="X567">IF(AND(P567&lt;&gt;"", P567&gt;=DATE(YEAR(P567),MONTH(P567),1), SUMIFS($K:$K, $C:$C, C567, $P:$P, "&gt;="&amp;DATE(YEAR(P567),MONTH(P567),1), $P:$P, "&lt;="&amp;EOMONTH(P567,0))&gt;10), _xlfn.TEXTJOIN(", ", TRUE, _xlfn._xlws.FILTER($R:$R, ($C:$C=C567) * ($P:$P&gt;=DATE(YEAR(P567),MONTH(P567),1)) * ($P:$P&lt;=EOMONTH(P567,0)))), "")</f>
        <v/>
      </c>
      <c r="Y567" t="str" cm="1">
        <f t="array" ref="Y567">IF(AND(P567&lt;&gt;"", P567&gt;=DATE(YEAR(P567),MONTH(P567),1), SUMIFS($K:$K, $C:$C, C567, $P:$P, "&gt;="&amp;DATE(YEAR(P567),MONTH(P567),1), $P:$P, "&lt;="&amp;EOMONTH(P567,0))&gt;10), _xlfn.TEXTJOIN(", ", TRUE, _xlfn._xlws.FILTER($S:$S, ($C:$C=C567) * ($P:$P&gt;=DATE(YEAR(P567),MONTH(P567),1)) * ($P:$P&lt;=EOMONTH(P567,0)))), "")</f>
        <v/>
      </c>
    </row>
    <row r="568" spans="1:25" x14ac:dyDescent="0.25">
      <c r="A568" s="83">
        <v>561</v>
      </c>
      <c r="B568" s="111" t="s">
        <v>26038</v>
      </c>
      <c r="C568" s="159" t="str">
        <f>_xlfn.XLOOKUP(D568,[1]!Data[CEDULA],[1]!Data[Nombre Completo],"No Existe",0,1)</f>
        <v>JAN CARLOS CELIN MACEA</v>
      </c>
      <c r="D568" s="163">
        <v>1044425654</v>
      </c>
      <c r="E568" s="140">
        <f>IFERROR(_xlfn.NUMBERVALUE(Data[[#This Row],[CEDULA ]],",","."),_xlfn.NUMBERVALUE(Data[[#This Row],[CEDULA ]],".",","))</f>
        <v>1044425654</v>
      </c>
      <c r="F568" s="140" t="str">
        <f>_xlfn.XLOOKUP(E568,[1]!Data[CEDULA],[1]!Data[CARGO],"No Existe",0,1)</f>
        <v>SUPERNUMERARIO(A)</v>
      </c>
      <c r="G568" s="11" t="str">
        <f>_xlfn.XLOOKUP(E568,[1]!Data[CEDULA],[1]!Data[EMPRESA DONDE PRESTA SERVICIO],"No Existe",0,1)</f>
        <v>COMFAMILIAR ATLANTICO</v>
      </c>
      <c r="H568" s="11" t="str">
        <f>_xlfn.XLOOKUP(E568,[1]!Data[CEDULA],[1]!Data[UBICACIÓN],"No Existe",0,1)</f>
        <v>CENTRO RECREACIONAL TURIPANA</v>
      </c>
      <c r="I568" s="11" t="s">
        <v>25912</v>
      </c>
      <c r="J568" s="111" t="str">
        <f>UPPER(TEXT(Data[[#This Row],[F. INICIO]],"mmmm"))</f>
        <v>JULIO</v>
      </c>
      <c r="K568" s="13">
        <v>2</v>
      </c>
      <c r="L568" s="11" t="s">
        <v>5</v>
      </c>
      <c r="M568" s="11" t="s">
        <v>25630</v>
      </c>
      <c r="N568" s="141" t="str">
        <f>_xlfn.XLOOKUP(D568,[1]!Data[CEDULA],[1]!Data[EPS/SURA],"No Existe",0,1)</f>
        <v>CAJACOPI</v>
      </c>
      <c r="O568" s="5">
        <f>YEAR(Data[[#This Row],[F. INICIO]])</f>
        <v>2018</v>
      </c>
      <c r="P568" s="26">
        <v>43305</v>
      </c>
      <c r="Q568" s="7">
        <v>43306</v>
      </c>
      <c r="R568" s="11" t="s">
        <v>67</v>
      </c>
      <c r="S568" s="92" t="str">
        <f>IF(Data[[#This Row],[TIPO DE INCAPACIDAD]]="LICENCIA DE PATERNIDAD","Licencia de paternidad",IF(Data[[#This Row],[TIPO DE INCAPACIDAD]]="LICENCIA DE LUTO","Licencia de Luto",_xlfn.IFNA(VLOOKUP(R568,'CIE-10 PARA RIPS'!$A$6:B13733,2,0),"No especificado")))</f>
        <v>Hernia umbilical sin obstruccion ni gangrena</v>
      </c>
      <c r="T568" t="str">
        <f>IF(P568&lt;&gt;"", IF(P568&gt;0, IF(P568&lt;=DATE(YEAR(P568),MONTH(P568),DAY(P568)), IF(P568&gt;=DATE(YEAR(P568),MONTH(P568),1), IF(K568&gt;10, C568, IF(SUMIFS($K:$K, $C:$C, C568, $P:$P, "&gt;="&amp;DATE(YEAR(P568),MONTH(P568),1), $P:$P, "&lt;="&amp;EOMONTH(P568,0))&gt;10, C568, "")), ""))), "")</f>
        <v/>
      </c>
      <c r="U568" t="str">
        <f>IF(AND(P568&lt;&gt;"", P568&gt;=DATE(YEAR(P568),MONTH(P568),1), SUMIFS($K:$K, $C:$C, C568, $P:$P, "&gt;="&amp;DATE(YEAR(P568),MONTH(P568),1), $P:$P, "&lt;="&amp;EOMONTH(P568,0))&gt;10), K568, "")</f>
        <v/>
      </c>
      <c r="V568" t="str">
        <f>IF(AND(P568&lt;&gt;"", P568&gt;=DATE(YEAR(P568),MONTH(P568),1), SUMIFS($K:$K, $C:$C, C568, $P:$P, "&gt;="&amp;DATE(YEAR(P568),MONTH(P568),1), $P:$P, "&lt;="&amp;EOMONTH(P568,0))&gt;10), YEAR(P568), "")</f>
        <v/>
      </c>
      <c r="W568" t="str">
        <f>IF(AND(P568&lt;&gt;"", P568&gt;=DATE(YEAR(P568),MONTH(P568),1), SUMIFS($K:$K, $C:$C, C568, $P:$P, "&gt;="&amp;DATE(YEAR(P568),MONTH(P568),1), $P:$P, "&lt;="&amp;EOMONTH(P568,0))&gt;10), TEXT(P568, "MMMM"), "")</f>
        <v/>
      </c>
      <c r="X568" t="str" cm="1">
        <f t="array" ref="X568">IF(AND(P568&lt;&gt;"", P568&gt;=DATE(YEAR(P568),MONTH(P568),1), SUMIFS($K:$K, $C:$C, C568, $P:$P, "&gt;="&amp;DATE(YEAR(P568),MONTH(P568),1), $P:$P, "&lt;="&amp;EOMONTH(P568,0))&gt;10), _xlfn.TEXTJOIN(", ", TRUE, _xlfn._xlws.FILTER($R:$R, ($C:$C=C568) * ($P:$P&gt;=DATE(YEAR(P568),MONTH(P568),1)) * ($P:$P&lt;=EOMONTH(P568,0)))), "")</f>
        <v/>
      </c>
      <c r="Y568" t="str" cm="1">
        <f t="array" ref="Y568">IF(AND(P568&lt;&gt;"", P568&gt;=DATE(YEAR(P568),MONTH(P568),1), SUMIFS($K:$K, $C:$C, C568, $P:$P, "&gt;="&amp;DATE(YEAR(P568),MONTH(P568),1), $P:$P, "&lt;="&amp;EOMONTH(P568,0))&gt;10), _xlfn.TEXTJOIN(", ", TRUE, _xlfn._xlws.FILTER($S:$S, ($C:$C=C568) * ($P:$P&gt;=DATE(YEAR(P568),MONTH(P568),1)) * ($P:$P&lt;=EOMONTH(P568,0)))), "")</f>
        <v/>
      </c>
    </row>
    <row r="569" spans="1:25" ht="30" x14ac:dyDescent="0.25">
      <c r="A569" s="83">
        <v>562</v>
      </c>
      <c r="B569" s="111" t="s">
        <v>26038</v>
      </c>
      <c r="C569" s="159" t="str">
        <f>_xlfn.XLOOKUP(D569,[1]!Data[CEDULA],[1]!Data[Nombre Completo],"No Existe",0,1)</f>
        <v>ALICIA ESTHER VASQUEZ YEPES</v>
      </c>
      <c r="D569" s="163">
        <v>1140853573</v>
      </c>
      <c r="E569" s="140">
        <f>IFERROR(_xlfn.NUMBERVALUE(Data[[#This Row],[CEDULA ]],",","."),_xlfn.NUMBERVALUE(Data[[#This Row],[CEDULA ]],".",","))</f>
        <v>1140853573</v>
      </c>
      <c r="F569" s="140" t="str">
        <f>_xlfn.XLOOKUP(E569,[1]!Data[CEDULA],[1]!Data[CARGO],"No Existe",0,1)</f>
        <v>ASESOR COMERCIAL</v>
      </c>
      <c r="G569" s="11" t="str">
        <f>_xlfn.XLOOKUP(E569,[1]!Data[CEDULA],[1]!Data[EMPRESA DONDE PRESTA SERVICIO],"No Existe",0,1)</f>
        <v>COMFAMILIAR ATLANTICO</v>
      </c>
      <c r="H569" s="11" t="str">
        <f>_xlfn.XLOOKUP(E569,[1]!Data[CEDULA],[1]!Data[UBICACIÓN],"No Existe",0,1)</f>
        <v>C. ATENCION VIA 40</v>
      </c>
      <c r="I569" s="11" t="s">
        <v>25911</v>
      </c>
      <c r="J569" s="111" t="str">
        <f>UPPER(TEXT(Data[[#This Row],[F. INICIO]],"mmmm"))</f>
        <v>JULIO</v>
      </c>
      <c r="K569" s="13">
        <v>7</v>
      </c>
      <c r="L569" s="11" t="s">
        <v>5</v>
      </c>
      <c r="M569" s="11" t="s">
        <v>25630</v>
      </c>
      <c r="N569" s="141" t="str">
        <f>_xlfn.XLOOKUP(D569,[1]!Data[CEDULA],[1]!Data[EPS/SURA],"No Existe",0,1)</f>
        <v>EPS/SURA</v>
      </c>
      <c r="O569" s="5">
        <f>YEAR(Data[[#This Row],[F. INICIO]])</f>
        <v>2018</v>
      </c>
      <c r="P569" s="26">
        <v>43306</v>
      </c>
      <c r="Q569" s="7">
        <v>43312</v>
      </c>
      <c r="R569" s="11" t="s">
        <v>556</v>
      </c>
      <c r="S569" s="92" t="str">
        <f>IF(Data[[#This Row],[TIPO DE INCAPACIDAD]]="LICENCIA DE PATERNIDAD","Licencia de paternidad",IF(Data[[#This Row],[TIPO DE INCAPACIDAD]]="LICENCIA DE LUTO","Licencia de Luto",_xlfn.IFNA(VLOOKUP(R569,'CIE-10 PARA RIPS'!$A$6:B13734,2,0),"No especificado")))</f>
        <v>Supervision de embarazo de alto riesgo, sin otra especificacion</v>
      </c>
      <c r="T569" t="str">
        <f>IF(P569&lt;&gt;"", IF(P569&gt;0, IF(P569&lt;=DATE(YEAR(P569),MONTH(P569),DAY(P569)), IF(P569&gt;=DATE(YEAR(P569),MONTH(P569),1), IF(K569&gt;10, C569, IF(SUMIFS($K:$K, $C:$C, C569, $P:$P, "&gt;="&amp;DATE(YEAR(P569),MONTH(P569),1), $P:$P, "&lt;="&amp;EOMONTH(P569,0))&gt;10, C569, "")), ""))), "")</f>
        <v/>
      </c>
      <c r="U569" t="str">
        <f>IF(AND(P569&lt;&gt;"", P569&gt;=DATE(YEAR(P569),MONTH(P569),1), SUMIFS($K:$K, $C:$C, C569, $P:$P, "&gt;="&amp;DATE(YEAR(P569),MONTH(P569),1), $P:$P, "&lt;="&amp;EOMONTH(P569,0))&gt;10), K569, "")</f>
        <v/>
      </c>
      <c r="V569" t="str">
        <f>IF(AND(P569&lt;&gt;"", P569&gt;=DATE(YEAR(P569),MONTH(P569),1), SUMIFS($K:$K, $C:$C, C569, $P:$P, "&gt;="&amp;DATE(YEAR(P569),MONTH(P569),1), $P:$P, "&lt;="&amp;EOMONTH(P569,0))&gt;10), YEAR(P569), "")</f>
        <v/>
      </c>
      <c r="W569" t="str">
        <f>IF(AND(P569&lt;&gt;"", P569&gt;=DATE(YEAR(P569),MONTH(P569),1), SUMIFS($K:$K, $C:$C, C569, $P:$P, "&gt;="&amp;DATE(YEAR(P569),MONTH(P569),1), $P:$P, "&lt;="&amp;EOMONTH(P569,0))&gt;10), TEXT(P569, "MMMM"), "")</f>
        <v/>
      </c>
      <c r="X569" t="str" cm="1">
        <f t="array" ref="X569">IF(AND(P569&lt;&gt;"", P569&gt;=DATE(YEAR(P569),MONTH(P569),1), SUMIFS($K:$K, $C:$C, C569, $P:$P, "&gt;="&amp;DATE(YEAR(P569),MONTH(P569),1), $P:$P, "&lt;="&amp;EOMONTH(P569,0))&gt;10), _xlfn.TEXTJOIN(", ", TRUE, _xlfn._xlws.FILTER($R:$R, ($C:$C=C569) * ($P:$P&gt;=DATE(YEAR(P569),MONTH(P569),1)) * ($P:$P&lt;=EOMONTH(P569,0)))), "")</f>
        <v/>
      </c>
      <c r="Y569" t="str" cm="1">
        <f t="array" ref="Y569">IF(AND(P569&lt;&gt;"", P569&gt;=DATE(YEAR(P569),MONTH(P569),1), SUMIFS($K:$K, $C:$C, C569, $P:$P, "&gt;="&amp;DATE(YEAR(P569),MONTH(P569),1), $P:$P, "&lt;="&amp;EOMONTH(P569,0))&gt;10), _xlfn.TEXTJOIN(", ", TRUE, _xlfn._xlws.FILTER($S:$S, ($C:$C=C569) * ($P:$P&gt;=DATE(YEAR(P569),MONTH(P569),1)) * ($P:$P&lt;=EOMONTH(P569,0)))), "")</f>
        <v/>
      </c>
    </row>
    <row r="570" spans="1:25" ht="30" x14ac:dyDescent="0.25">
      <c r="A570" s="83">
        <v>563</v>
      </c>
      <c r="B570" s="111" t="s">
        <v>26038</v>
      </c>
      <c r="C570" s="159" t="str">
        <f>_xlfn.XLOOKUP(D570,[1]!Data[CEDULA],[1]!Data[Nombre Completo],"No Existe",0,1)</f>
        <v>ALICIA ESTHER VASQUEZ YEPES</v>
      </c>
      <c r="D570" s="163">
        <v>1140853573</v>
      </c>
      <c r="E570" s="140">
        <f>IFERROR(_xlfn.NUMBERVALUE(Data[[#This Row],[CEDULA ]],",","."),_xlfn.NUMBERVALUE(Data[[#This Row],[CEDULA ]],".",","))</f>
        <v>1140853573</v>
      </c>
      <c r="F570" s="140" t="str">
        <f>_xlfn.XLOOKUP(E570,[1]!Data[CEDULA],[1]!Data[CARGO],"No Existe",0,1)</f>
        <v>ASESOR COMERCIAL</v>
      </c>
      <c r="G570" s="11" t="str">
        <f>_xlfn.XLOOKUP(E570,[1]!Data[CEDULA],[1]!Data[EMPRESA DONDE PRESTA SERVICIO],"No Existe",0,1)</f>
        <v>COMFAMILIAR ATLANTICO</v>
      </c>
      <c r="H570" s="11" t="str">
        <f>_xlfn.XLOOKUP(E570,[1]!Data[CEDULA],[1]!Data[UBICACIÓN],"No Existe",0,1)</f>
        <v>C. ATENCION VIA 40</v>
      </c>
      <c r="I570" s="11" t="s">
        <v>25911</v>
      </c>
      <c r="J570" s="111" t="str">
        <f>UPPER(TEXT(Data[[#This Row],[F. INICIO]],"mmmm"))</f>
        <v>AGOSTO</v>
      </c>
      <c r="K570" s="25">
        <v>8</v>
      </c>
      <c r="L570" s="11" t="s">
        <v>5</v>
      </c>
      <c r="M570" s="11" t="s">
        <v>25630</v>
      </c>
      <c r="N570" s="141" t="str">
        <f>_xlfn.XLOOKUP(D570,[1]!Data[CEDULA],[1]!Data[EPS/SURA],"No Existe",0,1)</f>
        <v>EPS/SURA</v>
      </c>
      <c r="O570" s="5">
        <f>YEAR(Data[[#This Row],[F. INICIO]])</f>
        <v>2018</v>
      </c>
      <c r="P570" s="26">
        <v>43313</v>
      </c>
      <c r="Q570" s="7">
        <v>43320</v>
      </c>
      <c r="R570" s="11" t="s">
        <v>556</v>
      </c>
      <c r="S570" s="92" t="str">
        <f>IF(Data[[#This Row],[TIPO DE INCAPACIDAD]]="LICENCIA DE PATERNIDAD","Licencia de paternidad",IF(Data[[#This Row],[TIPO DE INCAPACIDAD]]="LICENCIA DE LUTO","Licencia de Luto",_xlfn.IFNA(VLOOKUP(R570,'CIE-10 PARA RIPS'!$A$6:B13735,2,0),"No especificado")))</f>
        <v>Supervision de embarazo de alto riesgo, sin otra especificacion</v>
      </c>
      <c r="T570" t="str">
        <f>IF(P570&lt;&gt;"", IF(P570&gt;0, IF(P570&lt;=DATE(YEAR(P570),MONTH(P570),DAY(P570)), IF(P570&gt;=DATE(YEAR(P570),MONTH(P570),1), IF(K570&gt;10, C570, IF(SUMIFS($K:$K, $C:$C, C570, $P:$P, "&gt;="&amp;DATE(YEAR(P570),MONTH(P570),1), $P:$P, "&lt;="&amp;EOMONTH(P570,0))&gt;10, C570, "")), ""))), "")</f>
        <v/>
      </c>
      <c r="U570" t="str">
        <f>IF(AND(P570&lt;&gt;"", P570&gt;=DATE(YEAR(P570),MONTH(P570),1), SUMIFS($K:$K, $C:$C, C570, $P:$P, "&gt;="&amp;DATE(YEAR(P570),MONTH(P570),1), $P:$P, "&lt;="&amp;EOMONTH(P570,0))&gt;10), K570, "")</f>
        <v/>
      </c>
      <c r="V570" t="str">
        <f>IF(AND(P570&lt;&gt;"", P570&gt;=DATE(YEAR(P570),MONTH(P570),1), SUMIFS($K:$K, $C:$C, C570, $P:$P, "&gt;="&amp;DATE(YEAR(P570),MONTH(P570),1), $P:$P, "&lt;="&amp;EOMONTH(P570,0))&gt;10), YEAR(P570), "")</f>
        <v/>
      </c>
      <c r="W570" t="str">
        <f>IF(AND(P570&lt;&gt;"", P570&gt;=DATE(YEAR(P570),MONTH(P570),1), SUMIFS($K:$K, $C:$C, C570, $P:$P, "&gt;="&amp;DATE(YEAR(P570),MONTH(P570),1), $P:$P, "&lt;="&amp;EOMONTH(P570,0))&gt;10), TEXT(P570, "MMMM"), "")</f>
        <v/>
      </c>
      <c r="X570" t="str" cm="1">
        <f t="array" ref="X570">IF(AND(P570&lt;&gt;"", P570&gt;=DATE(YEAR(P570),MONTH(P570),1), SUMIFS($K:$K, $C:$C, C570, $P:$P, "&gt;="&amp;DATE(YEAR(P570),MONTH(P570),1), $P:$P, "&lt;="&amp;EOMONTH(P570,0))&gt;10), _xlfn.TEXTJOIN(", ", TRUE, _xlfn._xlws.FILTER($R:$R, ($C:$C=C570) * ($P:$P&gt;=DATE(YEAR(P570),MONTH(P570),1)) * ($P:$P&lt;=EOMONTH(P570,0)))), "")</f>
        <v/>
      </c>
      <c r="Y570" t="str" cm="1">
        <f t="array" ref="Y570">IF(AND(P570&lt;&gt;"", P570&gt;=DATE(YEAR(P570),MONTH(P570),1), SUMIFS($K:$K, $C:$C, C570, $P:$P, "&gt;="&amp;DATE(YEAR(P570),MONTH(P570),1), $P:$P, "&lt;="&amp;EOMONTH(P570,0))&gt;10), _xlfn.TEXTJOIN(", ", TRUE, _xlfn._xlws.FILTER($S:$S, ($C:$C=C570) * ($P:$P&gt;=DATE(YEAR(P570),MONTH(P570),1)) * ($P:$P&lt;=EOMONTH(P570,0)))), "")</f>
        <v/>
      </c>
    </row>
    <row r="571" spans="1:25" ht="15.75" x14ac:dyDescent="0.25">
      <c r="A571" s="83">
        <v>564</v>
      </c>
      <c r="B571" s="111" t="s">
        <v>26038</v>
      </c>
      <c r="C571" s="159" t="str">
        <f>_xlfn.XLOOKUP(D571,[1]!Data[CEDULA],[1]!Data[Nombre Completo],"No Existe",0,1)</f>
        <v>GUILLERMO DAVID BUENO GUZMAN</v>
      </c>
      <c r="D571" s="168">
        <v>92125996</v>
      </c>
      <c r="E571" s="145">
        <f>IFERROR(_xlfn.NUMBERVALUE(Data[[#This Row],[CEDULA ]],",","."),_xlfn.NUMBERVALUE(Data[[#This Row],[CEDULA ]],".",","))</f>
        <v>92125996</v>
      </c>
      <c r="F571" s="145" t="str">
        <f>_xlfn.XLOOKUP(E571,[1]!Data[CEDULA],[1]!Data[CARGO],"No Existe",0,1)</f>
        <v>COCINERO 1</v>
      </c>
      <c r="G571" s="11" t="str">
        <f>_xlfn.XLOOKUP(E571,[1]!Data[CEDULA],[1]!Data[EMPRESA DONDE PRESTA SERVICIO],"No Existe",0,1)</f>
        <v>COMFAMILIAR ATLANTICO</v>
      </c>
      <c r="H571" s="11" t="str">
        <f>_xlfn.XLOOKUP(E571,[1]!Data[CEDULA],[1]!Data[UBICACIÓN],"No Existe",0,1)</f>
        <v>CLUB SOCIAL</v>
      </c>
      <c r="I571" s="11" t="s">
        <v>25912</v>
      </c>
      <c r="J571" s="111" t="str">
        <f>UPPER(TEXT(Data[[#This Row],[F. INICIO]],"mmmm"))</f>
        <v>JULIO</v>
      </c>
      <c r="K571" s="13">
        <v>7</v>
      </c>
      <c r="L571" s="11" t="s">
        <v>5</v>
      </c>
      <c r="M571" s="11" t="s">
        <v>25630</v>
      </c>
      <c r="N571" s="141" t="str">
        <f>_xlfn.XLOOKUP(D571,[1]!Data[CEDULA],[1]!Data[EPS/SURA],"No Existe",0,1)</f>
        <v>SALUD TOTAL</v>
      </c>
      <c r="O571" s="5">
        <f>YEAR(Data[[#This Row],[F. INICIO]])</f>
        <v>2018</v>
      </c>
      <c r="P571" s="26">
        <v>43306</v>
      </c>
      <c r="Q571" s="7">
        <v>43312</v>
      </c>
      <c r="R571" s="4" t="s">
        <v>5280</v>
      </c>
      <c r="S571" s="92" t="str">
        <f>IF(Data[[#This Row],[TIPO DE INCAPACIDAD]]="LICENCIA DE PATERNIDAD","Licencia de paternidad",IF(Data[[#This Row],[TIPO DE INCAPACIDAD]]="LICENCIA DE LUTO","Licencia de Luto",_xlfn.IFNA(VLOOKUP(R571,'CIE-10 PARA RIPS'!$A$6:B13736,2,0),"No especificado")))</f>
        <v>Esguinces y torceduras del maxilar</v>
      </c>
      <c r="T571" t="str">
        <f>IF(P571&lt;&gt;"", IF(P571&gt;0, IF(P571&lt;=DATE(YEAR(P571),MONTH(P571),DAY(P571)), IF(P571&gt;=DATE(YEAR(P571),MONTH(P571),1), IF(K571&gt;10, C571, IF(SUMIFS($K:$K, $C:$C, C571, $P:$P, "&gt;="&amp;DATE(YEAR(P571),MONTH(P571),1), $P:$P, "&lt;="&amp;EOMONTH(P571,0))&gt;10, C571, "")), ""))), "")</f>
        <v/>
      </c>
      <c r="U571" t="str">
        <f>IF(AND(P571&lt;&gt;"", P571&gt;=DATE(YEAR(P571),MONTH(P571),1), SUMIFS($K:$K, $C:$C, C571, $P:$P, "&gt;="&amp;DATE(YEAR(P571),MONTH(P571),1), $P:$P, "&lt;="&amp;EOMONTH(P571,0))&gt;10), K571, "")</f>
        <v/>
      </c>
      <c r="V571" t="str">
        <f>IF(AND(P571&lt;&gt;"", P571&gt;=DATE(YEAR(P571),MONTH(P571),1), SUMIFS($K:$K, $C:$C, C571, $P:$P, "&gt;="&amp;DATE(YEAR(P571),MONTH(P571),1), $P:$P, "&lt;="&amp;EOMONTH(P571,0))&gt;10), YEAR(P571), "")</f>
        <v/>
      </c>
      <c r="W571" t="str">
        <f>IF(AND(P571&lt;&gt;"", P571&gt;=DATE(YEAR(P571),MONTH(P571),1), SUMIFS($K:$K, $C:$C, C571, $P:$P, "&gt;="&amp;DATE(YEAR(P571),MONTH(P571),1), $P:$P, "&lt;="&amp;EOMONTH(P571,0))&gt;10), TEXT(P571, "MMMM"), "")</f>
        <v/>
      </c>
      <c r="X571" t="str" cm="1">
        <f t="array" ref="X571">IF(AND(P571&lt;&gt;"", P571&gt;=DATE(YEAR(P571),MONTH(P571),1), SUMIFS($K:$K, $C:$C, C571, $P:$P, "&gt;="&amp;DATE(YEAR(P571),MONTH(P571),1), $P:$P, "&lt;="&amp;EOMONTH(P571,0))&gt;10), _xlfn.TEXTJOIN(", ", TRUE, _xlfn._xlws.FILTER($R:$R, ($C:$C=C571) * ($P:$P&gt;=DATE(YEAR(P571),MONTH(P571),1)) * ($P:$P&lt;=EOMONTH(P571,0)))), "")</f>
        <v/>
      </c>
      <c r="Y571" t="str" cm="1">
        <f t="array" ref="Y571">IF(AND(P571&lt;&gt;"", P571&gt;=DATE(YEAR(P571),MONTH(P571),1), SUMIFS($K:$K, $C:$C, C571, $P:$P, "&gt;="&amp;DATE(YEAR(P571),MONTH(P571),1), $P:$P, "&lt;="&amp;EOMONTH(P571,0))&gt;10), _xlfn.TEXTJOIN(", ", TRUE, _xlfn._xlws.FILTER($S:$S, ($C:$C=C571) * ($P:$P&gt;=DATE(YEAR(P571),MONTH(P571),1)) * ($P:$P&lt;=EOMONTH(P571,0)))), "")</f>
        <v/>
      </c>
    </row>
    <row r="572" spans="1:25" ht="15.75" x14ac:dyDescent="0.25">
      <c r="A572" s="83">
        <v>565</v>
      </c>
      <c r="B572" s="111" t="s">
        <v>26038</v>
      </c>
      <c r="C572" s="159" t="str">
        <f>_xlfn.XLOOKUP(D572,[1]!Data[CEDULA],[1]!Data[Nombre Completo],"No Existe",0,1)</f>
        <v>GUILLERMO DAVID BUENO GUZMAN</v>
      </c>
      <c r="D572" s="168">
        <v>92125996</v>
      </c>
      <c r="E572" s="145">
        <f>IFERROR(_xlfn.NUMBERVALUE(Data[[#This Row],[CEDULA ]],",","."),_xlfn.NUMBERVALUE(Data[[#This Row],[CEDULA ]],".",","))</f>
        <v>92125996</v>
      </c>
      <c r="F572" s="145" t="str">
        <f>_xlfn.XLOOKUP(E572,[1]!Data[CEDULA],[1]!Data[CARGO],"No Existe",0,1)</f>
        <v>COCINERO 1</v>
      </c>
      <c r="G572" s="11" t="str">
        <f>_xlfn.XLOOKUP(E572,[1]!Data[CEDULA],[1]!Data[EMPRESA DONDE PRESTA SERVICIO],"No Existe",0,1)</f>
        <v>COMFAMILIAR ATLANTICO</v>
      </c>
      <c r="H572" s="11" t="str">
        <f>_xlfn.XLOOKUP(E572,[1]!Data[CEDULA],[1]!Data[UBICACIÓN],"No Existe",0,1)</f>
        <v>CLUB SOCIAL</v>
      </c>
      <c r="I572" s="11" t="s">
        <v>25912</v>
      </c>
      <c r="J572" s="111" t="str">
        <f>UPPER(TEXT(Data[[#This Row],[F. INICIO]],"mmmm"))</f>
        <v>AGOSTO</v>
      </c>
      <c r="K572" s="13">
        <v>8</v>
      </c>
      <c r="L572" s="11" t="s">
        <v>5</v>
      </c>
      <c r="M572" s="11" t="s">
        <v>25630</v>
      </c>
      <c r="N572" s="141" t="str">
        <f>_xlfn.XLOOKUP(D572,[1]!Data[CEDULA],[1]!Data[EPS/SURA],"No Existe",0,1)</f>
        <v>SALUD TOTAL</v>
      </c>
      <c r="O572" s="5">
        <f>YEAR(Data[[#This Row],[F. INICIO]])</f>
        <v>2018</v>
      </c>
      <c r="P572" s="26">
        <v>43313</v>
      </c>
      <c r="Q572" s="7">
        <v>43320</v>
      </c>
      <c r="R572" s="4" t="s">
        <v>5280</v>
      </c>
      <c r="S572" s="92" t="str">
        <f>IF(Data[[#This Row],[TIPO DE INCAPACIDAD]]="LICENCIA DE PATERNIDAD","Licencia de paternidad",IF(Data[[#This Row],[TIPO DE INCAPACIDAD]]="LICENCIA DE LUTO","Licencia de Luto",_xlfn.IFNA(VLOOKUP(R572,'CIE-10 PARA RIPS'!$A$6:B13737,2,0),"No especificado")))</f>
        <v>Esguinces y torceduras del maxilar</v>
      </c>
      <c r="T572" t="str">
        <f>IF(P572&lt;&gt;"", IF(P572&gt;0, IF(P572&lt;=DATE(YEAR(P572),MONTH(P572),DAY(P572)), IF(P572&gt;=DATE(YEAR(P572),MONTH(P572),1), IF(K572&gt;10, C572, IF(SUMIFS($K:$K, $C:$C, C572, $P:$P, "&gt;="&amp;DATE(YEAR(P572),MONTH(P572),1), $P:$P, "&lt;="&amp;EOMONTH(P572,0))&gt;10, C572, "")), ""))), "")</f>
        <v>GUILLERMO DAVID BUENO GUZMAN</v>
      </c>
      <c r="U572">
        <f>IF(AND(P572&lt;&gt;"", P572&gt;=DATE(YEAR(P572),MONTH(P572),1), SUMIFS($K:$K, $C:$C, C572, $P:$P, "&gt;="&amp;DATE(YEAR(P572),MONTH(P572),1), $P:$P, "&lt;="&amp;EOMONTH(P572,0))&gt;10), K572, "")</f>
        <v>8</v>
      </c>
      <c r="V572">
        <f>IF(AND(P572&lt;&gt;"", P572&gt;=DATE(YEAR(P572),MONTH(P572),1), SUMIFS($K:$K, $C:$C, C572, $P:$P, "&gt;="&amp;DATE(YEAR(P572),MONTH(P572),1), $P:$P, "&lt;="&amp;EOMONTH(P572,0))&gt;10), YEAR(P572), "")</f>
        <v>2018</v>
      </c>
      <c r="W572" t="str">
        <f>IF(AND(P572&lt;&gt;"", P572&gt;=DATE(YEAR(P572),MONTH(P572),1), SUMIFS($K:$K, $C:$C, C572, $P:$P, "&gt;="&amp;DATE(YEAR(P572),MONTH(P572),1), $P:$P, "&lt;="&amp;EOMONTH(P572,0))&gt;10), TEXT(P572, "MMMM"), "")</f>
        <v>agosto</v>
      </c>
      <c r="X572" t="str" cm="1">
        <f t="array" ref="X572">IF(AND(P572&lt;&gt;"", P572&gt;=DATE(YEAR(P572),MONTH(P572),1), SUMIFS($K:$K, $C:$C, C572, $P:$P, "&gt;="&amp;DATE(YEAR(P572),MONTH(P572),1), $P:$P, "&lt;="&amp;EOMONTH(P572,0))&gt;10), _xlfn.TEXTJOIN(", ", TRUE, _xlfn._xlws.FILTER($R:$R, ($C:$C=C572) * ($P:$P&gt;=DATE(YEAR(P572),MONTH(P572),1)) * ($P:$P&lt;=EOMONTH(P572,0)))), "")</f>
        <v>S034, S034</v>
      </c>
      <c r="Y572" t="str" cm="1">
        <f t="array" ref="Y572">IF(AND(P572&lt;&gt;"", P572&gt;=DATE(YEAR(P572),MONTH(P572),1), SUMIFS($K:$K, $C:$C, C572, $P:$P, "&gt;="&amp;DATE(YEAR(P572),MONTH(P572),1), $P:$P, "&lt;="&amp;EOMONTH(P572,0))&gt;10), _xlfn.TEXTJOIN(", ", TRUE, _xlfn._xlws.FILTER($S:$S, ($C:$C=C572) * ($P:$P&gt;=DATE(YEAR(P572),MONTH(P572),1)) * ($P:$P&lt;=EOMONTH(P572,0)))), "")</f>
        <v>Esguinces y torceduras del maxilar, Esguinces y torceduras del maxilar</v>
      </c>
    </row>
    <row r="573" spans="1:25" x14ac:dyDescent="0.25">
      <c r="A573" s="83">
        <v>566</v>
      </c>
      <c r="B573" s="111" t="s">
        <v>26038</v>
      </c>
      <c r="C573" s="159" t="str">
        <f>_xlfn.XLOOKUP(D573,[1]!Data[CEDULA],[1]!Data[Nombre Completo],"No Existe",0,1)</f>
        <v>ZULLY CAROLINA BETIN DOMINGUEZ</v>
      </c>
      <c r="D573" s="162">
        <v>1140868777</v>
      </c>
      <c r="E573" s="139">
        <f>IFERROR(_xlfn.NUMBERVALUE(Data[[#This Row],[CEDULA ]],",","."),_xlfn.NUMBERVALUE(Data[[#This Row],[CEDULA ]],".",","))</f>
        <v>1140868777</v>
      </c>
      <c r="F573" s="139" t="str">
        <f>_xlfn.XLOOKUP(E573,[1]!Data[CEDULA],[1]!Data[CARGO],"No Existe",0,1)</f>
        <v>SUPERNUMERARIO(A)</v>
      </c>
      <c r="G573" s="11" t="str">
        <f>_xlfn.XLOOKUP(E573,[1]!Data[CEDULA],[1]!Data[EMPRESA DONDE PRESTA SERVICIO],"No Existe",0,1)</f>
        <v>COMFAMILIAR ATLANTICO</v>
      </c>
      <c r="H573" s="11" t="str">
        <f>_xlfn.XLOOKUP(E573,[1]!Data[CEDULA],[1]!Data[UBICACIÓN],"No Existe",0,1)</f>
        <v>TURIPANA</v>
      </c>
      <c r="I573" s="11" t="s">
        <v>25911</v>
      </c>
      <c r="J573" s="111" t="str">
        <f>UPPER(TEXT(Data[[#This Row],[F. INICIO]],"mmmm"))</f>
        <v>JULIO</v>
      </c>
      <c r="K573" s="13">
        <v>3</v>
      </c>
      <c r="L573" s="11" t="s">
        <v>5</v>
      </c>
      <c r="M573" s="11" t="s">
        <v>25630</v>
      </c>
      <c r="N573" s="141" t="str">
        <f>_xlfn.XLOOKUP(D573,[1]!Data[CEDULA],[1]!Data[EPS/SURA],"No Existe",0,1)</f>
        <v>EPS/SURA</v>
      </c>
      <c r="O573" s="5">
        <f>YEAR(Data[[#This Row],[F. INICIO]])</f>
        <v>2018</v>
      </c>
      <c r="P573" s="26">
        <v>43305</v>
      </c>
      <c r="Q573" s="7">
        <v>43307</v>
      </c>
      <c r="R573" s="11" t="s">
        <v>7682</v>
      </c>
      <c r="S573" s="92" t="str">
        <f>IF(Data[[#This Row],[TIPO DE INCAPACIDAD]]="LICENCIA DE PATERNIDAD","Licencia de paternidad",IF(Data[[#This Row],[TIPO DE INCAPACIDAD]]="LICENCIA DE LUTO","Licencia de Luto",_xlfn.IFNA(VLOOKUP(R573,'CIE-10 PARA RIPS'!$A$6:B13738,2,0),"No especificado")))</f>
        <v>Lumbago no especificado</v>
      </c>
      <c r="T573" t="str">
        <f>IF(P573&lt;&gt;"", IF(P573&gt;0, IF(P573&lt;=DATE(YEAR(P573),MONTH(P573),DAY(P573)), IF(P573&gt;=DATE(YEAR(P573),MONTH(P573),1), IF(K573&gt;10, C573, IF(SUMIFS($K:$K, $C:$C, C573, $P:$P, "&gt;="&amp;DATE(YEAR(P573),MONTH(P573),1), $P:$P, "&lt;="&amp;EOMONTH(P573,0))&gt;10, C573, "")), ""))), "")</f>
        <v/>
      </c>
      <c r="U573" t="str">
        <f>IF(AND(P573&lt;&gt;"", P573&gt;=DATE(YEAR(P573),MONTH(P573),1), SUMIFS($K:$K, $C:$C, C573, $P:$P, "&gt;="&amp;DATE(YEAR(P573),MONTH(P573),1), $P:$P, "&lt;="&amp;EOMONTH(P573,0))&gt;10), K573, "")</f>
        <v/>
      </c>
      <c r="V573" t="str">
        <f>IF(AND(P573&lt;&gt;"", P573&gt;=DATE(YEAR(P573),MONTH(P573),1), SUMIFS($K:$K, $C:$C, C573, $P:$P, "&gt;="&amp;DATE(YEAR(P573),MONTH(P573),1), $P:$P, "&lt;="&amp;EOMONTH(P573,0))&gt;10), YEAR(P573), "")</f>
        <v/>
      </c>
      <c r="W573" t="str">
        <f>IF(AND(P573&lt;&gt;"", P573&gt;=DATE(YEAR(P573),MONTH(P573),1), SUMIFS($K:$K, $C:$C, C573, $P:$P, "&gt;="&amp;DATE(YEAR(P573),MONTH(P573),1), $P:$P, "&lt;="&amp;EOMONTH(P573,0))&gt;10), TEXT(P573, "MMMM"), "")</f>
        <v/>
      </c>
      <c r="X573" t="str" cm="1">
        <f t="array" ref="X573">IF(AND(P573&lt;&gt;"", P573&gt;=DATE(YEAR(P573),MONTH(P573),1), SUMIFS($K:$K, $C:$C, C573, $P:$P, "&gt;="&amp;DATE(YEAR(P573),MONTH(P573),1), $P:$P, "&lt;="&amp;EOMONTH(P573,0))&gt;10), _xlfn.TEXTJOIN(", ", TRUE, _xlfn._xlws.FILTER($R:$R, ($C:$C=C573) * ($P:$P&gt;=DATE(YEAR(P573),MONTH(P573),1)) * ($P:$P&lt;=EOMONTH(P573,0)))), "")</f>
        <v/>
      </c>
      <c r="Y573" t="str" cm="1">
        <f t="array" ref="Y573">IF(AND(P573&lt;&gt;"", P573&gt;=DATE(YEAR(P573),MONTH(P573),1), SUMIFS($K:$K, $C:$C, C573, $P:$P, "&gt;="&amp;DATE(YEAR(P573),MONTH(P573),1), $P:$P, "&lt;="&amp;EOMONTH(P573,0))&gt;10), _xlfn.TEXTJOIN(", ", TRUE, _xlfn._xlws.FILTER($S:$S, ($C:$C=C573) * ($P:$P&gt;=DATE(YEAR(P573),MONTH(P573),1)) * ($P:$P&lt;=EOMONTH(P573,0)))), "")</f>
        <v/>
      </c>
    </row>
    <row r="574" spans="1:25" ht="30" x14ac:dyDescent="0.25">
      <c r="A574" s="83">
        <v>567</v>
      </c>
      <c r="B574" s="111" t="s">
        <v>26038</v>
      </c>
      <c r="C574" s="159" t="str">
        <f>_xlfn.XLOOKUP(D574,[1]!Data[CEDULA],[1]!Data[Nombre Completo],"No Existe",0,1)</f>
        <v>OSCAR EDUARDO MOLINA MOLINA</v>
      </c>
      <c r="D574" s="162">
        <v>3731172</v>
      </c>
      <c r="E574" s="139">
        <f>IFERROR(_xlfn.NUMBERVALUE(Data[[#This Row],[CEDULA ]],",","."),_xlfn.NUMBERVALUE(Data[[#This Row],[CEDULA ]],".",","))</f>
        <v>3731172</v>
      </c>
      <c r="F574" s="139" t="str">
        <f>_xlfn.XLOOKUP(E574,[1]!Data[CEDULA],[1]!Data[CARGO],"No Existe",0,1)</f>
        <v>SUPERNUMERARIO(A)</v>
      </c>
      <c r="G574" s="11" t="str">
        <f>_xlfn.XLOOKUP(E574,[1]!Data[CEDULA],[1]!Data[EMPRESA DONDE PRESTA SERVICIO],"No Existe",0,1)</f>
        <v>COMFAMILIAR ATLANTICO</v>
      </c>
      <c r="H574" s="11" t="str">
        <f>_xlfn.XLOOKUP(E574,[1]!Data[CEDULA],[1]!Data[UBICACIÓN],"No Existe",0,1)</f>
        <v>CENTRO RECREACIONAL TURIPANA</v>
      </c>
      <c r="I574" s="11" t="s">
        <v>25912</v>
      </c>
      <c r="J574" s="111" t="str">
        <f>UPPER(TEXT(Data[[#This Row],[F. INICIO]],"mmmm"))</f>
        <v>JULIO</v>
      </c>
      <c r="K574" s="13">
        <v>3</v>
      </c>
      <c r="L574" s="11" t="s">
        <v>5</v>
      </c>
      <c r="M574" s="11" t="s">
        <v>25630</v>
      </c>
      <c r="N574" s="141" t="str">
        <f>_xlfn.XLOOKUP(D574,[1]!Data[CEDULA],[1]!Data[EPS/SURA],"No Existe",0,1)</f>
        <v>FAMISANAR</v>
      </c>
      <c r="O574" s="5">
        <f>YEAR(Data[[#This Row],[F. INICIO]])</f>
        <v>2018</v>
      </c>
      <c r="P574" s="26">
        <v>43306</v>
      </c>
      <c r="Q574" s="7">
        <v>43308</v>
      </c>
      <c r="R574" s="11" t="s">
        <v>12160</v>
      </c>
      <c r="S574" s="92" t="str">
        <f>IF(Data[[#This Row],[TIPO DE INCAPACIDAD]]="LICENCIA DE PATERNIDAD","Licencia de paternidad",IF(Data[[#This Row],[TIPO DE INCAPACIDAD]]="LICENCIA DE LUTO","Licencia de Luto",_xlfn.IFNA(VLOOKUP(R574,'CIE-10 PARA RIPS'!$A$6:B13739,2,0),"No especificado")))</f>
        <v>Infeccion de la piel perianal y recto por virus del herpes simple</v>
      </c>
      <c r="T574" t="str">
        <f>IF(P574&lt;&gt;"", IF(P574&gt;0, IF(P574&lt;=DATE(YEAR(P574),MONTH(P574),DAY(P574)), IF(P574&gt;=DATE(YEAR(P574),MONTH(P574),1), IF(K574&gt;10, C574, IF(SUMIFS($K:$K, $C:$C, C574, $P:$P, "&gt;="&amp;DATE(YEAR(P574),MONTH(P574),1), $P:$P, "&lt;="&amp;EOMONTH(P574,0))&gt;10, C574, "")), ""))), "")</f>
        <v/>
      </c>
      <c r="U574" t="str">
        <f>IF(AND(P574&lt;&gt;"", P574&gt;=DATE(YEAR(P574),MONTH(P574),1), SUMIFS($K:$K, $C:$C, C574, $P:$P, "&gt;="&amp;DATE(YEAR(P574),MONTH(P574),1), $P:$P, "&lt;="&amp;EOMONTH(P574,0))&gt;10), K574, "")</f>
        <v/>
      </c>
      <c r="V574" t="str">
        <f>IF(AND(P574&lt;&gt;"", P574&gt;=DATE(YEAR(P574),MONTH(P574),1), SUMIFS($K:$K, $C:$C, C574, $P:$P, "&gt;="&amp;DATE(YEAR(P574),MONTH(P574),1), $P:$P, "&lt;="&amp;EOMONTH(P574,0))&gt;10), YEAR(P574), "")</f>
        <v/>
      </c>
      <c r="W574" t="str">
        <f>IF(AND(P574&lt;&gt;"", P574&gt;=DATE(YEAR(P574),MONTH(P574),1), SUMIFS($K:$K, $C:$C, C574, $P:$P, "&gt;="&amp;DATE(YEAR(P574),MONTH(P574),1), $P:$P, "&lt;="&amp;EOMONTH(P574,0))&gt;10), TEXT(P574, "MMMM"), "")</f>
        <v/>
      </c>
      <c r="X574" t="str" cm="1">
        <f t="array" ref="X574">IF(AND(P574&lt;&gt;"", P574&gt;=DATE(YEAR(P574),MONTH(P574),1), SUMIFS($K:$K, $C:$C, C574, $P:$P, "&gt;="&amp;DATE(YEAR(P574),MONTH(P574),1), $P:$P, "&lt;="&amp;EOMONTH(P574,0))&gt;10), _xlfn.TEXTJOIN(", ", TRUE, _xlfn._xlws.FILTER($R:$R, ($C:$C=C574) * ($P:$P&gt;=DATE(YEAR(P574),MONTH(P574),1)) * ($P:$P&lt;=EOMONTH(P574,0)))), "")</f>
        <v/>
      </c>
      <c r="Y574" t="str" cm="1">
        <f t="array" ref="Y574">IF(AND(P574&lt;&gt;"", P574&gt;=DATE(YEAR(P574),MONTH(P574),1), SUMIFS($K:$K, $C:$C, C574, $P:$P, "&gt;="&amp;DATE(YEAR(P574),MONTH(P574),1), $P:$P, "&lt;="&amp;EOMONTH(P574,0))&gt;10), _xlfn.TEXTJOIN(", ", TRUE, _xlfn._xlws.FILTER($S:$S, ($C:$C=C574) * ($P:$P&gt;=DATE(YEAR(P574),MONTH(P574),1)) * ($P:$P&lt;=EOMONTH(P574,0)))), "")</f>
        <v/>
      </c>
    </row>
    <row r="575" spans="1:25" ht="30" x14ac:dyDescent="0.25">
      <c r="A575" s="83">
        <v>568</v>
      </c>
      <c r="B575" s="111" t="s">
        <v>26038</v>
      </c>
      <c r="C575" s="159" t="str">
        <f>_xlfn.XLOOKUP(D575,[1]!Data[CEDULA],[1]!Data[Nombre Completo],"No Existe",0,1)</f>
        <v>OSCAR EDUARDO MOLINA MOLINA</v>
      </c>
      <c r="D575" s="162">
        <v>3731172</v>
      </c>
      <c r="E575" s="139">
        <f>IFERROR(_xlfn.NUMBERVALUE(Data[[#This Row],[CEDULA ]],",","."),_xlfn.NUMBERVALUE(Data[[#This Row],[CEDULA ]],".",","))</f>
        <v>3731172</v>
      </c>
      <c r="F575" s="139" t="str">
        <f>_xlfn.XLOOKUP(E575,[1]!Data[CEDULA],[1]!Data[CARGO],"No Existe",0,1)</f>
        <v>SUPERNUMERARIO(A)</v>
      </c>
      <c r="G575" s="11" t="str">
        <f>_xlfn.XLOOKUP(E575,[1]!Data[CEDULA],[1]!Data[EMPRESA DONDE PRESTA SERVICIO],"No Existe",0,1)</f>
        <v>COMFAMILIAR ATLANTICO</v>
      </c>
      <c r="H575" s="11" t="str">
        <f>_xlfn.XLOOKUP(E575,[1]!Data[CEDULA],[1]!Data[UBICACIÓN],"No Existe",0,1)</f>
        <v>CENTRO RECREACIONAL TURIPANA</v>
      </c>
      <c r="I575" s="11" t="s">
        <v>25912</v>
      </c>
      <c r="J575" s="111" t="str">
        <f>UPPER(TEXT(Data[[#This Row],[F. INICIO]],"mmmm"))</f>
        <v>JULIO</v>
      </c>
      <c r="K575" s="13">
        <v>3</v>
      </c>
      <c r="L575" s="11" t="s">
        <v>5</v>
      </c>
      <c r="M575" s="11" t="s">
        <v>25630</v>
      </c>
      <c r="N575" s="141" t="str">
        <f>_xlfn.XLOOKUP(D575,[1]!Data[CEDULA],[1]!Data[EPS/SURA],"No Existe",0,1)</f>
        <v>FAMISANAR</v>
      </c>
      <c r="O575" s="5">
        <f>YEAR(Data[[#This Row],[F. INICIO]])</f>
        <v>2018</v>
      </c>
      <c r="P575" s="26">
        <v>43309</v>
      </c>
      <c r="Q575" s="7">
        <v>43311</v>
      </c>
      <c r="R575" s="11" t="s">
        <v>12160</v>
      </c>
      <c r="S575" s="92" t="str">
        <f>IF(Data[[#This Row],[TIPO DE INCAPACIDAD]]="LICENCIA DE PATERNIDAD","Licencia de paternidad",IF(Data[[#This Row],[TIPO DE INCAPACIDAD]]="LICENCIA DE LUTO","Licencia de Luto",_xlfn.IFNA(VLOOKUP(R575,'CIE-10 PARA RIPS'!$A$6:B13740,2,0),"No especificado")))</f>
        <v>Infeccion de la piel perianal y recto por virus del herpes simple</v>
      </c>
      <c r="T575" t="str">
        <f>IF(P575&lt;&gt;"", IF(P575&gt;0, IF(P575&lt;=DATE(YEAR(P575),MONTH(P575),DAY(P575)), IF(P575&gt;=DATE(YEAR(P575),MONTH(P575),1), IF(K575&gt;10, C575, IF(SUMIFS($K:$K, $C:$C, C575, $P:$P, "&gt;="&amp;DATE(YEAR(P575),MONTH(P575),1), $P:$P, "&lt;="&amp;EOMONTH(P575,0))&gt;10, C575, "")), ""))), "")</f>
        <v/>
      </c>
      <c r="U575" t="str">
        <f>IF(AND(P575&lt;&gt;"", P575&gt;=DATE(YEAR(P575),MONTH(P575),1), SUMIFS($K:$K, $C:$C, C575, $P:$P, "&gt;="&amp;DATE(YEAR(P575),MONTH(P575),1), $P:$P, "&lt;="&amp;EOMONTH(P575,0))&gt;10), K575, "")</f>
        <v/>
      </c>
      <c r="V575" t="str">
        <f>IF(AND(P575&lt;&gt;"", P575&gt;=DATE(YEAR(P575),MONTH(P575),1), SUMIFS($K:$K, $C:$C, C575, $P:$P, "&gt;="&amp;DATE(YEAR(P575),MONTH(P575),1), $P:$P, "&lt;="&amp;EOMONTH(P575,0))&gt;10), YEAR(P575), "")</f>
        <v/>
      </c>
      <c r="W575" t="str">
        <f>IF(AND(P575&lt;&gt;"", P575&gt;=DATE(YEAR(P575),MONTH(P575),1), SUMIFS($K:$K, $C:$C, C575, $P:$P, "&gt;="&amp;DATE(YEAR(P575),MONTH(P575),1), $P:$P, "&lt;="&amp;EOMONTH(P575,0))&gt;10), TEXT(P575, "MMMM"), "")</f>
        <v/>
      </c>
      <c r="X575" t="str" cm="1">
        <f t="array" ref="X575">IF(AND(P575&lt;&gt;"", P575&gt;=DATE(YEAR(P575),MONTH(P575),1), SUMIFS($K:$K, $C:$C, C575, $P:$P, "&gt;="&amp;DATE(YEAR(P575),MONTH(P575),1), $P:$P, "&lt;="&amp;EOMONTH(P575,0))&gt;10), _xlfn.TEXTJOIN(", ", TRUE, _xlfn._xlws.FILTER($R:$R, ($C:$C=C575) * ($P:$P&gt;=DATE(YEAR(P575),MONTH(P575),1)) * ($P:$P&lt;=EOMONTH(P575,0)))), "")</f>
        <v/>
      </c>
      <c r="Y575" t="str" cm="1">
        <f t="array" ref="Y575">IF(AND(P575&lt;&gt;"", P575&gt;=DATE(YEAR(P575),MONTH(P575),1), SUMIFS($K:$K, $C:$C, C575, $P:$P, "&gt;="&amp;DATE(YEAR(P575),MONTH(P575),1), $P:$P, "&lt;="&amp;EOMONTH(P575,0))&gt;10), _xlfn.TEXTJOIN(", ", TRUE, _xlfn._xlws.FILTER($S:$S, ($C:$C=C575) * ($P:$P&gt;=DATE(YEAR(P575),MONTH(P575),1)) * ($P:$P&lt;=EOMONTH(P575,0)))), "")</f>
        <v/>
      </c>
    </row>
    <row r="576" spans="1:25" x14ac:dyDescent="0.25">
      <c r="A576" s="83">
        <v>569</v>
      </c>
      <c r="B576" s="111" t="s">
        <v>26038</v>
      </c>
      <c r="C576" s="159" t="str">
        <f>_xlfn.XLOOKUP(D576,[1]!Data[CEDULA],[1]!Data[Nombre Completo],"No Existe",0,1)</f>
        <v>ANDRES ABELINO VARGAS MANOTAS</v>
      </c>
      <c r="D576" s="162">
        <v>72099290</v>
      </c>
      <c r="E576" s="139">
        <f>IFERROR(_xlfn.NUMBERVALUE(Data[[#This Row],[CEDULA ]],",","."),_xlfn.NUMBERVALUE(Data[[#This Row],[CEDULA ]],".",","))</f>
        <v>72099290</v>
      </c>
      <c r="F576" s="139" t="str">
        <f>_xlfn.XLOOKUP(E576,[1]!Data[CEDULA],[1]!Data[CARGO],"No Existe",0,1)</f>
        <v>SUPERNUMERARIO(A)</v>
      </c>
      <c r="G576" s="11" t="str">
        <f>_xlfn.XLOOKUP(E576,[1]!Data[CEDULA],[1]!Data[EMPRESA DONDE PRESTA SERVICIO],"No Existe",0,1)</f>
        <v>COMFAMILIAR ATLANTICO</v>
      </c>
      <c r="H576" s="11" t="str">
        <f>_xlfn.XLOOKUP(E576,[1]!Data[CEDULA],[1]!Data[UBICACIÓN],"No Existe",0,1)</f>
        <v>CENTRO RECREACIONAL CLL 48</v>
      </c>
      <c r="I576" s="11" t="s">
        <v>25912</v>
      </c>
      <c r="J576" s="111" t="str">
        <f>UPPER(TEXT(Data[[#This Row],[F. INICIO]],"mmmm"))</f>
        <v>AGOSTO</v>
      </c>
      <c r="K576" s="13">
        <v>2</v>
      </c>
      <c r="L576" s="11" t="s">
        <v>5</v>
      </c>
      <c r="M576" s="11" t="s">
        <v>25630</v>
      </c>
      <c r="N576" s="141" t="str">
        <f>_xlfn.XLOOKUP(D576,[1]!Data[CEDULA],[1]!Data[EPS/SURA],"No Existe",0,1)</f>
        <v>E.P.S SANITAS</v>
      </c>
      <c r="O576" s="5">
        <f>YEAR(Data[[#This Row],[F. INICIO]])</f>
        <v>2018</v>
      </c>
      <c r="P576" s="26">
        <v>43315</v>
      </c>
      <c r="Q576" s="7">
        <v>43316</v>
      </c>
      <c r="R576" s="11" t="s">
        <v>7683</v>
      </c>
      <c r="S576" s="92" t="str">
        <f>IF(Data[[#This Row],[TIPO DE INCAPACIDAD]]="LICENCIA DE PATERNIDAD","Licencia de paternidad",IF(Data[[#This Row],[TIPO DE INCAPACIDAD]]="LICENCIA DE LUTO","Licencia de Luto",_xlfn.IFNA(VLOOKUP(R576,'CIE-10 PARA RIPS'!$A$6:B13741,2,0),"No especificado")))</f>
        <v>Lumbago con ciatica</v>
      </c>
      <c r="T576" t="str">
        <f>IF(P576&lt;&gt;"", IF(P576&gt;0, IF(P576&lt;=DATE(YEAR(P576),MONTH(P576),DAY(P576)), IF(P576&gt;=DATE(YEAR(P576),MONTH(P576),1), IF(K576&gt;10, C576, IF(SUMIFS($K:$K, $C:$C, C576, $P:$P, "&gt;="&amp;DATE(YEAR(P576),MONTH(P576),1), $P:$P, "&lt;="&amp;EOMONTH(P576,0))&gt;10, C576, "")), ""))), "")</f>
        <v/>
      </c>
      <c r="U576" t="str">
        <f>IF(AND(P576&lt;&gt;"", P576&gt;=DATE(YEAR(P576),MONTH(P576),1), SUMIFS($K:$K, $C:$C, C576, $P:$P, "&gt;="&amp;DATE(YEAR(P576),MONTH(P576),1), $P:$P, "&lt;="&amp;EOMONTH(P576,0))&gt;10), K576, "")</f>
        <v/>
      </c>
      <c r="V576" t="str">
        <f>IF(AND(P576&lt;&gt;"", P576&gt;=DATE(YEAR(P576),MONTH(P576),1), SUMIFS($K:$K, $C:$C, C576, $P:$P, "&gt;="&amp;DATE(YEAR(P576),MONTH(P576),1), $P:$P, "&lt;="&amp;EOMONTH(P576,0))&gt;10), YEAR(P576), "")</f>
        <v/>
      </c>
      <c r="W576" t="str">
        <f>IF(AND(P576&lt;&gt;"", P576&gt;=DATE(YEAR(P576),MONTH(P576),1), SUMIFS($K:$K, $C:$C, C576, $P:$P, "&gt;="&amp;DATE(YEAR(P576),MONTH(P576),1), $P:$P, "&lt;="&amp;EOMONTH(P576,0))&gt;10), TEXT(P576, "MMMM"), "")</f>
        <v/>
      </c>
      <c r="X576" t="str" cm="1">
        <f t="array" ref="X576">IF(AND(P576&lt;&gt;"", P576&gt;=DATE(YEAR(P576),MONTH(P576),1), SUMIFS($K:$K, $C:$C, C576, $P:$P, "&gt;="&amp;DATE(YEAR(P576),MONTH(P576),1), $P:$P, "&lt;="&amp;EOMONTH(P576,0))&gt;10), _xlfn.TEXTJOIN(", ", TRUE, _xlfn._xlws.FILTER($R:$R, ($C:$C=C576) * ($P:$P&gt;=DATE(YEAR(P576),MONTH(P576),1)) * ($P:$P&lt;=EOMONTH(P576,0)))), "")</f>
        <v/>
      </c>
      <c r="Y576" t="str" cm="1">
        <f t="array" ref="Y576">IF(AND(P576&lt;&gt;"", P576&gt;=DATE(YEAR(P576),MONTH(P576),1), SUMIFS($K:$K, $C:$C, C576, $P:$P, "&gt;="&amp;DATE(YEAR(P576),MONTH(P576),1), $P:$P, "&lt;="&amp;EOMONTH(P576,0))&gt;10), _xlfn.TEXTJOIN(", ", TRUE, _xlfn._xlws.FILTER($S:$S, ($C:$C=C576) * ($P:$P&gt;=DATE(YEAR(P576),MONTH(P576),1)) * ($P:$P&lt;=EOMONTH(P576,0)))), "")</f>
        <v/>
      </c>
    </row>
    <row r="577" spans="1:25" x14ac:dyDescent="0.25">
      <c r="A577" s="83">
        <v>570</v>
      </c>
      <c r="B577" s="111" t="s">
        <v>26038</v>
      </c>
      <c r="C577" s="159" t="str">
        <f>_xlfn.XLOOKUP(D577,[1]!Data[CEDULA],[1]!Data[Nombre Completo],"No Existe",0,1)</f>
        <v xml:space="preserve">JAIME ANTONIO MOLINARES </v>
      </c>
      <c r="D577">
        <v>3746452</v>
      </c>
      <c r="E577" s="140">
        <f>IFERROR(_xlfn.NUMBERVALUE(Data[[#This Row],[CEDULA ]],",","."),_xlfn.NUMBERVALUE(Data[[#This Row],[CEDULA ]],".",","))</f>
        <v>3746452</v>
      </c>
      <c r="F577" s="140" t="str">
        <f>_xlfn.XLOOKUP(E577,[1]!Data[CEDULA],[1]!Data[CARGO],"No Existe",0,1)</f>
        <v>AYUDANTE MANTENIMIENTO</v>
      </c>
      <c r="G577" s="16" t="str">
        <f>_xlfn.XLOOKUP(E577,[1]!Data[CEDULA],[1]!Data[EMPRESA DONDE PRESTA SERVICIO],"No Existe",0,1)</f>
        <v>COMFAMILIAR ATLANTICO</v>
      </c>
      <c r="H577" s="16" t="str">
        <f>_xlfn.XLOOKUP(E577,[1]!Data[CEDULA],[1]!Data[UBICACIÓN],"No Existe",0,1)</f>
        <v>MANTENIMIENTO TECNICO</v>
      </c>
      <c r="I577" s="16" t="s">
        <v>25912</v>
      </c>
      <c r="J577" s="111" t="str">
        <f>UPPER(TEXT(Data[[#This Row],[F. INICIO]],"mmmm"))</f>
        <v>ENERO</v>
      </c>
      <c r="K577" s="9">
        <v>2</v>
      </c>
      <c r="L577" s="9" t="s">
        <v>5</v>
      </c>
      <c r="M577" s="9" t="s">
        <v>25630</v>
      </c>
      <c r="N577" s="141" t="str">
        <f>_xlfn.XLOOKUP(D577,[1]!Data[CEDULA],[1]!Data[EPS/SURA],"No Existe",0,1)</f>
        <v>EPS/SURA</v>
      </c>
      <c r="O577" s="5">
        <f>YEAR(Data[[#This Row],[F. INICIO]])</f>
        <v>2018</v>
      </c>
      <c r="P577" s="19">
        <v>43112</v>
      </c>
      <c r="Q577" s="17">
        <v>43113</v>
      </c>
      <c r="R577" s="24" t="s">
        <v>9886</v>
      </c>
      <c r="S577" s="92" t="str">
        <f>IF(Data[[#This Row],[TIPO DE INCAPACIDAD]]="LICENCIA DE PATERNIDAD","Licencia de paternidad",IF(Data[[#This Row],[TIPO DE INCAPACIDAD]]="LICENCIA DE LUTO","Licencia de Luto",_xlfn.IFNA(VLOOKUP(R577,'CIE-10 PARA RIPS'!$A$6:B13742,2,0),"No especificado")))</f>
        <v>Cefalea debida a tension</v>
      </c>
      <c r="T577" t="str">
        <f>IF(P577&lt;&gt;"", IF(P577&gt;0, IF(P577&lt;=DATE(YEAR(P577),MONTH(P577),DAY(P577)), IF(P577&gt;=DATE(YEAR(P577),MONTH(P577),1), IF(K577&gt;10, C577, IF(SUMIFS($K:$K, $C:$C, C577, $P:$P, "&gt;="&amp;DATE(YEAR(P577),MONTH(P577),1), $P:$P, "&lt;="&amp;EOMONTH(P577,0))&gt;10, C577, "")), ""))), "")</f>
        <v/>
      </c>
      <c r="U577" t="str">
        <f>IF(AND(P577&lt;&gt;"", P577&gt;=DATE(YEAR(P577),MONTH(P577),1), SUMIFS($K:$K, $C:$C, C577, $P:$P, "&gt;="&amp;DATE(YEAR(P577),MONTH(P577),1), $P:$P, "&lt;="&amp;EOMONTH(P577,0))&gt;10), K577, "")</f>
        <v/>
      </c>
      <c r="V577" t="str">
        <f>IF(AND(P577&lt;&gt;"", P577&gt;=DATE(YEAR(P577),MONTH(P577),1), SUMIFS($K:$K, $C:$C, C577, $P:$P, "&gt;="&amp;DATE(YEAR(P577),MONTH(P577),1), $P:$P, "&lt;="&amp;EOMONTH(P577,0))&gt;10), YEAR(P577), "")</f>
        <v/>
      </c>
      <c r="W577" t="str">
        <f>IF(AND(P577&lt;&gt;"", P577&gt;=DATE(YEAR(P577),MONTH(P577),1), SUMIFS($K:$K, $C:$C, C577, $P:$P, "&gt;="&amp;DATE(YEAR(P577),MONTH(P577),1), $P:$P, "&lt;="&amp;EOMONTH(P577,0))&gt;10), TEXT(P577, "MMMM"), "")</f>
        <v/>
      </c>
      <c r="X577" t="str" cm="1">
        <f t="array" ref="X577">IF(AND(P577&lt;&gt;"", P577&gt;=DATE(YEAR(P577),MONTH(P577),1), SUMIFS($K:$K, $C:$C, C577, $P:$P, "&gt;="&amp;DATE(YEAR(P577),MONTH(P577),1), $P:$P, "&lt;="&amp;EOMONTH(P577,0))&gt;10), _xlfn.TEXTJOIN(", ", TRUE, _xlfn._xlws.FILTER($R:$R, ($C:$C=C577) * ($P:$P&gt;=DATE(YEAR(P577),MONTH(P577),1)) * ($P:$P&lt;=EOMONTH(P577,0)))), "")</f>
        <v/>
      </c>
      <c r="Y577" t="str" cm="1">
        <f t="array" ref="Y577">IF(AND(P577&lt;&gt;"", P577&gt;=DATE(YEAR(P577),MONTH(P577),1), SUMIFS($K:$K, $C:$C, C577, $P:$P, "&gt;="&amp;DATE(YEAR(P577),MONTH(P577),1), $P:$P, "&lt;="&amp;EOMONTH(P577,0))&gt;10), _xlfn.TEXTJOIN(", ", TRUE, _xlfn._xlws.FILTER($S:$S, ($C:$C=C577) * ($P:$P&gt;=DATE(YEAR(P577),MONTH(P577),1)) * ($P:$P&lt;=EOMONTH(P577,0)))), "")</f>
        <v/>
      </c>
    </row>
    <row r="578" spans="1:25" x14ac:dyDescent="0.25">
      <c r="A578" s="83">
        <v>571</v>
      </c>
      <c r="B578" s="111" t="s">
        <v>26038</v>
      </c>
      <c r="C578" s="159" t="str">
        <f>_xlfn.XLOOKUP(D578,[1]!Data[CEDULA],[1]!Data[Nombre Completo],"No Existe",0,1)</f>
        <v>JEINER JESUS DURAN BLANCO</v>
      </c>
      <c r="D578">
        <v>1048204533</v>
      </c>
      <c r="E578" s="140">
        <f>IFERROR(_xlfn.NUMBERVALUE(Data[[#This Row],[CEDULA ]],",","."),_xlfn.NUMBERVALUE(Data[[#This Row],[CEDULA ]],".",","))</f>
        <v>1048204533</v>
      </c>
      <c r="F578" s="140" t="str">
        <f>_xlfn.XLOOKUP(E578,[1]!Data[CEDULA],[1]!Data[CARGO],"No Existe",0,1)</f>
        <v>AUXILIAR DE PRIMEROS AUXILIOS</v>
      </c>
      <c r="G578" s="5" t="str">
        <f>_xlfn.XLOOKUP(E578,[1]!Data[CEDULA],[1]!Data[EMPRESA DONDE PRESTA SERVICIO],"No Existe",0,1)</f>
        <v>COMFAMILIAR ATLANTICO</v>
      </c>
      <c r="H578" s="5" t="str">
        <f>_xlfn.XLOOKUP(E578,[1]!Data[CEDULA],[1]!Data[UBICACIÓN],"No Existe",0,1)</f>
        <v>CENTRO RECREACIONAL TURIPANA</v>
      </c>
      <c r="I578" s="5" t="s">
        <v>25912</v>
      </c>
      <c r="J578" s="111" t="str">
        <f>UPPER(TEXT(Data[[#This Row],[F. INICIO]],"mmmm"))</f>
        <v>JULIO</v>
      </c>
      <c r="K578" s="9">
        <v>2</v>
      </c>
      <c r="L578" s="11" t="s">
        <v>5</v>
      </c>
      <c r="M578" s="11" t="s">
        <v>25630</v>
      </c>
      <c r="N578" s="141" t="str">
        <f>_xlfn.XLOOKUP(D578,[1]!Data[CEDULA],[1]!Data[EPS/SURA],"No Existe",0,1)</f>
        <v>NUEVA E.P.S.</v>
      </c>
      <c r="O578" s="5">
        <f>YEAR(Data[[#This Row],[F. INICIO]])</f>
        <v>2017</v>
      </c>
      <c r="P578" s="17">
        <v>42934</v>
      </c>
      <c r="Q578" s="17">
        <v>42935</v>
      </c>
      <c r="R578" s="5" t="s">
        <v>7682</v>
      </c>
      <c r="S578" s="92" t="str">
        <f>IF(Data[[#This Row],[TIPO DE INCAPACIDAD]]="LICENCIA DE PATERNIDAD","Licencia de paternidad",IF(Data[[#This Row],[TIPO DE INCAPACIDAD]]="LICENCIA DE LUTO","Licencia de Luto",_xlfn.IFNA(VLOOKUP(R578,'CIE-10 PARA RIPS'!$A$6:B13743,2,0),"No especificado")))</f>
        <v>Lumbago no especificado</v>
      </c>
      <c r="T578" t="str">
        <f>IF(P578&lt;&gt;"", IF(P578&gt;0, IF(P578&lt;=DATE(YEAR(P578),MONTH(P578),DAY(P578)), IF(P578&gt;=DATE(YEAR(P578),MONTH(P578),1), IF(K578&gt;10, C578, IF(SUMIFS($K:$K, $C:$C, C578, $P:$P, "&gt;="&amp;DATE(YEAR(P578),MONTH(P578),1), $P:$P, "&lt;="&amp;EOMONTH(P578,0))&gt;10, C578, "")), ""))), "")</f>
        <v/>
      </c>
      <c r="U578" t="str">
        <f>IF(AND(P578&lt;&gt;"", P578&gt;=DATE(YEAR(P578),MONTH(P578),1), SUMIFS($K:$K, $C:$C, C578, $P:$P, "&gt;="&amp;DATE(YEAR(P578),MONTH(P578),1), $P:$P, "&lt;="&amp;EOMONTH(P578,0))&gt;10), K578, "")</f>
        <v/>
      </c>
      <c r="V578" t="str">
        <f>IF(AND(P578&lt;&gt;"", P578&gt;=DATE(YEAR(P578),MONTH(P578),1), SUMIFS($K:$K, $C:$C, C578, $P:$P, "&gt;="&amp;DATE(YEAR(P578),MONTH(P578),1), $P:$P, "&lt;="&amp;EOMONTH(P578,0))&gt;10), YEAR(P578), "")</f>
        <v/>
      </c>
      <c r="W578" t="str">
        <f>IF(AND(P578&lt;&gt;"", P578&gt;=DATE(YEAR(P578),MONTH(P578),1), SUMIFS($K:$K, $C:$C, C578, $P:$P, "&gt;="&amp;DATE(YEAR(P578),MONTH(P578),1), $P:$P, "&lt;="&amp;EOMONTH(P578,0))&gt;10), TEXT(P578, "MMMM"), "")</f>
        <v/>
      </c>
      <c r="X578" t="str" cm="1">
        <f t="array" ref="X578">IF(AND(P578&lt;&gt;"", P578&gt;=DATE(YEAR(P578),MONTH(P578),1), SUMIFS($K:$K, $C:$C, C578, $P:$P, "&gt;="&amp;DATE(YEAR(P578),MONTH(P578),1), $P:$P, "&lt;="&amp;EOMONTH(P578,0))&gt;10), _xlfn.TEXTJOIN(", ", TRUE, _xlfn._xlws.FILTER($R:$R, ($C:$C=C578) * ($P:$P&gt;=DATE(YEAR(P578),MONTH(P578),1)) * ($P:$P&lt;=EOMONTH(P578,0)))), "")</f>
        <v/>
      </c>
      <c r="Y578" t="str" cm="1">
        <f t="array" ref="Y578">IF(AND(P578&lt;&gt;"", P578&gt;=DATE(YEAR(P578),MONTH(P578),1), SUMIFS($K:$K, $C:$C, C578, $P:$P, "&gt;="&amp;DATE(YEAR(P578),MONTH(P578),1), $P:$P, "&lt;="&amp;EOMONTH(P578,0))&gt;10), _xlfn.TEXTJOIN(", ", TRUE, _xlfn._xlws.FILTER($S:$S, ($C:$C=C578) * ($P:$P&gt;=DATE(YEAR(P578),MONTH(P578),1)) * ($P:$P&lt;=EOMONTH(P578,0)))), "")</f>
        <v/>
      </c>
    </row>
    <row r="579" spans="1:25" x14ac:dyDescent="0.25">
      <c r="A579" s="83">
        <v>572</v>
      </c>
      <c r="B579" s="111" t="s">
        <v>26038</v>
      </c>
      <c r="C579" s="159" t="str">
        <f>_xlfn.XLOOKUP(D579,[1]!Data[CEDULA],[1]!Data[Nombre Completo],"No Existe",0,1)</f>
        <v>REYNALDO  CHARRIS MOLINA</v>
      </c>
      <c r="D579" s="162">
        <v>1044391599</v>
      </c>
      <c r="E579" s="139">
        <f>IFERROR(_xlfn.NUMBERVALUE(Data[[#This Row],[CEDULA ]],",","."),_xlfn.NUMBERVALUE(Data[[#This Row],[CEDULA ]],".",","))</f>
        <v>1044391599</v>
      </c>
      <c r="F579" s="139" t="str">
        <f>_xlfn.XLOOKUP(E579,[1]!Data[CEDULA],[1]!Data[CARGO],"No Existe",0,1)</f>
        <v>SUPERNUMERARIO(A)</v>
      </c>
      <c r="G579" s="11" t="str">
        <f>_xlfn.XLOOKUP(E579,[1]!Data[CEDULA],[1]!Data[EMPRESA DONDE PRESTA SERVICIO],"No Existe",0,1)</f>
        <v>COMFAMILIAR ATLANTICO</v>
      </c>
      <c r="H579" s="11" t="str">
        <f>_xlfn.XLOOKUP(E579,[1]!Data[CEDULA],[1]!Data[UBICACIÓN],"No Existe",0,1)</f>
        <v>CENTRO RECREACIONAL TURIPANA</v>
      </c>
      <c r="I579" s="11" t="s">
        <v>25912</v>
      </c>
      <c r="J579" s="111" t="str">
        <f>UPPER(TEXT(Data[[#This Row],[F. INICIO]],"mmmm"))</f>
        <v>AGOSTO</v>
      </c>
      <c r="K579" s="13">
        <v>6</v>
      </c>
      <c r="L579" s="11" t="s">
        <v>94</v>
      </c>
      <c r="M579" s="9" t="s">
        <v>12770</v>
      </c>
      <c r="N579" s="141" t="str">
        <f>_xlfn.XLOOKUP(D579,[1]!Data[CEDULA],[1]!Data[EPS/SURA],"No Existe",0,1)</f>
        <v>SALUD TOTAL</v>
      </c>
      <c r="O579" s="5">
        <f>YEAR(Data[[#This Row],[F. INICIO]])</f>
        <v>2018</v>
      </c>
      <c r="P579" s="26">
        <v>43330</v>
      </c>
      <c r="Q579" s="7">
        <v>43335</v>
      </c>
      <c r="R579" s="24" t="s">
        <v>7682</v>
      </c>
      <c r="S579" s="92" t="str">
        <f>IF(Data[[#This Row],[TIPO DE INCAPACIDAD]]="LICENCIA DE PATERNIDAD","Licencia de paternidad",IF(Data[[#This Row],[TIPO DE INCAPACIDAD]]="LICENCIA DE LUTO","Licencia de Luto",_xlfn.IFNA(VLOOKUP(R579,'CIE-10 PARA RIPS'!$A$6:B13744,2,0),"No especificado")))</f>
        <v>Lumbago no especificado</v>
      </c>
      <c r="T579" t="str">
        <f>IF(P579&lt;&gt;"", IF(P579&gt;0, IF(P579&lt;=DATE(YEAR(P579),MONTH(P579),DAY(P579)), IF(P579&gt;=DATE(YEAR(P579),MONTH(P579),1), IF(K579&gt;10, C579, IF(SUMIFS($K:$K, $C:$C, C579, $P:$P, "&gt;="&amp;DATE(YEAR(P579),MONTH(P579),1), $P:$P, "&lt;="&amp;EOMONTH(P579,0))&gt;10, C579, "")), ""))), "")</f>
        <v/>
      </c>
      <c r="U579" t="str">
        <f>IF(AND(P579&lt;&gt;"", P579&gt;=DATE(YEAR(P579),MONTH(P579),1), SUMIFS($K:$K, $C:$C, C579, $P:$P, "&gt;="&amp;DATE(YEAR(P579),MONTH(P579),1), $P:$P, "&lt;="&amp;EOMONTH(P579,0))&gt;10), K579, "")</f>
        <v/>
      </c>
      <c r="V579" t="str">
        <f>IF(AND(P579&lt;&gt;"", P579&gt;=DATE(YEAR(P579),MONTH(P579),1), SUMIFS($K:$K, $C:$C, C579, $P:$P, "&gt;="&amp;DATE(YEAR(P579),MONTH(P579),1), $P:$P, "&lt;="&amp;EOMONTH(P579,0))&gt;10), YEAR(P579), "")</f>
        <v/>
      </c>
      <c r="W579" t="str">
        <f>IF(AND(P579&lt;&gt;"", P579&gt;=DATE(YEAR(P579),MONTH(P579),1), SUMIFS($K:$K, $C:$C, C579, $P:$P, "&gt;="&amp;DATE(YEAR(P579),MONTH(P579),1), $P:$P, "&lt;="&amp;EOMONTH(P579,0))&gt;10), TEXT(P579, "MMMM"), "")</f>
        <v/>
      </c>
      <c r="X579" t="str" cm="1">
        <f t="array" ref="X579">IF(AND(P579&lt;&gt;"", P579&gt;=DATE(YEAR(P579),MONTH(P579),1), SUMIFS($K:$K, $C:$C, C579, $P:$P, "&gt;="&amp;DATE(YEAR(P579),MONTH(P579),1), $P:$P, "&lt;="&amp;EOMONTH(P579,0))&gt;10), _xlfn.TEXTJOIN(", ", TRUE, _xlfn._xlws.FILTER($R:$R, ($C:$C=C579) * ($P:$P&gt;=DATE(YEAR(P579),MONTH(P579),1)) * ($P:$P&lt;=EOMONTH(P579,0)))), "")</f>
        <v/>
      </c>
      <c r="Y579" t="str" cm="1">
        <f t="array" ref="Y579">IF(AND(P579&lt;&gt;"", P579&gt;=DATE(YEAR(P579),MONTH(P579),1), SUMIFS($K:$K, $C:$C, C579, $P:$P, "&gt;="&amp;DATE(YEAR(P579),MONTH(P579),1), $P:$P, "&lt;="&amp;EOMONTH(P579,0))&gt;10), _xlfn.TEXTJOIN(", ", TRUE, _xlfn._xlws.FILTER($S:$S, ($C:$C=C579) * ($P:$P&gt;=DATE(YEAR(P579),MONTH(P579),1)) * ($P:$P&lt;=EOMONTH(P579,0)))), "")</f>
        <v/>
      </c>
    </row>
    <row r="580" spans="1:25" x14ac:dyDescent="0.25">
      <c r="A580" s="83">
        <v>573</v>
      </c>
      <c r="B580" s="111" t="s">
        <v>26038</v>
      </c>
      <c r="C580" s="159" t="str">
        <f>_xlfn.XLOOKUP(D580,[1]!Data[CEDULA],[1]!Data[Nombre Completo],"No Existe",0,1)</f>
        <v>JAIR RAFAEL DE LA HOZ AHUMADA</v>
      </c>
      <c r="D580" s="162">
        <v>72210550</v>
      </c>
      <c r="E580" s="139">
        <f>IFERROR(_xlfn.NUMBERVALUE(Data[[#This Row],[CEDULA ]],",","."),_xlfn.NUMBERVALUE(Data[[#This Row],[CEDULA ]],".",","))</f>
        <v>72210550</v>
      </c>
      <c r="F580" s="139" t="str">
        <f>_xlfn.XLOOKUP(E580,[1]!Data[CEDULA],[1]!Data[CARGO],"No Existe",0,1)</f>
        <v>AYUDANTE COCINA</v>
      </c>
      <c r="G580" s="11" t="str">
        <f>_xlfn.XLOOKUP(E580,[1]!Data[CEDULA],[1]!Data[EMPRESA DONDE PRESTA SERVICIO],"No Existe",0,1)</f>
        <v>COMFAMILIAR ATLANTICO</v>
      </c>
      <c r="H580" s="11" t="str">
        <f>_xlfn.XLOOKUP(E580,[1]!Data[CEDULA],[1]!Data[UBICACIÓN],"No Existe",0,1)</f>
        <v>CRU MERCADEO</v>
      </c>
      <c r="I580" s="11" t="s">
        <v>25912</v>
      </c>
      <c r="J580" s="111" t="str">
        <f>UPPER(TEXT(Data[[#This Row],[F. INICIO]],"mmmm"))</f>
        <v>AGOSTO</v>
      </c>
      <c r="K580" s="13">
        <v>15</v>
      </c>
      <c r="L580" s="11" t="s">
        <v>5</v>
      </c>
      <c r="M580" s="11" t="s">
        <v>25630</v>
      </c>
      <c r="N580" s="141" t="str">
        <f>_xlfn.XLOOKUP(D580,[1]!Data[CEDULA],[1]!Data[EPS/SURA],"No Existe",0,1)</f>
        <v>EPS/SURA</v>
      </c>
      <c r="O580" s="5">
        <f>YEAR(Data[[#This Row],[F. INICIO]])</f>
        <v>2018</v>
      </c>
      <c r="P580" s="26">
        <v>43322</v>
      </c>
      <c r="Q580" s="7">
        <v>43336</v>
      </c>
      <c r="R580" s="11" t="s">
        <v>8356</v>
      </c>
      <c r="S580" s="92" t="str">
        <f>IF(Data[[#This Row],[TIPO DE INCAPACIDAD]]="LICENCIA DE PATERNIDAD","Licencia de paternidad",IF(Data[[#This Row],[TIPO DE INCAPACIDAD]]="LICENCIA DE LUTO","Licencia de Luto",_xlfn.IFNA(VLOOKUP(R580,'CIE-10 PARA RIPS'!$A$6:B13745,2,0),"No especificado")))</f>
        <v>Otras colelitiasis</v>
      </c>
      <c r="T580" t="str">
        <f>IF(P580&lt;&gt;"", IF(P580&gt;0, IF(P580&lt;=DATE(YEAR(P580),MONTH(P580),DAY(P580)), IF(P580&gt;=DATE(YEAR(P580),MONTH(P580),1), IF(K580&gt;10, C580, IF(SUMIFS($K:$K, $C:$C, C580, $P:$P, "&gt;="&amp;DATE(YEAR(P580),MONTH(P580),1), $P:$P, "&lt;="&amp;EOMONTH(P580,0))&gt;10, C580, "")), ""))), "")</f>
        <v>JAIR RAFAEL DE LA HOZ AHUMADA</v>
      </c>
      <c r="U580">
        <f>IF(AND(P580&lt;&gt;"", P580&gt;=DATE(YEAR(P580),MONTH(P580),1), SUMIFS($K:$K, $C:$C, C580, $P:$P, "&gt;="&amp;DATE(YEAR(P580),MONTH(P580),1), $P:$P, "&lt;="&amp;EOMONTH(P580,0))&gt;10), K580, "")</f>
        <v>15</v>
      </c>
      <c r="V580">
        <f>IF(AND(P580&lt;&gt;"", P580&gt;=DATE(YEAR(P580),MONTH(P580),1), SUMIFS($K:$K, $C:$C, C580, $P:$P, "&gt;="&amp;DATE(YEAR(P580),MONTH(P580),1), $P:$P, "&lt;="&amp;EOMONTH(P580,0))&gt;10), YEAR(P580), "")</f>
        <v>2018</v>
      </c>
      <c r="W580" t="str">
        <f>IF(AND(P580&lt;&gt;"", P580&gt;=DATE(YEAR(P580),MONTH(P580),1), SUMIFS($K:$K, $C:$C, C580, $P:$P, "&gt;="&amp;DATE(YEAR(P580),MONTH(P580),1), $P:$P, "&lt;="&amp;EOMONTH(P580,0))&gt;10), TEXT(P580, "MMMM"), "")</f>
        <v>agosto</v>
      </c>
      <c r="X580" t="str" cm="1">
        <f t="array" ref="X580">IF(AND(P580&lt;&gt;"", P580&gt;=DATE(YEAR(P580),MONTH(P580),1), SUMIFS($K:$K, $C:$C, C580, $P:$P, "&gt;="&amp;DATE(YEAR(P580),MONTH(P580),1), $P:$P, "&lt;="&amp;EOMONTH(P580,0))&gt;10), _xlfn.TEXTJOIN(", ", TRUE, _xlfn._xlws.FILTER($R:$R, ($C:$C=C580) * ($P:$P&gt;=DATE(YEAR(P580),MONTH(P580),1)) * ($P:$P&lt;=EOMONTH(P580,0)))), "")</f>
        <v>K808, K808</v>
      </c>
      <c r="Y580" t="str" cm="1">
        <f t="array" ref="Y580">IF(AND(P580&lt;&gt;"", P580&gt;=DATE(YEAR(P580),MONTH(P580),1), SUMIFS($K:$K, $C:$C, C580, $P:$P, "&gt;="&amp;DATE(YEAR(P580),MONTH(P580),1), $P:$P, "&lt;="&amp;EOMONTH(P580,0))&gt;10), _xlfn.TEXTJOIN(", ", TRUE, _xlfn._xlws.FILTER($S:$S, ($C:$C=C580) * ($P:$P&gt;=DATE(YEAR(P580),MONTH(P580),1)) * ($P:$P&lt;=EOMONTH(P580,0)))), "")</f>
        <v>Otras colelitiasis, Otras colelitiasis</v>
      </c>
    </row>
    <row r="581" spans="1:25" x14ac:dyDescent="0.25">
      <c r="A581" s="83">
        <v>574</v>
      </c>
      <c r="B581" s="111" t="s">
        <v>26038</v>
      </c>
      <c r="C581" s="159" t="str">
        <f>_xlfn.XLOOKUP(D581,[1]!Data[CEDULA],[1]!Data[Nombre Completo],"No Existe",0,1)</f>
        <v>JAIR RAFAEL DE LA HOZ AHUMADA</v>
      </c>
      <c r="D581" s="162">
        <v>72210550</v>
      </c>
      <c r="E581" s="139">
        <f>IFERROR(_xlfn.NUMBERVALUE(Data[[#This Row],[CEDULA ]],",","."),_xlfn.NUMBERVALUE(Data[[#This Row],[CEDULA ]],".",","))</f>
        <v>72210550</v>
      </c>
      <c r="F581" s="139" t="str">
        <f>_xlfn.XLOOKUP(E581,[1]!Data[CEDULA],[1]!Data[CARGO],"No Existe",0,1)</f>
        <v>AYUDANTE COCINA</v>
      </c>
      <c r="G581" s="11" t="str">
        <f>_xlfn.XLOOKUP(E581,[1]!Data[CEDULA],[1]!Data[EMPRESA DONDE PRESTA SERVICIO],"No Existe",0,1)</f>
        <v>COMFAMILIAR ATLANTICO</v>
      </c>
      <c r="H581" s="11" t="str">
        <f>_xlfn.XLOOKUP(E581,[1]!Data[CEDULA],[1]!Data[UBICACIÓN],"No Existe",0,1)</f>
        <v>CRU MERCADEO</v>
      </c>
      <c r="I581" s="11" t="s">
        <v>25912</v>
      </c>
      <c r="J581" s="111" t="str">
        <f>UPPER(TEXT(Data[[#This Row],[F. INICIO]],"mmmm"))</f>
        <v>AGOSTO</v>
      </c>
      <c r="K581" s="13">
        <v>6</v>
      </c>
      <c r="L581" s="11" t="s">
        <v>5</v>
      </c>
      <c r="M581" s="11" t="s">
        <v>25630</v>
      </c>
      <c r="N581" s="141" t="str">
        <f>_xlfn.XLOOKUP(D581,[1]!Data[CEDULA],[1]!Data[EPS/SURA],"No Existe",0,1)</f>
        <v>EPS/SURA</v>
      </c>
      <c r="O581" s="5">
        <f>YEAR(Data[[#This Row],[F. INICIO]])</f>
        <v>2018</v>
      </c>
      <c r="P581" s="26">
        <v>43337</v>
      </c>
      <c r="Q581" s="7">
        <v>43343</v>
      </c>
      <c r="R581" s="11" t="s">
        <v>8356</v>
      </c>
      <c r="S581" s="92" t="str">
        <f>IF(Data[[#This Row],[TIPO DE INCAPACIDAD]]="LICENCIA DE PATERNIDAD","Licencia de paternidad",IF(Data[[#This Row],[TIPO DE INCAPACIDAD]]="LICENCIA DE LUTO","Licencia de Luto",_xlfn.IFNA(VLOOKUP(R581,'CIE-10 PARA RIPS'!$A$6:B13746,2,0),"No especificado")))</f>
        <v>Otras colelitiasis</v>
      </c>
      <c r="T581" t="str">
        <f>IF(P581&lt;&gt;"", IF(P581&gt;0, IF(P581&lt;=DATE(YEAR(P581),MONTH(P581),DAY(P581)), IF(P581&gt;=DATE(YEAR(P581),MONTH(P581),1), IF(K581&gt;10, C581, IF(SUMIFS($K:$K, $C:$C, C581, $P:$P, "&gt;="&amp;DATE(YEAR(P581),MONTH(P581),1), $P:$P, "&lt;="&amp;EOMONTH(P581,0))&gt;10, C581, "")), ""))), "")</f>
        <v>JAIR RAFAEL DE LA HOZ AHUMADA</v>
      </c>
      <c r="U581">
        <f>IF(AND(P581&lt;&gt;"", P581&gt;=DATE(YEAR(P581),MONTH(P581),1), SUMIFS($K:$K, $C:$C, C581, $P:$P, "&gt;="&amp;DATE(YEAR(P581),MONTH(P581),1), $P:$P, "&lt;="&amp;EOMONTH(P581,0))&gt;10), K581, "")</f>
        <v>6</v>
      </c>
      <c r="V581">
        <f>IF(AND(P581&lt;&gt;"", P581&gt;=DATE(YEAR(P581),MONTH(P581),1), SUMIFS($K:$K, $C:$C, C581, $P:$P, "&gt;="&amp;DATE(YEAR(P581),MONTH(P581),1), $P:$P, "&lt;="&amp;EOMONTH(P581,0))&gt;10), YEAR(P581), "")</f>
        <v>2018</v>
      </c>
      <c r="W581" t="str">
        <f>IF(AND(P581&lt;&gt;"", P581&gt;=DATE(YEAR(P581),MONTH(P581),1), SUMIFS($K:$K, $C:$C, C581, $P:$P, "&gt;="&amp;DATE(YEAR(P581),MONTH(P581),1), $P:$P, "&lt;="&amp;EOMONTH(P581,0))&gt;10), TEXT(P581, "MMMM"), "")</f>
        <v>agosto</v>
      </c>
      <c r="X581" t="str" cm="1">
        <f t="array" ref="X581">IF(AND(P581&lt;&gt;"", P581&gt;=DATE(YEAR(P581),MONTH(P581),1), SUMIFS($K:$K, $C:$C, C581, $P:$P, "&gt;="&amp;DATE(YEAR(P581),MONTH(P581),1), $P:$P, "&lt;="&amp;EOMONTH(P581,0))&gt;10), _xlfn.TEXTJOIN(", ", TRUE, _xlfn._xlws.FILTER($R:$R, ($C:$C=C581) * ($P:$P&gt;=DATE(YEAR(P581),MONTH(P581),1)) * ($P:$P&lt;=EOMONTH(P581,0)))), "")</f>
        <v>K808, K808</v>
      </c>
      <c r="Y581" t="str" cm="1">
        <f t="array" ref="Y581">IF(AND(P581&lt;&gt;"", P581&gt;=DATE(YEAR(P581),MONTH(P581),1), SUMIFS($K:$K, $C:$C, C581, $P:$P, "&gt;="&amp;DATE(YEAR(P581),MONTH(P581),1), $P:$P, "&lt;="&amp;EOMONTH(P581,0))&gt;10), _xlfn.TEXTJOIN(", ", TRUE, _xlfn._xlws.FILTER($S:$S, ($C:$C=C581) * ($P:$P&gt;=DATE(YEAR(P581),MONTH(P581),1)) * ($P:$P&lt;=EOMONTH(P581,0)))), "")</f>
        <v>Otras colelitiasis, Otras colelitiasis</v>
      </c>
    </row>
    <row r="582" spans="1:25" x14ac:dyDescent="0.25">
      <c r="A582" s="83">
        <v>575</v>
      </c>
      <c r="B582" s="111" t="s">
        <v>26038</v>
      </c>
      <c r="C582" s="159" t="str">
        <f>_xlfn.XLOOKUP(D582,[1]!Data[CEDULA],[1]!Data[Nombre Completo],"No Existe",0,1)</f>
        <v>JAIR RAFAEL DE LA HOZ AHUMADA</v>
      </c>
      <c r="D582" s="162">
        <v>72210550</v>
      </c>
      <c r="E582" s="139">
        <f>IFERROR(_xlfn.NUMBERVALUE(Data[[#This Row],[CEDULA ]],",","."),_xlfn.NUMBERVALUE(Data[[#This Row],[CEDULA ]],".",","))</f>
        <v>72210550</v>
      </c>
      <c r="F582" s="139" t="str">
        <f>_xlfn.XLOOKUP(E582,[1]!Data[CEDULA],[1]!Data[CARGO],"No Existe",0,1)</f>
        <v>AYUDANTE COCINA</v>
      </c>
      <c r="G582" s="11" t="str">
        <f>_xlfn.XLOOKUP(E582,[1]!Data[CEDULA],[1]!Data[EMPRESA DONDE PRESTA SERVICIO],"No Existe",0,1)</f>
        <v>COMFAMILIAR ATLANTICO</v>
      </c>
      <c r="H582" s="11" t="str">
        <f>_xlfn.XLOOKUP(E582,[1]!Data[CEDULA],[1]!Data[UBICACIÓN],"No Existe",0,1)</f>
        <v>CRU MERCADEO</v>
      </c>
      <c r="I582" s="11" t="s">
        <v>25912</v>
      </c>
      <c r="J582" s="111" t="str">
        <f>UPPER(TEXT(Data[[#This Row],[F. INICIO]],"mmmm"))</f>
        <v>SEPTIEMBRE</v>
      </c>
      <c r="K582" s="13">
        <v>3</v>
      </c>
      <c r="L582" s="11" t="s">
        <v>5</v>
      </c>
      <c r="M582" s="11" t="s">
        <v>25630</v>
      </c>
      <c r="N582" s="141" t="str">
        <f>_xlfn.XLOOKUP(D582,[1]!Data[CEDULA],[1]!Data[EPS/SURA],"No Existe",0,1)</f>
        <v>EPS/SURA</v>
      </c>
      <c r="O582" s="5">
        <f>YEAR(Data[[#This Row],[F. INICIO]])</f>
        <v>2018</v>
      </c>
      <c r="P582" s="26">
        <v>43344</v>
      </c>
      <c r="Q582" s="7">
        <v>43345</v>
      </c>
      <c r="R582" s="11" t="s">
        <v>8356</v>
      </c>
      <c r="S582" s="92" t="str">
        <f>IF(Data[[#This Row],[TIPO DE INCAPACIDAD]]="LICENCIA DE PATERNIDAD","Licencia de paternidad",IF(Data[[#This Row],[TIPO DE INCAPACIDAD]]="LICENCIA DE LUTO","Licencia de Luto",_xlfn.IFNA(VLOOKUP(R582,'CIE-10 PARA RIPS'!$A$6:B13747,2,0),"No especificado")))</f>
        <v>Otras colelitiasis</v>
      </c>
      <c r="T582" t="str">
        <f>IF(P582&lt;&gt;"", IF(P582&gt;0, IF(P582&lt;=DATE(YEAR(P582),MONTH(P582),DAY(P582)), IF(P582&gt;=DATE(YEAR(P582),MONTH(P582),1), IF(K582&gt;10, C582, IF(SUMIFS($K:$K, $C:$C, C582, $P:$P, "&gt;="&amp;DATE(YEAR(P582),MONTH(P582),1), $P:$P, "&lt;="&amp;EOMONTH(P582,0))&gt;10, C582, "")), ""))), "")</f>
        <v/>
      </c>
      <c r="U582" t="str">
        <f>IF(AND(P582&lt;&gt;"", P582&gt;=DATE(YEAR(P582),MONTH(P582),1), SUMIFS($K:$K, $C:$C, C582, $P:$P, "&gt;="&amp;DATE(YEAR(P582),MONTH(P582),1), $P:$P, "&lt;="&amp;EOMONTH(P582,0))&gt;10), K582, "")</f>
        <v/>
      </c>
      <c r="V582" t="str">
        <f>IF(AND(P582&lt;&gt;"", P582&gt;=DATE(YEAR(P582),MONTH(P582),1), SUMIFS($K:$K, $C:$C, C582, $P:$P, "&gt;="&amp;DATE(YEAR(P582),MONTH(P582),1), $P:$P, "&lt;="&amp;EOMONTH(P582,0))&gt;10), YEAR(P582), "")</f>
        <v/>
      </c>
      <c r="W582" t="str">
        <f>IF(AND(P582&lt;&gt;"", P582&gt;=DATE(YEAR(P582),MONTH(P582),1), SUMIFS($K:$K, $C:$C, C582, $P:$P, "&gt;="&amp;DATE(YEAR(P582),MONTH(P582),1), $P:$P, "&lt;="&amp;EOMONTH(P582,0))&gt;10), TEXT(P582, "MMMM"), "")</f>
        <v/>
      </c>
      <c r="X582" t="str" cm="1">
        <f t="array" ref="X582">IF(AND(P582&lt;&gt;"", P582&gt;=DATE(YEAR(P582),MONTH(P582),1), SUMIFS($K:$K, $C:$C, C582, $P:$P, "&gt;="&amp;DATE(YEAR(P582),MONTH(P582),1), $P:$P, "&lt;="&amp;EOMONTH(P582,0))&gt;10), _xlfn.TEXTJOIN(", ", TRUE, _xlfn._xlws.FILTER($R:$R, ($C:$C=C582) * ($P:$P&gt;=DATE(YEAR(P582),MONTH(P582),1)) * ($P:$P&lt;=EOMONTH(P582,0)))), "")</f>
        <v/>
      </c>
      <c r="Y582" t="str" cm="1">
        <f t="array" ref="Y582">IF(AND(P582&lt;&gt;"", P582&gt;=DATE(YEAR(P582),MONTH(P582),1), SUMIFS($K:$K, $C:$C, C582, $P:$P, "&gt;="&amp;DATE(YEAR(P582),MONTH(P582),1), $P:$P, "&lt;="&amp;EOMONTH(P582,0))&gt;10), _xlfn.TEXTJOIN(", ", TRUE, _xlfn._xlws.FILTER($S:$S, ($C:$C=C582) * ($P:$P&gt;=DATE(YEAR(P582),MONTH(P582),1)) * ($P:$P&lt;=EOMONTH(P582,0)))), "")</f>
        <v/>
      </c>
    </row>
    <row r="583" spans="1:25" x14ac:dyDescent="0.25">
      <c r="A583" s="83">
        <v>576</v>
      </c>
      <c r="B583" s="111" t="s">
        <v>26038</v>
      </c>
      <c r="C583" s="159" t="str">
        <f>_xlfn.XLOOKUP(D583,[1]!Data[CEDULA],[1]!Data[Nombre Completo],"No Existe",0,1)</f>
        <v>ERICA MARIA CERVANTES BUENDIA</v>
      </c>
      <c r="D583" s="162">
        <v>22584921</v>
      </c>
      <c r="E583" s="139">
        <f>IFERROR(_xlfn.NUMBERVALUE(Data[[#This Row],[CEDULA ]],",","."),_xlfn.NUMBERVALUE(Data[[#This Row],[CEDULA ]],".",","))</f>
        <v>22584921</v>
      </c>
      <c r="F583" s="139" t="str">
        <f>_xlfn.XLOOKUP(E583,[1]!Data[CEDULA],[1]!Data[CARGO],"No Existe",0,1)</f>
        <v>SUPERNUMERARIO(A)</v>
      </c>
      <c r="G583" s="11" t="str">
        <f>_xlfn.XLOOKUP(E583,[1]!Data[CEDULA],[1]!Data[EMPRESA DONDE PRESTA SERVICIO],"No Existe",0,1)</f>
        <v>COMFAMILIAR ATLANTICO</v>
      </c>
      <c r="H583" s="11" t="str">
        <f>_xlfn.XLOOKUP(E583,[1]!Data[CEDULA],[1]!Data[UBICACIÓN],"No Existe",0,1)</f>
        <v>SALGARITO</v>
      </c>
      <c r="I583" s="11" t="s">
        <v>25911</v>
      </c>
      <c r="J583" s="111" t="str">
        <f>UPPER(TEXT(Data[[#This Row],[F. INICIO]],"mmmm"))</f>
        <v>AGOSTO</v>
      </c>
      <c r="K583" s="13">
        <v>3</v>
      </c>
      <c r="L583" s="11" t="s">
        <v>5</v>
      </c>
      <c r="M583" s="11" t="s">
        <v>25630</v>
      </c>
      <c r="N583" s="141" t="str">
        <f>_xlfn.XLOOKUP(D583,[1]!Data[CEDULA],[1]!Data[EPS/SURA],"No Existe",0,1)</f>
        <v>EPS/SURA</v>
      </c>
      <c r="O583" s="5">
        <f>YEAR(Data[[#This Row],[F. INICIO]])</f>
        <v>2018</v>
      </c>
      <c r="P583" s="26">
        <v>43336</v>
      </c>
      <c r="Q583" s="7">
        <v>43338</v>
      </c>
      <c r="R583" s="24" t="s">
        <v>7682</v>
      </c>
      <c r="S583" s="92" t="str">
        <f>IF(Data[[#This Row],[TIPO DE INCAPACIDAD]]="LICENCIA DE PATERNIDAD","Licencia de paternidad",IF(Data[[#This Row],[TIPO DE INCAPACIDAD]]="LICENCIA DE LUTO","Licencia de Luto",_xlfn.IFNA(VLOOKUP(R583,'CIE-10 PARA RIPS'!$A$6:B13748,2,0),"No especificado")))</f>
        <v>Lumbago no especificado</v>
      </c>
      <c r="T583" t="str">
        <f>IF(P583&lt;&gt;"", IF(P583&gt;0, IF(P583&lt;=DATE(YEAR(P583),MONTH(P583),DAY(P583)), IF(P583&gt;=DATE(YEAR(P583),MONTH(P583),1), IF(K583&gt;10, C583, IF(SUMIFS($K:$K, $C:$C, C583, $P:$P, "&gt;="&amp;DATE(YEAR(P583),MONTH(P583),1), $P:$P, "&lt;="&amp;EOMONTH(P583,0))&gt;10, C583, "")), ""))), "")</f>
        <v/>
      </c>
      <c r="U583" t="str">
        <f>IF(AND(P583&lt;&gt;"", P583&gt;=DATE(YEAR(P583),MONTH(P583),1), SUMIFS($K:$K, $C:$C, C583, $P:$P, "&gt;="&amp;DATE(YEAR(P583),MONTH(P583),1), $P:$P, "&lt;="&amp;EOMONTH(P583,0))&gt;10), K583, "")</f>
        <v/>
      </c>
      <c r="V583" t="str">
        <f>IF(AND(P583&lt;&gt;"", P583&gt;=DATE(YEAR(P583),MONTH(P583),1), SUMIFS($K:$K, $C:$C, C583, $P:$P, "&gt;="&amp;DATE(YEAR(P583),MONTH(P583),1), $P:$P, "&lt;="&amp;EOMONTH(P583,0))&gt;10), YEAR(P583), "")</f>
        <v/>
      </c>
      <c r="W583" t="str">
        <f>IF(AND(P583&lt;&gt;"", P583&gt;=DATE(YEAR(P583),MONTH(P583),1), SUMIFS($K:$K, $C:$C, C583, $P:$P, "&gt;="&amp;DATE(YEAR(P583),MONTH(P583),1), $P:$P, "&lt;="&amp;EOMONTH(P583,0))&gt;10), TEXT(P583, "MMMM"), "")</f>
        <v/>
      </c>
      <c r="X583" t="str" cm="1">
        <f t="array" ref="X583">IF(AND(P583&lt;&gt;"", P583&gt;=DATE(YEAR(P583),MONTH(P583),1), SUMIFS($K:$K, $C:$C, C583, $P:$P, "&gt;="&amp;DATE(YEAR(P583),MONTH(P583),1), $P:$P, "&lt;="&amp;EOMONTH(P583,0))&gt;10), _xlfn.TEXTJOIN(", ", TRUE, _xlfn._xlws.FILTER($R:$R, ($C:$C=C583) * ($P:$P&gt;=DATE(YEAR(P583),MONTH(P583),1)) * ($P:$P&lt;=EOMONTH(P583,0)))), "")</f>
        <v/>
      </c>
      <c r="Y583" t="str" cm="1">
        <f t="array" ref="Y583">IF(AND(P583&lt;&gt;"", P583&gt;=DATE(YEAR(P583),MONTH(P583),1), SUMIFS($K:$K, $C:$C, C583, $P:$P, "&gt;="&amp;DATE(YEAR(P583),MONTH(P583),1), $P:$P, "&lt;="&amp;EOMONTH(P583,0))&gt;10), _xlfn.TEXTJOIN(", ", TRUE, _xlfn._xlws.FILTER($S:$S, ($C:$C=C583) * ($P:$P&gt;=DATE(YEAR(P583),MONTH(P583),1)) * ($P:$P&lt;=EOMONTH(P583,0)))), "")</f>
        <v/>
      </c>
    </row>
    <row r="584" spans="1:25" x14ac:dyDescent="0.25">
      <c r="A584" s="83">
        <v>577</v>
      </c>
      <c r="B584" s="111" t="s">
        <v>26038</v>
      </c>
      <c r="C584" s="159" t="str">
        <f>_xlfn.XLOOKUP(D584,[1]!Data[CEDULA],[1]!Data[Nombre Completo],"No Existe",0,1)</f>
        <v>HIDY  MENDOZA MENDOZA</v>
      </c>
      <c r="D584" s="163">
        <v>1044422931</v>
      </c>
      <c r="E584" s="140">
        <f>IFERROR(_xlfn.NUMBERVALUE(Data[[#This Row],[CEDULA ]],",","."),_xlfn.NUMBERVALUE(Data[[#This Row],[CEDULA ]],".",","))</f>
        <v>1044422931</v>
      </c>
      <c r="F584" s="140" t="str">
        <f>_xlfn.XLOOKUP(E584,[1]!Data[CEDULA],[1]!Data[CARGO],"No Existe",0,1)</f>
        <v>SUPERNUMERARIO(A)</v>
      </c>
      <c r="G584" s="11" t="str">
        <f>_xlfn.XLOOKUP(E584,[1]!Data[CEDULA],[1]!Data[EMPRESA DONDE PRESTA SERVICIO],"No Existe",0,1)</f>
        <v>COMFAMILIAR ATLANTICO</v>
      </c>
      <c r="H584" s="11" t="str">
        <f>_xlfn.XLOOKUP(E584,[1]!Data[CEDULA],[1]!Data[UBICACIÓN],"No Existe",0,1)</f>
        <v>SEDE CARIBE</v>
      </c>
      <c r="I584" s="11" t="s">
        <v>25912</v>
      </c>
      <c r="J584" s="111" t="str">
        <f>UPPER(TEXT(Data[[#This Row],[F. INICIO]],"mmmm"))</f>
        <v>AGOSTO</v>
      </c>
      <c r="K584" s="13">
        <v>1</v>
      </c>
      <c r="L584" s="11" t="s">
        <v>5</v>
      </c>
      <c r="M584" s="11" t="s">
        <v>25630</v>
      </c>
      <c r="N584" s="141" t="str">
        <f>_xlfn.XLOOKUP(D584,[1]!Data[CEDULA],[1]!Data[EPS/SURA],"No Existe",0,1)</f>
        <v>SALUD TOTAL</v>
      </c>
      <c r="O584" s="5">
        <f>YEAR(Data[[#This Row],[F. INICIO]])</f>
        <v>2018</v>
      </c>
      <c r="P584" s="26">
        <v>43342</v>
      </c>
      <c r="Q584" s="26">
        <v>43342</v>
      </c>
      <c r="R584" s="24" t="s">
        <v>9886</v>
      </c>
      <c r="S584" s="92" t="str">
        <f>IF(Data[[#This Row],[TIPO DE INCAPACIDAD]]="LICENCIA DE PATERNIDAD","Licencia de paternidad",IF(Data[[#This Row],[TIPO DE INCAPACIDAD]]="LICENCIA DE LUTO","Licencia de Luto",_xlfn.IFNA(VLOOKUP(R584,'CIE-10 PARA RIPS'!$A$6:B13749,2,0),"No especificado")))</f>
        <v>Cefalea debida a tension</v>
      </c>
      <c r="T584" t="str">
        <f>IF(P584&lt;&gt;"", IF(P584&gt;0, IF(P584&lt;=DATE(YEAR(P584),MONTH(P584),DAY(P584)), IF(P584&gt;=DATE(YEAR(P584),MONTH(P584),1), IF(K584&gt;10, C584, IF(SUMIFS($K:$K, $C:$C, C584, $P:$P, "&gt;="&amp;DATE(YEAR(P584),MONTH(P584),1), $P:$P, "&lt;="&amp;EOMONTH(P584,0))&gt;10, C584, "")), ""))), "")</f>
        <v/>
      </c>
      <c r="U584" t="str">
        <f>IF(AND(P584&lt;&gt;"", P584&gt;=DATE(YEAR(P584),MONTH(P584),1), SUMIFS($K:$K, $C:$C, C584, $P:$P, "&gt;="&amp;DATE(YEAR(P584),MONTH(P584),1), $P:$P, "&lt;="&amp;EOMONTH(P584,0))&gt;10), K584, "")</f>
        <v/>
      </c>
      <c r="V584" t="str">
        <f>IF(AND(P584&lt;&gt;"", P584&gt;=DATE(YEAR(P584),MONTH(P584),1), SUMIFS($K:$K, $C:$C, C584, $P:$P, "&gt;="&amp;DATE(YEAR(P584),MONTH(P584),1), $P:$P, "&lt;="&amp;EOMONTH(P584,0))&gt;10), YEAR(P584), "")</f>
        <v/>
      </c>
      <c r="W584" t="str">
        <f>IF(AND(P584&lt;&gt;"", P584&gt;=DATE(YEAR(P584),MONTH(P584),1), SUMIFS($K:$K, $C:$C, C584, $P:$P, "&gt;="&amp;DATE(YEAR(P584),MONTH(P584),1), $P:$P, "&lt;="&amp;EOMONTH(P584,0))&gt;10), TEXT(P584, "MMMM"), "")</f>
        <v/>
      </c>
      <c r="X584" t="str" cm="1">
        <f t="array" ref="X584">IF(AND(P584&lt;&gt;"", P584&gt;=DATE(YEAR(P584),MONTH(P584),1), SUMIFS($K:$K, $C:$C, C584, $P:$P, "&gt;="&amp;DATE(YEAR(P584),MONTH(P584),1), $P:$P, "&lt;="&amp;EOMONTH(P584,0))&gt;10), _xlfn.TEXTJOIN(", ", TRUE, _xlfn._xlws.FILTER($R:$R, ($C:$C=C584) * ($P:$P&gt;=DATE(YEAR(P584),MONTH(P584),1)) * ($P:$P&lt;=EOMONTH(P584,0)))), "")</f>
        <v/>
      </c>
      <c r="Y584" t="str" cm="1">
        <f t="array" ref="Y584">IF(AND(P584&lt;&gt;"", P584&gt;=DATE(YEAR(P584),MONTH(P584),1), SUMIFS($K:$K, $C:$C, C584, $P:$P, "&gt;="&amp;DATE(YEAR(P584),MONTH(P584),1), $P:$P, "&lt;="&amp;EOMONTH(P584,0))&gt;10), _xlfn.TEXTJOIN(", ", TRUE, _xlfn._xlws.FILTER($S:$S, ($C:$C=C584) * ($P:$P&gt;=DATE(YEAR(P584),MONTH(P584),1)) * ($P:$P&lt;=EOMONTH(P584,0)))), "")</f>
        <v/>
      </c>
    </row>
    <row r="585" spans="1:25" x14ac:dyDescent="0.25">
      <c r="A585" s="83">
        <v>578</v>
      </c>
      <c r="B585" s="111" t="s">
        <v>26038</v>
      </c>
      <c r="C585" s="159" t="str">
        <f>_xlfn.XLOOKUP(D585,[1]!Data[CEDULA],[1]!Data[Nombre Completo],"No Existe",0,1)</f>
        <v>PABLA EMILIA SANDOVAL DE CASTRO</v>
      </c>
      <c r="D585" s="162">
        <v>32649558</v>
      </c>
      <c r="E585" s="139">
        <f>IFERROR(_xlfn.NUMBERVALUE(Data[[#This Row],[CEDULA ]],",","."),_xlfn.NUMBERVALUE(Data[[#This Row],[CEDULA ]],".",","))</f>
        <v>32649558</v>
      </c>
      <c r="F585" s="139" t="str">
        <f>_xlfn.XLOOKUP(E585,[1]!Data[CEDULA],[1]!Data[CARGO],"No Existe",0,1)</f>
        <v>MANIPULADOR DE ALIMENTOS</v>
      </c>
      <c r="G585" s="11" t="str">
        <f>_xlfn.XLOOKUP(E585,[1]!Data[CEDULA],[1]!Data[EMPRESA DONDE PRESTA SERVICIO],"No Existe",0,1)</f>
        <v>COMFAMILIAR ATLANTICO</v>
      </c>
      <c r="H585" s="11" t="str">
        <f>_xlfn.XLOOKUP(E585,[1]!Data[CEDULA],[1]!Data[UBICACIÓN],"No Existe",0,1)</f>
        <v>C.R.U</v>
      </c>
      <c r="I585" s="11" t="s">
        <v>25911</v>
      </c>
      <c r="J585" s="111" t="str">
        <f>UPPER(TEXT(Data[[#This Row],[F. INICIO]],"mmmm"))</f>
        <v>AGOSTO</v>
      </c>
      <c r="K585" s="13">
        <v>1</v>
      </c>
      <c r="L585" s="11" t="s">
        <v>5</v>
      </c>
      <c r="M585" s="11" t="s">
        <v>25630</v>
      </c>
      <c r="N585" s="141" t="str">
        <f>_xlfn.XLOOKUP(D585,[1]!Data[CEDULA],[1]!Data[EPS/SURA],"No Existe",0,1)</f>
        <v>EPS/SURA</v>
      </c>
      <c r="O585" s="5">
        <f>YEAR(Data[[#This Row],[F. INICIO]])</f>
        <v>2018</v>
      </c>
      <c r="P585" s="26">
        <v>43341</v>
      </c>
      <c r="Q585" s="26">
        <v>43341</v>
      </c>
      <c r="R585" s="24" t="s">
        <v>9886</v>
      </c>
      <c r="S585" s="92" t="str">
        <f>IF(Data[[#This Row],[TIPO DE INCAPACIDAD]]="LICENCIA DE PATERNIDAD","Licencia de paternidad",IF(Data[[#This Row],[TIPO DE INCAPACIDAD]]="LICENCIA DE LUTO","Licencia de Luto",_xlfn.IFNA(VLOOKUP(R585,'CIE-10 PARA RIPS'!$A$6:B13750,2,0),"No especificado")))</f>
        <v>Cefalea debida a tension</v>
      </c>
      <c r="T585" t="str">
        <f>IF(P585&lt;&gt;"", IF(P585&gt;0, IF(P585&lt;=DATE(YEAR(P585),MONTH(P585),DAY(P585)), IF(P585&gt;=DATE(YEAR(P585),MONTH(P585),1), IF(K585&gt;10, C585, IF(SUMIFS($K:$K, $C:$C, C585, $P:$P, "&gt;="&amp;DATE(YEAR(P585),MONTH(P585),1), $P:$P, "&lt;="&amp;EOMONTH(P585,0))&gt;10, C585, "")), ""))), "")</f>
        <v/>
      </c>
      <c r="U585" t="str">
        <f>IF(AND(P585&lt;&gt;"", P585&gt;=DATE(YEAR(P585),MONTH(P585),1), SUMIFS($K:$K, $C:$C, C585, $P:$P, "&gt;="&amp;DATE(YEAR(P585),MONTH(P585),1), $P:$P, "&lt;="&amp;EOMONTH(P585,0))&gt;10), K585, "")</f>
        <v/>
      </c>
      <c r="V585" t="str">
        <f>IF(AND(P585&lt;&gt;"", P585&gt;=DATE(YEAR(P585),MONTH(P585),1), SUMIFS($K:$K, $C:$C, C585, $P:$P, "&gt;="&amp;DATE(YEAR(P585),MONTH(P585),1), $P:$P, "&lt;="&amp;EOMONTH(P585,0))&gt;10), YEAR(P585), "")</f>
        <v/>
      </c>
      <c r="W585" t="str">
        <f>IF(AND(P585&lt;&gt;"", P585&gt;=DATE(YEAR(P585),MONTH(P585),1), SUMIFS($K:$K, $C:$C, C585, $P:$P, "&gt;="&amp;DATE(YEAR(P585),MONTH(P585),1), $P:$P, "&lt;="&amp;EOMONTH(P585,0))&gt;10), TEXT(P585, "MMMM"), "")</f>
        <v/>
      </c>
      <c r="X585" t="str" cm="1">
        <f t="array" ref="X585">IF(AND(P585&lt;&gt;"", P585&gt;=DATE(YEAR(P585),MONTH(P585),1), SUMIFS($K:$K, $C:$C, C585, $P:$P, "&gt;="&amp;DATE(YEAR(P585),MONTH(P585),1), $P:$P, "&lt;="&amp;EOMONTH(P585,0))&gt;10), _xlfn.TEXTJOIN(", ", TRUE, _xlfn._xlws.FILTER($R:$R, ($C:$C=C585) * ($P:$P&gt;=DATE(YEAR(P585),MONTH(P585),1)) * ($P:$P&lt;=EOMONTH(P585,0)))), "")</f>
        <v/>
      </c>
      <c r="Y585" t="str" cm="1">
        <f t="array" ref="Y585">IF(AND(P585&lt;&gt;"", P585&gt;=DATE(YEAR(P585),MONTH(P585),1), SUMIFS($K:$K, $C:$C, C585, $P:$P, "&gt;="&amp;DATE(YEAR(P585),MONTH(P585),1), $P:$P, "&lt;="&amp;EOMONTH(P585,0))&gt;10), _xlfn.TEXTJOIN(", ", TRUE, _xlfn._xlws.FILTER($S:$S, ($C:$C=C585) * ($P:$P&gt;=DATE(YEAR(P585),MONTH(P585),1)) * ($P:$P&lt;=EOMONTH(P585,0)))), "")</f>
        <v/>
      </c>
    </row>
    <row r="586" spans="1:25" x14ac:dyDescent="0.25">
      <c r="A586" s="83">
        <v>579</v>
      </c>
      <c r="B586" s="111" t="s">
        <v>26038</v>
      </c>
      <c r="C586" s="159" t="str">
        <f>_xlfn.XLOOKUP(D586,[1]!Data[CEDULA],[1]!Data[Nombre Completo],"No Existe",0,1)</f>
        <v>HARRY ALBERTO SANTOYA MARIOTTE</v>
      </c>
      <c r="D586" s="162">
        <v>8801424</v>
      </c>
      <c r="E586" s="139">
        <f>IFERROR(_xlfn.NUMBERVALUE(Data[[#This Row],[CEDULA ]],",","."),_xlfn.NUMBERVALUE(Data[[#This Row],[CEDULA ]],".",","))</f>
        <v>8801424</v>
      </c>
      <c r="F586" s="139" t="str">
        <f>_xlfn.XLOOKUP(E586,[1]!Data[CEDULA],[1]!Data[CARGO],"No Existe",0,1)</f>
        <v>SUPERNUMERARIO(A)</v>
      </c>
      <c r="G586" s="11" t="str">
        <f>_xlfn.XLOOKUP(E586,[1]!Data[CEDULA],[1]!Data[EMPRESA DONDE PRESTA SERVICIO],"No Existe",0,1)</f>
        <v>COMFAMILIAR ATLANTICO</v>
      </c>
      <c r="H586" s="11" t="str">
        <f>_xlfn.XLOOKUP(E586,[1]!Data[CEDULA],[1]!Data[UBICACIÓN],"No Existe",0,1)</f>
        <v>CENTRO RECREACIONAL CLL 48</v>
      </c>
      <c r="I586" s="11" t="s">
        <v>25912</v>
      </c>
      <c r="J586" s="111" t="str">
        <f>UPPER(TEXT(Data[[#This Row],[F. INICIO]],"mmmm"))</f>
        <v>AGOSTO</v>
      </c>
      <c r="K586" s="13">
        <v>1</v>
      </c>
      <c r="L586" s="11" t="s">
        <v>5</v>
      </c>
      <c r="M586" s="11" t="s">
        <v>25630</v>
      </c>
      <c r="N586" s="141" t="str">
        <f>_xlfn.XLOOKUP(D586,[1]!Data[CEDULA],[1]!Data[EPS/SURA],"No Existe",0,1)</f>
        <v>EPS/SURA</v>
      </c>
      <c r="O586" s="5">
        <f>YEAR(Data[[#This Row],[F. INICIO]])</f>
        <v>2018</v>
      </c>
      <c r="P586" s="26">
        <v>43337</v>
      </c>
      <c r="Q586" s="26">
        <v>43337</v>
      </c>
      <c r="R586" s="11" t="s">
        <v>7682</v>
      </c>
      <c r="S586" s="92" t="str">
        <f>IF(Data[[#This Row],[TIPO DE INCAPACIDAD]]="LICENCIA DE PATERNIDAD","Licencia de paternidad",IF(Data[[#This Row],[TIPO DE INCAPACIDAD]]="LICENCIA DE LUTO","Licencia de Luto",_xlfn.IFNA(VLOOKUP(R586,'CIE-10 PARA RIPS'!$A$6:B13751,2,0),"No especificado")))</f>
        <v>Lumbago no especificado</v>
      </c>
      <c r="T586" t="str">
        <f>IF(P586&lt;&gt;"", IF(P586&gt;0, IF(P586&lt;=DATE(YEAR(P586),MONTH(P586),DAY(P586)), IF(P586&gt;=DATE(YEAR(P586),MONTH(P586),1), IF(K586&gt;10, C586, IF(SUMIFS($K:$K, $C:$C, C586, $P:$P, "&gt;="&amp;DATE(YEAR(P586),MONTH(P586),1), $P:$P, "&lt;="&amp;EOMONTH(P586,0))&gt;10, C586, "")), ""))), "")</f>
        <v/>
      </c>
      <c r="U586" t="str">
        <f>IF(AND(P586&lt;&gt;"", P586&gt;=DATE(YEAR(P586),MONTH(P586),1), SUMIFS($K:$K, $C:$C, C586, $P:$P, "&gt;="&amp;DATE(YEAR(P586),MONTH(P586),1), $P:$P, "&lt;="&amp;EOMONTH(P586,0))&gt;10), K586, "")</f>
        <v/>
      </c>
      <c r="V586" t="str">
        <f>IF(AND(P586&lt;&gt;"", P586&gt;=DATE(YEAR(P586),MONTH(P586),1), SUMIFS($K:$K, $C:$C, C586, $P:$P, "&gt;="&amp;DATE(YEAR(P586),MONTH(P586),1), $P:$P, "&lt;="&amp;EOMONTH(P586,0))&gt;10), YEAR(P586), "")</f>
        <v/>
      </c>
      <c r="W586" t="str">
        <f>IF(AND(P586&lt;&gt;"", P586&gt;=DATE(YEAR(P586),MONTH(P586),1), SUMIFS($K:$K, $C:$C, C586, $P:$P, "&gt;="&amp;DATE(YEAR(P586),MONTH(P586),1), $P:$P, "&lt;="&amp;EOMONTH(P586,0))&gt;10), TEXT(P586, "MMMM"), "")</f>
        <v/>
      </c>
      <c r="X586" t="str" cm="1">
        <f t="array" ref="X586">IF(AND(P586&lt;&gt;"", P586&gt;=DATE(YEAR(P586),MONTH(P586),1), SUMIFS($K:$K, $C:$C, C586, $P:$P, "&gt;="&amp;DATE(YEAR(P586),MONTH(P586),1), $P:$P, "&lt;="&amp;EOMONTH(P586,0))&gt;10), _xlfn.TEXTJOIN(", ", TRUE, _xlfn._xlws.FILTER($R:$R, ($C:$C=C586) * ($P:$P&gt;=DATE(YEAR(P586),MONTH(P586),1)) * ($P:$P&lt;=EOMONTH(P586,0)))), "")</f>
        <v/>
      </c>
      <c r="Y586" t="str" cm="1">
        <f t="array" ref="Y586">IF(AND(P586&lt;&gt;"", P586&gt;=DATE(YEAR(P586),MONTH(P586),1), SUMIFS($K:$K, $C:$C, C586, $P:$P, "&gt;="&amp;DATE(YEAR(P586),MONTH(P586),1), $P:$P, "&lt;="&amp;EOMONTH(P586,0))&gt;10), _xlfn.TEXTJOIN(", ", TRUE, _xlfn._xlws.FILTER($S:$S, ($C:$C=C586) * ($P:$P&gt;=DATE(YEAR(P586),MONTH(P586),1)) * ($P:$P&lt;=EOMONTH(P586,0)))), "")</f>
        <v/>
      </c>
    </row>
    <row r="587" spans="1:25" ht="30" x14ac:dyDescent="0.25">
      <c r="A587" s="83">
        <v>580</v>
      </c>
      <c r="B587" s="111" t="s">
        <v>26038</v>
      </c>
      <c r="C587" s="159" t="str">
        <f>_xlfn.XLOOKUP(D587,[1]!Data[CEDULA],[1]!Data[Nombre Completo],"No Existe",0,1)</f>
        <v>SHAKIRA DAYANS SANTOYA MARIOTTE</v>
      </c>
      <c r="D587" s="162">
        <v>1140841070</v>
      </c>
      <c r="E587" s="139">
        <f>IFERROR(_xlfn.NUMBERVALUE(Data[[#This Row],[CEDULA ]],",","."),_xlfn.NUMBERVALUE(Data[[#This Row],[CEDULA ]],".",","))</f>
        <v>1140841070</v>
      </c>
      <c r="F587" s="139" t="str">
        <f>_xlfn.XLOOKUP(E587,[1]!Data[CEDULA],[1]!Data[CARGO],"No Existe",0,1)</f>
        <v>AUXILIAR</v>
      </c>
      <c r="G587" s="11" t="str">
        <f>_xlfn.XLOOKUP(E587,[1]!Data[CEDULA],[1]!Data[EMPRESA DONDE PRESTA SERVICIO],"No Existe",0,1)</f>
        <v>COMFAMILIAR ATLANTICO</v>
      </c>
      <c r="H587" s="11" t="str">
        <f>_xlfn.XLOOKUP(E587,[1]!Data[CEDULA],[1]!Data[UBICACIÓN],"No Existe",0,1)</f>
        <v>C.ATENCION C.82</v>
      </c>
      <c r="I587" s="11" t="s">
        <v>25911</v>
      </c>
      <c r="J587" s="111" t="str">
        <f>UPPER(TEXT(Data[[#This Row],[F. INICIO]],"mmmm"))</f>
        <v>AGOSTO</v>
      </c>
      <c r="K587" s="13">
        <v>1</v>
      </c>
      <c r="L587" s="11" t="s">
        <v>5</v>
      </c>
      <c r="M587" s="11" t="s">
        <v>25630</v>
      </c>
      <c r="N587" s="141" t="str">
        <f>_xlfn.XLOOKUP(D587,[1]!Data[CEDULA],[1]!Data[EPS/SURA],"No Existe",0,1)</f>
        <v>EPS/SURA</v>
      </c>
      <c r="O587" s="5">
        <f>YEAR(Data[[#This Row],[F. INICIO]])</f>
        <v>2018</v>
      </c>
      <c r="P587" s="26">
        <v>43336</v>
      </c>
      <c r="Q587" s="26">
        <v>43336</v>
      </c>
      <c r="R587" s="11" t="s">
        <v>4753</v>
      </c>
      <c r="S587" s="92" t="str">
        <f>IF(Data[[#This Row],[TIPO DE INCAPACIDAD]]="LICENCIA DE PATERNIDAD","Licencia de paternidad",IF(Data[[#This Row],[TIPO DE INCAPACIDAD]]="LICENCIA DE LUTO","Licencia de Luto",_xlfn.IFNA(VLOOKUP(R587,'CIE-10 PARA RIPS'!$A$6:B13752,2,0),"No especificado")))</f>
        <v>Esguinces y torceduras de otros sitios y los no especificados del pie</v>
      </c>
      <c r="T587" t="str">
        <f>IF(P587&lt;&gt;"", IF(P587&gt;0, IF(P587&lt;=DATE(YEAR(P587),MONTH(P587),DAY(P587)), IF(P587&gt;=DATE(YEAR(P587),MONTH(P587),1), IF(K587&gt;10, C587, IF(SUMIFS($K:$K, $C:$C, C587, $P:$P, "&gt;="&amp;DATE(YEAR(P587),MONTH(P587),1), $P:$P, "&lt;="&amp;EOMONTH(P587,0))&gt;10, C587, "")), ""))), "")</f>
        <v/>
      </c>
      <c r="U587" t="str">
        <f>IF(AND(P587&lt;&gt;"", P587&gt;=DATE(YEAR(P587),MONTH(P587),1), SUMIFS($K:$K, $C:$C, C587, $P:$P, "&gt;="&amp;DATE(YEAR(P587),MONTH(P587),1), $P:$P, "&lt;="&amp;EOMONTH(P587,0))&gt;10), K587, "")</f>
        <v/>
      </c>
      <c r="V587" t="str">
        <f>IF(AND(P587&lt;&gt;"", P587&gt;=DATE(YEAR(P587),MONTH(P587),1), SUMIFS($K:$K, $C:$C, C587, $P:$P, "&gt;="&amp;DATE(YEAR(P587),MONTH(P587),1), $P:$P, "&lt;="&amp;EOMONTH(P587,0))&gt;10), YEAR(P587), "")</f>
        <v/>
      </c>
      <c r="W587" t="str">
        <f>IF(AND(P587&lt;&gt;"", P587&gt;=DATE(YEAR(P587),MONTH(P587),1), SUMIFS($K:$K, $C:$C, C587, $P:$P, "&gt;="&amp;DATE(YEAR(P587),MONTH(P587),1), $P:$P, "&lt;="&amp;EOMONTH(P587,0))&gt;10), TEXT(P587, "MMMM"), "")</f>
        <v/>
      </c>
      <c r="X587" t="str" cm="1">
        <f t="array" ref="X587">IF(AND(P587&lt;&gt;"", P587&gt;=DATE(YEAR(P587),MONTH(P587),1), SUMIFS($K:$K, $C:$C, C587, $P:$P, "&gt;="&amp;DATE(YEAR(P587),MONTH(P587),1), $P:$P, "&lt;="&amp;EOMONTH(P587,0))&gt;10), _xlfn.TEXTJOIN(", ", TRUE, _xlfn._xlws.FILTER($R:$R, ($C:$C=C587) * ($P:$P&gt;=DATE(YEAR(P587),MONTH(P587),1)) * ($P:$P&lt;=EOMONTH(P587,0)))), "")</f>
        <v/>
      </c>
      <c r="Y587" t="str" cm="1">
        <f t="array" ref="Y587">IF(AND(P587&lt;&gt;"", P587&gt;=DATE(YEAR(P587),MONTH(P587),1), SUMIFS($K:$K, $C:$C, C587, $P:$P, "&gt;="&amp;DATE(YEAR(P587),MONTH(P587),1), $P:$P, "&lt;="&amp;EOMONTH(P587,0))&gt;10), _xlfn.TEXTJOIN(", ", TRUE, _xlfn._xlws.FILTER($S:$S, ($C:$C=C587) * ($P:$P&gt;=DATE(YEAR(P587),MONTH(P587),1)) * ($P:$P&lt;=EOMONTH(P587,0)))), "")</f>
        <v/>
      </c>
    </row>
    <row r="588" spans="1:25" x14ac:dyDescent="0.25">
      <c r="A588" s="83">
        <v>581</v>
      </c>
      <c r="B588" s="111" t="s">
        <v>26038</v>
      </c>
      <c r="C588" s="159" t="str">
        <f>_xlfn.XLOOKUP(D588,[1]!Data[CEDULA],[1]!Data[Nombre Completo],"No Existe",0,1)</f>
        <v>DARLINE ISABEL REDONDO HERNANDEZ</v>
      </c>
      <c r="D588" s="162">
        <v>22512113</v>
      </c>
      <c r="E588" s="139">
        <f>IFERROR(_xlfn.NUMBERVALUE(Data[[#This Row],[CEDULA ]],",","."),_xlfn.NUMBERVALUE(Data[[#This Row],[CEDULA ]],".",","))</f>
        <v>22512113</v>
      </c>
      <c r="F588" s="139" t="str">
        <f>_xlfn.XLOOKUP(E588,[1]!Data[CEDULA],[1]!Data[CARGO],"No Existe",0,1)</f>
        <v>RECEPCIONISTA</v>
      </c>
      <c r="G588" s="11" t="str">
        <f>_xlfn.XLOOKUP(E588,[1]!Data[CEDULA],[1]!Data[EMPRESA DONDE PRESTA SERVICIO],"No Existe",0,1)</f>
        <v>COMFAMILIAR ATLANTICO</v>
      </c>
      <c r="H588" s="11" t="str">
        <f>_xlfn.XLOOKUP(E588,[1]!Data[CEDULA],[1]!Data[UBICACIÓN],"No Existe",0,1)</f>
        <v>CENTRO RECREACIONAL TURIPANA</v>
      </c>
      <c r="I588" s="11" t="s">
        <v>25911</v>
      </c>
      <c r="J588" s="111" t="str">
        <f>UPPER(TEXT(Data[[#This Row],[F. INICIO]],"mmmm"))</f>
        <v>AGOSTO</v>
      </c>
      <c r="K588" s="13">
        <v>2</v>
      </c>
      <c r="L588" s="11" t="s">
        <v>5</v>
      </c>
      <c r="M588" s="11" t="s">
        <v>25630</v>
      </c>
      <c r="N588" s="141" t="str">
        <f>_xlfn.XLOOKUP(D588,[1]!Data[CEDULA],[1]!Data[EPS/SURA],"No Existe",0,1)</f>
        <v>SALUD TOTAL</v>
      </c>
      <c r="O588" s="5">
        <f>YEAR(Data[[#This Row],[F. INICIO]])</f>
        <v>2018</v>
      </c>
      <c r="P588" s="26">
        <v>43314</v>
      </c>
      <c r="Q588" s="7">
        <v>43315</v>
      </c>
      <c r="R588" s="24" t="s">
        <v>9886</v>
      </c>
      <c r="S588" s="92" t="str">
        <f>IF(Data[[#This Row],[TIPO DE INCAPACIDAD]]="LICENCIA DE PATERNIDAD","Licencia de paternidad",IF(Data[[#This Row],[TIPO DE INCAPACIDAD]]="LICENCIA DE LUTO","Licencia de Luto",_xlfn.IFNA(VLOOKUP(R588,'CIE-10 PARA RIPS'!$A$6:B13753,2,0),"No especificado")))</f>
        <v>Cefalea debida a tension</v>
      </c>
      <c r="T588" t="str">
        <f>IF(P588&lt;&gt;"", IF(P588&gt;0, IF(P588&lt;=DATE(YEAR(P588),MONTH(P588),DAY(P588)), IF(P588&gt;=DATE(YEAR(P588),MONTH(P588),1), IF(K588&gt;10, C588, IF(SUMIFS($K:$K, $C:$C, C588, $P:$P, "&gt;="&amp;DATE(YEAR(P588),MONTH(P588),1), $P:$P, "&lt;="&amp;EOMONTH(P588,0))&gt;10, C588, "")), ""))), "")</f>
        <v/>
      </c>
      <c r="U588" t="str">
        <f>IF(AND(P588&lt;&gt;"", P588&gt;=DATE(YEAR(P588),MONTH(P588),1), SUMIFS($K:$K, $C:$C, C588, $P:$P, "&gt;="&amp;DATE(YEAR(P588),MONTH(P588),1), $P:$P, "&lt;="&amp;EOMONTH(P588,0))&gt;10), K588, "")</f>
        <v/>
      </c>
      <c r="V588" t="str">
        <f>IF(AND(P588&lt;&gt;"", P588&gt;=DATE(YEAR(P588),MONTH(P588),1), SUMIFS($K:$K, $C:$C, C588, $P:$P, "&gt;="&amp;DATE(YEAR(P588),MONTH(P588),1), $P:$P, "&lt;="&amp;EOMONTH(P588,0))&gt;10), YEAR(P588), "")</f>
        <v/>
      </c>
      <c r="W588" t="str">
        <f>IF(AND(P588&lt;&gt;"", P588&gt;=DATE(YEAR(P588),MONTH(P588),1), SUMIFS($K:$K, $C:$C, C588, $P:$P, "&gt;="&amp;DATE(YEAR(P588),MONTH(P588),1), $P:$P, "&lt;="&amp;EOMONTH(P588,0))&gt;10), TEXT(P588, "MMMM"), "")</f>
        <v/>
      </c>
      <c r="X588" t="str" cm="1">
        <f t="array" ref="X588">IF(AND(P588&lt;&gt;"", P588&gt;=DATE(YEAR(P588),MONTH(P588),1), SUMIFS($K:$K, $C:$C, C588, $P:$P, "&gt;="&amp;DATE(YEAR(P588),MONTH(P588),1), $P:$P, "&lt;="&amp;EOMONTH(P588,0))&gt;10), _xlfn.TEXTJOIN(", ", TRUE, _xlfn._xlws.FILTER($R:$R, ($C:$C=C588) * ($P:$P&gt;=DATE(YEAR(P588),MONTH(P588),1)) * ($P:$P&lt;=EOMONTH(P588,0)))), "")</f>
        <v/>
      </c>
      <c r="Y588" t="str" cm="1">
        <f t="array" ref="Y588">IF(AND(P588&lt;&gt;"", P588&gt;=DATE(YEAR(P588),MONTH(P588),1), SUMIFS($K:$K, $C:$C, C588, $P:$P, "&gt;="&amp;DATE(YEAR(P588),MONTH(P588),1), $P:$P, "&lt;="&amp;EOMONTH(P588,0))&gt;10), _xlfn.TEXTJOIN(", ", TRUE, _xlfn._xlws.FILTER($S:$S, ($C:$C=C588) * ($P:$P&gt;=DATE(YEAR(P588),MONTH(P588),1)) * ($P:$P&lt;=EOMONTH(P588,0)))), "")</f>
        <v/>
      </c>
    </row>
    <row r="589" spans="1:25" x14ac:dyDescent="0.25">
      <c r="A589" s="83">
        <v>582</v>
      </c>
      <c r="B589" s="111" t="s">
        <v>26038</v>
      </c>
      <c r="C589" s="159" t="str">
        <f>_xlfn.XLOOKUP(D589,[1]!Data[CEDULA],[1]!Data[Nombre Completo],"No Existe",0,1)</f>
        <v>JESUS ALBERTO BARRERA ANGULO</v>
      </c>
      <c r="D589">
        <v>1143436246</v>
      </c>
      <c r="E589" s="140">
        <f>IFERROR(_xlfn.NUMBERVALUE(Data[[#This Row],[CEDULA ]],",","."),_xlfn.NUMBERVALUE(Data[[#This Row],[CEDULA ]],".",","))</f>
        <v>1143436246</v>
      </c>
      <c r="F589" s="140" t="str">
        <f>_xlfn.XLOOKUP(E589,[1]!Data[CEDULA],[1]!Data[CARGO],"No Existe",0,1)</f>
        <v>AUXILIAR DE DEPORTES</v>
      </c>
      <c r="G589" s="11" t="str">
        <f>_xlfn.XLOOKUP(E589,[1]!Data[CEDULA],[1]!Data[EMPRESA DONDE PRESTA SERVICIO],"No Existe",0,1)</f>
        <v>COMFAMILIAR ATLANTICO</v>
      </c>
      <c r="H589" s="11" t="str">
        <f>_xlfn.XLOOKUP(E589,[1]!Data[CEDULA],[1]!Data[UBICACIÓN],"No Existe",0,1)</f>
        <v>RECREACION Y TURISMO</v>
      </c>
      <c r="I589" s="11" t="s">
        <v>25912</v>
      </c>
      <c r="J589" s="111" t="str">
        <f>UPPER(TEXT(Data[[#This Row],[F. INICIO]],"mmmm"))</f>
        <v>SEPTIEMBRE</v>
      </c>
      <c r="K589" s="13">
        <v>1</v>
      </c>
      <c r="L589" s="11" t="s">
        <v>5</v>
      </c>
      <c r="M589" s="11" t="s">
        <v>25630</v>
      </c>
      <c r="N589" s="141" t="str">
        <f>_xlfn.XLOOKUP(D589,[1]!Data[CEDULA],[1]!Data[EPS/SURA],"No Existe",0,1)</f>
        <v>EPS/SURA</v>
      </c>
      <c r="O589" s="5">
        <f>YEAR(Data[[#This Row],[F. INICIO]])</f>
        <v>2017</v>
      </c>
      <c r="P589" s="19">
        <v>42989</v>
      </c>
      <c r="Q589" s="19">
        <v>42989</v>
      </c>
      <c r="R589" s="11" t="s">
        <v>4625</v>
      </c>
      <c r="S589" s="92" t="str">
        <f>IF(Data[[#This Row],[TIPO DE INCAPACIDAD]]="LICENCIA DE PATERNIDAD","Licencia de paternidad",IF(Data[[#This Row],[TIPO DE INCAPACIDAD]]="LICENCIA DE LUTO","Licencia de Luto",_xlfn.IFNA(VLOOKUP(R589,'CIE-10 PARA RIPS'!$A$6:B13754,2,0),"No especificado")))</f>
        <v>Cuerpo extrano en el saco conjuntival</v>
      </c>
      <c r="T589" t="str">
        <f>IF(P589&lt;&gt;"", IF(P589&gt;0, IF(P589&lt;=DATE(YEAR(P589),MONTH(P589),DAY(P589)), IF(P589&gt;=DATE(YEAR(P589),MONTH(P589),1), IF(K589&gt;10, C589, IF(SUMIFS($K:$K, $C:$C, C589, $P:$P, "&gt;="&amp;DATE(YEAR(P589),MONTH(P589),1), $P:$P, "&lt;="&amp;EOMONTH(P589,0))&gt;10, C589, "")), ""))), "")</f>
        <v/>
      </c>
      <c r="U589" t="str">
        <f>IF(AND(P589&lt;&gt;"", P589&gt;=DATE(YEAR(P589),MONTH(P589),1), SUMIFS($K:$K, $C:$C, C589, $P:$P, "&gt;="&amp;DATE(YEAR(P589),MONTH(P589),1), $P:$P, "&lt;="&amp;EOMONTH(P589,0))&gt;10), K589, "")</f>
        <v/>
      </c>
      <c r="V589" t="str">
        <f>IF(AND(P589&lt;&gt;"", P589&gt;=DATE(YEAR(P589),MONTH(P589),1), SUMIFS($K:$K, $C:$C, C589, $P:$P, "&gt;="&amp;DATE(YEAR(P589),MONTH(P589),1), $P:$P, "&lt;="&amp;EOMONTH(P589,0))&gt;10), YEAR(P589), "")</f>
        <v/>
      </c>
      <c r="W589" t="str">
        <f>IF(AND(P589&lt;&gt;"", P589&gt;=DATE(YEAR(P589),MONTH(P589),1), SUMIFS($K:$K, $C:$C, C589, $P:$P, "&gt;="&amp;DATE(YEAR(P589),MONTH(P589),1), $P:$P, "&lt;="&amp;EOMONTH(P589,0))&gt;10), TEXT(P589, "MMMM"), "")</f>
        <v/>
      </c>
      <c r="X589" t="str" cm="1">
        <f t="array" ref="X589">IF(AND(P589&lt;&gt;"", P589&gt;=DATE(YEAR(P589),MONTH(P589),1), SUMIFS($K:$K, $C:$C, C589, $P:$P, "&gt;="&amp;DATE(YEAR(P589),MONTH(P589),1), $P:$P, "&lt;="&amp;EOMONTH(P589,0))&gt;10), _xlfn.TEXTJOIN(", ", TRUE, _xlfn._xlws.FILTER($R:$R, ($C:$C=C589) * ($P:$P&gt;=DATE(YEAR(P589),MONTH(P589),1)) * ($P:$P&lt;=EOMONTH(P589,0)))), "")</f>
        <v/>
      </c>
      <c r="Y589" t="str" cm="1">
        <f t="array" ref="Y589">IF(AND(P589&lt;&gt;"", P589&gt;=DATE(YEAR(P589),MONTH(P589),1), SUMIFS($K:$K, $C:$C, C589, $P:$P, "&gt;="&amp;DATE(YEAR(P589),MONTH(P589),1), $P:$P, "&lt;="&amp;EOMONTH(P589,0))&gt;10), _xlfn.TEXTJOIN(", ", TRUE, _xlfn._xlws.FILTER($S:$S, ($C:$C=C589) * ($P:$P&gt;=DATE(YEAR(P589),MONTH(P589),1)) * ($P:$P&lt;=EOMONTH(P589,0)))), "")</f>
        <v/>
      </c>
    </row>
    <row r="590" spans="1:25" ht="30" x14ac:dyDescent="0.25">
      <c r="A590" s="83">
        <v>583</v>
      </c>
      <c r="B590" s="111" t="s">
        <v>26038</v>
      </c>
      <c r="C590" s="159" t="str">
        <f>_xlfn.XLOOKUP(D590,[1]!Data[CEDULA],[1]!Data[Nombre Completo],"No Existe",0,1)</f>
        <v>JHONNY MANUEL ARRIETA LLANOS</v>
      </c>
      <c r="D590" s="162">
        <v>8699499</v>
      </c>
      <c r="E590" s="139">
        <f>IFERROR(_xlfn.NUMBERVALUE(Data[[#This Row],[CEDULA ]],",","."),_xlfn.NUMBERVALUE(Data[[#This Row],[CEDULA ]],".",","))</f>
        <v>8699499</v>
      </c>
      <c r="F590" s="139" t="str">
        <f>_xlfn.XLOOKUP(E590,[1]!Data[CEDULA],[1]!Data[CARGO],"No Existe",0,1)</f>
        <v>SUPERNUMERARIO(A)</v>
      </c>
      <c r="G590" s="11" t="str">
        <f>_xlfn.XLOOKUP(E590,[1]!Data[CEDULA],[1]!Data[EMPRESA DONDE PRESTA SERVICIO],"No Existe",0,1)</f>
        <v>COMFAMILIAR ATLANTICO</v>
      </c>
      <c r="H590" s="11" t="str">
        <f>_xlfn.XLOOKUP(E590,[1]!Data[CEDULA],[1]!Data[UBICACIÓN],"No Existe",0,1)</f>
        <v>SEDE NORTE MERCADEO</v>
      </c>
      <c r="I590" s="11" t="s">
        <v>25912</v>
      </c>
      <c r="J590" s="111" t="str">
        <f>UPPER(TEXT(Data[[#This Row],[F. INICIO]],"mmmm"))</f>
        <v>JUNIO</v>
      </c>
      <c r="K590" s="13">
        <v>2</v>
      </c>
      <c r="L590" s="11" t="s">
        <v>5</v>
      </c>
      <c r="M590" s="11" t="s">
        <v>25630</v>
      </c>
      <c r="N590" s="141" t="str">
        <f>_xlfn.XLOOKUP(D590,[1]!Data[CEDULA],[1]!Data[EPS/SURA],"No Existe",0,1)</f>
        <v>CAJACOPI</v>
      </c>
      <c r="O590" s="5">
        <f>YEAR(Data[[#This Row],[F. INICIO]])</f>
        <v>2018</v>
      </c>
      <c r="P590" s="26">
        <v>43272</v>
      </c>
      <c r="Q590" s="7">
        <v>43273</v>
      </c>
      <c r="R590" s="11" t="s">
        <v>64</v>
      </c>
      <c r="S590" s="92" t="str">
        <f>IF(Data[[#This Row],[TIPO DE INCAPACIDAD]]="LICENCIA DE PATERNIDAD","Licencia de paternidad",IF(Data[[#This Row],[TIPO DE INCAPACIDAD]]="LICENCIA DE LUTO","Licencia de Luto",_xlfn.IFNA(VLOOKUP(R590,'CIE-10 PARA RIPS'!$A$6:B13755,2,0),"No especificado")))</f>
        <v>Infeccion aguda de las vias respiratorias superiores, no especificada</v>
      </c>
      <c r="T590" t="str">
        <f>IF(P590&lt;&gt;"", IF(P590&gt;0, IF(P590&lt;=DATE(YEAR(P590),MONTH(P590),DAY(P590)), IF(P590&gt;=DATE(YEAR(P590),MONTH(P590),1), IF(K590&gt;10, C590, IF(SUMIFS($K:$K, $C:$C, C590, $P:$P, "&gt;="&amp;DATE(YEAR(P590),MONTH(P590),1), $P:$P, "&lt;="&amp;EOMONTH(P590,0))&gt;10, C590, "")), ""))), "")</f>
        <v/>
      </c>
      <c r="U590" t="str">
        <f>IF(AND(P590&lt;&gt;"", P590&gt;=DATE(YEAR(P590),MONTH(P590),1), SUMIFS($K:$K, $C:$C, C590, $P:$P, "&gt;="&amp;DATE(YEAR(P590),MONTH(P590),1), $P:$P, "&lt;="&amp;EOMONTH(P590,0))&gt;10), K590, "")</f>
        <v/>
      </c>
      <c r="V590" t="str">
        <f>IF(AND(P590&lt;&gt;"", P590&gt;=DATE(YEAR(P590),MONTH(P590),1), SUMIFS($K:$K, $C:$C, C590, $P:$P, "&gt;="&amp;DATE(YEAR(P590),MONTH(P590),1), $P:$P, "&lt;="&amp;EOMONTH(P590,0))&gt;10), YEAR(P590), "")</f>
        <v/>
      </c>
      <c r="W590" t="str">
        <f>IF(AND(P590&lt;&gt;"", P590&gt;=DATE(YEAR(P590),MONTH(P590),1), SUMIFS($K:$K, $C:$C, C590, $P:$P, "&gt;="&amp;DATE(YEAR(P590),MONTH(P590),1), $P:$P, "&lt;="&amp;EOMONTH(P590,0))&gt;10), TEXT(P590, "MMMM"), "")</f>
        <v/>
      </c>
      <c r="X590" t="str" cm="1">
        <f t="array" ref="X590">IF(AND(P590&lt;&gt;"", P590&gt;=DATE(YEAR(P590),MONTH(P590),1), SUMIFS($K:$K, $C:$C, C590, $P:$P, "&gt;="&amp;DATE(YEAR(P590),MONTH(P590),1), $P:$P, "&lt;="&amp;EOMONTH(P590,0))&gt;10), _xlfn.TEXTJOIN(", ", TRUE, _xlfn._xlws.FILTER($R:$R, ($C:$C=C590) * ($P:$P&gt;=DATE(YEAR(P590),MONTH(P590),1)) * ($P:$P&lt;=EOMONTH(P590,0)))), "")</f>
        <v/>
      </c>
      <c r="Y590" t="str" cm="1">
        <f t="array" ref="Y590">IF(AND(P590&lt;&gt;"", P590&gt;=DATE(YEAR(P590),MONTH(P590),1), SUMIFS($K:$K, $C:$C, C590, $P:$P, "&gt;="&amp;DATE(YEAR(P590),MONTH(P590),1), $P:$P, "&lt;="&amp;EOMONTH(P590,0))&gt;10), _xlfn.TEXTJOIN(", ", TRUE, _xlfn._xlws.FILTER($S:$S, ($C:$C=C590) * ($P:$P&gt;=DATE(YEAR(P590),MONTH(P590),1)) * ($P:$P&lt;=EOMONTH(P590,0)))), "")</f>
        <v/>
      </c>
    </row>
    <row r="591" spans="1:25" ht="30" x14ac:dyDescent="0.25">
      <c r="A591" s="83">
        <v>584</v>
      </c>
      <c r="B591" s="111" t="s">
        <v>26038</v>
      </c>
      <c r="C591" s="159" t="str">
        <f>_xlfn.XLOOKUP(D591,[1]!Data[CEDULA],[1]!Data[Nombre Completo],"No Existe",0,1)</f>
        <v>LUIS FERNANDO GUZMAN RIVERA</v>
      </c>
      <c r="D591" s="162">
        <v>72273863</v>
      </c>
      <c r="E591" s="139">
        <f>IFERROR(_xlfn.NUMBERVALUE(Data[[#This Row],[CEDULA ]],",","."),_xlfn.NUMBERVALUE(Data[[#This Row],[CEDULA ]],".",","))</f>
        <v>72273863</v>
      </c>
      <c r="F591" s="139" t="str">
        <f>_xlfn.XLOOKUP(E591,[1]!Data[CEDULA],[1]!Data[CARGO],"No Existe",0,1)</f>
        <v>SUBCHEF</v>
      </c>
      <c r="G591" s="11" t="str">
        <f>_xlfn.XLOOKUP(E591,[1]!Data[CEDULA],[1]!Data[EMPRESA DONDE PRESTA SERVICIO],"No Existe",0,1)</f>
        <v>COMFAMILIAR ATLANTICO</v>
      </c>
      <c r="H591" s="11" t="str">
        <f>_xlfn.XLOOKUP(E591,[1]!Data[CEDULA],[1]!Data[UBICACIÓN],"No Existe",0,1)</f>
        <v>SEDE NORTE MERCADEO</v>
      </c>
      <c r="I591" s="11" t="s">
        <v>25912</v>
      </c>
      <c r="J591" s="111" t="str">
        <f>UPPER(TEXT(Data[[#This Row],[F. INICIO]],"mmmm"))</f>
        <v>JULIO</v>
      </c>
      <c r="K591" s="13">
        <v>2</v>
      </c>
      <c r="L591" s="11" t="s">
        <v>5</v>
      </c>
      <c r="M591" s="11" t="s">
        <v>25630</v>
      </c>
      <c r="N591" s="141" t="str">
        <f>_xlfn.XLOOKUP(D591,[1]!Data[CEDULA],[1]!Data[EPS/SURA],"No Existe",0,1)</f>
        <v>EPS/SURA</v>
      </c>
      <c r="O591" s="5">
        <f>YEAR(Data[[#This Row],[F. INICIO]])</f>
        <v>2018</v>
      </c>
      <c r="P591" s="26">
        <v>43283</v>
      </c>
      <c r="Q591" s="7">
        <v>43284</v>
      </c>
      <c r="R591" s="11" t="s">
        <v>8483</v>
      </c>
      <c r="S591" s="92" t="str">
        <f>IF(Data[[#This Row],[TIPO DE INCAPACIDAD]]="LICENCIA DE PATERNIDAD","Licencia de paternidad",IF(Data[[#This Row],[TIPO DE INCAPACIDAD]]="LICENCIA DE LUTO","Licencia de Luto",_xlfn.IFNA(VLOOKUP(R591,'CIE-10 PARA RIPS'!$A$6:B13756,2,0),"No especificado")))</f>
        <v>Colitis y gastroenteritis no infecciosas, no especificadas</v>
      </c>
      <c r="T591" t="str">
        <f>IF(P591&lt;&gt;"", IF(P591&gt;0, IF(P591&lt;=DATE(YEAR(P591),MONTH(P591),DAY(P591)), IF(P591&gt;=DATE(YEAR(P591),MONTH(P591),1), IF(K591&gt;10, C591, IF(SUMIFS($K:$K, $C:$C, C591, $P:$P, "&gt;="&amp;DATE(YEAR(P591),MONTH(P591),1), $P:$P, "&lt;="&amp;EOMONTH(P591,0))&gt;10, C591, "")), ""))), "")</f>
        <v/>
      </c>
      <c r="U591" t="str">
        <f>IF(AND(P591&lt;&gt;"", P591&gt;=DATE(YEAR(P591),MONTH(P591),1), SUMIFS($K:$K, $C:$C, C591, $P:$P, "&gt;="&amp;DATE(YEAR(P591),MONTH(P591),1), $P:$P, "&lt;="&amp;EOMONTH(P591,0))&gt;10), K591, "")</f>
        <v/>
      </c>
      <c r="V591" t="str">
        <f>IF(AND(P591&lt;&gt;"", P591&gt;=DATE(YEAR(P591),MONTH(P591),1), SUMIFS($K:$K, $C:$C, C591, $P:$P, "&gt;="&amp;DATE(YEAR(P591),MONTH(P591),1), $P:$P, "&lt;="&amp;EOMONTH(P591,0))&gt;10), YEAR(P591), "")</f>
        <v/>
      </c>
      <c r="W591" t="str">
        <f>IF(AND(P591&lt;&gt;"", P591&gt;=DATE(YEAR(P591),MONTH(P591),1), SUMIFS($K:$K, $C:$C, C591, $P:$P, "&gt;="&amp;DATE(YEAR(P591),MONTH(P591),1), $P:$P, "&lt;="&amp;EOMONTH(P591,0))&gt;10), TEXT(P591, "MMMM"), "")</f>
        <v/>
      </c>
      <c r="X591" t="str" cm="1">
        <f t="array" ref="X591">IF(AND(P591&lt;&gt;"", P591&gt;=DATE(YEAR(P591),MONTH(P591),1), SUMIFS($K:$K, $C:$C, C591, $P:$P, "&gt;="&amp;DATE(YEAR(P591),MONTH(P591),1), $P:$P, "&lt;="&amp;EOMONTH(P591,0))&gt;10), _xlfn.TEXTJOIN(", ", TRUE, _xlfn._xlws.FILTER($R:$R, ($C:$C=C591) * ($P:$P&gt;=DATE(YEAR(P591),MONTH(P591),1)) * ($P:$P&lt;=EOMONTH(P591,0)))), "")</f>
        <v/>
      </c>
      <c r="Y591" t="str" cm="1">
        <f t="array" ref="Y591">IF(AND(P591&lt;&gt;"", P591&gt;=DATE(YEAR(P591),MONTH(P591),1), SUMIFS($K:$K, $C:$C, C591, $P:$P, "&gt;="&amp;DATE(YEAR(P591),MONTH(P591),1), $P:$P, "&lt;="&amp;EOMONTH(P591,0))&gt;10), _xlfn.TEXTJOIN(", ", TRUE, _xlfn._xlws.FILTER($S:$S, ($C:$C=C591) * ($P:$P&gt;=DATE(YEAR(P591),MONTH(P591),1)) * ($P:$P&lt;=EOMONTH(P591,0)))), "")</f>
        <v/>
      </c>
    </row>
    <row r="592" spans="1:25" x14ac:dyDescent="0.25">
      <c r="A592" s="83">
        <v>585</v>
      </c>
      <c r="B592" s="111" t="s">
        <v>26038</v>
      </c>
      <c r="C592" s="159" t="str">
        <f>_xlfn.XLOOKUP(D592,[1]!Data[CEDULA],[1]!Data[Nombre Completo],"No Existe",0,1)</f>
        <v>ZULLY CAROLINA BETIN DOMINGUEZ</v>
      </c>
      <c r="D592" s="162">
        <v>1140868777</v>
      </c>
      <c r="E592" s="139">
        <f>IFERROR(_xlfn.NUMBERVALUE(Data[[#This Row],[CEDULA ]],",","."),_xlfn.NUMBERVALUE(Data[[#This Row],[CEDULA ]],".",","))</f>
        <v>1140868777</v>
      </c>
      <c r="F592" s="139" t="str">
        <f>_xlfn.XLOOKUP(E592,[1]!Data[CEDULA],[1]!Data[CARGO],"No Existe",0,1)</f>
        <v>SUPERNUMERARIO(A)</v>
      </c>
      <c r="G592" s="11" t="str">
        <f>_xlfn.XLOOKUP(E592,[1]!Data[CEDULA],[1]!Data[EMPRESA DONDE PRESTA SERVICIO],"No Existe",0,1)</f>
        <v>COMFAMILIAR ATLANTICO</v>
      </c>
      <c r="H592" s="11" t="str">
        <f>_xlfn.XLOOKUP(E592,[1]!Data[CEDULA],[1]!Data[UBICACIÓN],"No Existe",0,1)</f>
        <v>TURIPANA</v>
      </c>
      <c r="I592" s="11" t="s">
        <v>25911</v>
      </c>
      <c r="J592" s="111" t="str">
        <f>UPPER(TEXT(Data[[#This Row],[F. INICIO]],"mmmm"))</f>
        <v>JULIO</v>
      </c>
      <c r="K592" s="13">
        <v>2</v>
      </c>
      <c r="L592" s="11" t="s">
        <v>5</v>
      </c>
      <c r="M592" s="11" t="s">
        <v>25630</v>
      </c>
      <c r="N592" s="141" t="str">
        <f>_xlfn.XLOOKUP(D592,[1]!Data[CEDULA],[1]!Data[EPS/SURA],"No Existe",0,1)</f>
        <v>EPS/SURA</v>
      </c>
      <c r="O592" s="5">
        <f>YEAR(Data[[#This Row],[F. INICIO]])</f>
        <v>2018</v>
      </c>
      <c r="P592" s="26">
        <v>43287</v>
      </c>
      <c r="Q592" s="26">
        <v>43288</v>
      </c>
      <c r="R592" s="24" t="s">
        <v>9886</v>
      </c>
      <c r="S592" s="92" t="str">
        <f>IF(Data[[#This Row],[TIPO DE INCAPACIDAD]]="LICENCIA DE PATERNIDAD","Licencia de paternidad",IF(Data[[#This Row],[TIPO DE INCAPACIDAD]]="LICENCIA DE LUTO","Licencia de Luto",_xlfn.IFNA(VLOOKUP(R592,'CIE-10 PARA RIPS'!$A$6:B13757,2,0),"No especificado")))</f>
        <v>Cefalea debida a tension</v>
      </c>
      <c r="T592" t="str">
        <f>IF(P592&lt;&gt;"", IF(P592&gt;0, IF(P592&lt;=DATE(YEAR(P592),MONTH(P592),DAY(P592)), IF(P592&gt;=DATE(YEAR(P592),MONTH(P592),1), IF(K592&gt;10, C592, IF(SUMIFS($K:$K, $C:$C, C592, $P:$P, "&gt;="&amp;DATE(YEAR(P592),MONTH(P592),1), $P:$P, "&lt;="&amp;EOMONTH(P592,0))&gt;10, C592, "")), ""))), "")</f>
        <v/>
      </c>
      <c r="U592" t="str">
        <f>IF(AND(P592&lt;&gt;"", P592&gt;=DATE(YEAR(P592),MONTH(P592),1), SUMIFS($K:$K, $C:$C, C592, $P:$P, "&gt;="&amp;DATE(YEAR(P592),MONTH(P592),1), $P:$P, "&lt;="&amp;EOMONTH(P592,0))&gt;10), K592, "")</f>
        <v/>
      </c>
      <c r="V592" t="str">
        <f>IF(AND(P592&lt;&gt;"", P592&gt;=DATE(YEAR(P592),MONTH(P592),1), SUMIFS($K:$K, $C:$C, C592, $P:$P, "&gt;="&amp;DATE(YEAR(P592),MONTH(P592),1), $P:$P, "&lt;="&amp;EOMONTH(P592,0))&gt;10), YEAR(P592), "")</f>
        <v/>
      </c>
      <c r="W592" t="str">
        <f>IF(AND(P592&lt;&gt;"", P592&gt;=DATE(YEAR(P592),MONTH(P592),1), SUMIFS($K:$K, $C:$C, C592, $P:$P, "&gt;="&amp;DATE(YEAR(P592),MONTH(P592),1), $P:$P, "&lt;="&amp;EOMONTH(P592,0))&gt;10), TEXT(P592, "MMMM"), "")</f>
        <v/>
      </c>
      <c r="X592" t="str" cm="1">
        <f t="array" ref="X592">IF(AND(P592&lt;&gt;"", P592&gt;=DATE(YEAR(P592),MONTH(P592),1), SUMIFS($K:$K, $C:$C, C592, $P:$P, "&gt;="&amp;DATE(YEAR(P592),MONTH(P592),1), $P:$P, "&lt;="&amp;EOMONTH(P592,0))&gt;10), _xlfn.TEXTJOIN(", ", TRUE, _xlfn._xlws.FILTER($R:$R, ($C:$C=C592) * ($P:$P&gt;=DATE(YEAR(P592),MONTH(P592),1)) * ($P:$P&lt;=EOMONTH(P592,0)))), "")</f>
        <v/>
      </c>
      <c r="Y592" t="str" cm="1">
        <f t="array" ref="Y592">IF(AND(P592&lt;&gt;"", P592&gt;=DATE(YEAR(P592),MONTH(P592),1), SUMIFS($K:$K, $C:$C, C592, $P:$P, "&gt;="&amp;DATE(YEAR(P592),MONTH(P592),1), $P:$P, "&lt;="&amp;EOMONTH(P592,0))&gt;10), _xlfn.TEXTJOIN(", ", TRUE, _xlfn._xlws.FILTER($S:$S, ($C:$C=C592) * ($P:$P&gt;=DATE(YEAR(P592),MONTH(P592),1)) * ($P:$P&lt;=EOMONTH(P592,0)))), "")</f>
        <v/>
      </c>
    </row>
    <row r="593" spans="1:25" x14ac:dyDescent="0.25">
      <c r="A593" s="83">
        <v>586</v>
      </c>
      <c r="B593" s="111" t="s">
        <v>26038</v>
      </c>
      <c r="C593" s="159" t="str">
        <f>_xlfn.XLOOKUP(D593,[1]!Data[CEDULA],[1]!Data[Nombre Completo],"No Existe",0,1)</f>
        <v>CESAR AUGUSTO HENAO DE LA CRUZ</v>
      </c>
      <c r="D593" s="162">
        <v>1129564190</v>
      </c>
      <c r="E593" s="139">
        <f>IFERROR(_xlfn.NUMBERVALUE(Data[[#This Row],[CEDULA ]],",","."),_xlfn.NUMBERVALUE(Data[[#This Row],[CEDULA ]],".",","))</f>
        <v>1129564190</v>
      </c>
      <c r="F593" s="139" t="str">
        <f>_xlfn.XLOOKUP(E593,[1]!Data[CEDULA],[1]!Data[CARGO],"No Existe",0,1)</f>
        <v>SUPERNUMERARIO(A)</v>
      </c>
      <c r="G593" s="11" t="str">
        <f>_xlfn.XLOOKUP(E593,[1]!Data[CEDULA],[1]!Data[EMPRESA DONDE PRESTA SERVICIO],"No Existe",0,1)</f>
        <v>COMFAMILIAR ATLANTICO</v>
      </c>
      <c r="H593" s="11" t="str">
        <f>_xlfn.XLOOKUP(E593,[1]!Data[CEDULA],[1]!Data[UBICACIÓN],"No Existe",0,1)</f>
        <v>SEDE CARIBE</v>
      </c>
      <c r="I593" s="11" t="s">
        <v>25912</v>
      </c>
      <c r="J593" s="111" t="str">
        <f>UPPER(TEXT(Data[[#This Row],[F. INICIO]],"mmmm"))</f>
        <v>JULIO</v>
      </c>
      <c r="K593" s="25">
        <v>1</v>
      </c>
      <c r="L593" s="11" t="s">
        <v>5</v>
      </c>
      <c r="M593" s="11" t="s">
        <v>25630</v>
      </c>
      <c r="N593" s="141" t="str">
        <f>_xlfn.XLOOKUP(D593,[1]!Data[CEDULA],[1]!Data[EPS/SURA],"No Existe",0,1)</f>
        <v>SALUD TOTAL</v>
      </c>
      <c r="O593" s="5">
        <f>YEAR(Data[[#This Row],[F. INICIO]])</f>
        <v>2018</v>
      </c>
      <c r="P593" s="26">
        <v>43287</v>
      </c>
      <c r="Q593" s="26">
        <v>43287</v>
      </c>
      <c r="R593" s="11" t="s">
        <v>8925</v>
      </c>
      <c r="S593" s="92" t="str">
        <f>IF(Data[[#This Row],[TIPO DE INCAPACIDAD]]="LICENCIA DE PATERNIDAD","Licencia de paternidad",IF(Data[[#This Row],[TIPO DE INCAPACIDAD]]="LICENCIA DE LUTO","Licencia de Luto",_xlfn.IFNA(VLOOKUP(R593,'CIE-10 PARA RIPS'!$A$6:B13758,2,0),"No especificado")))</f>
        <v>Laringitis aguda</v>
      </c>
      <c r="T593" t="str">
        <f>IF(P593&lt;&gt;"", IF(P593&gt;0, IF(P593&lt;=DATE(YEAR(P593),MONTH(P593),DAY(P593)), IF(P593&gt;=DATE(YEAR(P593),MONTH(P593),1), IF(K593&gt;10, C593, IF(SUMIFS($K:$K, $C:$C, C593, $P:$P, "&gt;="&amp;DATE(YEAR(P593),MONTH(P593),1), $P:$P, "&lt;="&amp;EOMONTH(P593,0))&gt;10, C593, "")), ""))), "")</f>
        <v/>
      </c>
      <c r="U593" t="str">
        <f>IF(AND(P593&lt;&gt;"", P593&gt;=DATE(YEAR(P593),MONTH(P593),1), SUMIFS($K:$K, $C:$C, C593, $P:$P, "&gt;="&amp;DATE(YEAR(P593),MONTH(P593),1), $P:$P, "&lt;="&amp;EOMONTH(P593,0))&gt;10), K593, "")</f>
        <v/>
      </c>
      <c r="V593" t="str">
        <f>IF(AND(P593&lt;&gt;"", P593&gt;=DATE(YEAR(P593),MONTH(P593),1), SUMIFS($K:$K, $C:$C, C593, $P:$P, "&gt;="&amp;DATE(YEAR(P593),MONTH(P593),1), $P:$P, "&lt;="&amp;EOMONTH(P593,0))&gt;10), YEAR(P593), "")</f>
        <v/>
      </c>
      <c r="W593" t="str">
        <f>IF(AND(P593&lt;&gt;"", P593&gt;=DATE(YEAR(P593),MONTH(P593),1), SUMIFS($K:$K, $C:$C, C593, $P:$P, "&gt;="&amp;DATE(YEAR(P593),MONTH(P593),1), $P:$P, "&lt;="&amp;EOMONTH(P593,0))&gt;10), TEXT(P593, "MMMM"), "")</f>
        <v/>
      </c>
      <c r="X593" t="str" cm="1">
        <f t="array" ref="X593">IF(AND(P593&lt;&gt;"", P593&gt;=DATE(YEAR(P593),MONTH(P593),1), SUMIFS($K:$K, $C:$C, C593, $P:$P, "&gt;="&amp;DATE(YEAR(P593),MONTH(P593),1), $P:$P, "&lt;="&amp;EOMONTH(P593,0))&gt;10), _xlfn.TEXTJOIN(", ", TRUE, _xlfn._xlws.FILTER($R:$R, ($C:$C=C593) * ($P:$P&gt;=DATE(YEAR(P593),MONTH(P593),1)) * ($P:$P&lt;=EOMONTH(P593,0)))), "")</f>
        <v/>
      </c>
      <c r="Y593" t="str" cm="1">
        <f t="array" ref="Y593">IF(AND(P593&lt;&gt;"", P593&gt;=DATE(YEAR(P593),MONTH(P593),1), SUMIFS($K:$K, $C:$C, C593, $P:$P, "&gt;="&amp;DATE(YEAR(P593),MONTH(P593),1), $P:$P, "&lt;="&amp;EOMONTH(P593,0))&gt;10), _xlfn.TEXTJOIN(", ", TRUE, _xlfn._xlws.FILTER($S:$S, ($C:$C=C593) * ($P:$P&gt;=DATE(YEAR(P593),MONTH(P593),1)) * ($P:$P&lt;=EOMONTH(P593,0)))), "")</f>
        <v/>
      </c>
    </row>
    <row r="594" spans="1:25" x14ac:dyDescent="0.25">
      <c r="A594" s="83">
        <v>587</v>
      </c>
      <c r="B594" s="111" t="s">
        <v>26038</v>
      </c>
      <c r="C594" s="159" t="str">
        <f>_xlfn.XLOOKUP(D594,[1]!Data[CEDULA],[1]!Data[Nombre Completo],"No Existe",0,1)</f>
        <v>ZULLY CAROLINA BETIN DOMINGUEZ</v>
      </c>
      <c r="D594" s="162">
        <v>1140868777</v>
      </c>
      <c r="E594" s="139">
        <f>IFERROR(_xlfn.NUMBERVALUE(Data[[#This Row],[CEDULA ]],",","."),_xlfn.NUMBERVALUE(Data[[#This Row],[CEDULA ]],".",","))</f>
        <v>1140868777</v>
      </c>
      <c r="F594" s="139" t="str">
        <f>_xlfn.XLOOKUP(E594,[1]!Data[CEDULA],[1]!Data[CARGO],"No Existe",0,1)</f>
        <v>SUPERNUMERARIO(A)</v>
      </c>
      <c r="G594" s="11" t="str">
        <f>_xlfn.XLOOKUP(E594,[1]!Data[CEDULA],[1]!Data[EMPRESA DONDE PRESTA SERVICIO],"No Existe",0,1)</f>
        <v>COMFAMILIAR ATLANTICO</v>
      </c>
      <c r="H594" s="11" t="str">
        <f>_xlfn.XLOOKUP(E594,[1]!Data[CEDULA],[1]!Data[UBICACIÓN],"No Existe",0,1)</f>
        <v>TURIPANA</v>
      </c>
      <c r="I594" s="11" t="s">
        <v>25911</v>
      </c>
      <c r="J594" s="111" t="str">
        <f>UPPER(TEXT(Data[[#This Row],[F. INICIO]],"mmmm"))</f>
        <v>JULIO</v>
      </c>
      <c r="K594" s="25">
        <v>1</v>
      </c>
      <c r="L594" s="11" t="s">
        <v>5</v>
      </c>
      <c r="M594" s="11" t="s">
        <v>25630</v>
      </c>
      <c r="N594" s="141" t="str">
        <f>_xlfn.XLOOKUP(D594,[1]!Data[CEDULA],[1]!Data[EPS/SURA],"No Existe",0,1)</f>
        <v>EPS/SURA</v>
      </c>
      <c r="O594" s="5">
        <f>YEAR(Data[[#This Row],[F. INICIO]])</f>
        <v>2018</v>
      </c>
      <c r="P594" s="26">
        <v>43286</v>
      </c>
      <c r="Q594" s="26">
        <v>43286</v>
      </c>
      <c r="R594" s="11" t="s">
        <v>75</v>
      </c>
      <c r="S594" s="92" t="str">
        <f>IF(Data[[#This Row],[TIPO DE INCAPACIDAD]]="LICENCIA DE PATERNIDAD","Licencia de paternidad",IF(Data[[#This Row],[TIPO DE INCAPACIDAD]]="LICENCIA DE LUTO","Licencia de Luto",_xlfn.IFNA(VLOOKUP(R594,'CIE-10 PARA RIPS'!$A$6:B13759,2,0),"No especificado")))</f>
        <v>Dolor pelvico y perineal</v>
      </c>
      <c r="T594" t="str">
        <f>IF(P594&lt;&gt;"", IF(P594&gt;0, IF(P594&lt;=DATE(YEAR(P594),MONTH(P594),DAY(P594)), IF(P594&gt;=DATE(YEAR(P594),MONTH(P594),1), IF(K594&gt;10, C594, IF(SUMIFS($K:$K, $C:$C, C594, $P:$P, "&gt;="&amp;DATE(YEAR(P594),MONTH(P594),1), $P:$P, "&lt;="&amp;EOMONTH(P594,0))&gt;10, C594, "")), ""))), "")</f>
        <v/>
      </c>
      <c r="U594" t="str">
        <f>IF(AND(P594&lt;&gt;"", P594&gt;=DATE(YEAR(P594),MONTH(P594),1), SUMIFS($K:$K, $C:$C, C594, $P:$P, "&gt;="&amp;DATE(YEAR(P594),MONTH(P594),1), $P:$P, "&lt;="&amp;EOMONTH(P594,0))&gt;10), K594, "")</f>
        <v/>
      </c>
      <c r="V594" t="str">
        <f>IF(AND(P594&lt;&gt;"", P594&gt;=DATE(YEAR(P594),MONTH(P594),1), SUMIFS($K:$K, $C:$C, C594, $P:$P, "&gt;="&amp;DATE(YEAR(P594),MONTH(P594),1), $P:$P, "&lt;="&amp;EOMONTH(P594,0))&gt;10), YEAR(P594), "")</f>
        <v/>
      </c>
      <c r="W594" t="str">
        <f>IF(AND(P594&lt;&gt;"", P594&gt;=DATE(YEAR(P594),MONTH(P594),1), SUMIFS($K:$K, $C:$C, C594, $P:$P, "&gt;="&amp;DATE(YEAR(P594),MONTH(P594),1), $P:$P, "&lt;="&amp;EOMONTH(P594,0))&gt;10), TEXT(P594, "MMMM"), "")</f>
        <v/>
      </c>
      <c r="X594" t="str" cm="1">
        <f t="array" ref="X594">IF(AND(P594&lt;&gt;"", P594&gt;=DATE(YEAR(P594),MONTH(P594),1), SUMIFS($K:$K, $C:$C, C594, $P:$P, "&gt;="&amp;DATE(YEAR(P594),MONTH(P594),1), $P:$P, "&lt;="&amp;EOMONTH(P594,0))&gt;10), _xlfn.TEXTJOIN(", ", TRUE, _xlfn._xlws.FILTER($R:$R, ($C:$C=C594) * ($P:$P&gt;=DATE(YEAR(P594),MONTH(P594),1)) * ($P:$P&lt;=EOMONTH(P594,0)))), "")</f>
        <v/>
      </c>
      <c r="Y594" t="str" cm="1">
        <f t="array" ref="Y594">IF(AND(P594&lt;&gt;"", P594&gt;=DATE(YEAR(P594),MONTH(P594),1), SUMIFS($K:$K, $C:$C, C594, $P:$P, "&gt;="&amp;DATE(YEAR(P594),MONTH(P594),1), $P:$P, "&lt;="&amp;EOMONTH(P594,0))&gt;10), _xlfn.TEXTJOIN(", ", TRUE, _xlfn._xlws.FILTER($S:$S, ($C:$C=C594) * ($P:$P&gt;=DATE(YEAR(P594),MONTH(P594),1)) * ($P:$P&lt;=EOMONTH(P594,0)))), "")</f>
        <v/>
      </c>
    </row>
    <row r="595" spans="1:25" ht="30" x14ac:dyDescent="0.25">
      <c r="A595" s="83">
        <v>588</v>
      </c>
      <c r="B595" s="111" t="s">
        <v>26038</v>
      </c>
      <c r="C595" s="159" t="str">
        <f>_xlfn.XLOOKUP(D595,[1]!Data[CEDULA],[1]!Data[Nombre Completo],"No Existe",0,1)</f>
        <v>SHAKIRA DAYANS SANTOYA MARIOTTE</v>
      </c>
      <c r="D595" s="162">
        <v>1140841070</v>
      </c>
      <c r="E595" s="139">
        <f>IFERROR(_xlfn.NUMBERVALUE(Data[[#This Row],[CEDULA ]],",","."),_xlfn.NUMBERVALUE(Data[[#This Row],[CEDULA ]],".",","))</f>
        <v>1140841070</v>
      </c>
      <c r="F595" s="139" t="str">
        <f>_xlfn.XLOOKUP(E595,[1]!Data[CEDULA],[1]!Data[CARGO],"No Existe",0,1)</f>
        <v>AUXILIAR</v>
      </c>
      <c r="G595" s="11" t="str">
        <f>_xlfn.XLOOKUP(E595,[1]!Data[CEDULA],[1]!Data[EMPRESA DONDE PRESTA SERVICIO],"No Existe",0,1)</f>
        <v>COMFAMILIAR ATLANTICO</v>
      </c>
      <c r="H595" s="11" t="str">
        <f>_xlfn.XLOOKUP(E595,[1]!Data[CEDULA],[1]!Data[UBICACIÓN],"No Existe",0,1)</f>
        <v>C.ATENCION C.82</v>
      </c>
      <c r="I595" s="11" t="s">
        <v>25911</v>
      </c>
      <c r="J595" s="111" t="str">
        <f>UPPER(TEXT(Data[[#This Row],[F. INICIO]],"mmmm"))</f>
        <v>JULIO</v>
      </c>
      <c r="K595" s="25">
        <v>1</v>
      </c>
      <c r="L595" s="11" t="s">
        <v>5</v>
      </c>
      <c r="M595" s="11" t="s">
        <v>25630</v>
      </c>
      <c r="N595" s="141" t="str">
        <f>_xlfn.XLOOKUP(D595,[1]!Data[CEDULA],[1]!Data[EPS/SURA],"No Existe",0,1)</f>
        <v>EPS/SURA</v>
      </c>
      <c r="O595" s="5">
        <f>YEAR(Data[[#This Row],[F. INICIO]])</f>
        <v>2018</v>
      </c>
      <c r="P595" s="29">
        <v>43284</v>
      </c>
      <c r="Q595" s="29">
        <v>43284</v>
      </c>
      <c r="R595" s="11" t="s">
        <v>8483</v>
      </c>
      <c r="S595" s="92" t="str">
        <f>IF(Data[[#This Row],[TIPO DE INCAPACIDAD]]="LICENCIA DE PATERNIDAD","Licencia de paternidad",IF(Data[[#This Row],[TIPO DE INCAPACIDAD]]="LICENCIA DE LUTO","Licencia de Luto",_xlfn.IFNA(VLOOKUP(R595,'CIE-10 PARA RIPS'!$A$6:B13760,2,0),"No especificado")))</f>
        <v>Colitis y gastroenteritis no infecciosas, no especificadas</v>
      </c>
      <c r="T595" t="str">
        <f>IF(P595&lt;&gt;"", IF(P595&gt;0, IF(P595&lt;=DATE(YEAR(P595),MONTH(P595),DAY(P595)), IF(P595&gt;=DATE(YEAR(P595),MONTH(P595),1), IF(K595&gt;10, C595, IF(SUMIFS($K:$K, $C:$C, C595, $P:$P, "&gt;="&amp;DATE(YEAR(P595),MONTH(P595),1), $P:$P, "&lt;="&amp;EOMONTH(P595,0))&gt;10, C595, "")), ""))), "")</f>
        <v/>
      </c>
      <c r="U595" t="str">
        <f>IF(AND(P595&lt;&gt;"", P595&gt;=DATE(YEAR(P595),MONTH(P595),1), SUMIFS($K:$K, $C:$C, C595, $P:$P, "&gt;="&amp;DATE(YEAR(P595),MONTH(P595),1), $P:$P, "&lt;="&amp;EOMONTH(P595,0))&gt;10), K595, "")</f>
        <v/>
      </c>
      <c r="V595" t="str">
        <f>IF(AND(P595&lt;&gt;"", P595&gt;=DATE(YEAR(P595),MONTH(P595),1), SUMIFS($K:$K, $C:$C, C595, $P:$P, "&gt;="&amp;DATE(YEAR(P595),MONTH(P595),1), $P:$P, "&lt;="&amp;EOMONTH(P595,0))&gt;10), YEAR(P595), "")</f>
        <v/>
      </c>
      <c r="W595" t="str">
        <f>IF(AND(P595&lt;&gt;"", P595&gt;=DATE(YEAR(P595),MONTH(P595),1), SUMIFS($K:$K, $C:$C, C595, $P:$P, "&gt;="&amp;DATE(YEAR(P595),MONTH(P595),1), $P:$P, "&lt;="&amp;EOMONTH(P595,0))&gt;10), TEXT(P595, "MMMM"), "")</f>
        <v/>
      </c>
      <c r="X595" t="str" cm="1">
        <f t="array" ref="X595">IF(AND(P595&lt;&gt;"", P595&gt;=DATE(YEAR(P595),MONTH(P595),1), SUMIFS($K:$K, $C:$C, C595, $P:$P, "&gt;="&amp;DATE(YEAR(P595),MONTH(P595),1), $P:$P, "&lt;="&amp;EOMONTH(P595,0))&gt;10), _xlfn.TEXTJOIN(", ", TRUE, _xlfn._xlws.FILTER($R:$R, ($C:$C=C595) * ($P:$P&gt;=DATE(YEAR(P595),MONTH(P595),1)) * ($P:$P&lt;=EOMONTH(P595,0)))), "")</f>
        <v/>
      </c>
      <c r="Y595" t="str" cm="1">
        <f t="array" ref="Y595">IF(AND(P595&lt;&gt;"", P595&gt;=DATE(YEAR(P595),MONTH(P595),1), SUMIFS($K:$K, $C:$C, C595, $P:$P, "&gt;="&amp;DATE(YEAR(P595),MONTH(P595),1), $P:$P, "&lt;="&amp;EOMONTH(P595,0))&gt;10), _xlfn.TEXTJOIN(", ", TRUE, _xlfn._xlws.FILTER($S:$S, ($C:$C=C595) * ($P:$P&gt;=DATE(YEAR(P595),MONTH(P595),1)) * ($P:$P&lt;=EOMONTH(P595,0)))), "")</f>
        <v/>
      </c>
    </row>
    <row r="596" spans="1:25" x14ac:dyDescent="0.25">
      <c r="A596" s="83">
        <v>589</v>
      </c>
      <c r="B596" s="111" t="s">
        <v>26038</v>
      </c>
      <c r="C596" s="159" t="str">
        <f>_xlfn.XLOOKUP(D596,[1]!Data[CEDULA],[1]!Data[Nombre Completo],"No Existe",0,1)</f>
        <v>GEOVANNY ENRIQUE ORTIZ VILLAMIZAR</v>
      </c>
      <c r="D596" s="162">
        <v>1042457637</v>
      </c>
      <c r="E596" s="139">
        <f>IFERROR(_xlfn.NUMBERVALUE(Data[[#This Row],[CEDULA ]],",","."),_xlfn.NUMBERVALUE(Data[[#This Row],[CEDULA ]],".",","))</f>
        <v>1042457637</v>
      </c>
      <c r="F596" s="139" t="str">
        <f>_xlfn.XLOOKUP(E596,[1]!Data[CEDULA],[1]!Data[CARGO],"No Existe",0,1)</f>
        <v>SUPERNUMERARIO(A)</v>
      </c>
      <c r="G596" s="11" t="str">
        <f>_xlfn.XLOOKUP(E596,[1]!Data[CEDULA],[1]!Data[EMPRESA DONDE PRESTA SERVICIO],"No Existe",0,1)</f>
        <v>COMFAMILIAR ATLANTICO</v>
      </c>
      <c r="H596" s="11" t="str">
        <f>_xlfn.XLOOKUP(E596,[1]!Data[CEDULA],[1]!Data[UBICACIÓN],"No Existe",0,1)</f>
        <v>SEDE NORTE</v>
      </c>
      <c r="I596" s="11" t="s">
        <v>25912</v>
      </c>
      <c r="J596" s="111" t="str">
        <f>UPPER(TEXT(Data[[#This Row],[F. INICIO]],"mmmm"))</f>
        <v>JULIO</v>
      </c>
      <c r="K596" s="25">
        <v>1</v>
      </c>
      <c r="L596" s="11" t="s">
        <v>5</v>
      </c>
      <c r="M596" s="11" t="s">
        <v>25630</v>
      </c>
      <c r="N596" s="141" t="str">
        <f>_xlfn.XLOOKUP(D596,[1]!Data[CEDULA],[1]!Data[EPS/SURA],"No Existe",0,1)</f>
        <v>EPS/SURA</v>
      </c>
      <c r="O596" s="5">
        <f>YEAR(Data[[#This Row],[F. INICIO]])</f>
        <v>2018</v>
      </c>
      <c r="P596" s="7">
        <v>43295</v>
      </c>
      <c r="Q596" s="7">
        <v>43295</v>
      </c>
      <c r="R596" s="11" t="s">
        <v>11923</v>
      </c>
      <c r="S596" s="92" t="str">
        <f>IF(Data[[#This Row],[TIPO DE INCAPACIDAD]]="LICENCIA DE PATERNIDAD","Licencia de paternidad",IF(Data[[#This Row],[TIPO DE INCAPACIDAD]]="LICENCIA DE LUTO","Licencia de Luto",_xlfn.IFNA(VLOOKUP(R596,'CIE-10 PARA RIPS'!$A$6:B13761,2,0),"No especificado")))</f>
        <v>Infeccion viral, no especificada</v>
      </c>
      <c r="T596" t="str">
        <f>IF(P596&lt;&gt;"", IF(P596&gt;0, IF(P596&lt;=DATE(YEAR(P596),MONTH(P596),DAY(P596)), IF(P596&gt;=DATE(YEAR(P596),MONTH(P596),1), IF(K596&gt;10, C596, IF(SUMIFS($K:$K, $C:$C, C596, $P:$P, "&gt;="&amp;DATE(YEAR(P596),MONTH(P596),1), $P:$P, "&lt;="&amp;EOMONTH(P596,0))&gt;10, C596, "")), ""))), "")</f>
        <v/>
      </c>
      <c r="U596" t="str">
        <f>IF(AND(P596&lt;&gt;"", P596&gt;=DATE(YEAR(P596),MONTH(P596),1), SUMIFS($K:$K, $C:$C, C596, $P:$P, "&gt;="&amp;DATE(YEAR(P596),MONTH(P596),1), $P:$P, "&lt;="&amp;EOMONTH(P596,0))&gt;10), K596, "")</f>
        <v/>
      </c>
      <c r="V596" t="str">
        <f>IF(AND(P596&lt;&gt;"", P596&gt;=DATE(YEAR(P596),MONTH(P596),1), SUMIFS($K:$K, $C:$C, C596, $P:$P, "&gt;="&amp;DATE(YEAR(P596),MONTH(P596),1), $P:$P, "&lt;="&amp;EOMONTH(P596,0))&gt;10), YEAR(P596), "")</f>
        <v/>
      </c>
      <c r="W596" t="str">
        <f>IF(AND(P596&lt;&gt;"", P596&gt;=DATE(YEAR(P596),MONTH(P596),1), SUMIFS($K:$K, $C:$C, C596, $P:$P, "&gt;="&amp;DATE(YEAR(P596),MONTH(P596),1), $P:$P, "&lt;="&amp;EOMONTH(P596,0))&gt;10), TEXT(P596, "MMMM"), "")</f>
        <v/>
      </c>
      <c r="X596" t="str" cm="1">
        <f t="array" ref="X596">IF(AND(P596&lt;&gt;"", P596&gt;=DATE(YEAR(P596),MONTH(P596),1), SUMIFS($K:$K, $C:$C, C596, $P:$P, "&gt;="&amp;DATE(YEAR(P596),MONTH(P596),1), $P:$P, "&lt;="&amp;EOMONTH(P596,0))&gt;10), _xlfn.TEXTJOIN(", ", TRUE, _xlfn._xlws.FILTER($R:$R, ($C:$C=C596) * ($P:$P&gt;=DATE(YEAR(P596),MONTH(P596),1)) * ($P:$P&lt;=EOMONTH(P596,0)))), "")</f>
        <v/>
      </c>
      <c r="Y596" t="str" cm="1">
        <f t="array" ref="Y596">IF(AND(P596&lt;&gt;"", P596&gt;=DATE(YEAR(P596),MONTH(P596),1), SUMIFS($K:$K, $C:$C, C596, $P:$P, "&gt;="&amp;DATE(YEAR(P596),MONTH(P596),1), $P:$P, "&lt;="&amp;EOMONTH(P596,0))&gt;10), _xlfn.TEXTJOIN(", ", TRUE, _xlfn._xlws.FILTER($S:$S, ($C:$C=C596) * ($P:$P&gt;=DATE(YEAR(P596),MONTH(P596),1)) * ($P:$P&lt;=EOMONTH(P596,0)))), "")</f>
        <v/>
      </c>
    </row>
    <row r="597" spans="1:25" x14ac:dyDescent="0.25">
      <c r="A597" s="83">
        <v>590</v>
      </c>
      <c r="B597" s="111" t="s">
        <v>26038</v>
      </c>
      <c r="C597" s="159" t="str">
        <f>_xlfn.XLOOKUP(D597,[1]!Data[CEDULA],[1]!Data[Nombre Completo],"No Existe",0,1)</f>
        <v>ZULLY CAROLINA BETIN DOMINGUEZ</v>
      </c>
      <c r="D597" s="162">
        <v>1140868777</v>
      </c>
      <c r="E597" s="139">
        <f>IFERROR(_xlfn.NUMBERVALUE(Data[[#This Row],[CEDULA ]],",","."),_xlfn.NUMBERVALUE(Data[[#This Row],[CEDULA ]],".",","))</f>
        <v>1140868777</v>
      </c>
      <c r="F597" s="139" t="str">
        <f>_xlfn.XLOOKUP(E597,[1]!Data[CEDULA],[1]!Data[CARGO],"No Existe",0,1)</f>
        <v>SUPERNUMERARIO(A)</v>
      </c>
      <c r="G597" s="11" t="str">
        <f>_xlfn.XLOOKUP(E597,[1]!Data[CEDULA],[1]!Data[EMPRESA DONDE PRESTA SERVICIO],"No Existe",0,1)</f>
        <v>COMFAMILIAR ATLANTICO</v>
      </c>
      <c r="H597" s="11" t="str">
        <f>_xlfn.XLOOKUP(E597,[1]!Data[CEDULA],[1]!Data[UBICACIÓN],"No Existe",0,1)</f>
        <v>TURIPANA</v>
      </c>
      <c r="I597" s="11" t="s">
        <v>25911</v>
      </c>
      <c r="J597" s="111" t="str">
        <f>UPPER(TEXT(Data[[#This Row],[F. INICIO]],"mmmm"))</f>
        <v>JULIO</v>
      </c>
      <c r="K597" s="25">
        <v>1</v>
      </c>
      <c r="L597" s="11" t="s">
        <v>5</v>
      </c>
      <c r="M597" s="11" t="s">
        <v>25630</v>
      </c>
      <c r="N597" s="141" t="str">
        <f>_xlfn.XLOOKUP(D597,[1]!Data[CEDULA],[1]!Data[EPS/SURA],"No Existe",0,1)</f>
        <v>EPS/SURA</v>
      </c>
      <c r="O597" s="5">
        <f>YEAR(Data[[#This Row],[F. INICIO]])</f>
        <v>2018</v>
      </c>
      <c r="P597" s="7">
        <v>43295</v>
      </c>
      <c r="Q597" s="7">
        <v>43296</v>
      </c>
      <c r="R597" s="11" t="s">
        <v>75</v>
      </c>
      <c r="S597" s="92" t="str">
        <f>IF(Data[[#This Row],[TIPO DE INCAPACIDAD]]="LICENCIA DE PATERNIDAD","Licencia de paternidad",IF(Data[[#This Row],[TIPO DE INCAPACIDAD]]="LICENCIA DE LUTO","Licencia de Luto",_xlfn.IFNA(VLOOKUP(R597,'CIE-10 PARA RIPS'!$A$6:B13762,2,0),"No especificado")))</f>
        <v>Dolor pelvico y perineal</v>
      </c>
      <c r="T597" t="str">
        <f>IF(P597&lt;&gt;"", IF(P597&gt;0, IF(P597&lt;=DATE(YEAR(P597),MONTH(P597),DAY(P597)), IF(P597&gt;=DATE(YEAR(P597),MONTH(P597),1), IF(K597&gt;10, C597, IF(SUMIFS($K:$K, $C:$C, C597, $P:$P, "&gt;="&amp;DATE(YEAR(P597),MONTH(P597),1), $P:$P, "&lt;="&amp;EOMONTH(P597,0))&gt;10, C597, "")), ""))), "")</f>
        <v/>
      </c>
      <c r="U597" t="str">
        <f>IF(AND(P597&lt;&gt;"", P597&gt;=DATE(YEAR(P597),MONTH(P597),1), SUMIFS($K:$K, $C:$C, C597, $P:$P, "&gt;="&amp;DATE(YEAR(P597),MONTH(P597),1), $P:$P, "&lt;="&amp;EOMONTH(P597,0))&gt;10), K597, "")</f>
        <v/>
      </c>
      <c r="V597" t="str">
        <f>IF(AND(P597&lt;&gt;"", P597&gt;=DATE(YEAR(P597),MONTH(P597),1), SUMIFS($K:$K, $C:$C, C597, $P:$P, "&gt;="&amp;DATE(YEAR(P597),MONTH(P597),1), $P:$P, "&lt;="&amp;EOMONTH(P597,0))&gt;10), YEAR(P597), "")</f>
        <v/>
      </c>
      <c r="W597" t="str">
        <f>IF(AND(P597&lt;&gt;"", P597&gt;=DATE(YEAR(P597),MONTH(P597),1), SUMIFS($K:$K, $C:$C, C597, $P:$P, "&gt;="&amp;DATE(YEAR(P597),MONTH(P597),1), $P:$P, "&lt;="&amp;EOMONTH(P597,0))&gt;10), TEXT(P597, "MMMM"), "")</f>
        <v/>
      </c>
      <c r="X597" t="str" cm="1">
        <f t="array" ref="X597">IF(AND(P597&lt;&gt;"", P597&gt;=DATE(YEAR(P597),MONTH(P597),1), SUMIFS($K:$K, $C:$C, C597, $P:$P, "&gt;="&amp;DATE(YEAR(P597),MONTH(P597),1), $P:$P, "&lt;="&amp;EOMONTH(P597,0))&gt;10), _xlfn.TEXTJOIN(", ", TRUE, _xlfn._xlws.FILTER($R:$R, ($C:$C=C597) * ($P:$P&gt;=DATE(YEAR(P597),MONTH(P597),1)) * ($P:$P&lt;=EOMONTH(P597,0)))), "")</f>
        <v/>
      </c>
      <c r="Y597" t="str" cm="1">
        <f t="array" ref="Y597">IF(AND(P597&lt;&gt;"", P597&gt;=DATE(YEAR(P597),MONTH(P597),1), SUMIFS($K:$K, $C:$C, C597, $P:$P, "&gt;="&amp;DATE(YEAR(P597),MONTH(P597),1), $P:$P, "&lt;="&amp;EOMONTH(P597,0))&gt;10), _xlfn.TEXTJOIN(", ", TRUE, _xlfn._xlws.FILTER($S:$S, ($C:$C=C597) * ($P:$P&gt;=DATE(YEAR(P597),MONTH(P597),1)) * ($P:$P&lt;=EOMONTH(P597,0)))), "")</f>
        <v/>
      </c>
    </row>
    <row r="598" spans="1:25" x14ac:dyDescent="0.25">
      <c r="A598" s="83">
        <v>591</v>
      </c>
      <c r="B598" s="111" t="s">
        <v>26038</v>
      </c>
      <c r="C598" s="159" t="str">
        <f>_xlfn.XLOOKUP(D598,[1]!Data[CEDULA],[1]!Data[Nombre Completo],"No Existe",0,1)</f>
        <v>SHAKIRA DAYANS SANTOYA MARIOTTE</v>
      </c>
      <c r="D598" s="162">
        <v>1140841070</v>
      </c>
      <c r="E598" s="139">
        <f>IFERROR(_xlfn.NUMBERVALUE(Data[[#This Row],[CEDULA ]],",","."),_xlfn.NUMBERVALUE(Data[[#This Row],[CEDULA ]],".",","))</f>
        <v>1140841070</v>
      </c>
      <c r="F598" s="139" t="str">
        <f>_xlfn.XLOOKUP(E598,[1]!Data[CEDULA],[1]!Data[CARGO],"No Existe",0,1)</f>
        <v>AUXILIAR</v>
      </c>
      <c r="G598" s="11" t="str">
        <f>_xlfn.XLOOKUP(E598,[1]!Data[CEDULA],[1]!Data[EMPRESA DONDE PRESTA SERVICIO],"No Existe",0,1)</f>
        <v>COMFAMILIAR ATLANTICO</v>
      </c>
      <c r="H598" s="11" t="str">
        <f>_xlfn.XLOOKUP(E598,[1]!Data[CEDULA],[1]!Data[UBICACIÓN],"No Existe",0,1)</f>
        <v>C.ATENCION C.82</v>
      </c>
      <c r="I598" s="11" t="s">
        <v>25911</v>
      </c>
      <c r="J598" s="111" t="str">
        <f>UPPER(TEXT(Data[[#This Row],[F. INICIO]],"mmmm"))</f>
        <v>MAYO</v>
      </c>
      <c r="K598" s="25">
        <v>1</v>
      </c>
      <c r="L598" s="11" t="s">
        <v>5</v>
      </c>
      <c r="M598" s="11" t="s">
        <v>25630</v>
      </c>
      <c r="N598" s="141" t="str">
        <f>_xlfn.XLOOKUP(D598,[1]!Data[CEDULA],[1]!Data[EPS/SURA],"No Existe",0,1)</f>
        <v>EPS/SURA</v>
      </c>
      <c r="O598" s="5">
        <f>YEAR(Data[[#This Row],[F. INICIO]])</f>
        <v>2018</v>
      </c>
      <c r="P598" s="26">
        <v>43223</v>
      </c>
      <c r="Q598" s="26">
        <v>43223</v>
      </c>
      <c r="R598" s="11" t="s">
        <v>8926</v>
      </c>
      <c r="S598" s="92" t="str">
        <f>IF(Data[[#This Row],[TIPO DE INCAPACIDAD]]="LICENCIA DE PATERNIDAD","Licencia de paternidad",IF(Data[[#This Row],[TIPO DE INCAPACIDAD]]="LICENCIA DE LUTO","Licencia de Luto",_xlfn.IFNA(VLOOKUP(R598,'CIE-10 PARA RIPS'!$A$6:B13763,2,0),"No especificado")))</f>
        <v>Amigdalitis aguda, no especificada</v>
      </c>
      <c r="T598" t="str">
        <f>IF(P598&lt;&gt;"", IF(P598&gt;0, IF(P598&lt;=DATE(YEAR(P598),MONTH(P598),DAY(P598)), IF(P598&gt;=DATE(YEAR(P598),MONTH(P598),1), IF(K598&gt;10, C598, IF(SUMIFS($K:$K, $C:$C, C598, $P:$P, "&gt;="&amp;DATE(YEAR(P598),MONTH(P598),1), $P:$P, "&lt;="&amp;EOMONTH(P598,0))&gt;10, C598, "")), ""))), "")</f>
        <v/>
      </c>
      <c r="U598" t="str">
        <f>IF(AND(P598&lt;&gt;"", P598&gt;=DATE(YEAR(P598),MONTH(P598),1), SUMIFS($K:$K, $C:$C, C598, $P:$P, "&gt;="&amp;DATE(YEAR(P598),MONTH(P598),1), $P:$P, "&lt;="&amp;EOMONTH(P598,0))&gt;10), K598, "")</f>
        <v/>
      </c>
      <c r="V598" t="str">
        <f>IF(AND(P598&lt;&gt;"", P598&gt;=DATE(YEAR(P598),MONTH(P598),1), SUMIFS($K:$K, $C:$C, C598, $P:$P, "&gt;="&amp;DATE(YEAR(P598),MONTH(P598),1), $P:$P, "&lt;="&amp;EOMONTH(P598,0))&gt;10), YEAR(P598), "")</f>
        <v/>
      </c>
      <c r="W598" t="str">
        <f>IF(AND(P598&lt;&gt;"", P598&gt;=DATE(YEAR(P598),MONTH(P598),1), SUMIFS($K:$K, $C:$C, C598, $P:$P, "&gt;="&amp;DATE(YEAR(P598),MONTH(P598),1), $P:$P, "&lt;="&amp;EOMONTH(P598,0))&gt;10), TEXT(P598, "MMMM"), "")</f>
        <v/>
      </c>
      <c r="X598" t="str" cm="1">
        <f t="array" ref="X598">IF(AND(P598&lt;&gt;"", P598&gt;=DATE(YEAR(P598),MONTH(P598),1), SUMIFS($K:$K, $C:$C, C598, $P:$P, "&gt;="&amp;DATE(YEAR(P598),MONTH(P598),1), $P:$P, "&lt;="&amp;EOMONTH(P598,0))&gt;10), _xlfn.TEXTJOIN(", ", TRUE, _xlfn._xlws.FILTER($R:$R, ($C:$C=C598) * ($P:$P&gt;=DATE(YEAR(P598),MONTH(P598),1)) * ($P:$P&lt;=EOMONTH(P598,0)))), "")</f>
        <v/>
      </c>
      <c r="Y598" t="str" cm="1">
        <f t="array" ref="Y598">IF(AND(P598&lt;&gt;"", P598&gt;=DATE(YEAR(P598),MONTH(P598),1), SUMIFS($K:$K, $C:$C, C598, $P:$P, "&gt;="&amp;DATE(YEAR(P598),MONTH(P598),1), $P:$P, "&lt;="&amp;EOMONTH(P598,0))&gt;10), _xlfn.TEXTJOIN(", ", TRUE, _xlfn._xlws.FILTER($S:$S, ($C:$C=C598) * ($P:$P&gt;=DATE(YEAR(P598),MONTH(P598),1)) * ($P:$P&lt;=EOMONTH(P598,0)))), "")</f>
        <v/>
      </c>
    </row>
    <row r="599" spans="1:25" x14ac:dyDescent="0.25">
      <c r="A599" s="83">
        <v>592</v>
      </c>
      <c r="B599" s="111" t="s">
        <v>26038</v>
      </c>
      <c r="C599" s="159" t="str">
        <f>_xlfn.XLOOKUP(D599,[1]!Data[CEDULA],[1]!Data[Nombre Completo],"No Existe",0,1)</f>
        <v>ALICIA ESTHER VASQUEZ YEPES</v>
      </c>
      <c r="D599" s="162">
        <v>1140853573</v>
      </c>
      <c r="E599" s="139">
        <f>IFERROR(_xlfn.NUMBERVALUE(Data[[#This Row],[CEDULA ]],",","."),_xlfn.NUMBERVALUE(Data[[#This Row],[CEDULA ]],".",","))</f>
        <v>1140853573</v>
      </c>
      <c r="F599" s="139" t="str">
        <f>_xlfn.XLOOKUP(E599,[1]!Data[CEDULA],[1]!Data[CARGO],"No Existe",0,1)</f>
        <v>ASESOR COMERCIAL</v>
      </c>
      <c r="G599" s="11" t="str">
        <f>_xlfn.XLOOKUP(E599,[1]!Data[CEDULA],[1]!Data[EMPRESA DONDE PRESTA SERVICIO],"No Existe",0,1)</f>
        <v>COMFAMILIAR ATLANTICO</v>
      </c>
      <c r="H599" s="11" t="str">
        <f>_xlfn.XLOOKUP(E599,[1]!Data[CEDULA],[1]!Data[UBICACIÓN],"No Existe",0,1)</f>
        <v>C. ATENCION VIA 40</v>
      </c>
      <c r="I599" s="11" t="s">
        <v>25911</v>
      </c>
      <c r="J599" s="111" t="str">
        <f>UPPER(TEXT(Data[[#This Row],[F. INICIO]],"mmmm"))</f>
        <v>MAYO</v>
      </c>
      <c r="K599" s="13">
        <v>2</v>
      </c>
      <c r="L599" s="11" t="s">
        <v>5</v>
      </c>
      <c r="M599" s="11" t="s">
        <v>25630</v>
      </c>
      <c r="N599" s="141" t="str">
        <f>_xlfn.XLOOKUP(D599,[1]!Data[CEDULA],[1]!Data[EPS/SURA],"No Existe",0,1)</f>
        <v>EPS/SURA</v>
      </c>
      <c r="O599" s="5">
        <f>YEAR(Data[[#This Row],[F. INICIO]])</f>
        <v>2018</v>
      </c>
      <c r="P599" s="26">
        <v>43230</v>
      </c>
      <c r="Q599" s="7">
        <v>43231</v>
      </c>
      <c r="R599" s="11" t="s">
        <v>7682</v>
      </c>
      <c r="S599" s="92" t="str">
        <f>IF(Data[[#This Row],[TIPO DE INCAPACIDAD]]="LICENCIA DE PATERNIDAD","Licencia de paternidad",IF(Data[[#This Row],[TIPO DE INCAPACIDAD]]="LICENCIA DE LUTO","Licencia de Luto",_xlfn.IFNA(VLOOKUP(R599,'CIE-10 PARA RIPS'!$A$6:B13764,2,0),"No especificado")))</f>
        <v>Lumbago no especificado</v>
      </c>
      <c r="T599" t="str">
        <f>IF(P599&lt;&gt;"", IF(P599&gt;0, IF(P599&lt;=DATE(YEAR(P599),MONTH(P599),DAY(P599)), IF(P599&gt;=DATE(YEAR(P599),MONTH(P599),1), IF(K599&gt;10, C599, IF(SUMIFS($K:$K, $C:$C, C599, $P:$P, "&gt;="&amp;DATE(YEAR(P599),MONTH(P599),1), $P:$P, "&lt;="&amp;EOMONTH(P599,0))&gt;10, C599, "")), ""))), "")</f>
        <v/>
      </c>
      <c r="U599" t="str">
        <f>IF(AND(P599&lt;&gt;"", P599&gt;=DATE(YEAR(P599),MONTH(P599),1), SUMIFS($K:$K, $C:$C, C599, $P:$P, "&gt;="&amp;DATE(YEAR(P599),MONTH(P599),1), $P:$P, "&lt;="&amp;EOMONTH(P599,0))&gt;10), K599, "")</f>
        <v/>
      </c>
      <c r="V599" t="str">
        <f>IF(AND(P599&lt;&gt;"", P599&gt;=DATE(YEAR(P599),MONTH(P599),1), SUMIFS($K:$K, $C:$C, C599, $P:$P, "&gt;="&amp;DATE(YEAR(P599),MONTH(P599),1), $P:$P, "&lt;="&amp;EOMONTH(P599,0))&gt;10), YEAR(P599), "")</f>
        <v/>
      </c>
      <c r="W599" t="str">
        <f>IF(AND(P599&lt;&gt;"", P599&gt;=DATE(YEAR(P599),MONTH(P599),1), SUMIFS($K:$K, $C:$C, C599, $P:$P, "&gt;="&amp;DATE(YEAR(P599),MONTH(P599),1), $P:$P, "&lt;="&amp;EOMONTH(P599,0))&gt;10), TEXT(P599, "MMMM"), "")</f>
        <v/>
      </c>
      <c r="X599" t="str" cm="1">
        <f t="array" ref="X599">IF(AND(P599&lt;&gt;"", P599&gt;=DATE(YEAR(P599),MONTH(P599),1), SUMIFS($K:$K, $C:$C, C599, $P:$P, "&gt;="&amp;DATE(YEAR(P599),MONTH(P599),1), $P:$P, "&lt;="&amp;EOMONTH(P599,0))&gt;10), _xlfn.TEXTJOIN(", ", TRUE, _xlfn._xlws.FILTER($R:$R, ($C:$C=C599) * ($P:$P&gt;=DATE(YEAR(P599),MONTH(P599),1)) * ($P:$P&lt;=EOMONTH(P599,0)))), "")</f>
        <v/>
      </c>
      <c r="Y599" t="str" cm="1">
        <f t="array" ref="Y599">IF(AND(P599&lt;&gt;"", P599&gt;=DATE(YEAR(P599),MONTH(P599),1), SUMIFS($K:$K, $C:$C, C599, $P:$P, "&gt;="&amp;DATE(YEAR(P599),MONTH(P599),1), $P:$P, "&lt;="&amp;EOMONTH(P599,0))&gt;10), _xlfn.TEXTJOIN(", ", TRUE, _xlfn._xlws.FILTER($S:$S, ($C:$C=C599) * ($P:$P&gt;=DATE(YEAR(P599),MONTH(P599),1)) * ($P:$P&lt;=EOMONTH(P599,0)))), "")</f>
        <v/>
      </c>
    </row>
    <row r="600" spans="1:25" x14ac:dyDescent="0.25">
      <c r="A600" s="83">
        <v>593</v>
      </c>
      <c r="B600" s="111" t="s">
        <v>26038</v>
      </c>
      <c r="C600" s="159" t="str">
        <f>_xlfn.XLOOKUP(D600,[1]!Data[CEDULA],[1]!Data[Nombre Completo],"No Existe",0,1)</f>
        <v>WALTER SAUL OSORIO SERPA</v>
      </c>
      <c r="D600" s="162">
        <v>1100395036</v>
      </c>
      <c r="E600" s="139">
        <f>IFERROR(_xlfn.NUMBERVALUE(Data[[#This Row],[CEDULA ]],",","."),_xlfn.NUMBERVALUE(Data[[#This Row],[CEDULA ]],".",","))</f>
        <v>1100395036</v>
      </c>
      <c r="F600" s="139" t="str">
        <f>_xlfn.XLOOKUP(E600,[1]!Data[CEDULA],[1]!Data[CARGO],"No Existe",0,1)</f>
        <v>SUPERNUMERARIO(A)</v>
      </c>
      <c r="G600" s="11" t="str">
        <f>_xlfn.XLOOKUP(E600,[1]!Data[CEDULA],[1]!Data[EMPRESA DONDE PRESTA SERVICIO],"No Existe",0,1)</f>
        <v>COMFAMILIAR ATLANTICO</v>
      </c>
      <c r="H600" s="11" t="str">
        <f>_xlfn.XLOOKUP(E600,[1]!Data[CEDULA],[1]!Data[UBICACIÓN],"No Existe",0,1)</f>
        <v>CENTRO RECREACIONAL TURIPANA</v>
      </c>
      <c r="I600" s="11" t="s">
        <v>25912</v>
      </c>
      <c r="J600" s="111" t="str">
        <f>UPPER(TEXT(Data[[#This Row],[F. INICIO]],"mmmm"))</f>
        <v>MAYO</v>
      </c>
      <c r="K600" s="13">
        <v>2</v>
      </c>
      <c r="L600" s="11" t="s">
        <v>5</v>
      </c>
      <c r="M600" s="11" t="s">
        <v>25630</v>
      </c>
      <c r="N600" s="141" t="str">
        <f>_xlfn.XLOOKUP(D600,[1]!Data[CEDULA],[1]!Data[EPS/SURA],"No Existe",0,1)</f>
        <v>FAMISANAR</v>
      </c>
      <c r="O600" s="5">
        <f>YEAR(Data[[#This Row],[F. INICIO]])</f>
        <v>2018</v>
      </c>
      <c r="P600" s="26">
        <v>43223</v>
      </c>
      <c r="Q600" s="7">
        <v>43224</v>
      </c>
      <c r="R600" s="11" t="s">
        <v>8311</v>
      </c>
      <c r="S600" s="92" t="str">
        <f>IF(Data[[#This Row],[TIPO DE INCAPACIDAD]]="LICENCIA DE PATERNIDAD","Licencia de paternidad",IF(Data[[#This Row],[TIPO DE INCAPACIDAD]]="LICENCIA DE LUTO","Licencia de Luto",_xlfn.IFNA(VLOOKUP(R600,'CIE-10 PARA RIPS'!$A$6:B13765,2,0),"No especificado")))</f>
        <v>Hemorragia gastrointestinal, no especificada</v>
      </c>
      <c r="T600" t="str">
        <f>IF(P600&lt;&gt;"", IF(P600&gt;0, IF(P600&lt;=DATE(YEAR(P600),MONTH(P600),DAY(P600)), IF(P600&gt;=DATE(YEAR(P600),MONTH(P600),1), IF(K600&gt;10, C600, IF(SUMIFS($K:$K, $C:$C, C600, $P:$P, "&gt;="&amp;DATE(YEAR(P600),MONTH(P600),1), $P:$P, "&lt;="&amp;EOMONTH(P600,0))&gt;10, C600, "")), ""))), "")</f>
        <v/>
      </c>
      <c r="U600" t="str">
        <f>IF(AND(P600&lt;&gt;"", P600&gt;=DATE(YEAR(P600),MONTH(P600),1), SUMIFS($K:$K, $C:$C, C600, $P:$P, "&gt;="&amp;DATE(YEAR(P600),MONTH(P600),1), $P:$P, "&lt;="&amp;EOMONTH(P600,0))&gt;10), K600, "")</f>
        <v/>
      </c>
      <c r="V600" t="str">
        <f>IF(AND(P600&lt;&gt;"", P600&gt;=DATE(YEAR(P600),MONTH(P600),1), SUMIFS($K:$K, $C:$C, C600, $P:$P, "&gt;="&amp;DATE(YEAR(P600),MONTH(P600),1), $P:$P, "&lt;="&amp;EOMONTH(P600,0))&gt;10), YEAR(P600), "")</f>
        <v/>
      </c>
      <c r="W600" t="str">
        <f>IF(AND(P600&lt;&gt;"", P600&gt;=DATE(YEAR(P600),MONTH(P600),1), SUMIFS($K:$K, $C:$C, C600, $P:$P, "&gt;="&amp;DATE(YEAR(P600),MONTH(P600),1), $P:$P, "&lt;="&amp;EOMONTH(P600,0))&gt;10), TEXT(P600, "MMMM"), "")</f>
        <v/>
      </c>
      <c r="X600" t="str" cm="1">
        <f t="array" ref="X600">IF(AND(P600&lt;&gt;"", P600&gt;=DATE(YEAR(P600),MONTH(P600),1), SUMIFS($K:$K, $C:$C, C600, $P:$P, "&gt;="&amp;DATE(YEAR(P600),MONTH(P600),1), $P:$P, "&lt;="&amp;EOMONTH(P600,0))&gt;10), _xlfn.TEXTJOIN(", ", TRUE, _xlfn._xlws.FILTER($R:$R, ($C:$C=C600) * ($P:$P&gt;=DATE(YEAR(P600),MONTH(P600),1)) * ($P:$P&lt;=EOMONTH(P600,0)))), "")</f>
        <v/>
      </c>
      <c r="Y600" t="str" cm="1">
        <f t="array" ref="Y600">IF(AND(P600&lt;&gt;"", P600&gt;=DATE(YEAR(P600),MONTH(P600),1), SUMIFS($K:$K, $C:$C, C600, $P:$P, "&gt;="&amp;DATE(YEAR(P600),MONTH(P600),1), $P:$P, "&lt;="&amp;EOMONTH(P600,0))&gt;10), _xlfn.TEXTJOIN(", ", TRUE, _xlfn._xlws.FILTER($S:$S, ($C:$C=C600) * ($P:$P&gt;=DATE(YEAR(P600),MONTH(P600),1)) * ($P:$P&lt;=EOMONTH(P600,0)))), "")</f>
        <v/>
      </c>
    </row>
    <row r="601" spans="1:25" x14ac:dyDescent="0.25">
      <c r="A601" s="83">
        <v>594</v>
      </c>
      <c r="B601" s="111" t="s">
        <v>26038</v>
      </c>
      <c r="C601" s="159" t="str">
        <f>_xlfn.XLOOKUP(D601,[1]!Data[CEDULA],[1]!Data[Nombre Completo],"No Existe",0,1)</f>
        <v>ANGEL DE JESUS RAMIREZ CARPINTERO</v>
      </c>
      <c r="D601" s="162">
        <v>72308598</v>
      </c>
      <c r="E601" s="139">
        <f>IFERROR(_xlfn.NUMBERVALUE(Data[[#This Row],[CEDULA ]],",","."),_xlfn.NUMBERVALUE(Data[[#This Row],[CEDULA ]],".",","))</f>
        <v>72308598</v>
      </c>
      <c r="F601" s="139" t="str">
        <f>_xlfn.XLOOKUP(E601,[1]!Data[CEDULA],[1]!Data[CARGO],"No Existe",0,1)</f>
        <v>SUPERNUMERARIO(A)</v>
      </c>
      <c r="G601" s="11" t="str">
        <f>_xlfn.XLOOKUP(E601,[1]!Data[CEDULA],[1]!Data[EMPRESA DONDE PRESTA SERVICIO],"No Existe",0,1)</f>
        <v>COMFAMILIAR ATLANTICO</v>
      </c>
      <c r="H601" s="11" t="str">
        <f>_xlfn.XLOOKUP(E601,[1]!Data[CEDULA],[1]!Data[UBICACIÓN],"No Existe",0,1)</f>
        <v>CENTRO RECREACIONAL TURIPANA</v>
      </c>
      <c r="I601" s="11" t="s">
        <v>25912</v>
      </c>
      <c r="J601" s="111" t="str">
        <f>UPPER(TEXT(Data[[#This Row],[F. INICIO]],"mmmm"))</f>
        <v>SEPTIEMBRE</v>
      </c>
      <c r="K601" s="25">
        <v>2</v>
      </c>
      <c r="L601" s="11" t="s">
        <v>5</v>
      </c>
      <c r="M601" s="11" t="s">
        <v>25630</v>
      </c>
      <c r="N601" s="141" t="str">
        <f>_xlfn.XLOOKUP(D601,[1]!Data[CEDULA],[1]!Data[EPS/SURA],"No Existe",0,1)</f>
        <v>SALUD TOTAL</v>
      </c>
      <c r="O601" s="5">
        <f>YEAR(Data[[#This Row],[F. INICIO]])</f>
        <v>2018</v>
      </c>
      <c r="P601" s="26">
        <v>43358</v>
      </c>
      <c r="Q601" s="7">
        <v>43359</v>
      </c>
      <c r="R601" s="24" t="s">
        <v>9886</v>
      </c>
      <c r="S601" s="92" t="str">
        <f>IF(Data[[#This Row],[TIPO DE INCAPACIDAD]]="LICENCIA DE PATERNIDAD","Licencia de paternidad",IF(Data[[#This Row],[TIPO DE INCAPACIDAD]]="LICENCIA DE LUTO","Licencia de Luto",_xlfn.IFNA(VLOOKUP(R601,'CIE-10 PARA RIPS'!$A$6:B13766,2,0),"No especificado")))</f>
        <v>Cefalea debida a tension</v>
      </c>
      <c r="T601" t="str">
        <f>IF(P601&lt;&gt;"", IF(P601&gt;0, IF(P601&lt;=DATE(YEAR(P601),MONTH(P601),DAY(P601)), IF(P601&gt;=DATE(YEAR(P601),MONTH(P601),1), IF(K601&gt;10, C601, IF(SUMIFS($K:$K, $C:$C, C601, $P:$P, "&gt;="&amp;DATE(YEAR(P601),MONTH(P601),1), $P:$P, "&lt;="&amp;EOMONTH(P601,0))&gt;10, C601, "")), ""))), "")</f>
        <v/>
      </c>
      <c r="U601" t="str">
        <f>IF(AND(P601&lt;&gt;"", P601&gt;=DATE(YEAR(P601),MONTH(P601),1), SUMIFS($K:$K, $C:$C, C601, $P:$P, "&gt;="&amp;DATE(YEAR(P601),MONTH(P601),1), $P:$P, "&lt;="&amp;EOMONTH(P601,0))&gt;10), K601, "")</f>
        <v/>
      </c>
      <c r="V601" t="str">
        <f>IF(AND(P601&lt;&gt;"", P601&gt;=DATE(YEAR(P601),MONTH(P601),1), SUMIFS($K:$K, $C:$C, C601, $P:$P, "&gt;="&amp;DATE(YEAR(P601),MONTH(P601),1), $P:$P, "&lt;="&amp;EOMONTH(P601,0))&gt;10), YEAR(P601), "")</f>
        <v/>
      </c>
      <c r="W601" t="str">
        <f>IF(AND(P601&lt;&gt;"", P601&gt;=DATE(YEAR(P601),MONTH(P601),1), SUMIFS($K:$K, $C:$C, C601, $P:$P, "&gt;="&amp;DATE(YEAR(P601),MONTH(P601),1), $P:$P, "&lt;="&amp;EOMONTH(P601,0))&gt;10), TEXT(P601, "MMMM"), "")</f>
        <v/>
      </c>
      <c r="X601" t="str" cm="1">
        <f t="array" ref="X601">IF(AND(P601&lt;&gt;"", P601&gt;=DATE(YEAR(P601),MONTH(P601),1), SUMIFS($K:$K, $C:$C, C601, $P:$P, "&gt;="&amp;DATE(YEAR(P601),MONTH(P601),1), $P:$P, "&lt;="&amp;EOMONTH(P601,0))&gt;10), _xlfn.TEXTJOIN(", ", TRUE, _xlfn._xlws.FILTER($R:$R, ($C:$C=C601) * ($P:$P&gt;=DATE(YEAR(P601),MONTH(P601),1)) * ($P:$P&lt;=EOMONTH(P601,0)))), "")</f>
        <v/>
      </c>
      <c r="Y601" t="str" cm="1">
        <f t="array" ref="Y601">IF(AND(P601&lt;&gt;"", P601&gt;=DATE(YEAR(P601),MONTH(P601),1), SUMIFS($K:$K, $C:$C, C601, $P:$P, "&gt;="&amp;DATE(YEAR(P601),MONTH(P601),1), $P:$P, "&lt;="&amp;EOMONTH(P601,0))&gt;10), _xlfn.TEXTJOIN(", ", TRUE, _xlfn._xlws.FILTER($S:$S, ($C:$C=C601) * ($P:$P&gt;=DATE(YEAR(P601),MONTH(P601),1)) * ($P:$P&lt;=EOMONTH(P601,0)))), "")</f>
        <v/>
      </c>
    </row>
    <row r="602" spans="1:25" x14ac:dyDescent="0.25">
      <c r="A602" s="83">
        <v>595</v>
      </c>
      <c r="B602" s="111" t="s">
        <v>26038</v>
      </c>
      <c r="C602" s="159" t="str">
        <f>_xlfn.XLOOKUP(D602,[1]!Data[CEDULA],[1]!Data[Nombre Completo],"No Existe",0,1)</f>
        <v>PABLA EMILIA SANDOVAL DE CASTRO</v>
      </c>
      <c r="D602" s="162">
        <v>32649558</v>
      </c>
      <c r="E602" s="139">
        <f>IFERROR(_xlfn.NUMBERVALUE(Data[[#This Row],[CEDULA ]],",","."),_xlfn.NUMBERVALUE(Data[[#This Row],[CEDULA ]],".",","))</f>
        <v>32649558</v>
      </c>
      <c r="F602" s="139" t="str">
        <f>_xlfn.XLOOKUP(E602,[1]!Data[CEDULA],[1]!Data[CARGO],"No Existe",0,1)</f>
        <v>MANIPULADOR DE ALIMENTOS</v>
      </c>
      <c r="G602" s="11" t="str">
        <f>_xlfn.XLOOKUP(E602,[1]!Data[CEDULA],[1]!Data[EMPRESA DONDE PRESTA SERVICIO],"No Existe",0,1)</f>
        <v>COMFAMILIAR ATLANTICO</v>
      </c>
      <c r="H602" s="11" t="str">
        <f>_xlfn.XLOOKUP(E602,[1]!Data[CEDULA],[1]!Data[UBICACIÓN],"No Existe",0,1)</f>
        <v>C.R.U</v>
      </c>
      <c r="I602" s="11" t="s">
        <v>25911</v>
      </c>
      <c r="J602" s="111" t="str">
        <f>UPPER(TEXT(Data[[#This Row],[F. INICIO]],"mmmm"))</f>
        <v>SEPTIEMBRE</v>
      </c>
      <c r="K602" s="25">
        <v>1</v>
      </c>
      <c r="L602" s="11" t="s">
        <v>5</v>
      </c>
      <c r="M602" s="11" t="s">
        <v>25630</v>
      </c>
      <c r="N602" s="141" t="str">
        <f>_xlfn.XLOOKUP(D602,[1]!Data[CEDULA],[1]!Data[EPS/SURA],"No Existe",0,1)</f>
        <v>EPS/SURA</v>
      </c>
      <c r="O602" s="5">
        <f>YEAR(Data[[#This Row],[F. INICIO]])</f>
        <v>2018</v>
      </c>
      <c r="P602" s="26">
        <v>43357</v>
      </c>
      <c r="Q602" s="26">
        <v>43357</v>
      </c>
      <c r="R602" s="24" t="s">
        <v>9886</v>
      </c>
      <c r="S602" s="92" t="str">
        <f>IF(Data[[#This Row],[TIPO DE INCAPACIDAD]]="LICENCIA DE PATERNIDAD","Licencia de paternidad",IF(Data[[#This Row],[TIPO DE INCAPACIDAD]]="LICENCIA DE LUTO","Licencia de Luto",_xlfn.IFNA(VLOOKUP(R602,'CIE-10 PARA RIPS'!$A$6:B13767,2,0),"No especificado")))</f>
        <v>Cefalea debida a tension</v>
      </c>
      <c r="T602" t="str">
        <f>IF(P602&lt;&gt;"", IF(P602&gt;0, IF(P602&lt;=DATE(YEAR(P602),MONTH(P602),DAY(P602)), IF(P602&gt;=DATE(YEAR(P602),MONTH(P602),1), IF(K602&gt;10, C602, IF(SUMIFS($K:$K, $C:$C, C602, $P:$P, "&gt;="&amp;DATE(YEAR(P602),MONTH(P602),1), $P:$P, "&lt;="&amp;EOMONTH(P602,0))&gt;10, C602, "")), ""))), "")</f>
        <v/>
      </c>
      <c r="U602" t="str">
        <f>IF(AND(P602&lt;&gt;"", P602&gt;=DATE(YEAR(P602),MONTH(P602),1), SUMIFS($K:$K, $C:$C, C602, $P:$P, "&gt;="&amp;DATE(YEAR(P602),MONTH(P602),1), $P:$P, "&lt;="&amp;EOMONTH(P602,0))&gt;10), K602, "")</f>
        <v/>
      </c>
      <c r="V602" t="str">
        <f>IF(AND(P602&lt;&gt;"", P602&gt;=DATE(YEAR(P602),MONTH(P602),1), SUMIFS($K:$K, $C:$C, C602, $P:$P, "&gt;="&amp;DATE(YEAR(P602),MONTH(P602),1), $P:$P, "&lt;="&amp;EOMONTH(P602,0))&gt;10), YEAR(P602), "")</f>
        <v/>
      </c>
      <c r="W602" t="str">
        <f>IF(AND(P602&lt;&gt;"", P602&gt;=DATE(YEAR(P602),MONTH(P602),1), SUMIFS($K:$K, $C:$C, C602, $P:$P, "&gt;="&amp;DATE(YEAR(P602),MONTH(P602),1), $P:$P, "&lt;="&amp;EOMONTH(P602,0))&gt;10), TEXT(P602, "MMMM"), "")</f>
        <v/>
      </c>
      <c r="X602" t="str" cm="1">
        <f t="array" ref="X602">IF(AND(P602&lt;&gt;"", P602&gt;=DATE(YEAR(P602),MONTH(P602),1), SUMIFS($K:$K, $C:$C, C602, $P:$P, "&gt;="&amp;DATE(YEAR(P602),MONTH(P602),1), $P:$P, "&lt;="&amp;EOMONTH(P602,0))&gt;10), _xlfn.TEXTJOIN(", ", TRUE, _xlfn._xlws.FILTER($R:$R, ($C:$C=C602) * ($P:$P&gt;=DATE(YEAR(P602),MONTH(P602),1)) * ($P:$P&lt;=EOMONTH(P602,0)))), "")</f>
        <v/>
      </c>
      <c r="Y602" t="str" cm="1">
        <f t="array" ref="Y602">IF(AND(P602&lt;&gt;"", P602&gt;=DATE(YEAR(P602),MONTH(P602),1), SUMIFS($K:$K, $C:$C, C602, $P:$P, "&gt;="&amp;DATE(YEAR(P602),MONTH(P602),1), $P:$P, "&lt;="&amp;EOMONTH(P602,0))&gt;10), _xlfn.TEXTJOIN(", ", TRUE, _xlfn._xlws.FILTER($S:$S, ($C:$C=C602) * ($P:$P&gt;=DATE(YEAR(P602),MONTH(P602),1)) * ($P:$P&lt;=EOMONTH(P602,0)))), "")</f>
        <v/>
      </c>
    </row>
    <row r="603" spans="1:25" x14ac:dyDescent="0.25">
      <c r="A603" s="83">
        <v>596</v>
      </c>
      <c r="B603" s="111" t="s">
        <v>26038</v>
      </c>
      <c r="C603" s="159" t="str">
        <f>_xlfn.XLOOKUP(D603,[1]!Data[CEDULA],[1]!Data[Nombre Completo],"No Existe",0,1)</f>
        <v>MARYELI DEL PILAR HERRERA ANDRADE</v>
      </c>
      <c r="D603" s="162">
        <v>1048209377</v>
      </c>
      <c r="E603" s="139">
        <f>IFERROR(_xlfn.NUMBERVALUE(Data[[#This Row],[CEDULA ]],",","."),_xlfn.NUMBERVALUE(Data[[#This Row],[CEDULA ]],".",","))</f>
        <v>1048209377</v>
      </c>
      <c r="F603" s="139" t="str">
        <f>_xlfn.XLOOKUP(E603,[1]!Data[CEDULA],[1]!Data[CARGO],"No Existe",0,1)</f>
        <v>AYUDANTE COCINA</v>
      </c>
      <c r="G603" s="24" t="str">
        <f>_xlfn.XLOOKUP(E603,[1]!Data[CEDULA],[1]!Data[EMPRESA DONDE PRESTA SERVICIO],"No Existe",0,1)</f>
        <v>COMFAMILIAR ATLANTICO</v>
      </c>
      <c r="H603" s="24" t="str">
        <f>_xlfn.XLOOKUP(E603,[1]!Data[CEDULA],[1]!Data[UBICACIÓN],"No Existe",0,1)</f>
        <v>CRU MERCADEO</v>
      </c>
      <c r="I603" s="11" t="s">
        <v>25911</v>
      </c>
      <c r="J603" s="111" t="str">
        <f>UPPER(TEXT(Data[[#This Row],[F. INICIO]],"mmmm"))</f>
        <v>SEPTIEMBRE</v>
      </c>
      <c r="K603" s="25">
        <v>2</v>
      </c>
      <c r="L603" s="11" t="s">
        <v>5</v>
      </c>
      <c r="M603" s="11" t="s">
        <v>25630</v>
      </c>
      <c r="N603" s="141" t="str">
        <f>_xlfn.XLOOKUP(D603,[1]!Data[CEDULA],[1]!Data[EPS/SURA],"No Existe",0,1)</f>
        <v>EPS/SURA</v>
      </c>
      <c r="O603" s="5">
        <f>YEAR(Data[[#This Row],[F. INICIO]])</f>
        <v>2018</v>
      </c>
      <c r="P603" s="26">
        <v>43356</v>
      </c>
      <c r="Q603" s="7">
        <v>43357</v>
      </c>
      <c r="R603" s="24" t="s">
        <v>9886</v>
      </c>
      <c r="S603" s="92" t="str">
        <f>IF(Data[[#This Row],[TIPO DE INCAPACIDAD]]="LICENCIA DE PATERNIDAD","Licencia de paternidad",IF(Data[[#This Row],[TIPO DE INCAPACIDAD]]="LICENCIA DE LUTO","Licencia de Luto",_xlfn.IFNA(VLOOKUP(R603,'CIE-10 PARA RIPS'!$A$6:B13768,2,0),"No especificado")))</f>
        <v>Cefalea debida a tension</v>
      </c>
      <c r="T603" t="str">
        <f>IF(P603&lt;&gt;"", IF(P603&gt;0, IF(P603&lt;=DATE(YEAR(P603),MONTH(P603),DAY(P603)), IF(P603&gt;=DATE(YEAR(P603),MONTH(P603),1), IF(K603&gt;10, C603, IF(SUMIFS($K:$K, $C:$C, C603, $P:$P, "&gt;="&amp;DATE(YEAR(P603),MONTH(P603),1), $P:$P, "&lt;="&amp;EOMONTH(P603,0))&gt;10, C603, "")), ""))), "")</f>
        <v/>
      </c>
      <c r="U603" t="str">
        <f>IF(AND(P603&lt;&gt;"", P603&gt;=DATE(YEAR(P603),MONTH(P603),1), SUMIFS($K:$K, $C:$C, C603, $P:$P, "&gt;="&amp;DATE(YEAR(P603),MONTH(P603),1), $P:$P, "&lt;="&amp;EOMONTH(P603,0))&gt;10), K603, "")</f>
        <v/>
      </c>
      <c r="V603" t="str">
        <f>IF(AND(P603&lt;&gt;"", P603&gt;=DATE(YEAR(P603),MONTH(P603),1), SUMIFS($K:$K, $C:$C, C603, $P:$P, "&gt;="&amp;DATE(YEAR(P603),MONTH(P603),1), $P:$P, "&lt;="&amp;EOMONTH(P603,0))&gt;10), YEAR(P603), "")</f>
        <v/>
      </c>
      <c r="W603" t="str">
        <f>IF(AND(P603&lt;&gt;"", P603&gt;=DATE(YEAR(P603),MONTH(P603),1), SUMIFS($K:$K, $C:$C, C603, $P:$P, "&gt;="&amp;DATE(YEAR(P603),MONTH(P603),1), $P:$P, "&lt;="&amp;EOMONTH(P603,0))&gt;10), TEXT(P603, "MMMM"), "")</f>
        <v/>
      </c>
      <c r="X603" t="str" cm="1">
        <f t="array" ref="X603">IF(AND(P603&lt;&gt;"", P603&gt;=DATE(YEAR(P603),MONTH(P603),1), SUMIFS($K:$K, $C:$C, C603, $P:$P, "&gt;="&amp;DATE(YEAR(P603),MONTH(P603),1), $P:$P, "&lt;="&amp;EOMONTH(P603,0))&gt;10), _xlfn.TEXTJOIN(", ", TRUE, _xlfn._xlws.FILTER($R:$R, ($C:$C=C603) * ($P:$P&gt;=DATE(YEAR(P603),MONTH(P603),1)) * ($P:$P&lt;=EOMONTH(P603,0)))), "")</f>
        <v/>
      </c>
      <c r="Y603" t="str" cm="1">
        <f t="array" ref="Y603">IF(AND(P603&lt;&gt;"", P603&gt;=DATE(YEAR(P603),MONTH(P603),1), SUMIFS($K:$K, $C:$C, C603, $P:$P, "&gt;="&amp;DATE(YEAR(P603),MONTH(P603),1), $P:$P, "&lt;="&amp;EOMONTH(P603,0))&gt;10), _xlfn.TEXTJOIN(", ", TRUE, _xlfn._xlws.FILTER($S:$S, ($C:$C=C603) * ($P:$P&gt;=DATE(YEAR(P603),MONTH(P603),1)) * ($P:$P&lt;=EOMONTH(P603,0)))), "")</f>
        <v/>
      </c>
    </row>
    <row r="604" spans="1:25" x14ac:dyDescent="0.25">
      <c r="A604" s="83">
        <v>597</v>
      </c>
      <c r="B604" s="111" t="s">
        <v>26038</v>
      </c>
      <c r="C604" s="159" t="str">
        <f>_xlfn.XLOOKUP(D604,[1]!Data[CEDULA],[1]!Data[Nombre Completo],"No Existe",0,1)</f>
        <v>CELIA MARIA MOLINA CORONELL</v>
      </c>
      <c r="D604" s="171">
        <v>1044392321</v>
      </c>
      <c r="E604" s="139">
        <f>IFERROR(_xlfn.NUMBERVALUE(Data[[#This Row],[CEDULA ]],",","."),_xlfn.NUMBERVALUE(Data[[#This Row],[CEDULA ]],".",","))</f>
        <v>1044392321</v>
      </c>
      <c r="F604" s="24" t="str">
        <f>_xlfn.XLOOKUP(E604,[1]!Data[CEDULA],[1]!Data[CARGO],"No Existe",0,1)</f>
        <v>RECEPCIONISTA</v>
      </c>
      <c r="G604" s="24" t="str">
        <f>_xlfn.XLOOKUP(E604,[1]!Data[CEDULA],[1]!Data[EMPRESA DONDE PRESTA SERVICIO],"No Existe",0,1)</f>
        <v>COMFAMILIAR ATLANTICO</v>
      </c>
      <c r="H604" s="11" t="str">
        <f>_xlfn.XLOOKUP(E604,[1]!Data[CEDULA],[1]!Data[UBICACIÓN],"No Existe",0,1)</f>
        <v>CENTRO RECREACIONAL TURIPANA</v>
      </c>
      <c r="I604" s="24" t="s">
        <v>25911</v>
      </c>
      <c r="J604" s="111" t="str">
        <f>UPPER(TEXT(Data[[#This Row],[F. INICIO]],"mmmm"))</f>
        <v>OCTUBRE</v>
      </c>
      <c r="K604" s="24">
        <v>2</v>
      </c>
      <c r="L604" s="24" t="s">
        <v>5</v>
      </c>
      <c r="M604" s="24" t="s">
        <v>25630</v>
      </c>
      <c r="N604" s="141" t="str">
        <f>_xlfn.XLOOKUP(D604,[1]!Data[CEDULA],[1]!Data[EPS/SURA],"No Existe",0,1)</f>
        <v>E.P.S SANITAS</v>
      </c>
      <c r="O604" s="5">
        <f>YEAR(Data[[#This Row],[F. INICIO]])</f>
        <v>2024</v>
      </c>
      <c r="P604" s="19">
        <v>45587</v>
      </c>
      <c r="Q604" s="19">
        <v>45588</v>
      </c>
      <c r="R604" s="24" t="s">
        <v>71</v>
      </c>
      <c r="S604" s="92" t="str">
        <f>IF(Data[[#This Row],[TIPO DE INCAPACIDAD]]="LICENCIA DE PATERNIDAD","Licencia de paternidad",IF(Data[[#This Row],[TIPO DE INCAPACIDAD]]="LICENCIA DE LUTO","Licencia de Luto",_xlfn.IFNA(VLOOKUP(R604,'CIE-10 PARA RIPS'!$A$6:B14285,2,0),"No especificado")))</f>
        <v>Cefalea</v>
      </c>
      <c r="T604" t="str">
        <f>IF(P604&lt;&gt;"", IF(P604&gt;0, IF(P604&lt;=DATE(YEAR(P604),MONTH(P604),DAY(P604)), IF(P604&gt;=DATE(YEAR(P604),MONTH(P604),1), IF(K604&gt;10, C604, IF(SUMIFS($K:$K, $C:$C, C604, $P:$P, "&gt;="&amp;DATE(YEAR(P604),MONTH(P604),1), $P:$P, "&lt;="&amp;EOMONTH(P604,0))&gt;10, C604, "")), ""))), "")</f>
        <v/>
      </c>
      <c r="U604" t="str">
        <f>IF(AND(P604&lt;&gt;"", P604&gt;=DATE(YEAR(P604),MONTH(P604),1), SUMIFS($K:$K, $C:$C, C604, $P:$P, "&gt;="&amp;DATE(YEAR(P604),MONTH(P604),1), $P:$P, "&lt;="&amp;EOMONTH(P604,0))&gt;10), K604, "")</f>
        <v/>
      </c>
      <c r="V604" t="str">
        <f>IF(AND(P604&lt;&gt;"", P604&gt;=DATE(YEAR(P604),MONTH(P604),1), SUMIFS($K:$K, $C:$C, C604, $P:$P, "&gt;="&amp;DATE(YEAR(P604),MONTH(P604),1), $P:$P, "&lt;="&amp;EOMONTH(P604,0))&gt;10), YEAR(P604), "")</f>
        <v/>
      </c>
      <c r="W604" t="str">
        <f>IF(AND(P604&lt;&gt;"", P604&gt;=DATE(YEAR(P604),MONTH(P604),1), SUMIFS($K:$K, $C:$C, C604, $P:$P, "&gt;="&amp;DATE(YEAR(P604),MONTH(P604),1), $P:$P, "&lt;="&amp;EOMONTH(P604,0))&gt;10), TEXT(P604, "MMMM"), "")</f>
        <v/>
      </c>
      <c r="X604" t="str" cm="1">
        <f t="array" ref="X604">IF(AND(P604&lt;&gt;"", P604&gt;=DATE(YEAR(P604),MONTH(P604),1), SUMIFS($K:$K, $C:$C, C604, $P:$P, "&gt;="&amp;DATE(YEAR(P604),MONTH(P604),1), $P:$P, "&lt;="&amp;EOMONTH(P604,0))&gt;10), _xlfn.TEXTJOIN(", ", TRUE, _xlfn._xlws.FILTER($R:$R, ($C:$C=C604) * ($P:$P&gt;=DATE(YEAR(P604),MONTH(P604),1)) * ($P:$P&lt;=EOMONTH(P604,0)))), "")</f>
        <v/>
      </c>
      <c r="Y604" t="str" cm="1">
        <f t="array" ref="Y604">IF(AND(P604&lt;&gt;"", P604&gt;=DATE(YEAR(P604),MONTH(P604),1), SUMIFS($K:$K, $C:$C, C604, $P:$P, "&gt;="&amp;DATE(YEAR(P604),MONTH(P604),1), $P:$P, "&lt;="&amp;EOMONTH(P604,0))&gt;10), _xlfn.TEXTJOIN(", ", TRUE, _xlfn._xlws.FILTER($S:$S, ($C:$C=C604) * ($P:$P&gt;=DATE(YEAR(P604),MONTH(P604),1)) * ($P:$P&lt;=EOMONTH(P604,0)))), "")</f>
        <v/>
      </c>
    </row>
    <row r="605" spans="1:25" x14ac:dyDescent="0.25">
      <c r="A605" s="83">
        <v>598</v>
      </c>
      <c r="B605" s="111" t="s">
        <v>26038</v>
      </c>
      <c r="C605" s="159" t="str">
        <f>_xlfn.XLOOKUP(D605,[1]!Data[CEDULA],[1]!Data[Nombre Completo],"No Existe",0,1)</f>
        <v>SANDY PAULINA PERTUZ SAMPER</v>
      </c>
      <c r="D605" s="162">
        <v>1048290598</v>
      </c>
      <c r="E605" s="139">
        <f>IFERROR(_xlfn.NUMBERVALUE(Data[[#This Row],[CEDULA ]],",","."),_xlfn.NUMBERVALUE(Data[[#This Row],[CEDULA ]],".",","))</f>
        <v>1048290598</v>
      </c>
      <c r="F605" s="139" t="str">
        <f>_xlfn.XLOOKUP(E605,[1]!Data[CEDULA],[1]!Data[CARGO],"No Existe",0,1)</f>
        <v>AUXILIAR</v>
      </c>
      <c r="G605" s="24" t="str">
        <f>_xlfn.XLOOKUP(E605,[1]!Data[CEDULA],[1]!Data[EMPRESA DONDE PRESTA SERVICIO],"No Existe",0,1)</f>
        <v>COMFAMILIAR ATLANTICO</v>
      </c>
      <c r="H605" s="24" t="str">
        <f>_xlfn.XLOOKUP(E605,[1]!Data[CEDULA],[1]!Data[UBICACIÓN],"No Existe",0,1)</f>
        <v>C.R.U</v>
      </c>
      <c r="I605" s="11" t="s">
        <v>25911</v>
      </c>
      <c r="J605" s="111" t="str">
        <f>UPPER(TEXT(Data[[#This Row],[F. INICIO]],"mmmm"))</f>
        <v>SEPTIEMBRE</v>
      </c>
      <c r="K605" s="25">
        <v>2</v>
      </c>
      <c r="L605" s="11" t="s">
        <v>5</v>
      </c>
      <c r="M605" s="11" t="s">
        <v>25630</v>
      </c>
      <c r="N605" s="141" t="str">
        <f>_xlfn.XLOOKUP(D605,[1]!Data[CEDULA],[1]!Data[EPS/SURA],"No Existe",0,1)</f>
        <v>SALUD TOTAL</v>
      </c>
      <c r="O605" s="5">
        <f>YEAR(Data[[#This Row],[F. INICIO]])</f>
        <v>2018</v>
      </c>
      <c r="P605" s="26">
        <v>43355</v>
      </c>
      <c r="Q605" s="7">
        <v>43356</v>
      </c>
      <c r="R605" s="24" t="s">
        <v>9886</v>
      </c>
      <c r="S605" s="92" t="str">
        <f>IF(Data[[#This Row],[TIPO DE INCAPACIDAD]]="LICENCIA DE PATERNIDAD","Licencia de paternidad",IF(Data[[#This Row],[TIPO DE INCAPACIDAD]]="LICENCIA DE LUTO","Licencia de Luto",_xlfn.IFNA(VLOOKUP(R605,'CIE-10 PARA RIPS'!$A$6:B13770,2,0),"No especificado")))</f>
        <v>Cefalea debida a tension</v>
      </c>
      <c r="T605" t="str">
        <f>IF(P605&lt;&gt;"", IF(P605&gt;0, IF(P605&lt;=DATE(YEAR(P605),MONTH(P605),DAY(P605)), IF(P605&gt;=DATE(YEAR(P605),MONTH(P605),1), IF(K605&gt;10, C605, IF(SUMIFS($K:$K, $C:$C, C605, $P:$P, "&gt;="&amp;DATE(YEAR(P605),MONTH(P605),1), $P:$P, "&lt;="&amp;EOMONTH(P605,0))&gt;10, C605, "")), ""))), "")</f>
        <v/>
      </c>
      <c r="U605" t="str">
        <f>IF(AND(P605&lt;&gt;"", P605&gt;=DATE(YEAR(P605),MONTH(P605),1), SUMIFS($K:$K, $C:$C, C605, $P:$P, "&gt;="&amp;DATE(YEAR(P605),MONTH(P605),1), $P:$P, "&lt;="&amp;EOMONTH(P605,0))&gt;10), K605, "")</f>
        <v/>
      </c>
      <c r="V605" t="str">
        <f>IF(AND(P605&lt;&gt;"", P605&gt;=DATE(YEAR(P605),MONTH(P605),1), SUMIFS($K:$K, $C:$C, C605, $P:$P, "&gt;="&amp;DATE(YEAR(P605),MONTH(P605),1), $P:$P, "&lt;="&amp;EOMONTH(P605,0))&gt;10), YEAR(P605), "")</f>
        <v/>
      </c>
      <c r="W605" t="str">
        <f>IF(AND(P605&lt;&gt;"", P605&gt;=DATE(YEAR(P605),MONTH(P605),1), SUMIFS($K:$K, $C:$C, C605, $P:$P, "&gt;="&amp;DATE(YEAR(P605),MONTH(P605),1), $P:$P, "&lt;="&amp;EOMONTH(P605,0))&gt;10), TEXT(P605, "MMMM"), "")</f>
        <v/>
      </c>
      <c r="X605" t="str" cm="1">
        <f t="array" ref="X605">IF(AND(P605&lt;&gt;"", P605&gt;=DATE(YEAR(P605),MONTH(P605),1), SUMIFS($K:$K, $C:$C, C605, $P:$P, "&gt;="&amp;DATE(YEAR(P605),MONTH(P605),1), $P:$P, "&lt;="&amp;EOMONTH(P605,0))&gt;10), _xlfn.TEXTJOIN(", ", TRUE, _xlfn._xlws.FILTER($R:$R, ($C:$C=C605) * ($P:$P&gt;=DATE(YEAR(P605),MONTH(P605),1)) * ($P:$P&lt;=EOMONTH(P605,0)))), "")</f>
        <v/>
      </c>
      <c r="Y605" t="str" cm="1">
        <f t="array" ref="Y605">IF(AND(P605&lt;&gt;"", P605&gt;=DATE(YEAR(P605),MONTH(P605),1), SUMIFS($K:$K, $C:$C, C605, $P:$P, "&gt;="&amp;DATE(YEAR(P605),MONTH(P605),1), $P:$P, "&lt;="&amp;EOMONTH(P605,0))&gt;10), _xlfn.TEXTJOIN(", ", TRUE, _xlfn._xlws.FILTER($S:$S, ($C:$C=C605) * ($P:$P&gt;=DATE(YEAR(P605),MONTH(P605),1)) * ($P:$P&lt;=EOMONTH(P605,0)))), "")</f>
        <v/>
      </c>
    </row>
    <row r="606" spans="1:25" x14ac:dyDescent="0.25">
      <c r="A606" s="83">
        <v>599</v>
      </c>
      <c r="B606" s="111" t="s">
        <v>26038</v>
      </c>
      <c r="C606" s="159" t="str">
        <f>_xlfn.XLOOKUP(D606,[1]!Data[CEDULA],[1]!Data[Nombre Completo],"No Existe",0,1)</f>
        <v>GENISIS MARIA CANTILLO TORRES</v>
      </c>
      <c r="D606" s="162">
        <v>1002228922</v>
      </c>
      <c r="E606" s="139">
        <f>IFERROR(_xlfn.NUMBERVALUE(Data[[#This Row],[CEDULA ]],",","."),_xlfn.NUMBERVALUE(Data[[#This Row],[CEDULA ]],".",","))</f>
        <v>1002228922</v>
      </c>
      <c r="F606" s="139" t="str">
        <f>_xlfn.XLOOKUP(E606,[1]!Data[CEDULA],[1]!Data[CARGO],"No Existe",0,1)</f>
        <v>MESERO</v>
      </c>
      <c r="G606" s="24" t="str">
        <f>_xlfn.XLOOKUP(E606,[1]!Data[CEDULA],[1]!Data[EMPRESA DONDE PRESTA SERVICIO],"No Existe",0,1)</f>
        <v>COMFAMILIAR ATLANTICO</v>
      </c>
      <c r="H606" s="24" t="str">
        <f>_xlfn.XLOOKUP(E606,[1]!Data[CEDULA],[1]!Data[UBICACIÓN],"No Existe",0,1)</f>
        <v>SEDE SPORT GYM</v>
      </c>
      <c r="I606" s="11" t="s">
        <v>25911</v>
      </c>
      <c r="J606" s="111" t="str">
        <f>UPPER(TEXT(Data[[#This Row],[F. INICIO]],"mmmm"))</f>
        <v>SEPTIEMBRE</v>
      </c>
      <c r="K606" s="25">
        <v>3</v>
      </c>
      <c r="L606" s="11" t="s">
        <v>5</v>
      </c>
      <c r="M606" s="11" t="s">
        <v>25630</v>
      </c>
      <c r="N606" s="141" t="str">
        <f>_xlfn.XLOOKUP(D606,[1]!Data[CEDULA],[1]!Data[EPS/SURA],"No Existe",0,1)</f>
        <v>MUTUALSER</v>
      </c>
      <c r="O606" s="5">
        <f>YEAR(Data[[#This Row],[F. INICIO]])</f>
        <v>2018</v>
      </c>
      <c r="P606" s="19">
        <v>43344</v>
      </c>
      <c r="Q606" s="19">
        <v>43346</v>
      </c>
      <c r="R606" s="24" t="s">
        <v>7682</v>
      </c>
      <c r="S606" s="92" t="str">
        <f>IF(Data[[#This Row],[TIPO DE INCAPACIDAD]]="LICENCIA DE PATERNIDAD","Licencia de paternidad",IF(Data[[#This Row],[TIPO DE INCAPACIDAD]]="LICENCIA DE LUTO","Licencia de Luto",_xlfn.IFNA(VLOOKUP(R606,'CIE-10 PARA RIPS'!$A$6:B13771,2,0),"No especificado")))</f>
        <v>Lumbago no especificado</v>
      </c>
      <c r="T606" t="str">
        <f>IF(P606&lt;&gt;"", IF(P606&gt;0, IF(P606&lt;=DATE(YEAR(P606),MONTH(P606),DAY(P606)), IF(P606&gt;=DATE(YEAR(P606),MONTH(P606),1), IF(K606&gt;10, C606, IF(SUMIFS($K:$K, $C:$C, C606, $P:$P, "&gt;="&amp;DATE(YEAR(P606),MONTH(P606),1), $P:$P, "&lt;="&amp;EOMONTH(P606,0))&gt;10, C606, "")), ""))), "")</f>
        <v/>
      </c>
      <c r="U606" t="str">
        <f>IF(AND(P606&lt;&gt;"", P606&gt;=DATE(YEAR(P606),MONTH(P606),1), SUMIFS($K:$K, $C:$C, C606, $P:$P, "&gt;="&amp;DATE(YEAR(P606),MONTH(P606),1), $P:$P, "&lt;="&amp;EOMONTH(P606,0))&gt;10), K606, "")</f>
        <v/>
      </c>
      <c r="V606" t="str">
        <f>IF(AND(P606&lt;&gt;"", P606&gt;=DATE(YEAR(P606),MONTH(P606),1), SUMIFS($K:$K, $C:$C, C606, $P:$P, "&gt;="&amp;DATE(YEAR(P606),MONTH(P606),1), $P:$P, "&lt;="&amp;EOMONTH(P606,0))&gt;10), YEAR(P606), "")</f>
        <v/>
      </c>
      <c r="W606" t="str">
        <f>IF(AND(P606&lt;&gt;"", P606&gt;=DATE(YEAR(P606),MONTH(P606),1), SUMIFS($K:$K, $C:$C, C606, $P:$P, "&gt;="&amp;DATE(YEAR(P606),MONTH(P606),1), $P:$P, "&lt;="&amp;EOMONTH(P606,0))&gt;10), TEXT(P606, "MMMM"), "")</f>
        <v/>
      </c>
      <c r="X606" t="str" cm="1">
        <f t="array" ref="X606">IF(AND(P606&lt;&gt;"", P606&gt;=DATE(YEAR(P606),MONTH(P606),1), SUMIFS($K:$K, $C:$C, C606, $P:$P, "&gt;="&amp;DATE(YEAR(P606),MONTH(P606),1), $P:$P, "&lt;="&amp;EOMONTH(P606,0))&gt;10), _xlfn.TEXTJOIN(", ", TRUE, _xlfn._xlws.FILTER($R:$R, ($C:$C=C606) * ($P:$P&gt;=DATE(YEAR(P606),MONTH(P606),1)) * ($P:$P&lt;=EOMONTH(P606,0)))), "")</f>
        <v/>
      </c>
      <c r="Y606" t="str" cm="1">
        <f t="array" ref="Y606">IF(AND(P606&lt;&gt;"", P606&gt;=DATE(YEAR(P606),MONTH(P606),1), SUMIFS($K:$K, $C:$C, C606, $P:$P, "&gt;="&amp;DATE(YEAR(P606),MONTH(P606),1), $P:$P, "&lt;="&amp;EOMONTH(P606,0))&gt;10), _xlfn.TEXTJOIN(", ", TRUE, _xlfn._xlws.FILTER($S:$S, ($C:$C=C606) * ($P:$P&gt;=DATE(YEAR(P606),MONTH(P606),1)) * ($P:$P&lt;=EOMONTH(P606,0)))), "")</f>
        <v/>
      </c>
    </row>
    <row r="607" spans="1:25" x14ac:dyDescent="0.25">
      <c r="A607" s="83">
        <v>600</v>
      </c>
      <c r="B607" s="111" t="s">
        <v>26038</v>
      </c>
      <c r="C607" s="159" t="str">
        <f>_xlfn.XLOOKUP(D607,[1]!Data[CEDULA],[1]!Data[Nombre Completo],"No Existe",0,1)</f>
        <v>ANDREA PATRICIA AGUIRRE ARAMBULA</v>
      </c>
      <c r="D607" s="162">
        <v>1129576507</v>
      </c>
      <c r="E607" s="139">
        <f>IFERROR(_xlfn.NUMBERVALUE(Data[[#This Row],[CEDULA ]],",","."),_xlfn.NUMBERVALUE(Data[[#This Row],[CEDULA ]],".",","))</f>
        <v>1129576507</v>
      </c>
      <c r="F607" s="139" t="str">
        <f>_xlfn.XLOOKUP(E607,[1]!Data[CEDULA],[1]!Data[CARGO],"No Existe",0,1)</f>
        <v>SUPERNUMERARIO(A)</v>
      </c>
      <c r="G607" s="24" t="str">
        <f>_xlfn.XLOOKUP(E607,[1]!Data[CEDULA],[1]!Data[EMPRESA DONDE PRESTA SERVICIO],"No Existe",0,1)</f>
        <v>COMFAMILIAR ATLANTICO</v>
      </c>
      <c r="H607" s="24" t="str">
        <f>_xlfn.XLOOKUP(E607,[1]!Data[CEDULA],[1]!Data[UBICACIÓN],"No Existe",0,1)</f>
        <v>SEDE NORTE</v>
      </c>
      <c r="I607" s="11" t="s">
        <v>25911</v>
      </c>
      <c r="J607" s="111" t="str">
        <f>UPPER(TEXT(Data[[#This Row],[F. INICIO]],"mmmm"))</f>
        <v>SEPTIEMBRE</v>
      </c>
      <c r="K607" s="25">
        <v>3</v>
      </c>
      <c r="L607" s="11" t="s">
        <v>5</v>
      </c>
      <c r="M607" s="11" t="s">
        <v>25630</v>
      </c>
      <c r="N607" s="141" t="str">
        <f>_xlfn.XLOOKUP(D607,[1]!Data[CEDULA],[1]!Data[EPS/SURA],"No Existe",0,1)</f>
        <v>EPS/SURA</v>
      </c>
      <c r="O607" s="5">
        <f>YEAR(Data[[#This Row],[F. INICIO]])</f>
        <v>2018</v>
      </c>
      <c r="P607" s="19">
        <v>43346</v>
      </c>
      <c r="Q607" s="19">
        <v>43348</v>
      </c>
      <c r="R607" s="24" t="s">
        <v>7682</v>
      </c>
      <c r="S607" s="92" t="str">
        <f>IF(Data[[#This Row],[TIPO DE INCAPACIDAD]]="LICENCIA DE PATERNIDAD","Licencia de paternidad",IF(Data[[#This Row],[TIPO DE INCAPACIDAD]]="LICENCIA DE LUTO","Licencia de Luto",_xlfn.IFNA(VLOOKUP(R607,'CIE-10 PARA RIPS'!$A$6:B13772,2,0),"No especificado")))</f>
        <v>Lumbago no especificado</v>
      </c>
      <c r="T607" t="str">
        <f>IF(P607&lt;&gt;"", IF(P607&gt;0, IF(P607&lt;=DATE(YEAR(P607),MONTH(P607),DAY(P607)), IF(P607&gt;=DATE(YEAR(P607),MONTH(P607),1), IF(K607&gt;10, C607, IF(SUMIFS($K:$K, $C:$C, C607, $P:$P, "&gt;="&amp;DATE(YEAR(P607),MONTH(P607),1), $P:$P, "&lt;="&amp;EOMONTH(P607,0))&gt;10, C607, "")), ""))), "")</f>
        <v/>
      </c>
      <c r="U607" t="str">
        <f>IF(AND(P607&lt;&gt;"", P607&gt;=DATE(YEAR(P607),MONTH(P607),1), SUMIFS($K:$K, $C:$C, C607, $P:$P, "&gt;="&amp;DATE(YEAR(P607),MONTH(P607),1), $P:$P, "&lt;="&amp;EOMONTH(P607,0))&gt;10), K607, "")</f>
        <v/>
      </c>
      <c r="V607" t="str">
        <f>IF(AND(P607&lt;&gt;"", P607&gt;=DATE(YEAR(P607),MONTH(P607),1), SUMIFS($K:$K, $C:$C, C607, $P:$P, "&gt;="&amp;DATE(YEAR(P607),MONTH(P607),1), $P:$P, "&lt;="&amp;EOMONTH(P607,0))&gt;10), YEAR(P607), "")</f>
        <v/>
      </c>
      <c r="W607" t="str">
        <f>IF(AND(P607&lt;&gt;"", P607&gt;=DATE(YEAR(P607),MONTH(P607),1), SUMIFS($K:$K, $C:$C, C607, $P:$P, "&gt;="&amp;DATE(YEAR(P607),MONTH(P607),1), $P:$P, "&lt;="&amp;EOMONTH(P607,0))&gt;10), TEXT(P607, "MMMM"), "")</f>
        <v/>
      </c>
      <c r="X607" t="str" cm="1">
        <f t="array" ref="X607">IF(AND(P607&lt;&gt;"", P607&gt;=DATE(YEAR(P607),MONTH(P607),1), SUMIFS($K:$K, $C:$C, C607, $P:$P, "&gt;="&amp;DATE(YEAR(P607),MONTH(P607),1), $P:$P, "&lt;="&amp;EOMONTH(P607,0))&gt;10), _xlfn.TEXTJOIN(", ", TRUE, _xlfn._xlws.FILTER($R:$R, ($C:$C=C607) * ($P:$P&gt;=DATE(YEAR(P607),MONTH(P607),1)) * ($P:$P&lt;=EOMONTH(P607,0)))), "")</f>
        <v/>
      </c>
      <c r="Y607" t="str" cm="1">
        <f t="array" ref="Y607">IF(AND(P607&lt;&gt;"", P607&gt;=DATE(YEAR(P607),MONTH(P607),1), SUMIFS($K:$K, $C:$C, C607, $P:$P, "&gt;="&amp;DATE(YEAR(P607),MONTH(P607),1), $P:$P, "&lt;="&amp;EOMONTH(P607,0))&gt;10), _xlfn.TEXTJOIN(", ", TRUE, _xlfn._xlws.FILTER($S:$S, ($C:$C=C607) * ($P:$P&gt;=DATE(YEAR(P607),MONTH(P607),1)) * ($P:$P&lt;=EOMONTH(P607,0)))), "")</f>
        <v/>
      </c>
    </row>
    <row r="608" spans="1:25" x14ac:dyDescent="0.25">
      <c r="A608" s="83">
        <v>601</v>
      </c>
      <c r="B608" s="111" t="s">
        <v>26038</v>
      </c>
      <c r="C608" s="159" t="str">
        <f>_xlfn.XLOOKUP(D608,[1]!Data[CEDULA],[1]!Data[Nombre Completo],"No Existe",0,1)</f>
        <v>HUGO ALFONSO MOLINA ROCHA</v>
      </c>
      <c r="D608" s="162">
        <v>72122335</v>
      </c>
      <c r="E608" s="139">
        <f>IFERROR(_xlfn.NUMBERVALUE(Data[[#This Row],[CEDULA ]],",","."),_xlfn.NUMBERVALUE(Data[[#This Row],[CEDULA ]],".",","))</f>
        <v>72122335</v>
      </c>
      <c r="F608" s="139" t="str">
        <f>_xlfn.XLOOKUP(E608,[1]!Data[CEDULA],[1]!Data[CARGO],"No Existe",0,1)</f>
        <v>COCINERO 1</v>
      </c>
      <c r="G608" s="24" t="str">
        <f>_xlfn.XLOOKUP(E608,[1]!Data[CEDULA],[1]!Data[EMPRESA DONDE PRESTA SERVICIO],"No Existe",0,1)</f>
        <v>COMFAMILIAR ATLANTICO</v>
      </c>
      <c r="H608" s="24" t="str">
        <f>_xlfn.XLOOKUP(E608,[1]!Data[CEDULA],[1]!Data[UBICACIÓN],"No Existe",0,1)</f>
        <v>CENTRO RECREACIONAL TURIPANA</v>
      </c>
      <c r="I608" s="11" t="s">
        <v>25912</v>
      </c>
      <c r="J608" s="111" t="str">
        <f>UPPER(TEXT(Data[[#This Row],[F. INICIO]],"mmmm"))</f>
        <v>SEPTIEMBRE</v>
      </c>
      <c r="K608" s="25">
        <v>3</v>
      </c>
      <c r="L608" s="11" t="s">
        <v>5</v>
      </c>
      <c r="M608" s="11" t="s">
        <v>25630</v>
      </c>
      <c r="N608" s="141" t="str">
        <f>_xlfn.XLOOKUP(D608,[1]!Data[CEDULA],[1]!Data[EPS/SURA],"No Existe",0,1)</f>
        <v>SALUD TOTAL</v>
      </c>
      <c r="O608" s="11">
        <f>YEAR(Data[[#This Row],[F. INICIO]])</f>
        <v>2018</v>
      </c>
      <c r="P608" s="19">
        <v>43345</v>
      </c>
      <c r="Q608" s="19">
        <v>43353</v>
      </c>
      <c r="R608" s="24" t="s">
        <v>7682</v>
      </c>
      <c r="S608" s="92" t="str">
        <f>IF(Data[[#This Row],[TIPO DE INCAPACIDAD]]="LICENCIA DE PATERNIDAD","Licencia de paternidad",IF(Data[[#This Row],[TIPO DE INCAPACIDAD]]="LICENCIA DE LUTO","Licencia de Luto",_xlfn.IFNA(VLOOKUP(R608,'CIE-10 PARA RIPS'!$A$6:B13773,2,0),"No especificado")))</f>
        <v>Lumbago no especificado</v>
      </c>
      <c r="T608" t="str">
        <f>IF(P608&lt;&gt;"", IF(P608&gt;0, IF(P608&lt;=DATE(YEAR(P608),MONTH(P608),DAY(P608)), IF(P608&gt;=DATE(YEAR(P608),MONTH(P608),1), IF(K608&gt;10, C608, IF(SUMIFS($K:$K, $C:$C, C608, $P:$P, "&gt;="&amp;DATE(YEAR(P608),MONTH(P608),1), $P:$P, "&lt;="&amp;EOMONTH(P608,0))&gt;10, C608, "")), ""))), "")</f>
        <v/>
      </c>
      <c r="U608" t="str">
        <f>IF(AND(P608&lt;&gt;"", P608&gt;=DATE(YEAR(P608),MONTH(P608),1), SUMIFS($K:$K, $C:$C, C608, $P:$P, "&gt;="&amp;DATE(YEAR(P608),MONTH(P608),1), $P:$P, "&lt;="&amp;EOMONTH(P608,0))&gt;10), K608, "")</f>
        <v/>
      </c>
      <c r="V608" t="str">
        <f>IF(AND(P608&lt;&gt;"", P608&gt;=DATE(YEAR(P608),MONTH(P608),1), SUMIFS($K:$K, $C:$C, C608, $P:$P, "&gt;="&amp;DATE(YEAR(P608),MONTH(P608),1), $P:$P, "&lt;="&amp;EOMONTH(P608,0))&gt;10), YEAR(P608), "")</f>
        <v/>
      </c>
      <c r="W608" t="str">
        <f>IF(AND(P608&lt;&gt;"", P608&gt;=DATE(YEAR(P608),MONTH(P608),1), SUMIFS($K:$K, $C:$C, C608, $P:$P, "&gt;="&amp;DATE(YEAR(P608),MONTH(P608),1), $P:$P, "&lt;="&amp;EOMONTH(P608,0))&gt;10), TEXT(P608, "MMMM"), "")</f>
        <v/>
      </c>
      <c r="X608" t="str" cm="1">
        <f t="array" ref="X608">IF(AND(P608&lt;&gt;"", P608&gt;=DATE(YEAR(P608),MONTH(P608),1), SUMIFS($K:$K, $C:$C, C608, $P:$P, "&gt;="&amp;DATE(YEAR(P608),MONTH(P608),1), $P:$P, "&lt;="&amp;EOMONTH(P608,0))&gt;10), _xlfn.TEXTJOIN(", ", TRUE, _xlfn._xlws.FILTER($R:$R, ($C:$C=C608) * ($P:$P&gt;=DATE(YEAR(P608),MONTH(P608),1)) * ($P:$P&lt;=EOMONTH(P608,0)))), "")</f>
        <v/>
      </c>
      <c r="Y608" t="str" cm="1">
        <f t="array" ref="Y608">IF(AND(P608&lt;&gt;"", P608&gt;=DATE(YEAR(P608),MONTH(P608),1), SUMIFS($K:$K, $C:$C, C608, $P:$P, "&gt;="&amp;DATE(YEAR(P608),MONTH(P608),1), $P:$P, "&lt;="&amp;EOMONTH(P608,0))&gt;10), _xlfn.TEXTJOIN(", ", TRUE, _xlfn._xlws.FILTER($S:$S, ($C:$C=C608) * ($P:$P&gt;=DATE(YEAR(P608),MONTH(P608),1)) * ($P:$P&lt;=EOMONTH(P608,0)))), "")</f>
        <v/>
      </c>
    </row>
    <row r="609" spans="1:25" x14ac:dyDescent="0.25">
      <c r="A609" s="83">
        <v>602</v>
      </c>
      <c r="B609" s="111" t="s">
        <v>26038</v>
      </c>
      <c r="C609" s="159" t="str">
        <f>_xlfn.XLOOKUP(D609,[1]!Data[CEDULA],[1]!Data[Nombre Completo],"No Existe",0,1)</f>
        <v>GUILLERMO DAVID BUENO GUZMAN</v>
      </c>
      <c r="D609" s="162">
        <v>92125996</v>
      </c>
      <c r="E609" s="139">
        <f>IFERROR(_xlfn.NUMBERVALUE(Data[[#This Row],[CEDULA ]],",","."),_xlfn.NUMBERVALUE(Data[[#This Row],[CEDULA ]],".",","))</f>
        <v>92125996</v>
      </c>
      <c r="F609" s="139" t="str">
        <f>_xlfn.XLOOKUP(E609,[1]!Data[CEDULA],[1]!Data[CARGO],"No Existe",0,1)</f>
        <v>COCINERO 1</v>
      </c>
      <c r="G609" s="24" t="str">
        <f>_xlfn.XLOOKUP(E609,[1]!Data[CEDULA],[1]!Data[EMPRESA DONDE PRESTA SERVICIO],"No Existe",0,1)</f>
        <v>COMFAMILIAR ATLANTICO</v>
      </c>
      <c r="H609" s="24" t="str">
        <f>_xlfn.XLOOKUP(E609,[1]!Data[CEDULA],[1]!Data[UBICACIÓN],"No Existe",0,1)</f>
        <v>CLUB SOCIAL</v>
      </c>
      <c r="I609" s="24" t="s">
        <v>25912</v>
      </c>
      <c r="J609" s="111" t="str">
        <f>UPPER(TEXT(Data[[#This Row],[F. INICIO]],"mmmm"))</f>
        <v>AGOSTO</v>
      </c>
      <c r="K609" s="13">
        <v>9</v>
      </c>
      <c r="L609" s="11" t="s">
        <v>5</v>
      </c>
      <c r="M609" s="11" t="s">
        <v>25630</v>
      </c>
      <c r="N609" s="141" t="str">
        <f>_xlfn.XLOOKUP(D609,[1]!Data[CEDULA],[1]!Data[EPS/SURA],"No Existe",0,1)</f>
        <v>SALUD TOTAL</v>
      </c>
      <c r="O609" s="11">
        <f>YEAR(Data[[#This Row],[F. INICIO]])</f>
        <v>2018</v>
      </c>
      <c r="P609" s="19">
        <v>43335</v>
      </c>
      <c r="Q609" s="19">
        <v>43343</v>
      </c>
      <c r="R609" s="4" t="s">
        <v>5280</v>
      </c>
      <c r="S609" s="92" t="str">
        <f>IF(Data[[#This Row],[TIPO DE INCAPACIDAD]]="LICENCIA DE PATERNIDAD","Licencia de paternidad",IF(Data[[#This Row],[TIPO DE INCAPACIDAD]]="LICENCIA DE LUTO","Licencia de Luto",_xlfn.IFNA(VLOOKUP(R609,'CIE-10 PARA RIPS'!$A$6:B13774,2,0),"No especificado")))</f>
        <v>Esguinces y torceduras del maxilar</v>
      </c>
      <c r="T609" t="str">
        <f>IF(P609&lt;&gt;"", IF(P609&gt;0, IF(P609&lt;=DATE(YEAR(P609),MONTH(P609),DAY(P609)), IF(P609&gt;=DATE(YEAR(P609),MONTH(P609),1), IF(K609&gt;10, C609, IF(SUMIFS($K:$K, $C:$C, C609, $P:$P, "&gt;="&amp;DATE(YEAR(P609),MONTH(P609),1), $P:$P, "&lt;="&amp;EOMONTH(P609,0))&gt;10, C609, "")), ""))), "")</f>
        <v>GUILLERMO DAVID BUENO GUZMAN</v>
      </c>
      <c r="U609">
        <f>IF(AND(P609&lt;&gt;"", P609&gt;=DATE(YEAR(P609),MONTH(P609),1), SUMIFS($K:$K, $C:$C, C609, $P:$P, "&gt;="&amp;DATE(YEAR(P609),MONTH(P609),1), $P:$P, "&lt;="&amp;EOMONTH(P609,0))&gt;10), K609, "")</f>
        <v>9</v>
      </c>
      <c r="V609">
        <f>IF(AND(P609&lt;&gt;"", P609&gt;=DATE(YEAR(P609),MONTH(P609),1), SUMIFS($K:$K, $C:$C, C609, $P:$P, "&gt;="&amp;DATE(YEAR(P609),MONTH(P609),1), $P:$P, "&lt;="&amp;EOMONTH(P609,0))&gt;10), YEAR(P609), "")</f>
        <v>2018</v>
      </c>
      <c r="W609" t="str">
        <f>IF(AND(P609&lt;&gt;"", P609&gt;=DATE(YEAR(P609),MONTH(P609),1), SUMIFS($K:$K, $C:$C, C609, $P:$P, "&gt;="&amp;DATE(YEAR(P609),MONTH(P609),1), $P:$P, "&lt;="&amp;EOMONTH(P609,0))&gt;10), TEXT(P609, "MMMM"), "")</f>
        <v>agosto</v>
      </c>
      <c r="X609" t="str" cm="1">
        <f t="array" ref="X609">IF(AND(P609&lt;&gt;"", P609&gt;=DATE(YEAR(P609),MONTH(P609),1), SUMIFS($K:$K, $C:$C, C609, $P:$P, "&gt;="&amp;DATE(YEAR(P609),MONTH(P609),1), $P:$P, "&lt;="&amp;EOMONTH(P609,0))&gt;10), _xlfn.TEXTJOIN(", ", TRUE, _xlfn._xlws.FILTER($R:$R, ($C:$C=C609) * ($P:$P&gt;=DATE(YEAR(P609),MONTH(P609),1)) * ($P:$P&lt;=EOMONTH(P609,0)))), "")</f>
        <v>S034, S034</v>
      </c>
      <c r="Y609" t="str" cm="1">
        <f t="array" ref="Y609">IF(AND(P609&lt;&gt;"", P609&gt;=DATE(YEAR(P609),MONTH(P609),1), SUMIFS($K:$K, $C:$C, C609, $P:$P, "&gt;="&amp;DATE(YEAR(P609),MONTH(P609),1), $P:$P, "&lt;="&amp;EOMONTH(P609,0))&gt;10), _xlfn.TEXTJOIN(", ", TRUE, _xlfn._xlws.FILTER($S:$S, ($C:$C=C609) * ($P:$P&gt;=DATE(YEAR(P609),MONTH(P609),1)) * ($P:$P&lt;=EOMONTH(P609,0)))), "")</f>
        <v>Esguinces y torceduras del maxilar, Esguinces y torceduras del maxilar</v>
      </c>
    </row>
    <row r="610" spans="1:25" x14ac:dyDescent="0.25">
      <c r="A610" s="83">
        <v>603</v>
      </c>
      <c r="B610" s="111" t="s">
        <v>26038</v>
      </c>
      <c r="C610" s="159" t="str">
        <f>_xlfn.XLOOKUP(D610,[1]!Data[CEDULA],[1]!Data[Nombre Completo],"No Existe",0,1)</f>
        <v>GUILLERMO DAVID BUENO GUZMAN</v>
      </c>
      <c r="D610" s="162">
        <v>92125996</v>
      </c>
      <c r="E610" s="139">
        <f>IFERROR(_xlfn.NUMBERVALUE(Data[[#This Row],[CEDULA ]],",","."),_xlfn.NUMBERVALUE(Data[[#This Row],[CEDULA ]],".",","))</f>
        <v>92125996</v>
      </c>
      <c r="F610" s="139" t="str">
        <f>_xlfn.XLOOKUP(E610,[1]!Data[CEDULA],[1]!Data[CARGO],"No Existe",0,1)</f>
        <v>COCINERO 1</v>
      </c>
      <c r="G610" s="24" t="str">
        <f>_xlfn.XLOOKUP(E610,[1]!Data[CEDULA],[1]!Data[EMPRESA DONDE PRESTA SERVICIO],"No Existe",0,1)</f>
        <v>COMFAMILIAR ATLANTICO</v>
      </c>
      <c r="H610" s="24" t="str">
        <f>_xlfn.XLOOKUP(E610,[1]!Data[CEDULA],[1]!Data[UBICACIÓN],"No Existe",0,1)</f>
        <v>CLUB SOCIAL</v>
      </c>
      <c r="I610" s="24" t="s">
        <v>25912</v>
      </c>
      <c r="J610" s="111" t="str">
        <f>UPPER(TEXT(Data[[#This Row],[F. INICIO]],"mmmm"))</f>
        <v>SEPTIEMBRE</v>
      </c>
      <c r="K610" s="13">
        <v>9</v>
      </c>
      <c r="L610" s="11" t="s">
        <v>5</v>
      </c>
      <c r="M610" s="11" t="s">
        <v>25630</v>
      </c>
      <c r="N610" s="141" t="str">
        <f>_xlfn.XLOOKUP(D610,[1]!Data[CEDULA],[1]!Data[EPS/SURA],"No Existe",0,1)</f>
        <v>SALUD TOTAL</v>
      </c>
      <c r="O610" s="11">
        <f>YEAR(Data[[#This Row],[F. INICIO]])</f>
        <v>2018</v>
      </c>
      <c r="P610" s="19">
        <v>43344</v>
      </c>
      <c r="Q610" s="19">
        <v>43361</v>
      </c>
      <c r="R610" s="4" t="s">
        <v>5280</v>
      </c>
      <c r="S610" s="92" t="str">
        <f>IF(Data[[#This Row],[TIPO DE INCAPACIDAD]]="LICENCIA DE PATERNIDAD","Licencia de paternidad",IF(Data[[#This Row],[TIPO DE INCAPACIDAD]]="LICENCIA DE LUTO","Licencia de Luto",_xlfn.IFNA(VLOOKUP(R610,'CIE-10 PARA RIPS'!$A$6:B13775,2,0),"No especificado")))</f>
        <v>Esguinces y torceduras del maxilar</v>
      </c>
      <c r="T610" t="str">
        <f>IF(P610&lt;&gt;"", IF(P610&gt;0, IF(P610&lt;=DATE(YEAR(P610),MONTH(P610),DAY(P610)), IF(P610&gt;=DATE(YEAR(P610),MONTH(P610),1), IF(K610&gt;10, C610, IF(SUMIFS($K:$K, $C:$C, C610, $P:$P, "&gt;="&amp;DATE(YEAR(P610),MONTH(P610),1), $P:$P, "&lt;="&amp;EOMONTH(P610,0))&gt;10, C610, "")), ""))), "")</f>
        <v/>
      </c>
      <c r="U610" t="str">
        <f>IF(AND(P610&lt;&gt;"", P610&gt;=DATE(YEAR(P610),MONTH(P610),1), SUMIFS($K:$K, $C:$C, C610, $P:$P, "&gt;="&amp;DATE(YEAR(P610),MONTH(P610),1), $P:$P, "&lt;="&amp;EOMONTH(P610,0))&gt;10), K610, "")</f>
        <v/>
      </c>
      <c r="V610" t="str">
        <f>IF(AND(P610&lt;&gt;"", P610&gt;=DATE(YEAR(P610),MONTH(P610),1), SUMIFS($K:$K, $C:$C, C610, $P:$P, "&gt;="&amp;DATE(YEAR(P610),MONTH(P610),1), $P:$P, "&lt;="&amp;EOMONTH(P610,0))&gt;10), YEAR(P610), "")</f>
        <v/>
      </c>
      <c r="W610" t="str">
        <f>IF(AND(P610&lt;&gt;"", P610&gt;=DATE(YEAR(P610),MONTH(P610),1), SUMIFS($K:$K, $C:$C, C610, $P:$P, "&gt;="&amp;DATE(YEAR(P610),MONTH(P610),1), $P:$P, "&lt;="&amp;EOMONTH(P610,0))&gt;10), TEXT(P610, "MMMM"), "")</f>
        <v/>
      </c>
      <c r="X610" t="str" cm="1">
        <f t="array" ref="X610">IF(AND(P610&lt;&gt;"", P610&gt;=DATE(YEAR(P610),MONTH(P610),1), SUMIFS($K:$K, $C:$C, C610, $P:$P, "&gt;="&amp;DATE(YEAR(P610),MONTH(P610),1), $P:$P, "&lt;="&amp;EOMONTH(P610,0))&gt;10), _xlfn.TEXTJOIN(", ", TRUE, _xlfn._xlws.FILTER($R:$R, ($C:$C=C610) * ($P:$P&gt;=DATE(YEAR(P610),MONTH(P610),1)) * ($P:$P&lt;=EOMONTH(P610,0)))), "")</f>
        <v/>
      </c>
      <c r="Y610" t="str" cm="1">
        <f t="array" ref="Y610">IF(AND(P610&lt;&gt;"", P610&gt;=DATE(YEAR(P610),MONTH(P610),1), SUMIFS($K:$K, $C:$C, C610, $P:$P, "&gt;="&amp;DATE(YEAR(P610),MONTH(P610),1), $P:$P, "&lt;="&amp;EOMONTH(P610,0))&gt;10), _xlfn.TEXTJOIN(", ", TRUE, _xlfn._xlws.FILTER($S:$S, ($C:$C=C610) * ($P:$P&gt;=DATE(YEAR(P610),MONTH(P610),1)) * ($P:$P&lt;=EOMONTH(P610,0)))), "")</f>
        <v/>
      </c>
    </row>
    <row r="611" spans="1:25" x14ac:dyDescent="0.25">
      <c r="A611" s="83">
        <v>604</v>
      </c>
      <c r="B611" s="111" t="s">
        <v>26038</v>
      </c>
      <c r="C611" s="159" t="str">
        <f>_xlfn.XLOOKUP(D611,[1]!Data[CEDULA],[1]!Data[Nombre Completo],"No Existe",0,1)</f>
        <v>EDGARDO JOSE CASTRO SANDOVAL</v>
      </c>
      <c r="D611" s="162">
        <v>72293897</v>
      </c>
      <c r="E611" s="139">
        <f>IFERROR(_xlfn.NUMBERVALUE(Data[[#This Row],[CEDULA ]],",","."),_xlfn.NUMBERVALUE(Data[[#This Row],[CEDULA ]],".",","))</f>
        <v>72293897</v>
      </c>
      <c r="F611" s="139" t="str">
        <f>_xlfn.XLOOKUP(E611,[1]!Data[CEDULA],[1]!Data[CARGO],"No Existe",0,1)</f>
        <v>SUPERNUMERARIO(A)</v>
      </c>
      <c r="G611" s="24" t="str">
        <f>_xlfn.XLOOKUP(E611,[1]!Data[CEDULA],[1]!Data[EMPRESA DONDE PRESTA SERVICIO],"No Existe",0,1)</f>
        <v>COMFAMILIAR ATLANTICO</v>
      </c>
      <c r="H611" s="24" t="str">
        <f>_xlfn.XLOOKUP(E611,[1]!Data[CEDULA],[1]!Data[UBICACIÓN],"No Existe",0,1)</f>
        <v>CENTRO RECREACIONAL TURIPANA</v>
      </c>
      <c r="I611" s="24" t="s">
        <v>25912</v>
      </c>
      <c r="J611" s="111" t="str">
        <f>UPPER(TEXT(Data[[#This Row],[F. INICIO]],"mmmm"))</f>
        <v>SEPTIEMBRE</v>
      </c>
      <c r="K611" s="13">
        <v>3</v>
      </c>
      <c r="L611" s="11" t="s">
        <v>5</v>
      </c>
      <c r="M611" s="11" t="s">
        <v>25630</v>
      </c>
      <c r="N611" s="141" t="str">
        <f>_xlfn.XLOOKUP(D611,[1]!Data[CEDULA],[1]!Data[EPS/SURA],"No Existe",0,1)</f>
        <v>EPS/SURA</v>
      </c>
      <c r="O611" s="11">
        <f>YEAR(Data[[#This Row],[F. INICIO]])</f>
        <v>2018</v>
      </c>
      <c r="P611" s="19">
        <v>43358</v>
      </c>
      <c r="Q611" s="19">
        <v>43360</v>
      </c>
      <c r="R611" s="24" t="s">
        <v>7682</v>
      </c>
      <c r="S611" s="92" t="str">
        <f>IF(Data[[#This Row],[TIPO DE INCAPACIDAD]]="LICENCIA DE PATERNIDAD","Licencia de paternidad",IF(Data[[#This Row],[TIPO DE INCAPACIDAD]]="LICENCIA DE LUTO","Licencia de Luto",_xlfn.IFNA(VLOOKUP(R611,'CIE-10 PARA RIPS'!$A$6:B13776,2,0),"No especificado")))</f>
        <v>Lumbago no especificado</v>
      </c>
      <c r="T611" t="str">
        <f>IF(P611&lt;&gt;"", IF(P611&gt;0, IF(P611&lt;=DATE(YEAR(P611),MONTH(P611),DAY(P611)), IF(P611&gt;=DATE(YEAR(P611),MONTH(P611),1), IF(K611&gt;10, C611, IF(SUMIFS($K:$K, $C:$C, C611, $P:$P, "&gt;="&amp;DATE(YEAR(P611),MONTH(P611),1), $P:$P, "&lt;="&amp;EOMONTH(P611,0))&gt;10, C611, "")), ""))), "")</f>
        <v/>
      </c>
      <c r="U611" t="str">
        <f>IF(AND(P611&lt;&gt;"", P611&gt;=DATE(YEAR(P611),MONTH(P611),1), SUMIFS($K:$K, $C:$C, C611, $P:$P, "&gt;="&amp;DATE(YEAR(P611),MONTH(P611),1), $P:$P, "&lt;="&amp;EOMONTH(P611,0))&gt;10), K611, "")</f>
        <v/>
      </c>
      <c r="V611" t="str">
        <f>IF(AND(P611&lt;&gt;"", P611&gt;=DATE(YEAR(P611),MONTH(P611),1), SUMIFS($K:$K, $C:$C, C611, $P:$P, "&gt;="&amp;DATE(YEAR(P611),MONTH(P611),1), $P:$P, "&lt;="&amp;EOMONTH(P611,0))&gt;10), YEAR(P611), "")</f>
        <v/>
      </c>
      <c r="W611" t="str">
        <f>IF(AND(P611&lt;&gt;"", P611&gt;=DATE(YEAR(P611),MONTH(P611),1), SUMIFS($K:$K, $C:$C, C611, $P:$P, "&gt;="&amp;DATE(YEAR(P611),MONTH(P611),1), $P:$P, "&lt;="&amp;EOMONTH(P611,0))&gt;10), TEXT(P611, "MMMM"), "")</f>
        <v/>
      </c>
      <c r="X611" t="str" cm="1">
        <f t="array" ref="X611">IF(AND(P611&lt;&gt;"", P611&gt;=DATE(YEAR(P611),MONTH(P611),1), SUMIFS($K:$K, $C:$C, C611, $P:$P, "&gt;="&amp;DATE(YEAR(P611),MONTH(P611),1), $P:$P, "&lt;="&amp;EOMONTH(P611,0))&gt;10), _xlfn.TEXTJOIN(", ", TRUE, _xlfn._xlws.FILTER($R:$R, ($C:$C=C611) * ($P:$P&gt;=DATE(YEAR(P611),MONTH(P611),1)) * ($P:$P&lt;=EOMONTH(P611,0)))), "")</f>
        <v/>
      </c>
      <c r="Y611" t="str" cm="1">
        <f t="array" ref="Y611">IF(AND(P611&lt;&gt;"", P611&gt;=DATE(YEAR(P611),MONTH(P611),1), SUMIFS($K:$K, $C:$C, C611, $P:$P, "&gt;="&amp;DATE(YEAR(P611),MONTH(P611),1), $P:$P, "&lt;="&amp;EOMONTH(P611,0))&gt;10), _xlfn.TEXTJOIN(", ", TRUE, _xlfn._xlws.FILTER($S:$S, ($C:$C=C611) * ($P:$P&gt;=DATE(YEAR(P611),MONTH(P611),1)) * ($P:$P&lt;=EOMONTH(P611,0)))), "")</f>
        <v/>
      </c>
    </row>
    <row r="612" spans="1:25" x14ac:dyDescent="0.25">
      <c r="A612" s="83">
        <v>605</v>
      </c>
      <c r="B612" s="111" t="s">
        <v>26038</v>
      </c>
      <c r="C612" s="159" t="str">
        <f>_xlfn.XLOOKUP(D612,[1]!Data[CEDULA],[1]!Data[Nombre Completo],"No Existe",0,1)</f>
        <v>MONICA CECILIA CARDENAS PEDROZA</v>
      </c>
      <c r="D612" s="162">
        <v>1046812955</v>
      </c>
      <c r="E612" s="139">
        <f>IFERROR(_xlfn.NUMBERVALUE(Data[[#This Row],[CEDULA ]],",","."),_xlfn.NUMBERVALUE(Data[[#This Row],[CEDULA ]],".",","))</f>
        <v>1046812955</v>
      </c>
      <c r="F612" s="139" t="str">
        <f>_xlfn.XLOOKUP(E612,[1]!Data[CEDULA],[1]!Data[CARGO],"No Existe",0,1)</f>
        <v>SUPERNUMERARIO(A)</v>
      </c>
      <c r="G612" s="24" t="str">
        <f>_xlfn.XLOOKUP(E612,[1]!Data[CEDULA],[1]!Data[EMPRESA DONDE PRESTA SERVICIO],"No Existe",0,1)</f>
        <v>COMFAMILIAR ATLANTICO</v>
      </c>
      <c r="H612" s="24" t="str">
        <f>_xlfn.XLOOKUP(E612,[1]!Data[CEDULA],[1]!Data[UBICACIÓN],"No Existe",0,1)</f>
        <v>C. ATENCION C.48</v>
      </c>
      <c r="I612" s="24" t="s">
        <v>25911</v>
      </c>
      <c r="J612" s="111" t="str">
        <f>UPPER(TEXT(Data[[#This Row],[F. INICIO]],"mmmm"))</f>
        <v>AGOSTO</v>
      </c>
      <c r="K612" s="13">
        <v>2</v>
      </c>
      <c r="L612" s="11" t="s">
        <v>5</v>
      </c>
      <c r="M612" s="11" t="s">
        <v>25630</v>
      </c>
      <c r="N612" s="141" t="str">
        <f>_xlfn.XLOOKUP(D612,[1]!Data[CEDULA],[1]!Data[EPS/SURA],"No Existe",0,1)</f>
        <v>E.P.S SANITAS</v>
      </c>
      <c r="O612" s="11">
        <f>YEAR(Data[[#This Row],[F. INICIO]])</f>
        <v>2018</v>
      </c>
      <c r="P612" s="19">
        <v>43342</v>
      </c>
      <c r="Q612" s="19">
        <v>43343</v>
      </c>
      <c r="R612" s="24" t="s">
        <v>9886</v>
      </c>
      <c r="S612" s="92" t="str">
        <f>IF(Data[[#This Row],[TIPO DE INCAPACIDAD]]="LICENCIA DE PATERNIDAD","Licencia de paternidad",IF(Data[[#This Row],[TIPO DE INCAPACIDAD]]="LICENCIA DE LUTO","Licencia de Luto",_xlfn.IFNA(VLOOKUP(R612,'CIE-10 PARA RIPS'!$A$6:B13777,2,0),"No especificado")))</f>
        <v>Cefalea debida a tension</v>
      </c>
      <c r="T612" t="str">
        <f>IF(P612&lt;&gt;"", IF(P612&gt;0, IF(P612&lt;=DATE(YEAR(P612),MONTH(P612),DAY(P612)), IF(P612&gt;=DATE(YEAR(P612),MONTH(P612),1), IF(K612&gt;10, C612, IF(SUMIFS($K:$K, $C:$C, C612, $P:$P, "&gt;="&amp;DATE(YEAR(P612),MONTH(P612),1), $P:$P, "&lt;="&amp;EOMONTH(P612,0))&gt;10, C612, "")), ""))), "")</f>
        <v/>
      </c>
      <c r="U612" t="str">
        <f>IF(AND(P612&lt;&gt;"", P612&gt;=DATE(YEAR(P612),MONTH(P612),1), SUMIFS($K:$K, $C:$C, C612, $P:$P, "&gt;="&amp;DATE(YEAR(P612),MONTH(P612),1), $P:$P, "&lt;="&amp;EOMONTH(P612,0))&gt;10), K612, "")</f>
        <v/>
      </c>
      <c r="V612" t="str">
        <f>IF(AND(P612&lt;&gt;"", P612&gt;=DATE(YEAR(P612),MONTH(P612),1), SUMIFS($K:$K, $C:$C, C612, $P:$P, "&gt;="&amp;DATE(YEAR(P612),MONTH(P612),1), $P:$P, "&lt;="&amp;EOMONTH(P612,0))&gt;10), YEAR(P612), "")</f>
        <v/>
      </c>
      <c r="W612" t="str">
        <f>IF(AND(P612&lt;&gt;"", P612&gt;=DATE(YEAR(P612),MONTH(P612),1), SUMIFS($K:$K, $C:$C, C612, $P:$P, "&gt;="&amp;DATE(YEAR(P612),MONTH(P612),1), $P:$P, "&lt;="&amp;EOMONTH(P612,0))&gt;10), TEXT(P612, "MMMM"), "")</f>
        <v/>
      </c>
      <c r="X612" t="str" cm="1">
        <f t="array" ref="X612">IF(AND(P612&lt;&gt;"", P612&gt;=DATE(YEAR(P612),MONTH(P612),1), SUMIFS($K:$K, $C:$C, C612, $P:$P, "&gt;="&amp;DATE(YEAR(P612),MONTH(P612),1), $P:$P, "&lt;="&amp;EOMONTH(P612,0))&gt;10), _xlfn.TEXTJOIN(", ", TRUE, _xlfn._xlws.FILTER($R:$R, ($C:$C=C612) * ($P:$P&gt;=DATE(YEAR(P612),MONTH(P612),1)) * ($P:$P&lt;=EOMONTH(P612,0)))), "")</f>
        <v/>
      </c>
      <c r="Y612" t="str" cm="1">
        <f t="array" ref="Y612">IF(AND(P612&lt;&gt;"", P612&gt;=DATE(YEAR(P612),MONTH(P612),1), SUMIFS($K:$K, $C:$C, C612, $P:$P, "&gt;="&amp;DATE(YEAR(P612),MONTH(P612),1), $P:$P, "&lt;="&amp;EOMONTH(P612,0))&gt;10), _xlfn.TEXTJOIN(", ", TRUE, _xlfn._xlws.FILTER($S:$S, ($C:$C=C612) * ($P:$P&gt;=DATE(YEAR(P612),MONTH(P612),1)) * ($P:$P&lt;=EOMONTH(P612,0)))), "")</f>
        <v/>
      </c>
    </row>
    <row r="613" spans="1:25" x14ac:dyDescent="0.25">
      <c r="A613" s="83">
        <v>606</v>
      </c>
      <c r="B613" s="111" t="s">
        <v>26038</v>
      </c>
      <c r="C613" s="159" t="str">
        <f>_xlfn.XLOOKUP(D613,[1]!Data[CEDULA],[1]!Data[Nombre Completo],"No Existe",0,1)</f>
        <v>MONICA CECILIA CARDENAS PEDROZA</v>
      </c>
      <c r="D613" s="162">
        <v>1046812955</v>
      </c>
      <c r="E613" s="139">
        <f>IFERROR(_xlfn.NUMBERVALUE(Data[[#This Row],[CEDULA ]],",","."),_xlfn.NUMBERVALUE(Data[[#This Row],[CEDULA ]],".",","))</f>
        <v>1046812955</v>
      </c>
      <c r="F613" s="139" t="str">
        <f>_xlfn.XLOOKUP(E613,[1]!Data[CEDULA],[1]!Data[CARGO],"No Existe",0,1)</f>
        <v>SUPERNUMERARIO(A)</v>
      </c>
      <c r="G613" s="24" t="str">
        <f>_xlfn.XLOOKUP(E613,[1]!Data[CEDULA],[1]!Data[EMPRESA DONDE PRESTA SERVICIO],"No Existe",0,1)</f>
        <v>COMFAMILIAR ATLANTICO</v>
      </c>
      <c r="H613" s="24" t="str">
        <f>_xlfn.XLOOKUP(E613,[1]!Data[CEDULA],[1]!Data[UBICACIÓN],"No Existe",0,1)</f>
        <v>C. ATENCION C.48</v>
      </c>
      <c r="I613" s="24" t="s">
        <v>25911</v>
      </c>
      <c r="J613" s="111" t="str">
        <f>UPPER(TEXT(Data[[#This Row],[F. INICIO]],"mmmm"))</f>
        <v>SEPTIEMBRE</v>
      </c>
      <c r="K613" s="13">
        <v>18</v>
      </c>
      <c r="L613" s="11" t="s">
        <v>5</v>
      </c>
      <c r="M613" s="11" t="s">
        <v>25630</v>
      </c>
      <c r="N613" s="141" t="str">
        <f>_xlfn.XLOOKUP(D613,[1]!Data[CEDULA],[1]!Data[EPS/SURA],"No Existe",0,1)</f>
        <v>E.P.S SANITAS</v>
      </c>
      <c r="O613" s="11">
        <f>YEAR(Data[[#This Row],[F. INICIO]])</f>
        <v>2018</v>
      </c>
      <c r="P613" s="19">
        <v>43344</v>
      </c>
      <c r="Q613" s="19">
        <v>43361</v>
      </c>
      <c r="R613" s="24" t="s">
        <v>5169</v>
      </c>
      <c r="S613" s="92" t="str">
        <f>IF(Data[[#This Row],[TIPO DE INCAPACIDAD]]="LICENCIA DE PATERNIDAD","Licencia de paternidad",IF(Data[[#This Row],[TIPO DE INCAPACIDAD]]="LICENCIA DE LUTO","Licencia de Luto",_xlfn.IFNA(VLOOKUP(R613,'CIE-10 PARA RIPS'!$A$6:B13778,2,0),"No especificado")))</f>
        <v>Fractura de otras partes del torax oseo</v>
      </c>
      <c r="T613" t="str">
        <f>IF(P613&lt;&gt;"", IF(P613&gt;0, IF(P613&lt;=DATE(YEAR(P613),MONTH(P613),DAY(P613)), IF(P613&gt;=DATE(YEAR(P613),MONTH(P613),1), IF(K613&gt;10, C613, IF(SUMIFS($K:$K, $C:$C, C613, $P:$P, "&gt;="&amp;DATE(YEAR(P613),MONTH(P613),1), $P:$P, "&lt;="&amp;EOMONTH(P613,0))&gt;10, C613, "")), ""))), "")</f>
        <v>MONICA CECILIA CARDENAS PEDROZA</v>
      </c>
      <c r="U613">
        <f>IF(AND(P613&lt;&gt;"", P613&gt;=DATE(YEAR(P613),MONTH(P613),1), SUMIFS($K:$K, $C:$C, C613, $P:$P, "&gt;="&amp;DATE(YEAR(P613),MONTH(P613),1), $P:$P, "&lt;="&amp;EOMONTH(P613,0))&gt;10), K613, "")</f>
        <v>18</v>
      </c>
      <c r="V613">
        <f>IF(AND(P613&lt;&gt;"", P613&gt;=DATE(YEAR(P613),MONTH(P613),1), SUMIFS($K:$K, $C:$C, C613, $P:$P, "&gt;="&amp;DATE(YEAR(P613),MONTH(P613),1), $P:$P, "&lt;="&amp;EOMONTH(P613,0))&gt;10), YEAR(P613), "")</f>
        <v>2018</v>
      </c>
      <c r="W613" t="str">
        <f>IF(AND(P613&lt;&gt;"", P613&gt;=DATE(YEAR(P613),MONTH(P613),1), SUMIFS($K:$K, $C:$C, C613, $P:$P, "&gt;="&amp;DATE(YEAR(P613),MONTH(P613),1), $P:$P, "&lt;="&amp;EOMONTH(P613,0))&gt;10), TEXT(P613, "MMMM"), "")</f>
        <v>septiembre</v>
      </c>
      <c r="X613" t="str" cm="1">
        <f t="array" ref="X613">IF(AND(P613&lt;&gt;"", P613&gt;=DATE(YEAR(P613),MONTH(P613),1), SUMIFS($K:$K, $C:$C, C613, $P:$P, "&gt;="&amp;DATE(YEAR(P613),MONTH(P613),1), $P:$P, "&lt;="&amp;EOMONTH(P613,0))&gt;10), _xlfn.TEXTJOIN(", ", TRUE, _xlfn._xlws.FILTER($R:$R, ($C:$C=C613) * ($P:$P&gt;=DATE(YEAR(P613),MONTH(P613),1)) * ($P:$P&lt;=EOMONTH(P613,0)))), "")</f>
        <v>S228</v>
      </c>
      <c r="Y613" t="str" cm="1">
        <f t="array" ref="Y613">IF(AND(P613&lt;&gt;"", P613&gt;=DATE(YEAR(P613),MONTH(P613),1), SUMIFS($K:$K, $C:$C, C613, $P:$P, "&gt;="&amp;DATE(YEAR(P613),MONTH(P613),1), $P:$P, "&lt;="&amp;EOMONTH(P613,0))&gt;10), _xlfn.TEXTJOIN(", ", TRUE, _xlfn._xlws.FILTER($S:$S, ($C:$C=C613) * ($P:$P&gt;=DATE(YEAR(P613),MONTH(P613),1)) * ($P:$P&lt;=EOMONTH(P613,0)))), "")</f>
        <v>Fractura de otras partes del torax oseo</v>
      </c>
    </row>
    <row r="614" spans="1:25" x14ac:dyDescent="0.25">
      <c r="A614" s="83">
        <v>607</v>
      </c>
      <c r="B614" s="111" t="s">
        <v>26038</v>
      </c>
      <c r="C614" s="159" t="str">
        <f>_xlfn.XLOOKUP(D614,[1]!Data[CEDULA],[1]!Data[Nombre Completo],"No Existe",0,1)</f>
        <v>DALIDA DE JESUS MEJIA RESTREPO</v>
      </c>
      <c r="D614" s="162">
        <v>32880505</v>
      </c>
      <c r="E614" s="139">
        <f>IFERROR(_xlfn.NUMBERVALUE(Data[[#This Row],[CEDULA ]],",","."),_xlfn.NUMBERVALUE(Data[[#This Row],[CEDULA ]],".",","))</f>
        <v>32880505</v>
      </c>
      <c r="F614" s="139" t="str">
        <f>_xlfn.XLOOKUP(E614,[1]!Data[CEDULA],[1]!Data[CARGO],"No Existe",0,1)</f>
        <v>SUPERNUMERARIO(A)</v>
      </c>
      <c r="G614" s="24" t="str">
        <f>_xlfn.XLOOKUP(E614,[1]!Data[CEDULA],[1]!Data[EMPRESA DONDE PRESTA SERVICIO],"No Existe",0,1)</f>
        <v>COMFAMILIAR ATLANTICO</v>
      </c>
      <c r="H614" s="24" t="str">
        <f>_xlfn.XLOOKUP(E614,[1]!Data[CEDULA],[1]!Data[UBICACIÓN],"No Existe",0,1)</f>
        <v>C.R.U</v>
      </c>
      <c r="I614" s="24" t="s">
        <v>25911</v>
      </c>
      <c r="J614" s="111" t="str">
        <f>UPPER(TEXT(Data[[#This Row],[F. INICIO]],"mmmm"))</f>
        <v>SEPTIEMBRE</v>
      </c>
      <c r="K614" s="13">
        <v>1</v>
      </c>
      <c r="L614" s="11" t="s">
        <v>5</v>
      </c>
      <c r="M614" s="11" t="s">
        <v>25630</v>
      </c>
      <c r="N614" s="141" t="str">
        <f>_xlfn.XLOOKUP(D614,[1]!Data[CEDULA],[1]!Data[EPS/SURA],"No Existe",0,1)</f>
        <v>EPS/SURA</v>
      </c>
      <c r="O614" s="11">
        <f>YEAR(Data[[#This Row],[F. INICIO]])</f>
        <v>2018</v>
      </c>
      <c r="P614" s="19">
        <v>43372</v>
      </c>
      <c r="Q614" s="19">
        <v>43372</v>
      </c>
      <c r="R614" s="24" t="s">
        <v>9886</v>
      </c>
      <c r="S614" s="92" t="str">
        <f>IF(Data[[#This Row],[TIPO DE INCAPACIDAD]]="LICENCIA DE PATERNIDAD","Licencia de paternidad",IF(Data[[#This Row],[TIPO DE INCAPACIDAD]]="LICENCIA DE LUTO","Licencia de Luto",_xlfn.IFNA(VLOOKUP(R614,'CIE-10 PARA RIPS'!$A$6:B13779,2,0),"No especificado")))</f>
        <v>Cefalea debida a tension</v>
      </c>
      <c r="T614" t="str">
        <f>IF(P614&lt;&gt;"", IF(P614&gt;0, IF(P614&lt;=DATE(YEAR(P614),MONTH(P614),DAY(P614)), IF(P614&gt;=DATE(YEAR(P614),MONTH(P614),1), IF(K614&gt;10, C614, IF(SUMIFS($K:$K, $C:$C, C614, $P:$P, "&gt;="&amp;DATE(YEAR(P614),MONTH(P614),1), $P:$P, "&lt;="&amp;EOMONTH(P614,0))&gt;10, C614, "")), ""))), "")</f>
        <v/>
      </c>
      <c r="U614" t="str">
        <f>IF(AND(P614&lt;&gt;"", P614&gt;=DATE(YEAR(P614),MONTH(P614),1), SUMIFS($K:$K, $C:$C, C614, $P:$P, "&gt;="&amp;DATE(YEAR(P614),MONTH(P614),1), $P:$P, "&lt;="&amp;EOMONTH(P614,0))&gt;10), K614, "")</f>
        <v/>
      </c>
      <c r="V614" t="str">
        <f>IF(AND(P614&lt;&gt;"", P614&gt;=DATE(YEAR(P614),MONTH(P614),1), SUMIFS($K:$K, $C:$C, C614, $P:$P, "&gt;="&amp;DATE(YEAR(P614),MONTH(P614),1), $P:$P, "&lt;="&amp;EOMONTH(P614,0))&gt;10), YEAR(P614), "")</f>
        <v/>
      </c>
      <c r="W614" t="str">
        <f>IF(AND(P614&lt;&gt;"", P614&gt;=DATE(YEAR(P614),MONTH(P614),1), SUMIFS($K:$K, $C:$C, C614, $P:$P, "&gt;="&amp;DATE(YEAR(P614),MONTH(P614),1), $P:$P, "&lt;="&amp;EOMONTH(P614,0))&gt;10), TEXT(P614, "MMMM"), "")</f>
        <v/>
      </c>
      <c r="X614" t="str" cm="1">
        <f t="array" ref="X614">IF(AND(P614&lt;&gt;"", P614&gt;=DATE(YEAR(P614),MONTH(P614),1), SUMIFS($K:$K, $C:$C, C614, $P:$P, "&gt;="&amp;DATE(YEAR(P614),MONTH(P614),1), $P:$P, "&lt;="&amp;EOMONTH(P614,0))&gt;10), _xlfn.TEXTJOIN(", ", TRUE, _xlfn._xlws.FILTER($R:$R, ($C:$C=C614) * ($P:$P&gt;=DATE(YEAR(P614),MONTH(P614),1)) * ($P:$P&lt;=EOMONTH(P614,0)))), "")</f>
        <v/>
      </c>
      <c r="Y614" t="str" cm="1">
        <f t="array" ref="Y614">IF(AND(P614&lt;&gt;"", P614&gt;=DATE(YEAR(P614),MONTH(P614),1), SUMIFS($K:$K, $C:$C, C614, $P:$P, "&gt;="&amp;DATE(YEAR(P614),MONTH(P614),1), $P:$P, "&lt;="&amp;EOMONTH(P614,0))&gt;10), _xlfn.TEXTJOIN(", ", TRUE, _xlfn._xlws.FILTER($S:$S, ($C:$C=C614) * ($P:$P&gt;=DATE(YEAR(P614),MONTH(P614),1)) * ($P:$P&lt;=EOMONTH(P614,0)))), "")</f>
        <v/>
      </c>
    </row>
    <row r="615" spans="1:25" x14ac:dyDescent="0.25">
      <c r="A615" s="83">
        <v>608</v>
      </c>
      <c r="B615" s="111" t="s">
        <v>26038</v>
      </c>
      <c r="C615" s="159" t="str">
        <f>_xlfn.XLOOKUP(D615,[1]!Data[CEDULA],[1]!Data[Nombre Completo],"No Existe",0,1)</f>
        <v>ANGEL DE JESUS RAMIREZ CARPINTERO</v>
      </c>
      <c r="D615" s="162">
        <v>72308598</v>
      </c>
      <c r="E615" s="139">
        <f>IFERROR(_xlfn.NUMBERVALUE(Data[[#This Row],[CEDULA ]],",","."),_xlfn.NUMBERVALUE(Data[[#This Row],[CEDULA ]],".",","))</f>
        <v>72308598</v>
      </c>
      <c r="F615" s="139" t="str">
        <f>_xlfn.XLOOKUP(E615,[1]!Data[CEDULA],[1]!Data[CARGO],"No Existe",0,1)</f>
        <v>SUPERNUMERARIO(A)</v>
      </c>
      <c r="G615" s="24" t="str">
        <f>_xlfn.XLOOKUP(E615,[1]!Data[CEDULA],[1]!Data[EMPRESA DONDE PRESTA SERVICIO],"No Existe",0,1)</f>
        <v>COMFAMILIAR ATLANTICO</v>
      </c>
      <c r="H615" s="24" t="str">
        <f>_xlfn.XLOOKUP(E615,[1]!Data[CEDULA],[1]!Data[UBICACIÓN],"No Existe",0,1)</f>
        <v>CENTRO RECREACIONAL TURIPANA</v>
      </c>
      <c r="I615" s="24" t="s">
        <v>25912</v>
      </c>
      <c r="J615" s="111" t="str">
        <f>UPPER(TEXT(Data[[#This Row],[F. INICIO]],"mmmm"))</f>
        <v>SEPTIEMBRE</v>
      </c>
      <c r="K615" s="13">
        <v>2</v>
      </c>
      <c r="L615" s="11" t="s">
        <v>5</v>
      </c>
      <c r="M615" s="11" t="s">
        <v>25630</v>
      </c>
      <c r="N615" s="141" t="str">
        <f>_xlfn.XLOOKUP(D615,[1]!Data[CEDULA],[1]!Data[EPS/SURA],"No Existe",0,1)</f>
        <v>SALUD TOTAL</v>
      </c>
      <c r="O615" s="11">
        <f>YEAR(Data[[#This Row],[F. INICIO]])</f>
        <v>2018</v>
      </c>
      <c r="P615" s="19">
        <v>43370</v>
      </c>
      <c r="Q615" s="19">
        <v>43371</v>
      </c>
      <c r="R615" s="24" t="s">
        <v>9886</v>
      </c>
      <c r="S615" s="92" t="str">
        <f>IF(Data[[#This Row],[TIPO DE INCAPACIDAD]]="LICENCIA DE PATERNIDAD","Licencia de paternidad",IF(Data[[#This Row],[TIPO DE INCAPACIDAD]]="LICENCIA DE LUTO","Licencia de Luto",_xlfn.IFNA(VLOOKUP(R615,'CIE-10 PARA RIPS'!$A$6:B13780,2,0),"No especificado")))</f>
        <v>Cefalea debida a tension</v>
      </c>
      <c r="T615" t="str">
        <f>IF(P615&lt;&gt;"", IF(P615&gt;0, IF(P615&lt;=DATE(YEAR(P615),MONTH(P615),DAY(P615)), IF(P615&gt;=DATE(YEAR(P615),MONTH(P615),1), IF(K615&gt;10, C615, IF(SUMIFS($K:$K, $C:$C, C615, $P:$P, "&gt;="&amp;DATE(YEAR(P615),MONTH(P615),1), $P:$P, "&lt;="&amp;EOMONTH(P615,0))&gt;10, C615, "")), ""))), "")</f>
        <v/>
      </c>
      <c r="U615" t="str">
        <f>IF(AND(P615&lt;&gt;"", P615&gt;=DATE(YEAR(P615),MONTH(P615),1), SUMIFS($K:$K, $C:$C, C615, $P:$P, "&gt;="&amp;DATE(YEAR(P615),MONTH(P615),1), $P:$P, "&lt;="&amp;EOMONTH(P615,0))&gt;10), K615, "")</f>
        <v/>
      </c>
      <c r="V615" t="str">
        <f>IF(AND(P615&lt;&gt;"", P615&gt;=DATE(YEAR(P615),MONTH(P615),1), SUMIFS($K:$K, $C:$C, C615, $P:$P, "&gt;="&amp;DATE(YEAR(P615),MONTH(P615),1), $P:$P, "&lt;="&amp;EOMONTH(P615,0))&gt;10), YEAR(P615), "")</f>
        <v/>
      </c>
      <c r="W615" t="str">
        <f>IF(AND(P615&lt;&gt;"", P615&gt;=DATE(YEAR(P615),MONTH(P615),1), SUMIFS($K:$K, $C:$C, C615, $P:$P, "&gt;="&amp;DATE(YEAR(P615),MONTH(P615),1), $P:$P, "&lt;="&amp;EOMONTH(P615,0))&gt;10), TEXT(P615, "MMMM"), "")</f>
        <v/>
      </c>
      <c r="X615" t="str" cm="1">
        <f t="array" ref="X615">IF(AND(P615&lt;&gt;"", P615&gt;=DATE(YEAR(P615),MONTH(P615),1), SUMIFS($K:$K, $C:$C, C615, $P:$P, "&gt;="&amp;DATE(YEAR(P615),MONTH(P615),1), $P:$P, "&lt;="&amp;EOMONTH(P615,0))&gt;10), _xlfn.TEXTJOIN(", ", TRUE, _xlfn._xlws.FILTER($R:$R, ($C:$C=C615) * ($P:$P&gt;=DATE(YEAR(P615),MONTH(P615),1)) * ($P:$P&lt;=EOMONTH(P615,0)))), "")</f>
        <v/>
      </c>
      <c r="Y615" t="str" cm="1">
        <f t="array" ref="Y615">IF(AND(P615&lt;&gt;"", P615&gt;=DATE(YEAR(P615),MONTH(P615),1), SUMIFS($K:$K, $C:$C, C615, $P:$P, "&gt;="&amp;DATE(YEAR(P615),MONTH(P615),1), $P:$P, "&lt;="&amp;EOMONTH(P615,0))&gt;10), _xlfn.TEXTJOIN(", ", TRUE, _xlfn._xlws.FILTER($S:$S, ($C:$C=C615) * ($P:$P&gt;=DATE(YEAR(P615),MONTH(P615),1)) * ($P:$P&lt;=EOMONTH(P615,0)))), "")</f>
        <v/>
      </c>
    </row>
    <row r="616" spans="1:25" x14ac:dyDescent="0.25">
      <c r="A616" s="83">
        <v>609</v>
      </c>
      <c r="B616" s="111" t="s">
        <v>26038</v>
      </c>
      <c r="C616" s="159" t="str">
        <f>_xlfn.XLOOKUP(D616,[1]!Data[CEDULA],[1]!Data[Nombre Completo],"No Existe",0,1)</f>
        <v>BLADIMIR DEL CARMEN CHARRIS MARTINEZ</v>
      </c>
      <c r="D616" s="162">
        <v>1044390197</v>
      </c>
      <c r="E616" s="139">
        <f>IFERROR(_xlfn.NUMBERVALUE(Data[[#This Row],[CEDULA ]],",","."),_xlfn.NUMBERVALUE(Data[[#This Row],[CEDULA ]],".",","))</f>
        <v>1044390197</v>
      </c>
      <c r="F616" s="139" t="str">
        <f>_xlfn.XLOOKUP(E616,[1]!Data[CEDULA],[1]!Data[CARGO],"No Existe",0,1)</f>
        <v>SUPERNUMERARIO(A)</v>
      </c>
      <c r="G616" s="24" t="str">
        <f>_xlfn.XLOOKUP(E616,[1]!Data[CEDULA],[1]!Data[EMPRESA DONDE PRESTA SERVICIO],"No Existe",0,1)</f>
        <v>COMFAMILIAR ATLANTICO</v>
      </c>
      <c r="H616" s="24" t="str">
        <f>_xlfn.XLOOKUP(E616,[1]!Data[CEDULA],[1]!Data[UBICACIÓN],"No Existe",0,1)</f>
        <v>CENTRO RECREACIONAL TURIPANA</v>
      </c>
      <c r="I616" s="24" t="s">
        <v>25912</v>
      </c>
      <c r="J616" s="111" t="str">
        <f>UPPER(TEXT(Data[[#This Row],[F. INICIO]],"mmmm"))</f>
        <v>SEPTIEMBRE</v>
      </c>
      <c r="K616" s="13">
        <v>2</v>
      </c>
      <c r="L616" s="11" t="s">
        <v>5</v>
      </c>
      <c r="M616" s="11" t="s">
        <v>25630</v>
      </c>
      <c r="N616" s="141" t="str">
        <f>_xlfn.XLOOKUP(D616,[1]!Data[CEDULA],[1]!Data[EPS/SURA],"No Existe",0,1)</f>
        <v>FAMISANAR</v>
      </c>
      <c r="O616" s="11">
        <f>YEAR(Data[[#This Row],[F. INICIO]])</f>
        <v>2018</v>
      </c>
      <c r="P616" s="19">
        <v>43369</v>
      </c>
      <c r="Q616" s="19">
        <v>43370</v>
      </c>
      <c r="R616" s="24" t="s">
        <v>9886</v>
      </c>
      <c r="S616" s="92" t="str">
        <f>IF(Data[[#This Row],[TIPO DE INCAPACIDAD]]="LICENCIA DE PATERNIDAD","Licencia de paternidad",IF(Data[[#This Row],[TIPO DE INCAPACIDAD]]="LICENCIA DE LUTO","Licencia de Luto",_xlfn.IFNA(VLOOKUP(R616,'CIE-10 PARA RIPS'!$A$6:B13781,2,0),"No especificado")))</f>
        <v>Cefalea debida a tension</v>
      </c>
      <c r="T616" t="str">
        <f>IF(P616&lt;&gt;"", IF(P616&gt;0, IF(P616&lt;=DATE(YEAR(P616),MONTH(P616),DAY(P616)), IF(P616&gt;=DATE(YEAR(P616),MONTH(P616),1), IF(K616&gt;10, C616, IF(SUMIFS($K:$K, $C:$C, C616, $P:$P, "&gt;="&amp;DATE(YEAR(P616),MONTH(P616),1), $P:$P, "&lt;="&amp;EOMONTH(P616,0))&gt;10, C616, "")), ""))), "")</f>
        <v/>
      </c>
      <c r="U616" t="str">
        <f>IF(AND(P616&lt;&gt;"", P616&gt;=DATE(YEAR(P616),MONTH(P616),1), SUMIFS($K:$K, $C:$C, C616, $P:$P, "&gt;="&amp;DATE(YEAR(P616),MONTH(P616),1), $P:$P, "&lt;="&amp;EOMONTH(P616,0))&gt;10), K616, "")</f>
        <v/>
      </c>
      <c r="V616" t="str">
        <f>IF(AND(P616&lt;&gt;"", P616&gt;=DATE(YEAR(P616),MONTH(P616),1), SUMIFS($K:$K, $C:$C, C616, $P:$P, "&gt;="&amp;DATE(YEAR(P616),MONTH(P616),1), $P:$P, "&lt;="&amp;EOMONTH(P616,0))&gt;10), YEAR(P616), "")</f>
        <v/>
      </c>
      <c r="W616" t="str">
        <f>IF(AND(P616&lt;&gt;"", P616&gt;=DATE(YEAR(P616),MONTH(P616),1), SUMIFS($K:$K, $C:$C, C616, $P:$P, "&gt;="&amp;DATE(YEAR(P616),MONTH(P616),1), $P:$P, "&lt;="&amp;EOMONTH(P616,0))&gt;10), TEXT(P616, "MMMM"), "")</f>
        <v/>
      </c>
      <c r="X616" t="str" cm="1">
        <f t="array" ref="X616">IF(AND(P616&lt;&gt;"", P616&gt;=DATE(YEAR(P616),MONTH(P616),1), SUMIFS($K:$K, $C:$C, C616, $P:$P, "&gt;="&amp;DATE(YEAR(P616),MONTH(P616),1), $P:$P, "&lt;="&amp;EOMONTH(P616,0))&gt;10), _xlfn.TEXTJOIN(", ", TRUE, _xlfn._xlws.FILTER($R:$R, ($C:$C=C616) * ($P:$P&gt;=DATE(YEAR(P616),MONTH(P616),1)) * ($P:$P&lt;=EOMONTH(P616,0)))), "")</f>
        <v/>
      </c>
      <c r="Y616" t="str" cm="1">
        <f t="array" ref="Y616">IF(AND(P616&lt;&gt;"", P616&gt;=DATE(YEAR(P616),MONTH(P616),1), SUMIFS($K:$K, $C:$C, C616, $P:$P, "&gt;="&amp;DATE(YEAR(P616),MONTH(P616),1), $P:$P, "&lt;="&amp;EOMONTH(P616,0))&gt;10), _xlfn.TEXTJOIN(", ", TRUE, _xlfn._xlws.FILTER($S:$S, ($C:$C=C616) * ($P:$P&gt;=DATE(YEAR(P616),MONTH(P616),1)) * ($P:$P&lt;=EOMONTH(P616,0)))), "")</f>
        <v/>
      </c>
    </row>
    <row r="617" spans="1:25" ht="30" x14ac:dyDescent="0.25">
      <c r="A617" s="83">
        <v>610</v>
      </c>
      <c r="B617" s="111" t="s">
        <v>26038</v>
      </c>
      <c r="C617" s="159" t="str">
        <f>_xlfn.XLOOKUP(D617,[1]!Data[CEDULA],[1]!Data[Nombre Completo],"No Existe",0,1)</f>
        <v>JORGE ANDRES ROCHA HERNANDEZ</v>
      </c>
      <c r="D617">
        <v>1044393873</v>
      </c>
      <c r="E617" s="140">
        <f>IFERROR(_xlfn.NUMBERVALUE(Data[[#This Row],[CEDULA ]],",","."),_xlfn.NUMBERVALUE(Data[[#This Row],[CEDULA ]],".",","))</f>
        <v>1044393873</v>
      </c>
      <c r="F617" s="140" t="str">
        <f>_xlfn.XLOOKUP(E617,[1]!Data[CEDULA],[1]!Data[CARGO],"No Existe",0,1)</f>
        <v>SUPERNUMERARIO(A)</v>
      </c>
      <c r="G617" s="5" t="str">
        <f>_xlfn.XLOOKUP(E617,[1]!Data[CEDULA],[1]!Data[EMPRESA DONDE PRESTA SERVICIO],"No Existe",0,1)</f>
        <v>COMFAMILIAR ATLANTICO</v>
      </c>
      <c r="H617" s="5" t="str">
        <f>_xlfn.XLOOKUP(E617,[1]!Data[CEDULA],[1]!Data[UBICACIÓN],"No Existe",0,1)</f>
        <v>CENTRO RECREACIONAL TURIPANA</v>
      </c>
      <c r="I617" s="11" t="s">
        <v>25912</v>
      </c>
      <c r="J617" s="111" t="str">
        <f>UPPER(TEXT(Data[[#This Row],[F. INICIO]],"mmmm"))</f>
        <v>MARZO</v>
      </c>
      <c r="K617" s="9">
        <v>1</v>
      </c>
      <c r="L617" s="11" t="s">
        <v>5</v>
      </c>
      <c r="M617" s="11" t="s">
        <v>25630</v>
      </c>
      <c r="N617" s="141" t="str">
        <f>_xlfn.XLOOKUP(D617,[1]!Data[CEDULA],[1]!Data[EPS/SURA],"No Existe",0,1)</f>
        <v>FAMISANAR</v>
      </c>
      <c r="O617" s="5">
        <f>YEAR(Data[[#This Row],[F. INICIO]])</f>
        <v>2022</v>
      </c>
      <c r="P617" s="17">
        <v>44622</v>
      </c>
      <c r="Q617" s="17">
        <v>44622</v>
      </c>
      <c r="R617" s="9" t="s">
        <v>8483</v>
      </c>
      <c r="S617" s="92" t="str">
        <f>IF(Data[[#This Row],[TIPO DE INCAPACIDAD]]="LICENCIA DE PATERNIDAD","Licencia de paternidad",IF(Data[[#This Row],[TIPO DE INCAPACIDAD]]="LICENCIA DE LUTO","Licencia de Luto",_xlfn.IFNA(VLOOKUP(R617,'CIE-10 PARA RIPS'!$A$6:B13782,2,0),"No especificado")))</f>
        <v>Colitis y gastroenteritis no infecciosas, no especificadas</v>
      </c>
      <c r="T617" t="str">
        <f>IF(P617&lt;&gt;"", IF(P617&gt;0, IF(P617&lt;=DATE(YEAR(P617),MONTH(P617),DAY(P617)), IF(P617&gt;=DATE(YEAR(P617),MONTH(P617),1), IF(K617&gt;10, C617, IF(SUMIFS($K:$K, $C:$C, C617, $P:$P, "&gt;="&amp;DATE(YEAR(P617),MONTH(P617),1), $P:$P, "&lt;="&amp;EOMONTH(P617,0))&gt;10, C617, "")), ""))), "")</f>
        <v/>
      </c>
      <c r="U617" t="str">
        <f>IF(AND(P617&lt;&gt;"", P617&gt;=DATE(YEAR(P617),MONTH(P617),1), SUMIFS($K:$K, $C:$C, C617, $P:$P, "&gt;="&amp;DATE(YEAR(P617),MONTH(P617),1), $P:$P, "&lt;="&amp;EOMONTH(P617,0))&gt;10), K617, "")</f>
        <v/>
      </c>
      <c r="V617" t="str">
        <f>IF(AND(P617&lt;&gt;"", P617&gt;=DATE(YEAR(P617),MONTH(P617),1), SUMIFS($K:$K, $C:$C, C617, $P:$P, "&gt;="&amp;DATE(YEAR(P617),MONTH(P617),1), $P:$P, "&lt;="&amp;EOMONTH(P617,0))&gt;10), YEAR(P617), "")</f>
        <v/>
      </c>
      <c r="W617" t="str">
        <f>IF(AND(P617&lt;&gt;"", P617&gt;=DATE(YEAR(P617),MONTH(P617),1), SUMIFS($K:$K, $C:$C, C617, $P:$P, "&gt;="&amp;DATE(YEAR(P617),MONTH(P617),1), $P:$P, "&lt;="&amp;EOMONTH(P617,0))&gt;10), TEXT(P617, "MMMM"), "")</f>
        <v/>
      </c>
      <c r="X617" t="str" cm="1">
        <f t="array" ref="X617">IF(AND(P617&lt;&gt;"", P617&gt;=DATE(YEAR(P617),MONTH(P617),1), SUMIFS($K:$K, $C:$C, C617, $P:$P, "&gt;="&amp;DATE(YEAR(P617),MONTH(P617),1), $P:$P, "&lt;="&amp;EOMONTH(P617,0))&gt;10), _xlfn.TEXTJOIN(", ", TRUE, _xlfn._xlws.FILTER($R:$R, ($C:$C=C617) * ($P:$P&gt;=DATE(YEAR(P617),MONTH(P617),1)) * ($P:$P&lt;=EOMONTH(P617,0)))), "")</f>
        <v/>
      </c>
      <c r="Y617" t="str" cm="1">
        <f t="array" ref="Y617">IF(AND(P617&lt;&gt;"", P617&gt;=DATE(YEAR(P617),MONTH(P617),1), SUMIFS($K:$K, $C:$C, C617, $P:$P, "&gt;="&amp;DATE(YEAR(P617),MONTH(P617),1), $P:$P, "&lt;="&amp;EOMONTH(P617,0))&gt;10), _xlfn.TEXTJOIN(", ", TRUE, _xlfn._xlws.FILTER($S:$S, ($C:$C=C617) * ($P:$P&gt;=DATE(YEAR(P617),MONTH(P617),1)) * ($P:$P&lt;=EOMONTH(P617,0)))), "")</f>
        <v/>
      </c>
    </row>
    <row r="618" spans="1:25" x14ac:dyDescent="0.25">
      <c r="A618" s="83">
        <v>611</v>
      </c>
      <c r="B618" s="111" t="s">
        <v>26038</v>
      </c>
      <c r="C618" s="159" t="str">
        <f>_xlfn.XLOOKUP(D618,[1]!Data[CEDULA],[1]!Data[Nombre Completo],"No Existe",0,1)</f>
        <v>EDGAR ENRIQUE AMAYA JIMENEZ</v>
      </c>
      <c r="D618" s="162">
        <v>1044392017</v>
      </c>
      <c r="E618" s="139">
        <f>IFERROR(_xlfn.NUMBERVALUE(Data[[#This Row],[CEDULA ]],",","."),_xlfn.NUMBERVALUE(Data[[#This Row],[CEDULA ]],".",","))</f>
        <v>1044392017</v>
      </c>
      <c r="F618" s="139" t="str">
        <f>_xlfn.XLOOKUP(E618,[1]!Data[CEDULA],[1]!Data[CARGO],"No Existe",0,1)</f>
        <v>OFICIOS VARIOS</v>
      </c>
      <c r="G618" s="24" t="str">
        <f>_xlfn.XLOOKUP(E618,[1]!Data[CEDULA],[1]!Data[EMPRESA DONDE PRESTA SERVICIO],"No Existe",0,1)</f>
        <v>COMFAMILIAR ATLANTICO</v>
      </c>
      <c r="H618" s="24" t="str">
        <f>_xlfn.XLOOKUP(E618,[1]!Data[CEDULA],[1]!Data[UBICACIÓN],"No Existe",0,1)</f>
        <v>CENTRO RECREACIONAL TURIPANA</v>
      </c>
      <c r="I618" s="24" t="s">
        <v>25912</v>
      </c>
      <c r="J618" s="111" t="str">
        <f>UPPER(TEXT(Data[[#This Row],[F. INICIO]],"mmmm"))</f>
        <v>SEPTIEMBRE</v>
      </c>
      <c r="K618" s="13">
        <v>1</v>
      </c>
      <c r="L618" s="11" t="s">
        <v>5</v>
      </c>
      <c r="M618" s="11" t="s">
        <v>25630</v>
      </c>
      <c r="N618" s="141" t="str">
        <f>_xlfn.XLOOKUP(D618,[1]!Data[CEDULA],[1]!Data[EPS/SURA],"No Existe",0,1)</f>
        <v>SALUD TOTAL</v>
      </c>
      <c r="O618" s="11">
        <f>YEAR(Data[[#This Row],[F. INICIO]])</f>
        <v>2017</v>
      </c>
      <c r="P618" s="19">
        <v>43001</v>
      </c>
      <c r="Q618" s="19">
        <v>43001</v>
      </c>
      <c r="R618" s="24" t="s">
        <v>9886</v>
      </c>
      <c r="S618" s="92" t="str">
        <f>IF(Data[[#This Row],[TIPO DE INCAPACIDAD]]="LICENCIA DE PATERNIDAD","Licencia de paternidad",IF(Data[[#This Row],[TIPO DE INCAPACIDAD]]="LICENCIA DE LUTO","Licencia de Luto",_xlfn.IFNA(VLOOKUP(R618,'CIE-10 PARA RIPS'!$A$6:B13783,2,0),"No especificado")))</f>
        <v>Cefalea debida a tension</v>
      </c>
      <c r="T618" t="str">
        <f>IF(P618&lt;&gt;"", IF(P618&gt;0, IF(P618&lt;=DATE(YEAR(P618),MONTH(P618),DAY(P618)), IF(P618&gt;=DATE(YEAR(P618),MONTH(P618),1), IF(K618&gt;10, C618, IF(SUMIFS($K:$K, $C:$C, C618, $P:$P, "&gt;="&amp;DATE(YEAR(P618),MONTH(P618),1), $P:$P, "&lt;="&amp;EOMONTH(P618,0))&gt;10, C618, "")), ""))), "")</f>
        <v/>
      </c>
      <c r="U618" t="str">
        <f>IF(AND(P618&lt;&gt;"", P618&gt;=DATE(YEAR(P618),MONTH(P618),1), SUMIFS($K:$K, $C:$C, C618, $P:$P, "&gt;="&amp;DATE(YEAR(P618),MONTH(P618),1), $P:$P, "&lt;="&amp;EOMONTH(P618,0))&gt;10), K618, "")</f>
        <v/>
      </c>
      <c r="V618" t="str">
        <f>IF(AND(P618&lt;&gt;"", P618&gt;=DATE(YEAR(P618),MONTH(P618),1), SUMIFS($K:$K, $C:$C, C618, $P:$P, "&gt;="&amp;DATE(YEAR(P618),MONTH(P618),1), $P:$P, "&lt;="&amp;EOMONTH(P618,0))&gt;10), YEAR(P618), "")</f>
        <v/>
      </c>
      <c r="W618" t="str">
        <f>IF(AND(P618&lt;&gt;"", P618&gt;=DATE(YEAR(P618),MONTH(P618),1), SUMIFS($K:$K, $C:$C, C618, $P:$P, "&gt;="&amp;DATE(YEAR(P618),MONTH(P618),1), $P:$P, "&lt;="&amp;EOMONTH(P618,0))&gt;10), TEXT(P618, "MMMM"), "")</f>
        <v/>
      </c>
      <c r="X618" t="str" cm="1">
        <f t="array" ref="X618">IF(AND(P618&lt;&gt;"", P618&gt;=DATE(YEAR(P618),MONTH(P618),1), SUMIFS($K:$K, $C:$C, C618, $P:$P, "&gt;="&amp;DATE(YEAR(P618),MONTH(P618),1), $P:$P, "&lt;="&amp;EOMONTH(P618,0))&gt;10), _xlfn.TEXTJOIN(", ", TRUE, _xlfn._xlws.FILTER($R:$R, ($C:$C=C618) * ($P:$P&gt;=DATE(YEAR(P618),MONTH(P618),1)) * ($P:$P&lt;=EOMONTH(P618,0)))), "")</f>
        <v/>
      </c>
      <c r="Y618" t="str" cm="1">
        <f t="array" ref="Y618">IF(AND(P618&lt;&gt;"", P618&gt;=DATE(YEAR(P618),MONTH(P618),1), SUMIFS($K:$K, $C:$C, C618, $P:$P, "&gt;="&amp;DATE(YEAR(P618),MONTH(P618),1), $P:$P, "&lt;="&amp;EOMONTH(P618,0))&gt;10), _xlfn.TEXTJOIN(", ", TRUE, _xlfn._xlws.FILTER($S:$S, ($C:$C=C618) * ($P:$P&gt;=DATE(YEAR(P618),MONTH(P618),1)) * ($P:$P&lt;=EOMONTH(P618,0)))), "")</f>
        <v/>
      </c>
    </row>
    <row r="619" spans="1:25" x14ac:dyDescent="0.25">
      <c r="A619" s="83">
        <v>612</v>
      </c>
      <c r="B619" s="111" t="s">
        <v>26038</v>
      </c>
      <c r="C619" s="159" t="str">
        <f>_xlfn.XLOOKUP(D619,[1]!Data[CEDULA],[1]!Data[Nombre Completo],"No Existe",0,1)</f>
        <v>DAGOBERTO  ARTETA PAZ</v>
      </c>
      <c r="D619" s="162">
        <v>1044391559</v>
      </c>
      <c r="E619" s="139">
        <f>IFERROR(_xlfn.NUMBERVALUE(Data[[#This Row],[CEDULA ]],",","."),_xlfn.NUMBERVALUE(Data[[#This Row],[CEDULA ]],".",","))</f>
        <v>1044391559</v>
      </c>
      <c r="F619" s="139" t="str">
        <f>_xlfn.XLOOKUP(E619,[1]!Data[CEDULA],[1]!Data[CARGO],"No Existe",0,1)</f>
        <v>SUPERNUMERARIO(A)</v>
      </c>
      <c r="G619" s="24" t="str">
        <f>_xlfn.XLOOKUP(E619,[1]!Data[CEDULA],[1]!Data[EMPRESA DONDE PRESTA SERVICIO],"No Existe",0,1)</f>
        <v>COMFAMILIAR ATLANTICO</v>
      </c>
      <c r="H619" s="24" t="str">
        <f>_xlfn.XLOOKUP(E619,[1]!Data[CEDULA],[1]!Data[UBICACIÓN],"No Existe",0,1)</f>
        <v>CENTRO RECREACIONAL TURIPANA</v>
      </c>
      <c r="I619" s="24" t="s">
        <v>25912</v>
      </c>
      <c r="J619" s="111" t="str">
        <f>UPPER(TEXT(Data[[#This Row],[F. INICIO]],"mmmm"))</f>
        <v>SEPTIEMBRE</v>
      </c>
      <c r="K619" s="13">
        <v>1</v>
      </c>
      <c r="L619" s="11" t="s">
        <v>5</v>
      </c>
      <c r="M619" s="11" t="s">
        <v>25630</v>
      </c>
      <c r="N619" s="141" t="str">
        <f>_xlfn.XLOOKUP(D619,[1]!Data[CEDULA],[1]!Data[EPS/SURA],"No Existe",0,1)</f>
        <v>MUTUALSER</v>
      </c>
      <c r="O619" s="11">
        <f>YEAR(Data[[#This Row],[F. INICIO]])</f>
        <v>2017</v>
      </c>
      <c r="P619" s="19">
        <v>43001</v>
      </c>
      <c r="Q619" s="19">
        <v>43001</v>
      </c>
      <c r="R619" s="24" t="s">
        <v>9886</v>
      </c>
      <c r="S619" s="92" t="str">
        <f>IF(Data[[#This Row],[TIPO DE INCAPACIDAD]]="LICENCIA DE PATERNIDAD","Licencia de paternidad",IF(Data[[#This Row],[TIPO DE INCAPACIDAD]]="LICENCIA DE LUTO","Licencia de Luto",_xlfn.IFNA(VLOOKUP(R619,'CIE-10 PARA RIPS'!$A$6:B13784,2,0),"No especificado")))</f>
        <v>Cefalea debida a tension</v>
      </c>
      <c r="T619" t="str">
        <f>IF(P619&lt;&gt;"", IF(P619&gt;0, IF(P619&lt;=DATE(YEAR(P619),MONTH(P619),DAY(P619)), IF(P619&gt;=DATE(YEAR(P619),MONTH(P619),1), IF(K619&gt;10, C619, IF(SUMIFS($K:$K, $C:$C, C619, $P:$P, "&gt;="&amp;DATE(YEAR(P619),MONTH(P619),1), $P:$P, "&lt;="&amp;EOMONTH(P619,0))&gt;10, C619, "")), ""))), "")</f>
        <v/>
      </c>
      <c r="U619" t="str">
        <f>IF(AND(P619&lt;&gt;"", P619&gt;=DATE(YEAR(P619),MONTH(P619),1), SUMIFS($K:$K, $C:$C, C619, $P:$P, "&gt;="&amp;DATE(YEAR(P619),MONTH(P619),1), $P:$P, "&lt;="&amp;EOMONTH(P619,0))&gt;10), K619, "")</f>
        <v/>
      </c>
      <c r="V619" t="str">
        <f>IF(AND(P619&lt;&gt;"", P619&gt;=DATE(YEAR(P619),MONTH(P619),1), SUMIFS($K:$K, $C:$C, C619, $P:$P, "&gt;="&amp;DATE(YEAR(P619),MONTH(P619),1), $P:$P, "&lt;="&amp;EOMONTH(P619,0))&gt;10), YEAR(P619), "")</f>
        <v/>
      </c>
      <c r="W619" t="str">
        <f>IF(AND(P619&lt;&gt;"", P619&gt;=DATE(YEAR(P619),MONTH(P619),1), SUMIFS($K:$K, $C:$C, C619, $P:$P, "&gt;="&amp;DATE(YEAR(P619),MONTH(P619),1), $P:$P, "&lt;="&amp;EOMONTH(P619,0))&gt;10), TEXT(P619, "MMMM"), "")</f>
        <v/>
      </c>
      <c r="X619" t="str" cm="1">
        <f t="array" ref="X619">IF(AND(P619&lt;&gt;"", P619&gt;=DATE(YEAR(P619),MONTH(P619),1), SUMIFS($K:$K, $C:$C, C619, $P:$P, "&gt;="&amp;DATE(YEAR(P619),MONTH(P619),1), $P:$P, "&lt;="&amp;EOMONTH(P619,0))&gt;10), _xlfn.TEXTJOIN(", ", TRUE, _xlfn._xlws.FILTER($R:$R, ($C:$C=C619) * ($P:$P&gt;=DATE(YEAR(P619),MONTH(P619),1)) * ($P:$P&lt;=EOMONTH(P619,0)))), "")</f>
        <v/>
      </c>
      <c r="Y619" t="str" cm="1">
        <f t="array" ref="Y619">IF(AND(P619&lt;&gt;"", P619&gt;=DATE(YEAR(P619),MONTH(P619),1), SUMIFS($K:$K, $C:$C, C619, $P:$P, "&gt;="&amp;DATE(YEAR(P619),MONTH(P619),1), $P:$P, "&lt;="&amp;EOMONTH(P619,0))&gt;10), _xlfn.TEXTJOIN(", ", TRUE, _xlfn._xlws.FILTER($S:$S, ($C:$C=C619) * ($P:$P&gt;=DATE(YEAR(P619),MONTH(P619),1)) * ($P:$P&lt;=EOMONTH(P619,0)))), "")</f>
        <v/>
      </c>
    </row>
    <row r="620" spans="1:25" x14ac:dyDescent="0.25">
      <c r="A620" s="83">
        <v>613</v>
      </c>
      <c r="B620" s="111" t="s">
        <v>26038</v>
      </c>
      <c r="C620" s="159" t="str">
        <f>_xlfn.XLOOKUP(D620,[1]!Data[CEDULA],[1]!Data[Nombre Completo],"No Existe",0,1)</f>
        <v>JOSE LUIS RUIZ CASTILLO</v>
      </c>
      <c r="D620">
        <v>72000311</v>
      </c>
      <c r="E620" s="139">
        <f>IFERROR(_xlfn.NUMBERVALUE(Data[[#This Row],[CEDULA ]],",","."),_xlfn.NUMBERVALUE(Data[[#This Row],[CEDULA ]],".",","))</f>
        <v>72000311</v>
      </c>
      <c r="F620" s="139" t="str">
        <f>_xlfn.XLOOKUP(E620,[1]!Data[CEDULA],[1]!Data[CARGO],"No Existe",0,1)</f>
        <v>BARMAN</v>
      </c>
      <c r="G620" s="24" t="str">
        <f>_xlfn.XLOOKUP(E620,[1]!Data[CEDULA],[1]!Data[EMPRESA DONDE PRESTA SERVICIO],"No Existe",0,1)</f>
        <v>COMFAMILIAR ATLANTICO</v>
      </c>
      <c r="H620" s="24" t="str">
        <f>_xlfn.XLOOKUP(E620,[1]!Data[CEDULA],[1]!Data[UBICACIÓN],"No Existe",0,1)</f>
        <v>C.ATENCION. C.76</v>
      </c>
      <c r="I620" s="24" t="s">
        <v>25912</v>
      </c>
      <c r="J620" s="111" t="str">
        <f>UPPER(TEXT(Data[[#This Row],[F. INICIO]],"mmmm"))</f>
        <v>MARZO</v>
      </c>
      <c r="K620" s="13">
        <v>2</v>
      </c>
      <c r="L620" s="11" t="s">
        <v>5</v>
      </c>
      <c r="M620" s="11" t="s">
        <v>25630</v>
      </c>
      <c r="N620" s="141" t="str">
        <f>_xlfn.XLOOKUP(D620,[1]!Data[CEDULA],[1]!Data[EPS/SURA],"No Existe",0,1)</f>
        <v>E.P.S SANITAS</v>
      </c>
      <c r="O620" s="11">
        <f>YEAR(Data[[#This Row],[F. INICIO]])</f>
        <v>2018</v>
      </c>
      <c r="P620" s="19">
        <v>43175</v>
      </c>
      <c r="Q620" s="19">
        <v>43176</v>
      </c>
      <c r="R620" s="24" t="s">
        <v>8601</v>
      </c>
      <c r="S620" s="92" t="str">
        <f>IF(Data[[#This Row],[TIPO DE INCAPACIDAD]]="LICENCIA DE PATERNIDAD","Licencia de paternidad",IF(Data[[#This Row],[TIPO DE INCAPACIDAD]]="LICENCIA DE LUTO","Licencia de Luto",_xlfn.IFNA(VLOOKUP(R620,'CIE-10 PARA RIPS'!$A$6:B13785,2,0),"No especificado")))</f>
        <v>Enfermedad del reflujo gastroesofagico sin esofagitis</v>
      </c>
      <c r="T620" t="str">
        <f>IF(P620&lt;&gt;"", IF(P620&gt;0, IF(P620&lt;=DATE(YEAR(P620),MONTH(P620),DAY(P620)), IF(P620&gt;=DATE(YEAR(P620),MONTH(P620),1), IF(K620&gt;10, C620, IF(SUMIFS($K:$K, $C:$C, C620, $P:$P, "&gt;="&amp;DATE(YEAR(P620),MONTH(P620),1), $P:$P, "&lt;="&amp;EOMONTH(P620,0))&gt;10, C620, "")), ""))), "")</f>
        <v>JOSE LUIS RUIZ CASTILLO</v>
      </c>
      <c r="U620">
        <f>IF(AND(P620&lt;&gt;"", P620&gt;=DATE(YEAR(P620),MONTH(P620),1), SUMIFS($K:$K, $C:$C, C620, $P:$P, "&gt;="&amp;DATE(YEAR(P620),MONTH(P620),1), $P:$P, "&lt;="&amp;EOMONTH(P620,0))&gt;10), K620, "")</f>
        <v>2</v>
      </c>
      <c r="V620">
        <f>IF(AND(P620&lt;&gt;"", P620&gt;=DATE(YEAR(P620),MONTH(P620),1), SUMIFS($K:$K, $C:$C, C620, $P:$P, "&gt;="&amp;DATE(YEAR(P620),MONTH(P620),1), $P:$P, "&lt;="&amp;EOMONTH(P620,0))&gt;10), YEAR(P620), "")</f>
        <v>2018</v>
      </c>
      <c r="W620" t="str">
        <f>IF(AND(P620&lt;&gt;"", P620&gt;=DATE(YEAR(P620),MONTH(P620),1), SUMIFS($K:$K, $C:$C, C620, $P:$P, "&gt;="&amp;DATE(YEAR(P620),MONTH(P620),1), $P:$P, "&lt;="&amp;EOMONTH(P620,0))&gt;10), TEXT(P620, "MMMM"), "")</f>
        <v>marzo</v>
      </c>
      <c r="X620" t="str" cm="1">
        <f t="array" ref="X620">IF(AND(P620&lt;&gt;"", P620&gt;=DATE(YEAR(P620),MONTH(P620),1), SUMIFS($K:$K, $C:$C, C620, $P:$P, "&gt;="&amp;DATE(YEAR(P620),MONTH(P620),1), $P:$P, "&lt;="&amp;EOMONTH(P620,0))&gt;10), _xlfn.TEXTJOIN(", ", TRUE, _xlfn._xlws.FILTER($R:$R, ($C:$C=C620) * ($P:$P&gt;=DATE(YEAR(P620),MONTH(P620),1)) * ($P:$P&lt;=EOMONTH(P620,0)))), "")</f>
        <v>R066, K219, R066, R066</v>
      </c>
      <c r="Y620" t="str" cm="1">
        <f t="array" ref="Y620">IF(AND(P620&lt;&gt;"", P620&gt;=DATE(YEAR(P620),MONTH(P620),1), SUMIFS($K:$K, $C:$C, C620, $P:$P, "&gt;="&amp;DATE(YEAR(P620),MONTH(P620),1), $P:$P, "&lt;="&amp;EOMONTH(P620,0))&gt;10), _xlfn.TEXTJOIN(", ", TRUE, _xlfn._xlws.FILTER($S:$S, ($C:$C=C620) * ($P:$P&gt;=DATE(YEAR(P620),MONTH(P620),1)) * ($P:$P&lt;=EOMONTH(P620,0)))), "")</f>
        <v>Hipo, Enfermedad del reflujo gastroesofagico sin esofagitis, Hipo, Hipo</v>
      </c>
    </row>
    <row r="621" spans="1:25" x14ac:dyDescent="0.25">
      <c r="A621" s="83">
        <v>614</v>
      </c>
      <c r="B621" s="111" t="s">
        <v>26038</v>
      </c>
      <c r="C621" s="159" t="str">
        <f>_xlfn.XLOOKUP(D621,[1]!Data[CEDULA],[1]!Data[Nombre Completo],"No Existe",0,1)</f>
        <v>JOSE LUIS RUIZ CASTILLO</v>
      </c>
      <c r="D621">
        <v>72000311</v>
      </c>
      <c r="E621" s="139">
        <f>IFERROR(_xlfn.NUMBERVALUE(Data[[#This Row],[CEDULA ]],",","."),_xlfn.NUMBERVALUE(Data[[#This Row],[CEDULA ]],".",","))</f>
        <v>72000311</v>
      </c>
      <c r="F621" s="139" t="str">
        <f>_xlfn.XLOOKUP(E621,[1]!Data[CEDULA],[1]!Data[CARGO],"No Existe",0,1)</f>
        <v>BARMAN</v>
      </c>
      <c r="G621" s="24" t="str">
        <f>_xlfn.XLOOKUP(E621,[1]!Data[CEDULA],[1]!Data[EMPRESA DONDE PRESTA SERVICIO],"No Existe",0,1)</f>
        <v>COMFAMILIAR ATLANTICO</v>
      </c>
      <c r="H621" s="24" t="str">
        <f>_xlfn.XLOOKUP(E621,[1]!Data[CEDULA],[1]!Data[UBICACIÓN],"No Existe",0,1)</f>
        <v>C.ATENCION. C.76</v>
      </c>
      <c r="I621" s="24" t="s">
        <v>25912</v>
      </c>
      <c r="J621" s="111" t="str">
        <f>UPPER(TEXT(Data[[#This Row],[F. INICIO]],"mmmm"))</f>
        <v>MARZO</v>
      </c>
      <c r="K621" s="13">
        <v>4</v>
      </c>
      <c r="L621" s="11" t="s">
        <v>5</v>
      </c>
      <c r="M621" s="11" t="s">
        <v>25630</v>
      </c>
      <c r="N621" s="141" t="str">
        <f>_xlfn.XLOOKUP(D621,[1]!Data[CEDULA],[1]!Data[EPS/SURA],"No Existe",0,1)</f>
        <v>E.P.S SANITAS</v>
      </c>
      <c r="O621" s="11">
        <f>YEAR(Data[[#This Row],[F. INICIO]])</f>
        <v>2018</v>
      </c>
      <c r="P621" s="19">
        <v>43177</v>
      </c>
      <c r="Q621" s="19">
        <v>43180</v>
      </c>
      <c r="R621" s="24" t="s">
        <v>5613</v>
      </c>
      <c r="S621" s="92" t="str">
        <f>IF(Data[[#This Row],[TIPO DE INCAPACIDAD]]="LICENCIA DE PATERNIDAD","Licencia de paternidad",IF(Data[[#This Row],[TIPO DE INCAPACIDAD]]="LICENCIA DE LUTO","Licencia de Luto",_xlfn.IFNA(VLOOKUP(R621,'CIE-10 PARA RIPS'!$A$6:B13786,2,0),"No especificado")))</f>
        <v>Hipo</v>
      </c>
      <c r="T621" t="str">
        <f>IF(P621&lt;&gt;"", IF(P621&gt;0, IF(P621&lt;=DATE(YEAR(P621),MONTH(P621),DAY(P621)), IF(P621&gt;=DATE(YEAR(P621),MONTH(P621),1), IF(K621&gt;10, C621, IF(SUMIFS($K:$K, $C:$C, C621, $P:$P, "&gt;="&amp;DATE(YEAR(P621),MONTH(P621),1), $P:$P, "&lt;="&amp;EOMONTH(P621,0))&gt;10, C621, "")), ""))), "")</f>
        <v>JOSE LUIS RUIZ CASTILLO</v>
      </c>
      <c r="U621">
        <f>IF(AND(P621&lt;&gt;"", P621&gt;=DATE(YEAR(P621),MONTH(P621),1), SUMIFS($K:$K, $C:$C, C621, $P:$P, "&gt;="&amp;DATE(YEAR(P621),MONTH(P621),1), $P:$P, "&lt;="&amp;EOMONTH(P621,0))&gt;10), K621, "")</f>
        <v>4</v>
      </c>
      <c r="V621">
        <f>IF(AND(P621&lt;&gt;"", P621&gt;=DATE(YEAR(P621),MONTH(P621),1), SUMIFS($K:$K, $C:$C, C621, $P:$P, "&gt;="&amp;DATE(YEAR(P621),MONTH(P621),1), $P:$P, "&lt;="&amp;EOMONTH(P621,0))&gt;10), YEAR(P621), "")</f>
        <v>2018</v>
      </c>
      <c r="W621" t="str">
        <f>IF(AND(P621&lt;&gt;"", P621&gt;=DATE(YEAR(P621),MONTH(P621),1), SUMIFS($K:$K, $C:$C, C621, $P:$P, "&gt;="&amp;DATE(YEAR(P621),MONTH(P621),1), $P:$P, "&lt;="&amp;EOMONTH(P621,0))&gt;10), TEXT(P621, "MMMM"), "")</f>
        <v>marzo</v>
      </c>
      <c r="X621" t="str" cm="1">
        <f t="array" ref="X621">IF(AND(P621&lt;&gt;"", P621&gt;=DATE(YEAR(P621),MONTH(P621),1), SUMIFS($K:$K, $C:$C, C621, $P:$P, "&gt;="&amp;DATE(YEAR(P621),MONTH(P621),1), $P:$P, "&lt;="&amp;EOMONTH(P621,0))&gt;10), _xlfn.TEXTJOIN(", ", TRUE, _xlfn._xlws.FILTER($R:$R, ($C:$C=C621) * ($P:$P&gt;=DATE(YEAR(P621),MONTH(P621),1)) * ($P:$P&lt;=EOMONTH(P621,0)))), "")</f>
        <v>R066, K219, R066, R066</v>
      </c>
      <c r="Y621" t="str" cm="1">
        <f t="array" ref="Y621">IF(AND(P621&lt;&gt;"", P621&gt;=DATE(YEAR(P621),MONTH(P621),1), SUMIFS($K:$K, $C:$C, C621, $P:$P, "&gt;="&amp;DATE(YEAR(P621),MONTH(P621),1), $P:$P, "&lt;="&amp;EOMONTH(P621,0))&gt;10), _xlfn.TEXTJOIN(", ", TRUE, _xlfn._xlws.FILTER($S:$S, ($C:$C=C621) * ($P:$P&gt;=DATE(YEAR(P621),MONTH(P621),1)) * ($P:$P&lt;=EOMONTH(P621,0)))), "")</f>
        <v>Hipo, Enfermedad del reflujo gastroesofagico sin esofagitis, Hipo, Hipo</v>
      </c>
    </row>
    <row r="622" spans="1:25" x14ac:dyDescent="0.25">
      <c r="A622" s="83">
        <v>615</v>
      </c>
      <c r="B622" s="111" t="s">
        <v>26038</v>
      </c>
      <c r="C622" s="159" t="str">
        <f>_xlfn.XLOOKUP(D622,[1]!Data[CEDULA],[1]!Data[Nombre Completo],"No Existe",0,1)</f>
        <v>RICHARD JOSE DAZA RODRIGUEZ</v>
      </c>
      <c r="D622" s="162">
        <v>72310599</v>
      </c>
      <c r="E622" s="139">
        <f>IFERROR(_xlfn.NUMBERVALUE(Data[[#This Row],[CEDULA ]],",","."),_xlfn.NUMBERVALUE(Data[[#This Row],[CEDULA ]],".",","))</f>
        <v>72310599</v>
      </c>
      <c r="F622" s="139" t="str">
        <f>_xlfn.XLOOKUP(E622,[1]!Data[CEDULA],[1]!Data[CARGO],"No Existe",0,1)</f>
        <v>SUPERNUMERARIO(A)</v>
      </c>
      <c r="G622" s="24" t="str">
        <f>_xlfn.XLOOKUP(E622,[1]!Data[CEDULA],[1]!Data[EMPRESA DONDE PRESTA SERVICIO],"No Existe",0,1)</f>
        <v>COMFAMILIAR ATLANTICO</v>
      </c>
      <c r="H622" s="24" t="str">
        <f>_xlfn.XLOOKUP(E622,[1]!Data[CEDULA],[1]!Data[UBICACIÓN],"No Existe",0,1)</f>
        <v>SEDE NORTE</v>
      </c>
      <c r="I622" s="24" t="s">
        <v>25912</v>
      </c>
      <c r="J622" s="111" t="str">
        <f>UPPER(TEXT(Data[[#This Row],[F. INICIO]],"mmmm"))</f>
        <v>SEPTIEMBRE</v>
      </c>
      <c r="K622" s="13">
        <v>2</v>
      </c>
      <c r="L622" s="11" t="s">
        <v>5</v>
      </c>
      <c r="M622" s="11" t="s">
        <v>25630</v>
      </c>
      <c r="N622" s="141" t="str">
        <f>_xlfn.XLOOKUP(D622,[1]!Data[CEDULA],[1]!Data[EPS/SURA],"No Existe",0,1)</f>
        <v>EPS/SURA</v>
      </c>
      <c r="O622" s="11">
        <f>YEAR(Data[[#This Row],[F. INICIO]])</f>
        <v>2018</v>
      </c>
      <c r="P622" s="19">
        <v>43361</v>
      </c>
      <c r="Q622" s="19">
        <v>43362</v>
      </c>
      <c r="R622" s="24" t="s">
        <v>9886</v>
      </c>
      <c r="S622" s="92" t="str">
        <f>IF(Data[[#This Row],[TIPO DE INCAPACIDAD]]="LICENCIA DE PATERNIDAD","Licencia de paternidad",IF(Data[[#This Row],[TIPO DE INCAPACIDAD]]="LICENCIA DE LUTO","Licencia de Luto",_xlfn.IFNA(VLOOKUP(R622,'CIE-10 PARA RIPS'!$A$6:B13787,2,0),"No especificado")))</f>
        <v>Cefalea debida a tension</v>
      </c>
      <c r="T622" t="str">
        <f>IF(P622&lt;&gt;"", IF(P622&gt;0, IF(P622&lt;=DATE(YEAR(P622),MONTH(P622),DAY(P622)), IF(P622&gt;=DATE(YEAR(P622),MONTH(P622),1), IF(K622&gt;10, C622, IF(SUMIFS($K:$K, $C:$C, C622, $P:$P, "&gt;="&amp;DATE(YEAR(P622),MONTH(P622),1), $P:$P, "&lt;="&amp;EOMONTH(P622,0))&gt;10, C622, "")), ""))), "")</f>
        <v/>
      </c>
      <c r="U622" t="str">
        <f>IF(AND(P622&lt;&gt;"", P622&gt;=DATE(YEAR(P622),MONTH(P622),1), SUMIFS($K:$K, $C:$C, C622, $P:$P, "&gt;="&amp;DATE(YEAR(P622),MONTH(P622),1), $P:$P, "&lt;="&amp;EOMONTH(P622,0))&gt;10), K622, "")</f>
        <v/>
      </c>
      <c r="V622" t="str">
        <f>IF(AND(P622&lt;&gt;"", P622&gt;=DATE(YEAR(P622),MONTH(P622),1), SUMIFS($K:$K, $C:$C, C622, $P:$P, "&gt;="&amp;DATE(YEAR(P622),MONTH(P622),1), $P:$P, "&lt;="&amp;EOMONTH(P622,0))&gt;10), YEAR(P622), "")</f>
        <v/>
      </c>
      <c r="W622" t="str">
        <f>IF(AND(P622&lt;&gt;"", P622&gt;=DATE(YEAR(P622),MONTH(P622),1), SUMIFS($K:$K, $C:$C, C622, $P:$P, "&gt;="&amp;DATE(YEAR(P622),MONTH(P622),1), $P:$P, "&lt;="&amp;EOMONTH(P622,0))&gt;10), TEXT(P622, "MMMM"), "")</f>
        <v/>
      </c>
      <c r="X622" t="str" cm="1">
        <f t="array" ref="X622">IF(AND(P622&lt;&gt;"", P622&gt;=DATE(YEAR(P622),MONTH(P622),1), SUMIFS($K:$K, $C:$C, C622, $P:$P, "&gt;="&amp;DATE(YEAR(P622),MONTH(P622),1), $P:$P, "&lt;="&amp;EOMONTH(P622,0))&gt;10), _xlfn.TEXTJOIN(", ", TRUE, _xlfn._xlws.FILTER($R:$R, ($C:$C=C622) * ($P:$P&gt;=DATE(YEAR(P622),MONTH(P622),1)) * ($P:$P&lt;=EOMONTH(P622,0)))), "")</f>
        <v/>
      </c>
      <c r="Y622" t="str" cm="1">
        <f t="array" ref="Y622">IF(AND(P622&lt;&gt;"", P622&gt;=DATE(YEAR(P622),MONTH(P622),1), SUMIFS($K:$K, $C:$C, C622, $P:$P, "&gt;="&amp;DATE(YEAR(P622),MONTH(P622),1), $P:$P, "&lt;="&amp;EOMONTH(P622,0))&gt;10), _xlfn.TEXTJOIN(", ", TRUE, _xlfn._xlws.FILTER($S:$S, ($C:$C=C622) * ($P:$P&gt;=DATE(YEAR(P622),MONTH(P622),1)) * ($P:$P&lt;=EOMONTH(P622,0)))), "")</f>
        <v/>
      </c>
    </row>
    <row r="623" spans="1:25" x14ac:dyDescent="0.25">
      <c r="A623" s="83">
        <v>616</v>
      </c>
      <c r="B623" s="111" t="s">
        <v>26038</v>
      </c>
      <c r="C623" s="159" t="str">
        <f>_xlfn.XLOOKUP(D623,[1]!Data[CEDULA],[1]!Data[Nombre Completo],"No Existe",0,1)</f>
        <v>MARTHA DEL SOCORRO RAMIREZ HAMBURGUER</v>
      </c>
      <c r="D623" s="162">
        <v>32705541</v>
      </c>
      <c r="E623" s="139">
        <f>IFERROR(_xlfn.NUMBERVALUE(Data[[#This Row],[CEDULA ]],",","."),_xlfn.NUMBERVALUE(Data[[#This Row],[CEDULA ]],".",","))</f>
        <v>32705541</v>
      </c>
      <c r="F623" s="139" t="str">
        <f>_xlfn.XLOOKUP(E623,[1]!Data[CEDULA],[1]!Data[CARGO],"No Existe",0,1)</f>
        <v>SUPERNUMERARIO(A)</v>
      </c>
      <c r="G623" s="24" t="str">
        <f>_xlfn.XLOOKUP(E623,[1]!Data[CEDULA],[1]!Data[EMPRESA DONDE PRESTA SERVICIO],"No Existe",0,1)</f>
        <v>COMFAMILIAR ATLANTICO</v>
      </c>
      <c r="H623" s="24" t="str">
        <f>_xlfn.XLOOKUP(E623,[1]!Data[CEDULA],[1]!Data[UBICACIÓN],"No Existe",0,1)</f>
        <v>CENTRO RECREACIONAL TURIPANA</v>
      </c>
      <c r="I623" s="24" t="s">
        <v>25911</v>
      </c>
      <c r="J623" s="111" t="str">
        <f>UPPER(TEXT(Data[[#This Row],[F. INICIO]],"mmmm"))</f>
        <v>SEPTIEMBRE</v>
      </c>
      <c r="K623" s="13">
        <v>2</v>
      </c>
      <c r="L623" s="11" t="s">
        <v>5</v>
      </c>
      <c r="M623" s="11" t="s">
        <v>25630</v>
      </c>
      <c r="N623" s="141" t="str">
        <f>_xlfn.XLOOKUP(D623,[1]!Data[CEDULA],[1]!Data[EPS/SURA],"No Existe",0,1)</f>
        <v>SALUD TOTAL</v>
      </c>
      <c r="O623" s="11">
        <f>YEAR(Data[[#This Row],[F. INICIO]])</f>
        <v>2018</v>
      </c>
      <c r="P623" s="19">
        <v>43360</v>
      </c>
      <c r="Q623" s="19">
        <v>43361</v>
      </c>
      <c r="R623" s="24" t="s">
        <v>9886</v>
      </c>
      <c r="S623" s="92" t="str">
        <f>IF(Data[[#This Row],[TIPO DE INCAPACIDAD]]="LICENCIA DE PATERNIDAD","Licencia de paternidad",IF(Data[[#This Row],[TIPO DE INCAPACIDAD]]="LICENCIA DE LUTO","Licencia de Luto",_xlfn.IFNA(VLOOKUP(R623,'CIE-10 PARA RIPS'!$A$6:B13788,2,0),"No especificado")))</f>
        <v>Cefalea debida a tension</v>
      </c>
      <c r="T623" t="str">
        <f>IF(P623&lt;&gt;"", IF(P623&gt;0, IF(P623&lt;=DATE(YEAR(P623),MONTH(P623),DAY(P623)), IF(P623&gt;=DATE(YEAR(P623),MONTH(P623),1), IF(K623&gt;10, C623, IF(SUMIFS($K:$K, $C:$C, C623, $P:$P, "&gt;="&amp;DATE(YEAR(P623),MONTH(P623),1), $P:$P, "&lt;="&amp;EOMONTH(P623,0))&gt;10, C623, "")), ""))), "")</f>
        <v/>
      </c>
      <c r="U623" t="str">
        <f>IF(AND(P623&lt;&gt;"", P623&gt;=DATE(YEAR(P623),MONTH(P623),1), SUMIFS($K:$K, $C:$C, C623, $P:$P, "&gt;="&amp;DATE(YEAR(P623),MONTH(P623),1), $P:$P, "&lt;="&amp;EOMONTH(P623,0))&gt;10), K623, "")</f>
        <v/>
      </c>
      <c r="V623" t="str">
        <f>IF(AND(P623&lt;&gt;"", P623&gt;=DATE(YEAR(P623),MONTH(P623),1), SUMIFS($K:$K, $C:$C, C623, $P:$P, "&gt;="&amp;DATE(YEAR(P623),MONTH(P623),1), $P:$P, "&lt;="&amp;EOMONTH(P623,0))&gt;10), YEAR(P623), "")</f>
        <v/>
      </c>
      <c r="W623" t="str">
        <f>IF(AND(P623&lt;&gt;"", P623&gt;=DATE(YEAR(P623),MONTH(P623),1), SUMIFS($K:$K, $C:$C, C623, $P:$P, "&gt;="&amp;DATE(YEAR(P623),MONTH(P623),1), $P:$P, "&lt;="&amp;EOMONTH(P623,0))&gt;10), TEXT(P623, "MMMM"), "")</f>
        <v/>
      </c>
      <c r="X623" t="str" cm="1">
        <f t="array" ref="X623">IF(AND(P623&lt;&gt;"", P623&gt;=DATE(YEAR(P623),MONTH(P623),1), SUMIFS($K:$K, $C:$C, C623, $P:$P, "&gt;="&amp;DATE(YEAR(P623),MONTH(P623),1), $P:$P, "&lt;="&amp;EOMONTH(P623,0))&gt;10), _xlfn.TEXTJOIN(", ", TRUE, _xlfn._xlws.FILTER($R:$R, ($C:$C=C623) * ($P:$P&gt;=DATE(YEAR(P623),MONTH(P623),1)) * ($P:$P&lt;=EOMONTH(P623,0)))), "")</f>
        <v/>
      </c>
      <c r="Y623" t="str" cm="1">
        <f t="array" ref="Y623">IF(AND(P623&lt;&gt;"", P623&gt;=DATE(YEAR(P623),MONTH(P623),1), SUMIFS($K:$K, $C:$C, C623, $P:$P, "&gt;="&amp;DATE(YEAR(P623),MONTH(P623),1), $P:$P, "&lt;="&amp;EOMONTH(P623,0))&gt;10), _xlfn.TEXTJOIN(", ", TRUE, _xlfn._xlws.FILTER($S:$S, ($C:$C=C623) * ($P:$P&gt;=DATE(YEAR(P623),MONTH(P623),1)) * ($P:$P&lt;=EOMONTH(P623,0)))), "")</f>
        <v/>
      </c>
    </row>
    <row r="624" spans="1:25" x14ac:dyDescent="0.25">
      <c r="A624" s="83">
        <v>617</v>
      </c>
      <c r="B624" s="111" t="s">
        <v>26038</v>
      </c>
      <c r="C624" s="159" t="str">
        <f>_xlfn.XLOOKUP(D624,[1]!Data[CEDULA],[1]!Data[Nombre Completo],"No Existe",0,1)</f>
        <v>CARLOS ALBERTO TORRES LEON</v>
      </c>
      <c r="D624" s="162">
        <v>72051803</v>
      </c>
      <c r="E624" s="139">
        <f>IFERROR(_xlfn.NUMBERVALUE(Data[[#This Row],[CEDULA ]],",","."),_xlfn.NUMBERVALUE(Data[[#This Row],[CEDULA ]],".",","))</f>
        <v>72051803</v>
      </c>
      <c r="F624" s="139" t="str">
        <f>_xlfn.XLOOKUP(E624,[1]!Data[CEDULA],[1]!Data[CARGO],"No Existe",0,1)</f>
        <v>BARMAN</v>
      </c>
      <c r="G624" s="24" t="str">
        <f>_xlfn.XLOOKUP(E624,[1]!Data[CEDULA],[1]!Data[EMPRESA DONDE PRESTA SERVICIO],"No Existe",0,1)</f>
        <v>COMFAMILIAR ATLANTICO</v>
      </c>
      <c r="H624" s="24" t="str">
        <f>_xlfn.XLOOKUP(E624,[1]!Data[CEDULA],[1]!Data[UBICACIÓN],"No Existe",0,1)</f>
        <v>SEDE CARIBE</v>
      </c>
      <c r="I624" s="24" t="s">
        <v>25912</v>
      </c>
      <c r="J624" s="111" t="str">
        <f>UPPER(TEXT(Data[[#This Row],[F. INICIO]],"mmmm"))</f>
        <v>OCTUBRE</v>
      </c>
      <c r="K624" s="13">
        <v>2</v>
      </c>
      <c r="L624" s="11" t="s">
        <v>5</v>
      </c>
      <c r="M624" s="11" t="s">
        <v>25630</v>
      </c>
      <c r="N624" s="141" t="str">
        <f>_xlfn.XLOOKUP(D624,[1]!Data[CEDULA],[1]!Data[EPS/SURA],"No Existe",0,1)</f>
        <v>E.P.S SANITAS</v>
      </c>
      <c r="O624" s="11">
        <f>YEAR(Data[[#This Row],[F. INICIO]])</f>
        <v>2018</v>
      </c>
      <c r="P624" s="19">
        <v>43404</v>
      </c>
      <c r="Q624" s="19">
        <v>43404</v>
      </c>
      <c r="R624" s="24" t="s">
        <v>9886</v>
      </c>
      <c r="S624" s="92" t="str">
        <f>IF(Data[[#This Row],[TIPO DE INCAPACIDAD]]="LICENCIA DE PATERNIDAD","Licencia de paternidad",IF(Data[[#This Row],[TIPO DE INCAPACIDAD]]="LICENCIA DE LUTO","Licencia de Luto",_xlfn.IFNA(VLOOKUP(R624,'CIE-10 PARA RIPS'!$A$6:B13789,2,0),"No especificado")))</f>
        <v>Cefalea debida a tension</v>
      </c>
      <c r="T624" t="str">
        <f>IF(P624&lt;&gt;"", IF(P624&gt;0, IF(P624&lt;=DATE(YEAR(P624),MONTH(P624),DAY(P624)), IF(P624&gt;=DATE(YEAR(P624),MONTH(P624),1), IF(K624&gt;10, C624, IF(SUMIFS($K:$K, $C:$C, C624, $P:$P, "&gt;="&amp;DATE(YEAR(P624),MONTH(P624),1), $P:$P, "&lt;="&amp;EOMONTH(P624,0))&gt;10, C624, "")), ""))), "")</f>
        <v/>
      </c>
      <c r="U624" t="str">
        <f>IF(AND(P624&lt;&gt;"", P624&gt;=DATE(YEAR(P624),MONTH(P624),1), SUMIFS($K:$K, $C:$C, C624, $P:$P, "&gt;="&amp;DATE(YEAR(P624),MONTH(P624),1), $P:$P, "&lt;="&amp;EOMONTH(P624,0))&gt;10), K624, "")</f>
        <v/>
      </c>
      <c r="V624" t="str">
        <f>IF(AND(P624&lt;&gt;"", P624&gt;=DATE(YEAR(P624),MONTH(P624),1), SUMIFS($K:$K, $C:$C, C624, $P:$P, "&gt;="&amp;DATE(YEAR(P624),MONTH(P624),1), $P:$P, "&lt;="&amp;EOMONTH(P624,0))&gt;10), YEAR(P624), "")</f>
        <v/>
      </c>
      <c r="W624" t="str">
        <f>IF(AND(P624&lt;&gt;"", P624&gt;=DATE(YEAR(P624),MONTH(P624),1), SUMIFS($K:$K, $C:$C, C624, $P:$P, "&gt;="&amp;DATE(YEAR(P624),MONTH(P624),1), $P:$P, "&lt;="&amp;EOMONTH(P624,0))&gt;10), TEXT(P624, "MMMM"), "")</f>
        <v/>
      </c>
      <c r="X624" t="str" cm="1">
        <f t="array" ref="X624">IF(AND(P624&lt;&gt;"", P624&gt;=DATE(YEAR(P624),MONTH(P624),1), SUMIFS($K:$K, $C:$C, C624, $P:$P, "&gt;="&amp;DATE(YEAR(P624),MONTH(P624),1), $P:$P, "&lt;="&amp;EOMONTH(P624,0))&gt;10), _xlfn.TEXTJOIN(", ", TRUE, _xlfn._xlws.FILTER($R:$R, ($C:$C=C624) * ($P:$P&gt;=DATE(YEAR(P624),MONTH(P624),1)) * ($P:$P&lt;=EOMONTH(P624,0)))), "")</f>
        <v/>
      </c>
      <c r="Y624" t="str" cm="1">
        <f t="array" ref="Y624">IF(AND(P624&lt;&gt;"", P624&gt;=DATE(YEAR(P624),MONTH(P624),1), SUMIFS($K:$K, $C:$C, C624, $P:$P, "&gt;="&amp;DATE(YEAR(P624),MONTH(P624),1), $P:$P, "&lt;="&amp;EOMONTH(P624,0))&gt;10), _xlfn.TEXTJOIN(", ", TRUE, _xlfn._xlws.FILTER($S:$S, ($C:$C=C624) * ($P:$P&gt;=DATE(YEAR(P624),MONTH(P624),1)) * ($P:$P&lt;=EOMONTH(P624,0)))), "")</f>
        <v/>
      </c>
    </row>
    <row r="625" spans="1:25" x14ac:dyDescent="0.25">
      <c r="A625" s="83">
        <v>618</v>
      </c>
      <c r="B625" s="111" t="s">
        <v>26038</v>
      </c>
      <c r="C625" s="159" t="str">
        <f>_xlfn.XLOOKUP(D625,[1]!Data[CEDULA],[1]!Data[Nombre Completo],"No Existe",0,1)</f>
        <v>CARLOS ALBERTO TORRES LEON</v>
      </c>
      <c r="D625" s="162">
        <v>72051803</v>
      </c>
      <c r="E625" s="139">
        <f>IFERROR(_xlfn.NUMBERVALUE(Data[[#This Row],[CEDULA ]],",","."),_xlfn.NUMBERVALUE(Data[[#This Row],[CEDULA ]],".",","))</f>
        <v>72051803</v>
      </c>
      <c r="F625" s="139" t="str">
        <f>_xlfn.XLOOKUP(E625,[1]!Data[CEDULA],[1]!Data[CARGO],"No Existe",0,1)</f>
        <v>BARMAN</v>
      </c>
      <c r="G625" s="24" t="str">
        <f>_xlfn.XLOOKUP(E625,[1]!Data[CEDULA],[1]!Data[EMPRESA DONDE PRESTA SERVICIO],"No Existe",0,1)</f>
        <v>COMFAMILIAR ATLANTICO</v>
      </c>
      <c r="H625" s="24" t="str">
        <f>_xlfn.XLOOKUP(E625,[1]!Data[CEDULA],[1]!Data[UBICACIÓN],"No Existe",0,1)</f>
        <v>SEDE CARIBE</v>
      </c>
      <c r="I625" s="24" t="s">
        <v>25912</v>
      </c>
      <c r="J625" s="111" t="str">
        <f>UPPER(TEXT(Data[[#This Row],[F. INICIO]],"mmmm"))</f>
        <v>NOVIEMBRE</v>
      </c>
      <c r="K625" s="13">
        <v>2</v>
      </c>
      <c r="L625" s="11" t="s">
        <v>5</v>
      </c>
      <c r="M625" s="11" t="s">
        <v>25630</v>
      </c>
      <c r="N625" s="141" t="str">
        <f>_xlfn.XLOOKUP(D625,[1]!Data[CEDULA],[1]!Data[EPS/SURA],"No Existe",0,1)</f>
        <v>E.P.S SANITAS</v>
      </c>
      <c r="O625" s="11">
        <f>YEAR(Data[[#This Row],[F. INICIO]])</f>
        <v>2018</v>
      </c>
      <c r="P625" s="19">
        <v>43405</v>
      </c>
      <c r="Q625" s="19">
        <v>43405</v>
      </c>
      <c r="R625" s="24" t="s">
        <v>9886</v>
      </c>
      <c r="S625" s="92" t="str">
        <f>IF(Data[[#This Row],[TIPO DE INCAPACIDAD]]="LICENCIA DE PATERNIDAD","Licencia de paternidad",IF(Data[[#This Row],[TIPO DE INCAPACIDAD]]="LICENCIA DE LUTO","Licencia de Luto",_xlfn.IFNA(VLOOKUP(R625,'CIE-10 PARA RIPS'!$A$6:B13790,2,0),"No especificado")))</f>
        <v>Cefalea debida a tension</v>
      </c>
      <c r="T625" t="str">
        <f>IF(P625&lt;&gt;"", IF(P625&gt;0, IF(P625&lt;=DATE(YEAR(P625),MONTH(P625),DAY(P625)), IF(P625&gt;=DATE(YEAR(P625),MONTH(P625),1), IF(K625&gt;10, C625, IF(SUMIFS($K:$K, $C:$C, C625, $P:$P, "&gt;="&amp;DATE(YEAR(P625),MONTH(P625),1), $P:$P, "&lt;="&amp;EOMONTH(P625,0))&gt;10, C625, "")), ""))), "")</f>
        <v/>
      </c>
      <c r="U625" t="str">
        <f>IF(AND(P625&lt;&gt;"", P625&gt;=DATE(YEAR(P625),MONTH(P625),1), SUMIFS($K:$K, $C:$C, C625, $P:$P, "&gt;="&amp;DATE(YEAR(P625),MONTH(P625),1), $P:$P, "&lt;="&amp;EOMONTH(P625,0))&gt;10), K625, "")</f>
        <v/>
      </c>
      <c r="V625" t="str">
        <f>IF(AND(P625&lt;&gt;"", P625&gt;=DATE(YEAR(P625),MONTH(P625),1), SUMIFS($K:$K, $C:$C, C625, $P:$P, "&gt;="&amp;DATE(YEAR(P625),MONTH(P625),1), $P:$P, "&lt;="&amp;EOMONTH(P625,0))&gt;10), YEAR(P625), "")</f>
        <v/>
      </c>
      <c r="W625" t="str">
        <f>IF(AND(P625&lt;&gt;"", P625&gt;=DATE(YEAR(P625),MONTH(P625),1), SUMIFS($K:$K, $C:$C, C625, $P:$P, "&gt;="&amp;DATE(YEAR(P625),MONTH(P625),1), $P:$P, "&lt;="&amp;EOMONTH(P625,0))&gt;10), TEXT(P625, "MMMM"), "")</f>
        <v/>
      </c>
      <c r="X625" t="str" cm="1">
        <f t="array" ref="X625">IF(AND(P625&lt;&gt;"", P625&gt;=DATE(YEAR(P625),MONTH(P625),1), SUMIFS($K:$K, $C:$C, C625, $P:$P, "&gt;="&amp;DATE(YEAR(P625),MONTH(P625),1), $P:$P, "&lt;="&amp;EOMONTH(P625,0))&gt;10), _xlfn.TEXTJOIN(", ", TRUE, _xlfn._xlws.FILTER($R:$R, ($C:$C=C625) * ($P:$P&gt;=DATE(YEAR(P625),MONTH(P625),1)) * ($P:$P&lt;=EOMONTH(P625,0)))), "")</f>
        <v/>
      </c>
      <c r="Y625" t="str" cm="1">
        <f t="array" ref="Y625">IF(AND(P625&lt;&gt;"", P625&gt;=DATE(YEAR(P625),MONTH(P625),1), SUMIFS($K:$K, $C:$C, C625, $P:$P, "&gt;="&amp;DATE(YEAR(P625),MONTH(P625),1), $P:$P, "&lt;="&amp;EOMONTH(P625,0))&gt;10), _xlfn.TEXTJOIN(", ", TRUE, _xlfn._xlws.FILTER($S:$S, ($C:$C=C625) * ($P:$P&gt;=DATE(YEAR(P625),MONTH(P625),1)) * ($P:$P&lt;=EOMONTH(P625,0)))), "")</f>
        <v/>
      </c>
    </row>
    <row r="626" spans="1:25" x14ac:dyDescent="0.25">
      <c r="A626" s="83">
        <v>619</v>
      </c>
      <c r="B626" s="111" t="s">
        <v>26038</v>
      </c>
      <c r="C626" s="159" t="str">
        <f>_xlfn.XLOOKUP(D626,[1]!Data[CEDULA],[1]!Data[Nombre Completo],"No Existe",0,1)</f>
        <v>MARICELA  CALDERIN PERTUZ</v>
      </c>
      <c r="D626" s="162">
        <v>32869679</v>
      </c>
      <c r="E626" s="139">
        <f>IFERROR(_xlfn.NUMBERVALUE(Data[[#This Row],[CEDULA ]],",","."),_xlfn.NUMBERVALUE(Data[[#This Row],[CEDULA ]],".",","))</f>
        <v>32869679</v>
      </c>
      <c r="F626" s="139" t="str">
        <f>_xlfn.XLOOKUP(E626,[1]!Data[CEDULA],[1]!Data[CARGO],"No Existe",0,1)</f>
        <v>SUPERNUMERARIO(A)</v>
      </c>
      <c r="G626" s="24" t="str">
        <f>_xlfn.XLOOKUP(E626,[1]!Data[CEDULA],[1]!Data[EMPRESA DONDE PRESTA SERVICIO],"No Existe",0,1)</f>
        <v>COMFAMILIAR ATLANTICO</v>
      </c>
      <c r="H626" s="24" t="str">
        <f>_xlfn.XLOOKUP(E626,[1]!Data[CEDULA],[1]!Data[UBICACIÓN],"No Existe",0,1)</f>
        <v>SEDE CARIBE</v>
      </c>
      <c r="I626" s="24" t="s">
        <v>25911</v>
      </c>
      <c r="J626" s="111" t="str">
        <f>UPPER(TEXT(Data[[#This Row],[F. INICIO]],"mmmm"))</f>
        <v>OCTUBRE</v>
      </c>
      <c r="K626" s="13">
        <v>2</v>
      </c>
      <c r="L626" s="11" t="s">
        <v>5</v>
      </c>
      <c r="M626" s="11" t="s">
        <v>25630</v>
      </c>
      <c r="N626" s="141" t="str">
        <f>_xlfn.XLOOKUP(D626,[1]!Data[CEDULA],[1]!Data[EPS/SURA],"No Existe",0,1)</f>
        <v>EPS/SURA</v>
      </c>
      <c r="O626" s="11">
        <f>YEAR(Data[[#This Row],[F. INICIO]])</f>
        <v>2018</v>
      </c>
      <c r="P626" s="19">
        <v>43400</v>
      </c>
      <c r="Q626" s="19">
        <v>43401</v>
      </c>
      <c r="R626" s="24" t="s">
        <v>9886</v>
      </c>
      <c r="S626" s="92" t="str">
        <f>IF(Data[[#This Row],[TIPO DE INCAPACIDAD]]="LICENCIA DE PATERNIDAD","Licencia de paternidad",IF(Data[[#This Row],[TIPO DE INCAPACIDAD]]="LICENCIA DE LUTO","Licencia de Luto",_xlfn.IFNA(VLOOKUP(R626,'CIE-10 PARA RIPS'!$A$6:B13791,2,0),"No especificado")))</f>
        <v>Cefalea debida a tension</v>
      </c>
      <c r="T626" t="str">
        <f>IF(P626&lt;&gt;"", IF(P626&gt;0, IF(P626&lt;=DATE(YEAR(P626),MONTH(P626),DAY(P626)), IF(P626&gt;=DATE(YEAR(P626),MONTH(P626),1), IF(K626&gt;10, C626, IF(SUMIFS($K:$K, $C:$C, C626, $P:$P, "&gt;="&amp;DATE(YEAR(P626),MONTH(P626),1), $P:$P, "&lt;="&amp;EOMONTH(P626,0))&gt;10, C626, "")), ""))), "")</f>
        <v/>
      </c>
      <c r="U626" t="str">
        <f>IF(AND(P626&lt;&gt;"", P626&gt;=DATE(YEAR(P626),MONTH(P626),1), SUMIFS($K:$K, $C:$C, C626, $P:$P, "&gt;="&amp;DATE(YEAR(P626),MONTH(P626),1), $P:$P, "&lt;="&amp;EOMONTH(P626,0))&gt;10), K626, "")</f>
        <v/>
      </c>
      <c r="V626" t="str">
        <f>IF(AND(P626&lt;&gt;"", P626&gt;=DATE(YEAR(P626),MONTH(P626),1), SUMIFS($K:$K, $C:$C, C626, $P:$P, "&gt;="&amp;DATE(YEAR(P626),MONTH(P626),1), $P:$P, "&lt;="&amp;EOMONTH(P626,0))&gt;10), YEAR(P626), "")</f>
        <v/>
      </c>
      <c r="W626" t="str">
        <f>IF(AND(P626&lt;&gt;"", P626&gt;=DATE(YEAR(P626),MONTH(P626),1), SUMIFS($K:$K, $C:$C, C626, $P:$P, "&gt;="&amp;DATE(YEAR(P626),MONTH(P626),1), $P:$P, "&lt;="&amp;EOMONTH(P626,0))&gt;10), TEXT(P626, "MMMM"), "")</f>
        <v/>
      </c>
      <c r="X626" t="str" cm="1">
        <f t="array" ref="X626">IF(AND(P626&lt;&gt;"", P626&gt;=DATE(YEAR(P626),MONTH(P626),1), SUMIFS($K:$K, $C:$C, C626, $P:$P, "&gt;="&amp;DATE(YEAR(P626),MONTH(P626),1), $P:$P, "&lt;="&amp;EOMONTH(P626,0))&gt;10), _xlfn.TEXTJOIN(", ", TRUE, _xlfn._xlws.FILTER($R:$R, ($C:$C=C626) * ($P:$P&gt;=DATE(YEAR(P626),MONTH(P626),1)) * ($P:$P&lt;=EOMONTH(P626,0)))), "")</f>
        <v/>
      </c>
      <c r="Y626" t="str" cm="1">
        <f t="array" ref="Y626">IF(AND(P626&lt;&gt;"", P626&gt;=DATE(YEAR(P626),MONTH(P626),1), SUMIFS($K:$K, $C:$C, C626, $P:$P, "&gt;="&amp;DATE(YEAR(P626),MONTH(P626),1), $P:$P, "&lt;="&amp;EOMONTH(P626,0))&gt;10), _xlfn.TEXTJOIN(", ", TRUE, _xlfn._xlws.FILTER($S:$S, ($C:$C=C626) * ($P:$P&gt;=DATE(YEAR(P626),MONTH(P626),1)) * ($P:$P&lt;=EOMONTH(P626,0)))), "")</f>
        <v/>
      </c>
    </row>
    <row r="627" spans="1:25" x14ac:dyDescent="0.25">
      <c r="A627" s="83">
        <v>620</v>
      </c>
      <c r="B627" s="111" t="s">
        <v>26038</v>
      </c>
      <c r="C627" s="159" t="str">
        <f>_xlfn.XLOOKUP(D627,[1]!Data[CEDULA],[1]!Data[Nombre Completo],"No Existe",0,1)</f>
        <v>GENISIS MARIA CANTILLO TORRES</v>
      </c>
      <c r="D627" s="162">
        <v>1002228922</v>
      </c>
      <c r="E627" s="139">
        <f>IFERROR(_xlfn.NUMBERVALUE(Data[[#This Row],[CEDULA ]],",","."),_xlfn.NUMBERVALUE(Data[[#This Row],[CEDULA ]],".",","))</f>
        <v>1002228922</v>
      </c>
      <c r="F627" s="139" t="str">
        <f>_xlfn.XLOOKUP(E627,[1]!Data[CEDULA],[1]!Data[CARGO],"No Existe",0,1)</f>
        <v>MESERO</v>
      </c>
      <c r="G627" s="24" t="str">
        <f>_xlfn.XLOOKUP(E627,[1]!Data[CEDULA],[1]!Data[EMPRESA DONDE PRESTA SERVICIO],"No Existe",0,1)</f>
        <v>COMFAMILIAR ATLANTICO</v>
      </c>
      <c r="H627" s="24" t="str">
        <f>_xlfn.XLOOKUP(E627,[1]!Data[CEDULA],[1]!Data[UBICACIÓN],"No Existe",0,1)</f>
        <v>SEDE SPORT GYM</v>
      </c>
      <c r="I627" s="24" t="s">
        <v>25911</v>
      </c>
      <c r="J627" s="111" t="str">
        <f>UPPER(TEXT(Data[[#This Row],[F. INICIO]],"mmmm"))</f>
        <v>OCTUBRE</v>
      </c>
      <c r="K627" s="13">
        <v>1</v>
      </c>
      <c r="L627" s="11" t="s">
        <v>5</v>
      </c>
      <c r="M627" s="11" t="s">
        <v>25630</v>
      </c>
      <c r="N627" s="141" t="str">
        <f>_xlfn.XLOOKUP(D627,[1]!Data[CEDULA],[1]!Data[EPS/SURA],"No Existe",0,1)</f>
        <v>MUTUALSER</v>
      </c>
      <c r="O627" s="11">
        <f>YEAR(Data[[#This Row],[F. INICIO]])</f>
        <v>2018</v>
      </c>
      <c r="P627" s="19">
        <v>43399</v>
      </c>
      <c r="Q627" s="19">
        <v>43399</v>
      </c>
      <c r="R627" s="24" t="s">
        <v>9886</v>
      </c>
      <c r="S627" s="92" t="str">
        <f>IF(Data[[#This Row],[TIPO DE INCAPACIDAD]]="LICENCIA DE PATERNIDAD","Licencia de paternidad",IF(Data[[#This Row],[TIPO DE INCAPACIDAD]]="LICENCIA DE LUTO","Licencia de Luto",_xlfn.IFNA(VLOOKUP(R627,'CIE-10 PARA RIPS'!$A$6:B13792,2,0),"No especificado")))</f>
        <v>Cefalea debida a tension</v>
      </c>
      <c r="T627" t="str">
        <f>IF(P627&lt;&gt;"", IF(P627&gt;0, IF(P627&lt;=DATE(YEAR(P627),MONTH(P627),DAY(P627)), IF(P627&gt;=DATE(YEAR(P627),MONTH(P627),1), IF(K627&gt;10, C627, IF(SUMIFS($K:$K, $C:$C, C627, $P:$P, "&gt;="&amp;DATE(YEAR(P627),MONTH(P627),1), $P:$P, "&lt;="&amp;EOMONTH(P627,0))&gt;10, C627, "")), ""))), "")</f>
        <v/>
      </c>
      <c r="U627" t="str">
        <f>IF(AND(P627&lt;&gt;"", P627&gt;=DATE(YEAR(P627),MONTH(P627),1), SUMIFS($K:$K, $C:$C, C627, $P:$P, "&gt;="&amp;DATE(YEAR(P627),MONTH(P627),1), $P:$P, "&lt;="&amp;EOMONTH(P627,0))&gt;10), K627, "")</f>
        <v/>
      </c>
      <c r="V627" t="str">
        <f>IF(AND(P627&lt;&gt;"", P627&gt;=DATE(YEAR(P627),MONTH(P627),1), SUMIFS($K:$K, $C:$C, C627, $P:$P, "&gt;="&amp;DATE(YEAR(P627),MONTH(P627),1), $P:$P, "&lt;="&amp;EOMONTH(P627,0))&gt;10), YEAR(P627), "")</f>
        <v/>
      </c>
      <c r="W627" t="str">
        <f>IF(AND(P627&lt;&gt;"", P627&gt;=DATE(YEAR(P627),MONTH(P627),1), SUMIFS($K:$K, $C:$C, C627, $P:$P, "&gt;="&amp;DATE(YEAR(P627),MONTH(P627),1), $P:$P, "&lt;="&amp;EOMONTH(P627,0))&gt;10), TEXT(P627, "MMMM"), "")</f>
        <v/>
      </c>
      <c r="X627" t="str" cm="1">
        <f t="array" ref="X627">IF(AND(P627&lt;&gt;"", P627&gt;=DATE(YEAR(P627),MONTH(P627),1), SUMIFS($K:$K, $C:$C, C627, $P:$P, "&gt;="&amp;DATE(YEAR(P627),MONTH(P627),1), $P:$P, "&lt;="&amp;EOMONTH(P627,0))&gt;10), _xlfn.TEXTJOIN(", ", TRUE, _xlfn._xlws.FILTER($R:$R, ($C:$C=C627) * ($P:$P&gt;=DATE(YEAR(P627),MONTH(P627),1)) * ($P:$P&lt;=EOMONTH(P627,0)))), "")</f>
        <v/>
      </c>
      <c r="Y627" t="str" cm="1">
        <f t="array" ref="Y627">IF(AND(P627&lt;&gt;"", P627&gt;=DATE(YEAR(P627),MONTH(P627),1), SUMIFS($K:$K, $C:$C, C627, $P:$P, "&gt;="&amp;DATE(YEAR(P627),MONTH(P627),1), $P:$P, "&lt;="&amp;EOMONTH(P627,0))&gt;10), _xlfn.TEXTJOIN(", ", TRUE, _xlfn._xlws.FILTER($S:$S, ($C:$C=C627) * ($P:$P&gt;=DATE(YEAR(P627),MONTH(P627),1)) * ($P:$P&lt;=EOMONTH(P627,0)))), "")</f>
        <v/>
      </c>
    </row>
    <row r="628" spans="1:25" x14ac:dyDescent="0.25">
      <c r="A628" s="83">
        <v>621</v>
      </c>
      <c r="B628" s="111" t="s">
        <v>26038</v>
      </c>
      <c r="C628" s="159" t="str">
        <f>_xlfn.XLOOKUP(D628,[1]!Data[CEDULA],[1]!Data[Nombre Completo],"No Existe",0,1)</f>
        <v>GINA MILENA ALDANA ESPINOSA</v>
      </c>
      <c r="D628" s="162">
        <v>22511854</v>
      </c>
      <c r="E628" s="139">
        <f>IFERROR(_xlfn.NUMBERVALUE(Data[[#This Row],[CEDULA ]],",","."),_xlfn.NUMBERVALUE(Data[[#This Row],[CEDULA ]],".",","))</f>
        <v>22511854</v>
      </c>
      <c r="F628" s="139" t="str">
        <f>_xlfn.XLOOKUP(E628,[1]!Data[CEDULA],[1]!Data[CARGO],"No Existe",0,1)</f>
        <v>AUXILIAR DE BODEGA</v>
      </c>
      <c r="G628" s="24" t="str">
        <f>_xlfn.XLOOKUP(E628,[1]!Data[CEDULA],[1]!Data[EMPRESA DONDE PRESTA SERVICIO],"No Existe",0,1)</f>
        <v>COMFAMILIAR ATLANTICO</v>
      </c>
      <c r="H628" s="24" t="str">
        <f>_xlfn.XLOOKUP(E628,[1]!Data[CEDULA],[1]!Data[UBICACIÓN],"No Existe",0,1)</f>
        <v>CENTRO RECREACIONAL TURIPANA</v>
      </c>
      <c r="I628" s="24" t="s">
        <v>25911</v>
      </c>
      <c r="J628" s="111" t="str">
        <f>UPPER(TEXT(Data[[#This Row],[F. INICIO]],"mmmm"))</f>
        <v>OCTUBRE</v>
      </c>
      <c r="K628" s="13">
        <v>1</v>
      </c>
      <c r="L628" s="11" t="s">
        <v>5</v>
      </c>
      <c r="M628" s="11" t="s">
        <v>25630</v>
      </c>
      <c r="N628" s="141" t="str">
        <f>_xlfn.XLOOKUP(D628,[1]!Data[CEDULA],[1]!Data[EPS/SURA],"No Existe",0,1)</f>
        <v>EPS/SURA</v>
      </c>
      <c r="O628" s="11">
        <f>YEAR(Data[[#This Row],[F. INICIO]])</f>
        <v>2018</v>
      </c>
      <c r="P628" s="19">
        <v>43390</v>
      </c>
      <c r="Q628" s="19">
        <v>43390</v>
      </c>
      <c r="R628" s="24" t="s">
        <v>9886</v>
      </c>
      <c r="S628" s="92" t="str">
        <f>IF(Data[[#This Row],[TIPO DE INCAPACIDAD]]="LICENCIA DE PATERNIDAD","Licencia de paternidad",IF(Data[[#This Row],[TIPO DE INCAPACIDAD]]="LICENCIA DE LUTO","Licencia de Luto",_xlfn.IFNA(VLOOKUP(R628,'CIE-10 PARA RIPS'!$A$6:B13793,2,0),"No especificado")))</f>
        <v>Cefalea debida a tension</v>
      </c>
      <c r="T628" t="str">
        <f>IF(P628&lt;&gt;"", IF(P628&gt;0, IF(P628&lt;=DATE(YEAR(P628),MONTH(P628),DAY(P628)), IF(P628&gt;=DATE(YEAR(P628),MONTH(P628),1), IF(K628&gt;10, C628, IF(SUMIFS($K:$K, $C:$C, C628, $P:$P, "&gt;="&amp;DATE(YEAR(P628),MONTH(P628),1), $P:$P, "&lt;="&amp;EOMONTH(P628,0))&gt;10, C628, "")), ""))), "")</f>
        <v/>
      </c>
      <c r="U628" t="str">
        <f>IF(AND(P628&lt;&gt;"", P628&gt;=DATE(YEAR(P628),MONTH(P628),1), SUMIFS($K:$K, $C:$C, C628, $P:$P, "&gt;="&amp;DATE(YEAR(P628),MONTH(P628),1), $P:$P, "&lt;="&amp;EOMONTH(P628,0))&gt;10), K628, "")</f>
        <v/>
      </c>
      <c r="V628" t="str">
        <f>IF(AND(P628&lt;&gt;"", P628&gt;=DATE(YEAR(P628),MONTH(P628),1), SUMIFS($K:$K, $C:$C, C628, $P:$P, "&gt;="&amp;DATE(YEAR(P628),MONTH(P628),1), $P:$P, "&lt;="&amp;EOMONTH(P628,0))&gt;10), YEAR(P628), "")</f>
        <v/>
      </c>
      <c r="W628" t="str">
        <f>IF(AND(P628&lt;&gt;"", P628&gt;=DATE(YEAR(P628),MONTH(P628),1), SUMIFS($K:$K, $C:$C, C628, $P:$P, "&gt;="&amp;DATE(YEAR(P628),MONTH(P628),1), $P:$P, "&lt;="&amp;EOMONTH(P628,0))&gt;10), TEXT(P628, "MMMM"), "")</f>
        <v/>
      </c>
      <c r="X628" t="str" cm="1">
        <f t="array" ref="X628">IF(AND(P628&lt;&gt;"", P628&gt;=DATE(YEAR(P628),MONTH(P628),1), SUMIFS($K:$K, $C:$C, C628, $P:$P, "&gt;="&amp;DATE(YEAR(P628),MONTH(P628),1), $P:$P, "&lt;="&amp;EOMONTH(P628,0))&gt;10), _xlfn.TEXTJOIN(", ", TRUE, _xlfn._xlws.FILTER($R:$R, ($C:$C=C628) * ($P:$P&gt;=DATE(YEAR(P628),MONTH(P628),1)) * ($P:$P&lt;=EOMONTH(P628,0)))), "")</f>
        <v/>
      </c>
      <c r="Y628" t="str" cm="1">
        <f t="array" ref="Y628">IF(AND(P628&lt;&gt;"", P628&gt;=DATE(YEAR(P628),MONTH(P628),1), SUMIFS($K:$K, $C:$C, C628, $P:$P, "&gt;="&amp;DATE(YEAR(P628),MONTH(P628),1), $P:$P, "&lt;="&amp;EOMONTH(P628,0))&gt;10), _xlfn.TEXTJOIN(", ", TRUE, _xlfn._xlws.FILTER($S:$S, ($C:$C=C628) * ($P:$P&gt;=DATE(YEAR(P628),MONTH(P628),1)) * ($P:$P&lt;=EOMONTH(P628,0)))), "")</f>
        <v/>
      </c>
    </row>
    <row r="629" spans="1:25" x14ac:dyDescent="0.25">
      <c r="A629" s="83">
        <v>622</v>
      </c>
      <c r="B629" s="111" t="s">
        <v>26038</v>
      </c>
      <c r="C629" s="159" t="str">
        <f>_xlfn.XLOOKUP(D629,[1]!Data[CEDULA],[1]!Data[Nombre Completo],"No Existe",0,1)</f>
        <v>PAULO  CELIS MENDOZA</v>
      </c>
      <c r="D629" s="162">
        <v>72022242</v>
      </c>
      <c r="E629" s="139">
        <f>IFERROR(_xlfn.NUMBERVALUE(Data[[#This Row],[CEDULA ]],",","."),_xlfn.NUMBERVALUE(Data[[#This Row],[CEDULA ]],".",","))</f>
        <v>72022242</v>
      </c>
      <c r="F629" s="139" t="str">
        <f>_xlfn.XLOOKUP(E629,[1]!Data[CEDULA],[1]!Data[CARGO],"No Existe",0,1)</f>
        <v>SUPERNUMERARIO(A)</v>
      </c>
      <c r="G629" s="24" t="str">
        <f>_xlfn.XLOOKUP(E629,[1]!Data[CEDULA],[1]!Data[EMPRESA DONDE PRESTA SERVICIO],"No Existe",0,1)</f>
        <v>COMFAMILIAR ATLANTICO</v>
      </c>
      <c r="H629" s="24" t="str">
        <f>_xlfn.XLOOKUP(E629,[1]!Data[CEDULA],[1]!Data[UBICACIÓN],"No Existe",0,1)</f>
        <v>SALGARITO</v>
      </c>
      <c r="I629" s="24" t="s">
        <v>25912</v>
      </c>
      <c r="J629" s="111" t="str">
        <f>UPPER(TEXT(Data[[#This Row],[F. INICIO]],"mmmm"))</f>
        <v>NOVIEMBRE</v>
      </c>
      <c r="K629" s="13">
        <v>1</v>
      </c>
      <c r="L629" s="11" t="s">
        <v>5</v>
      </c>
      <c r="M629" s="11" t="s">
        <v>25630</v>
      </c>
      <c r="N629" s="141" t="str">
        <f>_xlfn.XLOOKUP(D629,[1]!Data[CEDULA],[1]!Data[EPS/SURA],"No Existe",0,1)</f>
        <v>E.P.S SANITAS</v>
      </c>
      <c r="O629" s="11">
        <f>YEAR(Data[[#This Row],[F. INICIO]])</f>
        <v>2018</v>
      </c>
      <c r="P629" s="19">
        <v>43405</v>
      </c>
      <c r="Q629" s="19">
        <v>43405</v>
      </c>
      <c r="R629" s="24" t="s">
        <v>9886</v>
      </c>
      <c r="S629" s="92" t="str">
        <f>IF(Data[[#This Row],[TIPO DE INCAPACIDAD]]="LICENCIA DE PATERNIDAD","Licencia de paternidad",IF(Data[[#This Row],[TIPO DE INCAPACIDAD]]="LICENCIA DE LUTO","Licencia de Luto",_xlfn.IFNA(VLOOKUP(R629,'CIE-10 PARA RIPS'!$A$6:B13794,2,0),"No especificado")))</f>
        <v>Cefalea debida a tension</v>
      </c>
      <c r="T629" t="str">
        <f>IF(P629&lt;&gt;"", IF(P629&gt;0, IF(P629&lt;=DATE(YEAR(P629),MONTH(P629),DAY(P629)), IF(P629&gt;=DATE(YEAR(P629),MONTH(P629),1), IF(K629&gt;10, C629, IF(SUMIFS($K:$K, $C:$C, C629, $P:$P, "&gt;="&amp;DATE(YEAR(P629),MONTH(P629),1), $P:$P, "&lt;="&amp;EOMONTH(P629,0))&gt;10, C629, "")), ""))), "")</f>
        <v/>
      </c>
      <c r="U629" t="str">
        <f>IF(AND(P629&lt;&gt;"", P629&gt;=DATE(YEAR(P629),MONTH(P629),1), SUMIFS($K:$K, $C:$C, C629, $P:$P, "&gt;="&amp;DATE(YEAR(P629),MONTH(P629),1), $P:$P, "&lt;="&amp;EOMONTH(P629,0))&gt;10), K629, "")</f>
        <v/>
      </c>
      <c r="V629" t="str">
        <f>IF(AND(P629&lt;&gt;"", P629&gt;=DATE(YEAR(P629),MONTH(P629),1), SUMIFS($K:$K, $C:$C, C629, $P:$P, "&gt;="&amp;DATE(YEAR(P629),MONTH(P629),1), $P:$P, "&lt;="&amp;EOMONTH(P629,0))&gt;10), YEAR(P629), "")</f>
        <v/>
      </c>
      <c r="W629" t="str">
        <f>IF(AND(P629&lt;&gt;"", P629&gt;=DATE(YEAR(P629),MONTH(P629),1), SUMIFS($K:$K, $C:$C, C629, $P:$P, "&gt;="&amp;DATE(YEAR(P629),MONTH(P629),1), $P:$P, "&lt;="&amp;EOMONTH(P629,0))&gt;10), TEXT(P629, "MMMM"), "")</f>
        <v/>
      </c>
      <c r="X629" t="str" cm="1">
        <f t="array" ref="X629">IF(AND(P629&lt;&gt;"", P629&gt;=DATE(YEAR(P629),MONTH(P629),1), SUMIFS($K:$K, $C:$C, C629, $P:$P, "&gt;="&amp;DATE(YEAR(P629),MONTH(P629),1), $P:$P, "&lt;="&amp;EOMONTH(P629,0))&gt;10), _xlfn.TEXTJOIN(", ", TRUE, _xlfn._xlws.FILTER($R:$R, ($C:$C=C629) * ($P:$P&gt;=DATE(YEAR(P629),MONTH(P629),1)) * ($P:$P&lt;=EOMONTH(P629,0)))), "")</f>
        <v/>
      </c>
      <c r="Y629" t="str" cm="1">
        <f t="array" ref="Y629">IF(AND(P629&lt;&gt;"", P629&gt;=DATE(YEAR(P629),MONTH(P629),1), SUMIFS($K:$K, $C:$C, C629, $P:$P, "&gt;="&amp;DATE(YEAR(P629),MONTH(P629),1), $P:$P, "&lt;="&amp;EOMONTH(P629,0))&gt;10), _xlfn.TEXTJOIN(", ", TRUE, _xlfn._xlws.FILTER($S:$S, ($C:$C=C629) * ($P:$P&gt;=DATE(YEAR(P629),MONTH(P629),1)) * ($P:$P&lt;=EOMONTH(P629,0)))), "")</f>
        <v/>
      </c>
    </row>
    <row r="630" spans="1:25" x14ac:dyDescent="0.25">
      <c r="A630" s="83">
        <v>623</v>
      </c>
      <c r="B630" s="111" t="s">
        <v>26038</v>
      </c>
      <c r="C630" s="159" t="str">
        <f>_xlfn.XLOOKUP(D630,[1]!Data[CEDULA],[1]!Data[Nombre Completo],"No Existe",0,1)</f>
        <v>LAURA VANESSA FLOREZ LOPEZ</v>
      </c>
      <c r="D630" s="162">
        <v>1143119086</v>
      </c>
      <c r="E630" s="139">
        <f>IFERROR(_xlfn.NUMBERVALUE(Data[[#This Row],[CEDULA ]],",","."),_xlfn.NUMBERVALUE(Data[[#This Row],[CEDULA ]],".",","))</f>
        <v>1143119086</v>
      </c>
      <c r="F630" s="139" t="str">
        <f>_xlfn.XLOOKUP(E630,[1]!Data[CEDULA],[1]!Data[CARGO],"No Existe",0,1)</f>
        <v>AUXILIAR</v>
      </c>
      <c r="G630" s="24" t="str">
        <f>_xlfn.XLOOKUP(E630,[1]!Data[CEDULA],[1]!Data[EMPRESA DONDE PRESTA SERVICIO],"No Existe",0,1)</f>
        <v>COMFAMILIAR ATLANTICO</v>
      </c>
      <c r="H630" s="24" t="str">
        <f>_xlfn.XLOOKUP(E630,[1]!Data[CEDULA],[1]!Data[UBICACIÓN],"No Existe",0,1)</f>
        <v>SEDE NORTE</v>
      </c>
      <c r="I630" s="24" t="s">
        <v>25912</v>
      </c>
      <c r="J630" s="111" t="str">
        <f>UPPER(TEXT(Data[[#This Row],[F. INICIO]],"mmmm"))</f>
        <v>NOVIEMBRE</v>
      </c>
      <c r="K630" s="13">
        <v>2</v>
      </c>
      <c r="L630" s="11" t="s">
        <v>5</v>
      </c>
      <c r="M630" s="11" t="s">
        <v>25630</v>
      </c>
      <c r="N630" s="141" t="str">
        <f>_xlfn.XLOOKUP(D630,[1]!Data[CEDULA],[1]!Data[EPS/SURA],"No Existe",0,1)</f>
        <v>EPS/SURA</v>
      </c>
      <c r="O630" s="11">
        <f>YEAR(Data[[#This Row],[F. INICIO]])</f>
        <v>2018</v>
      </c>
      <c r="P630" s="19">
        <v>43406</v>
      </c>
      <c r="Q630" s="19">
        <v>43407</v>
      </c>
      <c r="R630" s="24" t="s">
        <v>9886</v>
      </c>
      <c r="S630" s="92" t="str">
        <f>IF(Data[[#This Row],[TIPO DE INCAPACIDAD]]="LICENCIA DE PATERNIDAD","Licencia de paternidad",IF(Data[[#This Row],[TIPO DE INCAPACIDAD]]="LICENCIA DE LUTO","Licencia de Luto",_xlfn.IFNA(VLOOKUP(R630,'CIE-10 PARA RIPS'!$A$6:B13795,2,0),"No especificado")))</f>
        <v>Cefalea debida a tension</v>
      </c>
      <c r="T630" t="str">
        <f>IF(P630&lt;&gt;"", IF(P630&gt;0, IF(P630&lt;=DATE(YEAR(P630),MONTH(P630),DAY(P630)), IF(P630&gt;=DATE(YEAR(P630),MONTH(P630),1), IF(K630&gt;10, C630, IF(SUMIFS($K:$K, $C:$C, C630, $P:$P, "&gt;="&amp;DATE(YEAR(P630),MONTH(P630),1), $P:$P, "&lt;="&amp;EOMONTH(P630,0))&gt;10, C630, "")), ""))), "")</f>
        <v/>
      </c>
      <c r="U630" t="str">
        <f>IF(AND(P630&lt;&gt;"", P630&gt;=DATE(YEAR(P630),MONTH(P630),1), SUMIFS($K:$K, $C:$C, C630, $P:$P, "&gt;="&amp;DATE(YEAR(P630),MONTH(P630),1), $P:$P, "&lt;="&amp;EOMONTH(P630,0))&gt;10), K630, "")</f>
        <v/>
      </c>
      <c r="V630" t="str">
        <f>IF(AND(P630&lt;&gt;"", P630&gt;=DATE(YEAR(P630),MONTH(P630),1), SUMIFS($K:$K, $C:$C, C630, $P:$P, "&gt;="&amp;DATE(YEAR(P630),MONTH(P630),1), $P:$P, "&lt;="&amp;EOMONTH(P630,0))&gt;10), YEAR(P630), "")</f>
        <v/>
      </c>
      <c r="W630" t="str">
        <f>IF(AND(P630&lt;&gt;"", P630&gt;=DATE(YEAR(P630),MONTH(P630),1), SUMIFS($K:$K, $C:$C, C630, $P:$P, "&gt;="&amp;DATE(YEAR(P630),MONTH(P630),1), $P:$P, "&lt;="&amp;EOMONTH(P630,0))&gt;10), TEXT(P630, "MMMM"), "")</f>
        <v/>
      </c>
      <c r="X630" t="str" cm="1">
        <f t="array" ref="X630">IF(AND(P630&lt;&gt;"", P630&gt;=DATE(YEAR(P630),MONTH(P630),1), SUMIFS($K:$K, $C:$C, C630, $P:$P, "&gt;="&amp;DATE(YEAR(P630),MONTH(P630),1), $P:$P, "&lt;="&amp;EOMONTH(P630,0))&gt;10), _xlfn.TEXTJOIN(", ", TRUE, _xlfn._xlws.FILTER($R:$R, ($C:$C=C630) * ($P:$P&gt;=DATE(YEAR(P630),MONTH(P630),1)) * ($P:$P&lt;=EOMONTH(P630,0)))), "")</f>
        <v/>
      </c>
      <c r="Y630" t="str" cm="1">
        <f t="array" ref="Y630">IF(AND(P630&lt;&gt;"", P630&gt;=DATE(YEAR(P630),MONTH(P630),1), SUMIFS($K:$K, $C:$C, C630, $P:$P, "&gt;="&amp;DATE(YEAR(P630),MONTH(P630),1), $P:$P, "&lt;="&amp;EOMONTH(P630,0))&gt;10), _xlfn.TEXTJOIN(", ", TRUE, _xlfn._xlws.FILTER($S:$S, ($C:$C=C630) * ($P:$P&gt;=DATE(YEAR(P630),MONTH(P630),1)) * ($P:$P&lt;=EOMONTH(P630,0)))), "")</f>
        <v/>
      </c>
    </row>
    <row r="631" spans="1:25" x14ac:dyDescent="0.25">
      <c r="A631" s="83">
        <v>624</v>
      </c>
      <c r="B631" s="111" t="s">
        <v>26038</v>
      </c>
      <c r="C631" s="159" t="str">
        <f>_xlfn.XLOOKUP(D631,[1]!Data[CEDULA],[1]!Data[Nombre Completo],"No Existe",0,1)</f>
        <v>GEINER  MOLINA REYES</v>
      </c>
      <c r="D631" s="162">
        <v>3729296</v>
      </c>
      <c r="E631" s="139">
        <f>IFERROR(_xlfn.NUMBERVALUE(Data[[#This Row],[CEDULA ]],",","."),_xlfn.NUMBERVALUE(Data[[#This Row],[CEDULA ]],".",","))</f>
        <v>3729296</v>
      </c>
      <c r="F631" s="139" t="str">
        <f>_xlfn.XLOOKUP(E631,[1]!Data[CEDULA],[1]!Data[CARGO],"No Existe",0,1)</f>
        <v>SUPERNUMERARIO(A)</v>
      </c>
      <c r="G631" s="24" t="str">
        <f>_xlfn.XLOOKUP(E631,[1]!Data[CEDULA],[1]!Data[EMPRESA DONDE PRESTA SERVICIO],"No Existe",0,1)</f>
        <v>COMFAMILIAR ATLANTICO</v>
      </c>
      <c r="H631" s="24" t="str">
        <f>_xlfn.XLOOKUP(E631,[1]!Data[CEDULA],[1]!Data[UBICACIÓN],"No Existe",0,1)</f>
        <v>CENTRO RECREACIONAL TURIPANA</v>
      </c>
      <c r="I631" s="24" t="s">
        <v>25912</v>
      </c>
      <c r="J631" s="111" t="str">
        <f>UPPER(TEXT(Data[[#This Row],[F. INICIO]],"mmmm"))</f>
        <v>NOVIEMBRE</v>
      </c>
      <c r="K631" s="13">
        <v>2</v>
      </c>
      <c r="L631" s="11" t="s">
        <v>5</v>
      </c>
      <c r="M631" s="11" t="s">
        <v>25630</v>
      </c>
      <c r="N631" s="141" t="str">
        <f>_xlfn.XLOOKUP(D631,[1]!Data[CEDULA],[1]!Data[EPS/SURA],"No Existe",0,1)</f>
        <v>NUEVA E.P.S.</v>
      </c>
      <c r="O631" s="11">
        <f>YEAR(Data[[#This Row],[F. INICIO]])</f>
        <v>2018</v>
      </c>
      <c r="P631" s="19">
        <v>43410</v>
      </c>
      <c r="Q631" s="19">
        <v>43411</v>
      </c>
      <c r="R631" s="24" t="s">
        <v>9886</v>
      </c>
      <c r="S631" s="92" t="str">
        <f>IF(Data[[#This Row],[TIPO DE INCAPACIDAD]]="LICENCIA DE PATERNIDAD","Licencia de paternidad",IF(Data[[#This Row],[TIPO DE INCAPACIDAD]]="LICENCIA DE LUTO","Licencia de Luto",_xlfn.IFNA(VLOOKUP(R631,'CIE-10 PARA RIPS'!$A$6:B13796,2,0),"No especificado")))</f>
        <v>Cefalea debida a tension</v>
      </c>
      <c r="T631" t="str">
        <f>IF(P631&lt;&gt;"", IF(P631&gt;0, IF(P631&lt;=DATE(YEAR(P631),MONTH(P631),DAY(P631)), IF(P631&gt;=DATE(YEAR(P631),MONTH(P631),1), IF(K631&gt;10, C631, IF(SUMIFS($K:$K, $C:$C, C631, $P:$P, "&gt;="&amp;DATE(YEAR(P631),MONTH(P631),1), $P:$P, "&lt;="&amp;EOMONTH(P631,0))&gt;10, C631, "")), ""))), "")</f>
        <v/>
      </c>
      <c r="U631" t="str">
        <f>IF(AND(P631&lt;&gt;"", P631&gt;=DATE(YEAR(P631),MONTH(P631),1), SUMIFS($K:$K, $C:$C, C631, $P:$P, "&gt;="&amp;DATE(YEAR(P631),MONTH(P631),1), $P:$P, "&lt;="&amp;EOMONTH(P631,0))&gt;10), K631, "")</f>
        <v/>
      </c>
      <c r="V631" t="str">
        <f>IF(AND(P631&lt;&gt;"", P631&gt;=DATE(YEAR(P631),MONTH(P631),1), SUMIFS($K:$K, $C:$C, C631, $P:$P, "&gt;="&amp;DATE(YEAR(P631),MONTH(P631),1), $P:$P, "&lt;="&amp;EOMONTH(P631,0))&gt;10), YEAR(P631), "")</f>
        <v/>
      </c>
      <c r="W631" t="str">
        <f>IF(AND(P631&lt;&gt;"", P631&gt;=DATE(YEAR(P631),MONTH(P631),1), SUMIFS($K:$K, $C:$C, C631, $P:$P, "&gt;="&amp;DATE(YEAR(P631),MONTH(P631),1), $P:$P, "&lt;="&amp;EOMONTH(P631,0))&gt;10), TEXT(P631, "MMMM"), "")</f>
        <v/>
      </c>
      <c r="X631" t="str" cm="1">
        <f t="array" ref="X631">IF(AND(P631&lt;&gt;"", P631&gt;=DATE(YEAR(P631),MONTH(P631),1), SUMIFS($K:$K, $C:$C, C631, $P:$P, "&gt;="&amp;DATE(YEAR(P631),MONTH(P631),1), $P:$P, "&lt;="&amp;EOMONTH(P631,0))&gt;10), _xlfn.TEXTJOIN(", ", TRUE, _xlfn._xlws.FILTER($R:$R, ($C:$C=C631) * ($P:$P&gt;=DATE(YEAR(P631),MONTH(P631),1)) * ($P:$P&lt;=EOMONTH(P631,0)))), "")</f>
        <v/>
      </c>
      <c r="Y631" t="str" cm="1">
        <f t="array" ref="Y631">IF(AND(P631&lt;&gt;"", P631&gt;=DATE(YEAR(P631),MONTH(P631),1), SUMIFS($K:$K, $C:$C, C631, $P:$P, "&gt;="&amp;DATE(YEAR(P631),MONTH(P631),1), $P:$P, "&lt;="&amp;EOMONTH(P631,0))&gt;10), _xlfn.TEXTJOIN(", ", TRUE, _xlfn._xlws.FILTER($S:$S, ($C:$C=C631) * ($P:$P&gt;=DATE(YEAR(P631),MONTH(P631),1)) * ($P:$P&lt;=EOMONTH(P631,0)))), "")</f>
        <v/>
      </c>
    </row>
    <row r="632" spans="1:25" x14ac:dyDescent="0.25">
      <c r="A632" s="83">
        <v>625</v>
      </c>
      <c r="B632" s="111" t="s">
        <v>26038</v>
      </c>
      <c r="C632" s="159" t="str">
        <f>_xlfn.XLOOKUP(D632,[1]!Data[CEDULA],[1]!Data[Nombre Completo],"No Existe",0,1)</f>
        <v>HONATAN ENRIQUE MOLINA REYES</v>
      </c>
      <c r="D632" s="162">
        <v>1044390709</v>
      </c>
      <c r="E632" s="139">
        <f>IFERROR(_xlfn.NUMBERVALUE(Data[[#This Row],[CEDULA ]],",","."),_xlfn.NUMBERVALUE(Data[[#This Row],[CEDULA ]],".",","))</f>
        <v>1044390709</v>
      </c>
      <c r="F632" s="139" t="str">
        <f>_xlfn.XLOOKUP(E632,[1]!Data[CEDULA],[1]!Data[CARGO],"No Existe",0,1)</f>
        <v>SUBCHEF</v>
      </c>
      <c r="G632" s="24" t="str">
        <f>_xlfn.XLOOKUP(E632,[1]!Data[CEDULA],[1]!Data[EMPRESA DONDE PRESTA SERVICIO],"No Existe",0,1)</f>
        <v>COMFAMILIAR ATLANTICO</v>
      </c>
      <c r="H632" s="24" t="str">
        <f>_xlfn.XLOOKUP(E632,[1]!Data[CEDULA],[1]!Data[UBICACIÓN],"No Existe",0,1)</f>
        <v>TURIPANA MERCADEO</v>
      </c>
      <c r="I632" s="24" t="s">
        <v>25912</v>
      </c>
      <c r="J632" s="111" t="str">
        <f>UPPER(TEXT(Data[[#This Row],[F. INICIO]],"mmmm"))</f>
        <v>NOVIEMBRE</v>
      </c>
      <c r="K632" s="13">
        <v>2</v>
      </c>
      <c r="L632" s="11" t="s">
        <v>5</v>
      </c>
      <c r="M632" s="11" t="s">
        <v>25630</v>
      </c>
      <c r="N632" s="141" t="str">
        <f>_xlfn.XLOOKUP(D632,[1]!Data[CEDULA],[1]!Data[EPS/SURA],"No Existe",0,1)</f>
        <v>SALUD TOTAL</v>
      </c>
      <c r="O632" s="11">
        <f>YEAR(Data[[#This Row],[F. INICIO]])</f>
        <v>2018</v>
      </c>
      <c r="P632" s="19">
        <v>43417</v>
      </c>
      <c r="Q632" s="19">
        <v>43418</v>
      </c>
      <c r="R632" s="24" t="s">
        <v>9886</v>
      </c>
      <c r="S632" s="92" t="str">
        <f>IF(Data[[#This Row],[TIPO DE INCAPACIDAD]]="LICENCIA DE PATERNIDAD","Licencia de paternidad",IF(Data[[#This Row],[TIPO DE INCAPACIDAD]]="LICENCIA DE LUTO","Licencia de Luto",_xlfn.IFNA(VLOOKUP(R632,'CIE-10 PARA RIPS'!$A$6:B13797,2,0),"No especificado")))</f>
        <v>Cefalea debida a tension</v>
      </c>
      <c r="T632" t="str">
        <f>IF(P632&lt;&gt;"", IF(P632&gt;0, IF(P632&lt;=DATE(YEAR(P632),MONTH(P632),DAY(P632)), IF(P632&gt;=DATE(YEAR(P632),MONTH(P632),1), IF(K632&gt;10, C632, IF(SUMIFS($K:$K, $C:$C, C632, $P:$P, "&gt;="&amp;DATE(YEAR(P632),MONTH(P632),1), $P:$P, "&lt;="&amp;EOMONTH(P632,0))&gt;10, C632, "")), ""))), "")</f>
        <v/>
      </c>
      <c r="U632" t="str">
        <f>IF(AND(P632&lt;&gt;"", P632&gt;=DATE(YEAR(P632),MONTH(P632),1), SUMIFS($K:$K, $C:$C, C632, $P:$P, "&gt;="&amp;DATE(YEAR(P632),MONTH(P632),1), $P:$P, "&lt;="&amp;EOMONTH(P632,0))&gt;10), K632, "")</f>
        <v/>
      </c>
      <c r="V632" t="str">
        <f>IF(AND(P632&lt;&gt;"", P632&gt;=DATE(YEAR(P632),MONTH(P632),1), SUMIFS($K:$K, $C:$C, C632, $P:$P, "&gt;="&amp;DATE(YEAR(P632),MONTH(P632),1), $P:$P, "&lt;="&amp;EOMONTH(P632,0))&gt;10), YEAR(P632), "")</f>
        <v/>
      </c>
      <c r="W632" t="str">
        <f>IF(AND(P632&lt;&gt;"", P632&gt;=DATE(YEAR(P632),MONTH(P632),1), SUMIFS($K:$K, $C:$C, C632, $P:$P, "&gt;="&amp;DATE(YEAR(P632),MONTH(P632),1), $P:$P, "&lt;="&amp;EOMONTH(P632,0))&gt;10), TEXT(P632, "MMMM"), "")</f>
        <v/>
      </c>
      <c r="X632" t="str" cm="1">
        <f t="array" ref="X632">IF(AND(P632&lt;&gt;"", P632&gt;=DATE(YEAR(P632),MONTH(P632),1), SUMIFS($K:$K, $C:$C, C632, $P:$P, "&gt;="&amp;DATE(YEAR(P632),MONTH(P632),1), $P:$P, "&lt;="&amp;EOMONTH(P632,0))&gt;10), _xlfn.TEXTJOIN(", ", TRUE, _xlfn._xlws.FILTER($R:$R, ($C:$C=C632) * ($P:$P&gt;=DATE(YEAR(P632),MONTH(P632),1)) * ($P:$P&lt;=EOMONTH(P632,0)))), "")</f>
        <v/>
      </c>
      <c r="Y632" t="str" cm="1">
        <f t="array" ref="Y632">IF(AND(P632&lt;&gt;"", P632&gt;=DATE(YEAR(P632),MONTH(P632),1), SUMIFS($K:$K, $C:$C, C632, $P:$P, "&gt;="&amp;DATE(YEAR(P632),MONTH(P632),1), $P:$P, "&lt;="&amp;EOMONTH(P632,0))&gt;10), _xlfn.TEXTJOIN(", ", TRUE, _xlfn._xlws.FILTER($S:$S, ($C:$C=C632) * ($P:$P&gt;=DATE(YEAR(P632),MONTH(P632),1)) * ($P:$P&lt;=EOMONTH(P632,0)))), "")</f>
        <v/>
      </c>
    </row>
    <row r="633" spans="1:25" x14ac:dyDescent="0.25">
      <c r="A633" s="83">
        <v>626</v>
      </c>
      <c r="B633" s="111" t="s">
        <v>26038</v>
      </c>
      <c r="C633" s="159" t="str">
        <f>_xlfn.XLOOKUP(D633,[1]!Data[CEDULA],[1]!Data[Nombre Completo],"No Existe",0,1)</f>
        <v>BLADIMIR DEL CARMEN CHARRIS MARTINEZ</v>
      </c>
      <c r="D633" s="162">
        <v>1044390197</v>
      </c>
      <c r="E633" s="139">
        <f>IFERROR(_xlfn.NUMBERVALUE(Data[[#This Row],[CEDULA ]],",","."),_xlfn.NUMBERVALUE(Data[[#This Row],[CEDULA ]],".",","))</f>
        <v>1044390197</v>
      </c>
      <c r="F633" s="139" t="str">
        <f>_xlfn.XLOOKUP(E633,[1]!Data[CEDULA],[1]!Data[CARGO],"No Existe",0,1)</f>
        <v>SUPERNUMERARIO(A)</v>
      </c>
      <c r="G633" s="24" t="str">
        <f>_xlfn.XLOOKUP(E633,[1]!Data[CEDULA],[1]!Data[EMPRESA DONDE PRESTA SERVICIO],"No Existe",0,1)</f>
        <v>COMFAMILIAR ATLANTICO</v>
      </c>
      <c r="H633" s="24" t="str">
        <f>_xlfn.XLOOKUP(E633,[1]!Data[CEDULA],[1]!Data[UBICACIÓN],"No Existe",0,1)</f>
        <v>CENTRO RECREACIONAL TURIPANA</v>
      </c>
      <c r="I633" s="24" t="s">
        <v>25912</v>
      </c>
      <c r="J633" s="111" t="str">
        <f>UPPER(TEXT(Data[[#This Row],[F. INICIO]],"mmmm"))</f>
        <v>NOVIEMBRE</v>
      </c>
      <c r="K633" s="13">
        <v>1</v>
      </c>
      <c r="L633" s="11" t="s">
        <v>5</v>
      </c>
      <c r="M633" s="11" t="s">
        <v>25630</v>
      </c>
      <c r="N633" s="141" t="str">
        <f>_xlfn.XLOOKUP(D633,[1]!Data[CEDULA],[1]!Data[EPS/SURA],"No Existe",0,1)</f>
        <v>FAMISANAR</v>
      </c>
      <c r="O633" s="11">
        <f>YEAR(Data[[#This Row],[F. INICIO]])</f>
        <v>2018</v>
      </c>
      <c r="P633" s="19">
        <v>43418</v>
      </c>
      <c r="Q633" s="19">
        <v>43418</v>
      </c>
      <c r="R633" s="24" t="s">
        <v>9886</v>
      </c>
      <c r="S633" s="92" t="str">
        <f>IF(Data[[#This Row],[TIPO DE INCAPACIDAD]]="LICENCIA DE PATERNIDAD","Licencia de paternidad",IF(Data[[#This Row],[TIPO DE INCAPACIDAD]]="LICENCIA DE LUTO","Licencia de Luto",_xlfn.IFNA(VLOOKUP(R633,'CIE-10 PARA RIPS'!$A$6:B13798,2,0),"No especificado")))</f>
        <v>Cefalea debida a tension</v>
      </c>
      <c r="T633" t="str">
        <f>IF(P633&lt;&gt;"", IF(P633&gt;0, IF(P633&lt;=DATE(YEAR(P633),MONTH(P633),DAY(P633)), IF(P633&gt;=DATE(YEAR(P633),MONTH(P633),1), IF(K633&gt;10, C633, IF(SUMIFS($K:$K, $C:$C, C633, $P:$P, "&gt;="&amp;DATE(YEAR(P633),MONTH(P633),1), $P:$P, "&lt;="&amp;EOMONTH(P633,0))&gt;10, C633, "")), ""))), "")</f>
        <v/>
      </c>
      <c r="U633" t="str">
        <f>IF(AND(P633&lt;&gt;"", P633&gt;=DATE(YEAR(P633),MONTH(P633),1), SUMIFS($K:$K, $C:$C, C633, $P:$P, "&gt;="&amp;DATE(YEAR(P633),MONTH(P633),1), $P:$P, "&lt;="&amp;EOMONTH(P633,0))&gt;10), K633, "")</f>
        <v/>
      </c>
      <c r="V633" t="str">
        <f>IF(AND(P633&lt;&gt;"", P633&gt;=DATE(YEAR(P633),MONTH(P633),1), SUMIFS($K:$K, $C:$C, C633, $P:$P, "&gt;="&amp;DATE(YEAR(P633),MONTH(P633),1), $P:$P, "&lt;="&amp;EOMONTH(P633,0))&gt;10), YEAR(P633), "")</f>
        <v/>
      </c>
      <c r="W633" t="str">
        <f>IF(AND(P633&lt;&gt;"", P633&gt;=DATE(YEAR(P633),MONTH(P633),1), SUMIFS($K:$K, $C:$C, C633, $P:$P, "&gt;="&amp;DATE(YEAR(P633),MONTH(P633),1), $P:$P, "&lt;="&amp;EOMONTH(P633,0))&gt;10), TEXT(P633, "MMMM"), "")</f>
        <v/>
      </c>
      <c r="X633" t="str" cm="1">
        <f t="array" ref="X633">IF(AND(P633&lt;&gt;"", P633&gt;=DATE(YEAR(P633),MONTH(P633),1), SUMIFS($K:$K, $C:$C, C633, $P:$P, "&gt;="&amp;DATE(YEAR(P633),MONTH(P633),1), $P:$P, "&lt;="&amp;EOMONTH(P633,0))&gt;10), _xlfn.TEXTJOIN(", ", TRUE, _xlfn._xlws.FILTER($R:$R, ($C:$C=C633) * ($P:$P&gt;=DATE(YEAR(P633),MONTH(P633),1)) * ($P:$P&lt;=EOMONTH(P633,0)))), "")</f>
        <v/>
      </c>
      <c r="Y633" t="str" cm="1">
        <f t="array" ref="Y633">IF(AND(P633&lt;&gt;"", P633&gt;=DATE(YEAR(P633),MONTH(P633),1), SUMIFS($K:$K, $C:$C, C633, $P:$P, "&gt;="&amp;DATE(YEAR(P633),MONTH(P633),1), $P:$P, "&lt;="&amp;EOMONTH(P633,0))&gt;10), _xlfn.TEXTJOIN(", ", TRUE, _xlfn._xlws.FILTER($S:$S, ($C:$C=C633) * ($P:$P&gt;=DATE(YEAR(P633),MONTH(P633),1)) * ($P:$P&lt;=EOMONTH(P633,0)))), "")</f>
        <v/>
      </c>
    </row>
    <row r="634" spans="1:25" x14ac:dyDescent="0.25">
      <c r="A634" s="83">
        <v>627</v>
      </c>
      <c r="B634" s="111" t="s">
        <v>26038</v>
      </c>
      <c r="C634" s="159" t="str">
        <f>_xlfn.XLOOKUP(D634,[1]!Data[CEDULA],[1]!Data[Nombre Completo],"No Existe",0,1)</f>
        <v>JOSE MIGUEL REDONDO ROCHA</v>
      </c>
      <c r="D634" s="162">
        <v>72122821</v>
      </c>
      <c r="E634" s="139">
        <f>IFERROR(_xlfn.NUMBERVALUE(Data[[#This Row],[CEDULA ]],",","."),_xlfn.NUMBERVALUE(Data[[#This Row],[CEDULA ]],".",","))</f>
        <v>72122821</v>
      </c>
      <c r="F634" s="139" t="str">
        <f>_xlfn.XLOOKUP(E634,[1]!Data[CEDULA],[1]!Data[CARGO],"No Existe",0,1)</f>
        <v>OFICIOS VARIOS</v>
      </c>
      <c r="G634" s="24" t="str">
        <f>_xlfn.XLOOKUP(E634,[1]!Data[CEDULA],[1]!Data[EMPRESA DONDE PRESTA SERVICIO],"No Existe",0,1)</f>
        <v>COMFAMILIAR ATLANTICO</v>
      </c>
      <c r="H634" s="24" t="str">
        <f>_xlfn.XLOOKUP(E634,[1]!Data[CEDULA],[1]!Data[UBICACIÓN],"No Existe",0,1)</f>
        <v>CENTRO RECREACIONAL TURIPANA</v>
      </c>
      <c r="I634" s="24" t="s">
        <v>25912</v>
      </c>
      <c r="J634" s="111" t="str">
        <f>UPPER(TEXT(Data[[#This Row],[F. INICIO]],"mmmm"))</f>
        <v>OCTUBRE</v>
      </c>
      <c r="K634" s="13">
        <v>2</v>
      </c>
      <c r="L634" s="11" t="s">
        <v>5</v>
      </c>
      <c r="M634" s="11" t="s">
        <v>25630</v>
      </c>
      <c r="N634" s="141" t="str">
        <f>_xlfn.XLOOKUP(D634,[1]!Data[CEDULA],[1]!Data[EPS/SURA],"No Existe",0,1)</f>
        <v>FAMISANAR</v>
      </c>
      <c r="O634" s="11">
        <f>YEAR(Data[[#This Row],[F. INICIO]])</f>
        <v>2018</v>
      </c>
      <c r="P634" s="19">
        <v>43398</v>
      </c>
      <c r="Q634" s="19">
        <v>43399</v>
      </c>
      <c r="R634" s="24" t="s">
        <v>9886</v>
      </c>
      <c r="S634" s="92" t="str">
        <f>IF(Data[[#This Row],[TIPO DE INCAPACIDAD]]="LICENCIA DE PATERNIDAD","Licencia de paternidad",IF(Data[[#This Row],[TIPO DE INCAPACIDAD]]="LICENCIA DE LUTO","Licencia de Luto",_xlfn.IFNA(VLOOKUP(R634,'CIE-10 PARA RIPS'!$A$6:B13799,2,0),"No especificado")))</f>
        <v>Cefalea debida a tension</v>
      </c>
      <c r="T634" t="str">
        <f>IF(P634&lt;&gt;"", IF(P634&gt;0, IF(P634&lt;=DATE(YEAR(P634),MONTH(P634),DAY(P634)), IF(P634&gt;=DATE(YEAR(P634),MONTH(P634),1), IF(K634&gt;10, C634, IF(SUMIFS($K:$K, $C:$C, C634, $P:$P, "&gt;="&amp;DATE(YEAR(P634),MONTH(P634),1), $P:$P, "&lt;="&amp;EOMONTH(P634,0))&gt;10, C634, "")), ""))), "")</f>
        <v/>
      </c>
      <c r="U634" t="str">
        <f>IF(AND(P634&lt;&gt;"", P634&gt;=DATE(YEAR(P634),MONTH(P634),1), SUMIFS($K:$K, $C:$C, C634, $P:$P, "&gt;="&amp;DATE(YEAR(P634),MONTH(P634),1), $P:$P, "&lt;="&amp;EOMONTH(P634,0))&gt;10), K634, "")</f>
        <v/>
      </c>
      <c r="V634" t="str">
        <f>IF(AND(P634&lt;&gt;"", P634&gt;=DATE(YEAR(P634),MONTH(P634),1), SUMIFS($K:$K, $C:$C, C634, $P:$P, "&gt;="&amp;DATE(YEAR(P634),MONTH(P634),1), $P:$P, "&lt;="&amp;EOMONTH(P634,0))&gt;10), YEAR(P634), "")</f>
        <v/>
      </c>
      <c r="W634" t="str">
        <f>IF(AND(P634&lt;&gt;"", P634&gt;=DATE(YEAR(P634),MONTH(P634),1), SUMIFS($K:$K, $C:$C, C634, $P:$P, "&gt;="&amp;DATE(YEAR(P634),MONTH(P634),1), $P:$P, "&lt;="&amp;EOMONTH(P634,0))&gt;10), TEXT(P634, "MMMM"), "")</f>
        <v/>
      </c>
      <c r="X634" t="str" cm="1">
        <f t="array" ref="X634">IF(AND(P634&lt;&gt;"", P634&gt;=DATE(YEAR(P634),MONTH(P634),1), SUMIFS($K:$K, $C:$C, C634, $P:$P, "&gt;="&amp;DATE(YEAR(P634),MONTH(P634),1), $P:$P, "&lt;="&amp;EOMONTH(P634,0))&gt;10), _xlfn.TEXTJOIN(", ", TRUE, _xlfn._xlws.FILTER($R:$R, ($C:$C=C634) * ($P:$P&gt;=DATE(YEAR(P634),MONTH(P634),1)) * ($P:$P&lt;=EOMONTH(P634,0)))), "")</f>
        <v/>
      </c>
      <c r="Y634" t="str" cm="1">
        <f t="array" ref="Y634">IF(AND(P634&lt;&gt;"", P634&gt;=DATE(YEAR(P634),MONTH(P634),1), SUMIFS($K:$K, $C:$C, C634, $P:$P, "&gt;="&amp;DATE(YEAR(P634),MONTH(P634),1), $P:$P, "&lt;="&amp;EOMONTH(P634,0))&gt;10), _xlfn.TEXTJOIN(", ", TRUE, _xlfn._xlws.FILTER($S:$S, ($C:$C=C634) * ($P:$P&gt;=DATE(YEAR(P634),MONTH(P634),1)) * ($P:$P&lt;=EOMONTH(P634,0)))), "")</f>
        <v/>
      </c>
    </row>
    <row r="635" spans="1:25" x14ac:dyDescent="0.25">
      <c r="A635" s="83">
        <v>628</v>
      </c>
      <c r="B635" s="111" t="s">
        <v>26038</v>
      </c>
      <c r="C635" s="159" t="str">
        <f>_xlfn.XLOOKUP(D635,[1]!Data[CEDULA],[1]!Data[Nombre Completo],"No Existe",0,1)</f>
        <v>VLADIMIR ENRIQUE ESCORCIA JARAMILLO</v>
      </c>
      <c r="D635" s="162">
        <v>3729847</v>
      </c>
      <c r="E635" s="139">
        <f>IFERROR(_xlfn.NUMBERVALUE(Data[[#This Row],[CEDULA ]],",","."),_xlfn.NUMBERVALUE(Data[[#This Row],[CEDULA ]],".",","))</f>
        <v>3729847</v>
      </c>
      <c r="F635" s="139" t="str">
        <f>_xlfn.XLOOKUP(E635,[1]!Data[CEDULA],[1]!Data[CARGO],"No Existe",0,1)</f>
        <v>OFICIOS VARIOS</v>
      </c>
      <c r="G635" s="24" t="str">
        <f>_xlfn.XLOOKUP(E635,[1]!Data[CEDULA],[1]!Data[EMPRESA DONDE PRESTA SERVICIO],"No Existe",0,1)</f>
        <v>COMFAMILIAR ATLANTICO</v>
      </c>
      <c r="H635" s="24" t="str">
        <f>_xlfn.XLOOKUP(E635,[1]!Data[CEDULA],[1]!Data[UBICACIÓN],"No Existe",0,1)</f>
        <v>CENTRO RECREACIONAL TURIPANA</v>
      </c>
      <c r="I635" s="24" t="s">
        <v>25912</v>
      </c>
      <c r="J635" s="111" t="str">
        <f>UPPER(TEXT(Data[[#This Row],[F. INICIO]],"mmmm"))</f>
        <v>OCTUBRE</v>
      </c>
      <c r="K635" s="13">
        <v>1</v>
      </c>
      <c r="L635" s="11" t="s">
        <v>5</v>
      </c>
      <c r="M635" s="11" t="s">
        <v>25630</v>
      </c>
      <c r="N635" s="141" t="str">
        <f>_xlfn.XLOOKUP(D635,[1]!Data[CEDULA],[1]!Data[EPS/SURA],"No Existe",0,1)</f>
        <v>FAMISANAR</v>
      </c>
      <c r="O635" s="11">
        <f>YEAR(Data[[#This Row],[F. INICIO]])</f>
        <v>2018</v>
      </c>
      <c r="P635" s="19">
        <v>43398</v>
      </c>
      <c r="Q635" s="19">
        <v>43398</v>
      </c>
      <c r="R635" s="24" t="s">
        <v>9886</v>
      </c>
      <c r="S635" s="92" t="str">
        <f>IF(Data[[#This Row],[TIPO DE INCAPACIDAD]]="LICENCIA DE PATERNIDAD","Licencia de paternidad",IF(Data[[#This Row],[TIPO DE INCAPACIDAD]]="LICENCIA DE LUTO","Licencia de Luto",_xlfn.IFNA(VLOOKUP(R635,'CIE-10 PARA RIPS'!$A$6:B13800,2,0),"No especificado")))</f>
        <v>Cefalea debida a tension</v>
      </c>
      <c r="T635" t="str">
        <f>IF(P635&lt;&gt;"", IF(P635&gt;0, IF(P635&lt;=DATE(YEAR(P635),MONTH(P635),DAY(P635)), IF(P635&gt;=DATE(YEAR(P635),MONTH(P635),1), IF(K635&gt;10, C635, IF(SUMIFS($K:$K, $C:$C, C635, $P:$P, "&gt;="&amp;DATE(YEAR(P635),MONTH(P635),1), $P:$P, "&lt;="&amp;EOMONTH(P635,0))&gt;10, C635, "")), ""))), "")</f>
        <v/>
      </c>
      <c r="U635" t="str">
        <f>IF(AND(P635&lt;&gt;"", P635&gt;=DATE(YEAR(P635),MONTH(P635),1), SUMIFS($K:$K, $C:$C, C635, $P:$P, "&gt;="&amp;DATE(YEAR(P635),MONTH(P635),1), $P:$P, "&lt;="&amp;EOMONTH(P635,0))&gt;10), K635, "")</f>
        <v/>
      </c>
      <c r="V635" t="str">
        <f>IF(AND(P635&lt;&gt;"", P635&gt;=DATE(YEAR(P635),MONTH(P635),1), SUMIFS($K:$K, $C:$C, C635, $P:$P, "&gt;="&amp;DATE(YEAR(P635),MONTH(P635),1), $P:$P, "&lt;="&amp;EOMONTH(P635,0))&gt;10), YEAR(P635), "")</f>
        <v/>
      </c>
      <c r="W635" t="str">
        <f>IF(AND(P635&lt;&gt;"", P635&gt;=DATE(YEAR(P635),MONTH(P635),1), SUMIFS($K:$K, $C:$C, C635, $P:$P, "&gt;="&amp;DATE(YEAR(P635),MONTH(P635),1), $P:$P, "&lt;="&amp;EOMONTH(P635,0))&gt;10), TEXT(P635, "MMMM"), "")</f>
        <v/>
      </c>
      <c r="X635" t="str" cm="1">
        <f t="array" ref="X635">IF(AND(P635&lt;&gt;"", P635&gt;=DATE(YEAR(P635),MONTH(P635),1), SUMIFS($K:$K, $C:$C, C635, $P:$P, "&gt;="&amp;DATE(YEAR(P635),MONTH(P635),1), $P:$P, "&lt;="&amp;EOMONTH(P635,0))&gt;10), _xlfn.TEXTJOIN(", ", TRUE, _xlfn._xlws.FILTER($R:$R, ($C:$C=C635) * ($P:$P&gt;=DATE(YEAR(P635),MONTH(P635),1)) * ($P:$P&lt;=EOMONTH(P635,0)))), "")</f>
        <v/>
      </c>
      <c r="Y635" t="str" cm="1">
        <f t="array" ref="Y635">IF(AND(P635&lt;&gt;"", P635&gt;=DATE(YEAR(P635),MONTH(P635),1), SUMIFS($K:$K, $C:$C, C635, $P:$P, "&gt;="&amp;DATE(YEAR(P635),MONTH(P635),1), $P:$P, "&lt;="&amp;EOMONTH(P635,0))&gt;10), _xlfn.TEXTJOIN(", ", TRUE, _xlfn._xlws.FILTER($S:$S, ($C:$C=C635) * ($P:$P&gt;=DATE(YEAR(P635),MONTH(P635),1)) * ($P:$P&lt;=EOMONTH(P635,0)))), "")</f>
        <v/>
      </c>
    </row>
    <row r="636" spans="1:25" x14ac:dyDescent="0.25">
      <c r="A636" s="83">
        <v>629</v>
      </c>
      <c r="B636" s="111" t="s">
        <v>26038</v>
      </c>
      <c r="C636" s="159" t="str">
        <f>_xlfn.XLOOKUP(D636,[1]!Data[CEDULA],[1]!Data[Nombre Completo],"No Existe",0,1)</f>
        <v>VLADIMIR ENRIQUE ESCORCIA JARAMILLO</v>
      </c>
      <c r="D636" s="162">
        <v>3729847</v>
      </c>
      <c r="E636" s="139">
        <f>IFERROR(_xlfn.NUMBERVALUE(Data[[#This Row],[CEDULA ]],",","."),_xlfn.NUMBERVALUE(Data[[#This Row],[CEDULA ]],".",","))</f>
        <v>3729847</v>
      </c>
      <c r="F636" s="139" t="str">
        <f>_xlfn.XLOOKUP(E636,[1]!Data[CEDULA],[1]!Data[CARGO],"No Existe",0,1)</f>
        <v>OFICIOS VARIOS</v>
      </c>
      <c r="G636" s="24" t="str">
        <f>_xlfn.XLOOKUP(E636,[1]!Data[CEDULA],[1]!Data[EMPRESA DONDE PRESTA SERVICIO],"No Existe",0,1)</f>
        <v>COMFAMILIAR ATLANTICO</v>
      </c>
      <c r="H636" s="24" t="str">
        <f>_xlfn.XLOOKUP(E636,[1]!Data[CEDULA],[1]!Data[UBICACIÓN],"No Existe",0,1)</f>
        <v>CENTRO RECREACIONAL TURIPANA</v>
      </c>
      <c r="I636" s="24" t="s">
        <v>25912</v>
      </c>
      <c r="J636" s="111" t="str">
        <f>UPPER(TEXT(Data[[#This Row],[F. INICIO]],"mmmm"))</f>
        <v>OCTUBRE</v>
      </c>
      <c r="K636" s="13">
        <v>2</v>
      </c>
      <c r="L636" s="11" t="s">
        <v>5</v>
      </c>
      <c r="M636" s="11" t="s">
        <v>25630</v>
      </c>
      <c r="N636" s="141" t="str">
        <f>_xlfn.XLOOKUP(D636,[1]!Data[CEDULA],[1]!Data[EPS/SURA],"No Existe",0,1)</f>
        <v>FAMISANAR</v>
      </c>
      <c r="O636" s="11">
        <f>YEAR(Data[[#This Row],[F. INICIO]])</f>
        <v>2018</v>
      </c>
      <c r="P636" s="19">
        <v>43396</v>
      </c>
      <c r="Q636" s="19">
        <v>43397</v>
      </c>
      <c r="R636" s="24" t="s">
        <v>9886</v>
      </c>
      <c r="S636" s="92" t="str">
        <f>IF(Data[[#This Row],[TIPO DE INCAPACIDAD]]="LICENCIA DE PATERNIDAD","Licencia de paternidad",IF(Data[[#This Row],[TIPO DE INCAPACIDAD]]="LICENCIA DE LUTO","Licencia de Luto",_xlfn.IFNA(VLOOKUP(R636,'CIE-10 PARA RIPS'!$A$6:B13801,2,0),"No especificado")))</f>
        <v>Cefalea debida a tension</v>
      </c>
      <c r="T636" t="str">
        <f>IF(P636&lt;&gt;"", IF(P636&gt;0, IF(P636&lt;=DATE(YEAR(P636),MONTH(P636),DAY(P636)), IF(P636&gt;=DATE(YEAR(P636),MONTH(P636),1), IF(K636&gt;10, C636, IF(SUMIFS($K:$K, $C:$C, C636, $P:$P, "&gt;="&amp;DATE(YEAR(P636),MONTH(P636),1), $P:$P, "&lt;="&amp;EOMONTH(P636,0))&gt;10, C636, "")), ""))), "")</f>
        <v/>
      </c>
      <c r="U636" t="str">
        <f>IF(AND(P636&lt;&gt;"", P636&gt;=DATE(YEAR(P636),MONTH(P636),1), SUMIFS($K:$K, $C:$C, C636, $P:$P, "&gt;="&amp;DATE(YEAR(P636),MONTH(P636),1), $P:$P, "&lt;="&amp;EOMONTH(P636,0))&gt;10), K636, "")</f>
        <v/>
      </c>
      <c r="V636" t="str">
        <f>IF(AND(P636&lt;&gt;"", P636&gt;=DATE(YEAR(P636),MONTH(P636),1), SUMIFS($K:$K, $C:$C, C636, $P:$P, "&gt;="&amp;DATE(YEAR(P636),MONTH(P636),1), $P:$P, "&lt;="&amp;EOMONTH(P636,0))&gt;10), YEAR(P636), "")</f>
        <v/>
      </c>
      <c r="W636" t="str">
        <f>IF(AND(P636&lt;&gt;"", P636&gt;=DATE(YEAR(P636),MONTH(P636),1), SUMIFS($K:$K, $C:$C, C636, $P:$P, "&gt;="&amp;DATE(YEAR(P636),MONTH(P636),1), $P:$P, "&lt;="&amp;EOMONTH(P636,0))&gt;10), TEXT(P636, "MMMM"), "")</f>
        <v/>
      </c>
      <c r="X636" t="str" cm="1">
        <f t="array" ref="X636">IF(AND(P636&lt;&gt;"", P636&gt;=DATE(YEAR(P636),MONTH(P636),1), SUMIFS($K:$K, $C:$C, C636, $P:$P, "&gt;="&amp;DATE(YEAR(P636),MONTH(P636),1), $P:$P, "&lt;="&amp;EOMONTH(P636,0))&gt;10), _xlfn.TEXTJOIN(", ", TRUE, _xlfn._xlws.FILTER($R:$R, ($C:$C=C636) * ($P:$P&gt;=DATE(YEAR(P636),MONTH(P636),1)) * ($P:$P&lt;=EOMONTH(P636,0)))), "")</f>
        <v/>
      </c>
      <c r="Y636" t="str" cm="1">
        <f t="array" ref="Y636">IF(AND(P636&lt;&gt;"", P636&gt;=DATE(YEAR(P636),MONTH(P636),1), SUMIFS($K:$K, $C:$C, C636, $P:$P, "&gt;="&amp;DATE(YEAR(P636),MONTH(P636),1), $P:$P, "&lt;="&amp;EOMONTH(P636,0))&gt;10), _xlfn.TEXTJOIN(", ", TRUE, _xlfn._xlws.FILTER($S:$S, ($C:$C=C636) * ($P:$P&gt;=DATE(YEAR(P636),MONTH(P636),1)) * ($P:$P&lt;=EOMONTH(P636,0)))), "")</f>
        <v/>
      </c>
    </row>
    <row r="637" spans="1:25" x14ac:dyDescent="0.25">
      <c r="A637" s="83">
        <v>630</v>
      </c>
      <c r="B637" s="111" t="s">
        <v>26038</v>
      </c>
      <c r="C637" s="159" t="str">
        <f>_xlfn.XLOOKUP(D637,[1]!Data[CEDULA],[1]!Data[Nombre Completo],"No Existe",0,1)</f>
        <v>MARIA DEL CARMEN BORNACELLY BALZA</v>
      </c>
      <c r="D637" s="162">
        <v>26852755</v>
      </c>
      <c r="E637" s="139">
        <f>IFERROR(_xlfn.NUMBERVALUE(Data[[#This Row],[CEDULA ]],",","."),_xlfn.NUMBERVALUE(Data[[#This Row],[CEDULA ]],".",","))</f>
        <v>26852755</v>
      </c>
      <c r="F637" s="139" t="str">
        <f>_xlfn.XLOOKUP(E637,[1]!Data[CEDULA],[1]!Data[CARGO],"No Existe",0,1)</f>
        <v>SUPERNUMERARIO(A)</v>
      </c>
      <c r="G637" s="24" t="str">
        <f>_xlfn.XLOOKUP(E637,[1]!Data[CEDULA],[1]!Data[EMPRESA DONDE PRESTA SERVICIO],"No Existe",0,1)</f>
        <v>COMFAMILIAR ATLANTICO</v>
      </c>
      <c r="H637" s="24" t="str">
        <f>_xlfn.XLOOKUP(E637,[1]!Data[CEDULA],[1]!Data[UBICACIÓN],"No Existe",0,1)</f>
        <v>C.R.U</v>
      </c>
      <c r="I637" s="24" t="s">
        <v>25911</v>
      </c>
      <c r="J637" s="111" t="str">
        <f>UPPER(TEXT(Data[[#This Row],[F. INICIO]],"mmmm"))</f>
        <v>OCTUBRE</v>
      </c>
      <c r="K637" s="13">
        <v>1</v>
      </c>
      <c r="L637" s="11" t="s">
        <v>5</v>
      </c>
      <c r="M637" s="11" t="s">
        <v>25630</v>
      </c>
      <c r="N637" s="141" t="str">
        <f>_xlfn.XLOOKUP(D637,[1]!Data[CEDULA],[1]!Data[EPS/SURA],"No Existe",0,1)</f>
        <v>E.P.S SANITAS</v>
      </c>
      <c r="O637" s="11">
        <f>YEAR(Data[[#This Row],[F. INICIO]])</f>
        <v>2018</v>
      </c>
      <c r="P637" s="19">
        <v>43384</v>
      </c>
      <c r="Q637" s="19">
        <v>43384</v>
      </c>
      <c r="R637" s="24" t="s">
        <v>9886</v>
      </c>
      <c r="S637" s="92" t="str">
        <f>IF(Data[[#This Row],[TIPO DE INCAPACIDAD]]="LICENCIA DE PATERNIDAD","Licencia de paternidad",IF(Data[[#This Row],[TIPO DE INCAPACIDAD]]="LICENCIA DE LUTO","Licencia de Luto",_xlfn.IFNA(VLOOKUP(R637,'CIE-10 PARA RIPS'!$A$6:B13802,2,0),"No especificado")))</f>
        <v>Cefalea debida a tension</v>
      </c>
      <c r="T637" t="str">
        <f>IF(P637&lt;&gt;"", IF(P637&gt;0, IF(P637&lt;=DATE(YEAR(P637),MONTH(P637),DAY(P637)), IF(P637&gt;=DATE(YEAR(P637),MONTH(P637),1), IF(K637&gt;10, C637, IF(SUMIFS($K:$K, $C:$C, C637, $P:$P, "&gt;="&amp;DATE(YEAR(P637),MONTH(P637),1), $P:$P, "&lt;="&amp;EOMONTH(P637,0))&gt;10, C637, "")), ""))), "")</f>
        <v/>
      </c>
      <c r="U637" t="str">
        <f>IF(AND(P637&lt;&gt;"", P637&gt;=DATE(YEAR(P637),MONTH(P637),1), SUMIFS($K:$K, $C:$C, C637, $P:$P, "&gt;="&amp;DATE(YEAR(P637),MONTH(P637),1), $P:$P, "&lt;="&amp;EOMONTH(P637,0))&gt;10), K637, "")</f>
        <v/>
      </c>
      <c r="V637" t="str">
        <f>IF(AND(P637&lt;&gt;"", P637&gt;=DATE(YEAR(P637),MONTH(P637),1), SUMIFS($K:$K, $C:$C, C637, $P:$P, "&gt;="&amp;DATE(YEAR(P637),MONTH(P637),1), $P:$P, "&lt;="&amp;EOMONTH(P637,0))&gt;10), YEAR(P637), "")</f>
        <v/>
      </c>
      <c r="W637" t="str">
        <f>IF(AND(P637&lt;&gt;"", P637&gt;=DATE(YEAR(P637),MONTH(P637),1), SUMIFS($K:$K, $C:$C, C637, $P:$P, "&gt;="&amp;DATE(YEAR(P637),MONTH(P637),1), $P:$P, "&lt;="&amp;EOMONTH(P637,0))&gt;10), TEXT(P637, "MMMM"), "")</f>
        <v/>
      </c>
      <c r="X637" t="str" cm="1">
        <f t="array" ref="X637">IF(AND(P637&lt;&gt;"", P637&gt;=DATE(YEAR(P637),MONTH(P637),1), SUMIFS($K:$K, $C:$C, C637, $P:$P, "&gt;="&amp;DATE(YEAR(P637),MONTH(P637),1), $P:$P, "&lt;="&amp;EOMONTH(P637,0))&gt;10), _xlfn.TEXTJOIN(", ", TRUE, _xlfn._xlws.FILTER($R:$R, ($C:$C=C637) * ($P:$P&gt;=DATE(YEAR(P637),MONTH(P637),1)) * ($P:$P&lt;=EOMONTH(P637,0)))), "")</f>
        <v/>
      </c>
      <c r="Y637" t="str" cm="1">
        <f t="array" ref="Y637">IF(AND(P637&lt;&gt;"", P637&gt;=DATE(YEAR(P637),MONTH(P637),1), SUMIFS($K:$K, $C:$C, C637, $P:$P, "&gt;="&amp;DATE(YEAR(P637),MONTH(P637),1), $P:$P, "&lt;="&amp;EOMONTH(P637,0))&gt;10), _xlfn.TEXTJOIN(", ", TRUE, _xlfn._xlws.FILTER($S:$S, ($C:$C=C637) * ($P:$P&gt;=DATE(YEAR(P637),MONTH(P637),1)) * ($P:$P&lt;=EOMONTH(P637,0)))), "")</f>
        <v/>
      </c>
    </row>
    <row r="638" spans="1:25" x14ac:dyDescent="0.25">
      <c r="A638" s="83">
        <v>631</v>
      </c>
      <c r="B638" s="111" t="s">
        <v>26038</v>
      </c>
      <c r="C638" s="159" t="str">
        <f>_xlfn.XLOOKUP(D638,[1]!Data[CEDULA],[1]!Data[Nombre Completo],"No Existe",0,1)</f>
        <v>LORAINNE PAOLA MOLINA PADILLA</v>
      </c>
      <c r="D638" s="162">
        <v>1044392755</v>
      </c>
      <c r="E638" s="139">
        <f>IFERROR(_xlfn.NUMBERVALUE(Data[[#This Row],[CEDULA ]],",","."),_xlfn.NUMBERVALUE(Data[[#This Row],[CEDULA ]],".",","))</f>
        <v>1044392755</v>
      </c>
      <c r="F638" s="139" t="str">
        <f>_xlfn.XLOOKUP(E638,[1]!Data[CEDULA],[1]!Data[CARGO],"No Existe",0,1)</f>
        <v>COCINERO 1</v>
      </c>
      <c r="G638" s="24" t="str">
        <f>_xlfn.XLOOKUP(E638,[1]!Data[CEDULA],[1]!Data[EMPRESA DONDE PRESTA SERVICIO],"No Existe",0,1)</f>
        <v>COMFAMILIAR ATLANTICO</v>
      </c>
      <c r="H638" s="24" t="str">
        <f>_xlfn.XLOOKUP(E638,[1]!Data[CEDULA],[1]!Data[UBICACIÓN],"No Existe",0,1)</f>
        <v>TURIPANA MERCADEO</v>
      </c>
      <c r="I638" s="24" t="s">
        <v>25911</v>
      </c>
      <c r="J638" s="111" t="str">
        <f>UPPER(TEXT(Data[[#This Row],[F. INICIO]],"mmmm"))</f>
        <v>OCTUBRE</v>
      </c>
      <c r="K638" s="13">
        <v>1</v>
      </c>
      <c r="L638" s="11" t="s">
        <v>5</v>
      </c>
      <c r="M638" s="11" t="s">
        <v>25630</v>
      </c>
      <c r="N638" s="141" t="str">
        <f>_xlfn.XLOOKUP(D638,[1]!Data[CEDULA],[1]!Data[EPS/SURA],"No Existe",0,1)</f>
        <v>FAMISANAR</v>
      </c>
      <c r="O638" s="11">
        <f>YEAR(Data[[#This Row],[F. INICIO]])</f>
        <v>2018</v>
      </c>
      <c r="P638" s="19">
        <v>43382</v>
      </c>
      <c r="Q638" s="19">
        <v>43383</v>
      </c>
      <c r="R638" s="24" t="s">
        <v>9886</v>
      </c>
      <c r="S638" s="92" t="str">
        <f>IF(Data[[#This Row],[TIPO DE INCAPACIDAD]]="LICENCIA DE PATERNIDAD","Licencia de paternidad",IF(Data[[#This Row],[TIPO DE INCAPACIDAD]]="LICENCIA DE LUTO","Licencia de Luto",_xlfn.IFNA(VLOOKUP(R638,'CIE-10 PARA RIPS'!$A$6:B13803,2,0),"No especificado")))</f>
        <v>Cefalea debida a tension</v>
      </c>
      <c r="T638" t="str">
        <f>IF(P638&lt;&gt;"", IF(P638&gt;0, IF(P638&lt;=DATE(YEAR(P638),MONTH(P638),DAY(P638)), IF(P638&gt;=DATE(YEAR(P638),MONTH(P638),1), IF(K638&gt;10, C638, IF(SUMIFS($K:$K, $C:$C, C638, $P:$P, "&gt;="&amp;DATE(YEAR(P638),MONTH(P638),1), $P:$P, "&lt;="&amp;EOMONTH(P638,0))&gt;10, C638, "")), ""))), "")</f>
        <v/>
      </c>
      <c r="U638" t="str">
        <f>IF(AND(P638&lt;&gt;"", P638&gt;=DATE(YEAR(P638),MONTH(P638),1), SUMIFS($K:$K, $C:$C, C638, $P:$P, "&gt;="&amp;DATE(YEAR(P638),MONTH(P638),1), $P:$P, "&lt;="&amp;EOMONTH(P638,0))&gt;10), K638, "")</f>
        <v/>
      </c>
      <c r="V638" t="str">
        <f>IF(AND(P638&lt;&gt;"", P638&gt;=DATE(YEAR(P638),MONTH(P638),1), SUMIFS($K:$K, $C:$C, C638, $P:$P, "&gt;="&amp;DATE(YEAR(P638),MONTH(P638),1), $P:$P, "&lt;="&amp;EOMONTH(P638,0))&gt;10), YEAR(P638), "")</f>
        <v/>
      </c>
      <c r="W638" t="str">
        <f>IF(AND(P638&lt;&gt;"", P638&gt;=DATE(YEAR(P638),MONTH(P638),1), SUMIFS($K:$K, $C:$C, C638, $P:$P, "&gt;="&amp;DATE(YEAR(P638),MONTH(P638),1), $P:$P, "&lt;="&amp;EOMONTH(P638,0))&gt;10), TEXT(P638, "MMMM"), "")</f>
        <v/>
      </c>
      <c r="X638" t="str" cm="1">
        <f t="array" ref="X638">IF(AND(P638&lt;&gt;"", P638&gt;=DATE(YEAR(P638),MONTH(P638),1), SUMIFS($K:$K, $C:$C, C638, $P:$P, "&gt;="&amp;DATE(YEAR(P638),MONTH(P638),1), $P:$P, "&lt;="&amp;EOMONTH(P638,0))&gt;10), _xlfn.TEXTJOIN(", ", TRUE, _xlfn._xlws.FILTER($R:$R, ($C:$C=C638) * ($P:$P&gt;=DATE(YEAR(P638),MONTH(P638),1)) * ($P:$P&lt;=EOMONTH(P638,0)))), "")</f>
        <v/>
      </c>
      <c r="Y638" t="str" cm="1">
        <f t="array" ref="Y638">IF(AND(P638&lt;&gt;"", P638&gt;=DATE(YEAR(P638),MONTH(P638),1), SUMIFS($K:$K, $C:$C, C638, $P:$P, "&gt;="&amp;DATE(YEAR(P638),MONTH(P638),1), $P:$P, "&lt;="&amp;EOMONTH(P638,0))&gt;10), _xlfn.TEXTJOIN(", ", TRUE, _xlfn._xlws.FILTER($S:$S, ($C:$C=C638) * ($P:$P&gt;=DATE(YEAR(P638),MONTH(P638),1)) * ($P:$P&lt;=EOMONTH(P638,0)))), "")</f>
        <v/>
      </c>
    </row>
    <row r="639" spans="1:25" x14ac:dyDescent="0.25">
      <c r="A639" s="83">
        <v>632</v>
      </c>
      <c r="B639" s="111" t="s">
        <v>26038</v>
      </c>
      <c r="C639" s="159" t="str">
        <f>_xlfn.XLOOKUP(D639,[1]!Data[CEDULA],[1]!Data[Nombre Completo],"No Existe",0,1)</f>
        <v>ELMER ENRIQUE TEJERA VASQUEZ</v>
      </c>
      <c r="D639" s="162">
        <v>72310811</v>
      </c>
      <c r="E639" s="139">
        <f>IFERROR(_xlfn.NUMBERVALUE(Data[[#This Row],[CEDULA ]],",","."),_xlfn.NUMBERVALUE(Data[[#This Row],[CEDULA ]],".",","))</f>
        <v>72310811</v>
      </c>
      <c r="F639" s="139" t="str">
        <f>_xlfn.XLOOKUP(E639,[1]!Data[CEDULA],[1]!Data[CARGO],"No Existe",0,1)</f>
        <v>OFICIOS VARIOS</v>
      </c>
      <c r="G639" s="24" t="str">
        <f>_xlfn.XLOOKUP(E639,[1]!Data[CEDULA],[1]!Data[EMPRESA DONDE PRESTA SERVICIO],"No Existe",0,1)</f>
        <v>COMFAMILIAR ATLANTICO</v>
      </c>
      <c r="H639" s="24" t="str">
        <f>_xlfn.XLOOKUP(E639,[1]!Data[CEDULA],[1]!Data[UBICACIÓN],"No Existe",0,1)</f>
        <v>CENTRO RECREACIONAL CLL 48</v>
      </c>
      <c r="I639" s="24" t="s">
        <v>25912</v>
      </c>
      <c r="J639" s="111" t="str">
        <f>UPPER(TEXT(Data[[#This Row],[F. INICIO]],"mmmm"))</f>
        <v>OCTUBRE</v>
      </c>
      <c r="K639" s="13">
        <v>2</v>
      </c>
      <c r="L639" s="11" t="s">
        <v>5</v>
      </c>
      <c r="M639" s="11" t="s">
        <v>25630</v>
      </c>
      <c r="N639" s="141" t="str">
        <f>_xlfn.XLOOKUP(D639,[1]!Data[CEDULA],[1]!Data[EPS/SURA],"No Existe",0,1)</f>
        <v>SALUD TOTAL</v>
      </c>
      <c r="O639" s="11">
        <f>YEAR(Data[[#This Row],[F. INICIO]])</f>
        <v>2018</v>
      </c>
      <c r="P639" s="19">
        <v>43374</v>
      </c>
      <c r="Q639" s="19">
        <v>43375</v>
      </c>
      <c r="R639" s="24" t="s">
        <v>9886</v>
      </c>
      <c r="S639" s="92" t="str">
        <f>IF(Data[[#This Row],[TIPO DE INCAPACIDAD]]="LICENCIA DE PATERNIDAD","Licencia de paternidad",IF(Data[[#This Row],[TIPO DE INCAPACIDAD]]="LICENCIA DE LUTO","Licencia de Luto",_xlfn.IFNA(VLOOKUP(R639,'CIE-10 PARA RIPS'!$A$6:B13804,2,0),"No especificado")))</f>
        <v>Cefalea debida a tension</v>
      </c>
      <c r="T639" t="str">
        <f>IF(P639&lt;&gt;"", IF(P639&gt;0, IF(P639&lt;=DATE(YEAR(P639),MONTH(P639),DAY(P639)), IF(P639&gt;=DATE(YEAR(P639),MONTH(P639),1), IF(K639&gt;10, C639, IF(SUMIFS($K:$K, $C:$C, C639, $P:$P, "&gt;="&amp;DATE(YEAR(P639),MONTH(P639),1), $P:$P, "&lt;="&amp;EOMONTH(P639,0))&gt;10, C639, "")), ""))), "")</f>
        <v/>
      </c>
      <c r="U639" t="str">
        <f>IF(AND(P639&lt;&gt;"", P639&gt;=DATE(YEAR(P639),MONTH(P639),1), SUMIFS($K:$K, $C:$C, C639, $P:$P, "&gt;="&amp;DATE(YEAR(P639),MONTH(P639),1), $P:$P, "&lt;="&amp;EOMONTH(P639,0))&gt;10), K639, "")</f>
        <v/>
      </c>
      <c r="V639" t="str">
        <f>IF(AND(P639&lt;&gt;"", P639&gt;=DATE(YEAR(P639),MONTH(P639),1), SUMIFS($K:$K, $C:$C, C639, $P:$P, "&gt;="&amp;DATE(YEAR(P639),MONTH(P639),1), $P:$P, "&lt;="&amp;EOMONTH(P639,0))&gt;10), YEAR(P639), "")</f>
        <v/>
      </c>
      <c r="W639" t="str">
        <f>IF(AND(P639&lt;&gt;"", P639&gt;=DATE(YEAR(P639),MONTH(P639),1), SUMIFS($K:$K, $C:$C, C639, $P:$P, "&gt;="&amp;DATE(YEAR(P639),MONTH(P639),1), $P:$P, "&lt;="&amp;EOMONTH(P639,0))&gt;10), TEXT(P639, "MMMM"), "")</f>
        <v/>
      </c>
      <c r="X639" t="str" cm="1">
        <f t="array" ref="X639">IF(AND(P639&lt;&gt;"", P639&gt;=DATE(YEAR(P639),MONTH(P639),1), SUMIFS($K:$K, $C:$C, C639, $P:$P, "&gt;="&amp;DATE(YEAR(P639),MONTH(P639),1), $P:$P, "&lt;="&amp;EOMONTH(P639,0))&gt;10), _xlfn.TEXTJOIN(", ", TRUE, _xlfn._xlws.FILTER($R:$R, ($C:$C=C639) * ($P:$P&gt;=DATE(YEAR(P639),MONTH(P639),1)) * ($P:$P&lt;=EOMONTH(P639,0)))), "")</f>
        <v/>
      </c>
      <c r="Y639" t="str" cm="1">
        <f t="array" ref="Y639">IF(AND(P639&lt;&gt;"", P639&gt;=DATE(YEAR(P639),MONTH(P639),1), SUMIFS($K:$K, $C:$C, C639, $P:$P, "&gt;="&amp;DATE(YEAR(P639),MONTH(P639),1), $P:$P, "&lt;="&amp;EOMONTH(P639,0))&gt;10), _xlfn.TEXTJOIN(", ", TRUE, _xlfn._xlws.FILTER($S:$S, ($C:$C=C639) * ($P:$P&gt;=DATE(YEAR(P639),MONTH(P639),1)) * ($P:$P&lt;=EOMONTH(P639,0)))), "")</f>
        <v/>
      </c>
    </row>
    <row r="640" spans="1:25" x14ac:dyDescent="0.25">
      <c r="A640" s="83">
        <v>633</v>
      </c>
      <c r="B640" s="111" t="s">
        <v>26038</v>
      </c>
      <c r="C640" s="159" t="str">
        <f>_xlfn.XLOOKUP(D640,[1]!Data[CEDULA],[1]!Data[Nombre Completo],"No Existe",0,1)</f>
        <v>PABLA EMILIA SANDOVAL DE CASTRO</v>
      </c>
      <c r="D640" s="162">
        <v>32649558</v>
      </c>
      <c r="E640" s="139">
        <f>IFERROR(_xlfn.NUMBERVALUE(Data[[#This Row],[CEDULA ]],",","."),_xlfn.NUMBERVALUE(Data[[#This Row],[CEDULA ]],".",","))</f>
        <v>32649558</v>
      </c>
      <c r="F640" s="139" t="str">
        <f>_xlfn.XLOOKUP(E640,[1]!Data[CEDULA],[1]!Data[CARGO],"No Existe",0,1)</f>
        <v>MANIPULADOR DE ALIMENTOS</v>
      </c>
      <c r="G640" s="24" t="str">
        <f>_xlfn.XLOOKUP(E640,[1]!Data[CEDULA],[1]!Data[EMPRESA DONDE PRESTA SERVICIO],"No Existe",0,1)</f>
        <v>COMFAMILIAR ATLANTICO</v>
      </c>
      <c r="H640" s="24" t="str">
        <f>_xlfn.XLOOKUP(E640,[1]!Data[CEDULA],[1]!Data[UBICACIÓN],"No Existe",0,1)</f>
        <v>C.R.U</v>
      </c>
      <c r="I640" s="24" t="s">
        <v>25911</v>
      </c>
      <c r="J640" s="111" t="str">
        <f>UPPER(TEXT(Data[[#This Row],[F. INICIO]],"mmmm"))</f>
        <v>OCTUBRE</v>
      </c>
      <c r="K640" s="13">
        <v>1</v>
      </c>
      <c r="L640" s="11" t="s">
        <v>5</v>
      </c>
      <c r="M640" s="11" t="s">
        <v>25630</v>
      </c>
      <c r="N640" s="141" t="str">
        <f>_xlfn.XLOOKUP(D640,[1]!Data[CEDULA],[1]!Data[EPS/SURA],"No Existe",0,1)</f>
        <v>EPS/SURA</v>
      </c>
      <c r="O640" s="11">
        <f>YEAR(Data[[#This Row],[F. INICIO]])</f>
        <v>2018</v>
      </c>
      <c r="P640" s="19">
        <v>43376</v>
      </c>
      <c r="Q640" s="19">
        <v>43376</v>
      </c>
      <c r="R640" s="24" t="s">
        <v>9886</v>
      </c>
      <c r="S640" s="92" t="str">
        <f>IF(Data[[#This Row],[TIPO DE INCAPACIDAD]]="LICENCIA DE PATERNIDAD","Licencia de paternidad",IF(Data[[#This Row],[TIPO DE INCAPACIDAD]]="LICENCIA DE LUTO","Licencia de Luto",_xlfn.IFNA(VLOOKUP(R640,'CIE-10 PARA RIPS'!$A$6:B13805,2,0),"No especificado")))</f>
        <v>Cefalea debida a tension</v>
      </c>
      <c r="T640" t="str">
        <f>IF(P640&lt;&gt;"", IF(P640&gt;0, IF(P640&lt;=DATE(YEAR(P640),MONTH(P640),DAY(P640)), IF(P640&gt;=DATE(YEAR(P640),MONTH(P640),1), IF(K640&gt;10, C640, IF(SUMIFS($K:$K, $C:$C, C640, $P:$P, "&gt;="&amp;DATE(YEAR(P640),MONTH(P640),1), $P:$P, "&lt;="&amp;EOMONTH(P640,0))&gt;10, C640, "")), ""))), "")</f>
        <v/>
      </c>
      <c r="U640" t="str">
        <f>IF(AND(P640&lt;&gt;"", P640&gt;=DATE(YEAR(P640),MONTH(P640),1), SUMIFS($K:$K, $C:$C, C640, $P:$P, "&gt;="&amp;DATE(YEAR(P640),MONTH(P640),1), $P:$P, "&lt;="&amp;EOMONTH(P640,0))&gt;10), K640, "")</f>
        <v/>
      </c>
      <c r="V640" t="str">
        <f>IF(AND(P640&lt;&gt;"", P640&gt;=DATE(YEAR(P640),MONTH(P640),1), SUMIFS($K:$K, $C:$C, C640, $P:$P, "&gt;="&amp;DATE(YEAR(P640),MONTH(P640),1), $P:$P, "&lt;="&amp;EOMONTH(P640,0))&gt;10), YEAR(P640), "")</f>
        <v/>
      </c>
      <c r="W640" t="str">
        <f>IF(AND(P640&lt;&gt;"", P640&gt;=DATE(YEAR(P640),MONTH(P640),1), SUMIFS($K:$K, $C:$C, C640, $P:$P, "&gt;="&amp;DATE(YEAR(P640),MONTH(P640),1), $P:$P, "&lt;="&amp;EOMONTH(P640,0))&gt;10), TEXT(P640, "MMMM"), "")</f>
        <v/>
      </c>
      <c r="X640" t="str" cm="1">
        <f t="array" ref="X640">IF(AND(P640&lt;&gt;"", P640&gt;=DATE(YEAR(P640),MONTH(P640),1), SUMIFS($K:$K, $C:$C, C640, $P:$P, "&gt;="&amp;DATE(YEAR(P640),MONTH(P640),1), $P:$P, "&lt;="&amp;EOMONTH(P640,0))&gt;10), _xlfn.TEXTJOIN(", ", TRUE, _xlfn._xlws.FILTER($R:$R, ($C:$C=C640) * ($P:$P&gt;=DATE(YEAR(P640),MONTH(P640),1)) * ($P:$P&lt;=EOMONTH(P640,0)))), "")</f>
        <v/>
      </c>
      <c r="Y640" t="str" cm="1">
        <f t="array" ref="Y640">IF(AND(P640&lt;&gt;"", P640&gt;=DATE(YEAR(P640),MONTH(P640),1), SUMIFS($K:$K, $C:$C, C640, $P:$P, "&gt;="&amp;DATE(YEAR(P640),MONTH(P640),1), $P:$P, "&lt;="&amp;EOMONTH(P640,0))&gt;10), _xlfn.TEXTJOIN(", ", TRUE, _xlfn._xlws.FILTER($S:$S, ($C:$C=C640) * ($P:$P&gt;=DATE(YEAR(P640),MONTH(P640),1)) * ($P:$P&lt;=EOMONTH(P640,0)))), "")</f>
        <v/>
      </c>
    </row>
    <row r="641" spans="1:25" x14ac:dyDescent="0.25">
      <c r="A641" s="83">
        <v>634</v>
      </c>
      <c r="B641" s="111" t="s">
        <v>26038</v>
      </c>
      <c r="C641" s="159" t="str">
        <f>_xlfn.XLOOKUP(D641,[1]!Data[CEDULA],[1]!Data[Nombre Completo],"No Existe",0,1)</f>
        <v>JOSE LUIS RUIZ CASTILLO</v>
      </c>
      <c r="D641">
        <v>72000311</v>
      </c>
      <c r="E641" s="139">
        <f>IFERROR(_xlfn.NUMBERVALUE(Data[[#This Row],[CEDULA ]],",","."),_xlfn.NUMBERVALUE(Data[[#This Row],[CEDULA ]],".",","))</f>
        <v>72000311</v>
      </c>
      <c r="F641" s="139" t="str">
        <f>_xlfn.XLOOKUP(E641,[1]!Data[CEDULA],[1]!Data[CARGO],"No Existe",0,1)</f>
        <v>BARMAN</v>
      </c>
      <c r="G641" s="24" t="str">
        <f>_xlfn.XLOOKUP(E641,[1]!Data[CEDULA],[1]!Data[EMPRESA DONDE PRESTA SERVICIO],"No Existe",0,1)</f>
        <v>COMFAMILIAR ATLANTICO</v>
      </c>
      <c r="H641" s="24" t="str">
        <f>_xlfn.XLOOKUP(E641,[1]!Data[CEDULA],[1]!Data[UBICACIÓN],"No Existe",0,1)</f>
        <v>C.ATENCION. C.76</v>
      </c>
      <c r="I641" s="24" t="s">
        <v>25912</v>
      </c>
      <c r="J641" s="111" t="str">
        <f>UPPER(TEXT(Data[[#This Row],[F. INICIO]],"mmmm"))</f>
        <v>MARZO</v>
      </c>
      <c r="K641" s="13">
        <v>4</v>
      </c>
      <c r="L641" s="11" t="s">
        <v>5</v>
      </c>
      <c r="M641" s="11" t="s">
        <v>25630</v>
      </c>
      <c r="N641" s="141" t="str">
        <f>_xlfn.XLOOKUP(D641,[1]!Data[CEDULA],[1]!Data[EPS/SURA],"No Existe",0,1)</f>
        <v>E.P.S SANITAS</v>
      </c>
      <c r="O641" s="11">
        <f>YEAR(Data[[#This Row],[F. INICIO]])</f>
        <v>2018</v>
      </c>
      <c r="P641" s="19">
        <v>43181</v>
      </c>
      <c r="Q641" s="19">
        <v>43184</v>
      </c>
      <c r="R641" s="24" t="s">
        <v>5613</v>
      </c>
      <c r="S641" s="92" t="str">
        <f>IF(Data[[#This Row],[TIPO DE INCAPACIDAD]]="LICENCIA DE PATERNIDAD","Licencia de paternidad",IF(Data[[#This Row],[TIPO DE INCAPACIDAD]]="LICENCIA DE LUTO","Licencia de Luto",_xlfn.IFNA(VLOOKUP(R641,'CIE-10 PARA RIPS'!$A$6:B13806,2,0),"No especificado")))</f>
        <v>Hipo</v>
      </c>
      <c r="T641" t="str">
        <f>IF(P641&lt;&gt;"", IF(P641&gt;0, IF(P641&lt;=DATE(YEAR(P641),MONTH(P641),DAY(P641)), IF(P641&gt;=DATE(YEAR(P641),MONTH(P641),1), IF(K641&gt;10, C641, IF(SUMIFS($K:$K, $C:$C, C641, $P:$P, "&gt;="&amp;DATE(YEAR(P641),MONTH(P641),1), $P:$P, "&lt;="&amp;EOMONTH(P641,0))&gt;10, C641, "")), ""))), "")</f>
        <v>JOSE LUIS RUIZ CASTILLO</v>
      </c>
      <c r="U641">
        <f>IF(AND(P641&lt;&gt;"", P641&gt;=DATE(YEAR(P641),MONTH(P641),1), SUMIFS($K:$K, $C:$C, C641, $P:$P, "&gt;="&amp;DATE(YEAR(P641),MONTH(P641),1), $P:$P, "&lt;="&amp;EOMONTH(P641,0))&gt;10), K641, "")</f>
        <v>4</v>
      </c>
      <c r="V641">
        <f>IF(AND(P641&lt;&gt;"", P641&gt;=DATE(YEAR(P641),MONTH(P641),1), SUMIFS($K:$K, $C:$C, C641, $P:$P, "&gt;="&amp;DATE(YEAR(P641),MONTH(P641),1), $P:$P, "&lt;="&amp;EOMONTH(P641,0))&gt;10), YEAR(P641), "")</f>
        <v>2018</v>
      </c>
      <c r="W641" t="str">
        <f>IF(AND(P641&lt;&gt;"", P641&gt;=DATE(YEAR(P641),MONTH(P641),1), SUMIFS($K:$K, $C:$C, C641, $P:$P, "&gt;="&amp;DATE(YEAR(P641),MONTH(P641),1), $P:$P, "&lt;="&amp;EOMONTH(P641,0))&gt;10), TEXT(P641, "MMMM"), "")</f>
        <v>marzo</v>
      </c>
      <c r="X641" t="str" cm="1">
        <f t="array" ref="X641">IF(AND(P641&lt;&gt;"", P641&gt;=DATE(YEAR(P641),MONTH(P641),1), SUMIFS($K:$K, $C:$C, C641, $P:$P, "&gt;="&amp;DATE(YEAR(P641),MONTH(P641),1), $P:$P, "&lt;="&amp;EOMONTH(P641,0))&gt;10), _xlfn.TEXTJOIN(", ", TRUE, _xlfn._xlws.FILTER($R:$R, ($C:$C=C641) * ($P:$P&gt;=DATE(YEAR(P641),MONTH(P641),1)) * ($P:$P&lt;=EOMONTH(P641,0)))), "")</f>
        <v>R066, K219, R066, R066</v>
      </c>
      <c r="Y641" t="str" cm="1">
        <f t="array" ref="Y641">IF(AND(P641&lt;&gt;"", P641&gt;=DATE(YEAR(P641),MONTH(P641),1), SUMIFS($K:$K, $C:$C, C641, $P:$P, "&gt;="&amp;DATE(YEAR(P641),MONTH(P641),1), $P:$P, "&lt;="&amp;EOMONTH(P641,0))&gt;10), _xlfn.TEXTJOIN(", ", TRUE, _xlfn._xlws.FILTER($S:$S, ($C:$C=C641) * ($P:$P&gt;=DATE(YEAR(P641),MONTH(P641),1)) * ($P:$P&lt;=EOMONTH(P641,0)))), "")</f>
        <v>Hipo, Enfermedad del reflujo gastroesofagico sin esofagitis, Hipo, Hipo</v>
      </c>
    </row>
    <row r="642" spans="1:25" x14ac:dyDescent="0.25">
      <c r="A642" s="83">
        <v>635</v>
      </c>
      <c r="B642" s="111" t="s">
        <v>26038</v>
      </c>
      <c r="C642" s="159" t="str">
        <f>_xlfn.XLOOKUP(D642,[1]!Data[CEDULA],[1]!Data[Nombre Completo],"No Existe",0,1)</f>
        <v>ELIANA MARIA CORONADO MOLINA</v>
      </c>
      <c r="D642" s="162">
        <v>1140821045</v>
      </c>
      <c r="E642" s="139">
        <f>IFERROR(_xlfn.NUMBERVALUE(Data[[#This Row],[CEDULA ]],",","."),_xlfn.NUMBERVALUE(Data[[#This Row],[CEDULA ]],".",","))</f>
        <v>1140821045</v>
      </c>
      <c r="F642" s="139" t="str">
        <f>_xlfn.XLOOKUP(E642,[1]!Data[CEDULA],[1]!Data[CARGO],"No Existe",0,1)</f>
        <v>AUXILIAR</v>
      </c>
      <c r="G642" s="24" t="str">
        <f>_xlfn.XLOOKUP(E642,[1]!Data[CEDULA],[1]!Data[EMPRESA DONDE PRESTA SERVICIO],"No Existe",0,1)</f>
        <v>COMFAMILIAR ATLANTICO</v>
      </c>
      <c r="H642" s="24" t="str">
        <f>_xlfn.XLOOKUP(E642,[1]!Data[CEDULA],[1]!Data[UBICACIÓN],"No Existe",0,1)</f>
        <v>PLANEACION</v>
      </c>
      <c r="I642" s="24" t="s">
        <v>25911</v>
      </c>
      <c r="J642" s="111" t="str">
        <f>UPPER(TEXT(Data[[#This Row],[F. INICIO]],"mmmm"))</f>
        <v>OCTUBRE</v>
      </c>
      <c r="K642" s="13">
        <v>2</v>
      </c>
      <c r="L642" s="11" t="s">
        <v>5</v>
      </c>
      <c r="M642" s="11" t="s">
        <v>25630</v>
      </c>
      <c r="N642" s="141" t="str">
        <f>_xlfn.XLOOKUP(D642,[1]!Data[CEDULA],[1]!Data[EPS/SURA],"No Existe",0,1)</f>
        <v>E.P.S SANITAS</v>
      </c>
      <c r="O642" s="11">
        <f>YEAR(Data[[#This Row],[F. INICIO]])</f>
        <v>2018</v>
      </c>
      <c r="P642" s="19">
        <v>43382</v>
      </c>
      <c r="Q642" s="24" t="s">
        <v>12667</v>
      </c>
      <c r="R642" s="24" t="s">
        <v>9886</v>
      </c>
      <c r="S642" s="92" t="str">
        <f>IF(Data[[#This Row],[TIPO DE INCAPACIDAD]]="LICENCIA DE PATERNIDAD","Licencia de paternidad",IF(Data[[#This Row],[TIPO DE INCAPACIDAD]]="LICENCIA DE LUTO","Licencia de Luto",_xlfn.IFNA(VLOOKUP(R642,'CIE-10 PARA RIPS'!$A$6:B13807,2,0),"No especificado")))</f>
        <v>Cefalea debida a tension</v>
      </c>
      <c r="T642" t="str">
        <f>IF(P642&lt;&gt;"", IF(P642&gt;0, IF(P642&lt;=DATE(YEAR(P642),MONTH(P642),DAY(P642)), IF(P642&gt;=DATE(YEAR(P642),MONTH(P642),1), IF(K642&gt;10, C642, IF(SUMIFS($K:$K, $C:$C, C642, $P:$P, "&gt;="&amp;DATE(YEAR(P642),MONTH(P642),1), $P:$P, "&lt;="&amp;EOMONTH(P642,0))&gt;10, C642, "")), ""))), "")</f>
        <v/>
      </c>
      <c r="U642" t="str">
        <f>IF(AND(P642&lt;&gt;"", P642&gt;=DATE(YEAR(P642),MONTH(P642),1), SUMIFS($K:$K, $C:$C, C642, $P:$P, "&gt;="&amp;DATE(YEAR(P642),MONTH(P642),1), $P:$P, "&lt;="&amp;EOMONTH(P642,0))&gt;10), K642, "")</f>
        <v/>
      </c>
      <c r="V642" t="str">
        <f>IF(AND(P642&lt;&gt;"", P642&gt;=DATE(YEAR(P642),MONTH(P642),1), SUMIFS($K:$K, $C:$C, C642, $P:$P, "&gt;="&amp;DATE(YEAR(P642),MONTH(P642),1), $P:$P, "&lt;="&amp;EOMONTH(P642,0))&gt;10), YEAR(P642), "")</f>
        <v/>
      </c>
      <c r="W642" t="str">
        <f>IF(AND(P642&lt;&gt;"", P642&gt;=DATE(YEAR(P642),MONTH(P642),1), SUMIFS($K:$K, $C:$C, C642, $P:$P, "&gt;="&amp;DATE(YEAR(P642),MONTH(P642),1), $P:$P, "&lt;="&amp;EOMONTH(P642,0))&gt;10), TEXT(P642, "MMMM"), "")</f>
        <v/>
      </c>
      <c r="X642" t="str" cm="1">
        <f t="array" ref="X642">IF(AND(P642&lt;&gt;"", P642&gt;=DATE(YEAR(P642),MONTH(P642),1), SUMIFS($K:$K, $C:$C, C642, $P:$P, "&gt;="&amp;DATE(YEAR(P642),MONTH(P642),1), $P:$P, "&lt;="&amp;EOMONTH(P642,0))&gt;10), _xlfn.TEXTJOIN(", ", TRUE, _xlfn._xlws.FILTER($R:$R, ($C:$C=C642) * ($P:$P&gt;=DATE(YEAR(P642),MONTH(P642),1)) * ($P:$P&lt;=EOMONTH(P642,0)))), "")</f>
        <v/>
      </c>
      <c r="Y642" t="str" cm="1">
        <f t="array" ref="Y642">IF(AND(P642&lt;&gt;"", P642&gt;=DATE(YEAR(P642),MONTH(P642),1), SUMIFS($K:$K, $C:$C, C642, $P:$P, "&gt;="&amp;DATE(YEAR(P642),MONTH(P642),1), $P:$P, "&lt;="&amp;EOMONTH(P642,0))&gt;10), _xlfn.TEXTJOIN(", ", TRUE, _xlfn._xlws.FILTER($S:$S, ($C:$C=C642) * ($P:$P&gt;=DATE(YEAR(P642),MONTH(P642),1)) * ($P:$P&lt;=EOMONTH(P642,0)))), "")</f>
        <v/>
      </c>
    </row>
    <row r="643" spans="1:25" x14ac:dyDescent="0.25">
      <c r="A643" s="83">
        <v>636</v>
      </c>
      <c r="B643" s="111" t="s">
        <v>26038</v>
      </c>
      <c r="C643" s="159" t="str">
        <f>_xlfn.XLOOKUP(D643,[1]!Data[CEDULA],[1]!Data[Nombre Completo],"No Existe",0,1)</f>
        <v>ONELL JUSTIN CERA BOLAÑO</v>
      </c>
      <c r="D643" s="162">
        <v>1140814061</v>
      </c>
      <c r="E643" s="139">
        <f>IFERROR(_xlfn.NUMBERVALUE(Data[[#This Row],[CEDULA ]],",","."),_xlfn.NUMBERVALUE(Data[[#This Row],[CEDULA ]],".",","))</f>
        <v>1140814061</v>
      </c>
      <c r="F643" s="139" t="str">
        <f>_xlfn.XLOOKUP(E643,[1]!Data[CEDULA],[1]!Data[CARGO],"No Existe",0,1)</f>
        <v>AUXILIAR</v>
      </c>
      <c r="G643" s="24" t="str">
        <f>_xlfn.XLOOKUP(E643,[1]!Data[CEDULA],[1]!Data[EMPRESA DONDE PRESTA SERVICIO],"No Existe",0,1)</f>
        <v>COMFAMILIAR ATLANTICO</v>
      </c>
      <c r="H643" s="24" t="str">
        <f>_xlfn.XLOOKUP(E643,[1]!Data[CEDULA],[1]!Data[UBICACIÓN],"No Existe",0,1)</f>
        <v>SUBSIDIO</v>
      </c>
      <c r="I643" s="24" t="s">
        <v>25912</v>
      </c>
      <c r="J643" s="111" t="str">
        <f>UPPER(TEXT(Data[[#This Row],[F. INICIO]],"mmmm"))</f>
        <v>DICIEMBRE</v>
      </c>
      <c r="K643" s="13">
        <v>8</v>
      </c>
      <c r="L643" s="11" t="s">
        <v>5</v>
      </c>
      <c r="M643" s="11" t="s">
        <v>25630</v>
      </c>
      <c r="N643" s="141" t="str">
        <f>_xlfn.XLOOKUP(D643,[1]!Data[CEDULA],[1]!Data[EPS/SURA],"No Existe",0,1)</f>
        <v>EPS/SURA</v>
      </c>
      <c r="O643" s="11">
        <f>YEAR(Data[[#This Row],[F. INICIO]])</f>
        <v>2018</v>
      </c>
      <c r="P643" s="19">
        <v>43455</v>
      </c>
      <c r="Q643" s="19">
        <v>43468</v>
      </c>
      <c r="R643" s="4" t="s">
        <v>5280</v>
      </c>
      <c r="S643" s="92" t="str">
        <f>IF(Data[[#This Row],[TIPO DE INCAPACIDAD]]="LICENCIA DE PATERNIDAD","Licencia de paternidad",IF(Data[[#This Row],[TIPO DE INCAPACIDAD]]="LICENCIA DE LUTO","Licencia de Luto",_xlfn.IFNA(VLOOKUP(R643,'CIE-10 PARA RIPS'!$A$6:B13808,2,0),"No especificado")))</f>
        <v>Esguinces y torceduras del maxilar</v>
      </c>
      <c r="T643" t="str">
        <f>IF(P643&lt;&gt;"", IF(P643&gt;0, IF(P643&lt;=DATE(YEAR(P643),MONTH(P643),DAY(P643)), IF(P643&gt;=DATE(YEAR(P643),MONTH(P643),1), IF(K643&gt;10, C643, IF(SUMIFS($K:$K, $C:$C, C643, $P:$P, "&gt;="&amp;DATE(YEAR(P643),MONTH(P643),1), $P:$P, "&lt;="&amp;EOMONTH(P643,0))&gt;10, C643, "")), ""))), "")</f>
        <v/>
      </c>
      <c r="U643" t="str">
        <f>IF(AND(P643&lt;&gt;"", P643&gt;=DATE(YEAR(P643),MONTH(P643),1), SUMIFS($K:$K, $C:$C, C643, $P:$P, "&gt;="&amp;DATE(YEAR(P643),MONTH(P643),1), $P:$P, "&lt;="&amp;EOMONTH(P643,0))&gt;10), K643, "")</f>
        <v/>
      </c>
      <c r="V643" t="str">
        <f>IF(AND(P643&lt;&gt;"", P643&gt;=DATE(YEAR(P643),MONTH(P643),1), SUMIFS($K:$K, $C:$C, C643, $P:$P, "&gt;="&amp;DATE(YEAR(P643),MONTH(P643),1), $P:$P, "&lt;="&amp;EOMONTH(P643,0))&gt;10), YEAR(P643), "")</f>
        <v/>
      </c>
      <c r="W643" t="str">
        <f>IF(AND(P643&lt;&gt;"", P643&gt;=DATE(YEAR(P643),MONTH(P643),1), SUMIFS($K:$K, $C:$C, C643, $P:$P, "&gt;="&amp;DATE(YEAR(P643),MONTH(P643),1), $P:$P, "&lt;="&amp;EOMONTH(P643,0))&gt;10), TEXT(P643, "MMMM"), "")</f>
        <v/>
      </c>
      <c r="X643" t="str" cm="1">
        <f t="array" ref="X643">IF(AND(P643&lt;&gt;"", P643&gt;=DATE(YEAR(P643),MONTH(P643),1), SUMIFS($K:$K, $C:$C, C643, $P:$P, "&gt;="&amp;DATE(YEAR(P643),MONTH(P643),1), $P:$P, "&lt;="&amp;EOMONTH(P643,0))&gt;10), _xlfn.TEXTJOIN(", ", TRUE, _xlfn._xlws.FILTER($R:$R, ($C:$C=C643) * ($P:$P&gt;=DATE(YEAR(P643),MONTH(P643),1)) * ($P:$P&lt;=EOMONTH(P643,0)))), "")</f>
        <v/>
      </c>
      <c r="Y643" t="str" cm="1">
        <f t="array" ref="Y643">IF(AND(P643&lt;&gt;"", P643&gt;=DATE(YEAR(P643),MONTH(P643),1), SUMIFS($K:$K, $C:$C, C643, $P:$P, "&gt;="&amp;DATE(YEAR(P643),MONTH(P643),1), $P:$P, "&lt;="&amp;EOMONTH(P643,0))&gt;10), _xlfn.TEXTJOIN(", ", TRUE, _xlfn._xlws.FILTER($S:$S, ($C:$C=C643) * ($P:$P&gt;=DATE(YEAR(P643),MONTH(P643),1)) * ($P:$P&lt;=EOMONTH(P643,0)))), "")</f>
        <v/>
      </c>
    </row>
    <row r="644" spans="1:25" ht="30" x14ac:dyDescent="0.25">
      <c r="A644" s="83">
        <v>637</v>
      </c>
      <c r="B644" s="111" t="s">
        <v>26038</v>
      </c>
      <c r="C644" s="159" t="str">
        <f>_xlfn.XLOOKUP(D644,[1]!Data[CEDULA],[1]!Data[Nombre Completo],"No Existe",0,1)</f>
        <v>ZULLY CAROLINA BETIN DOMINGUEZ</v>
      </c>
      <c r="D644" s="162">
        <v>1140868777</v>
      </c>
      <c r="E644" s="139">
        <f>IFERROR(_xlfn.NUMBERVALUE(Data[[#This Row],[CEDULA ]],",","."),_xlfn.NUMBERVALUE(Data[[#This Row],[CEDULA ]],".",","))</f>
        <v>1140868777</v>
      </c>
      <c r="F644" s="139" t="str">
        <f>_xlfn.XLOOKUP(E644,[1]!Data[CEDULA],[1]!Data[CARGO],"No Existe",0,1)</f>
        <v>SUPERNUMERARIO(A)</v>
      </c>
      <c r="G644" s="24" t="str">
        <f>_xlfn.XLOOKUP(E644,[1]!Data[CEDULA],[1]!Data[EMPRESA DONDE PRESTA SERVICIO],"No Existe",0,1)</f>
        <v>COMFAMILIAR ATLANTICO</v>
      </c>
      <c r="H644" s="24" t="str">
        <f>_xlfn.XLOOKUP(E644,[1]!Data[CEDULA],[1]!Data[UBICACIÓN],"No Existe",0,1)</f>
        <v>TURIPANA</v>
      </c>
      <c r="I644" s="24" t="s">
        <v>25911</v>
      </c>
      <c r="J644" s="111" t="str">
        <f>UPPER(TEXT(Data[[#This Row],[F. INICIO]],"mmmm"))</f>
        <v>AGOSTO</v>
      </c>
      <c r="K644" s="13">
        <v>126</v>
      </c>
      <c r="L644" s="11" t="s">
        <v>5</v>
      </c>
      <c r="M644" s="11" t="s">
        <v>25630</v>
      </c>
      <c r="N644" s="141" t="str">
        <f>_xlfn.XLOOKUP(D644,[1]!Data[CEDULA],[1]!Data[EPS/SURA],"No Existe",0,1)</f>
        <v>EPS/SURA</v>
      </c>
      <c r="O644" s="11">
        <f>YEAR(Data[[#This Row],[F. INICIO]])</f>
        <v>2018</v>
      </c>
      <c r="P644" s="19">
        <v>43320</v>
      </c>
      <c r="Q644" s="19">
        <v>43445</v>
      </c>
      <c r="R644" s="24" t="s">
        <v>81</v>
      </c>
      <c r="S644" s="92" t="str">
        <f>IF(Data[[#This Row],[TIPO DE INCAPACIDAD]]="LICENCIA DE PATERNIDAD","Licencia de paternidad",IF(Data[[#This Row],[TIPO DE INCAPACIDAD]]="LICENCIA DE LUTO","Licencia de Luto",_xlfn.IFNA(VLOOKUP(R644,'CIE-10 PARA RIPS'!$A$6:B13809,2,0),"No especificado")))</f>
        <v>Parto unico espontaneo, presentacion cefalica de vertice</v>
      </c>
      <c r="T644" t="str">
        <f>IF(P644&lt;&gt;"", IF(P644&gt;0, IF(P644&lt;=DATE(YEAR(P644),MONTH(P644),DAY(P644)), IF(P644&gt;=DATE(YEAR(P644),MONTH(P644),1), IF(K644&gt;10, C644, IF(SUMIFS($K:$K, $C:$C, C644, $P:$P, "&gt;="&amp;DATE(YEAR(P644),MONTH(P644),1), $P:$P, "&lt;="&amp;EOMONTH(P644,0))&gt;10, C644, "")), ""))), "")</f>
        <v>ZULLY CAROLINA BETIN DOMINGUEZ</v>
      </c>
      <c r="U644">
        <f>IF(AND(P644&lt;&gt;"", P644&gt;=DATE(YEAR(P644),MONTH(P644),1), SUMIFS($K:$K, $C:$C, C644, $P:$P, "&gt;="&amp;DATE(YEAR(P644),MONTH(P644),1), $P:$P, "&lt;="&amp;EOMONTH(P644,0))&gt;10), K644, "")</f>
        <v>126</v>
      </c>
      <c r="V644">
        <f>IF(AND(P644&lt;&gt;"", P644&gt;=DATE(YEAR(P644),MONTH(P644),1), SUMIFS($K:$K, $C:$C, C644, $P:$P, "&gt;="&amp;DATE(YEAR(P644),MONTH(P644),1), $P:$P, "&lt;="&amp;EOMONTH(P644,0))&gt;10), YEAR(P644), "")</f>
        <v>2018</v>
      </c>
      <c r="W644" t="str">
        <f>IF(AND(P644&lt;&gt;"", P644&gt;=DATE(YEAR(P644),MONTH(P644),1), SUMIFS($K:$K, $C:$C, C644, $P:$P, "&gt;="&amp;DATE(YEAR(P644),MONTH(P644),1), $P:$P, "&lt;="&amp;EOMONTH(P644,0))&gt;10), TEXT(P644, "MMMM"), "")</f>
        <v>agosto</v>
      </c>
      <c r="X644" t="str" cm="1">
        <f t="array" ref="X644">IF(AND(P644&lt;&gt;"", P644&gt;=DATE(YEAR(P644),MONTH(P644),1), SUMIFS($K:$K, $C:$C, C644, $P:$P, "&gt;="&amp;DATE(YEAR(P644),MONTH(P644),1), $P:$P, "&lt;="&amp;EOMONTH(P644,0))&gt;10), _xlfn.TEXTJOIN(", ", TRUE, _xlfn._xlws.FILTER($R:$R, ($C:$C=C644) * ($P:$P&gt;=DATE(YEAR(P644),MONTH(P644),1)) * ($P:$P&lt;=EOMONTH(P644,0)))), "")</f>
        <v>O800</v>
      </c>
      <c r="Y644" t="str" cm="1">
        <f t="array" ref="Y644">IF(AND(P644&lt;&gt;"", P644&gt;=DATE(YEAR(P644),MONTH(P644),1), SUMIFS($K:$K, $C:$C, C644, $P:$P, "&gt;="&amp;DATE(YEAR(P644),MONTH(P644),1), $P:$P, "&lt;="&amp;EOMONTH(P644,0))&gt;10), _xlfn.TEXTJOIN(", ", TRUE, _xlfn._xlws.FILTER($S:$S, ($C:$C=C644) * ($P:$P&gt;=DATE(YEAR(P644),MONTH(P644),1)) * ($P:$P&lt;=EOMONTH(P644,0)))), "")</f>
        <v>Parto unico espontaneo, presentacion cefalica de vertice</v>
      </c>
    </row>
    <row r="645" spans="1:25" x14ac:dyDescent="0.25">
      <c r="A645" s="83">
        <v>638</v>
      </c>
      <c r="B645" s="111" t="s">
        <v>26038</v>
      </c>
      <c r="C645" s="159" t="str">
        <f>_xlfn.XLOOKUP(D645,[1]!Data[CEDULA],[1]!Data[Nombre Completo],"No Existe",0,1)</f>
        <v>LAURA VANESSA FLOREZ LOPEZ</v>
      </c>
      <c r="D645">
        <v>1143119086</v>
      </c>
      <c r="E645" s="139">
        <f>IFERROR(_xlfn.NUMBERVALUE(Data[[#This Row],[CEDULA ]],",","."),_xlfn.NUMBERVALUE(Data[[#This Row],[CEDULA ]],".",","))</f>
        <v>1143119086</v>
      </c>
      <c r="F645" s="139" t="str">
        <f>_xlfn.XLOOKUP(E645,[1]!Data[CEDULA],[1]!Data[CARGO],"No Existe",0,1)</f>
        <v>AUXILIAR</v>
      </c>
      <c r="G645" s="11" t="str">
        <f>_xlfn.XLOOKUP(E645,[1]!Data[CEDULA],[1]!Data[EMPRESA DONDE PRESTA SERVICIO],"No Existe",0,1)</f>
        <v>COMFAMILIAR ATLANTICO</v>
      </c>
      <c r="H645" s="11" t="str">
        <f>_xlfn.XLOOKUP(E645,[1]!Data[CEDULA],[1]!Data[UBICACIÓN],"No Existe",0,1)</f>
        <v>SEDE NORTE</v>
      </c>
      <c r="I645" s="11" t="s">
        <v>25911</v>
      </c>
      <c r="J645" s="111" t="str">
        <f>UPPER(TEXT(Data[[#This Row],[F. INICIO]],"mmmm"))</f>
        <v>OCTUBRE</v>
      </c>
      <c r="K645" s="15">
        <v>2</v>
      </c>
      <c r="L645" s="11" t="s">
        <v>5</v>
      </c>
      <c r="M645" s="11" t="s">
        <v>25630</v>
      </c>
      <c r="N645" s="141" t="str">
        <f>_xlfn.XLOOKUP(D645,[1]!Data[CEDULA],[1]!Data[EPS/SURA],"No Existe",0,1)</f>
        <v>EPS/SURA</v>
      </c>
      <c r="O645" s="173">
        <f>YEAR(Data[[#This Row],[F. INICIO]])</f>
        <v>2017</v>
      </c>
      <c r="P645" s="175">
        <v>43013</v>
      </c>
      <c r="Q645" s="176">
        <v>43014</v>
      </c>
      <c r="R645" s="10" t="s">
        <v>10207</v>
      </c>
      <c r="S645" s="92" t="str">
        <f>IF(Data[[#This Row],[TIPO DE INCAPACIDAD]]="LICENCIA DE PATERNIDAD","Licencia de paternidad",IF(Data[[#This Row],[TIPO DE INCAPACIDAD]]="LICENCIA DE LUTO","Licencia de Luto",_xlfn.IFNA(VLOOKUP(R645,'CIE-10 PARA RIPS'!$A$6:B13810,2,0),"No especificado")))</f>
        <v>Trastorno de ansiedad, no especificado</v>
      </c>
      <c r="T645" t="str">
        <f>IF(P645&lt;&gt;"", IF(P645&gt;0, IF(P645&lt;=DATE(YEAR(P645),MONTH(P645),DAY(P645)), IF(P645&gt;=DATE(YEAR(P645),MONTH(P645),1), IF(K645&gt;10, C645, IF(SUMIFS($K:$K, $C:$C, C645, $P:$P, "&gt;="&amp;DATE(YEAR(P645),MONTH(P645),1), $P:$P, "&lt;="&amp;EOMONTH(P645,0))&gt;10, C645, "")), ""))), "")</f>
        <v/>
      </c>
      <c r="U645" t="str">
        <f>IF(AND(P645&lt;&gt;"", P645&gt;=DATE(YEAR(P645),MONTH(P645),1), SUMIFS($K:$K, $C:$C, C645, $P:$P, "&gt;="&amp;DATE(YEAR(P645),MONTH(P645),1), $P:$P, "&lt;="&amp;EOMONTH(P645,0))&gt;10), K645, "")</f>
        <v/>
      </c>
      <c r="V645" t="str">
        <f>IF(AND(P645&lt;&gt;"", P645&gt;=DATE(YEAR(P645),MONTH(P645),1), SUMIFS($K:$K, $C:$C, C645, $P:$P, "&gt;="&amp;DATE(YEAR(P645),MONTH(P645),1), $P:$P, "&lt;="&amp;EOMONTH(P645,0))&gt;10), YEAR(P645), "")</f>
        <v/>
      </c>
      <c r="W645" t="str">
        <f>IF(AND(P645&lt;&gt;"", P645&gt;=DATE(YEAR(P645),MONTH(P645),1), SUMIFS($K:$K, $C:$C, C645, $P:$P, "&gt;="&amp;DATE(YEAR(P645),MONTH(P645),1), $P:$P, "&lt;="&amp;EOMONTH(P645,0))&gt;10), TEXT(P645, "MMMM"), "")</f>
        <v/>
      </c>
      <c r="X645" t="str" cm="1">
        <f t="array" ref="X645">IF(AND(P645&lt;&gt;"", P645&gt;=DATE(YEAR(P645),MONTH(P645),1), SUMIFS($K:$K, $C:$C, C645, $P:$P, "&gt;="&amp;DATE(YEAR(P645),MONTH(P645),1), $P:$P, "&lt;="&amp;EOMONTH(P645,0))&gt;10), _xlfn.TEXTJOIN(", ", TRUE, _xlfn._xlws.FILTER($R:$R, ($C:$C=C645) * ($P:$P&gt;=DATE(YEAR(P645),MONTH(P645),1)) * ($P:$P&lt;=EOMONTH(P645,0)))), "")</f>
        <v/>
      </c>
      <c r="Y645" t="str" cm="1">
        <f t="array" ref="Y645">IF(AND(P645&lt;&gt;"", P645&gt;=DATE(YEAR(P645),MONTH(P645),1), SUMIFS($K:$K, $C:$C, C645, $P:$P, "&gt;="&amp;DATE(YEAR(P645),MONTH(P645),1), $P:$P, "&lt;="&amp;EOMONTH(P645,0))&gt;10), _xlfn.TEXTJOIN(", ", TRUE, _xlfn._xlws.FILTER($S:$S, ($C:$C=C645) * ($P:$P&gt;=DATE(YEAR(P645),MONTH(P645),1)) * ($P:$P&lt;=EOMONTH(P645,0)))), "")</f>
        <v/>
      </c>
    </row>
    <row r="646" spans="1:25" x14ac:dyDescent="0.25">
      <c r="A646" s="83">
        <v>639</v>
      </c>
      <c r="B646" s="111" t="s">
        <v>26038</v>
      </c>
      <c r="C646" s="159" t="str">
        <f>_xlfn.XLOOKUP(D646,[1]!Data[CEDULA],[1]!Data[Nombre Completo],"No Existe",0,1)</f>
        <v>MANUEL LUCIO CARDENAS MARTINEZ</v>
      </c>
      <c r="D646" s="162">
        <v>1070809059</v>
      </c>
      <c r="E646" s="139">
        <f>IFERROR(_xlfn.NUMBERVALUE(Data[[#This Row],[CEDULA ]],",","."),_xlfn.NUMBERVALUE(Data[[#This Row],[CEDULA ]],".",","))</f>
        <v>1070809059</v>
      </c>
      <c r="F646" s="139" t="str">
        <f>_xlfn.XLOOKUP(E646,[1]!Data[CEDULA],[1]!Data[CARGO],"No Existe",0,1)</f>
        <v>OFICIOS VARIOS</v>
      </c>
      <c r="G646" s="24" t="str">
        <f>_xlfn.XLOOKUP(E646,[1]!Data[CEDULA],[1]!Data[EMPRESA DONDE PRESTA SERVICIO],"No Existe",0,1)</f>
        <v>COMFAMILIAR ATLANTICO</v>
      </c>
      <c r="H646" s="24" t="str">
        <f>_xlfn.XLOOKUP(E646,[1]!Data[CEDULA],[1]!Data[UBICACIÓN],"No Existe",0,1)</f>
        <v>SALGARITO</v>
      </c>
      <c r="I646" s="24" t="s">
        <v>25912</v>
      </c>
      <c r="J646" s="111" t="str">
        <f>UPPER(TEXT(Data[[#This Row],[F. INICIO]],"mmmm"))</f>
        <v>SEPTIEMBRE</v>
      </c>
      <c r="K646" s="15">
        <v>3</v>
      </c>
      <c r="L646" s="11" t="s">
        <v>5</v>
      </c>
      <c r="M646" s="11" t="s">
        <v>25630</v>
      </c>
      <c r="N646" s="141" t="str">
        <f>_xlfn.XLOOKUP(D646,[1]!Data[CEDULA],[1]!Data[EPS/SURA],"No Existe",0,1)</f>
        <v>SALUD TOTAL</v>
      </c>
      <c r="O646" s="10">
        <f>YEAR(Data[[#This Row],[F. INICIO]])</f>
        <v>2018</v>
      </c>
      <c r="P646" s="62">
        <v>43362</v>
      </c>
      <c r="Q646" s="62">
        <v>43364</v>
      </c>
      <c r="R646" s="12" t="s">
        <v>5437</v>
      </c>
      <c r="S646" s="92" t="str">
        <f>IF(Data[[#This Row],[TIPO DE INCAPACIDAD]]="LICENCIA DE PATERNIDAD","Licencia de paternidad",IF(Data[[#This Row],[TIPO DE INCAPACIDAD]]="LICENCIA DE LUTO","Licencia de Luto",_xlfn.IFNA(VLOOKUP(R646,'CIE-10 PARA RIPS'!$A$6:B13811,2,0),"No especificado")))</f>
        <v>Hiperglicemia, no especificada</v>
      </c>
      <c r="T646" t="str">
        <f>IF(P646&lt;&gt;"", IF(P646&gt;0, IF(P646&lt;=DATE(YEAR(P646),MONTH(P646),DAY(P646)), IF(P646&gt;=DATE(YEAR(P646),MONTH(P646),1), IF(K646&gt;10, C646, IF(SUMIFS($K:$K, $C:$C, C646, $P:$P, "&gt;="&amp;DATE(YEAR(P646),MONTH(P646),1), $P:$P, "&lt;="&amp;EOMONTH(P646,0))&gt;10, C646, "")), ""))), "")</f>
        <v/>
      </c>
      <c r="U646" t="str">
        <f>IF(AND(P646&lt;&gt;"", P646&gt;=DATE(YEAR(P646),MONTH(P646),1), SUMIFS($K:$K, $C:$C, C646, $P:$P, "&gt;="&amp;DATE(YEAR(P646),MONTH(P646),1), $P:$P, "&lt;="&amp;EOMONTH(P646,0))&gt;10), K646, "")</f>
        <v/>
      </c>
      <c r="V646" t="str">
        <f>IF(AND(P646&lt;&gt;"", P646&gt;=DATE(YEAR(P646),MONTH(P646),1), SUMIFS($K:$K, $C:$C, C646, $P:$P, "&gt;="&amp;DATE(YEAR(P646),MONTH(P646),1), $P:$P, "&lt;="&amp;EOMONTH(P646,0))&gt;10), YEAR(P646), "")</f>
        <v/>
      </c>
      <c r="W646" t="str">
        <f>IF(AND(P646&lt;&gt;"", P646&gt;=DATE(YEAR(P646),MONTH(P646),1), SUMIFS($K:$K, $C:$C, C646, $P:$P, "&gt;="&amp;DATE(YEAR(P646),MONTH(P646),1), $P:$P, "&lt;="&amp;EOMONTH(P646,0))&gt;10), TEXT(P646, "MMMM"), "")</f>
        <v/>
      </c>
      <c r="X646" t="str" cm="1">
        <f t="array" ref="X646">IF(AND(P646&lt;&gt;"", P646&gt;=DATE(YEAR(P646),MONTH(P646),1), SUMIFS($K:$K, $C:$C, C646, $P:$P, "&gt;="&amp;DATE(YEAR(P646),MONTH(P646),1), $P:$P, "&lt;="&amp;EOMONTH(P646,0))&gt;10), _xlfn.TEXTJOIN(", ", TRUE, _xlfn._xlws.FILTER($R:$R, ($C:$C=C646) * ($P:$P&gt;=DATE(YEAR(P646),MONTH(P646),1)) * ($P:$P&lt;=EOMONTH(P646,0)))), "")</f>
        <v/>
      </c>
      <c r="Y646" t="str" cm="1">
        <f t="array" ref="Y646">IF(AND(P646&lt;&gt;"", P646&gt;=DATE(YEAR(P646),MONTH(P646),1), SUMIFS($K:$K, $C:$C, C646, $P:$P, "&gt;="&amp;DATE(YEAR(P646),MONTH(P646),1), $P:$P, "&lt;="&amp;EOMONTH(P646,0))&gt;10), _xlfn.TEXTJOIN(", ", TRUE, _xlfn._xlws.FILTER($S:$S, ($C:$C=C646) * ($P:$P&gt;=DATE(YEAR(P646),MONTH(P646),1)) * ($P:$P&lt;=EOMONTH(P646,0)))), "")</f>
        <v/>
      </c>
    </row>
    <row r="647" spans="1:25" x14ac:dyDescent="0.25">
      <c r="A647" s="83">
        <v>640</v>
      </c>
      <c r="B647" s="111" t="s">
        <v>26038</v>
      </c>
      <c r="C647" s="159" t="str">
        <f>_xlfn.XLOOKUP(D647,[1]!Data[CEDULA],[1]!Data[Nombre Completo],"No Existe",0,1)</f>
        <v>LEIDY PAOLA BERNAL AYALA</v>
      </c>
      <c r="D647">
        <v>1098697817</v>
      </c>
      <c r="E647" s="139">
        <f>IFERROR(_xlfn.NUMBERVALUE(Data[[#This Row],[CEDULA ]],",","."),_xlfn.NUMBERVALUE(Data[[#This Row],[CEDULA ]],".",","))</f>
        <v>1098697817</v>
      </c>
      <c r="F647" s="139" t="str">
        <f>_xlfn.XLOOKUP(E647,[1]!Data[CEDULA],[1]!Data[CARGO],"No Existe",0,1)</f>
        <v>NUTRICIONISTA</v>
      </c>
      <c r="G647" s="24" t="str">
        <f>_xlfn.XLOOKUP(E647,[1]!Data[CEDULA],[1]!Data[EMPRESA DONDE PRESTA SERVICIO],"No Existe",0,1)</f>
        <v>COMFAMILIAR ATLANTICO</v>
      </c>
      <c r="H647" s="24" t="str">
        <f>_xlfn.XLOOKUP(E647,[1]!Data[CEDULA],[1]!Data[UBICACIÓN],"No Existe",0,1)</f>
        <v>CENTRO NIÑEZ</v>
      </c>
      <c r="I647" s="24" t="s">
        <v>25911</v>
      </c>
      <c r="J647" s="111" t="str">
        <f>UPPER(TEXT(Data[[#This Row],[F. INICIO]],"mmmm"))</f>
        <v>DICIEMBRE</v>
      </c>
      <c r="K647" s="15">
        <v>1</v>
      </c>
      <c r="L647" s="11" t="s">
        <v>5</v>
      </c>
      <c r="M647" s="11" t="s">
        <v>25630</v>
      </c>
      <c r="N647" s="141" t="str">
        <f>_xlfn.XLOOKUP(D647,[1]!Data[CEDULA],[1]!Data[EPS/SURA],"No Existe",0,1)</f>
        <v>SALUD TOTAL</v>
      </c>
      <c r="O647" s="10">
        <f>YEAR(Data[[#This Row],[F. INICIO]])</f>
        <v>2018</v>
      </c>
      <c r="P647" s="62">
        <v>43437</v>
      </c>
      <c r="Q647" s="62">
        <v>43437</v>
      </c>
      <c r="R647" s="12" t="s">
        <v>8928</v>
      </c>
      <c r="S647" s="92" t="str">
        <f>IF(Data[[#This Row],[TIPO DE INCAPACIDAD]]="LICENCIA DE PATERNIDAD","Licencia de paternidad",IF(Data[[#This Row],[TIPO DE INCAPACIDAD]]="LICENCIA DE LUTO","Licencia de Luto",_xlfn.IFNA(VLOOKUP(R647,'CIE-10 PARA RIPS'!$A$6:B13812,2,0),"No especificado")))</f>
        <v>Amigdalitis estreptococica</v>
      </c>
      <c r="T647" t="str">
        <f>IF(P647&lt;&gt;"", IF(P647&gt;0, IF(P647&lt;=DATE(YEAR(P647),MONTH(P647),DAY(P647)), IF(P647&gt;=DATE(YEAR(P647),MONTH(P647),1), IF(K647&gt;10, C647, IF(SUMIFS($K:$K, $C:$C, C647, $P:$P, "&gt;="&amp;DATE(YEAR(P647),MONTH(P647),1), $P:$P, "&lt;="&amp;EOMONTH(P647,0))&gt;10, C647, "")), ""))), "")</f>
        <v/>
      </c>
      <c r="U647" t="str">
        <f>IF(AND(P647&lt;&gt;"", P647&gt;=DATE(YEAR(P647),MONTH(P647),1), SUMIFS($K:$K, $C:$C, C647, $P:$P, "&gt;="&amp;DATE(YEAR(P647),MONTH(P647),1), $P:$P, "&lt;="&amp;EOMONTH(P647,0))&gt;10), K647, "")</f>
        <v/>
      </c>
      <c r="V647" t="str">
        <f>IF(AND(P647&lt;&gt;"", P647&gt;=DATE(YEAR(P647),MONTH(P647),1), SUMIFS($K:$K, $C:$C, C647, $P:$P, "&gt;="&amp;DATE(YEAR(P647),MONTH(P647),1), $P:$P, "&lt;="&amp;EOMONTH(P647,0))&gt;10), YEAR(P647), "")</f>
        <v/>
      </c>
      <c r="W647" t="str">
        <f>IF(AND(P647&lt;&gt;"", P647&gt;=DATE(YEAR(P647),MONTH(P647),1), SUMIFS($K:$K, $C:$C, C647, $P:$P, "&gt;="&amp;DATE(YEAR(P647),MONTH(P647),1), $P:$P, "&lt;="&amp;EOMONTH(P647,0))&gt;10), TEXT(P647, "MMMM"), "")</f>
        <v/>
      </c>
      <c r="X647" t="str" cm="1">
        <f t="array" ref="X647">IF(AND(P647&lt;&gt;"", P647&gt;=DATE(YEAR(P647),MONTH(P647),1), SUMIFS($K:$K, $C:$C, C647, $P:$P, "&gt;="&amp;DATE(YEAR(P647),MONTH(P647),1), $P:$P, "&lt;="&amp;EOMONTH(P647,0))&gt;10), _xlfn.TEXTJOIN(", ", TRUE, _xlfn._xlws.FILTER($R:$R, ($C:$C=C647) * ($P:$P&gt;=DATE(YEAR(P647),MONTH(P647),1)) * ($P:$P&lt;=EOMONTH(P647,0)))), "")</f>
        <v/>
      </c>
      <c r="Y647" t="str" cm="1">
        <f t="array" ref="Y647">IF(AND(P647&lt;&gt;"", P647&gt;=DATE(YEAR(P647),MONTH(P647),1), SUMIFS($K:$K, $C:$C, C647, $P:$P, "&gt;="&amp;DATE(YEAR(P647),MONTH(P647),1), $P:$P, "&lt;="&amp;EOMONTH(P647,0))&gt;10), _xlfn.TEXTJOIN(", ", TRUE, _xlfn._xlws.FILTER($S:$S, ($C:$C=C647) * ($P:$P&gt;=DATE(YEAR(P647),MONTH(P647),1)) * ($P:$P&lt;=EOMONTH(P647,0)))), "")</f>
        <v/>
      </c>
    </row>
    <row r="648" spans="1:25" x14ac:dyDescent="0.25">
      <c r="A648" s="83">
        <v>641</v>
      </c>
      <c r="B648" s="111" t="s">
        <v>26038</v>
      </c>
      <c r="C648" s="159" t="str">
        <f>_xlfn.XLOOKUP(D648,[1]!Data[CEDULA],[1]!Data[Nombre Completo],"No Existe",0,1)</f>
        <v>LIBARDO ANTONIO JIMENEZ SALTARIN</v>
      </c>
      <c r="D648">
        <v>72122220</v>
      </c>
      <c r="E648" s="140">
        <f>IFERROR(_xlfn.NUMBERVALUE(Data[[#This Row],[CEDULA ]],",","."),_xlfn.NUMBERVALUE(Data[[#This Row],[CEDULA ]],".",","))</f>
        <v>72122220</v>
      </c>
      <c r="F648" s="140" t="str">
        <f>_xlfn.XLOOKUP(E648,[1]!Data[CEDULA],[1]!Data[CARGO],"No Existe",0,1)</f>
        <v>AYUDANTE</v>
      </c>
      <c r="G648" s="24" t="str">
        <f>_xlfn.XLOOKUP(E648,[1]!Data[CEDULA],[1]!Data[EMPRESA DONDE PRESTA SERVICIO],"No Existe",0,1)</f>
        <v>COMFAMILIAR ATLANTICO</v>
      </c>
      <c r="H648" s="24" t="str">
        <f>_xlfn.XLOOKUP(E648,[1]!Data[CEDULA],[1]!Data[UBICACIÓN],"No Existe",0,1)</f>
        <v>CENTRO RECREACIONAL TURIPANA</v>
      </c>
      <c r="I648" s="5" t="s">
        <v>25912</v>
      </c>
      <c r="J648" s="111" t="str">
        <f>UPPER(TEXT(Data[[#This Row],[F. INICIO]],"mmmm"))</f>
        <v>JULIO</v>
      </c>
      <c r="K648" s="127">
        <v>1</v>
      </c>
      <c r="L648" s="11" t="s">
        <v>5</v>
      </c>
      <c r="M648" s="11" t="s">
        <v>25630</v>
      </c>
      <c r="N648" s="141" t="str">
        <f>_xlfn.XLOOKUP(D648,[1]!Data[CEDULA],[1]!Data[EPS/SURA],"No Existe",0,1)</f>
        <v>SALUD TOTAL</v>
      </c>
      <c r="O648" s="2">
        <f>YEAR(Data[[#This Row],[F. INICIO]])</f>
        <v>2019</v>
      </c>
      <c r="P648" s="174">
        <v>43664</v>
      </c>
      <c r="Q648" s="174">
        <v>43664</v>
      </c>
      <c r="R648" s="174" t="s">
        <v>9892</v>
      </c>
      <c r="S648" s="92" t="str">
        <f>IF(Data[[#This Row],[TIPO DE INCAPACIDAD]]="LICENCIA DE PATERNIDAD","Licencia de paternidad",IF(Data[[#This Row],[TIPO DE INCAPACIDAD]]="LICENCIA DE LUTO","Licencia de Luto",_xlfn.IFNA(VLOOKUP(R648,'CIE-10 PARA RIPS'!$A$6:B13813,2,0),"No especificado")))</f>
        <v>Estado migranoso</v>
      </c>
      <c r="T648" t="str">
        <f>IF(P648&lt;&gt;"", IF(P648&gt;0, IF(P648&lt;=DATE(YEAR(P648),MONTH(P648),DAY(P648)), IF(P648&gt;=DATE(YEAR(P648),MONTH(P648),1), IF(K648&gt;10, C648, IF(SUMIFS($K:$K, $C:$C, C648, $P:$P, "&gt;="&amp;DATE(YEAR(P648),MONTH(P648),1), $P:$P, "&lt;="&amp;EOMONTH(P648,0))&gt;10, C648, "")), ""))), "")</f>
        <v/>
      </c>
      <c r="U648" t="str">
        <f>IF(AND(P648&lt;&gt;"", P648&gt;=DATE(YEAR(P648),MONTH(P648),1), SUMIFS($K:$K, $C:$C, C648, $P:$P, "&gt;="&amp;DATE(YEAR(P648),MONTH(P648),1), $P:$P, "&lt;="&amp;EOMONTH(P648,0))&gt;10), K648, "")</f>
        <v/>
      </c>
      <c r="V648" t="str">
        <f>IF(AND(P648&lt;&gt;"", P648&gt;=DATE(YEAR(P648),MONTH(P648),1), SUMIFS($K:$K, $C:$C, C648, $P:$P, "&gt;="&amp;DATE(YEAR(P648),MONTH(P648),1), $P:$P, "&lt;="&amp;EOMONTH(P648,0))&gt;10), YEAR(P648), "")</f>
        <v/>
      </c>
      <c r="W648" t="str">
        <f>IF(AND(P648&lt;&gt;"", P648&gt;=DATE(YEAR(P648),MONTH(P648),1), SUMIFS($K:$K, $C:$C, C648, $P:$P, "&gt;="&amp;DATE(YEAR(P648),MONTH(P648),1), $P:$P, "&lt;="&amp;EOMONTH(P648,0))&gt;10), TEXT(P648, "MMMM"), "")</f>
        <v/>
      </c>
      <c r="X648" t="str" cm="1">
        <f t="array" ref="X648">IF(AND(P648&lt;&gt;"", P648&gt;=DATE(YEAR(P648),MONTH(P648),1), SUMIFS($K:$K, $C:$C, C648, $P:$P, "&gt;="&amp;DATE(YEAR(P648),MONTH(P648),1), $P:$P, "&lt;="&amp;EOMONTH(P648,0))&gt;10), _xlfn.TEXTJOIN(", ", TRUE, _xlfn._xlws.FILTER($R:$R, ($C:$C=C648) * ($P:$P&gt;=DATE(YEAR(P648),MONTH(P648),1)) * ($P:$P&lt;=EOMONTH(P648,0)))), "")</f>
        <v/>
      </c>
      <c r="Y648" t="str" cm="1">
        <f t="array" ref="Y648">IF(AND(P648&lt;&gt;"", P648&gt;=DATE(YEAR(P648),MONTH(P648),1), SUMIFS($K:$K, $C:$C, C648, $P:$P, "&gt;="&amp;DATE(YEAR(P648),MONTH(P648),1), $P:$P, "&lt;="&amp;EOMONTH(P648,0))&gt;10), _xlfn.TEXTJOIN(", ", TRUE, _xlfn._xlws.FILTER($S:$S, ($C:$C=C648) * ($P:$P&gt;=DATE(YEAR(P648),MONTH(P648),1)) * ($P:$P&lt;=EOMONTH(P648,0)))), "")</f>
        <v/>
      </c>
    </row>
    <row r="649" spans="1:25" x14ac:dyDescent="0.25">
      <c r="A649" s="83">
        <v>642</v>
      </c>
      <c r="B649" s="111" t="s">
        <v>26038</v>
      </c>
      <c r="C649" s="159" t="str">
        <f>_xlfn.XLOOKUP(D649,[1]!Data[CEDULA],[1]!Data[Nombre Completo],"No Existe",0,1)</f>
        <v>LUIS ALFREDO BARRIOS RIOS</v>
      </c>
      <c r="D649">
        <v>1042428984</v>
      </c>
      <c r="E649" s="139">
        <f>IFERROR(_xlfn.NUMBERVALUE(Data[[#This Row],[CEDULA ]],",","."),_xlfn.NUMBERVALUE(Data[[#This Row],[CEDULA ]],".",","))</f>
        <v>1042428984</v>
      </c>
      <c r="F649" s="139" t="str">
        <f>_xlfn.XLOOKUP(E649,[1]!Data[CEDULA],[1]!Data[CARGO],"No Existe",0,1)</f>
        <v>CHEF</v>
      </c>
      <c r="G649" s="11" t="str">
        <f>_xlfn.XLOOKUP(E649,[1]!Data[CEDULA],[1]!Data[EMPRESA DONDE PRESTA SERVICIO],"No Existe",0,1)</f>
        <v>COMFAMILIAR ATLANTICO</v>
      </c>
      <c r="H649" s="11" t="str">
        <f>_xlfn.XLOOKUP(E649,[1]!Data[CEDULA],[1]!Data[UBICACIÓN],"No Existe",0,1)</f>
        <v>SEDE NORTE MERCADEO</v>
      </c>
      <c r="I649" s="11" t="s">
        <v>25912</v>
      </c>
      <c r="J649" s="111" t="str">
        <f>UPPER(TEXT(Data[[#This Row],[F. INICIO]],"mmmm"))</f>
        <v>DICIEMBRE</v>
      </c>
      <c r="K649" s="15">
        <v>2</v>
      </c>
      <c r="L649" s="11" t="s">
        <v>5</v>
      </c>
      <c r="M649" s="11" t="s">
        <v>25630</v>
      </c>
      <c r="N649" s="141" t="str">
        <f>_xlfn.XLOOKUP(D649,[1]!Data[CEDULA],[1]!Data[EPS/SURA],"No Existe",0,1)</f>
        <v>SALUD TOTAL</v>
      </c>
      <c r="O649" s="173">
        <f>YEAR(Data[[#This Row],[F. INICIO]])</f>
        <v>2016</v>
      </c>
      <c r="P649" s="175">
        <v>42724</v>
      </c>
      <c r="Q649" s="176">
        <v>42725</v>
      </c>
      <c r="R649" s="10" t="s">
        <v>7808</v>
      </c>
      <c r="S649" s="92" t="str">
        <f>IF(Data[[#This Row],[TIPO DE INCAPACIDAD]]="LICENCIA DE PATERNIDAD","Licencia de paternidad",IF(Data[[#This Row],[TIPO DE INCAPACIDAD]]="LICENCIA DE LUTO","Licencia de Luto",_xlfn.IFNA(VLOOKUP(R649,'CIE-10 PARA RIPS'!$A$6:B13814,2,0),"No especificado")))</f>
        <v>Dolor en articulacion</v>
      </c>
      <c r="T649" t="str">
        <f>IF(P649&lt;&gt;"", IF(P649&gt;0, IF(P649&lt;=DATE(YEAR(P649),MONTH(P649),DAY(P649)), IF(P649&gt;=DATE(YEAR(P649),MONTH(P649),1), IF(K649&gt;10, C649, IF(SUMIFS($K:$K, $C:$C, C649, $P:$P, "&gt;="&amp;DATE(YEAR(P649),MONTH(P649),1), $P:$P, "&lt;="&amp;EOMONTH(P649,0))&gt;10, C649, "")), ""))), "")</f>
        <v/>
      </c>
      <c r="U649" t="str">
        <f>IF(AND(P649&lt;&gt;"", P649&gt;=DATE(YEAR(P649),MONTH(P649),1), SUMIFS($K:$K, $C:$C, C649, $P:$P, "&gt;="&amp;DATE(YEAR(P649),MONTH(P649),1), $P:$P, "&lt;="&amp;EOMONTH(P649,0))&gt;10), K649, "")</f>
        <v/>
      </c>
      <c r="V649" t="str">
        <f>IF(AND(P649&lt;&gt;"", P649&gt;=DATE(YEAR(P649),MONTH(P649),1), SUMIFS($K:$K, $C:$C, C649, $P:$P, "&gt;="&amp;DATE(YEAR(P649),MONTH(P649),1), $P:$P, "&lt;="&amp;EOMONTH(P649,0))&gt;10), YEAR(P649), "")</f>
        <v/>
      </c>
      <c r="W649" t="str">
        <f>IF(AND(P649&lt;&gt;"", P649&gt;=DATE(YEAR(P649),MONTH(P649),1), SUMIFS($K:$K, $C:$C, C649, $P:$P, "&gt;="&amp;DATE(YEAR(P649),MONTH(P649),1), $P:$P, "&lt;="&amp;EOMONTH(P649,0))&gt;10), TEXT(P649, "MMMM"), "")</f>
        <v/>
      </c>
      <c r="X649" t="str" cm="1">
        <f t="array" ref="X649">IF(AND(P649&lt;&gt;"", P649&gt;=DATE(YEAR(P649),MONTH(P649),1), SUMIFS($K:$K, $C:$C, C649, $P:$P, "&gt;="&amp;DATE(YEAR(P649),MONTH(P649),1), $P:$P, "&lt;="&amp;EOMONTH(P649,0))&gt;10), _xlfn.TEXTJOIN(", ", TRUE, _xlfn._xlws.FILTER($R:$R, ($C:$C=C649) * ($P:$P&gt;=DATE(YEAR(P649),MONTH(P649),1)) * ($P:$P&lt;=EOMONTH(P649,0)))), "")</f>
        <v/>
      </c>
      <c r="Y649" t="str" cm="1">
        <f t="array" ref="Y649">IF(AND(P649&lt;&gt;"", P649&gt;=DATE(YEAR(P649),MONTH(P649),1), SUMIFS($K:$K, $C:$C, C649, $P:$P, "&gt;="&amp;DATE(YEAR(P649),MONTH(P649),1), $P:$P, "&lt;="&amp;EOMONTH(P649,0))&gt;10), _xlfn.TEXTJOIN(", ", TRUE, _xlfn._xlws.FILTER($S:$S, ($C:$C=C649) * ($P:$P&gt;=DATE(YEAR(P649),MONTH(P649),1)) * ($P:$P&lt;=EOMONTH(P649,0)))), "")</f>
        <v/>
      </c>
    </row>
    <row r="650" spans="1:25" x14ac:dyDescent="0.25">
      <c r="A650" s="83">
        <v>643</v>
      </c>
      <c r="B650" s="111" t="s">
        <v>26038</v>
      </c>
      <c r="C650" s="159" t="str">
        <f>_xlfn.XLOOKUP(D650,[1]!Data[CEDULA],[1]!Data[Nombre Completo],"No Existe",0,1)</f>
        <v>MARIA DEL CARMEN BORNACELLY BALZA</v>
      </c>
      <c r="D650" s="162">
        <v>26852755</v>
      </c>
      <c r="E650" s="139">
        <f>IFERROR(_xlfn.NUMBERVALUE(Data[[#This Row],[CEDULA ]],",","."),_xlfn.NUMBERVALUE(Data[[#This Row],[CEDULA ]],".",","))</f>
        <v>26852755</v>
      </c>
      <c r="F650" s="139" t="str">
        <f>_xlfn.XLOOKUP(E650,[1]!Data[CEDULA],[1]!Data[CARGO],"No Existe",0,1)</f>
        <v>SUPERNUMERARIO(A)</v>
      </c>
      <c r="G650" s="24" t="str">
        <f>_xlfn.XLOOKUP(E650,[1]!Data[CEDULA],[1]!Data[EMPRESA DONDE PRESTA SERVICIO],"No Existe",0,1)</f>
        <v>COMFAMILIAR ATLANTICO</v>
      </c>
      <c r="H650" s="24" t="str">
        <f>_xlfn.XLOOKUP(E650,[1]!Data[CEDULA],[1]!Data[UBICACIÓN],"No Existe",0,1)</f>
        <v>C.R.U</v>
      </c>
      <c r="I650" s="24" t="s">
        <v>25911</v>
      </c>
      <c r="J650" s="111" t="str">
        <f>UPPER(TEXT(Data[[#This Row],[F. INICIO]],"mmmm"))</f>
        <v>MARZO</v>
      </c>
      <c r="K650" s="15">
        <v>3</v>
      </c>
      <c r="L650" s="11" t="s">
        <v>5</v>
      </c>
      <c r="M650" s="11" t="s">
        <v>25630</v>
      </c>
      <c r="N650" s="141" t="str">
        <f>_xlfn.XLOOKUP(D650,[1]!Data[CEDULA],[1]!Data[EPS/SURA],"No Existe",0,1)</f>
        <v>E.P.S SANITAS</v>
      </c>
      <c r="O650" s="10">
        <f>YEAR(Data[[#This Row],[F. INICIO]])</f>
        <v>2018</v>
      </c>
      <c r="P650" s="62">
        <v>43160</v>
      </c>
      <c r="Q650" s="62">
        <v>43162</v>
      </c>
      <c r="R650" s="12" t="s">
        <v>7869</v>
      </c>
      <c r="S650" s="92" t="str">
        <f>IF(Data[[#This Row],[TIPO DE INCAPACIDAD]]="LICENCIA DE PATERNIDAD","Licencia de paternidad",IF(Data[[#This Row],[TIPO DE INCAPACIDAD]]="LICENCIA DE LUTO","Licencia de Luto",_xlfn.IFNA(VLOOKUP(R650,'CIE-10 PARA RIPS'!$A$6:B13815,2,0),"No especificado")))</f>
        <v>Gonartrosis, no especificada</v>
      </c>
      <c r="T650" t="str">
        <f>IF(P650&lt;&gt;"", IF(P650&gt;0, IF(P650&lt;=DATE(YEAR(P650),MONTH(P650),DAY(P650)), IF(P650&gt;=DATE(YEAR(P650),MONTH(P650),1), IF(K650&gt;10, C650, IF(SUMIFS($K:$K, $C:$C, C650, $P:$P, "&gt;="&amp;DATE(YEAR(P650),MONTH(P650),1), $P:$P, "&lt;="&amp;EOMONTH(P650,0))&gt;10, C650, "")), ""))), "")</f>
        <v/>
      </c>
      <c r="U650" t="str">
        <f>IF(AND(P650&lt;&gt;"", P650&gt;=DATE(YEAR(P650),MONTH(P650),1), SUMIFS($K:$K, $C:$C, C650, $P:$P, "&gt;="&amp;DATE(YEAR(P650),MONTH(P650),1), $P:$P, "&lt;="&amp;EOMONTH(P650,0))&gt;10), K650, "")</f>
        <v/>
      </c>
      <c r="V650" t="str">
        <f>IF(AND(P650&lt;&gt;"", P650&gt;=DATE(YEAR(P650),MONTH(P650),1), SUMIFS($K:$K, $C:$C, C650, $P:$P, "&gt;="&amp;DATE(YEAR(P650),MONTH(P650),1), $P:$P, "&lt;="&amp;EOMONTH(P650,0))&gt;10), YEAR(P650), "")</f>
        <v/>
      </c>
      <c r="W650" t="str">
        <f>IF(AND(P650&lt;&gt;"", P650&gt;=DATE(YEAR(P650),MONTH(P650),1), SUMIFS($K:$K, $C:$C, C650, $P:$P, "&gt;="&amp;DATE(YEAR(P650),MONTH(P650),1), $P:$P, "&lt;="&amp;EOMONTH(P650,0))&gt;10), TEXT(P650, "MMMM"), "")</f>
        <v/>
      </c>
      <c r="X650" t="str" cm="1">
        <f t="array" ref="X650">IF(AND(P650&lt;&gt;"", P650&gt;=DATE(YEAR(P650),MONTH(P650),1), SUMIFS($K:$K, $C:$C, C650, $P:$P, "&gt;="&amp;DATE(YEAR(P650),MONTH(P650),1), $P:$P, "&lt;="&amp;EOMONTH(P650,0))&gt;10), _xlfn.TEXTJOIN(", ", TRUE, _xlfn._xlws.FILTER($R:$R, ($C:$C=C650) * ($P:$P&gt;=DATE(YEAR(P650),MONTH(P650),1)) * ($P:$P&lt;=EOMONTH(P650,0)))), "")</f>
        <v/>
      </c>
      <c r="Y650" t="str" cm="1">
        <f t="array" ref="Y650">IF(AND(P650&lt;&gt;"", P650&gt;=DATE(YEAR(P650),MONTH(P650),1), SUMIFS($K:$K, $C:$C, C650, $P:$P, "&gt;="&amp;DATE(YEAR(P650),MONTH(P650),1), $P:$P, "&lt;="&amp;EOMONTH(P650,0))&gt;10), _xlfn.TEXTJOIN(", ", TRUE, _xlfn._xlws.FILTER($S:$S, ($C:$C=C650) * ($P:$P&gt;=DATE(YEAR(P650),MONTH(P650),1)) * ($P:$P&lt;=EOMONTH(P650,0)))), "")</f>
        <v/>
      </c>
    </row>
    <row r="651" spans="1:25" x14ac:dyDescent="0.25">
      <c r="A651" s="83">
        <v>644</v>
      </c>
      <c r="B651" s="111" t="s">
        <v>26038</v>
      </c>
      <c r="C651" s="159" t="str">
        <f>_xlfn.XLOOKUP(D651,[1]!Data[CEDULA],[1]!Data[Nombre Completo],"No Existe",0,1)</f>
        <v>GUILLERMO DAVID BUENO GUZMAN</v>
      </c>
      <c r="D651" s="162">
        <v>92125996</v>
      </c>
      <c r="E651" s="139">
        <f>IFERROR(_xlfn.NUMBERVALUE(Data[[#This Row],[CEDULA ]],",","."),_xlfn.NUMBERVALUE(Data[[#This Row],[CEDULA ]],".",","))</f>
        <v>92125996</v>
      </c>
      <c r="F651" s="139" t="str">
        <f>_xlfn.XLOOKUP(E651,[1]!Data[CEDULA],[1]!Data[CARGO],"No Existe",0,1)</f>
        <v>COCINERO 1</v>
      </c>
      <c r="G651" s="24" t="str">
        <f>_xlfn.XLOOKUP(E651,[1]!Data[CEDULA],[1]!Data[EMPRESA DONDE PRESTA SERVICIO],"No Existe",0,1)</f>
        <v>COMFAMILIAR ATLANTICO</v>
      </c>
      <c r="H651" s="24" t="str">
        <f>_xlfn.XLOOKUP(E651,[1]!Data[CEDULA],[1]!Data[UBICACIÓN],"No Existe",0,1)</f>
        <v>CLUB SOCIAL</v>
      </c>
      <c r="I651" s="24" t="s">
        <v>25912</v>
      </c>
      <c r="J651" s="111" t="str">
        <f>UPPER(TEXT(Data[[#This Row],[F. INICIO]],"mmmm"))</f>
        <v>MARZO</v>
      </c>
      <c r="K651" s="15">
        <v>10</v>
      </c>
      <c r="L651" s="11" t="s">
        <v>5</v>
      </c>
      <c r="M651" s="11" t="s">
        <v>25630</v>
      </c>
      <c r="N651" s="141" t="str">
        <f>_xlfn.XLOOKUP(D651,[1]!Data[CEDULA],[1]!Data[EPS/SURA],"No Existe",0,1)</f>
        <v>SALUD TOTAL</v>
      </c>
      <c r="O651" s="10">
        <f>YEAR(Data[[#This Row],[F. INICIO]])</f>
        <v>2018</v>
      </c>
      <c r="P651" s="62">
        <v>43160</v>
      </c>
      <c r="Q651" s="62">
        <v>43162</v>
      </c>
      <c r="R651" s="12" t="s">
        <v>7869</v>
      </c>
      <c r="S651" s="92" t="str">
        <f>IF(Data[[#This Row],[TIPO DE INCAPACIDAD]]="LICENCIA DE PATERNIDAD","Licencia de paternidad",IF(Data[[#This Row],[TIPO DE INCAPACIDAD]]="LICENCIA DE LUTO","Licencia de Luto",_xlfn.IFNA(VLOOKUP(R651,'CIE-10 PARA RIPS'!$A$6:B13816,2,0),"No especificado")))</f>
        <v>Gonartrosis, no especificada</v>
      </c>
      <c r="T651" t="str">
        <f>IF(P651&lt;&gt;"", IF(P651&gt;0, IF(P651&lt;=DATE(YEAR(P651),MONTH(P651),DAY(P651)), IF(P651&gt;=DATE(YEAR(P651),MONTH(P651),1), IF(K651&gt;10, C651, IF(SUMIFS($K:$K, $C:$C, C651, $P:$P, "&gt;="&amp;DATE(YEAR(P651),MONTH(P651),1), $P:$P, "&lt;="&amp;EOMONTH(P651,0))&gt;10, C651, "")), ""))), "")</f>
        <v/>
      </c>
      <c r="U651" t="str">
        <f>IF(AND(P651&lt;&gt;"", P651&gt;=DATE(YEAR(P651),MONTH(P651),1), SUMIFS($K:$K, $C:$C, C651, $P:$P, "&gt;="&amp;DATE(YEAR(P651),MONTH(P651),1), $P:$P, "&lt;="&amp;EOMONTH(P651,0))&gt;10), K651, "")</f>
        <v/>
      </c>
      <c r="V651" t="str">
        <f>IF(AND(P651&lt;&gt;"", P651&gt;=DATE(YEAR(P651),MONTH(P651),1), SUMIFS($K:$K, $C:$C, C651, $P:$P, "&gt;="&amp;DATE(YEAR(P651),MONTH(P651),1), $P:$P, "&lt;="&amp;EOMONTH(P651,0))&gt;10), YEAR(P651), "")</f>
        <v/>
      </c>
      <c r="W651" t="str">
        <f>IF(AND(P651&lt;&gt;"", P651&gt;=DATE(YEAR(P651),MONTH(P651),1), SUMIFS($K:$K, $C:$C, C651, $P:$P, "&gt;="&amp;DATE(YEAR(P651),MONTH(P651),1), $P:$P, "&lt;="&amp;EOMONTH(P651,0))&gt;10), TEXT(P651, "MMMM"), "")</f>
        <v/>
      </c>
      <c r="X651" t="str" cm="1">
        <f t="array" ref="X651">IF(AND(P651&lt;&gt;"", P651&gt;=DATE(YEAR(P651),MONTH(P651),1), SUMIFS($K:$K, $C:$C, C651, $P:$P, "&gt;="&amp;DATE(YEAR(P651),MONTH(P651),1), $P:$P, "&lt;="&amp;EOMONTH(P651,0))&gt;10), _xlfn.TEXTJOIN(", ", TRUE, _xlfn._xlws.FILTER($R:$R, ($C:$C=C651) * ($P:$P&gt;=DATE(YEAR(P651),MONTH(P651),1)) * ($P:$P&lt;=EOMONTH(P651,0)))), "")</f>
        <v/>
      </c>
      <c r="Y651" t="str" cm="1">
        <f t="array" ref="Y651">IF(AND(P651&lt;&gt;"", P651&gt;=DATE(YEAR(P651),MONTH(P651),1), SUMIFS($K:$K, $C:$C, C651, $P:$P, "&gt;="&amp;DATE(YEAR(P651),MONTH(P651),1), $P:$P, "&lt;="&amp;EOMONTH(P651,0))&gt;10), _xlfn.TEXTJOIN(", ", TRUE, _xlfn._xlws.FILTER($S:$S, ($C:$C=C651) * ($P:$P&gt;=DATE(YEAR(P651),MONTH(P651),1)) * ($P:$P&lt;=EOMONTH(P651,0)))), "")</f>
        <v/>
      </c>
    </row>
    <row r="652" spans="1:25" x14ac:dyDescent="0.25">
      <c r="A652" s="83">
        <v>645</v>
      </c>
      <c r="B652" s="111" t="s">
        <v>26038</v>
      </c>
      <c r="C652" s="159" t="str">
        <f>_xlfn.XLOOKUP(D652,[1]!Data[CEDULA],[1]!Data[Nombre Completo],"No Existe",0,1)</f>
        <v>ONELL JUSTIN CERA BOLAÑO</v>
      </c>
      <c r="D652" s="162">
        <v>1140814061</v>
      </c>
      <c r="E652" s="139">
        <f>IFERROR(_xlfn.NUMBERVALUE(Data[[#This Row],[CEDULA ]],",","."),_xlfn.NUMBERVALUE(Data[[#This Row],[CEDULA ]],".",","))</f>
        <v>1140814061</v>
      </c>
      <c r="F652" s="139" t="str">
        <f>_xlfn.XLOOKUP(E652,[1]!Data[CEDULA],[1]!Data[CARGO],"No Existe",0,1)</f>
        <v>AUXILIAR</v>
      </c>
      <c r="G652" s="24" t="str">
        <f>_xlfn.XLOOKUP(E652,[1]!Data[CEDULA],[1]!Data[EMPRESA DONDE PRESTA SERVICIO],"No Existe",0,1)</f>
        <v>COMFAMILIAR ATLANTICO</v>
      </c>
      <c r="H652" s="24" t="str">
        <f>_xlfn.XLOOKUP(E652,[1]!Data[CEDULA],[1]!Data[UBICACIÓN],"No Existe",0,1)</f>
        <v>SUBSIDIO</v>
      </c>
      <c r="I652" s="24" t="s">
        <v>25912</v>
      </c>
      <c r="J652" s="111" t="str">
        <f>UPPER(TEXT(Data[[#This Row],[F. INICIO]],"mmmm"))</f>
        <v>SEPTIEMBRE</v>
      </c>
      <c r="K652" s="15">
        <v>3</v>
      </c>
      <c r="L652" s="11" t="s">
        <v>94</v>
      </c>
      <c r="M652" s="9" t="s">
        <v>12770</v>
      </c>
      <c r="N652" s="141" t="str">
        <f>_xlfn.XLOOKUP(D652,[1]!Data[CEDULA],[1]!Data[EPS/SURA],"No Existe",0,1)</f>
        <v>EPS/SURA</v>
      </c>
      <c r="O652" s="10">
        <f>YEAR(Data[[#This Row],[F. INICIO]])</f>
        <v>2018</v>
      </c>
      <c r="P652" s="62">
        <v>43366</v>
      </c>
      <c r="Q652" s="62">
        <v>43368</v>
      </c>
      <c r="R652" s="12" t="s">
        <v>4879</v>
      </c>
      <c r="S652" s="92" t="str">
        <f>IF(Data[[#This Row],[TIPO DE INCAPACIDAD]]="LICENCIA DE PATERNIDAD","Licencia de paternidad",IF(Data[[#This Row],[TIPO DE INCAPACIDAD]]="LICENCIA DE LUTO","Licencia de Luto",_xlfn.IFNA(VLOOKUP(R652,'CIE-10 PARA RIPS'!$A$6:B13817,2,0),"No especificado")))</f>
        <v>Contusion de la cadera</v>
      </c>
      <c r="T652" t="str">
        <f>IF(P652&lt;&gt;"", IF(P652&gt;0, IF(P652&lt;=DATE(YEAR(P652),MONTH(P652),DAY(P652)), IF(P652&gt;=DATE(YEAR(P652),MONTH(P652),1), IF(K652&gt;10, C652, IF(SUMIFS($K:$K, $C:$C, C652, $P:$P, "&gt;="&amp;DATE(YEAR(P652),MONTH(P652),1), $P:$P, "&lt;="&amp;EOMONTH(P652,0))&gt;10, C652, "")), ""))), "")</f>
        <v/>
      </c>
      <c r="U652" t="str">
        <f>IF(AND(P652&lt;&gt;"", P652&gt;=DATE(YEAR(P652),MONTH(P652),1), SUMIFS($K:$K, $C:$C, C652, $P:$P, "&gt;="&amp;DATE(YEAR(P652),MONTH(P652),1), $P:$P, "&lt;="&amp;EOMONTH(P652,0))&gt;10), K652, "")</f>
        <v/>
      </c>
      <c r="V652" t="str">
        <f>IF(AND(P652&lt;&gt;"", P652&gt;=DATE(YEAR(P652),MONTH(P652),1), SUMIFS($K:$K, $C:$C, C652, $P:$P, "&gt;="&amp;DATE(YEAR(P652),MONTH(P652),1), $P:$P, "&lt;="&amp;EOMONTH(P652,0))&gt;10), YEAR(P652), "")</f>
        <v/>
      </c>
      <c r="W652" t="str">
        <f>IF(AND(P652&lt;&gt;"", P652&gt;=DATE(YEAR(P652),MONTH(P652),1), SUMIFS($K:$K, $C:$C, C652, $P:$P, "&gt;="&amp;DATE(YEAR(P652),MONTH(P652),1), $P:$P, "&lt;="&amp;EOMONTH(P652,0))&gt;10), TEXT(P652, "MMMM"), "")</f>
        <v/>
      </c>
      <c r="X652" t="str" cm="1">
        <f t="array" ref="X652">IF(AND(P652&lt;&gt;"", P652&gt;=DATE(YEAR(P652),MONTH(P652),1), SUMIFS($K:$K, $C:$C, C652, $P:$P, "&gt;="&amp;DATE(YEAR(P652),MONTH(P652),1), $P:$P, "&lt;="&amp;EOMONTH(P652,0))&gt;10), _xlfn.TEXTJOIN(", ", TRUE, _xlfn._xlws.FILTER($R:$R, ($C:$C=C652) * ($P:$P&gt;=DATE(YEAR(P652),MONTH(P652),1)) * ($P:$P&lt;=EOMONTH(P652,0)))), "")</f>
        <v/>
      </c>
      <c r="Y652" t="str" cm="1">
        <f t="array" ref="Y652">IF(AND(P652&lt;&gt;"", P652&gt;=DATE(YEAR(P652),MONTH(P652),1), SUMIFS($K:$K, $C:$C, C652, $P:$P, "&gt;="&amp;DATE(YEAR(P652),MONTH(P652),1), $P:$P, "&lt;="&amp;EOMONTH(P652,0))&gt;10), _xlfn.TEXTJOIN(", ", TRUE, _xlfn._xlws.FILTER($S:$S, ($C:$C=C652) * ($P:$P&gt;=DATE(YEAR(P652),MONTH(P652),1)) * ($P:$P&lt;=EOMONTH(P652,0)))), "")</f>
        <v/>
      </c>
    </row>
    <row r="653" spans="1:25" x14ac:dyDescent="0.25">
      <c r="A653" s="83">
        <v>646</v>
      </c>
      <c r="B653" s="111" t="s">
        <v>26038</v>
      </c>
      <c r="C653" s="159" t="str">
        <f>_xlfn.XLOOKUP(D653,[1]!Data[CEDULA],[1]!Data[Nombre Completo],"No Existe",0,1)</f>
        <v>LUIS ANGEL DIAZ SANCHEZ</v>
      </c>
      <c r="D653">
        <v>1043933279</v>
      </c>
      <c r="E653" s="140">
        <f>IFERROR(_xlfn.NUMBERVALUE(Data[[#This Row],[CEDULA ]],",","."),_xlfn.NUMBERVALUE(Data[[#This Row],[CEDULA ]],".",","))</f>
        <v>1043933279</v>
      </c>
      <c r="F653" s="140" t="str">
        <f>_xlfn.XLOOKUP(E653,[1]!Data[CEDULA],[1]!Data[CARGO],"No Existe",0,1)</f>
        <v>SUPERNUMERARIO(A)</v>
      </c>
      <c r="G653" s="5" t="str">
        <f>_xlfn.XLOOKUP(E653,[1]!Data[CEDULA],[1]!Data[EMPRESA DONDE PRESTA SERVICIO],"No Existe",0,1)</f>
        <v>COMFAMILIAR ATLANTICO</v>
      </c>
      <c r="H653" s="5" t="str">
        <f>_xlfn.XLOOKUP(E653,[1]!Data[CEDULA],[1]!Data[UBICACIÓN],"No Existe",0,1)</f>
        <v>CENTRO RECREACIONAL TURIPANA</v>
      </c>
      <c r="I653" s="5" t="s">
        <v>25912</v>
      </c>
      <c r="J653" s="111" t="str">
        <f>UPPER(TEXT(Data[[#This Row],[F. INICIO]],"mmmm"))</f>
        <v>DICIEMBRE</v>
      </c>
      <c r="K653" s="127">
        <v>5</v>
      </c>
      <c r="L653" s="11" t="s">
        <v>5</v>
      </c>
      <c r="M653" s="11" t="s">
        <v>25630</v>
      </c>
      <c r="N653" s="141" t="str">
        <f>_xlfn.XLOOKUP(D653,[1]!Data[CEDULA],[1]!Data[EPS/SURA],"No Existe",0,1)</f>
        <v>NUEVA E.P.S.</v>
      </c>
      <c r="O653" s="173">
        <f>YEAR(Data[[#This Row],[F. INICIO]])</f>
        <v>2021</v>
      </c>
      <c r="P653" s="174">
        <v>44546</v>
      </c>
      <c r="Q653" s="174">
        <v>44550</v>
      </c>
      <c r="R653" s="24" t="s">
        <v>7682</v>
      </c>
      <c r="S653" s="92" t="str">
        <f>IF(Data[[#This Row],[TIPO DE INCAPACIDAD]]="LICENCIA DE PATERNIDAD","Licencia de paternidad",IF(Data[[#This Row],[TIPO DE INCAPACIDAD]]="LICENCIA DE LUTO","Licencia de Luto",_xlfn.IFNA(VLOOKUP(R653,'CIE-10 PARA RIPS'!$A$6:B13818,2,0),"No especificado")))</f>
        <v>Lumbago no especificado</v>
      </c>
      <c r="T653" t="str">
        <f>IF(P653&lt;&gt;"", IF(P653&gt;0, IF(P653&lt;=DATE(YEAR(P653),MONTH(P653),DAY(P653)), IF(P653&gt;=DATE(YEAR(P653),MONTH(P653),1), IF(K653&gt;10, C653, IF(SUMIFS($K:$K, $C:$C, C653, $P:$P, "&gt;="&amp;DATE(YEAR(P653),MONTH(P653),1), $P:$P, "&lt;="&amp;EOMONTH(P653,0))&gt;10, C653, "")), ""))), "")</f>
        <v/>
      </c>
      <c r="U653" t="str">
        <f>IF(AND(P653&lt;&gt;"", P653&gt;=DATE(YEAR(P653),MONTH(P653),1), SUMIFS($K:$K, $C:$C, C653, $P:$P, "&gt;="&amp;DATE(YEAR(P653),MONTH(P653),1), $P:$P, "&lt;="&amp;EOMONTH(P653,0))&gt;10), K653, "")</f>
        <v/>
      </c>
      <c r="V653" t="str">
        <f>IF(AND(P653&lt;&gt;"", P653&gt;=DATE(YEAR(P653),MONTH(P653),1), SUMIFS($K:$K, $C:$C, C653, $P:$P, "&gt;="&amp;DATE(YEAR(P653),MONTH(P653),1), $P:$P, "&lt;="&amp;EOMONTH(P653,0))&gt;10), YEAR(P653), "")</f>
        <v/>
      </c>
      <c r="W653" t="str">
        <f>IF(AND(P653&lt;&gt;"", P653&gt;=DATE(YEAR(P653),MONTH(P653),1), SUMIFS($K:$K, $C:$C, C653, $P:$P, "&gt;="&amp;DATE(YEAR(P653),MONTH(P653),1), $P:$P, "&lt;="&amp;EOMONTH(P653,0))&gt;10), TEXT(P653, "MMMM"), "")</f>
        <v/>
      </c>
      <c r="X653" t="str" cm="1">
        <f t="array" ref="X653">IF(AND(P653&lt;&gt;"", P653&gt;=DATE(YEAR(P653),MONTH(P653),1), SUMIFS($K:$K, $C:$C, C653, $P:$P, "&gt;="&amp;DATE(YEAR(P653),MONTH(P653),1), $P:$P, "&lt;="&amp;EOMONTH(P653,0))&gt;10), _xlfn.TEXTJOIN(", ", TRUE, _xlfn._xlws.FILTER($R:$R, ($C:$C=C653) * ($P:$P&gt;=DATE(YEAR(P653),MONTH(P653),1)) * ($P:$P&lt;=EOMONTH(P653,0)))), "")</f>
        <v/>
      </c>
      <c r="Y653" t="str" cm="1">
        <f t="array" ref="Y653">IF(AND(P653&lt;&gt;"", P653&gt;=DATE(YEAR(P653),MONTH(P653),1), SUMIFS($K:$K, $C:$C, C653, $P:$P, "&gt;="&amp;DATE(YEAR(P653),MONTH(P653),1), $P:$P, "&lt;="&amp;EOMONTH(P653,0))&gt;10), _xlfn.TEXTJOIN(", ", TRUE, _xlfn._xlws.FILTER($S:$S, ($C:$C=C653) * ($P:$P&gt;=DATE(YEAR(P653),MONTH(P653),1)) * ($P:$P&lt;=EOMONTH(P653,0)))), "")</f>
        <v/>
      </c>
    </row>
    <row r="654" spans="1:25" x14ac:dyDescent="0.25">
      <c r="A654" s="83">
        <v>647</v>
      </c>
      <c r="B654" s="111" t="s">
        <v>26038</v>
      </c>
      <c r="C654" s="159" t="str">
        <f>_xlfn.XLOOKUP(D654,[1]!Data[CEDULA],[1]!Data[Nombre Completo],"No Existe",0,1)</f>
        <v>CARLOS ALBERTO TORRES LEON</v>
      </c>
      <c r="D654" s="162">
        <v>72051803</v>
      </c>
      <c r="E654" s="139">
        <f>IFERROR(_xlfn.NUMBERVALUE(Data[[#This Row],[CEDULA ]],",","."),_xlfn.NUMBERVALUE(Data[[#This Row],[CEDULA ]],".",","))</f>
        <v>72051803</v>
      </c>
      <c r="F654" s="139" t="str">
        <f>_xlfn.XLOOKUP(E654,[1]!Data[CEDULA],[1]!Data[CARGO],"No Existe",0,1)</f>
        <v>BARMAN</v>
      </c>
      <c r="G654" s="24" t="str">
        <f>_xlfn.XLOOKUP(E654,[1]!Data[CEDULA],[1]!Data[EMPRESA DONDE PRESTA SERVICIO],"No Existe",0,1)</f>
        <v>COMFAMILIAR ATLANTICO</v>
      </c>
      <c r="H654" s="24" t="str">
        <f>_xlfn.XLOOKUP(E654,[1]!Data[CEDULA],[1]!Data[UBICACIÓN],"No Existe",0,1)</f>
        <v>SEDE CARIBE</v>
      </c>
      <c r="I654" s="24" t="s">
        <v>25912</v>
      </c>
      <c r="J654" s="111" t="str">
        <f>UPPER(TEXT(Data[[#This Row],[F. INICIO]],"mmmm"))</f>
        <v>ENERO</v>
      </c>
      <c r="K654" s="15">
        <v>2</v>
      </c>
      <c r="L654" s="11" t="s">
        <v>5</v>
      </c>
      <c r="M654" s="11" t="s">
        <v>25630</v>
      </c>
      <c r="N654" s="141" t="str">
        <f>_xlfn.XLOOKUP(D654,[1]!Data[CEDULA],[1]!Data[EPS/SURA],"No Existe",0,1)</f>
        <v>E.P.S SANITAS</v>
      </c>
      <c r="O654" s="10">
        <f>YEAR(Data[[#This Row],[F. INICIO]])</f>
        <v>2018</v>
      </c>
      <c r="P654" s="62">
        <v>43102</v>
      </c>
      <c r="Q654" s="62">
        <v>43103</v>
      </c>
      <c r="R654" s="12" t="s">
        <v>11132</v>
      </c>
      <c r="S654" s="92" t="str">
        <f>IF(Data[[#This Row],[TIPO DE INCAPACIDAD]]="LICENCIA DE PATERNIDAD","Licencia de paternidad",IF(Data[[#This Row],[TIPO DE INCAPACIDAD]]="LICENCIA DE LUTO","Licencia de Luto",_xlfn.IFNA(VLOOKUP(R654,'CIE-10 PARA RIPS'!$A$6:B13819,2,0),"No especificado")))</f>
        <v>Tumor benigno de la laringe</v>
      </c>
      <c r="T654" t="str">
        <f>IF(P654&lt;&gt;"", IF(P654&gt;0, IF(P654&lt;=DATE(YEAR(P654),MONTH(P654),DAY(P654)), IF(P654&gt;=DATE(YEAR(P654),MONTH(P654),1), IF(K654&gt;10, C654, IF(SUMIFS($K:$K, $C:$C, C654, $P:$P, "&gt;="&amp;DATE(YEAR(P654),MONTH(P654),1), $P:$P, "&lt;="&amp;EOMONTH(P654,0))&gt;10, C654, "")), ""))), "")</f>
        <v>CARLOS ALBERTO TORRES LEON</v>
      </c>
      <c r="U654">
        <f>IF(AND(P654&lt;&gt;"", P654&gt;=DATE(YEAR(P654),MONTH(P654),1), SUMIFS($K:$K, $C:$C, C654, $P:$P, "&gt;="&amp;DATE(YEAR(P654),MONTH(P654),1), $P:$P, "&lt;="&amp;EOMONTH(P654,0))&gt;10), K654, "")</f>
        <v>2</v>
      </c>
      <c r="V654">
        <f>IF(AND(P654&lt;&gt;"", P654&gt;=DATE(YEAR(P654),MONTH(P654),1), SUMIFS($K:$K, $C:$C, C654, $P:$P, "&gt;="&amp;DATE(YEAR(P654),MONTH(P654),1), $P:$P, "&lt;="&amp;EOMONTH(P654,0))&gt;10), YEAR(P654), "")</f>
        <v>2018</v>
      </c>
      <c r="W654" t="str">
        <f>IF(AND(P654&lt;&gt;"", P654&gt;=DATE(YEAR(P654),MONTH(P654),1), SUMIFS($K:$K, $C:$C, C654, $P:$P, "&gt;="&amp;DATE(YEAR(P654),MONTH(P654),1), $P:$P, "&lt;="&amp;EOMONTH(P654,0))&gt;10), TEXT(P654, "MMMM"), "")</f>
        <v>enero</v>
      </c>
      <c r="X654" t="str" cm="1">
        <f t="array" ref="X654">IF(AND(P654&lt;&gt;"", P654&gt;=DATE(YEAR(P654),MONTH(P654),1), SUMIFS($K:$K, $C:$C, C654, $P:$P, "&gt;="&amp;DATE(YEAR(P654),MONTH(P654),1), $P:$P, "&lt;="&amp;EOMONTH(P654,0))&gt;10), _xlfn.TEXTJOIN(", ", TRUE, _xlfn._xlws.FILTER($R:$R, ($C:$C=C654) * ($P:$P&gt;=DATE(YEAR(P654),MONTH(P654),1)) * ($P:$P&lt;=EOMONTH(P654,0)))), "")</f>
        <v>D142, G442, D141, G442</v>
      </c>
      <c r="Y654" t="str" cm="1">
        <f t="array" ref="Y654">IF(AND(P654&lt;&gt;"", P654&gt;=DATE(YEAR(P654),MONTH(P654),1), SUMIFS($K:$K, $C:$C, C654, $P:$P, "&gt;="&amp;DATE(YEAR(P654),MONTH(P654),1), $P:$P, "&lt;="&amp;EOMONTH(P654,0))&gt;10), _xlfn.TEXTJOIN(", ", TRUE, _xlfn._xlws.FILTER($S:$S, ($C:$C=C654) * ($P:$P&gt;=DATE(YEAR(P654),MONTH(P654),1)) * ($P:$P&lt;=EOMONTH(P654,0)))), "")</f>
        <v>Tumor benigno de la traquea, Cefalea debida a tension, Tumor benigno de la laringe, Cefalea debida a tension</v>
      </c>
    </row>
    <row r="655" spans="1:25" x14ac:dyDescent="0.25">
      <c r="A655" s="83">
        <v>648</v>
      </c>
      <c r="B655" s="111" t="s">
        <v>26038</v>
      </c>
      <c r="C655" s="159" t="str">
        <f>_xlfn.XLOOKUP(D655,[1]!Data[CEDULA],[1]!Data[Nombre Completo],"No Existe",0,1)</f>
        <v>LUIS ALFREDO BARRIOS RIOS</v>
      </c>
      <c r="D655">
        <v>1042428984</v>
      </c>
      <c r="E655" s="139">
        <f>IFERROR(_xlfn.NUMBERVALUE(Data[[#This Row],[CEDULA ]],",","."),_xlfn.NUMBERVALUE(Data[[#This Row],[CEDULA ]],".",","))</f>
        <v>1042428984</v>
      </c>
      <c r="F655" s="139" t="str">
        <f>_xlfn.XLOOKUP(E655,[1]!Data[CEDULA],[1]!Data[CARGO],"No Existe",0,1)</f>
        <v>CHEF</v>
      </c>
      <c r="G655" s="24" t="str">
        <f>_xlfn.XLOOKUP(E655,[1]!Data[CEDULA],[1]!Data[EMPRESA DONDE PRESTA SERVICIO],"No Existe",0,1)</f>
        <v>COMFAMILIAR ATLANTICO</v>
      </c>
      <c r="H655" s="24" t="str">
        <f>_xlfn.XLOOKUP(E655,[1]!Data[CEDULA],[1]!Data[UBICACIÓN],"No Existe",0,1)</f>
        <v>SEDE NORTE MERCADEO</v>
      </c>
      <c r="I655" s="24" t="s">
        <v>25912</v>
      </c>
      <c r="J655" s="111" t="str">
        <f>UPPER(TEXT(Data[[#This Row],[F. INICIO]],"mmmm"))</f>
        <v>ABRIL</v>
      </c>
      <c r="K655" s="15">
        <v>14</v>
      </c>
      <c r="L655" s="11" t="s">
        <v>5</v>
      </c>
      <c r="M655" s="11" t="s">
        <v>25630</v>
      </c>
      <c r="N655" s="141" t="str">
        <f>_xlfn.XLOOKUP(D655,[1]!Data[CEDULA],[1]!Data[EPS/SURA],"No Existe",0,1)</f>
        <v>SALUD TOTAL</v>
      </c>
      <c r="O655" s="10">
        <f>YEAR(Data[[#This Row],[F. INICIO]])</f>
        <v>2021</v>
      </c>
      <c r="P655" s="62">
        <v>44307</v>
      </c>
      <c r="Q655" s="62">
        <v>44320</v>
      </c>
      <c r="R655" s="12" t="s">
        <v>12827</v>
      </c>
      <c r="S655" s="92" t="str">
        <f>IF(Data[[#This Row],[TIPO DE INCAPACIDAD]]="LICENCIA DE PATERNIDAD","Licencia de paternidad",IF(Data[[#This Row],[TIPO DE INCAPACIDAD]]="LICENCIA DE LUTO","Licencia de Luto",_xlfn.IFNA(VLOOKUP(R655,'CIE-10 PARA RIPS'!$A$6:B13820,2,0),"No especificado")))</f>
        <v>COVID-19, virus identificado</v>
      </c>
      <c r="T655" t="str">
        <f>IF(P655&lt;&gt;"", IF(P655&gt;0, IF(P655&lt;=DATE(YEAR(P655),MONTH(P655),DAY(P655)), IF(P655&gt;=DATE(YEAR(P655),MONTH(P655),1), IF(K655&gt;10, C655, IF(SUMIFS($K:$K, $C:$C, C655, $P:$P, "&gt;="&amp;DATE(YEAR(P655),MONTH(P655),1), $P:$P, "&lt;="&amp;EOMONTH(P655,0))&gt;10, C655, "")), ""))), "")</f>
        <v>LUIS ALFREDO BARRIOS RIOS</v>
      </c>
      <c r="U655">
        <f>IF(AND(P655&lt;&gt;"", P655&gt;=DATE(YEAR(P655),MONTH(P655),1), SUMIFS($K:$K, $C:$C, C655, $P:$P, "&gt;="&amp;DATE(YEAR(P655),MONTH(P655),1), $P:$P, "&lt;="&amp;EOMONTH(P655,0))&gt;10), K655, "")</f>
        <v>14</v>
      </c>
      <c r="V655">
        <f>IF(AND(P655&lt;&gt;"", P655&gt;=DATE(YEAR(P655),MONTH(P655),1), SUMIFS($K:$K, $C:$C, C655, $P:$P, "&gt;="&amp;DATE(YEAR(P655),MONTH(P655),1), $P:$P, "&lt;="&amp;EOMONTH(P655,0))&gt;10), YEAR(P655), "")</f>
        <v>2021</v>
      </c>
      <c r="W655" t="str">
        <f>IF(AND(P655&lt;&gt;"", P655&gt;=DATE(YEAR(P655),MONTH(P655),1), SUMIFS($K:$K, $C:$C, C655, $P:$P, "&gt;="&amp;DATE(YEAR(P655),MONTH(P655),1), $P:$P, "&lt;="&amp;EOMONTH(P655,0))&gt;10), TEXT(P655, "MMMM"), "")</f>
        <v>abril</v>
      </c>
      <c r="X655" t="str" cm="1">
        <f t="array" ref="X655">IF(AND(P655&lt;&gt;"", P655&gt;=DATE(YEAR(P655),MONTH(P655),1), SUMIFS($K:$K, $C:$C, C655, $P:$P, "&gt;="&amp;DATE(YEAR(P655),MONTH(P655),1), $P:$P, "&lt;="&amp;EOMONTH(P655,0))&gt;10), _xlfn.TEXTJOIN(", ", TRUE, _xlfn._xlws.FILTER($R:$R, ($C:$C=C655) * ($P:$P&gt;=DATE(YEAR(P655),MONTH(P655),1)) * ($P:$P&lt;=EOMONTH(P655,0)))), "")</f>
        <v>U071</v>
      </c>
      <c r="Y655" t="str" cm="1">
        <f t="array" ref="Y655">IF(AND(P655&lt;&gt;"", P655&gt;=DATE(YEAR(P655),MONTH(P655),1), SUMIFS($K:$K, $C:$C, C655, $P:$P, "&gt;="&amp;DATE(YEAR(P655),MONTH(P655),1), $P:$P, "&lt;="&amp;EOMONTH(P655,0))&gt;10), _xlfn.TEXTJOIN(", ", TRUE, _xlfn._xlws.FILTER($S:$S, ($C:$C=C655) * ($P:$P&gt;=DATE(YEAR(P655),MONTH(P655),1)) * ($P:$P&lt;=EOMONTH(P655,0)))), "")</f>
        <v>COVID-19, virus identificado</v>
      </c>
    </row>
    <row r="656" spans="1:25" x14ac:dyDescent="0.25">
      <c r="A656" s="83">
        <v>649</v>
      </c>
      <c r="B656" s="111" t="s">
        <v>26038</v>
      </c>
      <c r="C656" s="159" t="str">
        <f>_xlfn.XLOOKUP(D656,[1]!Data[CEDULA],[1]!Data[Nombre Completo],"No Existe",0,1)</f>
        <v>DUBERLYS ISABEL ESCORCIA DE LA CRUZ</v>
      </c>
      <c r="D656" s="162">
        <v>1042456945</v>
      </c>
      <c r="E656" s="139">
        <f>IFERROR(_xlfn.NUMBERVALUE(Data[[#This Row],[CEDULA ]],",","."),_xlfn.NUMBERVALUE(Data[[#This Row],[CEDULA ]],".",","))</f>
        <v>1042456945</v>
      </c>
      <c r="F656" s="139" t="str">
        <f>_xlfn.XLOOKUP(E656,[1]!Data[CEDULA],[1]!Data[CARGO],"No Existe",0,1)</f>
        <v>AUXILIAR</v>
      </c>
      <c r="G656" s="24" t="str">
        <f>_xlfn.XLOOKUP(E656,[1]!Data[CEDULA],[1]!Data[EMPRESA DONDE PRESTA SERVICIO],"No Existe",0,1)</f>
        <v>COMFAMILIAR ATLANTICO</v>
      </c>
      <c r="H656" s="24" t="str">
        <f>_xlfn.XLOOKUP(E656,[1]!Data[CEDULA],[1]!Data[UBICACIÓN],"No Existe",0,1)</f>
        <v>C.ATENCION. C.76</v>
      </c>
      <c r="I656" s="24" t="s">
        <v>25911</v>
      </c>
      <c r="J656" s="111" t="str">
        <f>UPPER(TEXT(Data[[#This Row],[F. INICIO]],"mmmm"))</f>
        <v>JUNIO</v>
      </c>
      <c r="K656" s="15">
        <v>3</v>
      </c>
      <c r="L656" s="11" t="s">
        <v>5</v>
      </c>
      <c r="M656" s="11" t="s">
        <v>25630</v>
      </c>
      <c r="N656" s="141" t="str">
        <f>_xlfn.XLOOKUP(D656,[1]!Data[CEDULA],[1]!Data[EPS/SURA],"No Existe",0,1)</f>
        <v>NUEVA E.P.S.</v>
      </c>
      <c r="O656" s="10">
        <f>YEAR(Data[[#This Row],[F. INICIO]])</f>
        <v>2018</v>
      </c>
      <c r="P656" s="62">
        <v>43269</v>
      </c>
      <c r="Q656" s="62">
        <v>43271</v>
      </c>
      <c r="R656" s="12" t="s">
        <v>8647</v>
      </c>
      <c r="S656" s="92" t="str">
        <f>IF(Data[[#This Row],[TIPO DE INCAPACIDAD]]="LICENCIA DE PATERNIDAD","Licencia de paternidad",IF(Data[[#This Row],[TIPO DE INCAPACIDAD]]="LICENCIA DE LUTO","Licencia de Luto",_xlfn.IFNA(VLOOKUP(R656,'CIE-10 PARA RIPS'!$A$6:B13821,2,0),"No especificado")))</f>
        <v>Raiz dental retenida</v>
      </c>
      <c r="T656" t="str">
        <f>IF(P656&lt;&gt;"", IF(P656&gt;0, IF(P656&lt;=DATE(YEAR(P656),MONTH(P656),DAY(P656)), IF(P656&gt;=DATE(YEAR(P656),MONTH(P656),1), IF(K656&gt;10, C656, IF(SUMIFS($K:$K, $C:$C, C656, $P:$P, "&gt;="&amp;DATE(YEAR(P656),MONTH(P656),1), $P:$P, "&lt;="&amp;EOMONTH(P656,0))&gt;10, C656, "")), ""))), "")</f>
        <v/>
      </c>
      <c r="U656" t="str">
        <f>IF(AND(P656&lt;&gt;"", P656&gt;=DATE(YEAR(P656),MONTH(P656),1), SUMIFS($K:$K, $C:$C, C656, $P:$P, "&gt;="&amp;DATE(YEAR(P656),MONTH(P656),1), $P:$P, "&lt;="&amp;EOMONTH(P656,0))&gt;10), K656, "")</f>
        <v/>
      </c>
      <c r="V656" t="str">
        <f>IF(AND(P656&lt;&gt;"", P656&gt;=DATE(YEAR(P656),MONTH(P656),1), SUMIFS($K:$K, $C:$C, C656, $P:$P, "&gt;="&amp;DATE(YEAR(P656),MONTH(P656),1), $P:$P, "&lt;="&amp;EOMONTH(P656,0))&gt;10), YEAR(P656), "")</f>
        <v/>
      </c>
      <c r="W656" t="str">
        <f>IF(AND(P656&lt;&gt;"", P656&gt;=DATE(YEAR(P656),MONTH(P656),1), SUMIFS($K:$K, $C:$C, C656, $P:$P, "&gt;="&amp;DATE(YEAR(P656),MONTH(P656),1), $P:$P, "&lt;="&amp;EOMONTH(P656,0))&gt;10), TEXT(P656, "MMMM"), "")</f>
        <v/>
      </c>
      <c r="X656" t="str" cm="1">
        <f t="array" ref="X656">IF(AND(P656&lt;&gt;"", P656&gt;=DATE(YEAR(P656),MONTH(P656),1), SUMIFS($K:$K, $C:$C, C656, $P:$P, "&gt;="&amp;DATE(YEAR(P656),MONTH(P656),1), $P:$P, "&lt;="&amp;EOMONTH(P656,0))&gt;10), _xlfn.TEXTJOIN(", ", TRUE, _xlfn._xlws.FILTER($R:$R, ($C:$C=C656) * ($P:$P&gt;=DATE(YEAR(P656),MONTH(P656),1)) * ($P:$P&lt;=EOMONTH(P656,0)))), "")</f>
        <v/>
      </c>
      <c r="Y656" t="str" cm="1">
        <f t="array" ref="Y656">IF(AND(P656&lt;&gt;"", P656&gt;=DATE(YEAR(P656),MONTH(P656),1), SUMIFS($K:$K, $C:$C, C656, $P:$P, "&gt;="&amp;DATE(YEAR(P656),MONTH(P656),1), $P:$P, "&lt;="&amp;EOMONTH(P656,0))&gt;10), _xlfn.TEXTJOIN(", ", TRUE, _xlfn._xlws.FILTER($S:$S, ($C:$C=C656) * ($P:$P&gt;=DATE(YEAR(P656),MONTH(P656),1)) * ($P:$P&lt;=EOMONTH(P656,0)))), "")</f>
        <v/>
      </c>
    </row>
    <row r="657" spans="1:25" x14ac:dyDescent="0.25">
      <c r="A657" s="83">
        <v>650</v>
      </c>
      <c r="B657" s="111" t="s">
        <v>26038</v>
      </c>
      <c r="C657" s="159" t="str">
        <f>_xlfn.XLOOKUP(D657,[1]!Data[CEDULA],[1]!Data[Nombre Completo],"No Existe",0,1)</f>
        <v>LUIS JOSE VARGAS DE LA HOZ</v>
      </c>
      <c r="D657">
        <v>1045694839</v>
      </c>
      <c r="E657" s="139">
        <f>IFERROR(_xlfn.NUMBERVALUE(Data[[#This Row],[CEDULA ]],",","."),_xlfn.NUMBERVALUE(Data[[#This Row],[CEDULA ]],".",","))</f>
        <v>1045694839</v>
      </c>
      <c r="F657" s="139" t="str">
        <f>_xlfn.XLOOKUP(E657,[1]!Data[CEDULA],[1]!Data[CARGO],"No Existe",0,1)</f>
        <v>AUXILIAR DE BAR</v>
      </c>
      <c r="G657" s="24" t="str">
        <f>_xlfn.XLOOKUP(E657,[1]!Data[CEDULA],[1]!Data[EMPRESA DONDE PRESTA SERVICIO],"No Existe",0,1)</f>
        <v>CENTURION FOODS S.A.S.</v>
      </c>
      <c r="H657" s="24" t="str">
        <f>_xlfn.XLOOKUP(E657,[1]!Data[CEDULA],[1]!Data[UBICACIÓN],"No Existe",0,1)</f>
        <v>CENTURION FOODS</v>
      </c>
      <c r="I657" s="24" t="s">
        <v>25912</v>
      </c>
      <c r="J657" s="111" t="str">
        <f>UPPER(TEXT(Data[[#This Row],[F. INICIO]],"mmmm"))</f>
        <v>OCTUBRE</v>
      </c>
      <c r="K657" s="15">
        <v>4</v>
      </c>
      <c r="L657" s="11" t="s">
        <v>5</v>
      </c>
      <c r="M657" s="11" t="s">
        <v>25630</v>
      </c>
      <c r="N657" s="141" t="str">
        <f>_xlfn.XLOOKUP(D657,[1]!Data[CEDULA],[1]!Data[EPS/SURA],"No Existe",0,1)</f>
        <v>EPS/SURA</v>
      </c>
      <c r="O657" s="10">
        <f>YEAR(Data[[#This Row],[F. INICIO]])</f>
        <v>2018</v>
      </c>
      <c r="P657" s="62">
        <v>43390</v>
      </c>
      <c r="Q657" s="62">
        <v>43393</v>
      </c>
      <c r="R657" s="12" t="s">
        <v>11945</v>
      </c>
      <c r="S657" s="92" t="str">
        <f>IF(Data[[#This Row],[TIPO DE INCAPACIDAD]]="LICENCIA DE PATERNIDAD","Licencia de paternidad",IF(Data[[#This Row],[TIPO DE INCAPACIDAD]]="LICENCIA DE LUTO","Licencia de Luto",_xlfn.IFNA(VLOOKUP(R657,'CIE-10 PARA RIPS'!$A$6:B13822,2,0),"No especificado")))</f>
        <v>Parotiditis, sin complicaciones</v>
      </c>
      <c r="T657" t="str">
        <f>IF(P657&lt;&gt;"", IF(P657&gt;0, IF(P657&lt;=DATE(YEAR(P657),MONTH(P657),DAY(P657)), IF(P657&gt;=DATE(YEAR(P657),MONTH(P657),1), IF(K657&gt;10, C657, IF(SUMIFS($K:$K, $C:$C, C657, $P:$P, "&gt;="&amp;DATE(YEAR(P657),MONTH(P657),1), $P:$P, "&lt;="&amp;EOMONTH(P657,0))&gt;10, C657, "")), ""))), "")</f>
        <v/>
      </c>
      <c r="U657" t="str">
        <f>IF(AND(P657&lt;&gt;"", P657&gt;=DATE(YEAR(P657),MONTH(P657),1), SUMIFS($K:$K, $C:$C, C657, $P:$P, "&gt;="&amp;DATE(YEAR(P657),MONTH(P657),1), $P:$P, "&lt;="&amp;EOMONTH(P657,0))&gt;10), K657, "")</f>
        <v/>
      </c>
      <c r="V657" t="str">
        <f>IF(AND(P657&lt;&gt;"", P657&gt;=DATE(YEAR(P657),MONTH(P657),1), SUMIFS($K:$K, $C:$C, C657, $P:$P, "&gt;="&amp;DATE(YEAR(P657),MONTH(P657),1), $P:$P, "&lt;="&amp;EOMONTH(P657,0))&gt;10), YEAR(P657), "")</f>
        <v/>
      </c>
      <c r="W657" t="str">
        <f>IF(AND(P657&lt;&gt;"", P657&gt;=DATE(YEAR(P657),MONTH(P657),1), SUMIFS($K:$K, $C:$C, C657, $P:$P, "&gt;="&amp;DATE(YEAR(P657),MONTH(P657),1), $P:$P, "&lt;="&amp;EOMONTH(P657,0))&gt;10), TEXT(P657, "MMMM"), "")</f>
        <v/>
      </c>
      <c r="X657" t="str" cm="1">
        <f t="array" ref="X657">IF(AND(P657&lt;&gt;"", P657&gt;=DATE(YEAR(P657),MONTH(P657),1), SUMIFS($K:$K, $C:$C, C657, $P:$P, "&gt;="&amp;DATE(YEAR(P657),MONTH(P657),1), $P:$P, "&lt;="&amp;EOMONTH(P657,0))&gt;10), _xlfn.TEXTJOIN(", ", TRUE, _xlfn._xlws.FILTER($R:$R, ($C:$C=C657) * ($P:$P&gt;=DATE(YEAR(P657),MONTH(P657),1)) * ($P:$P&lt;=EOMONTH(P657,0)))), "")</f>
        <v/>
      </c>
      <c r="Y657" t="str" cm="1">
        <f t="array" ref="Y657">IF(AND(P657&lt;&gt;"", P657&gt;=DATE(YEAR(P657),MONTH(P657),1), SUMIFS($K:$K, $C:$C, C657, $P:$P, "&gt;="&amp;DATE(YEAR(P657),MONTH(P657),1), $P:$P, "&lt;="&amp;EOMONTH(P657,0))&gt;10), _xlfn.TEXTJOIN(", ", TRUE, _xlfn._xlws.FILTER($S:$S, ($C:$C=C657) * ($P:$P&gt;=DATE(YEAR(P657),MONTH(P657),1)) * ($P:$P&lt;=EOMONTH(P657,0)))), "")</f>
        <v/>
      </c>
    </row>
    <row r="658" spans="1:25" x14ac:dyDescent="0.25">
      <c r="A658" s="83">
        <v>651</v>
      </c>
      <c r="B658" s="111" t="s">
        <v>26038</v>
      </c>
      <c r="C658" s="159" t="str">
        <f>_xlfn.XLOOKUP(D658,[1]!Data[CEDULA],[1]!Data[Nombre Completo],"No Existe",0,1)</f>
        <v>MAIRA ALEJANDRA MARRIAGA BOLAÑOS</v>
      </c>
      <c r="D658">
        <v>1143460389</v>
      </c>
      <c r="E658" s="139">
        <f>IFERROR(_xlfn.NUMBERVALUE(Data[[#This Row],[CEDULA ]],",","."),_xlfn.NUMBERVALUE(Data[[#This Row],[CEDULA ]],".",","))</f>
        <v>1143460389</v>
      </c>
      <c r="F658" s="139" t="str">
        <f>_xlfn.XLOOKUP(E658,[1]!Data[CEDULA],[1]!Data[CARGO],"No Existe",0,1)</f>
        <v>SUPERNUMERARIO(A)</v>
      </c>
      <c r="G658" s="24" t="str">
        <f>_xlfn.XLOOKUP(E658,[1]!Data[CEDULA],[1]!Data[EMPRESA DONDE PRESTA SERVICIO],"No Existe",0,1)</f>
        <v>COMFAMILIAR ATLANTICO</v>
      </c>
      <c r="H658" s="24" t="str">
        <f>_xlfn.XLOOKUP(E658,[1]!Data[CEDULA],[1]!Data[UBICACIÓN],"No Existe",0,1)</f>
        <v>SEDE NORTE</v>
      </c>
      <c r="I658" s="24" t="s">
        <v>25911</v>
      </c>
      <c r="J658" s="111" t="str">
        <f>UPPER(TEXT(Data[[#This Row],[F. INICIO]],"mmmm"))</f>
        <v>OCTUBRE</v>
      </c>
      <c r="K658" s="15">
        <v>3</v>
      </c>
      <c r="L658" s="11" t="s">
        <v>5</v>
      </c>
      <c r="M658" s="11" t="s">
        <v>25630</v>
      </c>
      <c r="N658" s="141" t="str">
        <f>_xlfn.XLOOKUP(D658,[1]!Data[CEDULA],[1]!Data[EPS/SURA],"No Existe",0,1)</f>
        <v>SALUD TOTAL</v>
      </c>
      <c r="O658" s="10">
        <f>YEAR(Data[[#This Row],[F. INICIO]])</f>
        <v>2023</v>
      </c>
      <c r="P658" s="62">
        <v>45206</v>
      </c>
      <c r="Q658" s="62">
        <v>45208</v>
      </c>
      <c r="R658" s="12" t="s">
        <v>75</v>
      </c>
      <c r="S658" s="92" t="str">
        <f>IF(Data[[#This Row],[TIPO DE INCAPACIDAD]]="LICENCIA DE PATERNIDAD","Licencia de paternidad",IF(Data[[#This Row],[TIPO DE INCAPACIDAD]]="LICENCIA DE LUTO","Licencia de Luto",_xlfn.IFNA(VLOOKUP(R658,'CIE-10 PARA RIPS'!$A$6:B13823,2,0),"No especificado")))</f>
        <v>Dolor pelvico y perineal</v>
      </c>
      <c r="T658" t="str">
        <f>IF(P658&lt;&gt;"", IF(P658&gt;0, IF(P658&lt;=DATE(YEAR(P658),MONTH(P658),DAY(P658)), IF(P658&gt;=DATE(YEAR(P658),MONTH(P658),1), IF(K658&gt;10, C658, IF(SUMIFS($K:$K, $C:$C, C658, $P:$P, "&gt;="&amp;DATE(YEAR(P658),MONTH(P658),1), $P:$P, "&lt;="&amp;EOMONTH(P658,0))&gt;10, C658, "")), ""))), "")</f>
        <v>MAIRA ALEJANDRA MARRIAGA BOLAÑOS</v>
      </c>
      <c r="U658">
        <f>IF(AND(P658&lt;&gt;"", P658&gt;=DATE(YEAR(P658),MONTH(P658),1), SUMIFS($K:$K, $C:$C, C658, $P:$P, "&gt;="&amp;DATE(YEAR(P658),MONTH(P658),1), $P:$P, "&lt;="&amp;EOMONTH(P658,0))&gt;10), K658, "")</f>
        <v>3</v>
      </c>
      <c r="V658">
        <f>IF(AND(P658&lt;&gt;"", P658&gt;=DATE(YEAR(P658),MONTH(P658),1), SUMIFS($K:$K, $C:$C, C658, $P:$P, "&gt;="&amp;DATE(YEAR(P658),MONTH(P658),1), $P:$P, "&lt;="&amp;EOMONTH(P658,0))&gt;10), YEAR(P658), "")</f>
        <v>2023</v>
      </c>
      <c r="W658" t="str">
        <f>IF(AND(P658&lt;&gt;"", P658&gt;=DATE(YEAR(P658),MONTH(P658),1), SUMIFS($K:$K, $C:$C, C658, $P:$P, "&gt;="&amp;DATE(YEAR(P658),MONTH(P658),1), $P:$P, "&lt;="&amp;EOMONTH(P658,0))&gt;10), TEXT(P658, "MMMM"), "")</f>
        <v>octubre</v>
      </c>
      <c r="X658" t="str" cm="1">
        <f t="array" ref="X658">IF(AND(P658&lt;&gt;"", P658&gt;=DATE(YEAR(P658),MONTH(P658),1), SUMIFS($K:$K, $C:$C, C658, $P:$P, "&gt;="&amp;DATE(YEAR(P658),MONTH(P658),1), $P:$P, "&lt;="&amp;EOMONTH(P658,0))&gt;10), _xlfn.TEXTJOIN(", ", TRUE, _xlfn._xlws.FILTER($R:$R, ($C:$C=C658) * ($P:$P&gt;=DATE(YEAR(P658),MONTH(P658),1)) * ($P:$P&lt;=EOMONTH(P658,0)))), "")</f>
        <v>O16X, R102</v>
      </c>
      <c r="Y658" t="str" cm="1">
        <f t="array" ref="Y658">IF(AND(P658&lt;&gt;"", P658&gt;=DATE(YEAR(P658),MONTH(P658),1), SUMIFS($K:$K, $C:$C, C658, $P:$P, "&gt;="&amp;DATE(YEAR(P658),MONTH(P658),1), $P:$P, "&lt;="&amp;EOMONTH(P658,0))&gt;10), _xlfn.TEXTJOIN(", ", TRUE, _xlfn._xlws.FILTER($S:$S, ($C:$C=C658) * ($P:$P&gt;=DATE(YEAR(P658),MONTH(P658),1)) * ($P:$P&lt;=EOMONTH(P658,0)))), "")</f>
        <v>Hipertension materna, no especificada, Dolor pelvico y perineal</v>
      </c>
    </row>
    <row r="659" spans="1:25" x14ac:dyDescent="0.25">
      <c r="A659" s="83">
        <v>652</v>
      </c>
      <c r="B659" s="111" t="s">
        <v>26038</v>
      </c>
      <c r="C659" s="159" t="str">
        <f>_xlfn.XLOOKUP(D659,[1]!Data[CEDULA],[1]!Data[Nombre Completo],"No Existe",0,1)</f>
        <v>LORAINNE PAOLA MOLINA PADILLA</v>
      </c>
      <c r="D659" s="162">
        <v>1044392755</v>
      </c>
      <c r="E659" s="139">
        <f>IFERROR(_xlfn.NUMBERVALUE(Data[[#This Row],[CEDULA ]],",","."),_xlfn.NUMBERVALUE(Data[[#This Row],[CEDULA ]],".",","))</f>
        <v>1044392755</v>
      </c>
      <c r="F659" s="139" t="str">
        <f>_xlfn.XLOOKUP(E659,[1]!Data[CEDULA],[1]!Data[CARGO],"No Existe",0,1)</f>
        <v>COCINERO 1</v>
      </c>
      <c r="G659" s="24" t="str">
        <f>_xlfn.XLOOKUP(E659,[1]!Data[CEDULA],[1]!Data[EMPRESA DONDE PRESTA SERVICIO],"No Existe",0,1)</f>
        <v>COMFAMILIAR ATLANTICO</v>
      </c>
      <c r="H659" s="24" t="str">
        <f>_xlfn.XLOOKUP(E659,[1]!Data[CEDULA],[1]!Data[UBICACIÓN],"No Existe",0,1)</f>
        <v>TURIPANA MERCADEO</v>
      </c>
      <c r="I659" s="24" t="s">
        <v>25911</v>
      </c>
      <c r="J659" s="111" t="str">
        <f>UPPER(TEXT(Data[[#This Row],[F. INICIO]],"mmmm"))</f>
        <v>DICIEMBRE</v>
      </c>
      <c r="K659" s="15">
        <v>28</v>
      </c>
      <c r="L659" s="11" t="s">
        <v>5</v>
      </c>
      <c r="M659" s="11" t="s">
        <v>25630</v>
      </c>
      <c r="N659" s="141" t="str">
        <f>_xlfn.XLOOKUP(D659,[1]!Data[CEDULA],[1]!Data[EPS/SURA],"No Existe",0,1)</f>
        <v>FAMISANAR</v>
      </c>
      <c r="O659" s="10">
        <f>YEAR(Data[[#This Row],[F. INICIO]])</f>
        <v>2018</v>
      </c>
      <c r="P659" s="62">
        <v>43457</v>
      </c>
      <c r="Q659" s="62">
        <v>43484</v>
      </c>
      <c r="R659" s="12" t="s">
        <v>6988</v>
      </c>
      <c r="S659" s="92" t="str">
        <f>IF(Data[[#This Row],[TIPO DE INCAPACIDAD]]="LICENCIA DE PATERNIDAD","Licencia de paternidad",IF(Data[[#This Row],[TIPO DE INCAPACIDAD]]="LICENCIA DE LUTO","Licencia de Luto",_xlfn.IFNA(VLOOKUP(R659,'CIE-10 PARA RIPS'!$A$6:B13824,2,0),"No especificado")))</f>
        <v>Aborto espontaneo incompleto, sin complicacion</v>
      </c>
      <c r="T659" t="str">
        <f>IF(P659&lt;&gt;"", IF(P659&gt;0, IF(P659&lt;=DATE(YEAR(P659),MONTH(P659),DAY(P659)), IF(P659&gt;=DATE(YEAR(P659),MONTH(P659),1), IF(K659&gt;10, C659, IF(SUMIFS($K:$K, $C:$C, C659, $P:$P, "&gt;="&amp;DATE(YEAR(P659),MONTH(P659),1), $P:$P, "&lt;="&amp;EOMONTH(P659,0))&gt;10, C659, "")), ""))), "")</f>
        <v>LORAINNE PAOLA MOLINA PADILLA</v>
      </c>
      <c r="U659">
        <f>IF(AND(P659&lt;&gt;"", P659&gt;=DATE(YEAR(P659),MONTH(P659),1), SUMIFS($K:$K, $C:$C, C659, $P:$P, "&gt;="&amp;DATE(YEAR(P659),MONTH(P659),1), $P:$P, "&lt;="&amp;EOMONTH(P659,0))&gt;10), K659, "")</f>
        <v>28</v>
      </c>
      <c r="V659">
        <f>IF(AND(P659&lt;&gt;"", P659&gt;=DATE(YEAR(P659),MONTH(P659),1), SUMIFS($K:$K, $C:$C, C659, $P:$P, "&gt;="&amp;DATE(YEAR(P659),MONTH(P659),1), $P:$P, "&lt;="&amp;EOMONTH(P659,0))&gt;10), YEAR(P659), "")</f>
        <v>2018</v>
      </c>
      <c r="W659" t="str">
        <f>IF(AND(P659&lt;&gt;"", P659&gt;=DATE(YEAR(P659),MONTH(P659),1), SUMIFS($K:$K, $C:$C, C659, $P:$P, "&gt;="&amp;DATE(YEAR(P659),MONTH(P659),1), $P:$P, "&lt;="&amp;EOMONTH(P659,0))&gt;10), TEXT(P659, "MMMM"), "")</f>
        <v>diciembre</v>
      </c>
      <c r="X659" t="str" cm="1">
        <f t="array" ref="X659">IF(AND(P659&lt;&gt;"", P659&gt;=DATE(YEAR(P659),MONTH(P659),1), SUMIFS($K:$K, $C:$C, C659, $P:$P, "&gt;="&amp;DATE(YEAR(P659),MONTH(P659),1), $P:$P, "&lt;="&amp;EOMONTH(P659,0))&gt;10), _xlfn.TEXTJOIN(", ", TRUE, _xlfn._xlws.FILTER($R:$R, ($C:$C=C659) * ($P:$P&gt;=DATE(YEAR(P659),MONTH(P659),1)) * ($P:$P&lt;=EOMONTH(P659,0)))), "")</f>
        <v>O034</v>
      </c>
      <c r="Y659" t="str" cm="1">
        <f t="array" ref="Y659">IF(AND(P659&lt;&gt;"", P659&gt;=DATE(YEAR(P659),MONTH(P659),1), SUMIFS($K:$K, $C:$C, C659, $P:$P, "&gt;="&amp;DATE(YEAR(P659),MONTH(P659),1), $P:$P, "&lt;="&amp;EOMONTH(P659,0))&gt;10), _xlfn.TEXTJOIN(", ", TRUE, _xlfn._xlws.FILTER($S:$S, ($C:$C=C659) * ($P:$P&gt;=DATE(YEAR(P659),MONTH(P659),1)) * ($P:$P&lt;=EOMONTH(P659,0)))), "")</f>
        <v>Aborto espontaneo incompleto, sin complicacion</v>
      </c>
    </row>
    <row r="660" spans="1:25" x14ac:dyDescent="0.25">
      <c r="A660" s="83">
        <v>653</v>
      </c>
      <c r="B660" s="111" t="s">
        <v>26038</v>
      </c>
      <c r="C660" s="159" t="str">
        <f>_xlfn.XLOOKUP(D660,[1]!Data[CEDULA],[1]!Data[Nombre Completo],"No Existe",0,1)</f>
        <v>ADOLFO LEON JIMENEZ PADILLA</v>
      </c>
      <c r="D660" s="162">
        <v>72122933</v>
      </c>
      <c r="E660" s="139">
        <f>IFERROR(_xlfn.NUMBERVALUE(Data[[#This Row],[CEDULA ]],",","."),_xlfn.NUMBERVALUE(Data[[#This Row],[CEDULA ]],".",","))</f>
        <v>72122933</v>
      </c>
      <c r="F660" s="139" t="str">
        <f>_xlfn.XLOOKUP(E660,[1]!Data[CEDULA],[1]!Data[CARGO],"No Existe",0,1)</f>
        <v>AYUDANTE MANTENIMIENTO</v>
      </c>
      <c r="G660" s="24" t="str">
        <f>_xlfn.XLOOKUP(E660,[1]!Data[CEDULA],[1]!Data[EMPRESA DONDE PRESTA SERVICIO],"No Existe",0,1)</f>
        <v>COMFAMILIAR ATLANTICO</v>
      </c>
      <c r="H660" s="24" t="str">
        <f>_xlfn.XLOOKUP(E660,[1]!Data[CEDULA],[1]!Data[UBICACIÓN],"No Existe",0,1)</f>
        <v>CENTRO RECREACIONAL TURIPANA</v>
      </c>
      <c r="I660" s="24" t="s">
        <v>25912</v>
      </c>
      <c r="J660" s="111" t="str">
        <f>UPPER(TEXT(Data[[#This Row],[F. INICIO]],"mmmm"))</f>
        <v>DICIEMBRE</v>
      </c>
      <c r="K660" s="15">
        <v>20</v>
      </c>
      <c r="L660" s="11" t="s">
        <v>94</v>
      </c>
      <c r="M660" s="9" t="s">
        <v>12770</v>
      </c>
      <c r="N660" s="141" t="str">
        <f>_xlfn.XLOOKUP(D660,[1]!Data[CEDULA],[1]!Data[EPS/SURA],"No Existe",0,1)</f>
        <v>SALUD TOTAL</v>
      </c>
      <c r="O660" s="10">
        <f>YEAR(Data[[#This Row],[F. INICIO]])</f>
        <v>2018</v>
      </c>
      <c r="P660" s="62">
        <v>43462</v>
      </c>
      <c r="Q660" s="62">
        <v>43481</v>
      </c>
      <c r="R660" s="12" t="s">
        <v>4935</v>
      </c>
      <c r="S660" s="92" t="str">
        <f>IF(Data[[#This Row],[TIPO DE INCAPACIDAD]]="LICENCIA DE PATERNIDAD","Licencia de paternidad",IF(Data[[#This Row],[TIPO DE INCAPACIDAD]]="LICENCIA DE LUTO","Licencia de Luto",_xlfn.IFNA(VLOOKUP(R660,'CIE-10 PARA RIPS'!$A$6:B13825,2,0),"No especificado")))</f>
        <v>Fractura del hueso escafoides [navicular] de la mano</v>
      </c>
      <c r="T660" t="str">
        <f>IF(P660&lt;&gt;"", IF(P660&gt;0, IF(P660&lt;=DATE(YEAR(P660),MONTH(P660),DAY(P660)), IF(P660&gt;=DATE(YEAR(P660),MONTH(P660),1), IF(K660&gt;10, C660, IF(SUMIFS($K:$K, $C:$C, C660, $P:$P, "&gt;="&amp;DATE(YEAR(P660),MONTH(P660),1), $P:$P, "&lt;="&amp;EOMONTH(P660,0))&gt;10, C660, "")), ""))), "")</f>
        <v>ADOLFO LEON JIMENEZ PADILLA</v>
      </c>
      <c r="U660">
        <f>IF(AND(P660&lt;&gt;"", P660&gt;=DATE(YEAR(P660),MONTH(P660),1), SUMIFS($K:$K, $C:$C, C660, $P:$P, "&gt;="&amp;DATE(YEAR(P660),MONTH(P660),1), $P:$P, "&lt;="&amp;EOMONTH(P660,0))&gt;10), K660, "")</f>
        <v>20</v>
      </c>
      <c r="V660">
        <f>IF(AND(P660&lt;&gt;"", P660&gt;=DATE(YEAR(P660),MONTH(P660),1), SUMIFS($K:$K, $C:$C, C660, $P:$P, "&gt;="&amp;DATE(YEAR(P660),MONTH(P660),1), $P:$P, "&lt;="&amp;EOMONTH(P660,0))&gt;10), YEAR(P660), "")</f>
        <v>2018</v>
      </c>
      <c r="W660" t="str">
        <f>IF(AND(P660&lt;&gt;"", P660&gt;=DATE(YEAR(P660),MONTH(P660),1), SUMIFS($K:$K, $C:$C, C660, $P:$P, "&gt;="&amp;DATE(YEAR(P660),MONTH(P660),1), $P:$P, "&lt;="&amp;EOMONTH(P660,0))&gt;10), TEXT(P660, "MMMM"), "")</f>
        <v>diciembre</v>
      </c>
      <c r="X660" t="str" cm="1">
        <f t="array" ref="X660">IF(AND(P660&lt;&gt;"", P660&gt;=DATE(YEAR(P660),MONTH(P660),1), SUMIFS($K:$K, $C:$C, C660, $P:$P, "&gt;="&amp;DATE(YEAR(P660),MONTH(P660),1), $P:$P, "&lt;="&amp;EOMONTH(P660,0))&gt;10), _xlfn.TEXTJOIN(", ", TRUE, _xlfn._xlws.FILTER($R:$R, ($C:$C=C660) * ($P:$P&gt;=DATE(YEAR(P660),MONTH(P660),1)) * ($P:$P&lt;=EOMONTH(P660,0)))), "")</f>
        <v>S620</v>
      </c>
      <c r="Y660" t="str" cm="1">
        <f t="array" ref="Y660">IF(AND(P660&lt;&gt;"", P660&gt;=DATE(YEAR(P660),MONTH(P660),1), SUMIFS($K:$K, $C:$C, C660, $P:$P, "&gt;="&amp;DATE(YEAR(P660),MONTH(P660),1), $P:$P, "&lt;="&amp;EOMONTH(P660,0))&gt;10), _xlfn.TEXTJOIN(", ", TRUE, _xlfn._xlws.FILTER($S:$S, ($C:$C=C660) * ($P:$P&gt;=DATE(YEAR(P660),MONTH(P660),1)) * ($P:$P&lt;=EOMONTH(P660,0)))), "")</f>
        <v>Fractura del hueso escafoides [navicular] de la mano</v>
      </c>
    </row>
    <row r="661" spans="1:25" x14ac:dyDescent="0.25">
      <c r="A661" s="83">
        <v>654</v>
      </c>
      <c r="B661" s="111" t="s">
        <v>26038</v>
      </c>
      <c r="C661" s="159" t="str">
        <f>_xlfn.XLOOKUP(D661,[1]!Data[CEDULA],[1]!Data[Nombre Completo],"No Existe",0,1)</f>
        <v>DARLINE ISABEL REDONDO HERNANDEZ</v>
      </c>
      <c r="D661" s="162">
        <v>22512113</v>
      </c>
      <c r="E661" s="139">
        <f>IFERROR(_xlfn.NUMBERVALUE(Data[[#This Row],[CEDULA ]],",","."),_xlfn.NUMBERVALUE(Data[[#This Row],[CEDULA ]],".",","))</f>
        <v>22512113</v>
      </c>
      <c r="F661" s="139" t="str">
        <f>_xlfn.XLOOKUP(E661,[1]!Data[CEDULA],[1]!Data[CARGO],"No Existe",0,1)</f>
        <v>RECEPCIONISTA</v>
      </c>
      <c r="G661" s="24" t="str">
        <f>_xlfn.XLOOKUP(E661,[1]!Data[CEDULA],[1]!Data[EMPRESA DONDE PRESTA SERVICIO],"No Existe",0,1)</f>
        <v>COMFAMILIAR ATLANTICO</v>
      </c>
      <c r="H661" s="24" t="str">
        <f>_xlfn.XLOOKUP(E661,[1]!Data[CEDULA],[1]!Data[UBICACIÓN],"No Existe",0,1)</f>
        <v>CENTRO RECREACIONAL TURIPANA</v>
      </c>
      <c r="I661" s="24" t="s">
        <v>25911</v>
      </c>
      <c r="J661" s="111" t="str">
        <f>UPPER(TEXT(Data[[#This Row],[F. INICIO]],"mmmm"))</f>
        <v>DICIEMBRE</v>
      </c>
      <c r="K661" s="15">
        <v>2</v>
      </c>
      <c r="L661" s="11" t="s">
        <v>5</v>
      </c>
      <c r="M661" s="11" t="s">
        <v>25630</v>
      </c>
      <c r="N661" s="141" t="str">
        <f>_xlfn.XLOOKUP(D661,[1]!Data[CEDULA],[1]!Data[EPS/SURA],"No Existe",0,1)</f>
        <v>SALUD TOTAL</v>
      </c>
      <c r="O661" s="10">
        <f>YEAR(Data[[#This Row],[F. INICIO]])</f>
        <v>2018</v>
      </c>
      <c r="P661" s="62">
        <v>43462</v>
      </c>
      <c r="Q661" s="62">
        <v>43463</v>
      </c>
      <c r="R661" s="12" t="s">
        <v>71</v>
      </c>
      <c r="S661" s="92" t="str">
        <f>IF(Data[[#This Row],[TIPO DE INCAPACIDAD]]="LICENCIA DE PATERNIDAD","Licencia de paternidad",IF(Data[[#This Row],[TIPO DE INCAPACIDAD]]="LICENCIA DE LUTO","Licencia de Luto",_xlfn.IFNA(VLOOKUP(R661,'CIE-10 PARA RIPS'!$A$6:B13826,2,0),"No especificado")))</f>
        <v>Cefalea</v>
      </c>
      <c r="T661" t="str">
        <f>IF(P661&lt;&gt;"", IF(P661&gt;0, IF(P661&lt;=DATE(YEAR(P661),MONTH(P661),DAY(P661)), IF(P661&gt;=DATE(YEAR(P661),MONTH(P661),1), IF(K661&gt;10, C661, IF(SUMIFS($K:$K, $C:$C, C661, $P:$P, "&gt;="&amp;DATE(YEAR(P661),MONTH(P661),1), $P:$P, "&lt;="&amp;EOMONTH(P661,0))&gt;10, C661, "")), ""))), "")</f>
        <v/>
      </c>
      <c r="U661" t="str">
        <f>IF(AND(P661&lt;&gt;"", P661&gt;=DATE(YEAR(P661),MONTH(P661),1), SUMIFS($K:$K, $C:$C, C661, $P:$P, "&gt;="&amp;DATE(YEAR(P661),MONTH(P661),1), $P:$P, "&lt;="&amp;EOMONTH(P661,0))&gt;10), K661, "")</f>
        <v/>
      </c>
      <c r="V661" t="str">
        <f>IF(AND(P661&lt;&gt;"", P661&gt;=DATE(YEAR(P661),MONTH(P661),1), SUMIFS($K:$K, $C:$C, C661, $P:$P, "&gt;="&amp;DATE(YEAR(P661),MONTH(P661),1), $P:$P, "&lt;="&amp;EOMONTH(P661,0))&gt;10), YEAR(P661), "")</f>
        <v/>
      </c>
      <c r="W661" t="str">
        <f>IF(AND(P661&lt;&gt;"", P661&gt;=DATE(YEAR(P661),MONTH(P661),1), SUMIFS($K:$K, $C:$C, C661, $P:$P, "&gt;="&amp;DATE(YEAR(P661),MONTH(P661),1), $P:$P, "&lt;="&amp;EOMONTH(P661,0))&gt;10), TEXT(P661, "MMMM"), "")</f>
        <v/>
      </c>
      <c r="X661" t="str" cm="1">
        <f t="array" ref="X661">IF(AND(P661&lt;&gt;"", P661&gt;=DATE(YEAR(P661),MONTH(P661),1), SUMIFS($K:$K, $C:$C, C661, $P:$P, "&gt;="&amp;DATE(YEAR(P661),MONTH(P661),1), $P:$P, "&lt;="&amp;EOMONTH(P661,0))&gt;10), _xlfn.TEXTJOIN(", ", TRUE, _xlfn._xlws.FILTER($R:$R, ($C:$C=C661) * ($P:$P&gt;=DATE(YEAR(P661),MONTH(P661),1)) * ($P:$P&lt;=EOMONTH(P661,0)))), "")</f>
        <v/>
      </c>
      <c r="Y661" t="str" cm="1">
        <f t="array" ref="Y661">IF(AND(P661&lt;&gt;"", P661&gt;=DATE(YEAR(P661),MONTH(P661),1), SUMIFS($K:$K, $C:$C, C661, $P:$P, "&gt;="&amp;DATE(YEAR(P661),MONTH(P661),1), $P:$P, "&lt;="&amp;EOMONTH(P661,0))&gt;10), _xlfn.TEXTJOIN(", ", TRUE, _xlfn._xlws.FILTER($S:$S, ($C:$C=C661) * ($P:$P&gt;=DATE(YEAR(P661),MONTH(P661),1)) * ($P:$P&lt;=EOMONTH(P661,0)))), "")</f>
        <v/>
      </c>
    </row>
    <row r="662" spans="1:25" x14ac:dyDescent="0.25">
      <c r="A662" s="83">
        <v>655</v>
      </c>
      <c r="B662" s="111" t="s">
        <v>26038</v>
      </c>
      <c r="C662" s="159" t="str">
        <f>_xlfn.XLOOKUP(D662,[1]!Data[CEDULA],[1]!Data[Nombre Completo],"No Existe",0,1)</f>
        <v>JESUS DANIEL MALDONADO MUÑOZ</v>
      </c>
      <c r="D662" s="162">
        <v>1047342060</v>
      </c>
      <c r="E662" s="139">
        <f>IFERROR(_xlfn.NUMBERVALUE(Data[[#This Row],[CEDULA ]],",","."),_xlfn.NUMBERVALUE(Data[[#This Row],[CEDULA ]],".",","))</f>
        <v>1047342060</v>
      </c>
      <c r="F662" s="139" t="str">
        <f>_xlfn.XLOOKUP(E662,[1]!Data[CEDULA],[1]!Data[CARGO],"No Existe",0,1)</f>
        <v>SUPERNUMERARIO(A)</v>
      </c>
      <c r="G662" s="24" t="str">
        <f>_xlfn.XLOOKUP(E662,[1]!Data[CEDULA],[1]!Data[EMPRESA DONDE PRESTA SERVICIO],"No Existe",0,1)</f>
        <v>COMFAMILIAR ATLANTICO</v>
      </c>
      <c r="H662" s="24" t="str">
        <f>_xlfn.XLOOKUP(E662,[1]!Data[CEDULA],[1]!Data[UBICACIÓN],"No Existe",0,1)</f>
        <v>SEDE NORTE</v>
      </c>
      <c r="I662" s="24" t="s">
        <v>25912</v>
      </c>
      <c r="J662" s="111" t="str">
        <f>UPPER(TEXT(Data[[#This Row],[F. INICIO]],"mmmm"))</f>
        <v>DICIEMBRE</v>
      </c>
      <c r="K662" s="15">
        <v>2</v>
      </c>
      <c r="L662" s="11" t="s">
        <v>5</v>
      </c>
      <c r="M662" s="11" t="s">
        <v>25630</v>
      </c>
      <c r="N662" s="141" t="str">
        <f>_xlfn.XLOOKUP(D662,[1]!Data[CEDULA],[1]!Data[EPS/SURA],"No Existe",0,1)</f>
        <v>NUEVA E.P.S.</v>
      </c>
      <c r="O662" s="10">
        <f>YEAR(Data[[#This Row],[F. INICIO]])</f>
        <v>2018</v>
      </c>
      <c r="P662" s="62">
        <v>43463</v>
      </c>
      <c r="Q662" s="62">
        <v>43464</v>
      </c>
      <c r="R662" s="12" t="s">
        <v>5597</v>
      </c>
      <c r="S662" s="92" t="str">
        <f>IF(Data[[#This Row],[TIPO DE INCAPACIDAD]]="LICENCIA DE PATERNIDAD","Licencia de paternidad",IF(Data[[#This Row],[TIPO DE INCAPACIDAD]]="LICENCIA DE LUTO","Licencia de Luto",_xlfn.IFNA(VLOOKUP(R662,'CIE-10 PARA RIPS'!$A$6:B13827,2,0),"No especificado")))</f>
        <v>Otros dolores abdominales y los no especificados</v>
      </c>
      <c r="T662" t="str">
        <f>IF(P662&lt;&gt;"", IF(P662&gt;0, IF(P662&lt;=DATE(YEAR(P662),MONTH(P662),DAY(P662)), IF(P662&gt;=DATE(YEAR(P662),MONTH(P662),1), IF(K662&gt;10, C662, IF(SUMIFS($K:$K, $C:$C, C662, $P:$P, "&gt;="&amp;DATE(YEAR(P662),MONTH(P662),1), $P:$P, "&lt;="&amp;EOMONTH(P662,0))&gt;10, C662, "")), ""))), "")</f>
        <v/>
      </c>
      <c r="U662" t="str">
        <f>IF(AND(P662&lt;&gt;"", P662&gt;=DATE(YEAR(P662),MONTH(P662),1), SUMIFS($K:$K, $C:$C, C662, $P:$P, "&gt;="&amp;DATE(YEAR(P662),MONTH(P662),1), $P:$P, "&lt;="&amp;EOMONTH(P662,0))&gt;10), K662, "")</f>
        <v/>
      </c>
      <c r="V662" t="str">
        <f>IF(AND(P662&lt;&gt;"", P662&gt;=DATE(YEAR(P662),MONTH(P662),1), SUMIFS($K:$K, $C:$C, C662, $P:$P, "&gt;="&amp;DATE(YEAR(P662),MONTH(P662),1), $P:$P, "&lt;="&amp;EOMONTH(P662,0))&gt;10), YEAR(P662), "")</f>
        <v/>
      </c>
      <c r="W662" t="str">
        <f>IF(AND(P662&lt;&gt;"", P662&gt;=DATE(YEAR(P662),MONTH(P662),1), SUMIFS($K:$K, $C:$C, C662, $P:$P, "&gt;="&amp;DATE(YEAR(P662),MONTH(P662),1), $P:$P, "&lt;="&amp;EOMONTH(P662,0))&gt;10), TEXT(P662, "MMMM"), "")</f>
        <v/>
      </c>
      <c r="X662" t="str" cm="1">
        <f t="array" ref="X662">IF(AND(P662&lt;&gt;"", P662&gt;=DATE(YEAR(P662),MONTH(P662),1), SUMIFS($K:$K, $C:$C, C662, $P:$P, "&gt;="&amp;DATE(YEAR(P662),MONTH(P662),1), $P:$P, "&lt;="&amp;EOMONTH(P662,0))&gt;10), _xlfn.TEXTJOIN(", ", TRUE, _xlfn._xlws.FILTER($R:$R, ($C:$C=C662) * ($P:$P&gt;=DATE(YEAR(P662),MONTH(P662),1)) * ($P:$P&lt;=EOMONTH(P662,0)))), "")</f>
        <v/>
      </c>
      <c r="Y662" t="str" cm="1">
        <f t="array" ref="Y662">IF(AND(P662&lt;&gt;"", P662&gt;=DATE(YEAR(P662),MONTH(P662),1), SUMIFS($K:$K, $C:$C, C662, $P:$P, "&gt;="&amp;DATE(YEAR(P662),MONTH(P662),1), $P:$P, "&lt;="&amp;EOMONTH(P662,0))&gt;10), _xlfn.TEXTJOIN(", ", TRUE, _xlfn._xlws.FILTER($S:$S, ($C:$C=C662) * ($P:$P&gt;=DATE(YEAR(P662),MONTH(P662),1)) * ($P:$P&lt;=EOMONTH(P662,0)))), "")</f>
        <v/>
      </c>
    </row>
    <row r="663" spans="1:25" x14ac:dyDescent="0.25">
      <c r="A663" s="83">
        <v>656</v>
      </c>
      <c r="B663" s="111" t="s">
        <v>26038</v>
      </c>
      <c r="C663" s="159" t="str">
        <f>_xlfn.XLOOKUP(D663,[1]!Data[CEDULA],[1]!Data[Nombre Completo],"No Existe",0,1)</f>
        <v>EDGAR ENRIQUE AMAYA JIMENEZ</v>
      </c>
      <c r="D663" s="162">
        <v>1044392017</v>
      </c>
      <c r="E663" s="139">
        <f>IFERROR(_xlfn.NUMBERVALUE(Data[[#This Row],[CEDULA ]],",","."),_xlfn.NUMBERVALUE(Data[[#This Row],[CEDULA ]],".",","))</f>
        <v>1044392017</v>
      </c>
      <c r="F663" s="139" t="str">
        <f>_xlfn.XLOOKUP(E663,[1]!Data[CEDULA],[1]!Data[CARGO],"No Existe",0,1)</f>
        <v>OFICIOS VARIOS</v>
      </c>
      <c r="G663" s="24" t="str">
        <f>_xlfn.XLOOKUP(E663,[1]!Data[CEDULA],[1]!Data[EMPRESA DONDE PRESTA SERVICIO],"No Existe",0,1)</f>
        <v>COMFAMILIAR ATLANTICO</v>
      </c>
      <c r="H663" s="24" t="str">
        <f>_xlfn.XLOOKUP(E663,[1]!Data[CEDULA],[1]!Data[UBICACIÓN],"No Existe",0,1)</f>
        <v>CENTRO RECREACIONAL TURIPANA</v>
      </c>
      <c r="I663" s="24" t="s">
        <v>25912</v>
      </c>
      <c r="J663" s="111" t="str">
        <f>UPPER(TEXT(Data[[#This Row],[F. INICIO]],"mmmm"))</f>
        <v>DICIEMBRE</v>
      </c>
      <c r="K663" s="15">
        <v>1</v>
      </c>
      <c r="L663" s="11" t="s">
        <v>5</v>
      </c>
      <c r="M663" s="11" t="s">
        <v>25630</v>
      </c>
      <c r="N663" s="141" t="str">
        <f>_xlfn.XLOOKUP(D663,[1]!Data[CEDULA],[1]!Data[EPS/SURA],"No Existe",0,1)</f>
        <v>SALUD TOTAL</v>
      </c>
      <c r="O663" s="10">
        <f>YEAR(Data[[#This Row],[F. INICIO]])</f>
        <v>2018</v>
      </c>
      <c r="P663" s="62">
        <v>43464</v>
      </c>
      <c r="Q663" s="62">
        <v>43464</v>
      </c>
      <c r="R663" s="12" t="s">
        <v>7682</v>
      </c>
      <c r="S663" s="92" t="str">
        <f>IF(Data[[#This Row],[TIPO DE INCAPACIDAD]]="LICENCIA DE PATERNIDAD","Licencia de paternidad",IF(Data[[#This Row],[TIPO DE INCAPACIDAD]]="LICENCIA DE LUTO","Licencia de Luto",_xlfn.IFNA(VLOOKUP(R663,'CIE-10 PARA RIPS'!$A$6:B13828,2,0),"No especificado")))</f>
        <v>Lumbago no especificado</v>
      </c>
      <c r="T663" t="str">
        <f>IF(P663&lt;&gt;"", IF(P663&gt;0, IF(P663&lt;=DATE(YEAR(P663),MONTH(P663),DAY(P663)), IF(P663&gt;=DATE(YEAR(P663),MONTH(P663),1), IF(K663&gt;10, C663, IF(SUMIFS($K:$K, $C:$C, C663, $P:$P, "&gt;="&amp;DATE(YEAR(P663),MONTH(P663),1), $P:$P, "&lt;="&amp;EOMONTH(P663,0))&gt;10, C663, "")), ""))), "")</f>
        <v/>
      </c>
      <c r="U663" t="str">
        <f>IF(AND(P663&lt;&gt;"", P663&gt;=DATE(YEAR(P663),MONTH(P663),1), SUMIFS($K:$K, $C:$C, C663, $P:$P, "&gt;="&amp;DATE(YEAR(P663),MONTH(P663),1), $P:$P, "&lt;="&amp;EOMONTH(P663,0))&gt;10), K663, "")</f>
        <v/>
      </c>
      <c r="V663" t="str">
        <f>IF(AND(P663&lt;&gt;"", P663&gt;=DATE(YEAR(P663),MONTH(P663),1), SUMIFS($K:$K, $C:$C, C663, $P:$P, "&gt;="&amp;DATE(YEAR(P663),MONTH(P663),1), $P:$P, "&lt;="&amp;EOMONTH(P663,0))&gt;10), YEAR(P663), "")</f>
        <v/>
      </c>
      <c r="W663" t="str">
        <f>IF(AND(P663&lt;&gt;"", P663&gt;=DATE(YEAR(P663),MONTH(P663),1), SUMIFS($K:$K, $C:$C, C663, $P:$P, "&gt;="&amp;DATE(YEAR(P663),MONTH(P663),1), $P:$P, "&lt;="&amp;EOMONTH(P663,0))&gt;10), TEXT(P663, "MMMM"), "")</f>
        <v/>
      </c>
      <c r="X663" t="str" cm="1">
        <f t="array" ref="X663">IF(AND(P663&lt;&gt;"", P663&gt;=DATE(YEAR(P663),MONTH(P663),1), SUMIFS($K:$K, $C:$C, C663, $P:$P, "&gt;="&amp;DATE(YEAR(P663),MONTH(P663),1), $P:$P, "&lt;="&amp;EOMONTH(P663,0))&gt;10), _xlfn.TEXTJOIN(", ", TRUE, _xlfn._xlws.FILTER($R:$R, ($C:$C=C663) * ($P:$P&gt;=DATE(YEAR(P663),MONTH(P663),1)) * ($P:$P&lt;=EOMONTH(P663,0)))), "")</f>
        <v/>
      </c>
      <c r="Y663" t="str" cm="1">
        <f t="array" ref="Y663">IF(AND(P663&lt;&gt;"", P663&gt;=DATE(YEAR(P663),MONTH(P663),1), SUMIFS($K:$K, $C:$C, C663, $P:$P, "&gt;="&amp;DATE(YEAR(P663),MONTH(P663),1), $P:$P, "&lt;="&amp;EOMONTH(P663,0))&gt;10), _xlfn.TEXTJOIN(", ", TRUE, _xlfn._xlws.FILTER($S:$S, ($C:$C=C663) * ($P:$P&gt;=DATE(YEAR(P663),MONTH(P663),1)) * ($P:$P&lt;=EOMONTH(P663,0)))), "")</f>
        <v/>
      </c>
    </row>
    <row r="664" spans="1:25" x14ac:dyDescent="0.25">
      <c r="A664" s="83">
        <v>657</v>
      </c>
      <c r="B664" s="111" t="s">
        <v>26038</v>
      </c>
      <c r="C664" s="159" t="str">
        <f>_xlfn.XLOOKUP(D664,[1]!Data[CEDULA],[1]!Data[Nombre Completo],"No Existe",0,1)</f>
        <v>ANGEL DE JESUS RAMIREZ CARPINTERO</v>
      </c>
      <c r="D664" s="162">
        <v>72308598</v>
      </c>
      <c r="E664" s="139">
        <f>IFERROR(_xlfn.NUMBERVALUE(Data[[#This Row],[CEDULA ]],",","."),_xlfn.NUMBERVALUE(Data[[#This Row],[CEDULA ]],".",","))</f>
        <v>72308598</v>
      </c>
      <c r="F664" s="139" t="str">
        <f>_xlfn.XLOOKUP(E664,[1]!Data[CEDULA],[1]!Data[CARGO],"No Existe",0,1)</f>
        <v>SUPERNUMERARIO(A)</v>
      </c>
      <c r="G664" s="24" t="str">
        <f>_xlfn.XLOOKUP(E664,[1]!Data[CEDULA],[1]!Data[EMPRESA DONDE PRESTA SERVICIO],"No Existe",0,1)</f>
        <v>COMFAMILIAR ATLANTICO</v>
      </c>
      <c r="H664" s="24" t="str">
        <f>_xlfn.XLOOKUP(E664,[1]!Data[CEDULA],[1]!Data[UBICACIÓN],"No Existe",0,1)</f>
        <v>CENTRO RECREACIONAL TURIPANA</v>
      </c>
      <c r="I664" s="24" t="s">
        <v>25912</v>
      </c>
      <c r="J664" s="111" t="str">
        <f>UPPER(TEXT(Data[[#This Row],[F. INICIO]],"mmmm"))</f>
        <v>DICIEMBRE</v>
      </c>
      <c r="K664" s="15">
        <v>2</v>
      </c>
      <c r="L664" s="11" t="s">
        <v>5</v>
      </c>
      <c r="M664" s="11" t="s">
        <v>25630</v>
      </c>
      <c r="N664" s="141" t="str">
        <f>_xlfn.XLOOKUP(D664,[1]!Data[CEDULA],[1]!Data[EPS/SURA],"No Existe",0,1)</f>
        <v>SALUD TOTAL</v>
      </c>
      <c r="O664" s="10">
        <f>YEAR(Data[[#This Row],[F. INICIO]])</f>
        <v>2018</v>
      </c>
      <c r="P664" s="62">
        <v>43464</v>
      </c>
      <c r="Q664" s="62">
        <v>43465</v>
      </c>
      <c r="R664" s="12" t="s">
        <v>88</v>
      </c>
      <c r="S664" s="92" t="str">
        <f>IF(Data[[#This Row],[TIPO DE INCAPACIDAD]]="LICENCIA DE PATERNIDAD","Licencia de paternidad",IF(Data[[#This Row],[TIPO DE INCAPACIDAD]]="LICENCIA DE LUTO","Licencia de Luto",_xlfn.IFNA(VLOOKUP(R664,'CIE-10 PARA RIPS'!$A$6:B13829,2,0),"No especificado")))</f>
        <v>Fiebre, no especificada</v>
      </c>
      <c r="T664" t="str">
        <f>IF(P664&lt;&gt;"", IF(P664&gt;0, IF(P664&lt;=DATE(YEAR(P664),MONTH(P664),DAY(P664)), IF(P664&gt;=DATE(YEAR(P664),MONTH(P664),1), IF(K664&gt;10, C664, IF(SUMIFS($K:$K, $C:$C, C664, $P:$P, "&gt;="&amp;DATE(YEAR(P664),MONTH(P664),1), $P:$P, "&lt;="&amp;EOMONTH(P664,0))&gt;10, C664, "")), ""))), "")</f>
        <v/>
      </c>
      <c r="U664" t="str">
        <f>IF(AND(P664&lt;&gt;"", P664&gt;=DATE(YEAR(P664),MONTH(P664),1), SUMIFS($K:$K, $C:$C, C664, $P:$P, "&gt;="&amp;DATE(YEAR(P664),MONTH(P664),1), $P:$P, "&lt;="&amp;EOMONTH(P664,0))&gt;10), K664, "")</f>
        <v/>
      </c>
      <c r="V664" t="str">
        <f>IF(AND(P664&lt;&gt;"", P664&gt;=DATE(YEAR(P664),MONTH(P664),1), SUMIFS($K:$K, $C:$C, C664, $P:$P, "&gt;="&amp;DATE(YEAR(P664),MONTH(P664),1), $P:$P, "&lt;="&amp;EOMONTH(P664,0))&gt;10), YEAR(P664), "")</f>
        <v/>
      </c>
      <c r="W664" t="str">
        <f>IF(AND(P664&lt;&gt;"", P664&gt;=DATE(YEAR(P664),MONTH(P664),1), SUMIFS($K:$K, $C:$C, C664, $P:$P, "&gt;="&amp;DATE(YEAR(P664),MONTH(P664),1), $P:$P, "&lt;="&amp;EOMONTH(P664,0))&gt;10), TEXT(P664, "MMMM"), "")</f>
        <v/>
      </c>
      <c r="X664" t="str" cm="1">
        <f t="array" ref="X664">IF(AND(P664&lt;&gt;"", P664&gt;=DATE(YEAR(P664),MONTH(P664),1), SUMIFS($K:$K, $C:$C, C664, $P:$P, "&gt;="&amp;DATE(YEAR(P664),MONTH(P664),1), $P:$P, "&lt;="&amp;EOMONTH(P664,0))&gt;10), _xlfn.TEXTJOIN(", ", TRUE, _xlfn._xlws.FILTER($R:$R, ($C:$C=C664) * ($P:$P&gt;=DATE(YEAR(P664),MONTH(P664),1)) * ($P:$P&lt;=EOMONTH(P664,0)))), "")</f>
        <v/>
      </c>
      <c r="Y664" t="str" cm="1">
        <f t="array" ref="Y664">IF(AND(P664&lt;&gt;"", P664&gt;=DATE(YEAR(P664),MONTH(P664),1), SUMIFS($K:$K, $C:$C, C664, $P:$P, "&gt;="&amp;DATE(YEAR(P664),MONTH(P664),1), $P:$P, "&lt;="&amp;EOMONTH(P664,0))&gt;10), _xlfn.TEXTJOIN(", ", TRUE, _xlfn._xlws.FILTER($S:$S, ($C:$C=C664) * ($P:$P&gt;=DATE(YEAR(P664),MONTH(P664),1)) * ($P:$P&lt;=EOMONTH(P664,0)))), "")</f>
        <v/>
      </c>
    </row>
    <row r="665" spans="1:25" x14ac:dyDescent="0.25">
      <c r="A665" s="83">
        <v>658</v>
      </c>
      <c r="B665" s="111" t="s">
        <v>26038</v>
      </c>
      <c r="C665" s="159" t="str">
        <f>_xlfn.XLOOKUP(D665,[1]!Data[CEDULA],[1]!Data[Nombre Completo],"No Existe",0,1)</f>
        <v>GEOVANNY ENRIQUE ORTIZ VILLAMIZAR</v>
      </c>
      <c r="D665" s="162">
        <v>1042457637</v>
      </c>
      <c r="E665" s="139">
        <f>IFERROR(_xlfn.NUMBERVALUE(Data[[#This Row],[CEDULA ]],",","."),_xlfn.NUMBERVALUE(Data[[#This Row],[CEDULA ]],".",","))</f>
        <v>1042457637</v>
      </c>
      <c r="F665" s="139" t="str">
        <f>_xlfn.XLOOKUP(E665,[1]!Data[CEDULA],[1]!Data[CARGO],"No Existe",0,1)</f>
        <v>SUPERNUMERARIO(A)</v>
      </c>
      <c r="G665" s="24" t="str">
        <f>_xlfn.XLOOKUP(E665,[1]!Data[CEDULA],[1]!Data[EMPRESA DONDE PRESTA SERVICIO],"No Existe",0,1)</f>
        <v>COMFAMILIAR ATLANTICO</v>
      </c>
      <c r="H665" s="24" t="str">
        <f>_xlfn.XLOOKUP(E665,[1]!Data[CEDULA],[1]!Data[UBICACIÓN],"No Existe",0,1)</f>
        <v>SEDE NORTE</v>
      </c>
      <c r="I665" s="24" t="s">
        <v>25912</v>
      </c>
      <c r="J665" s="111" t="str">
        <f>UPPER(TEXT(Data[[#This Row],[F. INICIO]],"mmmm"))</f>
        <v>DICIEMBRE</v>
      </c>
      <c r="K665" s="15">
        <v>2</v>
      </c>
      <c r="L665" s="11" t="s">
        <v>5</v>
      </c>
      <c r="M665" s="11" t="s">
        <v>25630</v>
      </c>
      <c r="N665" s="141" t="str">
        <f>_xlfn.XLOOKUP(D665,[1]!Data[CEDULA],[1]!Data[EPS/SURA],"No Existe",0,1)</f>
        <v>EPS/SURA</v>
      </c>
      <c r="O665" s="10">
        <f>YEAR(Data[[#This Row],[F. INICIO]])</f>
        <v>2018</v>
      </c>
      <c r="P665" s="62">
        <v>43446</v>
      </c>
      <c r="Q665" s="62">
        <v>43447</v>
      </c>
      <c r="R665" s="12" t="s">
        <v>7682</v>
      </c>
      <c r="S665" s="92" t="str">
        <f>IF(Data[[#This Row],[TIPO DE INCAPACIDAD]]="LICENCIA DE PATERNIDAD","Licencia de paternidad",IF(Data[[#This Row],[TIPO DE INCAPACIDAD]]="LICENCIA DE LUTO","Licencia de Luto",_xlfn.IFNA(VLOOKUP(R665,'CIE-10 PARA RIPS'!$A$6:B13830,2,0),"No especificado")))</f>
        <v>Lumbago no especificado</v>
      </c>
      <c r="T665" t="str">
        <f>IF(P665&lt;&gt;"", IF(P665&gt;0, IF(P665&lt;=DATE(YEAR(P665),MONTH(P665),DAY(P665)), IF(P665&gt;=DATE(YEAR(P665),MONTH(P665),1), IF(K665&gt;10, C665, IF(SUMIFS($K:$K, $C:$C, C665, $P:$P, "&gt;="&amp;DATE(YEAR(P665),MONTH(P665),1), $P:$P, "&lt;="&amp;EOMONTH(P665,0))&gt;10, C665, "")), ""))), "")</f>
        <v/>
      </c>
      <c r="U665" t="str">
        <f>IF(AND(P665&lt;&gt;"", P665&gt;=DATE(YEAR(P665),MONTH(P665),1), SUMIFS($K:$K, $C:$C, C665, $P:$P, "&gt;="&amp;DATE(YEAR(P665),MONTH(P665),1), $P:$P, "&lt;="&amp;EOMONTH(P665,0))&gt;10), K665, "")</f>
        <v/>
      </c>
      <c r="V665" t="str">
        <f>IF(AND(P665&lt;&gt;"", P665&gt;=DATE(YEAR(P665),MONTH(P665),1), SUMIFS($K:$K, $C:$C, C665, $P:$P, "&gt;="&amp;DATE(YEAR(P665),MONTH(P665),1), $P:$P, "&lt;="&amp;EOMONTH(P665,0))&gt;10), YEAR(P665), "")</f>
        <v/>
      </c>
      <c r="W665" t="str">
        <f>IF(AND(P665&lt;&gt;"", P665&gt;=DATE(YEAR(P665),MONTH(P665),1), SUMIFS($K:$K, $C:$C, C665, $P:$P, "&gt;="&amp;DATE(YEAR(P665),MONTH(P665),1), $P:$P, "&lt;="&amp;EOMONTH(P665,0))&gt;10), TEXT(P665, "MMMM"), "")</f>
        <v/>
      </c>
      <c r="X665" t="str" cm="1">
        <f t="array" ref="X665">IF(AND(P665&lt;&gt;"", P665&gt;=DATE(YEAR(P665),MONTH(P665),1), SUMIFS($K:$K, $C:$C, C665, $P:$P, "&gt;="&amp;DATE(YEAR(P665),MONTH(P665),1), $P:$P, "&lt;="&amp;EOMONTH(P665,0))&gt;10), _xlfn.TEXTJOIN(", ", TRUE, _xlfn._xlws.FILTER($R:$R, ($C:$C=C665) * ($P:$P&gt;=DATE(YEAR(P665),MONTH(P665),1)) * ($P:$P&lt;=EOMONTH(P665,0)))), "")</f>
        <v/>
      </c>
      <c r="Y665" t="str" cm="1">
        <f t="array" ref="Y665">IF(AND(P665&lt;&gt;"", P665&gt;=DATE(YEAR(P665),MONTH(P665),1), SUMIFS($K:$K, $C:$C, C665, $P:$P, "&gt;="&amp;DATE(YEAR(P665),MONTH(P665),1), $P:$P, "&lt;="&amp;EOMONTH(P665,0))&gt;10), _xlfn.TEXTJOIN(", ", TRUE, _xlfn._xlws.FILTER($S:$S, ($C:$C=C665) * ($P:$P&gt;=DATE(YEAR(P665),MONTH(P665),1)) * ($P:$P&lt;=EOMONTH(P665,0)))), "")</f>
        <v/>
      </c>
    </row>
    <row r="666" spans="1:25" ht="30" x14ac:dyDescent="0.25">
      <c r="A666" s="83">
        <v>659</v>
      </c>
      <c r="B666" s="111" t="s">
        <v>26038</v>
      </c>
      <c r="C666" s="159" t="str">
        <f>_xlfn.XLOOKUP(D666,[1]!Data[CEDULA],[1]!Data[Nombre Completo],"No Existe",0,1)</f>
        <v>MAIRA ALEJANDRA MARRIAGA BOLAÑOS</v>
      </c>
      <c r="D666">
        <v>1143460389</v>
      </c>
      <c r="E666" s="139">
        <f>IFERROR(_xlfn.NUMBERVALUE(Data[[#This Row],[CEDULA ]],",","."),_xlfn.NUMBERVALUE(Data[[#This Row],[CEDULA ]],".",","))</f>
        <v>1143460389</v>
      </c>
      <c r="F666" s="139" t="str">
        <f>_xlfn.XLOOKUP(E666,[1]!Data[CEDULA],[1]!Data[CARGO],"No Existe",0,1)</f>
        <v>SUPERNUMERARIO(A)</v>
      </c>
      <c r="G666" s="24" t="str">
        <f>_xlfn.XLOOKUP(E666,[1]!Data[CEDULA],[1]!Data[EMPRESA DONDE PRESTA SERVICIO],"No Existe",0,1)</f>
        <v>COMFAMILIAR ATLANTICO</v>
      </c>
      <c r="H666" s="24" t="str">
        <f>_xlfn.XLOOKUP(E666,[1]!Data[CEDULA],[1]!Data[UBICACIÓN],"No Existe",0,1)</f>
        <v>SEDE NORTE</v>
      </c>
      <c r="I666" s="24" t="s">
        <v>25911</v>
      </c>
      <c r="J666" s="111" t="str">
        <f>UPPER(TEXT(Data[[#This Row],[F. INICIO]],"mmmm"))</f>
        <v>SEPTIEMBRE</v>
      </c>
      <c r="K666" s="15">
        <v>7</v>
      </c>
      <c r="L666" s="11" t="s">
        <v>5</v>
      </c>
      <c r="M666" s="11" t="s">
        <v>25630</v>
      </c>
      <c r="N666" s="141" t="str">
        <f>_xlfn.XLOOKUP(D666,[1]!Data[CEDULA],[1]!Data[EPS/SURA],"No Existe",0,1)</f>
        <v>SALUD TOTAL</v>
      </c>
      <c r="O666" s="10">
        <f>YEAR(Data[[#This Row],[F. INICIO]])</f>
        <v>2023</v>
      </c>
      <c r="P666" s="62">
        <v>45199</v>
      </c>
      <c r="Q666" s="62">
        <v>45205</v>
      </c>
      <c r="R666" s="12" t="s">
        <v>556</v>
      </c>
      <c r="S666" s="92" t="str">
        <f>IF(Data[[#This Row],[TIPO DE INCAPACIDAD]]="LICENCIA DE PATERNIDAD","Licencia de paternidad",IF(Data[[#This Row],[TIPO DE INCAPACIDAD]]="LICENCIA DE LUTO","Licencia de Luto",_xlfn.IFNA(VLOOKUP(R666,'CIE-10 PARA RIPS'!$A$6:B13831,2,0),"No especificado")))</f>
        <v>Supervision de embarazo de alto riesgo, sin otra especificacion</v>
      </c>
      <c r="T666" t="str">
        <f>IF(P666&lt;&gt;"", IF(P666&gt;0, IF(P666&lt;=DATE(YEAR(P666),MONTH(P666),DAY(P666)), IF(P666&gt;=DATE(YEAR(P666),MONTH(P666),1), IF(K666&gt;10, C666, IF(SUMIFS($K:$K, $C:$C, C666, $P:$P, "&gt;="&amp;DATE(YEAR(P666),MONTH(P666),1), $P:$P, "&lt;="&amp;EOMONTH(P666,0))&gt;10, C666, "")), ""))), "")</f>
        <v>MAIRA ALEJANDRA MARRIAGA BOLAÑOS</v>
      </c>
      <c r="U666">
        <f>IF(AND(P666&lt;&gt;"", P666&gt;=DATE(YEAR(P666),MONTH(P666),1), SUMIFS($K:$K, $C:$C, C666, $P:$P, "&gt;="&amp;DATE(YEAR(P666),MONTH(P666),1), $P:$P, "&lt;="&amp;EOMONTH(P666,0))&gt;10), K666, "")</f>
        <v>7</v>
      </c>
      <c r="V666">
        <f>IF(AND(P666&lt;&gt;"", P666&gt;=DATE(YEAR(P666),MONTH(P666),1), SUMIFS($K:$K, $C:$C, C666, $P:$P, "&gt;="&amp;DATE(YEAR(P666),MONTH(P666),1), $P:$P, "&lt;="&amp;EOMONTH(P666,0))&gt;10), YEAR(P666), "")</f>
        <v>2023</v>
      </c>
      <c r="W666" t="str">
        <f>IF(AND(P666&lt;&gt;"", P666&gt;=DATE(YEAR(P666),MONTH(P666),1), SUMIFS($K:$K, $C:$C, C666, $P:$P, "&gt;="&amp;DATE(YEAR(P666),MONTH(P666),1), $P:$P, "&lt;="&amp;EOMONTH(P666,0))&gt;10), TEXT(P666, "MMMM"), "")</f>
        <v>septiembre</v>
      </c>
      <c r="X666" t="str" cm="1">
        <f t="array" ref="X666">IF(AND(P666&lt;&gt;"", P666&gt;=DATE(YEAR(P666),MONTH(P666),1), SUMIFS($K:$K, $C:$C, C666, $P:$P, "&gt;="&amp;DATE(YEAR(P666),MONTH(P666),1), $P:$P, "&lt;="&amp;EOMONTH(P666,0))&gt;10), _xlfn.TEXTJOIN(", ", TRUE, _xlfn._xlws.FILTER($R:$R, ($C:$C=C666) * ($P:$P&gt;=DATE(YEAR(P666),MONTH(P666),1)) * ($P:$P&lt;=EOMONTH(P666,0)))), "")</f>
        <v>Z340, R102, Z359</v>
      </c>
      <c r="Y666" t="str" cm="1">
        <f t="array" ref="Y666">IF(AND(P666&lt;&gt;"", P666&gt;=DATE(YEAR(P666),MONTH(P666),1), SUMIFS($K:$K, $C:$C, C666, $P:$P, "&gt;="&amp;DATE(YEAR(P666),MONTH(P666),1), $P:$P, "&lt;="&amp;EOMONTH(P666,0))&gt;10), _xlfn.TEXTJOIN(", ", TRUE, _xlfn._xlws.FILTER($S:$S, ($C:$C=C666) * ($P:$P&gt;=DATE(YEAR(P666),MONTH(P666),1)) * ($P:$P&lt;=EOMONTH(P666,0)))), "")</f>
        <v>Supervision de primer embarazo normal, Dolor pelvico y perineal, Supervision de embarazo de alto riesgo, sin otra especificacion</v>
      </c>
    </row>
    <row r="667" spans="1:25" x14ac:dyDescent="0.25">
      <c r="A667" s="83">
        <v>660</v>
      </c>
      <c r="B667" s="111" t="s">
        <v>26038</v>
      </c>
      <c r="C667" s="159" t="str">
        <f>_xlfn.XLOOKUP(D667,[1]!Data[CEDULA],[1]!Data[Nombre Completo],"No Existe",0,1)</f>
        <v>LEONIDAS  MOLINA SOTO</v>
      </c>
      <c r="D667" s="162">
        <v>72121602</v>
      </c>
      <c r="E667" s="139">
        <f>IFERROR(_xlfn.NUMBERVALUE(Data[[#This Row],[CEDULA ]],",","."),_xlfn.NUMBERVALUE(Data[[#This Row],[CEDULA ]],".",","))</f>
        <v>72121602</v>
      </c>
      <c r="F667" s="139" t="str">
        <f>_xlfn.XLOOKUP(E667,[1]!Data[CEDULA],[1]!Data[CARGO],"No Existe",0,1)</f>
        <v>OFICIOS VARIOS</v>
      </c>
      <c r="G667" s="24" t="str">
        <f>_xlfn.XLOOKUP(E667,[1]!Data[CEDULA],[1]!Data[EMPRESA DONDE PRESTA SERVICIO],"No Existe",0,1)</f>
        <v>COMFAMILIAR ATLANTICO</v>
      </c>
      <c r="H667" s="24" t="str">
        <f>_xlfn.XLOOKUP(E667,[1]!Data[CEDULA],[1]!Data[UBICACIÓN],"No Existe",0,1)</f>
        <v>CENTRO RECREACIONAL TURIPANA</v>
      </c>
      <c r="I667" s="24" t="s">
        <v>25912</v>
      </c>
      <c r="J667" s="111" t="str">
        <f>UPPER(TEXT(Data[[#This Row],[F. INICIO]],"mmmm"))</f>
        <v>OCTUBRE</v>
      </c>
      <c r="K667" s="15">
        <v>1</v>
      </c>
      <c r="L667" s="11" t="s">
        <v>5</v>
      </c>
      <c r="M667" s="11" t="s">
        <v>25630</v>
      </c>
      <c r="N667" s="141" t="str">
        <f>_xlfn.XLOOKUP(D667,[1]!Data[CEDULA],[1]!Data[EPS/SURA],"No Existe",0,1)</f>
        <v>SALUD TOTAL</v>
      </c>
      <c r="O667" s="10">
        <f>YEAR(Data[[#This Row],[F. INICIO]])</f>
        <v>2018</v>
      </c>
      <c r="P667" s="62">
        <v>43385</v>
      </c>
      <c r="Q667" s="62">
        <v>43385</v>
      </c>
      <c r="R667" s="12" t="s">
        <v>8939</v>
      </c>
      <c r="S667" s="92" t="str">
        <f>IF(Data[[#This Row],[TIPO DE INCAPACIDAD]]="LICENCIA DE PATERNIDAD","Licencia de paternidad",IF(Data[[#This Row],[TIPO DE INCAPACIDAD]]="LICENCIA DE LUTO","Licencia de Luto",_xlfn.IFNA(VLOOKUP(R667,'CIE-10 PARA RIPS'!$A$6:B13832,2,0),"No especificado")))</f>
        <v>Rinofaringitis aguda [resfriado comun]</v>
      </c>
      <c r="T667" t="str">
        <f>IF(P667&lt;&gt;"", IF(P667&gt;0, IF(P667&lt;=DATE(YEAR(P667),MONTH(P667),DAY(P667)), IF(P667&gt;=DATE(YEAR(P667),MONTH(P667),1), IF(K667&gt;10, C667, IF(SUMIFS($K:$K, $C:$C, C667, $P:$P, "&gt;="&amp;DATE(YEAR(P667),MONTH(P667),1), $P:$P, "&lt;="&amp;EOMONTH(P667,0))&gt;10, C667, "")), ""))), "")</f>
        <v/>
      </c>
      <c r="U667" t="str">
        <f>IF(AND(P667&lt;&gt;"", P667&gt;=DATE(YEAR(P667),MONTH(P667),1), SUMIFS($K:$K, $C:$C, C667, $P:$P, "&gt;="&amp;DATE(YEAR(P667),MONTH(P667),1), $P:$P, "&lt;="&amp;EOMONTH(P667,0))&gt;10), K667, "")</f>
        <v/>
      </c>
      <c r="V667" t="str">
        <f>IF(AND(P667&lt;&gt;"", P667&gt;=DATE(YEAR(P667),MONTH(P667),1), SUMIFS($K:$K, $C:$C, C667, $P:$P, "&gt;="&amp;DATE(YEAR(P667),MONTH(P667),1), $P:$P, "&lt;="&amp;EOMONTH(P667,0))&gt;10), YEAR(P667), "")</f>
        <v/>
      </c>
      <c r="W667" t="str">
        <f>IF(AND(P667&lt;&gt;"", P667&gt;=DATE(YEAR(P667),MONTH(P667),1), SUMIFS($K:$K, $C:$C, C667, $P:$P, "&gt;="&amp;DATE(YEAR(P667),MONTH(P667),1), $P:$P, "&lt;="&amp;EOMONTH(P667,0))&gt;10), TEXT(P667, "MMMM"), "")</f>
        <v/>
      </c>
      <c r="X667" t="str" cm="1">
        <f t="array" ref="X667">IF(AND(P667&lt;&gt;"", P667&gt;=DATE(YEAR(P667),MONTH(P667),1), SUMIFS($K:$K, $C:$C, C667, $P:$P, "&gt;="&amp;DATE(YEAR(P667),MONTH(P667),1), $P:$P, "&lt;="&amp;EOMONTH(P667,0))&gt;10), _xlfn.TEXTJOIN(", ", TRUE, _xlfn._xlws.FILTER($R:$R, ($C:$C=C667) * ($P:$P&gt;=DATE(YEAR(P667),MONTH(P667),1)) * ($P:$P&lt;=EOMONTH(P667,0)))), "")</f>
        <v/>
      </c>
      <c r="Y667" t="str" cm="1">
        <f t="array" ref="Y667">IF(AND(P667&lt;&gt;"", P667&gt;=DATE(YEAR(P667),MONTH(P667),1), SUMIFS($K:$K, $C:$C, C667, $P:$P, "&gt;="&amp;DATE(YEAR(P667),MONTH(P667),1), $P:$P, "&lt;="&amp;EOMONTH(P667,0))&gt;10), _xlfn.TEXTJOIN(", ", TRUE, _xlfn._xlws.FILTER($S:$S, ($C:$C=C667) * ($P:$P&gt;=DATE(YEAR(P667),MONTH(P667),1)) * ($P:$P&lt;=EOMONTH(P667,0)))), "")</f>
        <v/>
      </c>
    </row>
    <row r="668" spans="1:25" x14ac:dyDescent="0.25">
      <c r="A668" s="83">
        <v>661</v>
      </c>
      <c r="B668" s="111" t="s">
        <v>26038</v>
      </c>
      <c r="C668" s="159" t="str">
        <f>_xlfn.XLOOKUP(D668,[1]!Data[CEDULA],[1]!Data[Nombre Completo],"No Existe",0,1)</f>
        <v>ANGELICA MARIA LLORENTE ITURRIAGO</v>
      </c>
      <c r="D668" s="162">
        <v>55304684</v>
      </c>
      <c r="E668" s="139">
        <f>IFERROR(_xlfn.NUMBERVALUE(Data[[#This Row],[CEDULA ]],",","."),_xlfn.NUMBERVALUE(Data[[#This Row],[CEDULA ]],".",","))</f>
        <v>55304684</v>
      </c>
      <c r="F668" s="139" t="str">
        <f>_xlfn.XLOOKUP(E668,[1]!Data[CEDULA],[1]!Data[CARGO],"No Existe",0,1)</f>
        <v>STEWARD</v>
      </c>
      <c r="G668" s="24" t="str">
        <f>_xlfn.XLOOKUP(E668,[1]!Data[CEDULA],[1]!Data[EMPRESA DONDE PRESTA SERVICIO],"No Existe",0,1)</f>
        <v>COMFAMILIAR ATLANTICO</v>
      </c>
      <c r="H668" s="24" t="str">
        <f>_xlfn.XLOOKUP(E668,[1]!Data[CEDULA],[1]!Data[UBICACIÓN],"No Existe",0,1)</f>
        <v>SEDE NORTE</v>
      </c>
      <c r="I668" s="24" t="s">
        <v>25911</v>
      </c>
      <c r="J668" s="111" t="str">
        <f>UPPER(TEXT(Data[[#This Row],[F. INICIO]],"mmmm"))</f>
        <v>DICIEMBRE</v>
      </c>
      <c r="K668" s="15">
        <v>2</v>
      </c>
      <c r="L668" s="11" t="s">
        <v>5</v>
      </c>
      <c r="M668" s="11" t="s">
        <v>25630</v>
      </c>
      <c r="N668" s="141" t="str">
        <f>_xlfn.XLOOKUP(D668,[1]!Data[CEDULA],[1]!Data[EPS/SURA],"No Existe",0,1)</f>
        <v>MUTUALSER</v>
      </c>
      <c r="O668" s="10">
        <f>YEAR(Data[[#This Row],[F. INICIO]])</f>
        <v>2018</v>
      </c>
      <c r="P668" s="62">
        <v>43444</v>
      </c>
      <c r="Q668" s="62">
        <v>43445</v>
      </c>
      <c r="R668" s="12" t="s">
        <v>7572</v>
      </c>
      <c r="S668" s="92" t="str">
        <f>IF(Data[[#This Row],[TIPO DE INCAPACIDAD]]="LICENCIA DE PATERNIDAD","Licencia de paternidad",IF(Data[[#This Row],[TIPO DE INCAPACIDAD]]="LICENCIA DE LUTO","Licencia de Luto",_xlfn.IFNA(VLOOKUP(R668,'CIE-10 PARA RIPS'!$A$6:B13833,2,0),"No especificado")))</f>
        <v>Dolor en miembro</v>
      </c>
      <c r="T668" t="str">
        <f>IF(P668&lt;&gt;"", IF(P668&gt;0, IF(P668&lt;=DATE(YEAR(P668),MONTH(P668),DAY(P668)), IF(P668&gt;=DATE(YEAR(P668),MONTH(P668),1), IF(K668&gt;10, C668, IF(SUMIFS($K:$K, $C:$C, C668, $P:$P, "&gt;="&amp;DATE(YEAR(P668),MONTH(P668),1), $P:$P, "&lt;="&amp;EOMONTH(P668,0))&gt;10, C668, "")), ""))), "")</f>
        <v/>
      </c>
      <c r="U668" t="str">
        <f>IF(AND(P668&lt;&gt;"", P668&gt;=DATE(YEAR(P668),MONTH(P668),1), SUMIFS($K:$K, $C:$C, C668, $P:$P, "&gt;="&amp;DATE(YEAR(P668),MONTH(P668),1), $P:$P, "&lt;="&amp;EOMONTH(P668,0))&gt;10), K668, "")</f>
        <v/>
      </c>
      <c r="V668" t="str">
        <f>IF(AND(P668&lt;&gt;"", P668&gt;=DATE(YEAR(P668),MONTH(P668),1), SUMIFS($K:$K, $C:$C, C668, $P:$P, "&gt;="&amp;DATE(YEAR(P668),MONTH(P668),1), $P:$P, "&lt;="&amp;EOMONTH(P668,0))&gt;10), YEAR(P668), "")</f>
        <v/>
      </c>
      <c r="W668" t="str">
        <f>IF(AND(P668&lt;&gt;"", P668&gt;=DATE(YEAR(P668),MONTH(P668),1), SUMIFS($K:$K, $C:$C, C668, $P:$P, "&gt;="&amp;DATE(YEAR(P668),MONTH(P668),1), $P:$P, "&lt;="&amp;EOMONTH(P668,0))&gt;10), TEXT(P668, "MMMM"), "")</f>
        <v/>
      </c>
      <c r="X668" t="str" cm="1">
        <f t="array" ref="X668">IF(AND(P668&lt;&gt;"", P668&gt;=DATE(YEAR(P668),MONTH(P668),1), SUMIFS($K:$K, $C:$C, C668, $P:$P, "&gt;="&amp;DATE(YEAR(P668),MONTH(P668),1), $P:$P, "&lt;="&amp;EOMONTH(P668,0))&gt;10), _xlfn.TEXTJOIN(", ", TRUE, _xlfn._xlws.FILTER($R:$R, ($C:$C=C668) * ($P:$P&gt;=DATE(YEAR(P668),MONTH(P668),1)) * ($P:$P&lt;=EOMONTH(P668,0)))), "")</f>
        <v/>
      </c>
      <c r="Y668" t="str" cm="1">
        <f t="array" ref="Y668">IF(AND(P668&lt;&gt;"", P668&gt;=DATE(YEAR(P668),MONTH(P668),1), SUMIFS($K:$K, $C:$C, C668, $P:$P, "&gt;="&amp;DATE(YEAR(P668),MONTH(P668),1), $P:$P, "&lt;="&amp;EOMONTH(P668,0))&gt;10), _xlfn.TEXTJOIN(", ", TRUE, _xlfn._xlws.FILTER($S:$S, ($C:$C=C668) * ($P:$P&gt;=DATE(YEAR(P668),MONTH(P668),1)) * ($P:$P&lt;=EOMONTH(P668,0)))), "")</f>
        <v/>
      </c>
    </row>
    <row r="669" spans="1:25" x14ac:dyDescent="0.25">
      <c r="A669" s="83">
        <v>662</v>
      </c>
      <c r="B669" s="111" t="s">
        <v>26038</v>
      </c>
      <c r="C669" s="159" t="str">
        <f>_xlfn.XLOOKUP(D669,[1]!Data[CEDULA],[1]!Data[Nombre Completo],"No Existe",0,1)</f>
        <v>SERGIO ANDRES PEÑA GARCIA</v>
      </c>
      <c r="D669" s="162">
        <v>1143150374</v>
      </c>
      <c r="E669" s="139">
        <f>IFERROR(_xlfn.NUMBERVALUE(Data[[#This Row],[CEDULA ]],",","."),_xlfn.NUMBERVALUE(Data[[#This Row],[CEDULA ]],".",","))</f>
        <v>1143150374</v>
      </c>
      <c r="F669" s="139" t="str">
        <f>_xlfn.XLOOKUP(E669,[1]!Data[CEDULA],[1]!Data[CARGO],"No Existe",0,1)</f>
        <v>AUXILIAR</v>
      </c>
      <c r="G669" s="24" t="str">
        <f>_xlfn.XLOOKUP(E669,[1]!Data[CEDULA],[1]!Data[EMPRESA DONDE PRESTA SERVICIO],"No Existe",0,1)</f>
        <v>COMFAMILIAR ATLANTICO</v>
      </c>
      <c r="H669" s="24" t="str">
        <f>_xlfn.XLOOKUP(E669,[1]!Data[CEDULA],[1]!Data[UBICACIÓN],"No Existe",0,1)</f>
        <v>SEDE NORTE</v>
      </c>
      <c r="I669" s="24" t="s">
        <v>25912</v>
      </c>
      <c r="J669" s="111" t="str">
        <f>UPPER(TEXT(Data[[#This Row],[F. INICIO]],"mmmm"))</f>
        <v>DICIEMBRE</v>
      </c>
      <c r="K669" s="15">
        <v>2</v>
      </c>
      <c r="L669" s="11" t="s">
        <v>5</v>
      </c>
      <c r="M669" s="11" t="s">
        <v>25630</v>
      </c>
      <c r="N669" s="141" t="str">
        <f>_xlfn.XLOOKUP(D669,[1]!Data[CEDULA],[1]!Data[EPS/SURA],"No Existe",0,1)</f>
        <v>EPS/SURA</v>
      </c>
      <c r="O669" s="10">
        <f>YEAR(Data[[#This Row],[F. INICIO]])</f>
        <v>2018</v>
      </c>
      <c r="P669" s="62">
        <v>43443</v>
      </c>
      <c r="Q669" s="62">
        <v>43444</v>
      </c>
      <c r="R669" s="12" t="s">
        <v>8939</v>
      </c>
      <c r="S669" s="92" t="str">
        <f>IF(Data[[#This Row],[TIPO DE INCAPACIDAD]]="LICENCIA DE PATERNIDAD","Licencia de paternidad",IF(Data[[#This Row],[TIPO DE INCAPACIDAD]]="LICENCIA DE LUTO","Licencia de Luto",_xlfn.IFNA(VLOOKUP(R669,'CIE-10 PARA RIPS'!$A$6:B13834,2,0),"No especificado")))</f>
        <v>Rinofaringitis aguda [resfriado comun]</v>
      </c>
      <c r="T669" t="str">
        <f>IF(P669&lt;&gt;"", IF(P669&gt;0, IF(P669&lt;=DATE(YEAR(P669),MONTH(P669),DAY(P669)), IF(P669&gt;=DATE(YEAR(P669),MONTH(P669),1), IF(K669&gt;10, C669, IF(SUMIFS($K:$K, $C:$C, C669, $P:$P, "&gt;="&amp;DATE(YEAR(P669),MONTH(P669),1), $P:$P, "&lt;="&amp;EOMONTH(P669,0))&gt;10, C669, "")), ""))), "")</f>
        <v/>
      </c>
      <c r="U669" t="str">
        <f>IF(AND(P669&lt;&gt;"", P669&gt;=DATE(YEAR(P669),MONTH(P669),1), SUMIFS($K:$K, $C:$C, C669, $P:$P, "&gt;="&amp;DATE(YEAR(P669),MONTH(P669),1), $P:$P, "&lt;="&amp;EOMONTH(P669,0))&gt;10), K669, "")</f>
        <v/>
      </c>
      <c r="V669" t="str">
        <f>IF(AND(P669&lt;&gt;"", P669&gt;=DATE(YEAR(P669),MONTH(P669),1), SUMIFS($K:$K, $C:$C, C669, $P:$P, "&gt;="&amp;DATE(YEAR(P669),MONTH(P669),1), $P:$P, "&lt;="&amp;EOMONTH(P669,0))&gt;10), YEAR(P669), "")</f>
        <v/>
      </c>
      <c r="W669" t="str">
        <f>IF(AND(P669&lt;&gt;"", P669&gt;=DATE(YEAR(P669),MONTH(P669),1), SUMIFS($K:$K, $C:$C, C669, $P:$P, "&gt;="&amp;DATE(YEAR(P669),MONTH(P669),1), $P:$P, "&lt;="&amp;EOMONTH(P669,0))&gt;10), TEXT(P669, "MMMM"), "")</f>
        <v/>
      </c>
      <c r="X669" t="str" cm="1">
        <f t="array" ref="X669">IF(AND(P669&lt;&gt;"", P669&gt;=DATE(YEAR(P669),MONTH(P669),1), SUMIFS($K:$K, $C:$C, C669, $P:$P, "&gt;="&amp;DATE(YEAR(P669),MONTH(P669),1), $P:$P, "&lt;="&amp;EOMONTH(P669,0))&gt;10), _xlfn.TEXTJOIN(", ", TRUE, _xlfn._xlws.FILTER($R:$R, ($C:$C=C669) * ($P:$P&gt;=DATE(YEAR(P669),MONTH(P669),1)) * ($P:$P&lt;=EOMONTH(P669,0)))), "")</f>
        <v/>
      </c>
      <c r="Y669" t="str" cm="1">
        <f t="array" ref="Y669">IF(AND(P669&lt;&gt;"", P669&gt;=DATE(YEAR(P669),MONTH(P669),1), SUMIFS($K:$K, $C:$C, C669, $P:$P, "&gt;="&amp;DATE(YEAR(P669),MONTH(P669),1), $P:$P, "&lt;="&amp;EOMONTH(P669,0))&gt;10), _xlfn.TEXTJOIN(", ", TRUE, _xlfn._xlws.FILTER($S:$S, ($C:$C=C669) * ($P:$P&gt;=DATE(YEAR(P669),MONTH(P669),1)) * ($P:$P&lt;=EOMONTH(P669,0)))), "")</f>
        <v/>
      </c>
    </row>
    <row r="670" spans="1:25" x14ac:dyDescent="0.25">
      <c r="A670" s="83">
        <v>663</v>
      </c>
      <c r="B670" s="111" t="s">
        <v>26038</v>
      </c>
      <c r="C670" s="159" t="str">
        <f>_xlfn.XLOOKUP(D670,[1]!Data[CEDULA],[1]!Data[Nombre Completo],"No Existe",0,1)</f>
        <v>GABRIEL HUMBERTO MOLINARES CHARRIS</v>
      </c>
      <c r="D670" s="162">
        <v>3731151</v>
      </c>
      <c r="E670" s="139">
        <f>IFERROR(_xlfn.NUMBERVALUE(Data[[#This Row],[CEDULA ]],",","."),_xlfn.NUMBERVALUE(Data[[#This Row],[CEDULA ]],".",","))</f>
        <v>3731151</v>
      </c>
      <c r="F670" s="139" t="str">
        <f>_xlfn.XLOOKUP(E670,[1]!Data[CEDULA],[1]!Data[CARGO],"No Existe",0,1)</f>
        <v>SUPERNUMERARIO(A)</v>
      </c>
      <c r="G670" s="24" t="str">
        <f>_xlfn.XLOOKUP(E670,[1]!Data[CEDULA],[1]!Data[EMPRESA DONDE PRESTA SERVICIO],"No Existe",0,1)</f>
        <v>COMFAMILIAR ATLANTICO</v>
      </c>
      <c r="H670" s="24" t="str">
        <f>_xlfn.XLOOKUP(E670,[1]!Data[CEDULA],[1]!Data[UBICACIÓN],"No Existe",0,1)</f>
        <v>TURIPANA</v>
      </c>
      <c r="I670" s="24" t="s">
        <v>25912</v>
      </c>
      <c r="J670" s="111" t="str">
        <f>UPPER(TEXT(Data[[#This Row],[F. INICIO]],"mmmm"))</f>
        <v>DICIEMBRE</v>
      </c>
      <c r="K670" s="15">
        <v>10</v>
      </c>
      <c r="L670" s="11" t="s">
        <v>5</v>
      </c>
      <c r="M670" s="11" t="s">
        <v>25630</v>
      </c>
      <c r="N670" s="141" t="str">
        <f>_xlfn.XLOOKUP(D670,[1]!Data[CEDULA],[1]!Data[EPS/SURA],"No Existe",0,1)</f>
        <v>FAMISANAR</v>
      </c>
      <c r="O670" s="10">
        <f>YEAR(Data[[#This Row],[F. INICIO]])</f>
        <v>2018</v>
      </c>
      <c r="P670" s="62">
        <v>43441</v>
      </c>
      <c r="Q670" s="62">
        <v>43444</v>
      </c>
      <c r="R670" s="12" t="s">
        <v>5444</v>
      </c>
      <c r="S670" s="92" t="str">
        <f>IF(Data[[#This Row],[TIPO DE INCAPACIDAD]]="LICENCIA DE PATERNIDAD","Licencia de paternidad",IF(Data[[#This Row],[TIPO DE INCAPACIDAD]]="LICENCIA DE LUTO","Licencia de Luto",_xlfn.IFNA(VLOOKUP(R670,'CIE-10 PARA RIPS'!$A$6:B13835,2,0),"No especificado")))</f>
        <v>Otros sintomas y signos generales especificados</v>
      </c>
      <c r="T670" t="str">
        <f>IF(P670&lt;&gt;"", IF(P670&gt;0, IF(P670&lt;=DATE(YEAR(P670),MONTH(P670),DAY(P670)), IF(P670&gt;=DATE(YEAR(P670),MONTH(P670),1), IF(K670&gt;10, C670, IF(SUMIFS($K:$K, $C:$C, C670, $P:$P, "&gt;="&amp;DATE(YEAR(P670),MONTH(P670),1), $P:$P, "&lt;="&amp;EOMONTH(P670,0))&gt;10, C670, "")), ""))), "")</f>
        <v/>
      </c>
      <c r="U670" t="str">
        <f>IF(AND(P670&lt;&gt;"", P670&gt;=DATE(YEAR(P670),MONTH(P670),1), SUMIFS($K:$K, $C:$C, C670, $P:$P, "&gt;="&amp;DATE(YEAR(P670),MONTH(P670),1), $P:$P, "&lt;="&amp;EOMONTH(P670,0))&gt;10), K670, "")</f>
        <v/>
      </c>
      <c r="V670" t="str">
        <f>IF(AND(P670&lt;&gt;"", P670&gt;=DATE(YEAR(P670),MONTH(P670),1), SUMIFS($K:$K, $C:$C, C670, $P:$P, "&gt;="&amp;DATE(YEAR(P670),MONTH(P670),1), $P:$P, "&lt;="&amp;EOMONTH(P670,0))&gt;10), YEAR(P670), "")</f>
        <v/>
      </c>
      <c r="W670" t="str">
        <f>IF(AND(P670&lt;&gt;"", P670&gt;=DATE(YEAR(P670),MONTH(P670),1), SUMIFS($K:$K, $C:$C, C670, $P:$P, "&gt;="&amp;DATE(YEAR(P670),MONTH(P670),1), $P:$P, "&lt;="&amp;EOMONTH(P670,0))&gt;10), TEXT(P670, "MMMM"), "")</f>
        <v/>
      </c>
      <c r="X670" t="str" cm="1">
        <f t="array" ref="X670">IF(AND(P670&lt;&gt;"", P670&gt;=DATE(YEAR(P670),MONTH(P670),1), SUMIFS($K:$K, $C:$C, C670, $P:$P, "&gt;="&amp;DATE(YEAR(P670),MONTH(P670),1), $P:$P, "&lt;="&amp;EOMONTH(P670,0))&gt;10), _xlfn.TEXTJOIN(", ", TRUE, _xlfn._xlws.FILTER($R:$R, ($C:$C=C670) * ($P:$P&gt;=DATE(YEAR(P670),MONTH(P670),1)) * ($P:$P&lt;=EOMONTH(P670,0)))), "")</f>
        <v/>
      </c>
      <c r="Y670" t="str" cm="1">
        <f t="array" ref="Y670">IF(AND(P670&lt;&gt;"", P670&gt;=DATE(YEAR(P670),MONTH(P670),1), SUMIFS($K:$K, $C:$C, C670, $P:$P, "&gt;="&amp;DATE(YEAR(P670),MONTH(P670),1), $P:$P, "&lt;="&amp;EOMONTH(P670,0))&gt;10), _xlfn.TEXTJOIN(", ", TRUE, _xlfn._xlws.FILTER($S:$S, ($C:$C=C670) * ($P:$P&gt;=DATE(YEAR(P670),MONTH(P670),1)) * ($P:$P&lt;=EOMONTH(P670,0)))), "")</f>
        <v/>
      </c>
    </row>
    <row r="671" spans="1:25" x14ac:dyDescent="0.25">
      <c r="A671" s="83">
        <v>664</v>
      </c>
      <c r="B671" s="111" t="s">
        <v>26038</v>
      </c>
      <c r="C671" s="159" t="str">
        <f>_xlfn.XLOOKUP(D671,[1]!Data[CEDULA],[1]!Data[Nombre Completo],"No Existe",0,1)</f>
        <v>GUILLERMO DAVID BUENO GUZMAN</v>
      </c>
      <c r="D671" s="162">
        <v>92125996</v>
      </c>
      <c r="E671" s="139">
        <f>IFERROR(_xlfn.NUMBERVALUE(Data[[#This Row],[CEDULA ]],",","."),_xlfn.NUMBERVALUE(Data[[#This Row],[CEDULA ]],".",","))</f>
        <v>92125996</v>
      </c>
      <c r="F671" s="139" t="str">
        <f>_xlfn.XLOOKUP(E671,[1]!Data[CEDULA],[1]!Data[CARGO],"No Existe",0,1)</f>
        <v>COCINERO 1</v>
      </c>
      <c r="G671" s="24" t="str">
        <f>_xlfn.XLOOKUP(E671,[1]!Data[CEDULA],[1]!Data[EMPRESA DONDE PRESTA SERVICIO],"No Existe",0,1)</f>
        <v>COMFAMILIAR ATLANTICO</v>
      </c>
      <c r="H671" s="24" t="str">
        <f>_xlfn.XLOOKUP(E671,[1]!Data[CEDULA],[1]!Data[UBICACIÓN],"No Existe",0,1)</f>
        <v>CLUB SOCIAL</v>
      </c>
      <c r="I671" s="24" t="s">
        <v>25912</v>
      </c>
      <c r="J671" s="111" t="str">
        <f>UPPER(TEXT(Data[[#This Row],[F. INICIO]],"mmmm"))</f>
        <v>DICIEMBRE</v>
      </c>
      <c r="K671" s="15">
        <v>8</v>
      </c>
      <c r="L671" s="11" t="s">
        <v>5</v>
      </c>
      <c r="M671" s="11" t="s">
        <v>25630</v>
      </c>
      <c r="N671" s="141" t="str">
        <f>_xlfn.XLOOKUP(D671,[1]!Data[CEDULA],[1]!Data[EPS/SURA],"No Existe",0,1)</f>
        <v>SALUD TOTAL</v>
      </c>
      <c r="O671" s="10">
        <f>YEAR(Data[[#This Row],[F. INICIO]])</f>
        <v>2018</v>
      </c>
      <c r="P671" s="62">
        <v>43439</v>
      </c>
      <c r="Q671" s="62">
        <v>43446</v>
      </c>
      <c r="R671" s="12" t="s">
        <v>7982</v>
      </c>
      <c r="S671" s="92" t="str">
        <f>IF(Data[[#This Row],[TIPO DE INCAPACIDAD]]="LICENCIA DE PATERNIDAD","Licencia de paternidad",IF(Data[[#This Row],[TIPO DE INCAPACIDAD]]="LICENCIA DE LUTO","Licencia de Luto",_xlfn.IFNA(VLOOKUP(R671,'CIE-10 PARA RIPS'!$A$6:B13836,2,0),"No especificado")))</f>
        <v>ulcera cronica de la piel, no clasificada en otra parte</v>
      </c>
      <c r="T671" t="str">
        <f>IF(P671&lt;&gt;"", IF(P671&gt;0, IF(P671&lt;=DATE(YEAR(P671),MONTH(P671),DAY(P671)), IF(P671&gt;=DATE(YEAR(P671),MONTH(P671),1), IF(K671&gt;10, C671, IF(SUMIFS($K:$K, $C:$C, C671, $P:$P, "&gt;="&amp;DATE(YEAR(P671),MONTH(P671),1), $P:$P, "&lt;="&amp;EOMONTH(P671,0))&gt;10, C671, "")), ""))), "")</f>
        <v/>
      </c>
      <c r="U671" t="str">
        <f>IF(AND(P671&lt;&gt;"", P671&gt;=DATE(YEAR(P671),MONTH(P671),1), SUMIFS($K:$K, $C:$C, C671, $P:$P, "&gt;="&amp;DATE(YEAR(P671),MONTH(P671),1), $P:$P, "&lt;="&amp;EOMONTH(P671,0))&gt;10), K671, "")</f>
        <v/>
      </c>
      <c r="V671" t="str">
        <f>IF(AND(P671&lt;&gt;"", P671&gt;=DATE(YEAR(P671),MONTH(P671),1), SUMIFS($K:$K, $C:$C, C671, $P:$P, "&gt;="&amp;DATE(YEAR(P671),MONTH(P671),1), $P:$P, "&lt;="&amp;EOMONTH(P671,0))&gt;10), YEAR(P671), "")</f>
        <v/>
      </c>
      <c r="W671" t="str">
        <f>IF(AND(P671&lt;&gt;"", P671&gt;=DATE(YEAR(P671),MONTH(P671),1), SUMIFS($K:$K, $C:$C, C671, $P:$P, "&gt;="&amp;DATE(YEAR(P671),MONTH(P671),1), $P:$P, "&lt;="&amp;EOMONTH(P671,0))&gt;10), TEXT(P671, "MMMM"), "")</f>
        <v/>
      </c>
      <c r="X671" t="str" cm="1">
        <f t="array" ref="X671">IF(AND(P671&lt;&gt;"", P671&gt;=DATE(YEAR(P671),MONTH(P671),1), SUMIFS($K:$K, $C:$C, C671, $P:$P, "&gt;="&amp;DATE(YEAR(P671),MONTH(P671),1), $P:$P, "&lt;="&amp;EOMONTH(P671,0))&gt;10), _xlfn.TEXTJOIN(", ", TRUE, _xlfn._xlws.FILTER($R:$R, ($C:$C=C671) * ($P:$P&gt;=DATE(YEAR(P671),MONTH(P671),1)) * ($P:$P&lt;=EOMONTH(P671,0)))), "")</f>
        <v/>
      </c>
      <c r="Y671" t="str" cm="1">
        <f t="array" ref="Y671">IF(AND(P671&lt;&gt;"", P671&gt;=DATE(YEAR(P671),MONTH(P671),1), SUMIFS($K:$K, $C:$C, C671, $P:$P, "&gt;="&amp;DATE(YEAR(P671),MONTH(P671),1), $P:$P, "&lt;="&amp;EOMONTH(P671,0))&gt;10), _xlfn.TEXTJOIN(", ", TRUE, _xlfn._xlws.FILTER($S:$S, ($C:$C=C671) * ($P:$P&gt;=DATE(YEAR(P671),MONTH(P671),1)) * ($P:$P&lt;=EOMONTH(P671,0)))), "")</f>
        <v/>
      </c>
    </row>
    <row r="672" spans="1:25" x14ac:dyDescent="0.25">
      <c r="A672" s="83">
        <v>665</v>
      </c>
      <c r="B672" s="111" t="s">
        <v>26038</v>
      </c>
      <c r="C672" s="159" t="str">
        <f>_xlfn.XLOOKUP(D672,[1]!Data[CEDULA],[1]!Data[Nombre Completo],"No Existe",0,1)</f>
        <v>ADRIANA CRISTINA MOLINA JIMENEZ</v>
      </c>
      <c r="D672" s="162">
        <v>22512197</v>
      </c>
      <c r="E672" s="139">
        <f>IFERROR(_xlfn.NUMBERVALUE(Data[[#This Row],[CEDULA ]],",","."),_xlfn.NUMBERVALUE(Data[[#This Row],[CEDULA ]],".",","))</f>
        <v>22512197</v>
      </c>
      <c r="F672" s="139" t="str">
        <f>_xlfn.XLOOKUP(E672,[1]!Data[CEDULA],[1]!Data[CARGO],"No Existe",0,1)</f>
        <v>SUPERNUMERARIO(A)</v>
      </c>
      <c r="G672" s="24" t="str">
        <f>_xlfn.XLOOKUP(E672,[1]!Data[CEDULA],[1]!Data[EMPRESA DONDE PRESTA SERVICIO],"No Existe",0,1)</f>
        <v>COMFAMILIAR ATLANTICO</v>
      </c>
      <c r="H672" s="24" t="str">
        <f>_xlfn.XLOOKUP(E672,[1]!Data[CEDULA],[1]!Data[UBICACIÓN],"No Existe",0,1)</f>
        <v>TURIPANA</v>
      </c>
      <c r="I672" s="24" t="s">
        <v>25911</v>
      </c>
      <c r="J672" s="111" t="str">
        <f>UPPER(TEXT(Data[[#This Row],[F. INICIO]],"mmmm"))</f>
        <v>DICIEMBRE</v>
      </c>
      <c r="K672" s="15">
        <v>1</v>
      </c>
      <c r="L672" s="11" t="s">
        <v>5</v>
      </c>
      <c r="M672" s="11" t="s">
        <v>25630</v>
      </c>
      <c r="N672" s="141" t="str">
        <f>_xlfn.XLOOKUP(D672,[1]!Data[CEDULA],[1]!Data[EPS/SURA],"No Existe",0,1)</f>
        <v>SALUD TOTAL</v>
      </c>
      <c r="O672" s="10">
        <f>YEAR(Data[[#This Row],[F. INICIO]])</f>
        <v>2018</v>
      </c>
      <c r="P672" s="62">
        <v>43442</v>
      </c>
      <c r="Q672" s="62">
        <v>43442</v>
      </c>
      <c r="R672" s="12" t="s">
        <v>71</v>
      </c>
      <c r="S672" s="92" t="str">
        <f>IF(Data[[#This Row],[TIPO DE INCAPACIDAD]]="LICENCIA DE PATERNIDAD","Licencia de paternidad",IF(Data[[#This Row],[TIPO DE INCAPACIDAD]]="LICENCIA DE LUTO","Licencia de Luto",_xlfn.IFNA(VLOOKUP(R672,'CIE-10 PARA RIPS'!$A$6:B13837,2,0),"No especificado")))</f>
        <v>Cefalea</v>
      </c>
      <c r="T672" t="str">
        <f>IF(P672&lt;&gt;"", IF(P672&gt;0, IF(P672&lt;=DATE(YEAR(P672),MONTH(P672),DAY(P672)), IF(P672&gt;=DATE(YEAR(P672),MONTH(P672),1), IF(K672&gt;10, C672, IF(SUMIFS($K:$K, $C:$C, C672, $P:$P, "&gt;="&amp;DATE(YEAR(P672),MONTH(P672),1), $P:$P, "&lt;="&amp;EOMONTH(P672,0))&gt;10, C672, "")), ""))), "")</f>
        <v/>
      </c>
      <c r="U672" t="str">
        <f>IF(AND(P672&lt;&gt;"", P672&gt;=DATE(YEAR(P672),MONTH(P672),1), SUMIFS($K:$K, $C:$C, C672, $P:$P, "&gt;="&amp;DATE(YEAR(P672),MONTH(P672),1), $P:$P, "&lt;="&amp;EOMONTH(P672,0))&gt;10), K672, "")</f>
        <v/>
      </c>
      <c r="V672" t="str">
        <f>IF(AND(P672&lt;&gt;"", P672&gt;=DATE(YEAR(P672),MONTH(P672),1), SUMIFS($K:$K, $C:$C, C672, $P:$P, "&gt;="&amp;DATE(YEAR(P672),MONTH(P672),1), $P:$P, "&lt;="&amp;EOMONTH(P672,0))&gt;10), YEAR(P672), "")</f>
        <v/>
      </c>
      <c r="W672" t="str">
        <f>IF(AND(P672&lt;&gt;"", P672&gt;=DATE(YEAR(P672),MONTH(P672),1), SUMIFS($K:$K, $C:$C, C672, $P:$P, "&gt;="&amp;DATE(YEAR(P672),MONTH(P672),1), $P:$P, "&lt;="&amp;EOMONTH(P672,0))&gt;10), TEXT(P672, "MMMM"), "")</f>
        <v/>
      </c>
      <c r="X672" t="str" cm="1">
        <f t="array" ref="X672">IF(AND(P672&lt;&gt;"", P672&gt;=DATE(YEAR(P672),MONTH(P672),1), SUMIFS($K:$K, $C:$C, C672, $P:$P, "&gt;="&amp;DATE(YEAR(P672),MONTH(P672),1), $P:$P, "&lt;="&amp;EOMONTH(P672,0))&gt;10), _xlfn.TEXTJOIN(", ", TRUE, _xlfn._xlws.FILTER($R:$R, ($C:$C=C672) * ($P:$P&gt;=DATE(YEAR(P672),MONTH(P672),1)) * ($P:$P&lt;=EOMONTH(P672,0)))), "")</f>
        <v/>
      </c>
      <c r="Y672" t="str" cm="1">
        <f t="array" ref="Y672">IF(AND(P672&lt;&gt;"", P672&gt;=DATE(YEAR(P672),MONTH(P672),1), SUMIFS($K:$K, $C:$C, C672, $P:$P, "&gt;="&amp;DATE(YEAR(P672),MONTH(P672),1), $P:$P, "&lt;="&amp;EOMONTH(P672,0))&gt;10), _xlfn.TEXTJOIN(", ", TRUE, _xlfn._xlws.FILTER($S:$S, ($C:$C=C672) * ($P:$P&gt;=DATE(YEAR(P672),MONTH(P672),1)) * ($P:$P&lt;=EOMONTH(P672,0)))), "")</f>
        <v/>
      </c>
    </row>
    <row r="673" spans="1:25" x14ac:dyDescent="0.25">
      <c r="A673" s="83">
        <v>666</v>
      </c>
      <c r="B673" s="111" t="s">
        <v>26038</v>
      </c>
      <c r="C673" s="159" t="str">
        <f>_xlfn.XLOOKUP(D673,[1]!Data[CEDULA],[1]!Data[Nombre Completo],"No Existe",0,1)</f>
        <v>YUSEF YAMID AMAYA MOLINA</v>
      </c>
      <c r="D673" s="162">
        <v>1044391162</v>
      </c>
      <c r="E673" s="139">
        <f>IFERROR(_xlfn.NUMBERVALUE(Data[[#This Row],[CEDULA ]],",","."),_xlfn.NUMBERVALUE(Data[[#This Row],[CEDULA ]],".",","))</f>
        <v>1044391162</v>
      </c>
      <c r="F673" s="139" t="str">
        <f>_xlfn.XLOOKUP(E673,[1]!Data[CEDULA],[1]!Data[CARGO],"No Existe",0,1)</f>
        <v>AYUDANTE MANTENIMIENTO</v>
      </c>
      <c r="G673" s="24" t="str">
        <f>_xlfn.XLOOKUP(E673,[1]!Data[CEDULA],[1]!Data[EMPRESA DONDE PRESTA SERVICIO],"No Existe",0,1)</f>
        <v>COMFAMILIAR ATLANTICO</v>
      </c>
      <c r="H673" s="24" t="str">
        <f>_xlfn.XLOOKUP(E673,[1]!Data[CEDULA],[1]!Data[UBICACIÓN],"No Existe",0,1)</f>
        <v>CENTRO RECREACIONAL TURIPANA</v>
      </c>
      <c r="I673" s="24" t="s">
        <v>25912</v>
      </c>
      <c r="J673" s="111" t="str">
        <f>UPPER(TEXT(Data[[#This Row],[F. INICIO]],"mmmm"))</f>
        <v>DICIEMBRE</v>
      </c>
      <c r="K673" s="15">
        <v>3</v>
      </c>
      <c r="L673" s="11" t="s">
        <v>5</v>
      </c>
      <c r="M673" s="15" t="s">
        <v>12606</v>
      </c>
      <c r="N673" s="141" t="str">
        <f>_xlfn.XLOOKUP(D673,[1]!Data[CEDULA],[1]!Data[EPS/SURA],"No Existe",0,1)</f>
        <v>E.P.S SANITAS</v>
      </c>
      <c r="O673" s="10">
        <f>YEAR(Data[[#This Row],[F. INICIO]])</f>
        <v>2018</v>
      </c>
      <c r="P673" s="62">
        <v>43438</v>
      </c>
      <c r="Q673" s="62">
        <v>43440</v>
      </c>
      <c r="R673" s="12" t="s">
        <v>5256</v>
      </c>
      <c r="S673" s="92" t="str">
        <f>IF(Data[[#This Row],[TIPO DE INCAPACIDAD]]="LICENCIA DE PATERNIDAD","Licencia de paternidad",IF(Data[[#This Row],[TIPO DE INCAPACIDAD]]="LICENCIA DE LUTO","Licencia de Luto",_xlfn.IFNA(VLOOKUP(R673,'CIE-10 PARA RIPS'!$A$6:B13838,2,0),"No especificado")))</f>
        <v>Traumatismo cerebral difuso</v>
      </c>
      <c r="T673" t="str">
        <f>IF(P673&lt;&gt;"", IF(P673&gt;0, IF(P673&lt;=DATE(YEAR(P673),MONTH(P673),DAY(P673)), IF(P673&gt;=DATE(YEAR(P673),MONTH(P673),1), IF(K673&gt;10, C673, IF(SUMIFS($K:$K, $C:$C, C673, $P:$P, "&gt;="&amp;DATE(YEAR(P673),MONTH(P673),1), $P:$P, "&lt;="&amp;EOMONTH(P673,0))&gt;10, C673, "")), ""))), "")</f>
        <v/>
      </c>
      <c r="U673" t="str">
        <f>IF(AND(P673&lt;&gt;"", P673&gt;=DATE(YEAR(P673),MONTH(P673),1), SUMIFS($K:$K, $C:$C, C673, $P:$P, "&gt;="&amp;DATE(YEAR(P673),MONTH(P673),1), $P:$P, "&lt;="&amp;EOMONTH(P673,0))&gt;10), K673, "")</f>
        <v/>
      </c>
      <c r="V673" t="str">
        <f>IF(AND(P673&lt;&gt;"", P673&gt;=DATE(YEAR(P673),MONTH(P673),1), SUMIFS($K:$K, $C:$C, C673, $P:$P, "&gt;="&amp;DATE(YEAR(P673),MONTH(P673),1), $P:$P, "&lt;="&amp;EOMONTH(P673,0))&gt;10), YEAR(P673), "")</f>
        <v/>
      </c>
      <c r="W673" t="str">
        <f>IF(AND(P673&lt;&gt;"", P673&gt;=DATE(YEAR(P673),MONTH(P673),1), SUMIFS($K:$K, $C:$C, C673, $P:$P, "&gt;="&amp;DATE(YEAR(P673),MONTH(P673),1), $P:$P, "&lt;="&amp;EOMONTH(P673,0))&gt;10), TEXT(P673, "MMMM"), "")</f>
        <v/>
      </c>
      <c r="X673" t="str" cm="1">
        <f t="array" ref="X673">IF(AND(P673&lt;&gt;"", P673&gt;=DATE(YEAR(P673),MONTH(P673),1), SUMIFS($K:$K, $C:$C, C673, $P:$P, "&gt;="&amp;DATE(YEAR(P673),MONTH(P673),1), $P:$P, "&lt;="&amp;EOMONTH(P673,0))&gt;10), _xlfn.TEXTJOIN(", ", TRUE, _xlfn._xlws.FILTER($R:$R, ($C:$C=C673) * ($P:$P&gt;=DATE(YEAR(P673),MONTH(P673),1)) * ($P:$P&lt;=EOMONTH(P673,0)))), "")</f>
        <v/>
      </c>
      <c r="Y673" t="str" cm="1">
        <f t="array" ref="Y673">IF(AND(P673&lt;&gt;"", P673&gt;=DATE(YEAR(P673),MONTH(P673),1), SUMIFS($K:$K, $C:$C, C673, $P:$P, "&gt;="&amp;DATE(YEAR(P673),MONTH(P673),1), $P:$P, "&lt;="&amp;EOMONTH(P673,0))&gt;10), _xlfn.TEXTJOIN(", ", TRUE, _xlfn._xlws.FILTER($S:$S, ($C:$C=C673) * ($P:$P&gt;=DATE(YEAR(P673),MONTH(P673),1)) * ($P:$P&lt;=EOMONTH(P673,0)))), "")</f>
        <v/>
      </c>
    </row>
    <row r="674" spans="1:25" x14ac:dyDescent="0.25">
      <c r="A674" s="83">
        <v>667</v>
      </c>
      <c r="B674" s="111" t="s">
        <v>26038</v>
      </c>
      <c r="C674" s="159" t="str">
        <f>_xlfn.XLOOKUP(D674,[1]!Data[CEDULA],[1]!Data[Nombre Completo],"No Existe",0,1)</f>
        <v>MARTHA DEL SOCORRO RAMIREZ HAMBURGUER</v>
      </c>
      <c r="D674" s="162">
        <v>32705541</v>
      </c>
      <c r="E674" s="139">
        <f>IFERROR(_xlfn.NUMBERVALUE(Data[[#This Row],[CEDULA ]],",","."),_xlfn.NUMBERVALUE(Data[[#This Row],[CEDULA ]],".",","))</f>
        <v>32705541</v>
      </c>
      <c r="F674" s="139" t="str">
        <f>_xlfn.XLOOKUP(E674,[1]!Data[CEDULA],[1]!Data[CARGO],"No Existe",0,1)</f>
        <v>SUPERNUMERARIO(A)</v>
      </c>
      <c r="G674" s="24" t="str">
        <f>_xlfn.XLOOKUP(E674,[1]!Data[CEDULA],[1]!Data[EMPRESA DONDE PRESTA SERVICIO],"No Existe",0,1)</f>
        <v>COMFAMILIAR ATLANTICO</v>
      </c>
      <c r="H674" s="24" t="str">
        <f>_xlfn.XLOOKUP(E674,[1]!Data[CEDULA],[1]!Data[UBICACIÓN],"No Existe",0,1)</f>
        <v>CENTRO RECREACIONAL TURIPANA</v>
      </c>
      <c r="I674" s="24" t="s">
        <v>25911</v>
      </c>
      <c r="J674" s="111" t="str">
        <f>UPPER(TEXT(Data[[#This Row],[F. INICIO]],"mmmm"))</f>
        <v>DICIEMBRE</v>
      </c>
      <c r="K674" s="15">
        <v>10</v>
      </c>
      <c r="L674" s="11" t="s">
        <v>5</v>
      </c>
      <c r="M674" s="11" t="s">
        <v>25630</v>
      </c>
      <c r="N674" s="141" t="str">
        <f>_xlfn.XLOOKUP(D674,[1]!Data[CEDULA],[1]!Data[EPS/SURA],"No Existe",0,1)</f>
        <v>SALUD TOTAL</v>
      </c>
      <c r="O674" s="10">
        <f>YEAR(Data[[#This Row],[F. INICIO]])</f>
        <v>2018</v>
      </c>
      <c r="P674" s="62">
        <v>43439</v>
      </c>
      <c r="Q674" s="62">
        <v>43448</v>
      </c>
      <c r="R674" s="12" t="s">
        <v>106</v>
      </c>
      <c r="S674" s="92" t="str">
        <f>IF(Data[[#This Row],[TIPO DE INCAPACIDAD]]="LICENCIA DE PATERNIDAD","Licencia de paternidad",IF(Data[[#This Row],[TIPO DE INCAPACIDAD]]="LICENCIA DE LUTO","Licencia de Luto",_xlfn.IFNA(VLOOKUP(R674,'CIE-10 PARA RIPS'!$A$6:B13839,2,0),"No especificado")))</f>
        <v>Esguinces y torceduras del tobillo</v>
      </c>
      <c r="T674" t="str">
        <f>IF(P674&lt;&gt;"", IF(P674&gt;0, IF(P674&lt;=DATE(YEAR(P674),MONTH(P674),DAY(P674)), IF(P674&gt;=DATE(YEAR(P674),MONTH(P674),1), IF(K674&gt;10, C674, IF(SUMIFS($K:$K, $C:$C, C674, $P:$P, "&gt;="&amp;DATE(YEAR(P674),MONTH(P674),1), $P:$P, "&lt;="&amp;EOMONTH(P674,0))&gt;10, C674, "")), ""))), "")</f>
        <v>MARTHA DEL SOCORRO RAMIREZ HAMBURGUER</v>
      </c>
      <c r="U674">
        <f>IF(AND(P674&lt;&gt;"", P674&gt;=DATE(YEAR(P674),MONTH(P674),1), SUMIFS($K:$K, $C:$C, C674, $P:$P, "&gt;="&amp;DATE(YEAR(P674),MONTH(P674),1), $P:$P, "&lt;="&amp;EOMONTH(P674,0))&gt;10), K674, "")</f>
        <v>10</v>
      </c>
      <c r="V674">
        <f>IF(AND(P674&lt;&gt;"", P674&gt;=DATE(YEAR(P674),MONTH(P674),1), SUMIFS($K:$K, $C:$C, C674, $P:$P, "&gt;="&amp;DATE(YEAR(P674),MONTH(P674),1), $P:$P, "&lt;="&amp;EOMONTH(P674,0))&gt;10), YEAR(P674), "")</f>
        <v>2018</v>
      </c>
      <c r="W674" t="str">
        <f>IF(AND(P674&lt;&gt;"", P674&gt;=DATE(YEAR(P674),MONTH(P674),1), SUMIFS($K:$K, $C:$C, C674, $P:$P, "&gt;="&amp;DATE(YEAR(P674),MONTH(P674),1), $P:$P, "&lt;="&amp;EOMONTH(P674,0))&gt;10), TEXT(P674, "MMMM"), "")</f>
        <v>diciembre</v>
      </c>
      <c r="X674" t="str" cm="1">
        <f t="array" ref="X674">IF(AND(P674&lt;&gt;"", P674&gt;=DATE(YEAR(P674),MONTH(P674),1), SUMIFS($K:$K, $C:$C, C674, $P:$P, "&gt;="&amp;DATE(YEAR(P674),MONTH(P674),1), $P:$P, "&lt;="&amp;EOMONTH(P674,0))&gt;10), _xlfn.TEXTJOIN(", ", TRUE, _xlfn._xlws.FILTER($R:$R, ($C:$C=C674) * ($P:$P&gt;=DATE(YEAR(P674),MONTH(P674),1)) * ($P:$P&lt;=EOMONTH(P674,0)))), "")</f>
        <v>S934, S934</v>
      </c>
      <c r="Y674" t="str" cm="1">
        <f t="array" ref="Y674">IF(AND(P674&lt;&gt;"", P674&gt;=DATE(YEAR(P674),MONTH(P674),1), SUMIFS($K:$K, $C:$C, C674, $P:$P, "&gt;="&amp;DATE(YEAR(P674),MONTH(P674),1), $P:$P, "&lt;="&amp;EOMONTH(P674,0))&gt;10), _xlfn.TEXTJOIN(", ", TRUE, _xlfn._xlws.FILTER($S:$S, ($C:$C=C674) * ($P:$P&gt;=DATE(YEAR(P674),MONTH(P674),1)) * ($P:$P&lt;=EOMONTH(P674,0)))), "")</f>
        <v>Esguinces y torceduras del tobillo, Esguinces y torceduras del tobillo</v>
      </c>
    </row>
    <row r="675" spans="1:25" x14ac:dyDescent="0.25">
      <c r="A675" s="83">
        <v>668</v>
      </c>
      <c r="B675" s="111" t="s">
        <v>26038</v>
      </c>
      <c r="C675" s="159" t="str">
        <f>_xlfn.XLOOKUP(D675,[1]!Data[CEDULA],[1]!Data[Nombre Completo],"No Existe",0,1)</f>
        <v>MAURICIO ANDRES SCHOTBORCH CARDENAS</v>
      </c>
      <c r="D675" s="162">
        <v>1070809702</v>
      </c>
      <c r="E675" s="139">
        <f>IFERROR(_xlfn.NUMBERVALUE(Data[[#This Row],[CEDULA ]],",","."),_xlfn.NUMBERVALUE(Data[[#This Row],[CEDULA ]],".",","))</f>
        <v>1070809702</v>
      </c>
      <c r="F675" s="139" t="str">
        <f>_xlfn.XLOOKUP(E675,[1]!Data[CEDULA],[1]!Data[CARGO],"No Existe",0,1)</f>
        <v>AYUDANTE COCINA</v>
      </c>
      <c r="G675" s="24" t="str">
        <f>_xlfn.XLOOKUP(E675,[1]!Data[CEDULA],[1]!Data[EMPRESA DONDE PRESTA SERVICIO],"No Existe",0,1)</f>
        <v>COMFAMILIAR ATLANTICO</v>
      </c>
      <c r="H675" s="24" t="str">
        <f>_xlfn.XLOOKUP(E675,[1]!Data[CEDULA],[1]!Data[UBICACIÓN],"No Existe",0,1)</f>
        <v>SALGARITO MERCADEO</v>
      </c>
      <c r="I675" s="24" t="s">
        <v>25912</v>
      </c>
      <c r="J675" s="111" t="str">
        <f>UPPER(TEXT(Data[[#This Row],[F. INICIO]],"mmmm"))</f>
        <v>DICIEMBRE</v>
      </c>
      <c r="K675" s="15">
        <v>2</v>
      </c>
      <c r="L675" s="11" t="s">
        <v>5</v>
      </c>
      <c r="M675" s="11" t="s">
        <v>25630</v>
      </c>
      <c r="N675" s="141" t="str">
        <f>_xlfn.XLOOKUP(D675,[1]!Data[CEDULA],[1]!Data[EPS/SURA],"No Existe",0,1)</f>
        <v>NUEVA E.P.S.</v>
      </c>
      <c r="O675" s="10">
        <f>YEAR(Data[[#This Row],[F. INICIO]])</f>
        <v>2018</v>
      </c>
      <c r="P675" s="62">
        <v>43439</v>
      </c>
      <c r="Q675" s="62">
        <v>43440</v>
      </c>
      <c r="R675" s="12" t="s">
        <v>55</v>
      </c>
      <c r="S675" s="92" t="str">
        <f>IF(Data[[#This Row],[TIPO DE INCAPACIDAD]]="LICENCIA DE PATERNIDAD","Licencia de paternidad",IF(Data[[#This Row],[TIPO DE INCAPACIDAD]]="LICENCIA DE LUTO","Licencia de Luto",_xlfn.IFNA(VLOOKUP(R675,'CIE-10 PARA RIPS'!$A$6:B13840,2,0),"No especificado")))</f>
        <v>Gastritis, no especificada</v>
      </c>
      <c r="T675" t="str">
        <f>IF(P675&lt;&gt;"", IF(P675&gt;0, IF(P675&lt;=DATE(YEAR(P675),MONTH(P675),DAY(P675)), IF(P675&gt;=DATE(YEAR(P675),MONTH(P675),1), IF(K675&gt;10, C675, IF(SUMIFS($K:$K, $C:$C, C675, $P:$P, "&gt;="&amp;DATE(YEAR(P675),MONTH(P675),1), $P:$P, "&lt;="&amp;EOMONTH(P675,0))&gt;10, C675, "")), ""))), "")</f>
        <v/>
      </c>
      <c r="U675" t="str">
        <f>IF(AND(P675&lt;&gt;"", P675&gt;=DATE(YEAR(P675),MONTH(P675),1), SUMIFS($K:$K, $C:$C, C675, $P:$P, "&gt;="&amp;DATE(YEAR(P675),MONTH(P675),1), $P:$P, "&lt;="&amp;EOMONTH(P675,0))&gt;10), K675, "")</f>
        <v/>
      </c>
      <c r="V675" t="str">
        <f>IF(AND(P675&lt;&gt;"", P675&gt;=DATE(YEAR(P675),MONTH(P675),1), SUMIFS($K:$K, $C:$C, C675, $P:$P, "&gt;="&amp;DATE(YEAR(P675),MONTH(P675),1), $P:$P, "&lt;="&amp;EOMONTH(P675,0))&gt;10), YEAR(P675), "")</f>
        <v/>
      </c>
      <c r="W675" t="str">
        <f>IF(AND(P675&lt;&gt;"", P675&gt;=DATE(YEAR(P675),MONTH(P675),1), SUMIFS($K:$K, $C:$C, C675, $P:$P, "&gt;="&amp;DATE(YEAR(P675),MONTH(P675),1), $P:$P, "&lt;="&amp;EOMONTH(P675,0))&gt;10), TEXT(P675, "MMMM"), "")</f>
        <v/>
      </c>
      <c r="X675" t="str" cm="1">
        <f t="array" ref="X675">IF(AND(P675&lt;&gt;"", P675&gt;=DATE(YEAR(P675),MONTH(P675),1), SUMIFS($K:$K, $C:$C, C675, $P:$P, "&gt;="&amp;DATE(YEAR(P675),MONTH(P675),1), $P:$P, "&lt;="&amp;EOMONTH(P675,0))&gt;10), _xlfn.TEXTJOIN(", ", TRUE, _xlfn._xlws.FILTER($R:$R, ($C:$C=C675) * ($P:$P&gt;=DATE(YEAR(P675),MONTH(P675),1)) * ($P:$P&lt;=EOMONTH(P675,0)))), "")</f>
        <v/>
      </c>
      <c r="Y675" t="str" cm="1">
        <f t="array" ref="Y675">IF(AND(P675&lt;&gt;"", P675&gt;=DATE(YEAR(P675),MONTH(P675),1), SUMIFS($K:$K, $C:$C, C675, $P:$P, "&gt;="&amp;DATE(YEAR(P675),MONTH(P675),1), $P:$P, "&lt;="&amp;EOMONTH(P675,0))&gt;10), _xlfn.TEXTJOIN(", ", TRUE, _xlfn._xlws.FILTER($S:$S, ($C:$C=C675) * ($P:$P&gt;=DATE(YEAR(P675),MONTH(P675),1)) * ($P:$P&lt;=EOMONTH(P675,0)))), "")</f>
        <v/>
      </c>
    </row>
    <row r="676" spans="1:25" x14ac:dyDescent="0.25">
      <c r="A676" s="83">
        <v>669</v>
      </c>
      <c r="B676" s="111" t="s">
        <v>26038</v>
      </c>
      <c r="C676" s="159" t="str">
        <f>_xlfn.XLOOKUP(D676,[1]!Data[CEDULA],[1]!Data[Nombre Completo],"No Existe",0,1)</f>
        <v>MARYELI DEL PILAR HERRERA ANDRADE</v>
      </c>
      <c r="D676" s="162">
        <v>1048209377</v>
      </c>
      <c r="E676" s="139">
        <f>IFERROR(_xlfn.NUMBERVALUE(Data[[#This Row],[CEDULA ]],",","."),_xlfn.NUMBERVALUE(Data[[#This Row],[CEDULA ]],".",","))</f>
        <v>1048209377</v>
      </c>
      <c r="F676" s="139" t="str">
        <f>_xlfn.XLOOKUP(E676,[1]!Data[CEDULA],[1]!Data[CARGO],"No Existe",0,1)</f>
        <v>AYUDANTE COCINA</v>
      </c>
      <c r="G676" s="24" t="str">
        <f>_xlfn.XLOOKUP(E676,[1]!Data[CEDULA],[1]!Data[EMPRESA DONDE PRESTA SERVICIO],"No Existe",0,1)</f>
        <v>COMFAMILIAR ATLANTICO</v>
      </c>
      <c r="H676" s="24" t="str">
        <f>_xlfn.XLOOKUP(E676,[1]!Data[CEDULA],[1]!Data[UBICACIÓN],"No Existe",0,1)</f>
        <v>CRU MERCADEO</v>
      </c>
      <c r="I676" s="24" t="s">
        <v>25911</v>
      </c>
      <c r="J676" s="111" t="str">
        <f>UPPER(TEXT(Data[[#This Row],[F. INICIO]],"mmmm"))</f>
        <v>DICIEMBRE</v>
      </c>
      <c r="K676" s="15">
        <v>2</v>
      </c>
      <c r="L676" s="11" t="s">
        <v>5</v>
      </c>
      <c r="M676" s="11" t="s">
        <v>25630</v>
      </c>
      <c r="N676" s="141" t="str">
        <f>_xlfn.XLOOKUP(D676,[1]!Data[CEDULA],[1]!Data[EPS/SURA],"No Existe",0,1)</f>
        <v>EPS/SURA</v>
      </c>
      <c r="O676" s="10">
        <f>YEAR(Data[[#This Row],[F. INICIO]])</f>
        <v>2018</v>
      </c>
      <c r="P676" s="62">
        <v>43437</v>
      </c>
      <c r="Q676" s="62">
        <v>43438</v>
      </c>
      <c r="R676" s="12" t="s">
        <v>8681</v>
      </c>
      <c r="S676" s="92" t="str">
        <f>IF(Data[[#This Row],[TIPO DE INCAPACIDAD]]="LICENCIA DE PATERNIDAD","Licencia de paternidad",IF(Data[[#This Row],[TIPO DE INCAPACIDAD]]="LICENCIA DE LUTO","Licencia de Luto",_xlfn.IFNA(VLOOKUP(R676,'CIE-10 PARA RIPS'!$A$6:B13841,2,0),"No especificado")))</f>
        <v>Pulpitis</v>
      </c>
      <c r="T676" t="str">
        <f>IF(P676&lt;&gt;"", IF(P676&gt;0, IF(P676&lt;=DATE(YEAR(P676),MONTH(P676),DAY(P676)), IF(P676&gt;=DATE(YEAR(P676),MONTH(P676),1), IF(K676&gt;10, C676, IF(SUMIFS($K:$K, $C:$C, C676, $P:$P, "&gt;="&amp;DATE(YEAR(P676),MONTH(P676),1), $P:$P, "&lt;="&amp;EOMONTH(P676,0))&gt;10, C676, "")), ""))), "")</f>
        <v/>
      </c>
      <c r="U676" t="str">
        <f>IF(AND(P676&lt;&gt;"", P676&gt;=DATE(YEAR(P676),MONTH(P676),1), SUMIFS($K:$K, $C:$C, C676, $P:$P, "&gt;="&amp;DATE(YEAR(P676),MONTH(P676),1), $P:$P, "&lt;="&amp;EOMONTH(P676,0))&gt;10), K676, "")</f>
        <v/>
      </c>
      <c r="V676" t="str">
        <f>IF(AND(P676&lt;&gt;"", P676&gt;=DATE(YEAR(P676),MONTH(P676),1), SUMIFS($K:$K, $C:$C, C676, $P:$P, "&gt;="&amp;DATE(YEAR(P676),MONTH(P676),1), $P:$P, "&lt;="&amp;EOMONTH(P676,0))&gt;10), YEAR(P676), "")</f>
        <v/>
      </c>
      <c r="W676" t="str">
        <f>IF(AND(P676&lt;&gt;"", P676&gt;=DATE(YEAR(P676),MONTH(P676),1), SUMIFS($K:$K, $C:$C, C676, $P:$P, "&gt;="&amp;DATE(YEAR(P676),MONTH(P676),1), $P:$P, "&lt;="&amp;EOMONTH(P676,0))&gt;10), TEXT(P676, "MMMM"), "")</f>
        <v/>
      </c>
      <c r="X676" t="str" cm="1">
        <f t="array" ref="X676">IF(AND(P676&lt;&gt;"", P676&gt;=DATE(YEAR(P676),MONTH(P676),1), SUMIFS($K:$K, $C:$C, C676, $P:$P, "&gt;="&amp;DATE(YEAR(P676),MONTH(P676),1), $P:$P, "&lt;="&amp;EOMONTH(P676,0))&gt;10), _xlfn.TEXTJOIN(", ", TRUE, _xlfn._xlws.FILTER($R:$R, ($C:$C=C676) * ($P:$P&gt;=DATE(YEAR(P676),MONTH(P676),1)) * ($P:$P&lt;=EOMONTH(P676,0)))), "")</f>
        <v/>
      </c>
      <c r="Y676" t="str" cm="1">
        <f t="array" ref="Y676">IF(AND(P676&lt;&gt;"", P676&gt;=DATE(YEAR(P676),MONTH(P676),1), SUMIFS($K:$K, $C:$C, C676, $P:$P, "&gt;="&amp;DATE(YEAR(P676),MONTH(P676),1), $P:$P, "&lt;="&amp;EOMONTH(P676,0))&gt;10), _xlfn.TEXTJOIN(", ", TRUE, _xlfn._xlws.FILTER($S:$S, ($C:$C=C676) * ($P:$P&gt;=DATE(YEAR(P676),MONTH(P676),1)) * ($P:$P&lt;=EOMONTH(P676,0)))), "")</f>
        <v/>
      </c>
    </row>
    <row r="677" spans="1:25" x14ac:dyDescent="0.25">
      <c r="A677" s="83">
        <v>670</v>
      </c>
      <c r="B677" s="111" t="s">
        <v>26038</v>
      </c>
      <c r="C677" s="159" t="str">
        <f>_xlfn.XLOOKUP(D677,[1]!Data[CEDULA],[1]!Data[Nombre Completo],"No Existe",0,1)</f>
        <v>MARIA DEL CARMEN BORNACELLY BALZA</v>
      </c>
      <c r="D677">
        <v>26852755</v>
      </c>
      <c r="E677" s="139">
        <f>IFERROR(_xlfn.NUMBERVALUE(Data[[#This Row],[CEDULA ]],",","."),_xlfn.NUMBERVALUE(Data[[#This Row],[CEDULA ]],".",","))</f>
        <v>26852755</v>
      </c>
      <c r="F677" s="139" t="str">
        <f>_xlfn.XLOOKUP(E677,[1]!Data[CEDULA],[1]!Data[CARGO],"No Existe",0,1)</f>
        <v>SUPERNUMERARIO(A)</v>
      </c>
      <c r="G677" s="11" t="str">
        <f>_xlfn.XLOOKUP(E677,[1]!Data[CEDULA],[1]!Data[EMPRESA DONDE PRESTA SERVICIO],"No Existe",0,1)</f>
        <v>COMFAMILIAR ATLANTICO</v>
      </c>
      <c r="H677" s="11" t="str">
        <f>_xlfn.XLOOKUP(E677,[1]!Data[CEDULA],[1]!Data[UBICACIÓN],"No Existe",0,1)</f>
        <v>C.R.U</v>
      </c>
      <c r="I677" s="11" t="s">
        <v>25911</v>
      </c>
      <c r="J677" s="111" t="str">
        <f>UPPER(TEXT(Data[[#This Row],[F. INICIO]],"mmmm"))</f>
        <v>JULIO</v>
      </c>
      <c r="K677" s="15">
        <v>1</v>
      </c>
      <c r="L677" s="11" t="s">
        <v>5</v>
      </c>
      <c r="M677" s="11" t="s">
        <v>25630</v>
      </c>
      <c r="N677" s="141" t="str">
        <f>_xlfn.XLOOKUP(D677,[1]!Data[CEDULA],[1]!Data[EPS/SURA],"No Existe",0,1)</f>
        <v>E.P.S SANITAS</v>
      </c>
      <c r="O677" s="173">
        <f>YEAR(Data[[#This Row],[F. INICIO]])</f>
        <v>2016</v>
      </c>
      <c r="P677" s="175">
        <v>42574</v>
      </c>
      <c r="Q677" s="176">
        <v>42574</v>
      </c>
      <c r="R677" s="24" t="s">
        <v>9886</v>
      </c>
      <c r="S677" s="92" t="str">
        <f>IF(Data[[#This Row],[TIPO DE INCAPACIDAD]]="LICENCIA DE PATERNIDAD","Licencia de paternidad",IF(Data[[#This Row],[TIPO DE INCAPACIDAD]]="LICENCIA DE LUTO","Licencia de Luto",_xlfn.IFNA(VLOOKUP(R677,'CIE-10 PARA RIPS'!$A$6:B13842,2,0),"No especificado")))</f>
        <v>Cefalea debida a tension</v>
      </c>
      <c r="T677" t="str">
        <f>IF(P677&lt;&gt;"", IF(P677&gt;0, IF(P677&lt;=DATE(YEAR(P677),MONTH(P677),DAY(P677)), IF(P677&gt;=DATE(YEAR(P677),MONTH(P677),1), IF(K677&gt;10, C677, IF(SUMIFS($K:$K, $C:$C, C677, $P:$P, "&gt;="&amp;DATE(YEAR(P677),MONTH(P677),1), $P:$P, "&lt;="&amp;EOMONTH(P677,0))&gt;10, C677, "")), ""))), "")</f>
        <v/>
      </c>
      <c r="U677" t="str">
        <f>IF(AND(P677&lt;&gt;"", P677&gt;=DATE(YEAR(P677),MONTH(P677),1), SUMIFS($K:$K, $C:$C, C677, $P:$P, "&gt;="&amp;DATE(YEAR(P677),MONTH(P677),1), $P:$P, "&lt;="&amp;EOMONTH(P677,0))&gt;10), K677, "")</f>
        <v/>
      </c>
      <c r="V677" t="str">
        <f>IF(AND(P677&lt;&gt;"", P677&gt;=DATE(YEAR(P677),MONTH(P677),1), SUMIFS($K:$K, $C:$C, C677, $P:$P, "&gt;="&amp;DATE(YEAR(P677),MONTH(P677),1), $P:$P, "&lt;="&amp;EOMONTH(P677,0))&gt;10), YEAR(P677), "")</f>
        <v/>
      </c>
      <c r="W677" t="str">
        <f>IF(AND(P677&lt;&gt;"", P677&gt;=DATE(YEAR(P677),MONTH(P677),1), SUMIFS($K:$K, $C:$C, C677, $P:$P, "&gt;="&amp;DATE(YEAR(P677),MONTH(P677),1), $P:$P, "&lt;="&amp;EOMONTH(P677,0))&gt;10), TEXT(P677, "MMMM"), "")</f>
        <v/>
      </c>
      <c r="X677" t="str" cm="1">
        <f t="array" ref="X677">IF(AND(P677&lt;&gt;"", P677&gt;=DATE(YEAR(P677),MONTH(P677),1), SUMIFS($K:$K, $C:$C, C677, $P:$P, "&gt;="&amp;DATE(YEAR(P677),MONTH(P677),1), $P:$P, "&lt;="&amp;EOMONTH(P677,0))&gt;10), _xlfn.TEXTJOIN(", ", TRUE, _xlfn._xlws.FILTER($R:$R, ($C:$C=C677) * ($P:$P&gt;=DATE(YEAR(P677),MONTH(P677),1)) * ($P:$P&lt;=EOMONTH(P677,0)))), "")</f>
        <v/>
      </c>
      <c r="Y677" t="str" cm="1">
        <f t="array" ref="Y677">IF(AND(P677&lt;&gt;"", P677&gt;=DATE(YEAR(P677),MONTH(P677),1), SUMIFS($K:$K, $C:$C, C677, $P:$P, "&gt;="&amp;DATE(YEAR(P677),MONTH(P677),1), $P:$P, "&lt;="&amp;EOMONTH(P677,0))&gt;10), _xlfn.TEXTJOIN(", ", TRUE, _xlfn._xlws.FILTER($S:$S, ($C:$C=C677) * ($P:$P&gt;=DATE(YEAR(P677),MONTH(P677),1)) * ($P:$P&lt;=EOMONTH(P677,0)))), "")</f>
        <v/>
      </c>
    </row>
    <row r="678" spans="1:25" ht="30" x14ac:dyDescent="0.25">
      <c r="A678" s="83">
        <v>671</v>
      </c>
      <c r="B678" s="111" t="s">
        <v>26038</v>
      </c>
      <c r="C678" s="159" t="str">
        <f>_xlfn.XLOOKUP(D678,[1]!Data[CEDULA],[1]!Data[Nombre Completo],"No Existe",0,1)</f>
        <v>CESAR AUGUSTO HENAO DE LA CRUZ</v>
      </c>
      <c r="D678" s="162">
        <v>1129564190</v>
      </c>
      <c r="E678" s="139">
        <f>IFERROR(_xlfn.NUMBERVALUE(Data[[#This Row],[CEDULA ]],",","."),_xlfn.NUMBERVALUE(Data[[#This Row],[CEDULA ]],".",","))</f>
        <v>1129564190</v>
      </c>
      <c r="F678" s="139" t="str">
        <f>_xlfn.XLOOKUP(E678,[1]!Data[CEDULA],[1]!Data[CARGO],"No Existe",0,1)</f>
        <v>SUPERNUMERARIO(A)</v>
      </c>
      <c r="G678" s="24" t="str">
        <f>_xlfn.XLOOKUP(E678,[1]!Data[CEDULA],[1]!Data[EMPRESA DONDE PRESTA SERVICIO],"No Existe",0,1)</f>
        <v>COMFAMILIAR ATLANTICO</v>
      </c>
      <c r="H678" s="24" t="str">
        <f>_xlfn.XLOOKUP(E678,[1]!Data[CEDULA],[1]!Data[UBICACIÓN],"No Existe",0,1)</f>
        <v>SEDE CARIBE</v>
      </c>
      <c r="I678" s="24" t="s">
        <v>25912</v>
      </c>
      <c r="J678" s="111" t="str">
        <f>UPPER(TEXT(Data[[#This Row],[F. INICIO]],"mmmm"))</f>
        <v>DICIEMBRE</v>
      </c>
      <c r="K678" s="15">
        <v>2</v>
      </c>
      <c r="L678" s="11" t="s">
        <v>5</v>
      </c>
      <c r="M678" s="11" t="s">
        <v>25630</v>
      </c>
      <c r="N678" s="141" t="str">
        <f>_xlfn.XLOOKUP(D678,[1]!Data[CEDULA],[1]!Data[EPS/SURA],"No Existe",0,1)</f>
        <v>SALUD TOTAL</v>
      </c>
      <c r="O678" s="10">
        <f>YEAR(Data[[#This Row],[F. INICIO]])</f>
        <v>2018</v>
      </c>
      <c r="P678" s="62">
        <v>43462</v>
      </c>
      <c r="Q678" s="62">
        <v>43463</v>
      </c>
      <c r="R678" s="12" t="s">
        <v>8871</v>
      </c>
      <c r="S678" s="92" t="str">
        <f>IF(Data[[#This Row],[TIPO DE INCAPACIDAD]]="LICENCIA DE PATERNIDAD","Licencia de paternidad",IF(Data[[#This Row],[TIPO DE INCAPACIDAD]]="LICENCIA DE LUTO","Licencia de Luto",_xlfn.IFNA(VLOOKUP(R678,'CIE-10 PARA RIPS'!$A$6:B13843,2,0),"No especificado")))</f>
        <v>Infeccion aguda no especificada de las vias respiratorias inferiores</v>
      </c>
      <c r="T678" t="str">
        <f>IF(P678&lt;&gt;"", IF(P678&gt;0, IF(P678&lt;=DATE(YEAR(P678),MONTH(P678),DAY(P678)), IF(P678&gt;=DATE(YEAR(P678),MONTH(P678),1), IF(K678&gt;10, C678, IF(SUMIFS($K:$K, $C:$C, C678, $P:$P, "&gt;="&amp;DATE(YEAR(P678),MONTH(P678),1), $P:$P, "&lt;="&amp;EOMONTH(P678,0))&gt;10, C678, "")), ""))), "")</f>
        <v/>
      </c>
      <c r="U678" t="str">
        <f>IF(AND(P678&lt;&gt;"", P678&gt;=DATE(YEAR(P678),MONTH(P678),1), SUMIFS($K:$K, $C:$C, C678, $P:$P, "&gt;="&amp;DATE(YEAR(P678),MONTH(P678),1), $P:$P, "&lt;="&amp;EOMONTH(P678,0))&gt;10), K678, "")</f>
        <v/>
      </c>
      <c r="V678" t="str">
        <f>IF(AND(P678&lt;&gt;"", P678&gt;=DATE(YEAR(P678),MONTH(P678),1), SUMIFS($K:$K, $C:$C, C678, $P:$P, "&gt;="&amp;DATE(YEAR(P678),MONTH(P678),1), $P:$P, "&lt;="&amp;EOMONTH(P678,0))&gt;10), YEAR(P678), "")</f>
        <v/>
      </c>
      <c r="W678" t="str">
        <f>IF(AND(P678&lt;&gt;"", P678&gt;=DATE(YEAR(P678),MONTH(P678),1), SUMIFS($K:$K, $C:$C, C678, $P:$P, "&gt;="&amp;DATE(YEAR(P678),MONTH(P678),1), $P:$P, "&lt;="&amp;EOMONTH(P678,0))&gt;10), TEXT(P678, "MMMM"), "")</f>
        <v/>
      </c>
      <c r="X678" t="str" cm="1">
        <f t="array" ref="X678">IF(AND(P678&lt;&gt;"", P678&gt;=DATE(YEAR(P678),MONTH(P678),1), SUMIFS($K:$K, $C:$C, C678, $P:$P, "&gt;="&amp;DATE(YEAR(P678),MONTH(P678),1), $P:$P, "&lt;="&amp;EOMONTH(P678,0))&gt;10), _xlfn.TEXTJOIN(", ", TRUE, _xlfn._xlws.FILTER($R:$R, ($C:$C=C678) * ($P:$P&gt;=DATE(YEAR(P678),MONTH(P678),1)) * ($P:$P&lt;=EOMONTH(P678,0)))), "")</f>
        <v/>
      </c>
      <c r="Y678" t="str" cm="1">
        <f t="array" ref="Y678">IF(AND(P678&lt;&gt;"", P678&gt;=DATE(YEAR(P678),MONTH(P678),1), SUMIFS($K:$K, $C:$C, C678, $P:$P, "&gt;="&amp;DATE(YEAR(P678),MONTH(P678),1), $P:$P, "&lt;="&amp;EOMONTH(P678,0))&gt;10), _xlfn.TEXTJOIN(", ", TRUE, _xlfn._xlws.FILTER($S:$S, ($C:$C=C678) * ($P:$P&gt;=DATE(YEAR(P678),MONTH(P678),1)) * ($P:$P&lt;=EOMONTH(P678,0)))), "")</f>
        <v/>
      </c>
    </row>
    <row r="679" spans="1:25" x14ac:dyDescent="0.25">
      <c r="A679" s="83">
        <v>672</v>
      </c>
      <c r="B679" s="111" t="s">
        <v>26038</v>
      </c>
      <c r="C679" s="159" t="str">
        <f>_xlfn.XLOOKUP(D679,[1]!Data[CEDULA],[1]!Data[Nombre Completo],"No Existe",0,1)</f>
        <v>EDGARDO JOSE CASTRO SANDOVAL</v>
      </c>
      <c r="D679" s="162">
        <v>72293897</v>
      </c>
      <c r="E679" s="139">
        <f>IFERROR(_xlfn.NUMBERVALUE(Data[[#This Row],[CEDULA ]],",","."),_xlfn.NUMBERVALUE(Data[[#This Row],[CEDULA ]],".",","))</f>
        <v>72293897</v>
      </c>
      <c r="F679" s="139" t="str">
        <f>_xlfn.XLOOKUP(E679,[1]!Data[CEDULA],[1]!Data[CARGO],"No Existe",0,1)</f>
        <v>SUPERNUMERARIO(A)</v>
      </c>
      <c r="G679" s="24" t="str">
        <f>_xlfn.XLOOKUP(E679,[1]!Data[CEDULA],[1]!Data[EMPRESA DONDE PRESTA SERVICIO],"No Existe",0,1)</f>
        <v>COMFAMILIAR ATLANTICO</v>
      </c>
      <c r="H679" s="24" t="str">
        <f>_xlfn.XLOOKUP(E679,[1]!Data[CEDULA],[1]!Data[UBICACIÓN],"No Existe",0,1)</f>
        <v>CENTRO RECREACIONAL TURIPANA</v>
      </c>
      <c r="I679" s="24" t="s">
        <v>25912</v>
      </c>
      <c r="J679" s="111" t="str">
        <f>UPPER(TEXT(Data[[#This Row],[F. INICIO]],"mmmm"))</f>
        <v>DICIEMBRE</v>
      </c>
      <c r="K679" s="15">
        <v>2</v>
      </c>
      <c r="L679" s="11" t="s">
        <v>5</v>
      </c>
      <c r="M679" s="11" t="s">
        <v>25630</v>
      </c>
      <c r="N679" s="141" t="str">
        <f>_xlfn.XLOOKUP(D679,[1]!Data[CEDULA],[1]!Data[EPS/SURA],"No Existe",0,1)</f>
        <v>EPS/SURA</v>
      </c>
      <c r="O679" s="10">
        <f>YEAR(Data[[#This Row],[F. INICIO]])</f>
        <v>2018</v>
      </c>
      <c r="P679" s="62">
        <v>43453</v>
      </c>
      <c r="Q679" s="62">
        <v>43454</v>
      </c>
      <c r="R679" s="12" t="s">
        <v>7679</v>
      </c>
      <c r="S679" s="92" t="str">
        <f>IF(Data[[#This Row],[TIPO DE INCAPACIDAD]]="LICENCIA DE PATERNIDAD","Licencia de paternidad",IF(Data[[#This Row],[TIPO DE INCAPACIDAD]]="LICENCIA DE LUTO","Licencia de Luto",_xlfn.IFNA(VLOOKUP(R679,'CIE-10 PARA RIPS'!$A$6:B13844,2,0),"No especificado")))</f>
        <v>Dorsalgia, no especificada</v>
      </c>
      <c r="T679" t="str">
        <f>IF(P679&lt;&gt;"", IF(P679&gt;0, IF(P679&lt;=DATE(YEAR(P679),MONTH(P679),DAY(P679)), IF(P679&gt;=DATE(YEAR(P679),MONTH(P679),1), IF(K679&gt;10, C679, IF(SUMIFS($K:$K, $C:$C, C679, $P:$P, "&gt;="&amp;DATE(YEAR(P679),MONTH(P679),1), $P:$P, "&lt;="&amp;EOMONTH(P679,0))&gt;10, C679, "")), ""))), "")</f>
        <v/>
      </c>
      <c r="U679" t="str">
        <f>IF(AND(P679&lt;&gt;"", P679&gt;=DATE(YEAR(P679),MONTH(P679),1), SUMIFS($K:$K, $C:$C, C679, $P:$P, "&gt;="&amp;DATE(YEAR(P679),MONTH(P679),1), $P:$P, "&lt;="&amp;EOMONTH(P679,0))&gt;10), K679, "")</f>
        <v/>
      </c>
      <c r="V679" t="str">
        <f>IF(AND(P679&lt;&gt;"", P679&gt;=DATE(YEAR(P679),MONTH(P679),1), SUMIFS($K:$K, $C:$C, C679, $P:$P, "&gt;="&amp;DATE(YEAR(P679),MONTH(P679),1), $P:$P, "&lt;="&amp;EOMONTH(P679,0))&gt;10), YEAR(P679), "")</f>
        <v/>
      </c>
      <c r="W679" t="str">
        <f>IF(AND(P679&lt;&gt;"", P679&gt;=DATE(YEAR(P679),MONTH(P679),1), SUMIFS($K:$K, $C:$C, C679, $P:$P, "&gt;="&amp;DATE(YEAR(P679),MONTH(P679),1), $P:$P, "&lt;="&amp;EOMONTH(P679,0))&gt;10), TEXT(P679, "MMMM"), "")</f>
        <v/>
      </c>
      <c r="X679" t="str" cm="1">
        <f t="array" ref="X679">IF(AND(P679&lt;&gt;"", P679&gt;=DATE(YEAR(P679),MONTH(P679),1), SUMIFS($K:$K, $C:$C, C679, $P:$P, "&gt;="&amp;DATE(YEAR(P679),MONTH(P679),1), $P:$P, "&lt;="&amp;EOMONTH(P679,0))&gt;10), _xlfn.TEXTJOIN(", ", TRUE, _xlfn._xlws.FILTER($R:$R, ($C:$C=C679) * ($P:$P&gt;=DATE(YEAR(P679),MONTH(P679),1)) * ($P:$P&lt;=EOMONTH(P679,0)))), "")</f>
        <v/>
      </c>
      <c r="Y679" t="str" cm="1">
        <f t="array" ref="Y679">IF(AND(P679&lt;&gt;"", P679&gt;=DATE(YEAR(P679),MONTH(P679),1), SUMIFS($K:$K, $C:$C, C679, $P:$P, "&gt;="&amp;DATE(YEAR(P679),MONTH(P679),1), $P:$P, "&lt;="&amp;EOMONTH(P679,0))&gt;10), _xlfn.TEXTJOIN(", ", TRUE, _xlfn._xlws.FILTER($S:$S, ($C:$C=C679) * ($P:$P&gt;=DATE(YEAR(P679),MONTH(P679),1)) * ($P:$P&lt;=EOMONTH(P679,0)))), "")</f>
        <v/>
      </c>
    </row>
    <row r="680" spans="1:25" ht="30" x14ac:dyDescent="0.25">
      <c r="A680" s="83">
        <v>673</v>
      </c>
      <c r="B680" s="111" t="s">
        <v>26038</v>
      </c>
      <c r="C680" s="159" t="str">
        <f>_xlfn.XLOOKUP(D680,[1]!Data[CEDULA],[1]!Data[Nombre Completo],"No Existe",0,1)</f>
        <v>ERICK CESAR ROCHA ECHENIQUE</v>
      </c>
      <c r="D680" s="162">
        <v>1002025826</v>
      </c>
      <c r="E680" s="139">
        <f>IFERROR(_xlfn.NUMBERVALUE(Data[[#This Row],[CEDULA ]],",","."),_xlfn.NUMBERVALUE(Data[[#This Row],[CEDULA ]],".",","))</f>
        <v>1002025826</v>
      </c>
      <c r="F680" s="139" t="str">
        <f>_xlfn.XLOOKUP(E680,[1]!Data[CEDULA],[1]!Data[CARGO],"No Existe",0,1)</f>
        <v>OFICIOS VARIOS</v>
      </c>
      <c r="G680" s="24" t="str">
        <f>_xlfn.XLOOKUP(E680,[1]!Data[CEDULA],[1]!Data[EMPRESA DONDE PRESTA SERVICIO],"No Existe",0,1)</f>
        <v>MARTA LUCIA YEPES R.</v>
      </c>
      <c r="H680" s="24" t="str">
        <f>_xlfn.XLOOKUP(E680,[1]!Data[CEDULA],[1]!Data[UBICACIÓN],"No Existe",0,1)</f>
        <v>MARTHA L. YEPES</v>
      </c>
      <c r="I680" s="24" t="s">
        <v>25912</v>
      </c>
      <c r="J680" s="111" t="str">
        <f>UPPER(TEXT(Data[[#This Row],[F. INICIO]],"mmmm"))</f>
        <v>DICIEMBRE</v>
      </c>
      <c r="K680" s="15">
        <v>8</v>
      </c>
      <c r="L680" s="11" t="s">
        <v>94</v>
      </c>
      <c r="M680" s="9" t="s">
        <v>12770</v>
      </c>
      <c r="N680" s="141" t="str">
        <f>_xlfn.XLOOKUP(D680,[1]!Data[CEDULA],[1]!Data[EPS/SURA],"No Existe",0,1)</f>
        <v>MUTUALSER</v>
      </c>
      <c r="O680" s="10">
        <f>YEAR(Data[[#This Row],[F. INICIO]])</f>
        <v>2018</v>
      </c>
      <c r="P680" s="62">
        <v>43454</v>
      </c>
      <c r="Q680" s="62">
        <v>43461</v>
      </c>
      <c r="R680" s="12" t="s">
        <v>111</v>
      </c>
      <c r="S680" s="92" t="str">
        <f>IF(Data[[#This Row],[TIPO DE INCAPACIDAD]]="LICENCIA DE PATERNIDAD","Licencia de paternidad",IF(Data[[#This Row],[TIPO DE INCAPACIDAD]]="LICENCIA DE LUTO","Licencia de Luto",_xlfn.IFNA(VLOOKUP(R680,'CIE-10 PARA RIPS'!$A$6:B13845,2,0),"No especificado")))</f>
        <v>Herida de dedo(s) de la mano, sin dano de la(s) una(s)</v>
      </c>
      <c r="T680" t="str">
        <f>IF(P680&lt;&gt;"", IF(P680&gt;0, IF(P680&lt;=DATE(YEAR(P680),MONTH(P680),DAY(P680)), IF(P680&gt;=DATE(YEAR(P680),MONTH(P680),1), IF(K680&gt;10, C680, IF(SUMIFS($K:$K, $C:$C, C680, $P:$P, "&gt;="&amp;DATE(YEAR(P680),MONTH(P680),1), $P:$P, "&lt;="&amp;EOMONTH(P680,0))&gt;10, C680, "")), ""))), "")</f>
        <v/>
      </c>
      <c r="U680" t="str">
        <f>IF(AND(P680&lt;&gt;"", P680&gt;=DATE(YEAR(P680),MONTH(P680),1), SUMIFS($K:$K, $C:$C, C680, $P:$P, "&gt;="&amp;DATE(YEAR(P680),MONTH(P680),1), $P:$P, "&lt;="&amp;EOMONTH(P680,0))&gt;10), K680, "")</f>
        <v/>
      </c>
      <c r="V680" t="str">
        <f>IF(AND(P680&lt;&gt;"", P680&gt;=DATE(YEAR(P680),MONTH(P680),1), SUMIFS($K:$K, $C:$C, C680, $P:$P, "&gt;="&amp;DATE(YEAR(P680),MONTH(P680),1), $P:$P, "&lt;="&amp;EOMONTH(P680,0))&gt;10), YEAR(P680), "")</f>
        <v/>
      </c>
      <c r="W680" t="str">
        <f>IF(AND(P680&lt;&gt;"", P680&gt;=DATE(YEAR(P680),MONTH(P680),1), SUMIFS($K:$K, $C:$C, C680, $P:$P, "&gt;="&amp;DATE(YEAR(P680),MONTH(P680),1), $P:$P, "&lt;="&amp;EOMONTH(P680,0))&gt;10), TEXT(P680, "MMMM"), "")</f>
        <v/>
      </c>
      <c r="X680" t="str" cm="1">
        <f t="array" ref="X680">IF(AND(P680&lt;&gt;"", P680&gt;=DATE(YEAR(P680),MONTH(P680),1), SUMIFS($K:$K, $C:$C, C680, $P:$P, "&gt;="&amp;DATE(YEAR(P680),MONTH(P680),1), $P:$P, "&lt;="&amp;EOMONTH(P680,0))&gt;10), _xlfn.TEXTJOIN(", ", TRUE, _xlfn._xlws.FILTER($R:$R, ($C:$C=C680) * ($P:$P&gt;=DATE(YEAR(P680),MONTH(P680),1)) * ($P:$P&lt;=EOMONTH(P680,0)))), "")</f>
        <v/>
      </c>
      <c r="Y680" t="str" cm="1">
        <f t="array" ref="Y680">IF(AND(P680&lt;&gt;"", P680&gt;=DATE(YEAR(P680),MONTH(P680),1), SUMIFS($K:$K, $C:$C, C680, $P:$P, "&gt;="&amp;DATE(YEAR(P680),MONTH(P680),1), $P:$P, "&lt;="&amp;EOMONTH(P680,0))&gt;10), _xlfn.TEXTJOIN(", ", TRUE, _xlfn._xlws.FILTER($S:$S, ($C:$C=C680) * ($P:$P&gt;=DATE(YEAR(P680),MONTH(P680),1)) * ($P:$P&lt;=EOMONTH(P680,0)))), "")</f>
        <v/>
      </c>
    </row>
    <row r="681" spans="1:25" x14ac:dyDescent="0.25">
      <c r="A681" s="83">
        <v>674</v>
      </c>
      <c r="B681" s="111" t="s">
        <v>26038</v>
      </c>
      <c r="C681" s="159" t="str">
        <f>_xlfn.XLOOKUP(D681,[1]!Data[CEDULA],[1]!Data[Nombre Completo],"No Existe",0,1)</f>
        <v>MANUEL FERNANDO CHARRIS MARTINEZ</v>
      </c>
      <c r="D681" s="162">
        <v>3731190</v>
      </c>
      <c r="E681" s="139">
        <f>IFERROR(_xlfn.NUMBERVALUE(Data[[#This Row],[CEDULA ]],",","."),_xlfn.NUMBERVALUE(Data[[#This Row],[CEDULA ]],".",","))</f>
        <v>3731190</v>
      </c>
      <c r="F681" s="139" t="str">
        <f>_xlfn.XLOOKUP(E681,[1]!Data[CEDULA],[1]!Data[CARGO],"No Existe",0,1)</f>
        <v>SUPERNUMERARIO(A)</v>
      </c>
      <c r="G681" s="24" t="str">
        <f>_xlfn.XLOOKUP(E681,[1]!Data[CEDULA],[1]!Data[EMPRESA DONDE PRESTA SERVICIO],"No Existe",0,1)</f>
        <v>COMFAMILIAR ATLANTICO</v>
      </c>
      <c r="H681" s="24" t="str">
        <f>_xlfn.XLOOKUP(E681,[1]!Data[CEDULA],[1]!Data[UBICACIÓN],"No Existe",0,1)</f>
        <v>CENTRO RECREACIONAL TURIPANA</v>
      </c>
      <c r="I681" s="24" t="s">
        <v>25912</v>
      </c>
      <c r="J681" s="111" t="str">
        <f>UPPER(TEXT(Data[[#This Row],[F. INICIO]],"mmmm"))</f>
        <v>DICIEMBRE</v>
      </c>
      <c r="K681" s="15">
        <v>8</v>
      </c>
      <c r="L681" s="11" t="s">
        <v>5</v>
      </c>
      <c r="M681" s="11" t="s">
        <v>25630</v>
      </c>
      <c r="N681" s="141" t="str">
        <f>_xlfn.XLOOKUP(D681,[1]!Data[CEDULA],[1]!Data[EPS/SURA],"No Existe",0,1)</f>
        <v>SALUD TOTAL</v>
      </c>
      <c r="O681" s="10">
        <f>YEAR(Data[[#This Row],[F. INICIO]])</f>
        <v>2018</v>
      </c>
      <c r="P681" s="62">
        <v>43454</v>
      </c>
      <c r="Q681" s="62">
        <v>43102</v>
      </c>
      <c r="R681" s="4" t="s">
        <v>5280</v>
      </c>
      <c r="S681" s="92" t="str">
        <f>IF(Data[[#This Row],[TIPO DE INCAPACIDAD]]="LICENCIA DE PATERNIDAD","Licencia de paternidad",IF(Data[[#This Row],[TIPO DE INCAPACIDAD]]="LICENCIA DE LUTO","Licencia de Luto",_xlfn.IFNA(VLOOKUP(R681,'CIE-10 PARA RIPS'!$A$6:B13846,2,0),"No especificado")))</f>
        <v>Esguinces y torceduras del maxilar</v>
      </c>
      <c r="T681" t="str">
        <f>IF(P681&lt;&gt;"", IF(P681&gt;0, IF(P681&lt;=DATE(YEAR(P681),MONTH(P681),DAY(P681)), IF(P681&gt;=DATE(YEAR(P681),MONTH(P681),1), IF(K681&gt;10, C681, IF(SUMIFS($K:$K, $C:$C, C681, $P:$P, "&gt;="&amp;DATE(YEAR(P681),MONTH(P681),1), $P:$P, "&lt;="&amp;EOMONTH(P681,0))&gt;10, C681, "")), ""))), "")</f>
        <v>MANUEL FERNANDO CHARRIS MARTINEZ</v>
      </c>
      <c r="U681">
        <f>IF(AND(P681&lt;&gt;"", P681&gt;=DATE(YEAR(P681),MONTH(P681),1), SUMIFS($K:$K, $C:$C, C681, $P:$P, "&gt;="&amp;DATE(YEAR(P681),MONTH(P681),1), $P:$P, "&lt;="&amp;EOMONTH(P681,0))&gt;10), K681, "")</f>
        <v>8</v>
      </c>
      <c r="V681">
        <f>IF(AND(P681&lt;&gt;"", P681&gt;=DATE(YEAR(P681),MONTH(P681),1), SUMIFS($K:$K, $C:$C, C681, $P:$P, "&gt;="&amp;DATE(YEAR(P681),MONTH(P681),1), $P:$P, "&lt;="&amp;EOMONTH(P681,0))&gt;10), YEAR(P681), "")</f>
        <v>2018</v>
      </c>
      <c r="W681" t="str">
        <f>IF(AND(P681&lt;&gt;"", P681&gt;=DATE(YEAR(P681),MONTH(P681),1), SUMIFS($K:$K, $C:$C, C681, $P:$P, "&gt;="&amp;DATE(YEAR(P681),MONTH(P681),1), $P:$P, "&lt;="&amp;EOMONTH(P681,0))&gt;10), TEXT(P681, "MMMM"), "")</f>
        <v>diciembre</v>
      </c>
      <c r="X681" t="str" cm="1">
        <f t="array" ref="X681">IF(AND(P681&lt;&gt;"", P681&gt;=DATE(YEAR(P681),MONTH(P681),1), SUMIFS($K:$K, $C:$C, C681, $P:$P, "&gt;="&amp;DATE(YEAR(P681),MONTH(P681),1), $P:$P, "&lt;="&amp;EOMONTH(P681,0))&gt;10), _xlfn.TEXTJOIN(", ", TRUE, _xlfn._xlws.FILTER($R:$R, ($C:$C=C681) * ($P:$P&gt;=DATE(YEAR(P681),MONTH(P681),1)) * ($P:$P&lt;=EOMONTH(P681,0)))), "")</f>
        <v>S034, Licencia de paternidad</v>
      </c>
      <c r="Y681" t="str" cm="1">
        <f t="array" ref="Y681">IF(AND(P681&lt;&gt;"", P681&gt;=DATE(YEAR(P681),MONTH(P681),1), SUMIFS($K:$K, $C:$C, C681, $P:$P, "&gt;="&amp;DATE(YEAR(P681),MONTH(P681),1), $P:$P, "&lt;="&amp;EOMONTH(P681,0))&gt;10), _xlfn.TEXTJOIN(", ", TRUE, _xlfn._xlws.FILTER($S:$S, ($C:$C=C681) * ($P:$P&gt;=DATE(YEAR(P681),MONTH(P681),1)) * ($P:$P&lt;=EOMONTH(P681,0)))), "")</f>
        <v>Esguinces y torceduras del maxilar, Licencia de paternidad</v>
      </c>
    </row>
    <row r="682" spans="1:25" x14ac:dyDescent="0.25">
      <c r="A682" s="83">
        <v>675</v>
      </c>
      <c r="B682" s="111" t="s">
        <v>26038</v>
      </c>
      <c r="C682" s="159" t="str">
        <f>_xlfn.XLOOKUP(D682,[1]!Data[CEDULA],[1]!Data[Nombre Completo],"No Existe",0,1)</f>
        <v>GEOVANNY ENRIQUE ORTIZ VILLAMIZAR</v>
      </c>
      <c r="D682" s="162">
        <v>1042457637</v>
      </c>
      <c r="E682" s="139">
        <f>IFERROR(_xlfn.NUMBERVALUE(Data[[#This Row],[CEDULA ]],",","."),_xlfn.NUMBERVALUE(Data[[#This Row],[CEDULA ]],".",","))</f>
        <v>1042457637</v>
      </c>
      <c r="F682" s="139" t="str">
        <f>_xlfn.XLOOKUP(E682,[1]!Data[CEDULA],[1]!Data[CARGO],"No Existe",0,1)</f>
        <v>SUPERNUMERARIO(A)</v>
      </c>
      <c r="G682" s="24" t="str">
        <f>_xlfn.XLOOKUP(E682,[1]!Data[CEDULA],[1]!Data[EMPRESA DONDE PRESTA SERVICIO],"No Existe",0,1)</f>
        <v>COMFAMILIAR ATLANTICO</v>
      </c>
      <c r="H682" s="24" t="str">
        <f>_xlfn.XLOOKUP(E682,[1]!Data[CEDULA],[1]!Data[UBICACIÓN],"No Existe",0,1)</f>
        <v>SEDE NORTE</v>
      </c>
      <c r="I682" s="24" t="s">
        <v>25912</v>
      </c>
      <c r="J682" s="111" t="str">
        <f>UPPER(TEXT(Data[[#This Row],[F. INICIO]],"mmmm"))</f>
        <v>DICIEMBRE</v>
      </c>
      <c r="K682" s="15">
        <v>2</v>
      </c>
      <c r="L682" s="11" t="s">
        <v>5</v>
      </c>
      <c r="M682" s="11" t="s">
        <v>25630</v>
      </c>
      <c r="N682" s="141" t="str">
        <f>_xlfn.XLOOKUP(D682,[1]!Data[CEDULA],[1]!Data[EPS/SURA],"No Existe",0,1)</f>
        <v>EPS/SURA</v>
      </c>
      <c r="O682" s="10">
        <f>YEAR(Data[[#This Row],[F. INICIO]])</f>
        <v>2018</v>
      </c>
      <c r="P682" s="62">
        <v>43455</v>
      </c>
      <c r="Q682" s="62">
        <v>43456</v>
      </c>
      <c r="R682" s="12" t="s">
        <v>7299</v>
      </c>
      <c r="S682" s="92" t="str">
        <f>IF(Data[[#This Row],[TIPO DE INCAPACIDAD]]="LICENCIA DE PATERNIDAD","Licencia de paternidad",IF(Data[[#This Row],[TIPO DE INCAPACIDAD]]="LICENCIA DE LUTO","Licencia de Luto",_xlfn.IFNA(VLOOKUP(R682,'CIE-10 PARA RIPS'!$A$6:B13847,2,0),"No especificado")))</f>
        <v>Colico renal, no especificado</v>
      </c>
      <c r="T682" t="str">
        <f>IF(P682&lt;&gt;"", IF(P682&gt;0, IF(P682&lt;=DATE(YEAR(P682),MONTH(P682),DAY(P682)), IF(P682&gt;=DATE(YEAR(P682),MONTH(P682),1), IF(K682&gt;10, C682, IF(SUMIFS($K:$K, $C:$C, C682, $P:$P, "&gt;="&amp;DATE(YEAR(P682),MONTH(P682),1), $P:$P, "&lt;="&amp;EOMONTH(P682,0))&gt;10, C682, "")), ""))), "")</f>
        <v/>
      </c>
      <c r="U682" t="str">
        <f>IF(AND(P682&lt;&gt;"", P682&gt;=DATE(YEAR(P682),MONTH(P682),1), SUMIFS($K:$K, $C:$C, C682, $P:$P, "&gt;="&amp;DATE(YEAR(P682),MONTH(P682),1), $P:$P, "&lt;="&amp;EOMONTH(P682,0))&gt;10), K682, "")</f>
        <v/>
      </c>
      <c r="V682" t="str">
        <f>IF(AND(P682&lt;&gt;"", P682&gt;=DATE(YEAR(P682),MONTH(P682),1), SUMIFS($K:$K, $C:$C, C682, $P:$P, "&gt;="&amp;DATE(YEAR(P682),MONTH(P682),1), $P:$P, "&lt;="&amp;EOMONTH(P682,0))&gt;10), YEAR(P682), "")</f>
        <v/>
      </c>
      <c r="W682" t="str">
        <f>IF(AND(P682&lt;&gt;"", P682&gt;=DATE(YEAR(P682),MONTH(P682),1), SUMIFS($K:$K, $C:$C, C682, $P:$P, "&gt;="&amp;DATE(YEAR(P682),MONTH(P682),1), $P:$P, "&lt;="&amp;EOMONTH(P682,0))&gt;10), TEXT(P682, "MMMM"), "")</f>
        <v/>
      </c>
      <c r="X682" t="str" cm="1">
        <f t="array" ref="X682">IF(AND(P682&lt;&gt;"", P682&gt;=DATE(YEAR(P682),MONTH(P682),1), SUMIFS($K:$K, $C:$C, C682, $P:$P, "&gt;="&amp;DATE(YEAR(P682),MONTH(P682),1), $P:$P, "&lt;="&amp;EOMONTH(P682,0))&gt;10), _xlfn.TEXTJOIN(", ", TRUE, _xlfn._xlws.FILTER($R:$R, ($C:$C=C682) * ($P:$P&gt;=DATE(YEAR(P682),MONTH(P682),1)) * ($P:$P&lt;=EOMONTH(P682,0)))), "")</f>
        <v/>
      </c>
      <c r="Y682" t="str" cm="1">
        <f t="array" ref="Y682">IF(AND(P682&lt;&gt;"", P682&gt;=DATE(YEAR(P682),MONTH(P682),1), SUMIFS($K:$K, $C:$C, C682, $P:$P, "&gt;="&amp;DATE(YEAR(P682),MONTH(P682),1), $P:$P, "&lt;="&amp;EOMONTH(P682,0))&gt;10), _xlfn.TEXTJOIN(", ", TRUE, _xlfn._xlws.FILTER($S:$S, ($C:$C=C682) * ($P:$P&gt;=DATE(YEAR(P682),MONTH(P682),1)) * ($P:$P&lt;=EOMONTH(P682,0)))), "")</f>
        <v/>
      </c>
    </row>
    <row r="683" spans="1:25" x14ac:dyDescent="0.25">
      <c r="A683" s="83">
        <v>676</v>
      </c>
      <c r="B683" s="111" t="s">
        <v>26038</v>
      </c>
      <c r="C683" s="159" t="str">
        <f>_xlfn.XLOOKUP(D683,[1]!Data[CEDULA],[1]!Data[Nombre Completo],"No Existe",0,1)</f>
        <v>KAREN MARGARITA COLPAS ALVAREZ</v>
      </c>
      <c r="D683" s="162">
        <v>1043870216</v>
      </c>
      <c r="E683" s="139">
        <f>IFERROR(_xlfn.NUMBERVALUE(Data[[#This Row],[CEDULA ]],",","."),_xlfn.NUMBERVALUE(Data[[#This Row],[CEDULA ]],".",","))</f>
        <v>1043870216</v>
      </c>
      <c r="F683" s="139" t="str">
        <f>_xlfn.XLOOKUP(E683,[1]!Data[CEDULA],[1]!Data[CARGO],"No Existe",0,1)</f>
        <v>SUPERNUMERARIO(A)</v>
      </c>
      <c r="G683" s="24" t="str">
        <f>_xlfn.XLOOKUP(E683,[1]!Data[CEDULA],[1]!Data[EMPRESA DONDE PRESTA SERVICIO],"No Existe",0,1)</f>
        <v>COMFAMILIAR ATLANTICO</v>
      </c>
      <c r="H683" s="24" t="str">
        <f>_xlfn.XLOOKUP(E683,[1]!Data[CEDULA],[1]!Data[UBICACIÓN],"No Existe",0,1)</f>
        <v>SALGARITO</v>
      </c>
      <c r="I683" s="24" t="s">
        <v>25911</v>
      </c>
      <c r="J683" s="111" t="str">
        <f>UPPER(TEXT(Data[[#This Row],[F. INICIO]],"mmmm"))</f>
        <v>DICIEMBRE</v>
      </c>
      <c r="K683" s="15">
        <v>2</v>
      </c>
      <c r="L683" s="11" t="s">
        <v>5</v>
      </c>
      <c r="M683" s="11" t="s">
        <v>25630</v>
      </c>
      <c r="N683" s="141" t="str">
        <f>_xlfn.XLOOKUP(D683,[1]!Data[CEDULA],[1]!Data[EPS/SURA],"No Existe",0,1)</f>
        <v>SALUD TOTAL</v>
      </c>
      <c r="O683" s="10">
        <f>YEAR(Data[[#This Row],[F. INICIO]])</f>
        <v>2018</v>
      </c>
      <c r="P683" s="62">
        <v>43457</v>
      </c>
      <c r="Q683" s="62">
        <v>43458</v>
      </c>
      <c r="R683" s="12" t="s">
        <v>106</v>
      </c>
      <c r="S683" s="92" t="str">
        <f>IF(Data[[#This Row],[TIPO DE INCAPACIDAD]]="LICENCIA DE PATERNIDAD","Licencia de paternidad",IF(Data[[#This Row],[TIPO DE INCAPACIDAD]]="LICENCIA DE LUTO","Licencia de Luto",_xlfn.IFNA(VLOOKUP(R683,'CIE-10 PARA RIPS'!$A$6:B13848,2,0),"No especificado")))</f>
        <v>Esguinces y torceduras del tobillo</v>
      </c>
      <c r="T683" t="str">
        <f>IF(P683&lt;&gt;"", IF(P683&gt;0, IF(P683&lt;=DATE(YEAR(P683),MONTH(P683),DAY(P683)), IF(P683&gt;=DATE(YEAR(P683),MONTH(P683),1), IF(K683&gt;10, C683, IF(SUMIFS($K:$K, $C:$C, C683, $P:$P, "&gt;="&amp;DATE(YEAR(P683),MONTH(P683),1), $P:$P, "&lt;="&amp;EOMONTH(P683,0))&gt;10, C683, "")), ""))), "")</f>
        <v/>
      </c>
      <c r="U683" t="str">
        <f>IF(AND(P683&lt;&gt;"", P683&gt;=DATE(YEAR(P683),MONTH(P683),1), SUMIFS($K:$K, $C:$C, C683, $P:$P, "&gt;="&amp;DATE(YEAR(P683),MONTH(P683),1), $P:$P, "&lt;="&amp;EOMONTH(P683,0))&gt;10), K683, "")</f>
        <v/>
      </c>
      <c r="V683" t="str">
        <f>IF(AND(P683&lt;&gt;"", P683&gt;=DATE(YEAR(P683),MONTH(P683),1), SUMIFS($K:$K, $C:$C, C683, $P:$P, "&gt;="&amp;DATE(YEAR(P683),MONTH(P683),1), $P:$P, "&lt;="&amp;EOMONTH(P683,0))&gt;10), YEAR(P683), "")</f>
        <v/>
      </c>
      <c r="W683" t="str">
        <f>IF(AND(P683&lt;&gt;"", P683&gt;=DATE(YEAR(P683),MONTH(P683),1), SUMIFS($K:$K, $C:$C, C683, $P:$P, "&gt;="&amp;DATE(YEAR(P683),MONTH(P683),1), $P:$P, "&lt;="&amp;EOMONTH(P683,0))&gt;10), TEXT(P683, "MMMM"), "")</f>
        <v/>
      </c>
      <c r="X683" t="str" cm="1">
        <f t="array" ref="X683">IF(AND(P683&lt;&gt;"", P683&gt;=DATE(YEAR(P683),MONTH(P683),1), SUMIFS($K:$K, $C:$C, C683, $P:$P, "&gt;="&amp;DATE(YEAR(P683),MONTH(P683),1), $P:$P, "&lt;="&amp;EOMONTH(P683,0))&gt;10), _xlfn.TEXTJOIN(", ", TRUE, _xlfn._xlws.FILTER($R:$R, ($C:$C=C683) * ($P:$P&gt;=DATE(YEAR(P683),MONTH(P683),1)) * ($P:$P&lt;=EOMONTH(P683,0)))), "")</f>
        <v/>
      </c>
      <c r="Y683" t="str" cm="1">
        <f t="array" ref="Y683">IF(AND(P683&lt;&gt;"", P683&gt;=DATE(YEAR(P683),MONTH(P683),1), SUMIFS($K:$K, $C:$C, C683, $P:$P, "&gt;="&amp;DATE(YEAR(P683),MONTH(P683),1), $P:$P, "&lt;="&amp;EOMONTH(P683,0))&gt;10), _xlfn.TEXTJOIN(", ", TRUE, _xlfn._xlws.FILTER($S:$S, ($C:$C=C683) * ($P:$P&gt;=DATE(YEAR(P683),MONTH(P683),1)) * ($P:$P&lt;=EOMONTH(P683,0)))), "")</f>
        <v/>
      </c>
    </row>
    <row r="684" spans="1:25" x14ac:dyDescent="0.25">
      <c r="A684" s="83">
        <v>677</v>
      </c>
      <c r="B684" s="111" t="s">
        <v>26038</v>
      </c>
      <c r="C684" s="159" t="str">
        <f>_xlfn.XLOOKUP(D684,[1]!Data[CEDULA],[1]!Data[Nombre Completo],"No Existe",0,1)</f>
        <v>KAREN MARGARITA COLPAS ALVAREZ</v>
      </c>
      <c r="D684" s="162">
        <v>1043870216</v>
      </c>
      <c r="E684" s="139">
        <f>IFERROR(_xlfn.NUMBERVALUE(Data[[#This Row],[CEDULA ]],",","."),_xlfn.NUMBERVALUE(Data[[#This Row],[CEDULA ]],".",","))</f>
        <v>1043870216</v>
      </c>
      <c r="F684" s="139" t="str">
        <f>_xlfn.XLOOKUP(E684,[1]!Data[CEDULA],[1]!Data[CARGO],"No Existe",0,1)</f>
        <v>SUPERNUMERARIO(A)</v>
      </c>
      <c r="G684" s="24" t="str">
        <f>_xlfn.XLOOKUP(E684,[1]!Data[CEDULA],[1]!Data[EMPRESA DONDE PRESTA SERVICIO],"No Existe",0,1)</f>
        <v>COMFAMILIAR ATLANTICO</v>
      </c>
      <c r="H684" s="24" t="str">
        <f>_xlfn.XLOOKUP(E684,[1]!Data[CEDULA],[1]!Data[UBICACIÓN],"No Existe",0,1)</f>
        <v>SALGARITO</v>
      </c>
      <c r="I684" s="24" t="s">
        <v>25911</v>
      </c>
      <c r="J684" s="111" t="str">
        <f>UPPER(TEXT(Data[[#This Row],[F. INICIO]],"mmmm"))</f>
        <v>DICIEMBRE</v>
      </c>
      <c r="K684" s="15">
        <v>2</v>
      </c>
      <c r="L684" s="11" t="s">
        <v>5</v>
      </c>
      <c r="M684" s="11" t="s">
        <v>25630</v>
      </c>
      <c r="N684" s="141" t="str">
        <f>_xlfn.XLOOKUP(D684,[1]!Data[CEDULA],[1]!Data[EPS/SURA],"No Existe",0,1)</f>
        <v>SALUD TOTAL</v>
      </c>
      <c r="O684" s="10">
        <f>YEAR(Data[[#This Row],[F. INICIO]])</f>
        <v>2018</v>
      </c>
      <c r="P684" s="62">
        <v>43459</v>
      </c>
      <c r="Q684" s="62">
        <v>43460</v>
      </c>
      <c r="R684" s="12" t="s">
        <v>106</v>
      </c>
      <c r="S684" s="92" t="str">
        <f>IF(Data[[#This Row],[TIPO DE INCAPACIDAD]]="LICENCIA DE PATERNIDAD","Licencia de paternidad",IF(Data[[#This Row],[TIPO DE INCAPACIDAD]]="LICENCIA DE LUTO","Licencia de Luto",_xlfn.IFNA(VLOOKUP(R684,'CIE-10 PARA RIPS'!$A$6:B13849,2,0),"No especificado")))</f>
        <v>Esguinces y torceduras del tobillo</v>
      </c>
      <c r="T684" t="str">
        <f>IF(P684&lt;&gt;"", IF(P684&gt;0, IF(P684&lt;=DATE(YEAR(P684),MONTH(P684),DAY(P684)), IF(P684&gt;=DATE(YEAR(P684),MONTH(P684),1), IF(K684&gt;10, C684, IF(SUMIFS($K:$K, $C:$C, C684, $P:$P, "&gt;="&amp;DATE(YEAR(P684),MONTH(P684),1), $P:$P, "&lt;="&amp;EOMONTH(P684,0))&gt;10, C684, "")), ""))), "")</f>
        <v/>
      </c>
      <c r="U684" t="str">
        <f>IF(AND(P684&lt;&gt;"", P684&gt;=DATE(YEAR(P684),MONTH(P684),1), SUMIFS($K:$K, $C:$C, C684, $P:$P, "&gt;="&amp;DATE(YEAR(P684),MONTH(P684),1), $P:$P, "&lt;="&amp;EOMONTH(P684,0))&gt;10), K684, "")</f>
        <v/>
      </c>
      <c r="V684" t="str">
        <f>IF(AND(P684&lt;&gt;"", P684&gt;=DATE(YEAR(P684),MONTH(P684),1), SUMIFS($K:$K, $C:$C, C684, $P:$P, "&gt;="&amp;DATE(YEAR(P684),MONTH(P684),1), $P:$P, "&lt;="&amp;EOMONTH(P684,0))&gt;10), YEAR(P684), "")</f>
        <v/>
      </c>
      <c r="W684" t="str">
        <f>IF(AND(P684&lt;&gt;"", P684&gt;=DATE(YEAR(P684),MONTH(P684),1), SUMIFS($K:$K, $C:$C, C684, $P:$P, "&gt;="&amp;DATE(YEAR(P684),MONTH(P684),1), $P:$P, "&lt;="&amp;EOMONTH(P684,0))&gt;10), TEXT(P684, "MMMM"), "")</f>
        <v/>
      </c>
      <c r="X684" t="str" cm="1">
        <f t="array" ref="X684">IF(AND(P684&lt;&gt;"", P684&gt;=DATE(YEAR(P684),MONTH(P684),1), SUMIFS($K:$K, $C:$C, C684, $P:$P, "&gt;="&amp;DATE(YEAR(P684),MONTH(P684),1), $P:$P, "&lt;="&amp;EOMONTH(P684,0))&gt;10), _xlfn.TEXTJOIN(", ", TRUE, _xlfn._xlws.FILTER($R:$R, ($C:$C=C684) * ($P:$P&gt;=DATE(YEAR(P684),MONTH(P684),1)) * ($P:$P&lt;=EOMONTH(P684,0)))), "")</f>
        <v/>
      </c>
      <c r="Y684" t="str" cm="1">
        <f t="array" ref="Y684">IF(AND(P684&lt;&gt;"", P684&gt;=DATE(YEAR(P684),MONTH(P684),1), SUMIFS($K:$K, $C:$C, C684, $P:$P, "&gt;="&amp;DATE(YEAR(P684),MONTH(P684),1), $P:$P, "&lt;="&amp;EOMONTH(P684,0))&gt;10), _xlfn.TEXTJOIN(", ", TRUE, _xlfn._xlws.FILTER($S:$S, ($C:$C=C684) * ($P:$P&gt;=DATE(YEAR(P684),MONTH(P684),1)) * ($P:$P&lt;=EOMONTH(P684,0)))), "")</f>
        <v/>
      </c>
    </row>
    <row r="685" spans="1:25" ht="30" x14ac:dyDescent="0.25">
      <c r="A685" s="83">
        <v>678</v>
      </c>
      <c r="B685" s="111" t="s">
        <v>26038</v>
      </c>
      <c r="C685" s="159" t="str">
        <f>_xlfn.XLOOKUP(D685,[1]!Data[CEDULA],[1]!Data[Nombre Completo],"No Existe",0,1)</f>
        <v>SHIRLEY LUCIA DORIA PEÑA</v>
      </c>
      <c r="D685" s="162">
        <v>1140876691</v>
      </c>
      <c r="E685" s="139">
        <f>IFERROR(_xlfn.NUMBERVALUE(Data[[#This Row],[CEDULA ]],",","."),_xlfn.NUMBERVALUE(Data[[#This Row],[CEDULA ]],".",","))</f>
        <v>1140876691</v>
      </c>
      <c r="F685" s="139" t="str">
        <f>_xlfn.XLOOKUP(E685,[1]!Data[CEDULA],[1]!Data[CARGO],"No Existe",0,1)</f>
        <v>SUPERNUMERARIO(A)</v>
      </c>
      <c r="G685" s="24" t="str">
        <f>_xlfn.XLOOKUP(E685,[1]!Data[CEDULA],[1]!Data[EMPRESA DONDE PRESTA SERVICIO],"No Existe",0,1)</f>
        <v>COMFAMILIAR ATLANTICO</v>
      </c>
      <c r="H685" s="24" t="str">
        <f>_xlfn.XLOOKUP(E685,[1]!Data[CEDULA],[1]!Data[UBICACIÓN],"No Existe",0,1)</f>
        <v>SEDE CARIBE</v>
      </c>
      <c r="I685" s="24" t="s">
        <v>25911</v>
      </c>
      <c r="J685" s="111" t="str">
        <f>UPPER(TEXT(Data[[#This Row],[F. INICIO]],"mmmm"))</f>
        <v>DICIEMBRE</v>
      </c>
      <c r="K685" s="15">
        <v>2</v>
      </c>
      <c r="L685" s="11" t="s">
        <v>5</v>
      </c>
      <c r="M685" s="11" t="s">
        <v>25630</v>
      </c>
      <c r="N685" s="141" t="str">
        <f>_xlfn.XLOOKUP(D685,[1]!Data[CEDULA],[1]!Data[EPS/SURA],"No Existe",0,1)</f>
        <v>NUEVA E.P.S.</v>
      </c>
      <c r="O685" s="10">
        <f>YEAR(Data[[#This Row],[F. INICIO]])</f>
        <v>2018</v>
      </c>
      <c r="P685" s="62">
        <v>43456</v>
      </c>
      <c r="Q685" s="62">
        <v>43457</v>
      </c>
      <c r="R685" s="12" t="s">
        <v>3246</v>
      </c>
      <c r="S685" s="92" t="str">
        <f>IF(Data[[#This Row],[TIPO DE INCAPACIDAD]]="LICENCIA DE PATERNIDAD","Licencia de paternidad",IF(Data[[#This Row],[TIPO DE INCAPACIDAD]]="LICENCIA DE LUTO","Licencia de Luto",_xlfn.IFNA(VLOOKUP(R685,'CIE-10 PARA RIPS'!$A$6:B13850,2,0),"No especificado")))</f>
        <v>Caida en el mismo nivel por deslizamiento, tropezon y traspie, otro lugar especificado</v>
      </c>
      <c r="T685" t="str">
        <f>IF(P685&lt;&gt;"", IF(P685&gt;0, IF(P685&lt;=DATE(YEAR(P685),MONTH(P685),DAY(P685)), IF(P685&gt;=DATE(YEAR(P685),MONTH(P685),1), IF(K685&gt;10, C685, IF(SUMIFS($K:$K, $C:$C, C685, $P:$P, "&gt;="&amp;DATE(YEAR(P685),MONTH(P685),1), $P:$P, "&lt;="&amp;EOMONTH(P685,0))&gt;10, C685, "")), ""))), "")</f>
        <v/>
      </c>
      <c r="U685" t="str">
        <f>IF(AND(P685&lt;&gt;"", P685&gt;=DATE(YEAR(P685),MONTH(P685),1), SUMIFS($K:$K, $C:$C, C685, $P:$P, "&gt;="&amp;DATE(YEAR(P685),MONTH(P685),1), $P:$P, "&lt;="&amp;EOMONTH(P685,0))&gt;10), K685, "")</f>
        <v/>
      </c>
      <c r="V685" t="str">
        <f>IF(AND(P685&lt;&gt;"", P685&gt;=DATE(YEAR(P685),MONTH(P685),1), SUMIFS($K:$K, $C:$C, C685, $P:$P, "&gt;="&amp;DATE(YEAR(P685),MONTH(P685),1), $P:$P, "&lt;="&amp;EOMONTH(P685,0))&gt;10), YEAR(P685), "")</f>
        <v/>
      </c>
      <c r="W685" t="str">
        <f>IF(AND(P685&lt;&gt;"", P685&gt;=DATE(YEAR(P685),MONTH(P685),1), SUMIFS($K:$K, $C:$C, C685, $P:$P, "&gt;="&amp;DATE(YEAR(P685),MONTH(P685),1), $P:$P, "&lt;="&amp;EOMONTH(P685,0))&gt;10), TEXT(P685, "MMMM"), "")</f>
        <v/>
      </c>
      <c r="X685" t="str" cm="1">
        <f t="array" ref="X685">IF(AND(P685&lt;&gt;"", P685&gt;=DATE(YEAR(P685),MONTH(P685),1), SUMIFS($K:$K, $C:$C, C685, $P:$P, "&gt;="&amp;DATE(YEAR(P685),MONTH(P685),1), $P:$P, "&lt;="&amp;EOMONTH(P685,0))&gt;10), _xlfn.TEXTJOIN(", ", TRUE, _xlfn._xlws.FILTER($R:$R, ($C:$C=C685) * ($P:$P&gt;=DATE(YEAR(P685),MONTH(P685),1)) * ($P:$P&lt;=EOMONTH(P685,0)))), "")</f>
        <v/>
      </c>
      <c r="Y685" t="str" cm="1">
        <f t="array" ref="Y685">IF(AND(P685&lt;&gt;"", P685&gt;=DATE(YEAR(P685),MONTH(P685),1), SUMIFS($K:$K, $C:$C, C685, $P:$P, "&gt;="&amp;DATE(YEAR(P685),MONTH(P685),1), $P:$P, "&lt;="&amp;EOMONTH(P685,0))&gt;10), _xlfn.TEXTJOIN(", ", TRUE, _xlfn._xlws.FILTER($S:$S, ($C:$C=C685) * ($P:$P&gt;=DATE(YEAR(P685),MONTH(P685),1)) * ($P:$P&lt;=EOMONTH(P685,0)))), "")</f>
        <v/>
      </c>
    </row>
    <row r="686" spans="1:25" x14ac:dyDescent="0.25">
      <c r="A686" s="83">
        <v>679</v>
      </c>
      <c r="B686" s="111" t="s">
        <v>26038</v>
      </c>
      <c r="C686" s="159" t="str">
        <f>_xlfn.XLOOKUP(D686,[1]!Data[CEDULA],[1]!Data[Nombre Completo],"No Existe",0,1)</f>
        <v>MARICELA  CALDERIN PERTUZ</v>
      </c>
      <c r="D686" s="162">
        <v>32869679</v>
      </c>
      <c r="E686" s="139">
        <f>IFERROR(_xlfn.NUMBERVALUE(Data[[#This Row],[CEDULA ]],",","."),_xlfn.NUMBERVALUE(Data[[#This Row],[CEDULA ]],".",","))</f>
        <v>32869679</v>
      </c>
      <c r="F686" s="139" t="str">
        <f>_xlfn.XLOOKUP(E686,[1]!Data[CEDULA],[1]!Data[CARGO],"No Existe",0,1)</f>
        <v>SUPERNUMERARIO(A)</v>
      </c>
      <c r="G686" s="24" t="str">
        <f>_xlfn.XLOOKUP(E686,[1]!Data[CEDULA],[1]!Data[EMPRESA DONDE PRESTA SERVICIO],"No Existe",0,1)</f>
        <v>COMFAMILIAR ATLANTICO</v>
      </c>
      <c r="H686" s="24" t="str">
        <f>_xlfn.XLOOKUP(E686,[1]!Data[CEDULA],[1]!Data[UBICACIÓN],"No Existe",0,1)</f>
        <v>SEDE CARIBE</v>
      </c>
      <c r="I686" s="24" t="s">
        <v>25911</v>
      </c>
      <c r="J686" s="111" t="str">
        <f>UPPER(TEXT(Data[[#This Row],[F. INICIO]],"mmmm"))</f>
        <v>DICIEMBRE</v>
      </c>
      <c r="K686" s="15">
        <v>2</v>
      </c>
      <c r="L686" s="11" t="s">
        <v>5</v>
      </c>
      <c r="M686" s="11" t="s">
        <v>25630</v>
      </c>
      <c r="N686" s="141" t="str">
        <f>_xlfn.XLOOKUP(D686,[1]!Data[CEDULA],[1]!Data[EPS/SURA],"No Existe",0,1)</f>
        <v>EPS/SURA</v>
      </c>
      <c r="O686" s="10">
        <f>YEAR(Data[[#This Row],[F. INICIO]])</f>
        <v>2018</v>
      </c>
      <c r="P686" s="62">
        <v>43462</v>
      </c>
      <c r="Q686" s="62">
        <v>43463</v>
      </c>
      <c r="R686" s="12" t="s">
        <v>7682</v>
      </c>
      <c r="S686" s="92" t="str">
        <f>IF(Data[[#This Row],[TIPO DE INCAPACIDAD]]="LICENCIA DE PATERNIDAD","Licencia de paternidad",IF(Data[[#This Row],[TIPO DE INCAPACIDAD]]="LICENCIA DE LUTO","Licencia de Luto",_xlfn.IFNA(VLOOKUP(R686,'CIE-10 PARA RIPS'!$A$6:B13851,2,0),"No especificado")))</f>
        <v>Lumbago no especificado</v>
      </c>
      <c r="T686" t="str">
        <f>IF(P686&lt;&gt;"", IF(P686&gt;0, IF(P686&lt;=DATE(YEAR(P686),MONTH(P686),DAY(P686)), IF(P686&gt;=DATE(YEAR(P686),MONTH(P686),1), IF(K686&gt;10, C686, IF(SUMIFS($K:$K, $C:$C, C686, $P:$P, "&gt;="&amp;DATE(YEAR(P686),MONTH(P686),1), $P:$P, "&lt;="&amp;EOMONTH(P686,0))&gt;10, C686, "")), ""))), "")</f>
        <v/>
      </c>
      <c r="U686" t="str">
        <f>IF(AND(P686&lt;&gt;"", P686&gt;=DATE(YEAR(P686),MONTH(P686),1), SUMIFS($K:$K, $C:$C, C686, $P:$P, "&gt;="&amp;DATE(YEAR(P686),MONTH(P686),1), $P:$P, "&lt;="&amp;EOMONTH(P686,0))&gt;10), K686, "")</f>
        <v/>
      </c>
      <c r="V686" t="str">
        <f>IF(AND(P686&lt;&gt;"", P686&gt;=DATE(YEAR(P686),MONTH(P686),1), SUMIFS($K:$K, $C:$C, C686, $P:$P, "&gt;="&amp;DATE(YEAR(P686),MONTH(P686),1), $P:$P, "&lt;="&amp;EOMONTH(P686,0))&gt;10), YEAR(P686), "")</f>
        <v/>
      </c>
      <c r="W686" t="str">
        <f>IF(AND(P686&lt;&gt;"", P686&gt;=DATE(YEAR(P686),MONTH(P686),1), SUMIFS($K:$K, $C:$C, C686, $P:$P, "&gt;="&amp;DATE(YEAR(P686),MONTH(P686),1), $P:$P, "&lt;="&amp;EOMONTH(P686,0))&gt;10), TEXT(P686, "MMMM"), "")</f>
        <v/>
      </c>
      <c r="X686" t="str" cm="1">
        <f t="array" ref="X686">IF(AND(P686&lt;&gt;"", P686&gt;=DATE(YEAR(P686),MONTH(P686),1), SUMIFS($K:$K, $C:$C, C686, $P:$P, "&gt;="&amp;DATE(YEAR(P686),MONTH(P686),1), $P:$P, "&lt;="&amp;EOMONTH(P686,0))&gt;10), _xlfn.TEXTJOIN(", ", TRUE, _xlfn._xlws.FILTER($R:$R, ($C:$C=C686) * ($P:$P&gt;=DATE(YEAR(P686),MONTH(P686),1)) * ($P:$P&lt;=EOMONTH(P686,0)))), "")</f>
        <v/>
      </c>
      <c r="Y686" t="str" cm="1">
        <f t="array" ref="Y686">IF(AND(P686&lt;&gt;"", P686&gt;=DATE(YEAR(P686),MONTH(P686),1), SUMIFS($K:$K, $C:$C, C686, $P:$P, "&gt;="&amp;DATE(YEAR(P686),MONTH(P686),1), $P:$P, "&lt;="&amp;EOMONTH(P686,0))&gt;10), _xlfn.TEXTJOIN(", ", TRUE, _xlfn._xlws.FILTER($S:$S, ($C:$C=C686) * ($P:$P&gt;=DATE(YEAR(P686),MONTH(P686),1)) * ($P:$P&lt;=EOMONTH(P686,0)))), "")</f>
        <v/>
      </c>
    </row>
    <row r="687" spans="1:25" ht="30" x14ac:dyDescent="0.25">
      <c r="A687" s="83">
        <v>680</v>
      </c>
      <c r="B687" s="111" t="s">
        <v>26038</v>
      </c>
      <c r="C687" s="159" t="str">
        <f>_xlfn.XLOOKUP(D687,[1]!Data[CEDULA],[1]!Data[Nombre Completo],"No Existe",0,1)</f>
        <v>RICHARD JOSE DAZA RODRIGUEZ</v>
      </c>
      <c r="D687" s="162">
        <v>72310599</v>
      </c>
      <c r="E687" s="139">
        <f>IFERROR(_xlfn.NUMBERVALUE(Data[[#This Row],[CEDULA ]],",","."),_xlfn.NUMBERVALUE(Data[[#This Row],[CEDULA ]],".",","))</f>
        <v>72310599</v>
      </c>
      <c r="F687" s="139" t="str">
        <f>_xlfn.XLOOKUP(E687,[1]!Data[CEDULA],[1]!Data[CARGO],"No Existe",0,1)</f>
        <v>SUPERNUMERARIO(A)</v>
      </c>
      <c r="G687" s="24" t="str">
        <f>_xlfn.XLOOKUP(E687,[1]!Data[CEDULA],[1]!Data[EMPRESA DONDE PRESTA SERVICIO],"No Existe",0,1)</f>
        <v>COMFAMILIAR ATLANTICO</v>
      </c>
      <c r="H687" s="24" t="str">
        <f>_xlfn.XLOOKUP(E687,[1]!Data[CEDULA],[1]!Data[UBICACIÓN],"No Existe",0,1)</f>
        <v>SEDE NORTE</v>
      </c>
      <c r="I687" s="24" t="s">
        <v>25912</v>
      </c>
      <c r="J687" s="111" t="str">
        <f>UPPER(TEXT(Data[[#This Row],[F. INICIO]],"mmmm"))</f>
        <v>DICIEMBRE</v>
      </c>
      <c r="K687" s="15">
        <v>2</v>
      </c>
      <c r="L687" s="11" t="s">
        <v>5</v>
      </c>
      <c r="M687" s="11" t="s">
        <v>25630</v>
      </c>
      <c r="N687" s="141" t="str">
        <f>_xlfn.XLOOKUP(D687,[1]!Data[CEDULA],[1]!Data[EPS/SURA],"No Existe",0,1)</f>
        <v>EPS/SURA</v>
      </c>
      <c r="O687" s="10">
        <f>YEAR(Data[[#This Row],[F. INICIO]])</f>
        <v>2018</v>
      </c>
      <c r="P687" s="62">
        <v>43463</v>
      </c>
      <c r="Q687" s="62">
        <v>43464</v>
      </c>
      <c r="R687" s="12" t="s">
        <v>4944</v>
      </c>
      <c r="S687" s="92" t="str">
        <f>IF(Data[[#This Row],[TIPO DE INCAPACIDAD]]="LICENCIA DE PATERNIDAD","Licencia de paternidad",IF(Data[[#This Row],[TIPO DE INCAPACIDAD]]="LICENCIA DE LUTO","Licencia de Luto",_xlfn.IFNA(VLOOKUP(R687,'CIE-10 PARA RIPS'!$A$6:B13852,2,0),"No especificado")))</f>
        <v>Contusion de dedo(s) de la mano, sin dano de la(s) una(s)</v>
      </c>
      <c r="T687" t="str">
        <f>IF(P687&lt;&gt;"", IF(P687&gt;0, IF(P687&lt;=DATE(YEAR(P687),MONTH(P687),DAY(P687)), IF(P687&gt;=DATE(YEAR(P687),MONTH(P687),1), IF(K687&gt;10, C687, IF(SUMIFS($K:$K, $C:$C, C687, $P:$P, "&gt;="&amp;DATE(YEAR(P687),MONTH(P687),1), $P:$P, "&lt;="&amp;EOMONTH(P687,0))&gt;10, C687, "")), ""))), "")</f>
        <v/>
      </c>
      <c r="U687" t="str">
        <f>IF(AND(P687&lt;&gt;"", P687&gt;=DATE(YEAR(P687),MONTH(P687),1), SUMIFS($K:$K, $C:$C, C687, $P:$P, "&gt;="&amp;DATE(YEAR(P687),MONTH(P687),1), $P:$P, "&lt;="&amp;EOMONTH(P687,0))&gt;10), K687, "")</f>
        <v/>
      </c>
      <c r="V687" t="str">
        <f>IF(AND(P687&lt;&gt;"", P687&gt;=DATE(YEAR(P687),MONTH(P687),1), SUMIFS($K:$K, $C:$C, C687, $P:$P, "&gt;="&amp;DATE(YEAR(P687),MONTH(P687),1), $P:$P, "&lt;="&amp;EOMONTH(P687,0))&gt;10), YEAR(P687), "")</f>
        <v/>
      </c>
      <c r="W687" t="str">
        <f>IF(AND(P687&lt;&gt;"", P687&gt;=DATE(YEAR(P687),MONTH(P687),1), SUMIFS($K:$K, $C:$C, C687, $P:$P, "&gt;="&amp;DATE(YEAR(P687),MONTH(P687),1), $P:$P, "&lt;="&amp;EOMONTH(P687,0))&gt;10), TEXT(P687, "MMMM"), "")</f>
        <v/>
      </c>
      <c r="X687" t="str" cm="1">
        <f t="array" ref="X687">IF(AND(P687&lt;&gt;"", P687&gt;=DATE(YEAR(P687),MONTH(P687),1), SUMIFS($K:$K, $C:$C, C687, $P:$P, "&gt;="&amp;DATE(YEAR(P687),MONTH(P687),1), $P:$P, "&lt;="&amp;EOMONTH(P687,0))&gt;10), _xlfn.TEXTJOIN(", ", TRUE, _xlfn._xlws.FILTER($R:$R, ($C:$C=C687) * ($P:$P&gt;=DATE(YEAR(P687),MONTH(P687),1)) * ($P:$P&lt;=EOMONTH(P687,0)))), "")</f>
        <v/>
      </c>
      <c r="Y687" t="str" cm="1">
        <f t="array" ref="Y687">IF(AND(P687&lt;&gt;"", P687&gt;=DATE(YEAR(P687),MONTH(P687),1), SUMIFS($K:$K, $C:$C, C687, $P:$P, "&gt;="&amp;DATE(YEAR(P687),MONTH(P687),1), $P:$P, "&lt;="&amp;EOMONTH(P687,0))&gt;10), _xlfn.TEXTJOIN(", ", TRUE, _xlfn._xlws.FILTER($S:$S, ($C:$C=C687) * ($P:$P&gt;=DATE(YEAR(P687),MONTH(P687),1)) * ($P:$P&lt;=EOMONTH(P687,0)))), "")</f>
        <v/>
      </c>
    </row>
    <row r="688" spans="1:25" ht="30" x14ac:dyDescent="0.25">
      <c r="A688" s="83">
        <v>681</v>
      </c>
      <c r="B688" s="111" t="s">
        <v>26038</v>
      </c>
      <c r="C688" s="159" t="str">
        <f>_xlfn.XLOOKUP(D688,[1]!Data[CEDULA],[1]!Data[Nombre Completo],"No Existe",0,1)</f>
        <v>DEIVER  CABARCAS VEGA</v>
      </c>
      <c r="D688" s="162">
        <v>1042451685</v>
      </c>
      <c r="E688" s="139">
        <f>IFERROR(_xlfn.NUMBERVALUE(Data[[#This Row],[CEDULA ]],",","."),_xlfn.NUMBERVALUE(Data[[#This Row],[CEDULA ]],".",","))</f>
        <v>1042451685</v>
      </c>
      <c r="F688" s="139" t="str">
        <f>_xlfn.XLOOKUP(E688,[1]!Data[CEDULA],[1]!Data[CARGO],"No Existe",0,1)</f>
        <v>AUXILIAR</v>
      </c>
      <c r="G688" s="24" t="str">
        <f>_xlfn.XLOOKUP(E688,[1]!Data[CEDULA],[1]!Data[EMPRESA DONDE PRESTA SERVICIO],"No Existe",0,1)</f>
        <v>COMFAMILIAR ATLANTICO</v>
      </c>
      <c r="H688" s="24" t="str">
        <f>_xlfn.XLOOKUP(E688,[1]!Data[CEDULA],[1]!Data[UBICACIÓN],"No Existe",0,1)</f>
        <v>SUBSIDIO</v>
      </c>
      <c r="I688" s="24" t="s">
        <v>25912</v>
      </c>
      <c r="J688" s="111" t="str">
        <f>UPPER(TEXT(Data[[#This Row],[F. INICIO]],"mmmm"))</f>
        <v>DICIEMBRE</v>
      </c>
      <c r="K688" s="15">
        <v>1</v>
      </c>
      <c r="L688" s="11" t="s">
        <v>5</v>
      </c>
      <c r="M688" s="11" t="s">
        <v>25630</v>
      </c>
      <c r="N688" s="141" t="str">
        <f>_xlfn.XLOOKUP(D688,[1]!Data[CEDULA],[1]!Data[EPS/SURA],"No Existe",0,1)</f>
        <v>MUTUALSER</v>
      </c>
      <c r="O688" s="10">
        <f>YEAR(Data[[#This Row],[F. INICIO]])</f>
        <v>2018</v>
      </c>
      <c r="P688" s="62">
        <v>43448</v>
      </c>
      <c r="Q688" s="62">
        <v>43448</v>
      </c>
      <c r="R688" s="12" t="s">
        <v>5598</v>
      </c>
      <c r="S688" s="92" t="str">
        <f>IF(Data[[#This Row],[TIPO DE INCAPACIDAD]]="LICENCIA DE PATERNIDAD","Licencia de paternidad",IF(Data[[#This Row],[TIPO DE INCAPACIDAD]]="LICENCIA DE LUTO","Licencia de Luto",_xlfn.IFNA(VLOOKUP(R688,'CIE-10 PARA RIPS'!$A$6:B13853,2,0),"No especificado")))</f>
        <v>Dolor localizado en otras partes inferiores del abdomen</v>
      </c>
      <c r="T688" t="str">
        <f>IF(P688&lt;&gt;"", IF(P688&gt;0, IF(P688&lt;=DATE(YEAR(P688),MONTH(P688),DAY(P688)), IF(P688&gt;=DATE(YEAR(P688),MONTH(P688),1), IF(K688&gt;10, C688, IF(SUMIFS($K:$K, $C:$C, C688, $P:$P, "&gt;="&amp;DATE(YEAR(P688),MONTH(P688),1), $P:$P, "&lt;="&amp;EOMONTH(P688,0))&gt;10, C688, "")), ""))), "")</f>
        <v/>
      </c>
      <c r="U688" t="str">
        <f>IF(AND(P688&lt;&gt;"", P688&gt;=DATE(YEAR(P688),MONTH(P688),1), SUMIFS($K:$K, $C:$C, C688, $P:$P, "&gt;="&amp;DATE(YEAR(P688),MONTH(P688),1), $P:$P, "&lt;="&amp;EOMONTH(P688,0))&gt;10), K688, "")</f>
        <v/>
      </c>
      <c r="V688" t="str">
        <f>IF(AND(P688&lt;&gt;"", P688&gt;=DATE(YEAR(P688),MONTH(P688),1), SUMIFS($K:$K, $C:$C, C688, $P:$P, "&gt;="&amp;DATE(YEAR(P688),MONTH(P688),1), $P:$P, "&lt;="&amp;EOMONTH(P688,0))&gt;10), YEAR(P688), "")</f>
        <v/>
      </c>
      <c r="W688" t="str">
        <f>IF(AND(P688&lt;&gt;"", P688&gt;=DATE(YEAR(P688),MONTH(P688),1), SUMIFS($K:$K, $C:$C, C688, $P:$P, "&gt;="&amp;DATE(YEAR(P688),MONTH(P688),1), $P:$P, "&lt;="&amp;EOMONTH(P688,0))&gt;10), TEXT(P688, "MMMM"), "")</f>
        <v/>
      </c>
      <c r="X688" t="str" cm="1">
        <f t="array" ref="X688">IF(AND(P688&lt;&gt;"", P688&gt;=DATE(YEAR(P688),MONTH(P688),1), SUMIFS($K:$K, $C:$C, C688, $P:$P, "&gt;="&amp;DATE(YEAR(P688),MONTH(P688),1), $P:$P, "&lt;="&amp;EOMONTH(P688,0))&gt;10), _xlfn.TEXTJOIN(", ", TRUE, _xlfn._xlws.FILTER($R:$R, ($C:$C=C688) * ($P:$P&gt;=DATE(YEAR(P688),MONTH(P688),1)) * ($P:$P&lt;=EOMONTH(P688,0)))), "")</f>
        <v/>
      </c>
      <c r="Y688" t="str" cm="1">
        <f t="array" ref="Y688">IF(AND(P688&lt;&gt;"", P688&gt;=DATE(YEAR(P688),MONTH(P688),1), SUMIFS($K:$K, $C:$C, C688, $P:$P, "&gt;="&amp;DATE(YEAR(P688),MONTH(P688),1), $P:$P, "&lt;="&amp;EOMONTH(P688,0))&gt;10), _xlfn.TEXTJOIN(", ", TRUE, _xlfn._xlws.FILTER($S:$S, ($C:$C=C688) * ($P:$P&gt;=DATE(YEAR(P688),MONTH(P688),1)) * ($P:$P&lt;=EOMONTH(P688,0)))), "")</f>
        <v/>
      </c>
    </row>
    <row r="689" spans="1:25" x14ac:dyDescent="0.25">
      <c r="A689" s="83">
        <v>682</v>
      </c>
      <c r="B689" s="111" t="s">
        <v>26038</v>
      </c>
      <c r="C689" s="159" t="str">
        <f>_xlfn.XLOOKUP(D689,[1]!Data[CEDULA],[1]!Data[Nombre Completo],"No Existe",0,1)</f>
        <v>GABRIEL HUMBERTO MOLINARES CHARRIS</v>
      </c>
      <c r="D689" s="162">
        <v>3731151</v>
      </c>
      <c r="E689" s="139">
        <f>IFERROR(_xlfn.NUMBERVALUE(Data[[#This Row],[CEDULA ]],",","."),_xlfn.NUMBERVALUE(Data[[#This Row],[CEDULA ]],".",","))</f>
        <v>3731151</v>
      </c>
      <c r="F689" s="139" t="str">
        <f>_xlfn.XLOOKUP(E689,[1]!Data[CEDULA],[1]!Data[CARGO],"No Existe",0,1)</f>
        <v>SUPERNUMERARIO(A)</v>
      </c>
      <c r="G689" s="24" t="str">
        <f>_xlfn.XLOOKUP(E689,[1]!Data[CEDULA],[1]!Data[EMPRESA DONDE PRESTA SERVICIO],"No Existe",0,1)</f>
        <v>COMFAMILIAR ATLANTICO</v>
      </c>
      <c r="H689" s="24" t="str">
        <f>_xlfn.XLOOKUP(E689,[1]!Data[CEDULA],[1]!Data[UBICACIÓN],"No Existe",0,1)</f>
        <v>TURIPANA</v>
      </c>
      <c r="I689" s="24" t="s">
        <v>25912</v>
      </c>
      <c r="J689" s="111" t="str">
        <f>UPPER(TEXT(Data[[#This Row],[F. INICIO]],"mmmm"))</f>
        <v>NOVIEMBRE</v>
      </c>
      <c r="K689" s="15">
        <v>3</v>
      </c>
      <c r="L689" s="11" t="s">
        <v>5</v>
      </c>
      <c r="M689" s="11" t="s">
        <v>25630</v>
      </c>
      <c r="N689" s="141" t="str">
        <f>_xlfn.XLOOKUP(D689,[1]!Data[CEDULA],[1]!Data[EPS/SURA],"No Existe",0,1)</f>
        <v>FAMISANAR</v>
      </c>
      <c r="O689" s="10">
        <f>YEAR(Data[[#This Row],[F. INICIO]])</f>
        <v>2018</v>
      </c>
      <c r="P689" s="62">
        <v>43422</v>
      </c>
      <c r="Q689" s="62">
        <v>43424</v>
      </c>
      <c r="R689" s="12" t="s">
        <v>7682</v>
      </c>
      <c r="S689" s="92" t="str">
        <f>IF(Data[[#This Row],[TIPO DE INCAPACIDAD]]="LICENCIA DE PATERNIDAD","Licencia de paternidad",IF(Data[[#This Row],[TIPO DE INCAPACIDAD]]="LICENCIA DE LUTO","Licencia de Luto",_xlfn.IFNA(VLOOKUP(R689,'CIE-10 PARA RIPS'!$A$6:B13854,2,0),"No especificado")))</f>
        <v>Lumbago no especificado</v>
      </c>
      <c r="T689" t="str">
        <f>IF(P689&lt;&gt;"", IF(P689&gt;0, IF(P689&lt;=DATE(YEAR(P689),MONTH(P689),DAY(P689)), IF(P689&gt;=DATE(YEAR(P689),MONTH(P689),1), IF(K689&gt;10, C689, IF(SUMIFS($K:$K, $C:$C, C689, $P:$P, "&gt;="&amp;DATE(YEAR(P689),MONTH(P689),1), $P:$P, "&lt;="&amp;EOMONTH(P689,0))&gt;10, C689, "")), ""))), "")</f>
        <v/>
      </c>
      <c r="U689" t="str">
        <f>IF(AND(P689&lt;&gt;"", P689&gt;=DATE(YEAR(P689),MONTH(P689),1), SUMIFS($K:$K, $C:$C, C689, $P:$P, "&gt;="&amp;DATE(YEAR(P689),MONTH(P689),1), $P:$P, "&lt;="&amp;EOMONTH(P689,0))&gt;10), K689, "")</f>
        <v/>
      </c>
      <c r="V689" t="str">
        <f>IF(AND(P689&lt;&gt;"", P689&gt;=DATE(YEAR(P689),MONTH(P689),1), SUMIFS($K:$K, $C:$C, C689, $P:$P, "&gt;="&amp;DATE(YEAR(P689),MONTH(P689),1), $P:$P, "&lt;="&amp;EOMONTH(P689,0))&gt;10), YEAR(P689), "")</f>
        <v/>
      </c>
      <c r="W689" t="str">
        <f>IF(AND(P689&lt;&gt;"", P689&gt;=DATE(YEAR(P689),MONTH(P689),1), SUMIFS($K:$K, $C:$C, C689, $P:$P, "&gt;="&amp;DATE(YEAR(P689),MONTH(P689),1), $P:$P, "&lt;="&amp;EOMONTH(P689,0))&gt;10), TEXT(P689, "MMMM"), "")</f>
        <v/>
      </c>
      <c r="X689" t="str" cm="1">
        <f t="array" ref="X689">IF(AND(P689&lt;&gt;"", P689&gt;=DATE(YEAR(P689),MONTH(P689),1), SUMIFS($K:$K, $C:$C, C689, $P:$P, "&gt;="&amp;DATE(YEAR(P689),MONTH(P689),1), $P:$P, "&lt;="&amp;EOMONTH(P689,0))&gt;10), _xlfn.TEXTJOIN(", ", TRUE, _xlfn._xlws.FILTER($R:$R, ($C:$C=C689) * ($P:$P&gt;=DATE(YEAR(P689),MONTH(P689),1)) * ($P:$P&lt;=EOMONTH(P689,0)))), "")</f>
        <v/>
      </c>
      <c r="Y689" t="str" cm="1">
        <f t="array" ref="Y689">IF(AND(P689&lt;&gt;"", P689&gt;=DATE(YEAR(P689),MONTH(P689),1), SUMIFS($K:$K, $C:$C, C689, $P:$P, "&gt;="&amp;DATE(YEAR(P689),MONTH(P689),1), $P:$P, "&lt;="&amp;EOMONTH(P689,0))&gt;10), _xlfn.TEXTJOIN(", ", TRUE, _xlfn._xlws.FILTER($S:$S, ($C:$C=C689) * ($P:$P&gt;=DATE(YEAR(P689),MONTH(P689),1)) * ($P:$P&lt;=EOMONTH(P689,0)))), "")</f>
        <v/>
      </c>
    </row>
    <row r="690" spans="1:25" x14ac:dyDescent="0.25">
      <c r="A690" s="83">
        <v>683</v>
      </c>
      <c r="B690" s="111" t="s">
        <v>26038</v>
      </c>
      <c r="C690" s="159" t="str">
        <f>_xlfn.XLOOKUP(D690,[1]!Data[CEDULA],[1]!Data[Nombre Completo],"No Existe",0,1)</f>
        <v>MARYELI DEL PILAR HERRERA ANDRADE</v>
      </c>
      <c r="D690" s="162">
        <v>1048209377</v>
      </c>
      <c r="E690" s="139">
        <f>IFERROR(_xlfn.NUMBERVALUE(Data[[#This Row],[CEDULA ]],",","."),_xlfn.NUMBERVALUE(Data[[#This Row],[CEDULA ]],".",","))</f>
        <v>1048209377</v>
      </c>
      <c r="F690" s="139" t="str">
        <f>_xlfn.XLOOKUP(E690,[1]!Data[CEDULA],[1]!Data[CARGO],"No Existe",0,1)</f>
        <v>AYUDANTE COCINA</v>
      </c>
      <c r="G690" s="24" t="str">
        <f>_xlfn.XLOOKUP(E690,[1]!Data[CEDULA],[1]!Data[EMPRESA DONDE PRESTA SERVICIO],"No Existe",0,1)</f>
        <v>COMFAMILIAR ATLANTICO</v>
      </c>
      <c r="H690" s="24" t="str">
        <f>_xlfn.XLOOKUP(E690,[1]!Data[CEDULA],[1]!Data[UBICACIÓN],"No Existe",0,1)</f>
        <v>CRU MERCADEO</v>
      </c>
      <c r="I690" s="24" t="s">
        <v>25911</v>
      </c>
      <c r="J690" s="111" t="str">
        <f>UPPER(TEXT(Data[[#This Row],[F. INICIO]],"mmmm"))</f>
        <v>NOVIEMBRE</v>
      </c>
      <c r="K690" s="15">
        <v>3</v>
      </c>
      <c r="L690" s="11" t="s">
        <v>5</v>
      </c>
      <c r="M690" s="11" t="s">
        <v>25630</v>
      </c>
      <c r="N690" s="141" t="str">
        <f>_xlfn.XLOOKUP(D690,[1]!Data[CEDULA],[1]!Data[EPS/SURA],"No Existe",0,1)</f>
        <v>EPS/SURA</v>
      </c>
      <c r="O690" s="10">
        <f>YEAR(Data[[#This Row],[F. INICIO]])</f>
        <v>2018</v>
      </c>
      <c r="P690" s="62">
        <v>43418</v>
      </c>
      <c r="Q690" s="62">
        <v>43420</v>
      </c>
      <c r="R690" s="12" t="s">
        <v>8939</v>
      </c>
      <c r="S690" s="92" t="str">
        <f>IF(Data[[#This Row],[TIPO DE INCAPACIDAD]]="LICENCIA DE PATERNIDAD","Licencia de paternidad",IF(Data[[#This Row],[TIPO DE INCAPACIDAD]]="LICENCIA DE LUTO","Licencia de Luto",_xlfn.IFNA(VLOOKUP(R690,'CIE-10 PARA RIPS'!$A$6:B13855,2,0),"No especificado")))</f>
        <v>Rinofaringitis aguda [resfriado comun]</v>
      </c>
      <c r="T690" t="str">
        <f>IF(P690&lt;&gt;"", IF(P690&gt;0, IF(P690&lt;=DATE(YEAR(P690),MONTH(P690),DAY(P690)), IF(P690&gt;=DATE(YEAR(P690),MONTH(P690),1), IF(K690&gt;10, C690, IF(SUMIFS($K:$K, $C:$C, C690, $P:$P, "&gt;="&amp;DATE(YEAR(P690),MONTH(P690),1), $P:$P, "&lt;="&amp;EOMONTH(P690,0))&gt;10, C690, "")), ""))), "")</f>
        <v/>
      </c>
      <c r="U690" t="str">
        <f>IF(AND(P690&lt;&gt;"", P690&gt;=DATE(YEAR(P690),MONTH(P690),1), SUMIFS($K:$K, $C:$C, C690, $P:$P, "&gt;="&amp;DATE(YEAR(P690),MONTH(P690),1), $P:$P, "&lt;="&amp;EOMONTH(P690,0))&gt;10), K690, "")</f>
        <v/>
      </c>
      <c r="V690" t="str">
        <f>IF(AND(P690&lt;&gt;"", P690&gt;=DATE(YEAR(P690),MONTH(P690),1), SUMIFS($K:$K, $C:$C, C690, $P:$P, "&gt;="&amp;DATE(YEAR(P690),MONTH(P690),1), $P:$P, "&lt;="&amp;EOMONTH(P690,0))&gt;10), YEAR(P690), "")</f>
        <v/>
      </c>
      <c r="W690" t="str">
        <f>IF(AND(P690&lt;&gt;"", P690&gt;=DATE(YEAR(P690),MONTH(P690),1), SUMIFS($K:$K, $C:$C, C690, $P:$P, "&gt;="&amp;DATE(YEAR(P690),MONTH(P690),1), $P:$P, "&lt;="&amp;EOMONTH(P690,0))&gt;10), TEXT(P690, "MMMM"), "")</f>
        <v/>
      </c>
      <c r="X690" t="str" cm="1">
        <f t="array" ref="X690">IF(AND(P690&lt;&gt;"", P690&gt;=DATE(YEAR(P690),MONTH(P690),1), SUMIFS($K:$K, $C:$C, C690, $P:$P, "&gt;="&amp;DATE(YEAR(P690),MONTH(P690),1), $P:$P, "&lt;="&amp;EOMONTH(P690,0))&gt;10), _xlfn.TEXTJOIN(", ", TRUE, _xlfn._xlws.FILTER($R:$R, ($C:$C=C690) * ($P:$P&gt;=DATE(YEAR(P690),MONTH(P690),1)) * ($P:$P&lt;=EOMONTH(P690,0)))), "")</f>
        <v/>
      </c>
      <c r="Y690" t="str" cm="1">
        <f t="array" ref="Y690">IF(AND(P690&lt;&gt;"", P690&gt;=DATE(YEAR(P690),MONTH(P690),1), SUMIFS($K:$K, $C:$C, C690, $P:$P, "&gt;="&amp;DATE(YEAR(P690),MONTH(P690),1), $P:$P, "&lt;="&amp;EOMONTH(P690,0))&gt;10), _xlfn.TEXTJOIN(", ", TRUE, _xlfn._xlws.FILTER($S:$S, ($C:$C=C690) * ($P:$P&gt;=DATE(YEAR(P690),MONTH(P690),1)) * ($P:$P&lt;=EOMONTH(P690,0)))), "")</f>
        <v/>
      </c>
    </row>
    <row r="691" spans="1:25" x14ac:dyDescent="0.25">
      <c r="A691" s="83">
        <v>684</v>
      </c>
      <c r="B691" s="111" t="s">
        <v>26038</v>
      </c>
      <c r="C691" s="159" t="str">
        <f>_xlfn.XLOOKUP(D691,[1]!Data[CEDULA],[1]!Data[Nombre Completo],"No Existe",0,1)</f>
        <v>MARYELI DEL PILAR HERRERA ANDRADE</v>
      </c>
      <c r="D691" s="162">
        <v>1048209377</v>
      </c>
      <c r="E691" s="139">
        <f>IFERROR(_xlfn.NUMBERVALUE(Data[[#This Row],[CEDULA ]],",","."),_xlfn.NUMBERVALUE(Data[[#This Row],[CEDULA ]],".",","))</f>
        <v>1048209377</v>
      </c>
      <c r="F691" s="139" t="str">
        <f>_xlfn.XLOOKUP(E691,[1]!Data[CEDULA],[1]!Data[CARGO],"No Existe",0,1)</f>
        <v>AYUDANTE COCINA</v>
      </c>
      <c r="G691" s="24" t="str">
        <f>_xlfn.XLOOKUP(E691,[1]!Data[CEDULA],[1]!Data[EMPRESA DONDE PRESTA SERVICIO],"No Existe",0,1)</f>
        <v>COMFAMILIAR ATLANTICO</v>
      </c>
      <c r="H691" s="24" t="str">
        <f>_xlfn.XLOOKUP(E691,[1]!Data[CEDULA],[1]!Data[UBICACIÓN],"No Existe",0,1)</f>
        <v>CRU MERCADEO</v>
      </c>
      <c r="I691" s="24" t="s">
        <v>25911</v>
      </c>
      <c r="J691" s="111" t="str">
        <f>UPPER(TEXT(Data[[#This Row],[F. INICIO]],"mmmm"))</f>
        <v>NOVIEMBRE</v>
      </c>
      <c r="K691" s="15">
        <v>3</v>
      </c>
      <c r="L691" s="11" t="s">
        <v>5</v>
      </c>
      <c r="M691" s="11" t="s">
        <v>25630</v>
      </c>
      <c r="N691" s="141" t="str">
        <f>_xlfn.XLOOKUP(D691,[1]!Data[CEDULA],[1]!Data[EPS/SURA],"No Existe",0,1)</f>
        <v>EPS/SURA</v>
      </c>
      <c r="O691" s="10">
        <f>YEAR(Data[[#This Row],[F. INICIO]])</f>
        <v>2018</v>
      </c>
      <c r="P691" s="62">
        <v>43425</v>
      </c>
      <c r="Q691" s="62">
        <v>43427</v>
      </c>
      <c r="R691" s="12" t="s">
        <v>75</v>
      </c>
      <c r="S691" s="92" t="str">
        <f>IF(Data[[#This Row],[TIPO DE INCAPACIDAD]]="LICENCIA DE PATERNIDAD","Licencia de paternidad",IF(Data[[#This Row],[TIPO DE INCAPACIDAD]]="LICENCIA DE LUTO","Licencia de Luto",_xlfn.IFNA(VLOOKUP(R691,'CIE-10 PARA RIPS'!$A$6:B13856,2,0),"No especificado")))</f>
        <v>Dolor pelvico y perineal</v>
      </c>
      <c r="T691" t="str">
        <f>IF(P691&lt;&gt;"", IF(P691&gt;0, IF(P691&lt;=DATE(YEAR(P691),MONTH(P691),DAY(P691)), IF(P691&gt;=DATE(YEAR(P691),MONTH(P691),1), IF(K691&gt;10, C691, IF(SUMIFS($K:$K, $C:$C, C691, $P:$P, "&gt;="&amp;DATE(YEAR(P691),MONTH(P691),1), $P:$P, "&lt;="&amp;EOMONTH(P691,0))&gt;10, C691, "")), ""))), "")</f>
        <v/>
      </c>
      <c r="U691" t="str">
        <f>IF(AND(P691&lt;&gt;"", P691&gt;=DATE(YEAR(P691),MONTH(P691),1), SUMIFS($K:$K, $C:$C, C691, $P:$P, "&gt;="&amp;DATE(YEAR(P691),MONTH(P691),1), $P:$P, "&lt;="&amp;EOMONTH(P691,0))&gt;10), K691, "")</f>
        <v/>
      </c>
      <c r="V691" t="str">
        <f>IF(AND(P691&lt;&gt;"", P691&gt;=DATE(YEAR(P691),MONTH(P691),1), SUMIFS($K:$K, $C:$C, C691, $P:$P, "&gt;="&amp;DATE(YEAR(P691),MONTH(P691),1), $P:$P, "&lt;="&amp;EOMONTH(P691,0))&gt;10), YEAR(P691), "")</f>
        <v/>
      </c>
      <c r="W691" t="str">
        <f>IF(AND(P691&lt;&gt;"", P691&gt;=DATE(YEAR(P691),MONTH(P691),1), SUMIFS($K:$K, $C:$C, C691, $P:$P, "&gt;="&amp;DATE(YEAR(P691),MONTH(P691),1), $P:$P, "&lt;="&amp;EOMONTH(P691,0))&gt;10), TEXT(P691, "MMMM"), "")</f>
        <v/>
      </c>
      <c r="X691" t="str" cm="1">
        <f t="array" ref="X691">IF(AND(P691&lt;&gt;"", P691&gt;=DATE(YEAR(P691),MONTH(P691),1), SUMIFS($K:$K, $C:$C, C691, $P:$P, "&gt;="&amp;DATE(YEAR(P691),MONTH(P691),1), $P:$P, "&lt;="&amp;EOMONTH(P691,0))&gt;10), _xlfn.TEXTJOIN(", ", TRUE, _xlfn._xlws.FILTER($R:$R, ($C:$C=C691) * ($P:$P&gt;=DATE(YEAR(P691),MONTH(P691),1)) * ($P:$P&lt;=EOMONTH(P691,0)))), "")</f>
        <v/>
      </c>
      <c r="Y691" t="str" cm="1">
        <f t="array" ref="Y691">IF(AND(P691&lt;&gt;"", P691&gt;=DATE(YEAR(P691),MONTH(P691),1), SUMIFS($K:$K, $C:$C, C691, $P:$P, "&gt;="&amp;DATE(YEAR(P691),MONTH(P691),1), $P:$P, "&lt;="&amp;EOMONTH(P691,0))&gt;10), _xlfn.TEXTJOIN(", ", TRUE, _xlfn._xlws.FILTER($S:$S, ($C:$C=C691) * ($P:$P&gt;=DATE(YEAR(P691),MONTH(P691),1)) * ($P:$P&lt;=EOMONTH(P691,0)))), "")</f>
        <v/>
      </c>
    </row>
    <row r="692" spans="1:25" x14ac:dyDescent="0.25">
      <c r="A692" s="83">
        <v>685</v>
      </c>
      <c r="B692" s="111" t="s">
        <v>26038</v>
      </c>
      <c r="C692" s="159" t="str">
        <f>_xlfn.XLOOKUP(D692,[1]!Data[CEDULA],[1]!Data[Nombre Completo],"No Existe",0,1)</f>
        <v>MARTHA DEL SOCORRO RAMIREZ HAMBURGUER</v>
      </c>
      <c r="D692" s="162">
        <v>32705541</v>
      </c>
      <c r="E692" s="139">
        <f>IFERROR(_xlfn.NUMBERVALUE(Data[[#This Row],[CEDULA ]],",","."),_xlfn.NUMBERVALUE(Data[[#This Row],[CEDULA ]],".",","))</f>
        <v>32705541</v>
      </c>
      <c r="F692" s="139" t="str">
        <f>_xlfn.XLOOKUP(E692,[1]!Data[CEDULA],[1]!Data[CARGO],"No Existe",0,1)</f>
        <v>SUPERNUMERARIO(A)</v>
      </c>
      <c r="G692" s="24" t="str">
        <f>_xlfn.XLOOKUP(E692,[1]!Data[CEDULA],[1]!Data[EMPRESA DONDE PRESTA SERVICIO],"No Existe",0,1)</f>
        <v>COMFAMILIAR ATLANTICO</v>
      </c>
      <c r="H692" s="24" t="str">
        <f>_xlfn.XLOOKUP(E692,[1]!Data[CEDULA],[1]!Data[UBICACIÓN],"No Existe",0,1)</f>
        <v>CENTRO RECREACIONAL TURIPANA</v>
      </c>
      <c r="I692" s="24" t="s">
        <v>25911</v>
      </c>
      <c r="J692" s="111" t="str">
        <f>UPPER(TEXT(Data[[#This Row],[F. INICIO]],"mmmm"))</f>
        <v>NOVIEMBRE</v>
      </c>
      <c r="K692" s="15">
        <v>6</v>
      </c>
      <c r="L692" s="11" t="s">
        <v>5</v>
      </c>
      <c r="M692" s="11" t="s">
        <v>25630</v>
      </c>
      <c r="N692" s="141" t="str">
        <f>_xlfn.XLOOKUP(D692,[1]!Data[CEDULA],[1]!Data[EPS/SURA],"No Existe",0,1)</f>
        <v>SALUD TOTAL</v>
      </c>
      <c r="O692" s="10">
        <f>YEAR(Data[[#This Row],[F. INICIO]])</f>
        <v>2018</v>
      </c>
      <c r="P692" s="62">
        <v>43429</v>
      </c>
      <c r="Q692" s="62">
        <v>43434</v>
      </c>
      <c r="R692" s="12" t="s">
        <v>4777</v>
      </c>
      <c r="S692" s="92" t="str">
        <f>IF(Data[[#This Row],[TIPO DE INCAPACIDAD]]="LICENCIA DE PATERNIDAD","Licencia de paternidad",IF(Data[[#This Row],[TIPO DE INCAPACIDAD]]="LICENCIA DE LUTO","Licencia de Luto",_xlfn.IFNA(VLOOKUP(R692,'CIE-10 PARA RIPS'!$A$6:B13857,2,0),"No especificado")))</f>
        <v>Contusion del tobillo</v>
      </c>
      <c r="T692" t="str">
        <f>IF(P692&lt;&gt;"", IF(P692&gt;0, IF(P692&lt;=DATE(YEAR(P692),MONTH(P692),DAY(P692)), IF(P692&gt;=DATE(YEAR(P692),MONTH(P692),1), IF(K692&gt;10, C692, IF(SUMIFS($K:$K, $C:$C, C692, $P:$P, "&gt;="&amp;DATE(YEAR(P692),MONTH(P692),1), $P:$P, "&lt;="&amp;EOMONTH(P692,0))&gt;10, C692, "")), ""))), "")</f>
        <v/>
      </c>
      <c r="U692" t="str">
        <f>IF(AND(P692&lt;&gt;"", P692&gt;=DATE(YEAR(P692),MONTH(P692),1), SUMIFS($K:$K, $C:$C, C692, $P:$P, "&gt;="&amp;DATE(YEAR(P692),MONTH(P692),1), $P:$P, "&lt;="&amp;EOMONTH(P692,0))&gt;10), K692, "")</f>
        <v/>
      </c>
      <c r="V692" t="str">
        <f>IF(AND(P692&lt;&gt;"", P692&gt;=DATE(YEAR(P692),MONTH(P692),1), SUMIFS($K:$K, $C:$C, C692, $P:$P, "&gt;="&amp;DATE(YEAR(P692),MONTH(P692),1), $P:$P, "&lt;="&amp;EOMONTH(P692,0))&gt;10), YEAR(P692), "")</f>
        <v/>
      </c>
      <c r="W692" t="str">
        <f>IF(AND(P692&lt;&gt;"", P692&gt;=DATE(YEAR(P692),MONTH(P692),1), SUMIFS($K:$K, $C:$C, C692, $P:$P, "&gt;="&amp;DATE(YEAR(P692),MONTH(P692),1), $P:$P, "&lt;="&amp;EOMONTH(P692,0))&gt;10), TEXT(P692, "MMMM"), "")</f>
        <v/>
      </c>
      <c r="X692" t="str" cm="1">
        <f t="array" ref="X692">IF(AND(P692&lt;&gt;"", P692&gt;=DATE(YEAR(P692),MONTH(P692),1), SUMIFS($K:$K, $C:$C, C692, $P:$P, "&gt;="&amp;DATE(YEAR(P692),MONTH(P692),1), $P:$P, "&lt;="&amp;EOMONTH(P692,0))&gt;10), _xlfn.TEXTJOIN(", ", TRUE, _xlfn._xlws.FILTER($R:$R, ($C:$C=C692) * ($P:$P&gt;=DATE(YEAR(P692),MONTH(P692),1)) * ($P:$P&lt;=EOMONTH(P692,0)))), "")</f>
        <v/>
      </c>
      <c r="Y692" t="str" cm="1">
        <f t="array" ref="Y692">IF(AND(P692&lt;&gt;"", P692&gt;=DATE(YEAR(P692),MONTH(P692),1), SUMIFS($K:$K, $C:$C, C692, $P:$P, "&gt;="&amp;DATE(YEAR(P692),MONTH(P692),1), $P:$P, "&lt;="&amp;EOMONTH(P692,0))&gt;10), _xlfn.TEXTJOIN(", ", TRUE, _xlfn._xlws.FILTER($S:$S, ($C:$C=C692) * ($P:$P&gt;=DATE(YEAR(P692),MONTH(P692),1)) * ($P:$P&lt;=EOMONTH(P692,0)))), "")</f>
        <v/>
      </c>
    </row>
    <row r="693" spans="1:25" x14ac:dyDescent="0.25">
      <c r="A693" s="83">
        <v>686</v>
      </c>
      <c r="B693" s="111" t="s">
        <v>26038</v>
      </c>
      <c r="C693" s="159" t="str">
        <f>_xlfn.XLOOKUP(D693,[1]!Data[CEDULA],[1]!Data[Nombre Completo],"No Existe",0,1)</f>
        <v>JHONNY MANUEL ARRIETA LLANOS</v>
      </c>
      <c r="D693" s="162">
        <v>8699499</v>
      </c>
      <c r="E693" s="139">
        <f>IFERROR(_xlfn.NUMBERVALUE(Data[[#This Row],[CEDULA ]],",","."),_xlfn.NUMBERVALUE(Data[[#This Row],[CEDULA ]],".",","))</f>
        <v>8699499</v>
      </c>
      <c r="F693" s="139" t="str">
        <f>_xlfn.XLOOKUP(E693,[1]!Data[CEDULA],[1]!Data[CARGO],"No Existe",0,1)</f>
        <v>SUPERNUMERARIO(A)</v>
      </c>
      <c r="G693" s="24" t="str">
        <f>_xlfn.XLOOKUP(E693,[1]!Data[CEDULA],[1]!Data[EMPRESA DONDE PRESTA SERVICIO],"No Existe",0,1)</f>
        <v>COMFAMILIAR ATLANTICO</v>
      </c>
      <c r="H693" s="24" t="str">
        <f>_xlfn.XLOOKUP(E693,[1]!Data[CEDULA],[1]!Data[UBICACIÓN],"No Existe",0,1)</f>
        <v>SEDE NORTE MERCADEO</v>
      </c>
      <c r="I693" s="24" t="s">
        <v>25912</v>
      </c>
      <c r="J693" s="111" t="str">
        <f>UPPER(TEXT(Data[[#This Row],[F. INICIO]],"mmmm"))</f>
        <v>NOVIEMBRE</v>
      </c>
      <c r="K693" s="15">
        <v>3</v>
      </c>
      <c r="L693" s="11" t="s">
        <v>5</v>
      </c>
      <c r="M693" s="11" t="s">
        <v>25630</v>
      </c>
      <c r="N693" s="141" t="str">
        <f>_xlfn.XLOOKUP(D693,[1]!Data[CEDULA],[1]!Data[EPS/SURA],"No Existe",0,1)</f>
        <v>CAJACOPI</v>
      </c>
      <c r="O693" s="10">
        <f>YEAR(Data[[#This Row],[F. INICIO]])</f>
        <v>2018</v>
      </c>
      <c r="P693" s="62">
        <v>43431</v>
      </c>
      <c r="Q693" s="62">
        <v>43433</v>
      </c>
      <c r="R693" s="12" t="s">
        <v>8120</v>
      </c>
      <c r="S693" s="92" t="str">
        <f>IF(Data[[#This Row],[TIPO DE INCAPACIDAD]]="LICENCIA DE PATERNIDAD","Licencia de paternidad",IF(Data[[#This Row],[TIPO DE INCAPACIDAD]]="LICENCIA DE LUTO","Licencia de Luto",_xlfn.IFNA(VLOOKUP(R693,'CIE-10 PARA RIPS'!$A$6:B13858,2,0),"No especificado")))</f>
        <v>Una encarnada</v>
      </c>
      <c r="T693" t="str">
        <f>IF(P693&lt;&gt;"", IF(P693&gt;0, IF(P693&lt;=DATE(YEAR(P693),MONTH(P693),DAY(P693)), IF(P693&gt;=DATE(YEAR(P693),MONTH(P693),1), IF(K693&gt;10, C693, IF(SUMIFS($K:$K, $C:$C, C693, $P:$P, "&gt;="&amp;DATE(YEAR(P693),MONTH(P693),1), $P:$P, "&lt;="&amp;EOMONTH(P693,0))&gt;10, C693, "")), ""))), "")</f>
        <v/>
      </c>
      <c r="U693" t="str">
        <f>IF(AND(P693&lt;&gt;"", P693&gt;=DATE(YEAR(P693),MONTH(P693),1), SUMIFS($K:$K, $C:$C, C693, $P:$P, "&gt;="&amp;DATE(YEAR(P693),MONTH(P693),1), $P:$P, "&lt;="&amp;EOMONTH(P693,0))&gt;10), K693, "")</f>
        <v/>
      </c>
      <c r="V693" t="str">
        <f>IF(AND(P693&lt;&gt;"", P693&gt;=DATE(YEAR(P693),MONTH(P693),1), SUMIFS($K:$K, $C:$C, C693, $P:$P, "&gt;="&amp;DATE(YEAR(P693),MONTH(P693),1), $P:$P, "&lt;="&amp;EOMONTH(P693,0))&gt;10), YEAR(P693), "")</f>
        <v/>
      </c>
      <c r="W693" t="str">
        <f>IF(AND(P693&lt;&gt;"", P693&gt;=DATE(YEAR(P693),MONTH(P693),1), SUMIFS($K:$K, $C:$C, C693, $P:$P, "&gt;="&amp;DATE(YEAR(P693),MONTH(P693),1), $P:$P, "&lt;="&amp;EOMONTH(P693,0))&gt;10), TEXT(P693, "MMMM"), "")</f>
        <v/>
      </c>
      <c r="X693" t="str" cm="1">
        <f t="array" ref="X693">IF(AND(P693&lt;&gt;"", P693&gt;=DATE(YEAR(P693),MONTH(P693),1), SUMIFS($K:$K, $C:$C, C693, $P:$P, "&gt;="&amp;DATE(YEAR(P693),MONTH(P693),1), $P:$P, "&lt;="&amp;EOMONTH(P693,0))&gt;10), _xlfn.TEXTJOIN(", ", TRUE, _xlfn._xlws.FILTER($R:$R, ($C:$C=C693) * ($P:$P&gt;=DATE(YEAR(P693),MONTH(P693),1)) * ($P:$P&lt;=EOMONTH(P693,0)))), "")</f>
        <v/>
      </c>
      <c r="Y693" t="str" cm="1">
        <f t="array" ref="Y693">IF(AND(P693&lt;&gt;"", P693&gt;=DATE(YEAR(P693),MONTH(P693),1), SUMIFS($K:$K, $C:$C, C693, $P:$P, "&gt;="&amp;DATE(YEAR(P693),MONTH(P693),1), $P:$P, "&lt;="&amp;EOMONTH(P693,0))&gt;10), _xlfn.TEXTJOIN(", ", TRUE, _xlfn._xlws.FILTER($S:$S, ($C:$C=C693) * ($P:$P&gt;=DATE(YEAR(P693),MONTH(P693),1)) * ($P:$P&lt;=EOMONTH(P693,0)))), "")</f>
        <v/>
      </c>
    </row>
    <row r="694" spans="1:25" x14ac:dyDescent="0.25">
      <c r="A694" s="83">
        <v>687</v>
      </c>
      <c r="B694" s="111" t="s">
        <v>26038</v>
      </c>
      <c r="C694" s="159" t="str">
        <f>_xlfn.XLOOKUP(D694,[1]!Data[CEDULA],[1]!Data[Nombre Completo],"No Existe",0,1)</f>
        <v>MARICELA  CALDERIN PERTUZ</v>
      </c>
      <c r="D694">
        <v>32869679</v>
      </c>
      <c r="E694" s="139">
        <f>IFERROR(_xlfn.NUMBERVALUE(Data[[#This Row],[CEDULA ]],",","."),_xlfn.NUMBERVALUE(Data[[#This Row],[CEDULA ]],".",","))</f>
        <v>32869679</v>
      </c>
      <c r="F694" s="139" t="str">
        <f>_xlfn.XLOOKUP(E694,[1]!Data[CEDULA],[1]!Data[CARGO],"No Existe",0,1)</f>
        <v>SUPERNUMERARIO(A)</v>
      </c>
      <c r="G694" s="24" t="str">
        <f>_xlfn.XLOOKUP(E694,[1]!Data[CEDULA],[1]!Data[EMPRESA DONDE PRESTA SERVICIO],"No Existe",0,1)</f>
        <v>COMFAMILIAR ATLANTICO</v>
      </c>
      <c r="H694" s="24" t="str">
        <f>_xlfn.XLOOKUP(E694,[1]!Data[CEDULA],[1]!Data[UBICACIÓN],"No Existe",0,1)</f>
        <v>SEDE CARIBE</v>
      </c>
      <c r="I694" s="24" t="s">
        <v>25911</v>
      </c>
      <c r="J694" s="111" t="str">
        <f>UPPER(TEXT(Data[[#This Row],[F. INICIO]],"mmmm"))</f>
        <v>DICIEMBRE</v>
      </c>
      <c r="K694" s="15">
        <v>2</v>
      </c>
      <c r="L694" s="11" t="s">
        <v>5</v>
      </c>
      <c r="M694" s="11" t="s">
        <v>25630</v>
      </c>
      <c r="N694" s="141" t="str">
        <f>_xlfn.XLOOKUP(D694,[1]!Data[CEDULA],[1]!Data[EPS/SURA],"No Existe",0,1)</f>
        <v>EPS/SURA</v>
      </c>
      <c r="O694" s="10">
        <f>YEAR(Data[[#This Row],[F. INICIO]])</f>
        <v>2023</v>
      </c>
      <c r="P694" s="62">
        <v>45280</v>
      </c>
      <c r="Q694" s="62">
        <v>45281</v>
      </c>
      <c r="R694" s="12" t="s">
        <v>8300</v>
      </c>
      <c r="S694" s="92" t="str">
        <f>IF(Data[[#This Row],[TIPO DE INCAPACIDAD]]="LICENCIA DE PATERNIDAD","Licencia de paternidad",IF(Data[[#This Row],[TIPO DE INCAPACIDAD]]="LICENCIA DE LUTO","Licencia de Luto",_xlfn.IFNA(VLOOKUP(R694,'CIE-10 PARA RIPS'!$A$6:B13859,2,0),"No especificado")))</f>
        <v>Absceso cutaneo, furunculo y antrax de otros sitios</v>
      </c>
      <c r="T694" t="str">
        <f>IF(P694&lt;&gt;"", IF(P694&gt;0, IF(P694&lt;=DATE(YEAR(P694),MONTH(P694),DAY(P694)), IF(P694&gt;=DATE(YEAR(P694),MONTH(P694),1), IF(K694&gt;10, C694, IF(SUMIFS($K:$K, $C:$C, C694, $P:$P, "&gt;="&amp;DATE(YEAR(P694),MONTH(P694),1), $P:$P, "&lt;="&amp;EOMONTH(P694,0))&gt;10, C694, "")), ""))), "")</f>
        <v/>
      </c>
      <c r="U694" t="str">
        <f>IF(AND(P694&lt;&gt;"", P694&gt;=DATE(YEAR(P694),MONTH(P694),1), SUMIFS($K:$K, $C:$C, C694, $P:$P, "&gt;="&amp;DATE(YEAR(P694),MONTH(P694),1), $P:$P, "&lt;="&amp;EOMONTH(P694,0))&gt;10), K694, "")</f>
        <v/>
      </c>
      <c r="V694" t="str">
        <f>IF(AND(P694&lt;&gt;"", P694&gt;=DATE(YEAR(P694),MONTH(P694),1), SUMIFS($K:$K, $C:$C, C694, $P:$P, "&gt;="&amp;DATE(YEAR(P694),MONTH(P694),1), $P:$P, "&lt;="&amp;EOMONTH(P694,0))&gt;10), YEAR(P694), "")</f>
        <v/>
      </c>
      <c r="W694" t="str">
        <f>IF(AND(P694&lt;&gt;"", P694&gt;=DATE(YEAR(P694),MONTH(P694),1), SUMIFS($K:$K, $C:$C, C694, $P:$P, "&gt;="&amp;DATE(YEAR(P694),MONTH(P694),1), $P:$P, "&lt;="&amp;EOMONTH(P694,0))&gt;10), TEXT(P694, "MMMM"), "")</f>
        <v/>
      </c>
      <c r="X694" t="str" cm="1">
        <f t="array" ref="X694">IF(AND(P694&lt;&gt;"", P694&gt;=DATE(YEAR(P694),MONTH(P694),1), SUMIFS($K:$K, $C:$C, C694, $P:$P, "&gt;="&amp;DATE(YEAR(P694),MONTH(P694),1), $P:$P, "&lt;="&amp;EOMONTH(P694,0))&gt;10), _xlfn.TEXTJOIN(", ", TRUE, _xlfn._xlws.FILTER($R:$R, ($C:$C=C694) * ($P:$P&gt;=DATE(YEAR(P694),MONTH(P694),1)) * ($P:$P&lt;=EOMONTH(P694,0)))), "")</f>
        <v/>
      </c>
      <c r="Y694" t="str" cm="1">
        <f t="array" ref="Y694">IF(AND(P694&lt;&gt;"", P694&gt;=DATE(YEAR(P694),MONTH(P694),1), SUMIFS($K:$K, $C:$C, C694, $P:$P, "&gt;="&amp;DATE(YEAR(P694),MONTH(P694),1), $P:$P, "&lt;="&amp;EOMONTH(P694,0))&gt;10), _xlfn.TEXTJOIN(", ", TRUE, _xlfn._xlws.FILTER($S:$S, ($C:$C=C694) * ($P:$P&gt;=DATE(YEAR(P694),MONTH(P694),1)) * ($P:$P&lt;=EOMONTH(P694,0)))), "")</f>
        <v/>
      </c>
    </row>
    <row r="695" spans="1:25" x14ac:dyDescent="0.25">
      <c r="A695" s="83">
        <v>688</v>
      </c>
      <c r="B695" s="111" t="s">
        <v>26038</v>
      </c>
      <c r="C695" s="159" t="str">
        <f>_xlfn.XLOOKUP(D695,[1]!Data[CEDULA],[1]!Data[Nombre Completo],"No Existe",0,1)</f>
        <v>ESLENDY  TORRES PEREZ</v>
      </c>
      <c r="D695" s="162">
        <v>32780052</v>
      </c>
      <c r="E695" s="139">
        <f>IFERROR(_xlfn.NUMBERVALUE(Data[[#This Row],[CEDULA ]],",","."),_xlfn.NUMBERVALUE(Data[[#This Row],[CEDULA ]],".",","))</f>
        <v>32780052</v>
      </c>
      <c r="F695" s="139" t="str">
        <f>_xlfn.XLOOKUP(E695,[1]!Data[CEDULA],[1]!Data[CARGO],"No Existe",0,1)</f>
        <v>COORDINADOR</v>
      </c>
      <c r="G695" s="24" t="str">
        <f>_xlfn.XLOOKUP(E695,[1]!Data[CEDULA],[1]!Data[EMPRESA DONDE PRESTA SERVICIO],"No Existe",0,1)</f>
        <v>COMFAMILIAR ATLANTICO</v>
      </c>
      <c r="H695" s="24" t="str">
        <f>_xlfn.XLOOKUP(E695,[1]!Data[CEDULA],[1]!Data[UBICACIÓN],"No Existe",0,1)</f>
        <v>CONTRATO I.C.B.F</v>
      </c>
      <c r="I695" s="24" t="s">
        <v>25911</v>
      </c>
      <c r="J695" s="111" t="str">
        <f>UPPER(TEXT(Data[[#This Row],[F. INICIO]],"mmmm"))</f>
        <v>DICIEMBRE</v>
      </c>
      <c r="K695" s="15">
        <v>2</v>
      </c>
      <c r="L695" s="11" t="s">
        <v>5</v>
      </c>
      <c r="M695" s="11" t="s">
        <v>25630</v>
      </c>
      <c r="N695" s="141" t="str">
        <f>_xlfn.XLOOKUP(D695,[1]!Data[CEDULA],[1]!Data[EPS/SURA],"No Existe",0,1)</f>
        <v>EPS/SURA</v>
      </c>
      <c r="O695" s="10">
        <f>YEAR(Data[[#This Row],[F. INICIO]])</f>
        <v>2018</v>
      </c>
      <c r="P695" s="62">
        <v>43446</v>
      </c>
      <c r="Q695" s="62">
        <v>43447</v>
      </c>
      <c r="R695" s="12" t="s">
        <v>8647</v>
      </c>
      <c r="S695" s="92" t="str">
        <f>IF(Data[[#This Row],[TIPO DE INCAPACIDAD]]="LICENCIA DE PATERNIDAD","Licencia de paternidad",IF(Data[[#This Row],[TIPO DE INCAPACIDAD]]="LICENCIA DE LUTO","Licencia de Luto",_xlfn.IFNA(VLOOKUP(R695,'CIE-10 PARA RIPS'!$A$6:B13860,2,0),"No especificado")))</f>
        <v>Raiz dental retenida</v>
      </c>
      <c r="T695" t="str">
        <f>IF(P695&lt;&gt;"", IF(P695&gt;0, IF(P695&lt;=DATE(YEAR(P695),MONTH(P695),DAY(P695)), IF(P695&gt;=DATE(YEAR(P695),MONTH(P695),1), IF(K695&gt;10, C695, IF(SUMIFS($K:$K, $C:$C, C695, $P:$P, "&gt;="&amp;DATE(YEAR(P695),MONTH(P695),1), $P:$P, "&lt;="&amp;EOMONTH(P695,0))&gt;10, C695, "")), ""))), "")</f>
        <v/>
      </c>
      <c r="U695" t="str">
        <f>IF(AND(P695&lt;&gt;"", P695&gt;=DATE(YEAR(P695),MONTH(P695),1), SUMIFS($K:$K, $C:$C, C695, $P:$P, "&gt;="&amp;DATE(YEAR(P695),MONTH(P695),1), $P:$P, "&lt;="&amp;EOMONTH(P695,0))&gt;10), K695, "")</f>
        <v/>
      </c>
      <c r="V695" t="str">
        <f>IF(AND(P695&lt;&gt;"", P695&gt;=DATE(YEAR(P695),MONTH(P695),1), SUMIFS($K:$K, $C:$C, C695, $P:$P, "&gt;="&amp;DATE(YEAR(P695),MONTH(P695),1), $P:$P, "&lt;="&amp;EOMONTH(P695,0))&gt;10), YEAR(P695), "")</f>
        <v/>
      </c>
      <c r="W695" t="str">
        <f>IF(AND(P695&lt;&gt;"", P695&gt;=DATE(YEAR(P695),MONTH(P695),1), SUMIFS($K:$K, $C:$C, C695, $P:$P, "&gt;="&amp;DATE(YEAR(P695),MONTH(P695),1), $P:$P, "&lt;="&amp;EOMONTH(P695,0))&gt;10), TEXT(P695, "MMMM"), "")</f>
        <v/>
      </c>
      <c r="X695" t="str" cm="1">
        <f t="array" ref="X695">IF(AND(P695&lt;&gt;"", P695&gt;=DATE(YEAR(P695),MONTH(P695),1), SUMIFS($K:$K, $C:$C, C695, $P:$P, "&gt;="&amp;DATE(YEAR(P695),MONTH(P695),1), $P:$P, "&lt;="&amp;EOMONTH(P695,0))&gt;10), _xlfn.TEXTJOIN(", ", TRUE, _xlfn._xlws.FILTER($R:$R, ($C:$C=C695) * ($P:$P&gt;=DATE(YEAR(P695),MONTH(P695),1)) * ($P:$P&lt;=EOMONTH(P695,0)))), "")</f>
        <v/>
      </c>
      <c r="Y695" t="str" cm="1">
        <f t="array" ref="Y695">IF(AND(P695&lt;&gt;"", P695&gt;=DATE(YEAR(P695),MONTH(P695),1), SUMIFS($K:$K, $C:$C, C695, $P:$P, "&gt;="&amp;DATE(YEAR(P695),MONTH(P695),1), $P:$P, "&lt;="&amp;EOMONTH(P695,0))&gt;10), _xlfn.TEXTJOIN(", ", TRUE, _xlfn._xlws.FILTER($S:$S, ($C:$C=C695) * ($P:$P&gt;=DATE(YEAR(P695),MONTH(P695),1)) * ($P:$P&lt;=EOMONTH(P695,0)))), "")</f>
        <v/>
      </c>
    </row>
    <row r="696" spans="1:25" x14ac:dyDescent="0.25">
      <c r="A696" s="83">
        <v>689</v>
      </c>
      <c r="B696" s="111" t="s">
        <v>26038</v>
      </c>
      <c r="C696" s="159" t="str">
        <f>_xlfn.XLOOKUP(D696,[1]!Data[CEDULA],[1]!Data[Nombre Completo],"No Existe",0,1)</f>
        <v>CARLOS ARTURO PEREZ DOMINGUEZ</v>
      </c>
      <c r="D696" s="162">
        <v>1042448732</v>
      </c>
      <c r="E696" s="139">
        <f>IFERROR(_xlfn.NUMBERVALUE(Data[[#This Row],[CEDULA ]],",","."),_xlfn.NUMBERVALUE(Data[[#This Row],[CEDULA ]],".",","))</f>
        <v>1042448732</v>
      </c>
      <c r="F696" s="139" t="str">
        <f>_xlfn.XLOOKUP(E696,[1]!Data[CEDULA],[1]!Data[CARGO],"No Existe",0,1)</f>
        <v>AYUDANTE COCINA</v>
      </c>
      <c r="G696" s="24" t="str">
        <f>_xlfn.XLOOKUP(E696,[1]!Data[CEDULA],[1]!Data[EMPRESA DONDE PRESTA SERVICIO],"No Existe",0,1)</f>
        <v>COMFAMILIAR ATLANTICO</v>
      </c>
      <c r="H696" s="24" t="str">
        <f>_xlfn.XLOOKUP(E696,[1]!Data[CEDULA],[1]!Data[UBICACIÓN],"No Existe",0,1)</f>
        <v>C.R.U</v>
      </c>
      <c r="I696" s="24" t="s">
        <v>25912</v>
      </c>
      <c r="J696" s="111" t="str">
        <f>UPPER(TEXT(Data[[#This Row],[F. INICIO]],"mmmm"))</f>
        <v>DICIEMBRE</v>
      </c>
      <c r="K696" s="15">
        <v>3</v>
      </c>
      <c r="L696" s="11" t="s">
        <v>5</v>
      </c>
      <c r="M696" s="11" t="s">
        <v>25630</v>
      </c>
      <c r="N696" s="141" t="str">
        <f>_xlfn.XLOOKUP(D696,[1]!Data[CEDULA],[1]!Data[EPS/SURA],"No Existe",0,1)</f>
        <v>SALUD TOTAL</v>
      </c>
      <c r="O696" s="10">
        <f>YEAR(Data[[#This Row],[F. INICIO]])</f>
        <v>2018</v>
      </c>
      <c r="P696" s="62">
        <v>43435</v>
      </c>
      <c r="Q696" s="62">
        <v>43437</v>
      </c>
      <c r="R696" s="12" t="s">
        <v>8939</v>
      </c>
      <c r="S696" s="92" t="str">
        <f>IF(Data[[#This Row],[TIPO DE INCAPACIDAD]]="LICENCIA DE PATERNIDAD","Licencia de paternidad",IF(Data[[#This Row],[TIPO DE INCAPACIDAD]]="LICENCIA DE LUTO","Licencia de Luto",_xlfn.IFNA(VLOOKUP(R696,'CIE-10 PARA RIPS'!$A$6:B13861,2,0),"No especificado")))</f>
        <v>Rinofaringitis aguda [resfriado comun]</v>
      </c>
      <c r="T696" t="str">
        <f>IF(P696&lt;&gt;"", IF(P696&gt;0, IF(P696&lt;=DATE(YEAR(P696),MONTH(P696),DAY(P696)), IF(P696&gt;=DATE(YEAR(P696),MONTH(P696),1), IF(K696&gt;10, C696, IF(SUMIFS($K:$K, $C:$C, C696, $P:$P, "&gt;="&amp;DATE(YEAR(P696),MONTH(P696),1), $P:$P, "&lt;="&amp;EOMONTH(P696,0))&gt;10, C696, "")), ""))), "")</f>
        <v/>
      </c>
      <c r="U696" t="str">
        <f>IF(AND(P696&lt;&gt;"", P696&gt;=DATE(YEAR(P696),MONTH(P696),1), SUMIFS($K:$K, $C:$C, C696, $P:$P, "&gt;="&amp;DATE(YEAR(P696),MONTH(P696),1), $P:$P, "&lt;="&amp;EOMONTH(P696,0))&gt;10), K696, "")</f>
        <v/>
      </c>
      <c r="V696" t="str">
        <f>IF(AND(P696&lt;&gt;"", P696&gt;=DATE(YEAR(P696),MONTH(P696),1), SUMIFS($K:$K, $C:$C, C696, $P:$P, "&gt;="&amp;DATE(YEAR(P696),MONTH(P696),1), $P:$P, "&lt;="&amp;EOMONTH(P696,0))&gt;10), YEAR(P696), "")</f>
        <v/>
      </c>
      <c r="W696" t="str">
        <f>IF(AND(P696&lt;&gt;"", P696&gt;=DATE(YEAR(P696),MONTH(P696),1), SUMIFS($K:$K, $C:$C, C696, $P:$P, "&gt;="&amp;DATE(YEAR(P696),MONTH(P696),1), $P:$P, "&lt;="&amp;EOMONTH(P696,0))&gt;10), TEXT(P696, "MMMM"), "")</f>
        <v/>
      </c>
      <c r="X696" t="str" cm="1">
        <f t="array" ref="X696">IF(AND(P696&lt;&gt;"", P696&gt;=DATE(YEAR(P696),MONTH(P696),1), SUMIFS($K:$K, $C:$C, C696, $P:$P, "&gt;="&amp;DATE(YEAR(P696),MONTH(P696),1), $P:$P, "&lt;="&amp;EOMONTH(P696,0))&gt;10), _xlfn.TEXTJOIN(", ", TRUE, _xlfn._xlws.FILTER($R:$R, ($C:$C=C696) * ($P:$P&gt;=DATE(YEAR(P696),MONTH(P696),1)) * ($P:$P&lt;=EOMONTH(P696,0)))), "")</f>
        <v/>
      </c>
      <c r="Y696" t="str" cm="1">
        <f t="array" ref="Y696">IF(AND(P696&lt;&gt;"", P696&gt;=DATE(YEAR(P696),MONTH(P696),1), SUMIFS($K:$K, $C:$C, C696, $P:$P, "&gt;="&amp;DATE(YEAR(P696),MONTH(P696),1), $P:$P, "&lt;="&amp;EOMONTH(P696,0))&gt;10), _xlfn.TEXTJOIN(", ", TRUE, _xlfn._xlws.FILTER($S:$S, ($C:$C=C696) * ($P:$P&gt;=DATE(YEAR(P696),MONTH(P696),1)) * ($P:$P&lt;=EOMONTH(P696,0)))), "")</f>
        <v/>
      </c>
    </row>
    <row r="697" spans="1:25" x14ac:dyDescent="0.25">
      <c r="A697" s="83">
        <v>690</v>
      </c>
      <c r="B697" s="111" t="s">
        <v>26038</v>
      </c>
      <c r="C697" s="159" t="str">
        <f>_xlfn.XLOOKUP(D697,[1]!Data[CEDULA],[1]!Data[Nombre Completo],"No Existe",0,1)</f>
        <v>SERGIO  GONZALEZ GONZALEZ</v>
      </c>
      <c r="D697" s="162">
        <v>8485361</v>
      </c>
      <c r="E697" s="139">
        <f>IFERROR(_xlfn.NUMBERVALUE(Data[[#This Row],[CEDULA ]],",","."),_xlfn.NUMBERVALUE(Data[[#This Row],[CEDULA ]],".",","))</f>
        <v>8485361</v>
      </c>
      <c r="F697" s="139" t="str">
        <f>_xlfn.XLOOKUP(E697,[1]!Data[CEDULA],[1]!Data[CARGO],"No Existe",0,1)</f>
        <v>SUPERNUMERARIO(A)</v>
      </c>
      <c r="G697" s="24" t="str">
        <f>_xlfn.XLOOKUP(E697,[1]!Data[CEDULA],[1]!Data[EMPRESA DONDE PRESTA SERVICIO],"No Existe",0,1)</f>
        <v>COMFAMILIAR ATLANTICO</v>
      </c>
      <c r="H697" s="24" t="str">
        <f>_xlfn.XLOOKUP(E697,[1]!Data[CEDULA],[1]!Data[UBICACIÓN],"No Existe",0,1)</f>
        <v>SALGARITO</v>
      </c>
      <c r="I697" s="24" t="s">
        <v>25912</v>
      </c>
      <c r="J697" s="111" t="str">
        <f>UPPER(TEXT(Data[[#This Row],[F. INICIO]],"mmmm"))</f>
        <v>NOVIEMBRE</v>
      </c>
      <c r="K697" s="15">
        <v>15</v>
      </c>
      <c r="L697" s="11" t="s">
        <v>5</v>
      </c>
      <c r="M697" s="11" t="s">
        <v>25630</v>
      </c>
      <c r="N697" s="141" t="str">
        <f>_xlfn.XLOOKUP(D697,[1]!Data[CEDULA],[1]!Data[EPS/SURA],"No Existe",0,1)</f>
        <v>EPS/SURA</v>
      </c>
      <c r="O697" s="10">
        <f>YEAR(Data[[#This Row],[F. INICIO]])</f>
        <v>2018</v>
      </c>
      <c r="P697" s="62">
        <v>43426</v>
      </c>
      <c r="Q697" s="62">
        <v>43440</v>
      </c>
      <c r="R697" s="12" t="s">
        <v>67</v>
      </c>
      <c r="S697" s="92" t="str">
        <f>IF(Data[[#This Row],[TIPO DE INCAPACIDAD]]="LICENCIA DE PATERNIDAD","Licencia de paternidad",IF(Data[[#This Row],[TIPO DE INCAPACIDAD]]="LICENCIA DE LUTO","Licencia de Luto",_xlfn.IFNA(VLOOKUP(R697,'CIE-10 PARA RIPS'!$A$6:B13862,2,0),"No especificado")))</f>
        <v>Hernia umbilical sin obstruccion ni gangrena</v>
      </c>
      <c r="T697" t="str">
        <f>IF(P697&lt;&gt;"", IF(P697&gt;0, IF(P697&lt;=DATE(YEAR(P697),MONTH(P697),DAY(P697)), IF(P697&gt;=DATE(YEAR(P697),MONTH(P697),1), IF(K697&gt;10, C697, IF(SUMIFS($K:$K, $C:$C, C697, $P:$P, "&gt;="&amp;DATE(YEAR(P697),MONTH(P697),1), $P:$P, "&lt;="&amp;EOMONTH(P697,0))&gt;10, C697, "")), ""))), "")</f>
        <v>SERGIO  GONZALEZ GONZALEZ</v>
      </c>
      <c r="U697">
        <f>IF(AND(P697&lt;&gt;"", P697&gt;=DATE(YEAR(P697),MONTH(P697),1), SUMIFS($K:$K, $C:$C, C697, $P:$P, "&gt;="&amp;DATE(YEAR(P697),MONTH(P697),1), $P:$P, "&lt;="&amp;EOMONTH(P697,0))&gt;10), K697, "")</f>
        <v>15</v>
      </c>
      <c r="V697">
        <f>IF(AND(P697&lt;&gt;"", P697&gt;=DATE(YEAR(P697),MONTH(P697),1), SUMIFS($K:$K, $C:$C, C697, $P:$P, "&gt;="&amp;DATE(YEAR(P697),MONTH(P697),1), $P:$P, "&lt;="&amp;EOMONTH(P697,0))&gt;10), YEAR(P697), "")</f>
        <v>2018</v>
      </c>
      <c r="W697" t="str">
        <f>IF(AND(P697&lt;&gt;"", P697&gt;=DATE(YEAR(P697),MONTH(P697),1), SUMIFS($K:$K, $C:$C, C697, $P:$P, "&gt;="&amp;DATE(YEAR(P697),MONTH(P697),1), $P:$P, "&lt;="&amp;EOMONTH(P697,0))&gt;10), TEXT(P697, "MMMM"), "")</f>
        <v>noviembre</v>
      </c>
      <c r="X697" t="str" cm="1">
        <f t="array" ref="X697">IF(AND(P697&lt;&gt;"", P697&gt;=DATE(YEAR(P697),MONTH(P697),1), SUMIFS($K:$K, $C:$C, C697, $P:$P, "&gt;="&amp;DATE(YEAR(P697),MONTH(P697),1), $P:$P, "&lt;="&amp;EOMONTH(P697,0))&gt;10), _xlfn.TEXTJOIN(", ", TRUE, _xlfn._xlws.FILTER($R:$R, ($C:$C=C697) * ($P:$P&gt;=DATE(YEAR(P697),MONTH(P697),1)) * ($P:$P&lt;=EOMONTH(P697,0)))), "")</f>
        <v>K429</v>
      </c>
      <c r="Y697" t="str" cm="1">
        <f t="array" ref="Y697">IF(AND(P697&lt;&gt;"", P697&gt;=DATE(YEAR(P697),MONTH(P697),1), SUMIFS($K:$K, $C:$C, C697, $P:$P, "&gt;="&amp;DATE(YEAR(P697),MONTH(P697),1), $P:$P, "&lt;="&amp;EOMONTH(P697,0))&gt;10), _xlfn.TEXTJOIN(", ", TRUE, _xlfn._xlws.FILTER($S:$S, ($C:$C=C697) * ($P:$P&gt;=DATE(YEAR(P697),MONTH(P697),1)) * ($P:$P&lt;=EOMONTH(P697,0)))), "")</f>
        <v>Hernia umbilical sin obstruccion ni gangrena</v>
      </c>
    </row>
    <row r="698" spans="1:25" x14ac:dyDescent="0.25">
      <c r="A698" s="83">
        <v>691</v>
      </c>
      <c r="B698" s="111" t="s">
        <v>26038</v>
      </c>
      <c r="C698" s="159" t="str">
        <f>_xlfn.XLOOKUP(D698,[1]!Data[CEDULA],[1]!Data[Nombre Completo],"No Existe",0,1)</f>
        <v>MARTHA DEL SOCORRO RAMIREZ HAMBURGUER</v>
      </c>
      <c r="D698">
        <v>32705541</v>
      </c>
      <c r="E698" s="139">
        <f>IFERROR(_xlfn.NUMBERVALUE(Data[[#This Row],[CEDULA ]],",","."),_xlfn.NUMBERVALUE(Data[[#This Row],[CEDULA ]],".",","))</f>
        <v>32705541</v>
      </c>
      <c r="F698" s="139" t="str">
        <f>_xlfn.XLOOKUP(E698,[1]!Data[CEDULA],[1]!Data[CARGO],"No Existe",0,1)</f>
        <v>SUPERNUMERARIO(A)</v>
      </c>
      <c r="G698" s="24" t="str">
        <f>_xlfn.XLOOKUP(E698,[1]!Data[CEDULA],[1]!Data[EMPRESA DONDE PRESTA SERVICIO],"No Existe",0,1)</f>
        <v>COMFAMILIAR ATLANTICO</v>
      </c>
      <c r="H698" s="24" t="str">
        <f>_xlfn.XLOOKUP(E698,[1]!Data[CEDULA],[1]!Data[UBICACIÓN],"No Existe",0,1)</f>
        <v>CENTRO RECREACIONAL TURIPANA</v>
      </c>
      <c r="I698" s="24" t="s">
        <v>25911</v>
      </c>
      <c r="J698" s="111" t="str">
        <f>UPPER(TEXT(Data[[#This Row],[F. INICIO]],"mmmm"))</f>
        <v>DICIEMBRE</v>
      </c>
      <c r="K698" s="15">
        <v>2</v>
      </c>
      <c r="L698" s="11" t="s">
        <v>5</v>
      </c>
      <c r="M698" s="11" t="s">
        <v>25630</v>
      </c>
      <c r="N698" s="141" t="str">
        <f>_xlfn.XLOOKUP(D698,[1]!Data[CEDULA],[1]!Data[EPS/SURA],"No Existe",0,1)</f>
        <v>SALUD TOTAL</v>
      </c>
      <c r="O698" s="10">
        <f>YEAR(Data[[#This Row],[F. INICIO]])</f>
        <v>2018</v>
      </c>
      <c r="P698" s="62">
        <v>43435</v>
      </c>
      <c r="Q698" s="62">
        <v>43436</v>
      </c>
      <c r="R698" s="12" t="s">
        <v>106</v>
      </c>
      <c r="S698" s="92" t="str">
        <f>IF(Data[[#This Row],[TIPO DE INCAPACIDAD]]="LICENCIA DE PATERNIDAD","Licencia de paternidad",IF(Data[[#This Row],[TIPO DE INCAPACIDAD]]="LICENCIA DE LUTO","Licencia de Luto",_xlfn.IFNA(VLOOKUP(R698,'CIE-10 PARA RIPS'!$A$6:B13863,2,0),"No especificado")))</f>
        <v>Esguinces y torceduras del tobillo</v>
      </c>
      <c r="T698" t="str">
        <f>IF(P698&lt;&gt;"", IF(P698&gt;0, IF(P698&lt;=DATE(YEAR(P698),MONTH(P698),DAY(P698)), IF(P698&gt;=DATE(YEAR(P698),MONTH(P698),1), IF(K698&gt;10, C698, IF(SUMIFS($K:$K, $C:$C, C698, $P:$P, "&gt;="&amp;DATE(YEAR(P698),MONTH(P698),1), $P:$P, "&lt;="&amp;EOMONTH(P698,0))&gt;10, C698, "")), ""))), "")</f>
        <v>MARTHA DEL SOCORRO RAMIREZ HAMBURGUER</v>
      </c>
      <c r="U698">
        <f>IF(AND(P698&lt;&gt;"", P698&gt;=DATE(YEAR(P698),MONTH(P698),1), SUMIFS($K:$K, $C:$C, C698, $P:$P, "&gt;="&amp;DATE(YEAR(P698),MONTH(P698),1), $P:$P, "&lt;="&amp;EOMONTH(P698,0))&gt;10), K698, "")</f>
        <v>2</v>
      </c>
      <c r="V698">
        <f>IF(AND(P698&lt;&gt;"", P698&gt;=DATE(YEAR(P698),MONTH(P698),1), SUMIFS($K:$K, $C:$C, C698, $P:$P, "&gt;="&amp;DATE(YEAR(P698),MONTH(P698),1), $P:$P, "&lt;="&amp;EOMONTH(P698,0))&gt;10), YEAR(P698), "")</f>
        <v>2018</v>
      </c>
      <c r="W698" t="str">
        <f>IF(AND(P698&lt;&gt;"", P698&gt;=DATE(YEAR(P698),MONTH(P698),1), SUMIFS($K:$K, $C:$C, C698, $P:$P, "&gt;="&amp;DATE(YEAR(P698),MONTH(P698),1), $P:$P, "&lt;="&amp;EOMONTH(P698,0))&gt;10), TEXT(P698, "MMMM"), "")</f>
        <v>diciembre</v>
      </c>
      <c r="X698" t="str" cm="1">
        <f t="array" ref="X698">IF(AND(P698&lt;&gt;"", P698&gt;=DATE(YEAR(P698),MONTH(P698),1), SUMIFS($K:$K, $C:$C, C698, $P:$P, "&gt;="&amp;DATE(YEAR(P698),MONTH(P698),1), $P:$P, "&lt;="&amp;EOMONTH(P698,0))&gt;10), _xlfn.TEXTJOIN(", ", TRUE, _xlfn._xlws.FILTER($R:$R, ($C:$C=C698) * ($P:$P&gt;=DATE(YEAR(P698),MONTH(P698),1)) * ($P:$P&lt;=EOMONTH(P698,0)))), "")</f>
        <v>S934, S934</v>
      </c>
      <c r="Y698" t="str" cm="1">
        <f t="array" ref="Y698">IF(AND(P698&lt;&gt;"", P698&gt;=DATE(YEAR(P698),MONTH(P698),1), SUMIFS($K:$K, $C:$C, C698, $P:$P, "&gt;="&amp;DATE(YEAR(P698),MONTH(P698),1), $P:$P, "&lt;="&amp;EOMONTH(P698,0))&gt;10), _xlfn.TEXTJOIN(", ", TRUE, _xlfn._xlws.FILTER($S:$S, ($C:$C=C698) * ($P:$P&gt;=DATE(YEAR(P698),MONTH(P698),1)) * ($P:$P&lt;=EOMONTH(P698,0)))), "")</f>
        <v>Esguinces y torceduras del tobillo, Esguinces y torceduras del tobillo</v>
      </c>
    </row>
    <row r="699" spans="1:25" x14ac:dyDescent="0.25">
      <c r="A699" s="83">
        <v>692</v>
      </c>
      <c r="B699" s="111" t="s">
        <v>26038</v>
      </c>
      <c r="C699" s="159" t="str">
        <f>_xlfn.XLOOKUP(D699,[1]!Data[CEDULA],[1]!Data[Nombre Completo],"No Existe",0,1)</f>
        <v>MAURICIO ANDRES SCHOTBORCH CARDENAS</v>
      </c>
      <c r="D699">
        <v>1070809702</v>
      </c>
      <c r="E699" s="139">
        <f>IFERROR(_xlfn.NUMBERVALUE(Data[[#This Row],[CEDULA ]],",","."),_xlfn.NUMBERVALUE(Data[[#This Row],[CEDULA ]],".",","))</f>
        <v>1070809702</v>
      </c>
      <c r="F699" s="139" t="str">
        <f>_xlfn.XLOOKUP(E699,[1]!Data[CEDULA],[1]!Data[CARGO],"No Existe",0,1)</f>
        <v>AYUDANTE COCINA</v>
      </c>
      <c r="G699" s="24" t="str">
        <f>_xlfn.XLOOKUP(E699,[1]!Data[CEDULA],[1]!Data[EMPRESA DONDE PRESTA SERVICIO],"No Existe",0,1)</f>
        <v>COMFAMILIAR ATLANTICO</v>
      </c>
      <c r="H699" s="24" t="str">
        <f>_xlfn.XLOOKUP(E699,[1]!Data[CEDULA],[1]!Data[UBICACIÓN],"No Existe",0,1)</f>
        <v>SALGARITO MERCADEO</v>
      </c>
      <c r="I699" s="24" t="s">
        <v>25912</v>
      </c>
      <c r="J699" s="111" t="str">
        <f>UPPER(TEXT(Data[[#This Row],[F. INICIO]],"mmmm"))</f>
        <v>OCTUBRE</v>
      </c>
      <c r="K699" s="15">
        <v>2</v>
      </c>
      <c r="L699" s="10" t="s">
        <v>5</v>
      </c>
      <c r="M699" s="10" t="s">
        <v>25630</v>
      </c>
      <c r="N699" s="141" t="str">
        <f>_xlfn.XLOOKUP(D699,[1]!Data[CEDULA],[1]!Data[EPS/SURA],"No Existe",0,1)</f>
        <v>NUEVA E.P.S.</v>
      </c>
      <c r="O699" s="10">
        <f>YEAR(Data[[#This Row],[F. INICIO]])</f>
        <v>2018</v>
      </c>
      <c r="P699" s="62">
        <v>43392</v>
      </c>
      <c r="Q699" s="62">
        <v>43393</v>
      </c>
      <c r="R699" s="12" t="s">
        <v>5599</v>
      </c>
      <c r="S699" s="92" t="str">
        <f>IF(Data[[#This Row],[TIPO DE INCAPACIDAD]]="LICENCIA DE PATERNIDAD","Licencia de paternidad",IF(Data[[#This Row],[TIPO DE INCAPACIDAD]]="LICENCIA DE LUTO","Licencia de Luto",_xlfn.IFNA(VLOOKUP(R699,'CIE-10 PARA RIPS'!$A$6:B13864,2,0),"No especificado")))</f>
        <v>Dolor abdominal localizado en parte superior</v>
      </c>
      <c r="T699" t="str">
        <f>IF(P699&lt;&gt;"", IF(P699&gt;0, IF(P699&lt;=DATE(YEAR(P699),MONTH(P699),DAY(P699)), IF(P699&gt;=DATE(YEAR(P699),MONTH(P699),1), IF(K699&gt;10, C699, IF(SUMIFS($K:$K, $C:$C, C699, $P:$P, "&gt;="&amp;DATE(YEAR(P699),MONTH(P699),1), $P:$P, "&lt;="&amp;EOMONTH(P699,0))&gt;10, C699, "")), ""))), "")</f>
        <v/>
      </c>
      <c r="U699" t="str">
        <f>IF(AND(P699&lt;&gt;"", P699&gt;=DATE(YEAR(P699),MONTH(P699),1), SUMIFS($K:$K, $C:$C, C699, $P:$P, "&gt;="&amp;DATE(YEAR(P699),MONTH(P699),1), $P:$P, "&lt;="&amp;EOMONTH(P699,0))&gt;10), K699, "")</f>
        <v/>
      </c>
      <c r="V699" t="str">
        <f>IF(AND(P699&lt;&gt;"", P699&gt;=DATE(YEAR(P699),MONTH(P699),1), SUMIFS($K:$K, $C:$C, C699, $P:$P, "&gt;="&amp;DATE(YEAR(P699),MONTH(P699),1), $P:$P, "&lt;="&amp;EOMONTH(P699,0))&gt;10), YEAR(P699), "")</f>
        <v/>
      </c>
      <c r="W699" t="str">
        <f>IF(AND(P699&lt;&gt;"", P699&gt;=DATE(YEAR(P699),MONTH(P699),1), SUMIFS($K:$K, $C:$C, C699, $P:$P, "&gt;="&amp;DATE(YEAR(P699),MONTH(P699),1), $P:$P, "&lt;="&amp;EOMONTH(P699,0))&gt;10), TEXT(P699, "MMMM"), "")</f>
        <v/>
      </c>
      <c r="X699" t="str" cm="1">
        <f t="array" ref="X699">IF(AND(P699&lt;&gt;"", P699&gt;=DATE(YEAR(P699),MONTH(P699),1), SUMIFS($K:$K, $C:$C, C699, $P:$P, "&gt;="&amp;DATE(YEAR(P699),MONTH(P699),1), $P:$P, "&lt;="&amp;EOMONTH(P699,0))&gt;10), _xlfn.TEXTJOIN(", ", TRUE, _xlfn._xlws.FILTER($R:$R, ($C:$C=C699) * ($P:$P&gt;=DATE(YEAR(P699),MONTH(P699),1)) * ($P:$P&lt;=EOMONTH(P699,0)))), "")</f>
        <v/>
      </c>
      <c r="Y699" t="str" cm="1">
        <f t="array" ref="Y699">IF(AND(P699&lt;&gt;"", P699&gt;=DATE(YEAR(P699),MONTH(P699),1), SUMIFS($K:$K, $C:$C, C699, $P:$P, "&gt;="&amp;DATE(YEAR(P699),MONTH(P699),1), $P:$P, "&lt;="&amp;EOMONTH(P699,0))&gt;10), _xlfn.TEXTJOIN(", ", TRUE, _xlfn._xlws.FILTER($S:$S, ($C:$C=C699) * ($P:$P&gt;=DATE(YEAR(P699),MONTH(P699),1)) * ($P:$P&lt;=EOMONTH(P699,0)))), "")</f>
        <v/>
      </c>
    </row>
    <row r="700" spans="1:25" x14ac:dyDescent="0.25">
      <c r="A700" s="83">
        <v>693</v>
      </c>
      <c r="B700" s="111" t="s">
        <v>26038</v>
      </c>
      <c r="C700" s="159" t="str">
        <f>_xlfn.XLOOKUP(D700,[1]!Data[CEDULA],[1]!Data[Nombre Completo],"No Existe",0,1)</f>
        <v>MANUEL FERNANDO CHARRIS MARTINEZ</v>
      </c>
      <c r="D700" s="166">
        <v>3731190</v>
      </c>
      <c r="E700" s="143">
        <f>IFERROR(_xlfn.NUMBERVALUE(Data[[#This Row],[CEDULA ]],",","."),_xlfn.NUMBERVALUE(Data[[#This Row],[CEDULA ]],".",","))</f>
        <v>3731190</v>
      </c>
      <c r="F700" s="143" t="str">
        <f>_xlfn.XLOOKUP(E700,[1]!Data[CEDULA],[1]!Data[CARGO],"No Existe",0,1)</f>
        <v>SUPERNUMERARIO(A)</v>
      </c>
      <c r="G700" s="112" t="str">
        <f>_xlfn.XLOOKUP(E700,[1]!Data[CEDULA],[1]!Data[EMPRESA DONDE PRESTA SERVICIO],"No Existe",0,1)</f>
        <v>COMFAMILIAR ATLANTICO</v>
      </c>
      <c r="H700" s="112" t="str">
        <f>_xlfn.XLOOKUP(E700,[1]!Data[CEDULA],[1]!Data[UBICACIÓN],"No Existe",0,1)</f>
        <v>CENTRO RECREACIONAL TURIPANA</v>
      </c>
      <c r="I700" s="97" t="s">
        <v>25912</v>
      </c>
      <c r="J700" s="111" t="str">
        <f>UPPER(TEXT(Data[[#This Row],[F. INICIO]],"mmmm"))</f>
        <v>DICIEMBRE</v>
      </c>
      <c r="K700" s="13">
        <v>12</v>
      </c>
      <c r="L700" s="11" t="s">
        <v>25906</v>
      </c>
      <c r="M700" s="9" t="s">
        <v>12578</v>
      </c>
      <c r="N700" s="141" t="str">
        <f>_xlfn.XLOOKUP(D700,[1]!Data[CEDULA],[1]!Data[EPS/SURA],"No Existe",0,1)</f>
        <v>SALUD TOTAL</v>
      </c>
      <c r="O700" s="5">
        <f>YEAR(Data[[#This Row],[F. INICIO]])</f>
        <v>2018</v>
      </c>
      <c r="P700" s="19">
        <v>43454</v>
      </c>
      <c r="Q700" s="7">
        <v>43465</v>
      </c>
      <c r="R700" s="111" t="str">
        <f>IF(Data[[#This Row],[DESCRIPCION]]="Licencia de Luto","Licencia de Luto",IF(Data[[#This Row],[DESCRIPCION]]="Licencia de paternidad","Licencia de paternidad"))</f>
        <v>Licencia de paternidad</v>
      </c>
      <c r="S700" s="92" t="str">
        <f>IF(Data[[#This Row],[TIPO DE INCAPACIDAD]]="LICENCIA DE PATERNIDAD","Licencia de paternidad",IF(Data[[#This Row],[TIPO DE INCAPACIDAD]]="LICENCIA DE LUTO","Licencia de Luto",_xlfn.IFNA(VLOOKUP(R700,'CIE-10 PARA RIPS'!$A$6:B13865,2,0),"No especificado")))</f>
        <v>Licencia de paternidad</v>
      </c>
      <c r="T700" t="str">
        <f>IF(P700&lt;&gt;"", IF(P700&gt;0, IF(P700&lt;=DATE(YEAR(P700),MONTH(P700),DAY(P700)), IF(P700&gt;=DATE(YEAR(P700),MONTH(P700),1), IF(K700&gt;10, C700, IF(SUMIFS($K:$K, $C:$C, C700, $P:$P, "&gt;="&amp;DATE(YEAR(P700),MONTH(P700),1), $P:$P, "&lt;="&amp;EOMONTH(P700,0))&gt;10, C700, "")), ""))), "")</f>
        <v>MANUEL FERNANDO CHARRIS MARTINEZ</v>
      </c>
      <c r="U700">
        <f>IF(AND(P700&lt;&gt;"", P700&gt;=DATE(YEAR(P700),MONTH(P700),1), SUMIFS($K:$K, $C:$C, C700, $P:$P, "&gt;="&amp;DATE(YEAR(P700),MONTH(P700),1), $P:$P, "&lt;="&amp;EOMONTH(P700,0))&gt;10), K700, "")</f>
        <v>12</v>
      </c>
      <c r="V700">
        <f>IF(AND(P700&lt;&gt;"", P700&gt;=DATE(YEAR(P700),MONTH(P700),1), SUMIFS($K:$K, $C:$C, C700, $P:$P, "&gt;="&amp;DATE(YEAR(P700),MONTH(P700),1), $P:$P, "&lt;="&amp;EOMONTH(P700,0))&gt;10), YEAR(P700), "")</f>
        <v>2018</v>
      </c>
      <c r="W700" t="str">
        <f>IF(AND(P700&lt;&gt;"", P700&gt;=DATE(YEAR(P700),MONTH(P700),1), SUMIFS($K:$K, $C:$C, C700, $P:$P, "&gt;="&amp;DATE(YEAR(P700),MONTH(P700),1), $P:$P, "&lt;="&amp;EOMONTH(P700,0))&gt;10), TEXT(P700, "MMMM"), "")</f>
        <v>diciembre</v>
      </c>
      <c r="X700" t="str" cm="1">
        <f t="array" ref="X700">IF(AND(P700&lt;&gt;"", P700&gt;=DATE(YEAR(P700),MONTH(P700),1), SUMIFS($K:$K, $C:$C, C700, $P:$P, "&gt;="&amp;DATE(YEAR(P700),MONTH(P700),1), $P:$P, "&lt;="&amp;EOMONTH(P700,0))&gt;10), _xlfn.TEXTJOIN(", ", TRUE, _xlfn._xlws.FILTER($R:$R, ($C:$C=C700) * ($P:$P&gt;=DATE(YEAR(P700),MONTH(P700),1)) * ($P:$P&lt;=EOMONTH(P700,0)))), "")</f>
        <v>S034, Licencia de paternidad</v>
      </c>
      <c r="Y700" t="str" cm="1">
        <f t="array" ref="Y700">IF(AND(P700&lt;&gt;"", P700&gt;=DATE(YEAR(P700),MONTH(P700),1), SUMIFS($K:$K, $C:$C, C700, $P:$P, "&gt;="&amp;DATE(YEAR(P700),MONTH(P700),1), $P:$P, "&lt;="&amp;EOMONTH(P700,0))&gt;10), _xlfn.TEXTJOIN(", ", TRUE, _xlfn._xlws.FILTER($S:$S, ($C:$C=C700) * ($P:$P&gt;=DATE(YEAR(P700),MONTH(P700),1)) * ($P:$P&lt;=EOMONTH(P700,0)))), "")</f>
        <v>Esguinces y torceduras del maxilar, Licencia de paternidad</v>
      </c>
    </row>
    <row r="701" spans="1:25" x14ac:dyDescent="0.25">
      <c r="A701" s="83">
        <v>694</v>
      </c>
      <c r="B701" s="111" t="s">
        <v>26038</v>
      </c>
      <c r="C701" s="159" t="str">
        <f>_xlfn.XLOOKUP(D701,[1]!Data[CEDULA],[1]!Data[Nombre Completo],"No Existe",0,1)</f>
        <v>SANDY PAULINA PERTUZ SAMPER</v>
      </c>
      <c r="D701" s="169">
        <v>1048290598</v>
      </c>
      <c r="E701" s="146">
        <f>IFERROR(_xlfn.NUMBERVALUE(Data[[#This Row],[CEDULA ]],",","."),_xlfn.NUMBERVALUE(Data[[#This Row],[CEDULA ]],".",","))</f>
        <v>1048290598</v>
      </c>
      <c r="F701" s="146" t="str">
        <f>_xlfn.XLOOKUP(E701,[1]!Data[CEDULA],[1]!Data[CARGO],"No Existe",0,1)</f>
        <v>AUXILIAR</v>
      </c>
      <c r="G701" s="46" t="str">
        <f>_xlfn.XLOOKUP(E701,[1]!Data[CEDULA],[1]!Data[EMPRESA DONDE PRESTA SERVICIO],"No Existe",0,1)</f>
        <v>COMFAMILIAR ATLANTICO</v>
      </c>
      <c r="H701" s="46" t="str">
        <f>_xlfn.XLOOKUP(E701,[1]!Data[CEDULA],[1]!Data[UBICACIÓN],"No Existe",0,1)</f>
        <v>C.R.U</v>
      </c>
      <c r="I701" s="46" t="s">
        <v>25911</v>
      </c>
      <c r="J701" s="111" t="str">
        <f>UPPER(TEXT(Data[[#This Row],[F. INICIO]],"mmmm"))</f>
        <v>ENERO</v>
      </c>
      <c r="K701" s="47">
        <v>30</v>
      </c>
      <c r="L701" s="11" t="s">
        <v>5</v>
      </c>
      <c r="M701" s="11" t="s">
        <v>51</v>
      </c>
      <c r="N701" s="141" t="str">
        <f>_xlfn.XLOOKUP(D701,[1]!Data[CEDULA],[1]!Data[EPS/SURA],"No Existe",0,1)</f>
        <v>SALUD TOTAL</v>
      </c>
      <c r="O701" s="46">
        <f>YEAR(Data[[#This Row],[F. INICIO]])</f>
        <v>2017</v>
      </c>
      <c r="P701" s="48">
        <v>42736</v>
      </c>
      <c r="Q701" s="48" t="s">
        <v>12452</v>
      </c>
      <c r="R701" s="49" t="s">
        <v>6670</v>
      </c>
      <c r="S701" s="92" t="str">
        <f>IF(Data[[#This Row],[TIPO DE INCAPACIDAD]]="LICENCIA DE PATERNIDAD","Licencia de paternidad",IF(Data[[#This Row],[TIPO DE INCAPACIDAD]]="LICENCIA DE LUTO","Licencia de Luto",_xlfn.IFNA(VLOOKUP(R701,'CIE-10 PARA RIPS'!$A$6:B13866,2,0),"No especificado")))</f>
        <v>Parto por cesarea de emergencia</v>
      </c>
      <c r="T701" t="str">
        <f>IF(P701&lt;&gt;"", IF(P701&gt;0, IF(P701&lt;=DATE(YEAR(P701),MONTH(P701),DAY(P701)), IF(P701&gt;=DATE(YEAR(P701),MONTH(P701),1), IF(K701&gt;10, C701, IF(SUMIFS($K:$K, $C:$C, C701, $P:$P, "&gt;="&amp;DATE(YEAR(P701),MONTH(P701),1), $P:$P, "&lt;="&amp;EOMONTH(P701,0))&gt;10, C701, "")), ""))), "")</f>
        <v>SANDY PAULINA PERTUZ SAMPER</v>
      </c>
      <c r="U701">
        <f>IF(AND(P701&lt;&gt;"", P701&gt;=DATE(YEAR(P701),MONTH(P701),1), SUMIFS($K:$K, $C:$C, C701, $P:$P, "&gt;="&amp;DATE(YEAR(P701),MONTH(P701),1), $P:$P, "&lt;="&amp;EOMONTH(P701,0))&gt;10), K701, "")</f>
        <v>30</v>
      </c>
      <c r="V701">
        <f>IF(AND(P701&lt;&gt;"", P701&gt;=DATE(YEAR(P701),MONTH(P701),1), SUMIFS($K:$K, $C:$C, C701, $P:$P, "&gt;="&amp;DATE(YEAR(P701),MONTH(P701),1), $P:$P, "&lt;="&amp;EOMONTH(P701,0))&gt;10), YEAR(P701), "")</f>
        <v>2017</v>
      </c>
      <c r="W701" t="str">
        <f>IF(AND(P701&lt;&gt;"", P701&gt;=DATE(YEAR(P701),MONTH(P701),1), SUMIFS($K:$K, $C:$C, C701, $P:$P, "&gt;="&amp;DATE(YEAR(P701),MONTH(P701),1), $P:$P, "&lt;="&amp;EOMONTH(P701,0))&gt;10), TEXT(P701, "MMMM"), "")</f>
        <v>enero</v>
      </c>
      <c r="X701" t="str" cm="1">
        <f t="array" ref="X701">IF(AND(P701&lt;&gt;"", P701&gt;=DATE(YEAR(P701),MONTH(P701),1), SUMIFS($K:$K, $C:$C, C701, $P:$P, "&gt;="&amp;DATE(YEAR(P701),MONTH(P701),1), $P:$P, "&lt;="&amp;EOMONTH(P701,0))&gt;10), _xlfn.TEXTJOIN(", ", TRUE, _xlfn._xlws.FILTER($R:$R, ($C:$C=C701) * ($P:$P&gt;=DATE(YEAR(P701),MONTH(P701),1)) * ($P:$P&lt;=EOMONTH(P701,0)))), "")</f>
        <v>O821</v>
      </c>
      <c r="Y701" t="str" cm="1">
        <f t="array" ref="Y701">IF(AND(P701&lt;&gt;"", P701&gt;=DATE(YEAR(P701),MONTH(P701),1), SUMIFS($K:$K, $C:$C, C701, $P:$P, "&gt;="&amp;DATE(YEAR(P701),MONTH(P701),1), $P:$P, "&lt;="&amp;EOMONTH(P701,0))&gt;10), _xlfn.TEXTJOIN(", ", TRUE, _xlfn._xlws.FILTER($S:$S, ($C:$C=C701) * ($P:$P&gt;=DATE(YEAR(P701),MONTH(P701),1)) * ($P:$P&lt;=EOMONTH(P701,0)))), "")</f>
        <v>Parto por cesarea de emergencia</v>
      </c>
    </row>
    <row r="702" spans="1:25" x14ac:dyDescent="0.25">
      <c r="A702" s="83">
        <v>695</v>
      </c>
      <c r="B702" s="111" t="s">
        <v>26038</v>
      </c>
      <c r="C702" s="159" t="str">
        <f>_xlfn.XLOOKUP(D702,[1]!Data[CEDULA],[1]!Data[Nombre Completo],"No Existe",0,1)</f>
        <v>DAYLIZ DEL CARMEN BOLAÑO GALVIZ</v>
      </c>
      <c r="D702" s="162">
        <v>1143434155</v>
      </c>
      <c r="E702" s="139">
        <f>IFERROR(_xlfn.NUMBERVALUE(Data[[#This Row],[CEDULA ]],",","."),_xlfn.NUMBERVALUE(Data[[#This Row],[CEDULA ]],".",","))</f>
        <v>1143434155</v>
      </c>
      <c r="F702" s="139" t="str">
        <f>_xlfn.XLOOKUP(E702,[1]!Data[CEDULA],[1]!Data[CARGO],"No Existe",0,1)</f>
        <v>AUXILIAR</v>
      </c>
      <c r="G702" s="5" t="str">
        <f>_xlfn.XLOOKUP(E702,[1]!Data[CEDULA],[1]!Data[EMPRESA DONDE PRESTA SERVICIO],"No Existe",0,1)</f>
        <v>COMFAMILIAR ATLANTICO</v>
      </c>
      <c r="H702" s="5" t="str">
        <f>_xlfn.XLOOKUP(E702,[1]!Data[CEDULA],[1]!Data[UBICACIÓN],"No Existe",0,1)</f>
        <v>PROMOCION Y COMUNICACIONES</v>
      </c>
      <c r="I702" s="5" t="s">
        <v>25911</v>
      </c>
      <c r="J702" s="111" t="str">
        <f>UPPER(TEXT(Data[[#This Row],[F. INICIO]],"mmmm"))</f>
        <v>ENERO</v>
      </c>
      <c r="K702" s="9">
        <v>1</v>
      </c>
      <c r="L702" s="11" t="s">
        <v>5</v>
      </c>
      <c r="M702" s="11" t="s">
        <v>25630</v>
      </c>
      <c r="N702" s="141" t="str">
        <f>_xlfn.XLOOKUP(D702,[1]!Data[CEDULA],[1]!Data[EPS/SURA],"No Existe",0,1)</f>
        <v>SALUD TOTAL</v>
      </c>
      <c r="O702" s="5">
        <f>YEAR(Data[[#This Row],[F. INICIO]])</f>
        <v>2017</v>
      </c>
      <c r="P702" s="17">
        <v>42748</v>
      </c>
      <c r="Q702" s="17">
        <v>42748</v>
      </c>
      <c r="R702" s="7" t="s">
        <v>8939</v>
      </c>
      <c r="S702" s="92" t="str">
        <f>IF(Data[[#This Row],[TIPO DE INCAPACIDAD]]="LICENCIA DE PATERNIDAD","Licencia de paternidad",IF(Data[[#This Row],[TIPO DE INCAPACIDAD]]="LICENCIA DE LUTO","Licencia de Luto",_xlfn.IFNA(VLOOKUP(R702,'CIE-10 PARA RIPS'!$A$6:B13867,2,0),"No especificado")))</f>
        <v>Rinofaringitis aguda [resfriado comun]</v>
      </c>
      <c r="T702" t="str">
        <f>IF(P702&lt;&gt;"", IF(P702&gt;0, IF(P702&lt;=DATE(YEAR(P702),MONTH(P702),DAY(P702)), IF(P702&gt;=DATE(YEAR(P702),MONTH(P702),1), IF(K702&gt;10, C702, IF(SUMIFS($K:$K, $C:$C, C702, $P:$P, "&gt;="&amp;DATE(YEAR(P702),MONTH(P702),1), $P:$P, "&lt;="&amp;EOMONTH(P702,0))&gt;10, C702, "")), ""))), "")</f>
        <v/>
      </c>
      <c r="U702" t="str">
        <f>IF(AND(P702&lt;&gt;"", P702&gt;=DATE(YEAR(P702),MONTH(P702),1), SUMIFS($K:$K, $C:$C, C702, $P:$P, "&gt;="&amp;DATE(YEAR(P702),MONTH(P702),1), $P:$P, "&lt;="&amp;EOMONTH(P702,0))&gt;10), K702, "")</f>
        <v/>
      </c>
      <c r="V702" t="str">
        <f>IF(AND(P702&lt;&gt;"", P702&gt;=DATE(YEAR(P702),MONTH(P702),1), SUMIFS($K:$K, $C:$C, C702, $P:$P, "&gt;="&amp;DATE(YEAR(P702),MONTH(P702),1), $P:$P, "&lt;="&amp;EOMONTH(P702,0))&gt;10), YEAR(P702), "")</f>
        <v/>
      </c>
      <c r="W702" t="str">
        <f>IF(AND(P702&lt;&gt;"", P702&gt;=DATE(YEAR(P702),MONTH(P702),1), SUMIFS($K:$K, $C:$C, C702, $P:$P, "&gt;="&amp;DATE(YEAR(P702),MONTH(P702),1), $P:$P, "&lt;="&amp;EOMONTH(P702,0))&gt;10), TEXT(P702, "MMMM"), "")</f>
        <v/>
      </c>
      <c r="X702" t="str" cm="1">
        <f t="array" ref="X702">IF(AND(P702&lt;&gt;"", P702&gt;=DATE(YEAR(P702),MONTH(P702),1), SUMIFS($K:$K, $C:$C, C702, $P:$P, "&gt;="&amp;DATE(YEAR(P702),MONTH(P702),1), $P:$P, "&lt;="&amp;EOMONTH(P702,0))&gt;10), _xlfn.TEXTJOIN(", ", TRUE, _xlfn._xlws.FILTER($R:$R, ($C:$C=C702) * ($P:$P&gt;=DATE(YEAR(P702),MONTH(P702),1)) * ($P:$P&lt;=EOMONTH(P702,0)))), "")</f>
        <v/>
      </c>
      <c r="Y702" t="str" cm="1">
        <f t="array" ref="Y702">IF(AND(P702&lt;&gt;"", P702&gt;=DATE(YEAR(P702),MONTH(P702),1), SUMIFS($K:$K, $C:$C, C702, $P:$P, "&gt;="&amp;DATE(YEAR(P702),MONTH(P702),1), $P:$P, "&lt;="&amp;EOMONTH(P702,0))&gt;10), _xlfn.TEXTJOIN(", ", TRUE, _xlfn._xlws.FILTER($S:$S, ($C:$C=C702) * ($P:$P&gt;=DATE(YEAR(P702),MONTH(P702),1)) * ($P:$P&lt;=EOMONTH(P702,0)))), "")</f>
        <v/>
      </c>
    </row>
    <row r="703" spans="1:25" x14ac:dyDescent="0.25">
      <c r="A703" s="83">
        <v>696</v>
      </c>
      <c r="B703" s="111" t="s">
        <v>26038</v>
      </c>
      <c r="C703" s="159" t="str">
        <f>_xlfn.XLOOKUP(D703,[1]!Data[CEDULA],[1]!Data[Nombre Completo],"No Existe",0,1)</f>
        <v>CLARIBEL  TARRAS CALLE</v>
      </c>
      <c r="D703" s="162">
        <v>22650493</v>
      </c>
      <c r="E703" s="139">
        <f>IFERROR(_xlfn.NUMBERVALUE(Data[[#This Row],[CEDULA ]],",","."),_xlfn.NUMBERVALUE(Data[[#This Row],[CEDULA ]],".",","))</f>
        <v>22650493</v>
      </c>
      <c r="F703" s="139" t="str">
        <f>_xlfn.XLOOKUP(E703,[1]!Data[CEDULA],[1]!Data[CARGO],"No Existe",0,1)</f>
        <v>SUPERNUMERARIO(A)</v>
      </c>
      <c r="G703" s="5" t="str">
        <f>_xlfn.XLOOKUP(E703,[1]!Data[CEDULA],[1]!Data[EMPRESA DONDE PRESTA SERVICIO],"No Existe",0,1)</f>
        <v>COMFAMILIAR ATLANTICO</v>
      </c>
      <c r="H703" s="5" t="str">
        <f>_xlfn.XLOOKUP(E703,[1]!Data[CEDULA],[1]!Data[UBICACIÓN],"No Existe",0,1)</f>
        <v>SEDE NORTE</v>
      </c>
      <c r="I703" s="5" t="s">
        <v>25911</v>
      </c>
      <c r="J703" s="111" t="str">
        <f>UPPER(TEXT(Data[[#This Row],[F. INICIO]],"mmmm"))</f>
        <v>ENERO</v>
      </c>
      <c r="K703" s="9">
        <v>1</v>
      </c>
      <c r="L703" s="11" t="s">
        <v>5</v>
      </c>
      <c r="M703" s="11" t="s">
        <v>25630</v>
      </c>
      <c r="N703" s="141" t="str">
        <f>_xlfn.XLOOKUP(D703,[1]!Data[CEDULA],[1]!Data[EPS/SURA],"No Existe",0,1)</f>
        <v>EPS/SURA</v>
      </c>
      <c r="O703" s="5">
        <f>YEAR(Data[[#This Row],[F. INICIO]])</f>
        <v>2017</v>
      </c>
      <c r="P703" s="17">
        <v>42747</v>
      </c>
      <c r="Q703" s="17">
        <v>42747</v>
      </c>
      <c r="R703" s="7" t="s">
        <v>7682</v>
      </c>
      <c r="S703" s="92" t="str">
        <f>IF(Data[[#This Row],[TIPO DE INCAPACIDAD]]="LICENCIA DE PATERNIDAD","Licencia de paternidad",IF(Data[[#This Row],[TIPO DE INCAPACIDAD]]="LICENCIA DE LUTO","Licencia de Luto",_xlfn.IFNA(VLOOKUP(R703,'CIE-10 PARA RIPS'!$A$6:B13868,2,0),"No especificado")))</f>
        <v>Lumbago no especificado</v>
      </c>
      <c r="T703" t="str">
        <f>IF(P703&lt;&gt;"", IF(P703&gt;0, IF(P703&lt;=DATE(YEAR(P703),MONTH(P703),DAY(P703)), IF(P703&gt;=DATE(YEAR(P703),MONTH(P703),1), IF(K703&gt;10, C703, IF(SUMIFS($K:$K, $C:$C, C703, $P:$P, "&gt;="&amp;DATE(YEAR(P703),MONTH(P703),1), $P:$P, "&lt;="&amp;EOMONTH(P703,0))&gt;10, C703, "")), ""))), "")</f>
        <v/>
      </c>
      <c r="U703" t="str">
        <f>IF(AND(P703&lt;&gt;"", P703&gt;=DATE(YEAR(P703),MONTH(P703),1), SUMIFS($K:$K, $C:$C, C703, $P:$P, "&gt;="&amp;DATE(YEAR(P703),MONTH(P703),1), $P:$P, "&lt;="&amp;EOMONTH(P703,0))&gt;10), K703, "")</f>
        <v/>
      </c>
      <c r="V703" t="str">
        <f>IF(AND(P703&lt;&gt;"", P703&gt;=DATE(YEAR(P703),MONTH(P703),1), SUMIFS($K:$K, $C:$C, C703, $P:$P, "&gt;="&amp;DATE(YEAR(P703),MONTH(P703),1), $P:$P, "&lt;="&amp;EOMONTH(P703,0))&gt;10), YEAR(P703), "")</f>
        <v/>
      </c>
      <c r="W703" t="str">
        <f>IF(AND(P703&lt;&gt;"", P703&gt;=DATE(YEAR(P703),MONTH(P703),1), SUMIFS($K:$K, $C:$C, C703, $P:$P, "&gt;="&amp;DATE(YEAR(P703),MONTH(P703),1), $P:$P, "&lt;="&amp;EOMONTH(P703,0))&gt;10), TEXT(P703, "MMMM"), "")</f>
        <v/>
      </c>
      <c r="X703" t="str" cm="1">
        <f t="array" ref="X703">IF(AND(P703&lt;&gt;"", P703&gt;=DATE(YEAR(P703),MONTH(P703),1), SUMIFS($K:$K, $C:$C, C703, $P:$P, "&gt;="&amp;DATE(YEAR(P703),MONTH(P703),1), $P:$P, "&lt;="&amp;EOMONTH(P703,0))&gt;10), _xlfn.TEXTJOIN(", ", TRUE, _xlfn._xlws.FILTER($R:$R, ($C:$C=C703) * ($P:$P&gt;=DATE(YEAR(P703),MONTH(P703),1)) * ($P:$P&lt;=EOMONTH(P703,0)))), "")</f>
        <v/>
      </c>
      <c r="Y703" t="str" cm="1">
        <f t="array" ref="Y703">IF(AND(P703&lt;&gt;"", P703&gt;=DATE(YEAR(P703),MONTH(P703),1), SUMIFS($K:$K, $C:$C, C703, $P:$P, "&gt;="&amp;DATE(YEAR(P703),MONTH(P703),1), $P:$P, "&lt;="&amp;EOMONTH(P703,0))&gt;10), _xlfn.TEXTJOIN(", ", TRUE, _xlfn._xlws.FILTER($S:$S, ($C:$C=C703) * ($P:$P&gt;=DATE(YEAR(P703),MONTH(P703),1)) * ($P:$P&lt;=EOMONTH(P703,0)))), "")</f>
        <v/>
      </c>
    </row>
    <row r="704" spans="1:25" x14ac:dyDescent="0.25">
      <c r="A704" s="83">
        <v>697</v>
      </c>
      <c r="B704" s="111" t="s">
        <v>26038</v>
      </c>
      <c r="C704" s="159" t="str">
        <f>_xlfn.XLOOKUP(D704,[1]!Data[CEDULA],[1]!Data[Nombre Completo],"No Existe",0,1)</f>
        <v>RUBEN DARIO MERCADO SALAS</v>
      </c>
      <c r="D704" s="162">
        <v>3715133</v>
      </c>
      <c r="E704" s="139">
        <f>IFERROR(_xlfn.NUMBERVALUE(Data[[#This Row],[CEDULA ]],",","."),_xlfn.NUMBERVALUE(Data[[#This Row],[CEDULA ]],".",","))</f>
        <v>3715133</v>
      </c>
      <c r="F704" s="139" t="str">
        <f>_xlfn.XLOOKUP(E704,[1]!Data[CEDULA],[1]!Data[CARGO],"No Existe",0,1)</f>
        <v>SUPERNUMERARIO(A)</v>
      </c>
      <c r="G704" s="5" t="str">
        <f>_xlfn.XLOOKUP(E704,[1]!Data[CEDULA],[1]!Data[EMPRESA DONDE PRESTA SERVICIO],"No Existe",0,1)</f>
        <v>COMFAMILIAR ATLANTICO</v>
      </c>
      <c r="H704" s="5" t="str">
        <f>_xlfn.XLOOKUP(E704,[1]!Data[CEDULA],[1]!Data[UBICACIÓN],"No Existe",0,1)</f>
        <v>SEDE NORTE</v>
      </c>
      <c r="I704" s="5" t="s">
        <v>25912</v>
      </c>
      <c r="J704" s="111" t="str">
        <f>UPPER(TEXT(Data[[#This Row],[F. INICIO]],"mmmm"))</f>
        <v>ENERO</v>
      </c>
      <c r="K704" s="9">
        <v>2</v>
      </c>
      <c r="L704" s="11" t="s">
        <v>5</v>
      </c>
      <c r="M704" s="11" t="s">
        <v>25630</v>
      </c>
      <c r="N704" s="141" t="str">
        <f>_xlfn.XLOOKUP(D704,[1]!Data[CEDULA],[1]!Data[EPS/SURA],"No Existe",0,1)</f>
        <v>FAMISANAR</v>
      </c>
      <c r="O704" s="5">
        <f>YEAR(Data[[#This Row],[F. INICIO]])</f>
        <v>2017</v>
      </c>
      <c r="P704" s="17">
        <v>42746</v>
      </c>
      <c r="Q704" s="17">
        <v>42747</v>
      </c>
      <c r="R704" s="7" t="s">
        <v>7699</v>
      </c>
      <c r="S704" s="92" t="str">
        <f>IF(Data[[#This Row],[TIPO DE INCAPACIDAD]]="LICENCIA DE PATERNIDAD","Licencia de paternidad",IF(Data[[#This Row],[TIPO DE INCAPACIDAD]]="LICENCIA DE LUTO","Licencia de Luto",_xlfn.IFNA(VLOOKUP(R704,'CIE-10 PARA RIPS'!$A$6:B13869,2,0),"No especificado")))</f>
        <v>Trastornos de disco lumbar y otros, con radiculopatia</v>
      </c>
      <c r="T704" t="str">
        <f>IF(P704&lt;&gt;"", IF(P704&gt;0, IF(P704&lt;=DATE(YEAR(P704),MONTH(P704),DAY(P704)), IF(P704&gt;=DATE(YEAR(P704),MONTH(P704),1), IF(K704&gt;10, C704, IF(SUMIFS($K:$K, $C:$C, C704, $P:$P, "&gt;="&amp;DATE(YEAR(P704),MONTH(P704),1), $P:$P, "&lt;="&amp;EOMONTH(P704,0))&gt;10, C704, "")), ""))), "")</f>
        <v/>
      </c>
      <c r="U704" t="str">
        <f>IF(AND(P704&lt;&gt;"", P704&gt;=DATE(YEAR(P704),MONTH(P704),1), SUMIFS($K:$K, $C:$C, C704, $P:$P, "&gt;="&amp;DATE(YEAR(P704),MONTH(P704),1), $P:$P, "&lt;="&amp;EOMONTH(P704,0))&gt;10), K704, "")</f>
        <v/>
      </c>
      <c r="V704" t="str">
        <f>IF(AND(P704&lt;&gt;"", P704&gt;=DATE(YEAR(P704),MONTH(P704),1), SUMIFS($K:$K, $C:$C, C704, $P:$P, "&gt;="&amp;DATE(YEAR(P704),MONTH(P704),1), $P:$P, "&lt;="&amp;EOMONTH(P704,0))&gt;10), YEAR(P704), "")</f>
        <v/>
      </c>
      <c r="W704" t="str">
        <f>IF(AND(P704&lt;&gt;"", P704&gt;=DATE(YEAR(P704),MONTH(P704),1), SUMIFS($K:$K, $C:$C, C704, $P:$P, "&gt;="&amp;DATE(YEAR(P704),MONTH(P704),1), $P:$P, "&lt;="&amp;EOMONTH(P704,0))&gt;10), TEXT(P704, "MMMM"), "")</f>
        <v/>
      </c>
      <c r="X704" t="str" cm="1">
        <f t="array" ref="X704">IF(AND(P704&lt;&gt;"", P704&gt;=DATE(YEAR(P704),MONTH(P704),1), SUMIFS($K:$K, $C:$C, C704, $P:$P, "&gt;="&amp;DATE(YEAR(P704),MONTH(P704),1), $P:$P, "&lt;="&amp;EOMONTH(P704,0))&gt;10), _xlfn.TEXTJOIN(", ", TRUE, _xlfn._xlws.FILTER($R:$R, ($C:$C=C704) * ($P:$P&gt;=DATE(YEAR(P704),MONTH(P704),1)) * ($P:$P&lt;=EOMONTH(P704,0)))), "")</f>
        <v/>
      </c>
      <c r="Y704" t="str" cm="1">
        <f t="array" ref="Y704">IF(AND(P704&lt;&gt;"", P704&gt;=DATE(YEAR(P704),MONTH(P704),1), SUMIFS($K:$K, $C:$C, C704, $P:$P, "&gt;="&amp;DATE(YEAR(P704),MONTH(P704),1), $P:$P, "&lt;="&amp;EOMONTH(P704,0))&gt;10), _xlfn.TEXTJOIN(", ", TRUE, _xlfn._xlws.FILTER($S:$S, ($C:$C=C704) * ($P:$P&gt;=DATE(YEAR(P704),MONTH(P704),1)) * ($P:$P&lt;=EOMONTH(P704,0)))), "")</f>
        <v/>
      </c>
    </row>
    <row r="705" spans="1:25" ht="30" x14ac:dyDescent="0.25">
      <c r="A705" s="83">
        <v>698</v>
      </c>
      <c r="B705" s="111" t="s">
        <v>26038</v>
      </c>
      <c r="C705" s="159" t="str">
        <f>_xlfn.XLOOKUP(D705,[1]!Data[CEDULA],[1]!Data[Nombre Completo],"No Existe",0,1)</f>
        <v>HARRY ALBERTO SANTOYA MARIOTTE</v>
      </c>
      <c r="D705" s="162">
        <v>8801424</v>
      </c>
      <c r="E705" s="139">
        <f>IFERROR(_xlfn.NUMBERVALUE(Data[[#This Row],[CEDULA ]],",","."),_xlfn.NUMBERVALUE(Data[[#This Row],[CEDULA ]],".",","))</f>
        <v>8801424</v>
      </c>
      <c r="F705" s="139" t="str">
        <f>_xlfn.XLOOKUP(E705,[1]!Data[CEDULA],[1]!Data[CARGO],"No Existe",0,1)</f>
        <v>SUPERNUMERARIO(A)</v>
      </c>
      <c r="G705" s="5" t="str">
        <f>_xlfn.XLOOKUP(E705,[1]!Data[CEDULA],[1]!Data[EMPRESA DONDE PRESTA SERVICIO],"No Existe",0,1)</f>
        <v>COMFAMILIAR ATLANTICO</v>
      </c>
      <c r="H705" s="5" t="str">
        <f>_xlfn.XLOOKUP(E705,[1]!Data[CEDULA],[1]!Data[UBICACIÓN],"No Existe",0,1)</f>
        <v>CENTRO RECREACIONAL CLL 48</v>
      </c>
      <c r="I705" s="5" t="s">
        <v>25912</v>
      </c>
      <c r="J705" s="111" t="str">
        <f>UPPER(TEXT(Data[[#This Row],[F. INICIO]],"mmmm"))</f>
        <v>ENERO</v>
      </c>
      <c r="K705" s="9">
        <v>1</v>
      </c>
      <c r="L705" s="11" t="s">
        <v>5</v>
      </c>
      <c r="M705" s="11" t="s">
        <v>25630</v>
      </c>
      <c r="N705" s="141" t="str">
        <f>_xlfn.XLOOKUP(D705,[1]!Data[CEDULA],[1]!Data[EPS/SURA],"No Existe",0,1)</f>
        <v>EPS/SURA</v>
      </c>
      <c r="O705" s="5">
        <f>YEAR(Data[[#This Row],[F. INICIO]])</f>
        <v>2017</v>
      </c>
      <c r="P705" s="17">
        <v>42742</v>
      </c>
      <c r="Q705" s="17">
        <v>42742</v>
      </c>
      <c r="R705" s="7" t="s">
        <v>63</v>
      </c>
      <c r="S705" s="92" t="str">
        <f>IF(Data[[#This Row],[TIPO DE INCAPACIDAD]]="LICENCIA DE PATERNIDAD","Licencia de paternidad",IF(Data[[#This Row],[TIPO DE INCAPACIDAD]]="LICENCIA DE LUTO","Licencia de Luto",_xlfn.IFNA(VLOOKUP(R705,'CIE-10 PARA RIPS'!$A$6:B13870,2,0),"No especificado")))</f>
        <v>Diarrea y gastroenteritis de presunto origen infeccioso</v>
      </c>
      <c r="T705" t="str">
        <f>IF(P705&lt;&gt;"", IF(P705&gt;0, IF(P705&lt;=DATE(YEAR(P705),MONTH(P705),DAY(P705)), IF(P705&gt;=DATE(YEAR(P705),MONTH(P705),1), IF(K705&gt;10, C705, IF(SUMIFS($K:$K, $C:$C, C705, $P:$P, "&gt;="&amp;DATE(YEAR(P705),MONTH(P705),1), $P:$P, "&lt;="&amp;EOMONTH(P705,0))&gt;10, C705, "")), ""))), "")</f>
        <v/>
      </c>
      <c r="U705" t="str">
        <f>IF(AND(P705&lt;&gt;"", P705&gt;=DATE(YEAR(P705),MONTH(P705),1), SUMIFS($K:$K, $C:$C, C705, $P:$P, "&gt;="&amp;DATE(YEAR(P705),MONTH(P705),1), $P:$P, "&lt;="&amp;EOMONTH(P705,0))&gt;10), K705, "")</f>
        <v/>
      </c>
      <c r="V705" t="str">
        <f>IF(AND(P705&lt;&gt;"", P705&gt;=DATE(YEAR(P705),MONTH(P705),1), SUMIFS($K:$K, $C:$C, C705, $P:$P, "&gt;="&amp;DATE(YEAR(P705),MONTH(P705),1), $P:$P, "&lt;="&amp;EOMONTH(P705,0))&gt;10), YEAR(P705), "")</f>
        <v/>
      </c>
      <c r="W705" t="str">
        <f>IF(AND(P705&lt;&gt;"", P705&gt;=DATE(YEAR(P705),MONTH(P705),1), SUMIFS($K:$K, $C:$C, C705, $P:$P, "&gt;="&amp;DATE(YEAR(P705),MONTH(P705),1), $P:$P, "&lt;="&amp;EOMONTH(P705,0))&gt;10), TEXT(P705, "MMMM"), "")</f>
        <v/>
      </c>
      <c r="X705" t="str" cm="1">
        <f t="array" ref="X705">IF(AND(P705&lt;&gt;"", P705&gt;=DATE(YEAR(P705),MONTH(P705),1), SUMIFS($K:$K, $C:$C, C705, $P:$P, "&gt;="&amp;DATE(YEAR(P705),MONTH(P705),1), $P:$P, "&lt;="&amp;EOMONTH(P705,0))&gt;10), _xlfn.TEXTJOIN(", ", TRUE, _xlfn._xlws.FILTER($R:$R, ($C:$C=C705) * ($P:$P&gt;=DATE(YEAR(P705),MONTH(P705),1)) * ($P:$P&lt;=EOMONTH(P705,0)))), "")</f>
        <v/>
      </c>
      <c r="Y705" t="str" cm="1">
        <f t="array" ref="Y705">IF(AND(P705&lt;&gt;"", P705&gt;=DATE(YEAR(P705),MONTH(P705),1), SUMIFS($K:$K, $C:$C, C705, $P:$P, "&gt;="&amp;DATE(YEAR(P705),MONTH(P705),1), $P:$P, "&lt;="&amp;EOMONTH(P705,0))&gt;10), _xlfn.TEXTJOIN(", ", TRUE, _xlfn._xlws.FILTER($S:$S, ($C:$C=C705) * ($P:$P&gt;=DATE(YEAR(P705),MONTH(P705),1)) * ($P:$P&lt;=EOMONTH(P705,0)))), "")</f>
        <v/>
      </c>
    </row>
    <row r="706" spans="1:25" x14ac:dyDescent="0.25">
      <c r="A706" s="83">
        <v>699</v>
      </c>
      <c r="B706" s="111" t="s">
        <v>26038</v>
      </c>
      <c r="C706" s="159" t="str">
        <f>_xlfn.XLOOKUP(D706,[1]!Data[CEDULA],[1]!Data[Nombre Completo],"No Existe",0,1)</f>
        <v>MARCO TULIO SOLIS MONTAÑEZ</v>
      </c>
      <c r="D706" s="162">
        <v>72260712</v>
      </c>
      <c r="E706" s="139">
        <f>IFERROR(_xlfn.NUMBERVALUE(Data[[#This Row],[CEDULA ]],",","."),_xlfn.NUMBERVALUE(Data[[#This Row],[CEDULA ]],".",","))</f>
        <v>72260712</v>
      </c>
      <c r="F706" s="139" t="str">
        <f>_xlfn.XLOOKUP(E706,[1]!Data[CEDULA],[1]!Data[CARGO],"No Existe",0,1)</f>
        <v>MAITRE</v>
      </c>
      <c r="G706" s="24" t="str">
        <f>_xlfn.XLOOKUP(E706,[1]!Data[CEDULA],[1]!Data[EMPRESA DONDE PRESTA SERVICIO],"No Existe",0,1)</f>
        <v>COMFAMILIAR ATLANTICO</v>
      </c>
      <c r="H706" s="24" t="str">
        <f>_xlfn.XLOOKUP(E706,[1]!Data[CEDULA],[1]!Data[UBICACIÓN],"No Existe",0,1)</f>
        <v>C.ATENCION. C.76</v>
      </c>
      <c r="I706" s="24" t="s">
        <v>25912</v>
      </c>
      <c r="J706" s="111" t="str">
        <f>UPPER(TEXT(Data[[#This Row],[F. INICIO]],"mmmm"))</f>
        <v>FEBRERO</v>
      </c>
      <c r="K706" s="13">
        <v>1</v>
      </c>
      <c r="L706" s="11" t="s">
        <v>5</v>
      </c>
      <c r="M706" s="11" t="s">
        <v>25630</v>
      </c>
      <c r="N706" s="141" t="str">
        <f>_xlfn.XLOOKUP(D706,[1]!Data[CEDULA],[1]!Data[EPS/SURA],"No Existe",0,1)</f>
        <v>E.P.S SANITAS</v>
      </c>
      <c r="O706" s="11">
        <f>YEAR(Data[[#This Row],[F. INICIO]])</f>
        <v>2017</v>
      </c>
      <c r="P706" s="19">
        <v>42779</v>
      </c>
      <c r="Q706" s="19">
        <v>42779</v>
      </c>
      <c r="R706" s="24" t="s">
        <v>8485</v>
      </c>
      <c r="S706" s="92" t="str">
        <f>IF(Data[[#This Row],[TIPO DE INCAPACIDAD]]="LICENCIA DE PATERNIDAD","Licencia de paternidad",IF(Data[[#This Row],[TIPO DE INCAPACIDAD]]="LICENCIA DE LUTO","Licencia de Luto",_xlfn.IFNA(VLOOKUP(R706,'CIE-10 PARA RIPS'!$A$6:B13871,2,0),"No especificado")))</f>
        <v>Colitis y gastroenteritis alergicas y dieteticas</v>
      </c>
      <c r="T706" t="str">
        <f>IF(P706&lt;&gt;"", IF(P706&gt;0, IF(P706&lt;=DATE(YEAR(P706),MONTH(P706),DAY(P706)), IF(P706&gt;=DATE(YEAR(P706),MONTH(P706),1), IF(K706&gt;10, C706, IF(SUMIFS($K:$K, $C:$C, C706, $P:$P, "&gt;="&amp;DATE(YEAR(P706),MONTH(P706),1), $P:$P, "&lt;="&amp;EOMONTH(P706,0))&gt;10, C706, "")), ""))), "")</f>
        <v/>
      </c>
      <c r="U706" t="str">
        <f>IF(AND(P706&lt;&gt;"", P706&gt;=DATE(YEAR(P706),MONTH(P706),1), SUMIFS($K:$K, $C:$C, C706, $P:$P, "&gt;="&amp;DATE(YEAR(P706),MONTH(P706),1), $P:$P, "&lt;="&amp;EOMONTH(P706,0))&gt;10), K706, "")</f>
        <v/>
      </c>
      <c r="V706" t="str">
        <f>IF(AND(P706&lt;&gt;"", P706&gt;=DATE(YEAR(P706),MONTH(P706),1), SUMIFS($K:$K, $C:$C, C706, $P:$P, "&gt;="&amp;DATE(YEAR(P706),MONTH(P706),1), $P:$P, "&lt;="&amp;EOMONTH(P706,0))&gt;10), YEAR(P706), "")</f>
        <v/>
      </c>
      <c r="W706" t="str">
        <f>IF(AND(P706&lt;&gt;"", P706&gt;=DATE(YEAR(P706),MONTH(P706),1), SUMIFS($K:$K, $C:$C, C706, $P:$P, "&gt;="&amp;DATE(YEAR(P706),MONTH(P706),1), $P:$P, "&lt;="&amp;EOMONTH(P706,0))&gt;10), TEXT(P706, "MMMM"), "")</f>
        <v/>
      </c>
      <c r="X706" t="str" cm="1">
        <f t="array" ref="X706">IF(AND(P706&lt;&gt;"", P706&gt;=DATE(YEAR(P706),MONTH(P706),1), SUMIFS($K:$K, $C:$C, C706, $P:$P, "&gt;="&amp;DATE(YEAR(P706),MONTH(P706),1), $P:$P, "&lt;="&amp;EOMONTH(P706,0))&gt;10), _xlfn.TEXTJOIN(", ", TRUE, _xlfn._xlws.FILTER($R:$R, ($C:$C=C706) * ($P:$P&gt;=DATE(YEAR(P706),MONTH(P706),1)) * ($P:$P&lt;=EOMONTH(P706,0)))), "")</f>
        <v/>
      </c>
      <c r="Y706" t="str" cm="1">
        <f t="array" ref="Y706">IF(AND(P706&lt;&gt;"", P706&gt;=DATE(YEAR(P706),MONTH(P706),1), SUMIFS($K:$K, $C:$C, C706, $P:$P, "&gt;="&amp;DATE(YEAR(P706),MONTH(P706),1), $P:$P, "&lt;="&amp;EOMONTH(P706,0))&gt;10), _xlfn.TEXTJOIN(", ", TRUE, _xlfn._xlws.FILTER($S:$S, ($C:$C=C706) * ($P:$P&gt;=DATE(YEAR(P706),MONTH(P706),1)) * ($P:$P&lt;=EOMONTH(P706,0)))), "")</f>
        <v/>
      </c>
    </row>
    <row r="707" spans="1:25" x14ac:dyDescent="0.25">
      <c r="A707" s="83">
        <v>700</v>
      </c>
      <c r="B707" s="111" t="s">
        <v>26038</v>
      </c>
      <c r="C707" s="159" t="str">
        <f>_xlfn.XLOOKUP(D707,[1]!Data[CEDULA],[1]!Data[Nombre Completo],"No Existe",0,1)</f>
        <v>ALEXANDER JOSE SEGURA DE LA ROSA</v>
      </c>
      <c r="D707" s="163">
        <v>8566610</v>
      </c>
      <c r="E707" s="140">
        <f>IFERROR(_xlfn.NUMBERVALUE(Data[[#This Row],[CEDULA ]],",","."),_xlfn.NUMBERVALUE(Data[[#This Row],[CEDULA ]],".",","))</f>
        <v>8566610</v>
      </c>
      <c r="F707" s="140" t="str">
        <f>_xlfn.XLOOKUP(E707,[1]!Data[CEDULA],[1]!Data[CARGO],"No Existe",0,1)</f>
        <v>BARMAN</v>
      </c>
      <c r="G707" s="5" t="str">
        <f>_xlfn.XLOOKUP(E707,[1]!Data[CEDULA],[1]!Data[EMPRESA DONDE PRESTA SERVICIO],"No Existe",0,1)</f>
        <v>COMFAMILIAR ATLANTICO</v>
      </c>
      <c r="H707" s="5" t="str">
        <f>_xlfn.XLOOKUP(E707,[1]!Data[CEDULA],[1]!Data[UBICACIÓN],"No Existe",0,1)</f>
        <v>SEDE NORTE MERCADEO</v>
      </c>
      <c r="I707" s="5" t="s">
        <v>25912</v>
      </c>
      <c r="J707" s="111" t="str">
        <f>UPPER(TEXT(Data[[#This Row],[F. INICIO]],"mmmm"))</f>
        <v>FEBRERO</v>
      </c>
      <c r="K707" s="9">
        <v>2</v>
      </c>
      <c r="L707" s="11" t="s">
        <v>5</v>
      </c>
      <c r="M707" s="11" t="s">
        <v>25630</v>
      </c>
      <c r="N707" s="141" t="str">
        <f>_xlfn.XLOOKUP(D707,[1]!Data[CEDULA],[1]!Data[EPS/SURA],"No Existe",0,1)</f>
        <v>EPS/SURA</v>
      </c>
      <c r="O707" s="5">
        <f>YEAR(Data[[#This Row],[F. INICIO]])</f>
        <v>2017</v>
      </c>
      <c r="P707" s="17">
        <v>42774</v>
      </c>
      <c r="Q707" s="17">
        <v>42775</v>
      </c>
      <c r="R707" s="9" t="s">
        <v>8939</v>
      </c>
      <c r="S707" s="92" t="str">
        <f>IF(Data[[#This Row],[TIPO DE INCAPACIDAD]]="LICENCIA DE PATERNIDAD","Licencia de paternidad",IF(Data[[#This Row],[TIPO DE INCAPACIDAD]]="LICENCIA DE LUTO","Licencia de Luto",_xlfn.IFNA(VLOOKUP(R707,'CIE-10 PARA RIPS'!$A$6:B13872,2,0),"No especificado")))</f>
        <v>Rinofaringitis aguda [resfriado comun]</v>
      </c>
      <c r="T707" t="str">
        <f>IF(P707&lt;&gt;"", IF(P707&gt;0, IF(P707&lt;=DATE(YEAR(P707),MONTH(P707),DAY(P707)), IF(P707&gt;=DATE(YEAR(P707),MONTH(P707),1), IF(K707&gt;10, C707, IF(SUMIFS($K:$K, $C:$C, C707, $P:$P, "&gt;="&amp;DATE(YEAR(P707),MONTH(P707),1), $P:$P, "&lt;="&amp;EOMONTH(P707,0))&gt;10, C707, "")), ""))), "")</f>
        <v/>
      </c>
      <c r="U707" t="str">
        <f>IF(AND(P707&lt;&gt;"", P707&gt;=DATE(YEAR(P707),MONTH(P707),1), SUMIFS($K:$K, $C:$C, C707, $P:$P, "&gt;="&amp;DATE(YEAR(P707),MONTH(P707),1), $P:$P, "&lt;="&amp;EOMONTH(P707,0))&gt;10), K707, "")</f>
        <v/>
      </c>
      <c r="V707" t="str">
        <f>IF(AND(P707&lt;&gt;"", P707&gt;=DATE(YEAR(P707),MONTH(P707),1), SUMIFS($K:$K, $C:$C, C707, $P:$P, "&gt;="&amp;DATE(YEAR(P707),MONTH(P707),1), $P:$P, "&lt;="&amp;EOMONTH(P707,0))&gt;10), YEAR(P707), "")</f>
        <v/>
      </c>
      <c r="W707" t="str">
        <f>IF(AND(P707&lt;&gt;"", P707&gt;=DATE(YEAR(P707),MONTH(P707),1), SUMIFS($K:$K, $C:$C, C707, $P:$P, "&gt;="&amp;DATE(YEAR(P707),MONTH(P707),1), $P:$P, "&lt;="&amp;EOMONTH(P707,0))&gt;10), TEXT(P707, "MMMM"), "")</f>
        <v/>
      </c>
      <c r="X707" t="str" cm="1">
        <f t="array" ref="X707">IF(AND(P707&lt;&gt;"", P707&gt;=DATE(YEAR(P707),MONTH(P707),1), SUMIFS($K:$K, $C:$C, C707, $P:$P, "&gt;="&amp;DATE(YEAR(P707),MONTH(P707),1), $P:$P, "&lt;="&amp;EOMONTH(P707,0))&gt;10), _xlfn.TEXTJOIN(", ", TRUE, _xlfn._xlws.FILTER($R:$R, ($C:$C=C707) * ($P:$P&gt;=DATE(YEAR(P707),MONTH(P707),1)) * ($P:$P&lt;=EOMONTH(P707,0)))), "")</f>
        <v/>
      </c>
      <c r="Y707" t="str" cm="1">
        <f t="array" ref="Y707">IF(AND(P707&lt;&gt;"", P707&gt;=DATE(YEAR(P707),MONTH(P707),1), SUMIFS($K:$K, $C:$C, C707, $P:$P, "&gt;="&amp;DATE(YEAR(P707),MONTH(P707),1), $P:$P, "&lt;="&amp;EOMONTH(P707,0))&gt;10), _xlfn.TEXTJOIN(", ", TRUE, _xlfn._xlws.FILTER($S:$S, ($C:$C=C707) * ($P:$P&gt;=DATE(YEAR(P707),MONTH(P707),1)) * ($P:$P&lt;=EOMONTH(P707,0)))), "")</f>
        <v/>
      </c>
    </row>
    <row r="708" spans="1:25" x14ac:dyDescent="0.25">
      <c r="A708" s="83">
        <v>701</v>
      </c>
      <c r="B708" s="111" t="s">
        <v>26038</v>
      </c>
      <c r="C708" s="159" t="str">
        <f>_xlfn.XLOOKUP(D708,[1]!Data[CEDULA],[1]!Data[Nombre Completo],"No Existe",0,1)</f>
        <v>MARIA JOSE CASTILLO SALEJ</v>
      </c>
      <c r="D708" s="163">
        <v>1140854101</v>
      </c>
      <c r="E708" s="140">
        <f>IFERROR(_xlfn.NUMBERVALUE(Data[[#This Row],[CEDULA ]],",","."),_xlfn.NUMBERVALUE(Data[[#This Row],[CEDULA ]],".",","))</f>
        <v>1140854101</v>
      </c>
      <c r="F708" s="140" t="str">
        <f>_xlfn.XLOOKUP(E708,[1]!Data[CEDULA],[1]!Data[CARGO],"No Existe",0,1)</f>
        <v>AUXILIAR</v>
      </c>
      <c r="G708" s="11" t="str">
        <f>_xlfn.XLOOKUP(E708,[1]!Data[CEDULA],[1]!Data[EMPRESA DONDE PRESTA SERVICIO],"No Existe",0,1)</f>
        <v>COMFAMILIAR ATLANTICO</v>
      </c>
      <c r="H708" s="11" t="str">
        <f>_xlfn.XLOOKUP(E708,[1]!Data[CEDULA],[1]!Data[UBICACIÓN],"No Existe",0,1)</f>
        <v>TURIPANA</v>
      </c>
      <c r="I708" s="11" t="s">
        <v>25911</v>
      </c>
      <c r="J708" s="111" t="str">
        <f>UPPER(TEXT(Data[[#This Row],[F. INICIO]],"mmmm"))</f>
        <v>FEBRERO</v>
      </c>
      <c r="K708" s="13">
        <v>1</v>
      </c>
      <c r="L708" s="11" t="s">
        <v>5</v>
      </c>
      <c r="M708" s="11" t="s">
        <v>25630</v>
      </c>
      <c r="N708" s="141" t="str">
        <f>_xlfn.XLOOKUP(D708,[1]!Data[CEDULA],[1]!Data[EPS/SURA],"No Existe",0,1)</f>
        <v>EPS/SURA</v>
      </c>
      <c r="O708" s="5">
        <f>YEAR(Data[[#This Row],[F. INICIO]])</f>
        <v>2017</v>
      </c>
      <c r="P708" s="19">
        <v>42793</v>
      </c>
      <c r="Q708" s="19">
        <v>42793</v>
      </c>
      <c r="R708" s="8" t="s">
        <v>60</v>
      </c>
      <c r="S708" s="92" t="str">
        <f>IF(Data[[#This Row],[TIPO DE INCAPACIDAD]]="LICENCIA DE PATERNIDAD","Licencia de paternidad",IF(Data[[#This Row],[TIPO DE INCAPACIDAD]]="LICENCIA DE LUTO","Licencia de Luto",_xlfn.IFNA(VLOOKUP(R708,'CIE-10 PARA RIPS'!$A$6:B13873,2,0),"No especificado")))</f>
        <v>Infeccion intestinal viral, sin otra especificacion</v>
      </c>
      <c r="T708" t="str">
        <f>IF(P708&lt;&gt;"", IF(P708&gt;0, IF(P708&lt;=DATE(YEAR(P708),MONTH(P708),DAY(P708)), IF(P708&gt;=DATE(YEAR(P708),MONTH(P708),1), IF(K708&gt;10, C708, IF(SUMIFS($K:$K, $C:$C, C708, $P:$P, "&gt;="&amp;DATE(YEAR(P708),MONTH(P708),1), $P:$P, "&lt;="&amp;EOMONTH(P708,0))&gt;10, C708, "")), ""))), "")</f>
        <v/>
      </c>
      <c r="U708" t="str">
        <f>IF(AND(P708&lt;&gt;"", P708&gt;=DATE(YEAR(P708),MONTH(P708),1), SUMIFS($K:$K, $C:$C, C708, $P:$P, "&gt;="&amp;DATE(YEAR(P708),MONTH(P708),1), $P:$P, "&lt;="&amp;EOMONTH(P708,0))&gt;10), K708, "")</f>
        <v/>
      </c>
      <c r="V708" t="str">
        <f>IF(AND(P708&lt;&gt;"", P708&gt;=DATE(YEAR(P708),MONTH(P708),1), SUMIFS($K:$K, $C:$C, C708, $P:$P, "&gt;="&amp;DATE(YEAR(P708),MONTH(P708),1), $P:$P, "&lt;="&amp;EOMONTH(P708,0))&gt;10), YEAR(P708), "")</f>
        <v/>
      </c>
      <c r="W708" t="str">
        <f>IF(AND(P708&lt;&gt;"", P708&gt;=DATE(YEAR(P708),MONTH(P708),1), SUMIFS($K:$K, $C:$C, C708, $P:$P, "&gt;="&amp;DATE(YEAR(P708),MONTH(P708),1), $P:$P, "&lt;="&amp;EOMONTH(P708,0))&gt;10), TEXT(P708, "MMMM"), "")</f>
        <v/>
      </c>
      <c r="X708" t="str" cm="1">
        <f t="array" ref="X708">IF(AND(P708&lt;&gt;"", P708&gt;=DATE(YEAR(P708),MONTH(P708),1), SUMIFS($K:$K, $C:$C, C708, $P:$P, "&gt;="&amp;DATE(YEAR(P708),MONTH(P708),1), $P:$P, "&lt;="&amp;EOMONTH(P708,0))&gt;10), _xlfn.TEXTJOIN(", ", TRUE, _xlfn._xlws.FILTER($R:$R, ($C:$C=C708) * ($P:$P&gt;=DATE(YEAR(P708),MONTH(P708),1)) * ($P:$P&lt;=EOMONTH(P708,0)))), "")</f>
        <v/>
      </c>
      <c r="Y708" t="str" cm="1">
        <f t="array" ref="Y708">IF(AND(P708&lt;&gt;"", P708&gt;=DATE(YEAR(P708),MONTH(P708),1), SUMIFS($K:$K, $C:$C, C708, $P:$P, "&gt;="&amp;DATE(YEAR(P708),MONTH(P708),1), $P:$P, "&lt;="&amp;EOMONTH(P708,0))&gt;10), _xlfn.TEXTJOIN(", ", TRUE, _xlfn._xlws.FILTER($S:$S, ($C:$C=C708) * ($P:$P&gt;=DATE(YEAR(P708),MONTH(P708),1)) * ($P:$P&lt;=EOMONTH(P708,0)))), "")</f>
        <v/>
      </c>
    </row>
    <row r="709" spans="1:25" x14ac:dyDescent="0.25">
      <c r="A709" s="83">
        <v>702</v>
      </c>
      <c r="B709" s="111" t="s">
        <v>26038</v>
      </c>
      <c r="C709" s="159" t="str">
        <f>_xlfn.XLOOKUP(D709,[1]!Data[CEDULA],[1]!Data[Nombre Completo],"No Existe",0,1)</f>
        <v>ONIX MARIA MENA LOPEZ</v>
      </c>
      <c r="D709" s="163">
        <v>22564119</v>
      </c>
      <c r="E709" s="140">
        <f>IFERROR(_xlfn.NUMBERVALUE(Data[[#This Row],[CEDULA ]],",","."),_xlfn.NUMBERVALUE(Data[[#This Row],[CEDULA ]],".",","))</f>
        <v>22564119</v>
      </c>
      <c r="F709" s="140" t="str">
        <f>_xlfn.XLOOKUP(E709,[1]!Data[CEDULA],[1]!Data[CARGO],"No Existe",0,1)</f>
        <v>CAJERO(A)</v>
      </c>
      <c r="G709" s="5" t="str">
        <f>_xlfn.XLOOKUP(E709,[1]!Data[CEDULA],[1]!Data[EMPRESA DONDE PRESTA SERVICIO],"No Existe",0,1)</f>
        <v>COMFAMILIAR ATLANTICO</v>
      </c>
      <c r="H709" s="5" t="str">
        <f>_xlfn.XLOOKUP(E709,[1]!Data[CEDULA],[1]!Data[UBICACIÓN],"No Existe",0,1)</f>
        <v>C. ATENCION C.48</v>
      </c>
      <c r="I709" s="5" t="s">
        <v>25912</v>
      </c>
      <c r="J709" s="111" t="str">
        <f>UPPER(TEXT(Data[[#This Row],[F. INICIO]],"mmmm"))</f>
        <v>FEBRERO</v>
      </c>
      <c r="K709" s="9">
        <v>2</v>
      </c>
      <c r="L709" s="11" t="s">
        <v>5</v>
      </c>
      <c r="M709" s="11" t="s">
        <v>25630</v>
      </c>
      <c r="N709" s="141" t="str">
        <f>_xlfn.XLOOKUP(D709,[1]!Data[CEDULA],[1]!Data[EPS/SURA],"No Existe",0,1)</f>
        <v>SALUD TOTAL</v>
      </c>
      <c r="O709" s="5">
        <f>YEAR(Data[[#This Row],[F. INICIO]])</f>
        <v>2017</v>
      </c>
      <c r="P709" s="17">
        <v>42790</v>
      </c>
      <c r="Q709" s="18">
        <v>42791</v>
      </c>
      <c r="R709" s="4" t="s">
        <v>5597</v>
      </c>
      <c r="S709" s="92" t="str">
        <f>IF(Data[[#This Row],[TIPO DE INCAPACIDAD]]="LICENCIA DE PATERNIDAD","Licencia de paternidad",IF(Data[[#This Row],[TIPO DE INCAPACIDAD]]="LICENCIA DE LUTO","Licencia de Luto",_xlfn.IFNA(VLOOKUP(R709,'CIE-10 PARA RIPS'!$A$6:B13874,2,0),"No especificado")))</f>
        <v>Otros dolores abdominales y los no especificados</v>
      </c>
      <c r="T709" t="str">
        <f>IF(P709&lt;&gt;"", IF(P709&gt;0, IF(P709&lt;=DATE(YEAR(P709),MONTH(P709),DAY(P709)), IF(P709&gt;=DATE(YEAR(P709),MONTH(P709),1), IF(K709&gt;10, C709, IF(SUMIFS($K:$K, $C:$C, C709, $P:$P, "&gt;="&amp;DATE(YEAR(P709),MONTH(P709),1), $P:$P, "&lt;="&amp;EOMONTH(P709,0))&gt;10, C709, "")), ""))), "")</f>
        <v/>
      </c>
      <c r="U709" t="str">
        <f>IF(AND(P709&lt;&gt;"", P709&gt;=DATE(YEAR(P709),MONTH(P709),1), SUMIFS($K:$K, $C:$C, C709, $P:$P, "&gt;="&amp;DATE(YEAR(P709),MONTH(P709),1), $P:$P, "&lt;="&amp;EOMONTH(P709,0))&gt;10), K709, "")</f>
        <v/>
      </c>
      <c r="V709" t="str">
        <f>IF(AND(P709&lt;&gt;"", P709&gt;=DATE(YEAR(P709),MONTH(P709),1), SUMIFS($K:$K, $C:$C, C709, $P:$P, "&gt;="&amp;DATE(YEAR(P709),MONTH(P709),1), $P:$P, "&lt;="&amp;EOMONTH(P709,0))&gt;10), YEAR(P709), "")</f>
        <v/>
      </c>
      <c r="W709" t="str">
        <f>IF(AND(P709&lt;&gt;"", P709&gt;=DATE(YEAR(P709),MONTH(P709),1), SUMIFS($K:$K, $C:$C, C709, $P:$P, "&gt;="&amp;DATE(YEAR(P709),MONTH(P709),1), $P:$P, "&lt;="&amp;EOMONTH(P709,0))&gt;10), TEXT(P709, "MMMM"), "")</f>
        <v/>
      </c>
      <c r="X709" t="str" cm="1">
        <f t="array" ref="X709">IF(AND(P709&lt;&gt;"", P709&gt;=DATE(YEAR(P709),MONTH(P709),1), SUMIFS($K:$K, $C:$C, C709, $P:$P, "&gt;="&amp;DATE(YEAR(P709),MONTH(P709),1), $P:$P, "&lt;="&amp;EOMONTH(P709,0))&gt;10), _xlfn.TEXTJOIN(", ", TRUE, _xlfn._xlws.FILTER($R:$R, ($C:$C=C709) * ($P:$P&gt;=DATE(YEAR(P709),MONTH(P709),1)) * ($P:$P&lt;=EOMONTH(P709,0)))), "")</f>
        <v/>
      </c>
      <c r="Y709" t="str" cm="1">
        <f t="array" ref="Y709">IF(AND(P709&lt;&gt;"", P709&gt;=DATE(YEAR(P709),MONTH(P709),1), SUMIFS($K:$K, $C:$C, C709, $P:$P, "&gt;="&amp;DATE(YEAR(P709),MONTH(P709),1), $P:$P, "&lt;="&amp;EOMONTH(P709,0))&gt;10), _xlfn.TEXTJOIN(", ", TRUE, _xlfn._xlws.FILTER($S:$S, ($C:$C=C709) * ($P:$P&gt;=DATE(YEAR(P709),MONTH(P709),1)) * ($P:$P&lt;=EOMONTH(P709,0)))), "")</f>
        <v/>
      </c>
    </row>
    <row r="710" spans="1:25" x14ac:dyDescent="0.25">
      <c r="A710" s="83">
        <v>703</v>
      </c>
      <c r="B710" s="111" t="s">
        <v>26038</v>
      </c>
      <c r="C710" s="159" t="str">
        <f>_xlfn.XLOOKUP(D710,[1]!Data[CEDULA],[1]!Data[Nombre Completo],"No Existe",0,1)</f>
        <v>ONELL JUSTIN CERA BOLAÑO</v>
      </c>
      <c r="D710" s="163">
        <v>1140814061</v>
      </c>
      <c r="E710" s="140">
        <f>IFERROR(_xlfn.NUMBERVALUE(Data[[#This Row],[CEDULA ]],",","."),_xlfn.NUMBERVALUE(Data[[#This Row],[CEDULA ]],".",","))</f>
        <v>1140814061</v>
      </c>
      <c r="F710" s="140" t="str">
        <f>_xlfn.XLOOKUP(E710,[1]!Data[CEDULA],[1]!Data[CARGO],"No Existe",0,1)</f>
        <v>AUXILIAR</v>
      </c>
      <c r="G710" s="11" t="str">
        <f>_xlfn.XLOOKUP(E710,[1]!Data[CEDULA],[1]!Data[EMPRESA DONDE PRESTA SERVICIO],"No Existe",0,1)</f>
        <v>COMFAMILIAR ATLANTICO</v>
      </c>
      <c r="H710" s="11" t="str">
        <f>_xlfn.XLOOKUP(E710,[1]!Data[CEDULA],[1]!Data[UBICACIÓN],"No Existe",0,1)</f>
        <v>SUBSIDIO</v>
      </c>
      <c r="I710" s="11" t="s">
        <v>25912</v>
      </c>
      <c r="J710" s="111" t="str">
        <f>UPPER(TEXT(Data[[#This Row],[F. INICIO]],"mmmm"))</f>
        <v>FEBRERO</v>
      </c>
      <c r="K710" s="13">
        <v>2</v>
      </c>
      <c r="L710" s="11" t="s">
        <v>5</v>
      </c>
      <c r="M710" s="11" t="s">
        <v>25630</v>
      </c>
      <c r="N710" s="141" t="str">
        <f>_xlfn.XLOOKUP(D710,[1]!Data[CEDULA],[1]!Data[EPS/SURA],"No Existe",0,1)</f>
        <v>EPS/SURA</v>
      </c>
      <c r="O710" s="5">
        <f>YEAR(Data[[#This Row],[F. INICIO]])</f>
        <v>2017</v>
      </c>
      <c r="P710" s="19">
        <v>42789</v>
      </c>
      <c r="Q710" s="19">
        <v>42790</v>
      </c>
      <c r="R710" s="4" t="s">
        <v>7682</v>
      </c>
      <c r="S710" s="92" t="str">
        <f>IF(Data[[#This Row],[TIPO DE INCAPACIDAD]]="LICENCIA DE PATERNIDAD","Licencia de paternidad",IF(Data[[#This Row],[TIPO DE INCAPACIDAD]]="LICENCIA DE LUTO","Licencia de Luto",_xlfn.IFNA(VLOOKUP(R710,'CIE-10 PARA RIPS'!$A$6:B13875,2,0),"No especificado")))</f>
        <v>Lumbago no especificado</v>
      </c>
      <c r="T710" t="str">
        <f>IF(P710&lt;&gt;"", IF(P710&gt;0, IF(P710&lt;=DATE(YEAR(P710),MONTH(P710),DAY(P710)), IF(P710&gt;=DATE(YEAR(P710),MONTH(P710),1), IF(K710&gt;10, C710, IF(SUMIFS($K:$K, $C:$C, C710, $P:$P, "&gt;="&amp;DATE(YEAR(P710),MONTH(P710),1), $P:$P, "&lt;="&amp;EOMONTH(P710,0))&gt;10, C710, "")), ""))), "")</f>
        <v/>
      </c>
      <c r="U710" t="str">
        <f>IF(AND(P710&lt;&gt;"", P710&gt;=DATE(YEAR(P710),MONTH(P710),1), SUMIFS($K:$K, $C:$C, C710, $P:$P, "&gt;="&amp;DATE(YEAR(P710),MONTH(P710),1), $P:$P, "&lt;="&amp;EOMONTH(P710,0))&gt;10), K710, "")</f>
        <v/>
      </c>
      <c r="V710" t="str">
        <f>IF(AND(P710&lt;&gt;"", P710&gt;=DATE(YEAR(P710),MONTH(P710),1), SUMIFS($K:$K, $C:$C, C710, $P:$P, "&gt;="&amp;DATE(YEAR(P710),MONTH(P710),1), $P:$P, "&lt;="&amp;EOMONTH(P710,0))&gt;10), YEAR(P710), "")</f>
        <v/>
      </c>
      <c r="W710" t="str">
        <f>IF(AND(P710&lt;&gt;"", P710&gt;=DATE(YEAR(P710),MONTH(P710),1), SUMIFS($K:$K, $C:$C, C710, $P:$P, "&gt;="&amp;DATE(YEAR(P710),MONTH(P710),1), $P:$P, "&lt;="&amp;EOMONTH(P710,0))&gt;10), TEXT(P710, "MMMM"), "")</f>
        <v/>
      </c>
      <c r="X710" t="str" cm="1">
        <f t="array" ref="X710">IF(AND(P710&lt;&gt;"", P710&gt;=DATE(YEAR(P710),MONTH(P710),1), SUMIFS($K:$K, $C:$C, C710, $P:$P, "&gt;="&amp;DATE(YEAR(P710),MONTH(P710),1), $P:$P, "&lt;="&amp;EOMONTH(P710,0))&gt;10), _xlfn.TEXTJOIN(", ", TRUE, _xlfn._xlws.FILTER($R:$R, ($C:$C=C710) * ($P:$P&gt;=DATE(YEAR(P710),MONTH(P710),1)) * ($P:$P&lt;=EOMONTH(P710,0)))), "")</f>
        <v/>
      </c>
      <c r="Y710" t="str" cm="1">
        <f t="array" ref="Y710">IF(AND(P710&lt;&gt;"", P710&gt;=DATE(YEAR(P710),MONTH(P710),1), SUMIFS($K:$K, $C:$C, C710, $P:$P, "&gt;="&amp;DATE(YEAR(P710),MONTH(P710),1), $P:$P, "&lt;="&amp;EOMONTH(P710,0))&gt;10), _xlfn.TEXTJOIN(", ", TRUE, _xlfn._xlws.FILTER($S:$S, ($C:$C=C710) * ($P:$P&gt;=DATE(YEAR(P710),MONTH(P710),1)) * ($P:$P&lt;=EOMONTH(P710,0)))), "")</f>
        <v/>
      </c>
    </row>
    <row r="711" spans="1:25" x14ac:dyDescent="0.25">
      <c r="A711" s="83">
        <v>704</v>
      </c>
      <c r="B711" s="111" t="s">
        <v>26038</v>
      </c>
      <c r="C711" s="159" t="str">
        <f>_xlfn.XLOOKUP(D711,[1]!Data[CEDULA],[1]!Data[Nombre Completo],"No Existe",0,1)</f>
        <v>LUIS ALFONSO CORONELL OLIVEROS</v>
      </c>
      <c r="D711" s="163">
        <v>1044392852</v>
      </c>
      <c r="E711" s="140">
        <f>IFERROR(_xlfn.NUMBERVALUE(Data[[#This Row],[CEDULA ]],",","."),_xlfn.NUMBERVALUE(Data[[#This Row],[CEDULA ]],".",","))</f>
        <v>1044392852</v>
      </c>
      <c r="F711" s="140" t="str">
        <f>_xlfn.XLOOKUP(E711,[1]!Data[CEDULA],[1]!Data[CARGO],"No Existe",0,1)</f>
        <v>COLABORADOR</v>
      </c>
      <c r="G711" s="16" t="str">
        <f>_xlfn.XLOOKUP(E711,[1]!Data[CEDULA],[1]!Data[EMPRESA DONDE PRESTA SERVICIO],"No Existe",0,1)</f>
        <v>COMFAMILIAR ATLANTICO</v>
      </c>
      <c r="H711" s="16" t="str">
        <f>_xlfn.XLOOKUP(E711,[1]!Data[CEDULA],[1]!Data[UBICACIÓN],"No Existe",0,1)</f>
        <v>TURIPANA</v>
      </c>
      <c r="I711" s="16" t="s">
        <v>25912</v>
      </c>
      <c r="J711" s="111" t="str">
        <f>UPPER(TEXT(Data[[#This Row],[F. INICIO]],"mmmm"))</f>
        <v>FEBRERO</v>
      </c>
      <c r="K711" s="9">
        <v>2</v>
      </c>
      <c r="L711" s="11" t="s">
        <v>5</v>
      </c>
      <c r="M711" s="11" t="s">
        <v>25630</v>
      </c>
      <c r="N711" s="141" t="str">
        <f>_xlfn.XLOOKUP(D711,[1]!Data[CEDULA],[1]!Data[EPS/SURA],"No Existe",0,1)</f>
        <v>FAMISANAR</v>
      </c>
      <c r="O711" s="5">
        <f>YEAR(Data[[#This Row],[F. INICIO]])</f>
        <v>2017</v>
      </c>
      <c r="P711" s="19">
        <v>42784</v>
      </c>
      <c r="Q711" s="18">
        <v>42785</v>
      </c>
      <c r="R711" s="24" t="s">
        <v>9886</v>
      </c>
      <c r="S711" s="92" t="str">
        <f>IF(Data[[#This Row],[TIPO DE INCAPACIDAD]]="LICENCIA DE PATERNIDAD","Licencia de paternidad",IF(Data[[#This Row],[TIPO DE INCAPACIDAD]]="LICENCIA DE LUTO","Licencia de Luto",_xlfn.IFNA(VLOOKUP(R711,'CIE-10 PARA RIPS'!$A$6:B13876,2,0),"No especificado")))</f>
        <v>Cefalea debida a tension</v>
      </c>
      <c r="T711" t="str">
        <f>IF(P711&lt;&gt;"", IF(P711&gt;0, IF(P711&lt;=DATE(YEAR(P711),MONTH(P711),DAY(P711)), IF(P711&gt;=DATE(YEAR(P711),MONTH(P711),1), IF(K711&gt;10, C711, IF(SUMIFS($K:$K, $C:$C, C711, $P:$P, "&gt;="&amp;DATE(YEAR(P711),MONTH(P711),1), $P:$P, "&lt;="&amp;EOMONTH(P711,0))&gt;10, C711, "")), ""))), "")</f>
        <v/>
      </c>
      <c r="U711" t="str">
        <f>IF(AND(P711&lt;&gt;"", P711&gt;=DATE(YEAR(P711),MONTH(P711),1), SUMIFS($K:$K, $C:$C, C711, $P:$P, "&gt;="&amp;DATE(YEAR(P711),MONTH(P711),1), $P:$P, "&lt;="&amp;EOMONTH(P711,0))&gt;10), K711, "")</f>
        <v/>
      </c>
      <c r="V711" t="str">
        <f>IF(AND(P711&lt;&gt;"", P711&gt;=DATE(YEAR(P711),MONTH(P711),1), SUMIFS($K:$K, $C:$C, C711, $P:$P, "&gt;="&amp;DATE(YEAR(P711),MONTH(P711),1), $P:$P, "&lt;="&amp;EOMONTH(P711,0))&gt;10), YEAR(P711), "")</f>
        <v/>
      </c>
      <c r="W711" t="str">
        <f>IF(AND(P711&lt;&gt;"", P711&gt;=DATE(YEAR(P711),MONTH(P711),1), SUMIFS($K:$K, $C:$C, C711, $P:$P, "&gt;="&amp;DATE(YEAR(P711),MONTH(P711),1), $P:$P, "&lt;="&amp;EOMONTH(P711,0))&gt;10), TEXT(P711, "MMMM"), "")</f>
        <v/>
      </c>
      <c r="X711" t="str" cm="1">
        <f t="array" ref="X711">IF(AND(P711&lt;&gt;"", P711&gt;=DATE(YEAR(P711),MONTH(P711),1), SUMIFS($K:$K, $C:$C, C711, $P:$P, "&gt;="&amp;DATE(YEAR(P711),MONTH(P711),1), $P:$P, "&lt;="&amp;EOMONTH(P711,0))&gt;10), _xlfn.TEXTJOIN(", ", TRUE, _xlfn._xlws.FILTER($R:$R, ($C:$C=C711) * ($P:$P&gt;=DATE(YEAR(P711),MONTH(P711),1)) * ($P:$P&lt;=EOMONTH(P711,0)))), "")</f>
        <v/>
      </c>
      <c r="Y711" t="str" cm="1">
        <f t="array" ref="Y711">IF(AND(P711&lt;&gt;"", P711&gt;=DATE(YEAR(P711),MONTH(P711),1), SUMIFS($K:$K, $C:$C, C711, $P:$P, "&gt;="&amp;DATE(YEAR(P711),MONTH(P711),1), $P:$P, "&lt;="&amp;EOMONTH(P711,0))&gt;10), _xlfn.TEXTJOIN(", ", TRUE, _xlfn._xlws.FILTER($S:$S, ($C:$C=C711) * ($P:$P&gt;=DATE(YEAR(P711),MONTH(P711),1)) * ($P:$P&lt;=EOMONTH(P711,0)))), "")</f>
        <v/>
      </c>
    </row>
    <row r="712" spans="1:25" x14ac:dyDescent="0.25">
      <c r="A712" s="83">
        <v>705</v>
      </c>
      <c r="B712" s="111" t="s">
        <v>26038</v>
      </c>
      <c r="C712" s="159" t="str">
        <f>_xlfn.XLOOKUP(D712,[1]!Data[CEDULA],[1]!Data[Nombre Completo],"No Existe",0,1)</f>
        <v>LUIS ALFONSO CORONELL OLIVEROS</v>
      </c>
      <c r="D712" s="163">
        <v>1044392852</v>
      </c>
      <c r="E712" s="140">
        <f>IFERROR(_xlfn.NUMBERVALUE(Data[[#This Row],[CEDULA ]],",","."),_xlfn.NUMBERVALUE(Data[[#This Row],[CEDULA ]],".",","))</f>
        <v>1044392852</v>
      </c>
      <c r="F712" s="140" t="str">
        <f>_xlfn.XLOOKUP(E712,[1]!Data[CEDULA],[1]!Data[CARGO],"No Existe",0,1)</f>
        <v>COLABORADOR</v>
      </c>
      <c r="G712" s="11" t="str">
        <f>_xlfn.XLOOKUP(E712,[1]!Data[CEDULA],[1]!Data[EMPRESA DONDE PRESTA SERVICIO],"No Existe",0,1)</f>
        <v>COMFAMILIAR ATLANTICO</v>
      </c>
      <c r="H712" s="11" t="str">
        <f>_xlfn.XLOOKUP(E712,[1]!Data[CEDULA],[1]!Data[UBICACIÓN],"No Existe",0,1)</f>
        <v>TURIPANA</v>
      </c>
      <c r="I712" s="11" t="s">
        <v>25912</v>
      </c>
      <c r="J712" s="111" t="str">
        <f>UPPER(TEXT(Data[[#This Row],[F. INICIO]],"mmmm"))</f>
        <v>FEBRERO</v>
      </c>
      <c r="K712" s="13">
        <v>2</v>
      </c>
      <c r="L712" s="11" t="s">
        <v>5</v>
      </c>
      <c r="M712" s="11" t="s">
        <v>25630</v>
      </c>
      <c r="N712" s="141" t="str">
        <f>_xlfn.XLOOKUP(D712,[1]!Data[CEDULA],[1]!Data[EPS/SURA],"No Existe",0,1)</f>
        <v>FAMISANAR</v>
      </c>
      <c r="O712" s="5">
        <f>YEAR(Data[[#This Row],[F. INICIO]])</f>
        <v>2017</v>
      </c>
      <c r="P712" s="19">
        <v>42786</v>
      </c>
      <c r="Q712" s="18">
        <v>42787</v>
      </c>
      <c r="R712" s="24" t="s">
        <v>9886</v>
      </c>
      <c r="S712" s="92" t="str">
        <f>IF(Data[[#This Row],[TIPO DE INCAPACIDAD]]="LICENCIA DE PATERNIDAD","Licencia de paternidad",IF(Data[[#This Row],[TIPO DE INCAPACIDAD]]="LICENCIA DE LUTO","Licencia de Luto",_xlfn.IFNA(VLOOKUP(R712,'CIE-10 PARA RIPS'!$A$6:B13877,2,0),"No especificado")))</f>
        <v>Cefalea debida a tension</v>
      </c>
      <c r="T712" t="str">
        <f>IF(P712&lt;&gt;"", IF(P712&gt;0, IF(P712&lt;=DATE(YEAR(P712),MONTH(P712),DAY(P712)), IF(P712&gt;=DATE(YEAR(P712),MONTH(P712),1), IF(K712&gt;10, C712, IF(SUMIFS($K:$K, $C:$C, C712, $P:$P, "&gt;="&amp;DATE(YEAR(P712),MONTH(P712),1), $P:$P, "&lt;="&amp;EOMONTH(P712,0))&gt;10, C712, "")), ""))), "")</f>
        <v/>
      </c>
      <c r="U712" t="str">
        <f>IF(AND(P712&lt;&gt;"", P712&gt;=DATE(YEAR(P712),MONTH(P712),1), SUMIFS($K:$K, $C:$C, C712, $P:$P, "&gt;="&amp;DATE(YEAR(P712),MONTH(P712),1), $P:$P, "&lt;="&amp;EOMONTH(P712,0))&gt;10), K712, "")</f>
        <v/>
      </c>
      <c r="V712" t="str">
        <f>IF(AND(P712&lt;&gt;"", P712&gt;=DATE(YEAR(P712),MONTH(P712),1), SUMIFS($K:$K, $C:$C, C712, $P:$P, "&gt;="&amp;DATE(YEAR(P712),MONTH(P712),1), $P:$P, "&lt;="&amp;EOMONTH(P712,0))&gt;10), YEAR(P712), "")</f>
        <v/>
      </c>
      <c r="W712" t="str">
        <f>IF(AND(P712&lt;&gt;"", P712&gt;=DATE(YEAR(P712),MONTH(P712),1), SUMIFS($K:$K, $C:$C, C712, $P:$P, "&gt;="&amp;DATE(YEAR(P712),MONTH(P712),1), $P:$P, "&lt;="&amp;EOMONTH(P712,0))&gt;10), TEXT(P712, "MMMM"), "")</f>
        <v/>
      </c>
      <c r="X712" t="str" cm="1">
        <f t="array" ref="X712">IF(AND(P712&lt;&gt;"", P712&gt;=DATE(YEAR(P712),MONTH(P712),1), SUMIFS($K:$K, $C:$C, C712, $P:$P, "&gt;="&amp;DATE(YEAR(P712),MONTH(P712),1), $P:$P, "&lt;="&amp;EOMONTH(P712,0))&gt;10), _xlfn.TEXTJOIN(", ", TRUE, _xlfn._xlws.FILTER($R:$R, ($C:$C=C712) * ($P:$P&gt;=DATE(YEAR(P712),MONTH(P712),1)) * ($P:$P&lt;=EOMONTH(P712,0)))), "")</f>
        <v/>
      </c>
      <c r="Y712" t="str" cm="1">
        <f t="array" ref="Y712">IF(AND(P712&lt;&gt;"", P712&gt;=DATE(YEAR(P712),MONTH(P712),1), SUMIFS($K:$K, $C:$C, C712, $P:$P, "&gt;="&amp;DATE(YEAR(P712),MONTH(P712),1), $P:$P, "&lt;="&amp;EOMONTH(P712,0))&gt;10), _xlfn.TEXTJOIN(", ", TRUE, _xlfn._xlws.FILTER($S:$S, ($C:$C=C712) * ($P:$P&gt;=DATE(YEAR(P712),MONTH(P712),1)) * ($P:$P&lt;=EOMONTH(P712,0)))), "")</f>
        <v/>
      </c>
    </row>
    <row r="713" spans="1:25" x14ac:dyDescent="0.25">
      <c r="A713" s="83">
        <v>706</v>
      </c>
      <c r="B713" s="111" t="s">
        <v>26038</v>
      </c>
      <c r="C713" s="159" t="str">
        <f>_xlfn.XLOOKUP(D713,[1]!Data[CEDULA],[1]!Data[Nombre Completo],"No Existe",0,1)</f>
        <v>RUBEN DARIO MERCADO SALAS</v>
      </c>
      <c r="D713" s="162">
        <v>3715133</v>
      </c>
      <c r="E713" s="139">
        <f>IFERROR(_xlfn.NUMBERVALUE(Data[[#This Row],[CEDULA ]],",","."),_xlfn.NUMBERVALUE(Data[[#This Row],[CEDULA ]],".",","))</f>
        <v>3715133</v>
      </c>
      <c r="F713" s="139" t="str">
        <f>_xlfn.XLOOKUP(E713,[1]!Data[CEDULA],[1]!Data[CARGO],"No Existe",0,1)</f>
        <v>SUPERNUMERARIO(A)</v>
      </c>
      <c r="G713" s="5" t="str">
        <f>_xlfn.XLOOKUP(E713,[1]!Data[CEDULA],[1]!Data[EMPRESA DONDE PRESTA SERVICIO],"No Existe",0,1)</f>
        <v>COMFAMILIAR ATLANTICO</v>
      </c>
      <c r="H713" s="5" t="str">
        <f>_xlfn.XLOOKUP(E713,[1]!Data[CEDULA],[1]!Data[UBICACIÓN],"No Existe",0,1)</f>
        <v>SEDE NORTE</v>
      </c>
      <c r="I713" s="11" t="s">
        <v>25912</v>
      </c>
      <c r="J713" s="111" t="str">
        <f>UPPER(TEXT(Data[[#This Row],[F. INICIO]],"mmmm"))</f>
        <v>JUNIO</v>
      </c>
      <c r="K713" s="13">
        <v>3</v>
      </c>
      <c r="L713" s="11" t="s">
        <v>5</v>
      </c>
      <c r="M713" s="11" t="s">
        <v>25630</v>
      </c>
      <c r="N713" s="141" t="str">
        <f>_xlfn.XLOOKUP(D713,[1]!Data[CEDULA],[1]!Data[EPS/SURA],"No Existe",0,1)</f>
        <v>FAMISANAR</v>
      </c>
      <c r="O713" s="5">
        <f>YEAR(Data[[#This Row],[F. INICIO]])</f>
        <v>2017</v>
      </c>
      <c r="P713" s="19">
        <v>42898</v>
      </c>
      <c r="Q713" s="18">
        <v>42900</v>
      </c>
      <c r="R713" s="4" t="s">
        <v>7699</v>
      </c>
      <c r="S713" s="92" t="str">
        <f>IF(Data[[#This Row],[TIPO DE INCAPACIDAD]]="LICENCIA DE PATERNIDAD","Licencia de paternidad",IF(Data[[#This Row],[TIPO DE INCAPACIDAD]]="LICENCIA DE LUTO","Licencia de Luto",_xlfn.IFNA(VLOOKUP(R713,'CIE-10 PARA RIPS'!$A$6:B13878,2,0),"No especificado")))</f>
        <v>Trastornos de disco lumbar y otros, con radiculopatia</v>
      </c>
      <c r="T713" t="str">
        <f>IF(P713&lt;&gt;"", IF(P713&gt;0, IF(P713&lt;=DATE(YEAR(P713),MONTH(P713),DAY(P713)), IF(P713&gt;=DATE(YEAR(P713),MONTH(P713),1), IF(K713&gt;10, C713, IF(SUMIFS($K:$K, $C:$C, C713, $P:$P, "&gt;="&amp;DATE(YEAR(P713),MONTH(P713),1), $P:$P, "&lt;="&amp;EOMONTH(P713,0))&gt;10, C713, "")), ""))), "")</f>
        <v/>
      </c>
      <c r="U713" t="str">
        <f>IF(AND(P713&lt;&gt;"", P713&gt;=DATE(YEAR(P713),MONTH(P713),1), SUMIFS($K:$K, $C:$C, C713, $P:$P, "&gt;="&amp;DATE(YEAR(P713),MONTH(P713),1), $P:$P, "&lt;="&amp;EOMONTH(P713,0))&gt;10), K713, "")</f>
        <v/>
      </c>
      <c r="V713" t="str">
        <f>IF(AND(P713&lt;&gt;"", P713&gt;=DATE(YEAR(P713),MONTH(P713),1), SUMIFS($K:$K, $C:$C, C713, $P:$P, "&gt;="&amp;DATE(YEAR(P713),MONTH(P713),1), $P:$P, "&lt;="&amp;EOMONTH(P713,0))&gt;10), YEAR(P713), "")</f>
        <v/>
      </c>
      <c r="W713" t="str">
        <f>IF(AND(P713&lt;&gt;"", P713&gt;=DATE(YEAR(P713),MONTH(P713),1), SUMIFS($K:$K, $C:$C, C713, $P:$P, "&gt;="&amp;DATE(YEAR(P713),MONTH(P713),1), $P:$P, "&lt;="&amp;EOMONTH(P713,0))&gt;10), TEXT(P713, "MMMM"), "")</f>
        <v/>
      </c>
      <c r="X713" t="str" cm="1">
        <f t="array" ref="X713">IF(AND(P713&lt;&gt;"", P713&gt;=DATE(YEAR(P713),MONTH(P713),1), SUMIFS($K:$K, $C:$C, C713, $P:$P, "&gt;="&amp;DATE(YEAR(P713),MONTH(P713),1), $P:$P, "&lt;="&amp;EOMONTH(P713,0))&gt;10), _xlfn.TEXTJOIN(", ", TRUE, _xlfn._xlws.FILTER($R:$R, ($C:$C=C713) * ($P:$P&gt;=DATE(YEAR(P713),MONTH(P713),1)) * ($P:$P&lt;=EOMONTH(P713,0)))), "")</f>
        <v/>
      </c>
      <c r="Y713" t="str" cm="1">
        <f t="array" ref="Y713">IF(AND(P713&lt;&gt;"", P713&gt;=DATE(YEAR(P713),MONTH(P713),1), SUMIFS($K:$K, $C:$C, C713, $P:$P, "&gt;="&amp;DATE(YEAR(P713),MONTH(P713),1), $P:$P, "&lt;="&amp;EOMONTH(P713,0))&gt;10), _xlfn.TEXTJOIN(", ", TRUE, _xlfn._xlws.FILTER($S:$S, ($C:$C=C713) * ($P:$P&gt;=DATE(YEAR(P713),MONTH(P713),1)) * ($P:$P&lt;=EOMONTH(P713,0)))), "")</f>
        <v/>
      </c>
    </row>
    <row r="714" spans="1:25" x14ac:dyDescent="0.25">
      <c r="A714" s="83">
        <v>707</v>
      </c>
      <c r="B714" s="111" t="s">
        <v>26038</v>
      </c>
      <c r="C714" s="159" t="str">
        <f>_xlfn.XLOOKUP(D714,[1]!Data[CEDULA],[1]!Data[Nombre Completo],"No Existe",0,1)</f>
        <v>MARLON ENRIQUE TAFUR BERMEJO</v>
      </c>
      <c r="D714" s="163">
        <v>8866777</v>
      </c>
      <c r="E714" s="140">
        <f>IFERROR(_xlfn.NUMBERVALUE(Data[[#This Row],[CEDULA ]],",","."),_xlfn.NUMBERVALUE(Data[[#This Row],[CEDULA ]],".",","))</f>
        <v>8866777</v>
      </c>
      <c r="F714" s="140" t="str">
        <f>_xlfn.XLOOKUP(E714,[1]!Data[CEDULA],[1]!Data[CARGO],"No Existe",0,1)</f>
        <v>MESERO</v>
      </c>
      <c r="G714" s="5" t="str">
        <f>_xlfn.XLOOKUP(E714,[1]!Data[CEDULA],[1]!Data[EMPRESA DONDE PRESTA SERVICIO],"No Existe",0,1)</f>
        <v>COMFAMILIAR ATLANTICO</v>
      </c>
      <c r="H714" s="5" t="str">
        <f>_xlfn.XLOOKUP(E714,[1]!Data[CEDULA],[1]!Data[UBICACIÓN],"No Existe",0,1)</f>
        <v>CLUB SOCIAL</v>
      </c>
      <c r="I714" s="11" t="s">
        <v>25912</v>
      </c>
      <c r="J714" s="111" t="str">
        <f>UPPER(TEXT(Data[[#This Row],[F. INICIO]],"mmmm"))</f>
        <v>JUNIO</v>
      </c>
      <c r="K714" s="9">
        <v>2</v>
      </c>
      <c r="L714" s="11" t="s">
        <v>5</v>
      </c>
      <c r="M714" s="11" t="s">
        <v>25630</v>
      </c>
      <c r="N714" s="141" t="str">
        <f>_xlfn.XLOOKUP(D714,[1]!Data[CEDULA],[1]!Data[EPS/SURA],"No Existe",0,1)</f>
        <v>SALUD TOTAL</v>
      </c>
      <c r="O714" s="5">
        <f>YEAR(Data[[#This Row],[F. INICIO]])</f>
        <v>2017</v>
      </c>
      <c r="P714" s="19">
        <v>42903</v>
      </c>
      <c r="Q714" s="18">
        <v>42904</v>
      </c>
      <c r="R714" s="4" t="s">
        <v>7682</v>
      </c>
      <c r="S714" s="92" t="str">
        <f>IF(Data[[#This Row],[TIPO DE INCAPACIDAD]]="LICENCIA DE PATERNIDAD","Licencia de paternidad",IF(Data[[#This Row],[TIPO DE INCAPACIDAD]]="LICENCIA DE LUTO","Licencia de Luto",_xlfn.IFNA(VLOOKUP(R714,'CIE-10 PARA RIPS'!$A$6:B13879,2,0),"No especificado")))</f>
        <v>Lumbago no especificado</v>
      </c>
      <c r="T714" t="str">
        <f>IF(P714&lt;&gt;"", IF(P714&gt;0, IF(P714&lt;=DATE(YEAR(P714),MONTH(P714),DAY(P714)), IF(P714&gt;=DATE(YEAR(P714),MONTH(P714),1), IF(K714&gt;10, C714, IF(SUMIFS($K:$K, $C:$C, C714, $P:$P, "&gt;="&amp;DATE(YEAR(P714),MONTH(P714),1), $P:$P, "&lt;="&amp;EOMONTH(P714,0))&gt;10, C714, "")), ""))), "")</f>
        <v/>
      </c>
      <c r="U714" t="str">
        <f>IF(AND(P714&lt;&gt;"", P714&gt;=DATE(YEAR(P714),MONTH(P714),1), SUMIFS($K:$K, $C:$C, C714, $P:$P, "&gt;="&amp;DATE(YEAR(P714),MONTH(P714),1), $P:$P, "&lt;="&amp;EOMONTH(P714,0))&gt;10), K714, "")</f>
        <v/>
      </c>
      <c r="V714" t="str">
        <f>IF(AND(P714&lt;&gt;"", P714&gt;=DATE(YEAR(P714),MONTH(P714),1), SUMIFS($K:$K, $C:$C, C714, $P:$P, "&gt;="&amp;DATE(YEAR(P714),MONTH(P714),1), $P:$P, "&lt;="&amp;EOMONTH(P714,0))&gt;10), YEAR(P714), "")</f>
        <v/>
      </c>
      <c r="W714" t="str">
        <f>IF(AND(P714&lt;&gt;"", P714&gt;=DATE(YEAR(P714),MONTH(P714),1), SUMIFS($K:$K, $C:$C, C714, $P:$P, "&gt;="&amp;DATE(YEAR(P714),MONTH(P714),1), $P:$P, "&lt;="&amp;EOMONTH(P714,0))&gt;10), TEXT(P714, "MMMM"), "")</f>
        <v/>
      </c>
      <c r="X714" t="str" cm="1">
        <f t="array" ref="X714">IF(AND(P714&lt;&gt;"", P714&gt;=DATE(YEAR(P714),MONTH(P714),1), SUMIFS($K:$K, $C:$C, C714, $P:$P, "&gt;="&amp;DATE(YEAR(P714),MONTH(P714),1), $P:$P, "&lt;="&amp;EOMONTH(P714,0))&gt;10), _xlfn.TEXTJOIN(", ", TRUE, _xlfn._xlws.FILTER($R:$R, ($C:$C=C714) * ($P:$P&gt;=DATE(YEAR(P714),MONTH(P714),1)) * ($P:$P&lt;=EOMONTH(P714,0)))), "")</f>
        <v/>
      </c>
      <c r="Y714" t="str" cm="1">
        <f t="array" ref="Y714">IF(AND(P714&lt;&gt;"", P714&gt;=DATE(YEAR(P714),MONTH(P714),1), SUMIFS($K:$K, $C:$C, C714, $P:$P, "&gt;="&amp;DATE(YEAR(P714),MONTH(P714),1), $P:$P, "&lt;="&amp;EOMONTH(P714,0))&gt;10), _xlfn.TEXTJOIN(", ", TRUE, _xlfn._xlws.FILTER($S:$S, ($C:$C=C714) * ($P:$P&gt;=DATE(YEAR(P714),MONTH(P714),1)) * ($P:$P&lt;=EOMONTH(P714,0)))), "")</f>
        <v/>
      </c>
    </row>
    <row r="715" spans="1:25" ht="30" x14ac:dyDescent="0.25">
      <c r="A715" s="83">
        <v>708</v>
      </c>
      <c r="B715" s="111" t="s">
        <v>26038</v>
      </c>
      <c r="C715" s="159" t="str">
        <f>_xlfn.XLOOKUP(D715,[1]!Data[CEDULA],[1]!Data[Nombre Completo],"No Existe",0,1)</f>
        <v>PABLA EMILIA SANDOVAL DE CASTRO</v>
      </c>
      <c r="D715" s="163">
        <v>32649558</v>
      </c>
      <c r="E715" s="140">
        <f>IFERROR(_xlfn.NUMBERVALUE(Data[[#This Row],[CEDULA ]],",","."),_xlfn.NUMBERVALUE(Data[[#This Row],[CEDULA ]],".",","))</f>
        <v>32649558</v>
      </c>
      <c r="F715" s="140" t="str">
        <f>_xlfn.XLOOKUP(E715,[1]!Data[CEDULA],[1]!Data[CARGO],"No Existe",0,1)</f>
        <v>MANIPULADOR DE ALIMENTOS</v>
      </c>
      <c r="G715" s="16" t="str">
        <f>_xlfn.XLOOKUP(E715,[1]!Data[CEDULA],[1]!Data[EMPRESA DONDE PRESTA SERVICIO],"No Existe",0,1)</f>
        <v>COMFAMILIAR ATLANTICO</v>
      </c>
      <c r="H715" s="16" t="str">
        <f>_xlfn.XLOOKUP(E715,[1]!Data[CEDULA],[1]!Data[UBICACIÓN],"No Existe",0,1)</f>
        <v>C.R.U</v>
      </c>
      <c r="I715" s="11" t="s">
        <v>25911</v>
      </c>
      <c r="J715" s="111" t="str">
        <f>UPPER(TEXT(Data[[#This Row],[F. INICIO]],"mmmm"))</f>
        <v>JUNIO</v>
      </c>
      <c r="K715" s="9">
        <v>5</v>
      </c>
      <c r="L715" s="11" t="s">
        <v>5</v>
      </c>
      <c r="M715" s="11" t="s">
        <v>25630</v>
      </c>
      <c r="N715" s="141" t="str">
        <f>_xlfn.XLOOKUP(D715,[1]!Data[CEDULA],[1]!Data[EPS/SURA],"No Existe",0,1)</f>
        <v>EPS/SURA</v>
      </c>
      <c r="O715" s="5">
        <f>YEAR(Data[[#This Row],[F. INICIO]])</f>
        <v>2017</v>
      </c>
      <c r="P715" s="19">
        <v>42903</v>
      </c>
      <c r="Q715" s="18">
        <v>42907</v>
      </c>
      <c r="R715" s="20" t="s">
        <v>35</v>
      </c>
      <c r="S715" s="92" t="str">
        <f>IF(Data[[#This Row],[TIPO DE INCAPACIDAD]]="LICENCIA DE PATERNIDAD","Licencia de paternidad",IF(Data[[#This Row],[TIPO DE INCAPACIDAD]]="LICENCIA DE LUTO","Licencia de Luto",_xlfn.IFNA(VLOOKUP(R715,'CIE-10 PARA RIPS'!$A$6:B13880,2,0),"No especificado")))</f>
        <v>Infeccion local de la piel y del tejido subcutaneo, no especificada</v>
      </c>
      <c r="T715" t="str">
        <f>IF(P715&lt;&gt;"", IF(P715&gt;0, IF(P715&lt;=DATE(YEAR(P715),MONTH(P715),DAY(P715)), IF(P715&gt;=DATE(YEAR(P715),MONTH(P715),1), IF(K715&gt;10, C715, IF(SUMIFS($K:$K, $C:$C, C715, $P:$P, "&gt;="&amp;DATE(YEAR(P715),MONTH(P715),1), $P:$P, "&lt;="&amp;EOMONTH(P715,0))&gt;10, C715, "")), ""))), "")</f>
        <v/>
      </c>
      <c r="U715" t="str">
        <f>IF(AND(P715&lt;&gt;"", P715&gt;=DATE(YEAR(P715),MONTH(P715),1), SUMIFS($K:$K, $C:$C, C715, $P:$P, "&gt;="&amp;DATE(YEAR(P715),MONTH(P715),1), $P:$P, "&lt;="&amp;EOMONTH(P715,0))&gt;10), K715, "")</f>
        <v/>
      </c>
      <c r="V715" t="str">
        <f>IF(AND(P715&lt;&gt;"", P715&gt;=DATE(YEAR(P715),MONTH(P715),1), SUMIFS($K:$K, $C:$C, C715, $P:$P, "&gt;="&amp;DATE(YEAR(P715),MONTH(P715),1), $P:$P, "&lt;="&amp;EOMONTH(P715,0))&gt;10), YEAR(P715), "")</f>
        <v/>
      </c>
      <c r="W715" t="str">
        <f>IF(AND(P715&lt;&gt;"", P715&gt;=DATE(YEAR(P715),MONTH(P715),1), SUMIFS($K:$K, $C:$C, C715, $P:$P, "&gt;="&amp;DATE(YEAR(P715),MONTH(P715),1), $P:$P, "&lt;="&amp;EOMONTH(P715,0))&gt;10), TEXT(P715, "MMMM"), "")</f>
        <v/>
      </c>
      <c r="X715" t="str" cm="1">
        <f t="array" ref="X715">IF(AND(P715&lt;&gt;"", P715&gt;=DATE(YEAR(P715),MONTH(P715),1), SUMIFS($K:$K, $C:$C, C715, $P:$P, "&gt;="&amp;DATE(YEAR(P715),MONTH(P715),1), $P:$P, "&lt;="&amp;EOMONTH(P715,0))&gt;10), _xlfn.TEXTJOIN(", ", TRUE, _xlfn._xlws.FILTER($R:$R, ($C:$C=C715) * ($P:$P&gt;=DATE(YEAR(P715),MONTH(P715),1)) * ($P:$P&lt;=EOMONTH(P715,0)))), "")</f>
        <v/>
      </c>
      <c r="Y715" t="str" cm="1">
        <f t="array" ref="Y715">IF(AND(P715&lt;&gt;"", P715&gt;=DATE(YEAR(P715),MONTH(P715),1), SUMIFS($K:$K, $C:$C, C715, $P:$P, "&gt;="&amp;DATE(YEAR(P715),MONTH(P715),1), $P:$P, "&lt;="&amp;EOMONTH(P715,0))&gt;10), _xlfn.TEXTJOIN(", ", TRUE, _xlfn._xlws.FILTER($S:$S, ($C:$C=C715) * ($P:$P&gt;=DATE(YEAR(P715),MONTH(P715),1)) * ($P:$P&lt;=EOMONTH(P715,0)))), "")</f>
        <v/>
      </c>
    </row>
    <row r="716" spans="1:25" x14ac:dyDescent="0.25">
      <c r="A716" s="83">
        <v>709</v>
      </c>
      <c r="B716" s="111" t="s">
        <v>26038</v>
      </c>
      <c r="C716" s="159" t="str">
        <f>_xlfn.XLOOKUP(D716,[1]!Data[CEDULA],[1]!Data[Nombre Completo],"No Existe",0,1)</f>
        <v>DAYLIZ DEL CARMEN BOLAÑO GALVIZ</v>
      </c>
      <c r="D716" s="163">
        <v>1143434155</v>
      </c>
      <c r="E716" s="140">
        <f>IFERROR(_xlfn.NUMBERVALUE(Data[[#This Row],[CEDULA ]],",","."),_xlfn.NUMBERVALUE(Data[[#This Row],[CEDULA ]],".",","))</f>
        <v>1143434155</v>
      </c>
      <c r="F716" s="140" t="str">
        <f>_xlfn.XLOOKUP(E716,[1]!Data[CEDULA],[1]!Data[CARGO],"No Existe",0,1)</f>
        <v>AUXILIAR</v>
      </c>
      <c r="G716" s="21" t="str">
        <f>_xlfn.XLOOKUP(E716,[1]!Data[CEDULA],[1]!Data[EMPRESA DONDE PRESTA SERVICIO],"No Existe",0,1)</f>
        <v>COMFAMILIAR ATLANTICO</v>
      </c>
      <c r="H716" s="21" t="str">
        <f>_xlfn.XLOOKUP(E716,[1]!Data[CEDULA],[1]!Data[UBICACIÓN],"No Existe",0,1)</f>
        <v>PROMOCION Y COMUNICACIONES</v>
      </c>
      <c r="I716" s="11" t="s">
        <v>25911</v>
      </c>
      <c r="J716" s="111" t="str">
        <f>UPPER(TEXT(Data[[#This Row],[F. INICIO]],"mmmm"))</f>
        <v>JUNIO</v>
      </c>
      <c r="K716" s="9">
        <v>1</v>
      </c>
      <c r="L716" s="11" t="s">
        <v>5</v>
      </c>
      <c r="M716" s="11" t="s">
        <v>25630</v>
      </c>
      <c r="N716" s="141" t="str">
        <f>_xlfn.XLOOKUP(D716,[1]!Data[CEDULA],[1]!Data[EPS/SURA],"No Existe",0,1)</f>
        <v>SALUD TOTAL</v>
      </c>
      <c r="O716" s="5">
        <f>YEAR(Data[[#This Row],[F. INICIO]])</f>
        <v>2017</v>
      </c>
      <c r="P716" s="17">
        <v>42907</v>
      </c>
      <c r="Q716" s="17">
        <v>42907</v>
      </c>
      <c r="R716" s="8" t="s">
        <v>8939</v>
      </c>
      <c r="S716" s="92" t="str">
        <f>IF(Data[[#This Row],[TIPO DE INCAPACIDAD]]="LICENCIA DE PATERNIDAD","Licencia de paternidad",IF(Data[[#This Row],[TIPO DE INCAPACIDAD]]="LICENCIA DE LUTO","Licencia de Luto",_xlfn.IFNA(VLOOKUP(R716,'CIE-10 PARA RIPS'!$A$6:B13881,2,0),"No especificado")))</f>
        <v>Rinofaringitis aguda [resfriado comun]</v>
      </c>
      <c r="T716" t="str">
        <f>IF(P716&lt;&gt;"", IF(P716&gt;0, IF(P716&lt;=DATE(YEAR(P716),MONTH(P716),DAY(P716)), IF(P716&gt;=DATE(YEAR(P716),MONTH(P716),1), IF(K716&gt;10, C716, IF(SUMIFS($K:$K, $C:$C, C716, $P:$P, "&gt;="&amp;DATE(YEAR(P716),MONTH(P716),1), $P:$P, "&lt;="&amp;EOMONTH(P716,0))&gt;10, C716, "")), ""))), "")</f>
        <v/>
      </c>
      <c r="U716" t="str">
        <f>IF(AND(P716&lt;&gt;"", P716&gt;=DATE(YEAR(P716),MONTH(P716),1), SUMIFS($K:$K, $C:$C, C716, $P:$P, "&gt;="&amp;DATE(YEAR(P716),MONTH(P716),1), $P:$P, "&lt;="&amp;EOMONTH(P716,0))&gt;10), K716, "")</f>
        <v/>
      </c>
      <c r="V716" t="str">
        <f>IF(AND(P716&lt;&gt;"", P716&gt;=DATE(YEAR(P716),MONTH(P716),1), SUMIFS($K:$K, $C:$C, C716, $P:$P, "&gt;="&amp;DATE(YEAR(P716),MONTH(P716),1), $P:$P, "&lt;="&amp;EOMONTH(P716,0))&gt;10), YEAR(P716), "")</f>
        <v/>
      </c>
      <c r="W716" t="str">
        <f>IF(AND(P716&lt;&gt;"", P716&gt;=DATE(YEAR(P716),MONTH(P716),1), SUMIFS($K:$K, $C:$C, C716, $P:$P, "&gt;="&amp;DATE(YEAR(P716),MONTH(P716),1), $P:$P, "&lt;="&amp;EOMONTH(P716,0))&gt;10), TEXT(P716, "MMMM"), "")</f>
        <v/>
      </c>
      <c r="X716" t="str" cm="1">
        <f t="array" ref="X716">IF(AND(P716&lt;&gt;"", P716&gt;=DATE(YEAR(P716),MONTH(P716),1), SUMIFS($K:$K, $C:$C, C716, $P:$P, "&gt;="&amp;DATE(YEAR(P716),MONTH(P716),1), $P:$P, "&lt;="&amp;EOMONTH(P716,0))&gt;10), _xlfn.TEXTJOIN(", ", TRUE, _xlfn._xlws.FILTER($R:$R, ($C:$C=C716) * ($P:$P&gt;=DATE(YEAR(P716),MONTH(P716),1)) * ($P:$P&lt;=EOMONTH(P716,0)))), "")</f>
        <v/>
      </c>
      <c r="Y716" t="str" cm="1">
        <f t="array" ref="Y716">IF(AND(P716&lt;&gt;"", P716&gt;=DATE(YEAR(P716),MONTH(P716),1), SUMIFS($K:$K, $C:$C, C716, $P:$P, "&gt;="&amp;DATE(YEAR(P716),MONTH(P716),1), $P:$P, "&lt;="&amp;EOMONTH(P716,0))&gt;10), _xlfn.TEXTJOIN(", ", TRUE, _xlfn._xlws.FILTER($S:$S, ($C:$C=C716) * ($P:$P&gt;=DATE(YEAR(P716),MONTH(P716),1)) * ($P:$P&lt;=EOMONTH(P716,0)))), "")</f>
        <v/>
      </c>
    </row>
    <row r="717" spans="1:25" ht="30" x14ac:dyDescent="0.25">
      <c r="A717" s="83">
        <v>710</v>
      </c>
      <c r="B717" s="111" t="s">
        <v>26038</v>
      </c>
      <c r="C717" s="159" t="str">
        <f>_xlfn.XLOOKUP(D717,[1]!Data[CEDULA],[1]!Data[Nombre Completo],"No Existe",0,1)</f>
        <v>MARTHA DEL SOCORRO RAMIREZ HAMBURGUER</v>
      </c>
      <c r="D717" s="163">
        <v>32705541</v>
      </c>
      <c r="E717" s="140">
        <f>IFERROR(_xlfn.NUMBERVALUE(Data[[#This Row],[CEDULA ]],",","."),_xlfn.NUMBERVALUE(Data[[#This Row],[CEDULA ]],".",","))</f>
        <v>32705541</v>
      </c>
      <c r="F717" s="140" t="str">
        <f>_xlfn.XLOOKUP(E717,[1]!Data[CEDULA],[1]!Data[CARGO],"No Existe",0,1)</f>
        <v>SUPERNUMERARIO(A)</v>
      </c>
      <c r="G717" s="5" t="str">
        <f>_xlfn.XLOOKUP(E717,[1]!Data[CEDULA],[1]!Data[EMPRESA DONDE PRESTA SERVICIO],"No Existe",0,1)</f>
        <v>COMFAMILIAR ATLANTICO</v>
      </c>
      <c r="H717" s="5" t="str">
        <f>_xlfn.XLOOKUP(E717,[1]!Data[CEDULA],[1]!Data[UBICACIÓN],"No Existe",0,1)</f>
        <v>CENTRO RECREACIONAL TURIPANA</v>
      </c>
      <c r="I717" s="11" t="s">
        <v>25911</v>
      </c>
      <c r="J717" s="111" t="str">
        <f>UPPER(TEXT(Data[[#This Row],[F. INICIO]],"mmmm"))</f>
        <v>JUNIO</v>
      </c>
      <c r="K717" s="9">
        <v>2</v>
      </c>
      <c r="L717" s="11" t="s">
        <v>5</v>
      </c>
      <c r="M717" s="11" t="s">
        <v>25630</v>
      </c>
      <c r="N717" s="141" t="str">
        <f>_xlfn.XLOOKUP(D717,[1]!Data[CEDULA],[1]!Data[EPS/SURA],"No Existe",0,1)</f>
        <v>SALUD TOTAL</v>
      </c>
      <c r="O717" s="5">
        <f>YEAR(Data[[#This Row],[F. INICIO]])</f>
        <v>2017</v>
      </c>
      <c r="P717" s="17">
        <v>42904</v>
      </c>
      <c r="Q717" s="18">
        <v>42905</v>
      </c>
      <c r="R717" s="8" t="s">
        <v>63</v>
      </c>
      <c r="S717" s="92" t="str">
        <f>IF(Data[[#This Row],[TIPO DE INCAPACIDAD]]="LICENCIA DE PATERNIDAD","Licencia de paternidad",IF(Data[[#This Row],[TIPO DE INCAPACIDAD]]="LICENCIA DE LUTO","Licencia de Luto",_xlfn.IFNA(VLOOKUP(R717,'CIE-10 PARA RIPS'!$A$6:B13882,2,0),"No especificado")))</f>
        <v>Diarrea y gastroenteritis de presunto origen infeccioso</v>
      </c>
      <c r="T717" t="str">
        <f>IF(P717&lt;&gt;"", IF(P717&gt;0, IF(P717&lt;=DATE(YEAR(P717),MONTH(P717),DAY(P717)), IF(P717&gt;=DATE(YEAR(P717),MONTH(P717),1), IF(K717&gt;10, C717, IF(SUMIFS($K:$K, $C:$C, C717, $P:$P, "&gt;="&amp;DATE(YEAR(P717),MONTH(P717),1), $P:$P, "&lt;="&amp;EOMONTH(P717,0))&gt;10, C717, "")), ""))), "")</f>
        <v/>
      </c>
      <c r="U717" t="str">
        <f>IF(AND(P717&lt;&gt;"", P717&gt;=DATE(YEAR(P717),MONTH(P717),1), SUMIFS($K:$K, $C:$C, C717, $P:$P, "&gt;="&amp;DATE(YEAR(P717),MONTH(P717),1), $P:$P, "&lt;="&amp;EOMONTH(P717,0))&gt;10), K717, "")</f>
        <v/>
      </c>
      <c r="V717" t="str">
        <f>IF(AND(P717&lt;&gt;"", P717&gt;=DATE(YEAR(P717),MONTH(P717),1), SUMIFS($K:$K, $C:$C, C717, $P:$P, "&gt;="&amp;DATE(YEAR(P717),MONTH(P717),1), $P:$P, "&lt;="&amp;EOMONTH(P717,0))&gt;10), YEAR(P717), "")</f>
        <v/>
      </c>
      <c r="W717" t="str">
        <f>IF(AND(P717&lt;&gt;"", P717&gt;=DATE(YEAR(P717),MONTH(P717),1), SUMIFS($K:$K, $C:$C, C717, $P:$P, "&gt;="&amp;DATE(YEAR(P717),MONTH(P717),1), $P:$P, "&lt;="&amp;EOMONTH(P717,0))&gt;10), TEXT(P717, "MMMM"), "")</f>
        <v/>
      </c>
      <c r="X717" t="str" cm="1">
        <f t="array" ref="X717">IF(AND(P717&lt;&gt;"", P717&gt;=DATE(YEAR(P717),MONTH(P717),1), SUMIFS($K:$K, $C:$C, C717, $P:$P, "&gt;="&amp;DATE(YEAR(P717),MONTH(P717),1), $P:$P, "&lt;="&amp;EOMONTH(P717,0))&gt;10), _xlfn.TEXTJOIN(", ", TRUE, _xlfn._xlws.FILTER($R:$R, ($C:$C=C717) * ($P:$P&gt;=DATE(YEAR(P717),MONTH(P717),1)) * ($P:$P&lt;=EOMONTH(P717,0)))), "")</f>
        <v/>
      </c>
      <c r="Y717" t="str" cm="1">
        <f t="array" ref="Y717">IF(AND(P717&lt;&gt;"", P717&gt;=DATE(YEAR(P717),MONTH(P717),1), SUMIFS($K:$K, $C:$C, C717, $P:$P, "&gt;="&amp;DATE(YEAR(P717),MONTH(P717),1), $P:$P, "&lt;="&amp;EOMONTH(P717,0))&gt;10), _xlfn.TEXTJOIN(", ", TRUE, _xlfn._xlws.FILTER($S:$S, ($C:$C=C717) * ($P:$P&gt;=DATE(YEAR(P717),MONTH(P717),1)) * ($P:$P&lt;=EOMONTH(P717,0)))), "")</f>
        <v/>
      </c>
    </row>
    <row r="718" spans="1:25" x14ac:dyDescent="0.25">
      <c r="A718" s="83">
        <v>711</v>
      </c>
      <c r="B718" s="111" t="s">
        <v>26038</v>
      </c>
      <c r="C718" s="159" t="str">
        <f>_xlfn.XLOOKUP(D718,[1]!Data[CEDULA],[1]!Data[Nombre Completo],"No Existe",0,1)</f>
        <v>ANDRES ABELINO VARGAS MANOTAS</v>
      </c>
      <c r="D718" s="163">
        <v>72099290</v>
      </c>
      <c r="E718" s="140">
        <f>IFERROR(_xlfn.NUMBERVALUE(Data[[#This Row],[CEDULA ]],",","."),_xlfn.NUMBERVALUE(Data[[#This Row],[CEDULA ]],".",","))</f>
        <v>72099290</v>
      </c>
      <c r="F718" s="140" t="str">
        <f>_xlfn.XLOOKUP(E718,[1]!Data[CEDULA],[1]!Data[CARGO],"No Existe",0,1)</f>
        <v>SUPERNUMERARIO(A)</v>
      </c>
      <c r="G718" s="5" t="str">
        <f>_xlfn.XLOOKUP(E718,[1]!Data[CEDULA],[1]!Data[EMPRESA DONDE PRESTA SERVICIO],"No Existe",0,1)</f>
        <v>COMFAMILIAR ATLANTICO</v>
      </c>
      <c r="H718" s="5" t="str">
        <f>_xlfn.XLOOKUP(E718,[1]!Data[CEDULA],[1]!Data[UBICACIÓN],"No Existe",0,1)</f>
        <v>CENTRO RECREACIONAL CLL 48</v>
      </c>
      <c r="I718" s="11" t="s">
        <v>25912</v>
      </c>
      <c r="J718" s="111" t="str">
        <f>UPPER(TEXT(Data[[#This Row],[F. INICIO]],"mmmm"))</f>
        <v>JUNIO</v>
      </c>
      <c r="K718" s="9">
        <v>1</v>
      </c>
      <c r="L718" s="11" t="s">
        <v>5</v>
      </c>
      <c r="M718" s="11" t="s">
        <v>25630</v>
      </c>
      <c r="N718" s="141" t="str">
        <f>_xlfn.XLOOKUP(D718,[1]!Data[CEDULA],[1]!Data[EPS/SURA],"No Existe",0,1)</f>
        <v>E.P.S SANITAS</v>
      </c>
      <c r="O718" s="5">
        <f>YEAR(Data[[#This Row],[F. INICIO]])</f>
        <v>2017</v>
      </c>
      <c r="P718" s="17">
        <v>42913</v>
      </c>
      <c r="Q718" s="17">
        <v>42913</v>
      </c>
      <c r="R718" s="8" t="s">
        <v>8939</v>
      </c>
      <c r="S718" s="92" t="str">
        <f>IF(Data[[#This Row],[TIPO DE INCAPACIDAD]]="LICENCIA DE PATERNIDAD","Licencia de paternidad",IF(Data[[#This Row],[TIPO DE INCAPACIDAD]]="LICENCIA DE LUTO","Licencia de Luto",_xlfn.IFNA(VLOOKUP(R718,'CIE-10 PARA RIPS'!$A$6:B13883,2,0),"No especificado")))</f>
        <v>Rinofaringitis aguda [resfriado comun]</v>
      </c>
      <c r="T718" t="str">
        <f>IF(P718&lt;&gt;"", IF(P718&gt;0, IF(P718&lt;=DATE(YEAR(P718),MONTH(P718),DAY(P718)), IF(P718&gt;=DATE(YEAR(P718),MONTH(P718),1), IF(K718&gt;10, C718, IF(SUMIFS($K:$K, $C:$C, C718, $P:$P, "&gt;="&amp;DATE(YEAR(P718),MONTH(P718),1), $P:$P, "&lt;="&amp;EOMONTH(P718,0))&gt;10, C718, "")), ""))), "")</f>
        <v/>
      </c>
      <c r="U718" t="str">
        <f>IF(AND(P718&lt;&gt;"", P718&gt;=DATE(YEAR(P718),MONTH(P718),1), SUMIFS($K:$K, $C:$C, C718, $P:$P, "&gt;="&amp;DATE(YEAR(P718),MONTH(P718),1), $P:$P, "&lt;="&amp;EOMONTH(P718,0))&gt;10), K718, "")</f>
        <v/>
      </c>
      <c r="V718" t="str">
        <f>IF(AND(P718&lt;&gt;"", P718&gt;=DATE(YEAR(P718),MONTH(P718),1), SUMIFS($K:$K, $C:$C, C718, $P:$P, "&gt;="&amp;DATE(YEAR(P718),MONTH(P718),1), $P:$P, "&lt;="&amp;EOMONTH(P718,0))&gt;10), YEAR(P718), "")</f>
        <v/>
      </c>
      <c r="W718" t="str">
        <f>IF(AND(P718&lt;&gt;"", P718&gt;=DATE(YEAR(P718),MONTH(P718),1), SUMIFS($K:$K, $C:$C, C718, $P:$P, "&gt;="&amp;DATE(YEAR(P718),MONTH(P718),1), $P:$P, "&lt;="&amp;EOMONTH(P718,0))&gt;10), TEXT(P718, "MMMM"), "")</f>
        <v/>
      </c>
      <c r="X718" t="str" cm="1">
        <f t="array" ref="X718">IF(AND(P718&lt;&gt;"", P718&gt;=DATE(YEAR(P718),MONTH(P718),1), SUMIFS($K:$K, $C:$C, C718, $P:$P, "&gt;="&amp;DATE(YEAR(P718),MONTH(P718),1), $P:$P, "&lt;="&amp;EOMONTH(P718,0))&gt;10), _xlfn.TEXTJOIN(", ", TRUE, _xlfn._xlws.FILTER($R:$R, ($C:$C=C718) * ($P:$P&gt;=DATE(YEAR(P718),MONTH(P718),1)) * ($P:$P&lt;=EOMONTH(P718,0)))), "")</f>
        <v/>
      </c>
      <c r="Y718" t="str" cm="1">
        <f t="array" ref="Y718">IF(AND(P718&lt;&gt;"", P718&gt;=DATE(YEAR(P718),MONTH(P718),1), SUMIFS($K:$K, $C:$C, C718, $P:$P, "&gt;="&amp;DATE(YEAR(P718),MONTH(P718),1), $P:$P, "&lt;="&amp;EOMONTH(P718,0))&gt;10), _xlfn.TEXTJOIN(", ", TRUE, _xlfn._xlws.FILTER($S:$S, ($C:$C=C718) * ($P:$P&gt;=DATE(YEAR(P718),MONTH(P718),1)) * ($P:$P&lt;=EOMONTH(P718,0)))), "")</f>
        <v/>
      </c>
    </row>
    <row r="719" spans="1:25" ht="30" x14ac:dyDescent="0.25">
      <c r="A719" s="83">
        <v>712</v>
      </c>
      <c r="B719" s="111" t="s">
        <v>26038</v>
      </c>
      <c r="C719" s="159" t="str">
        <f>_xlfn.XLOOKUP(D719,[1]!Data[CEDULA],[1]!Data[Nombre Completo],"No Existe",0,1)</f>
        <v>CARMEN ROCIO RODRIGUEZ YEPES</v>
      </c>
      <c r="D719" s="163">
        <v>32801096</v>
      </c>
      <c r="E719" s="140">
        <f>IFERROR(_xlfn.NUMBERVALUE(Data[[#This Row],[CEDULA ]],",","."),_xlfn.NUMBERVALUE(Data[[#This Row],[CEDULA ]],".",","))</f>
        <v>32801096</v>
      </c>
      <c r="F719" s="140" t="str">
        <f>_xlfn.XLOOKUP(E719,[1]!Data[CEDULA],[1]!Data[CARGO],"No Existe",0,1)</f>
        <v>SUPERNUMERARIO(A)</v>
      </c>
      <c r="G719" s="5" t="str">
        <f>_xlfn.XLOOKUP(E719,[1]!Data[CEDULA],[1]!Data[EMPRESA DONDE PRESTA SERVICIO],"No Existe",0,1)</f>
        <v>COMFAMILIAR ATLANTICO</v>
      </c>
      <c r="H719" s="5" t="str">
        <f>_xlfn.XLOOKUP(E719,[1]!Data[CEDULA],[1]!Data[UBICACIÓN],"No Existe",0,1)</f>
        <v>CENTRO RECREACIONAL TURIPANA</v>
      </c>
      <c r="I719" s="11" t="s">
        <v>25911</v>
      </c>
      <c r="J719" s="111" t="str">
        <f>UPPER(TEXT(Data[[#This Row],[F. INICIO]],"mmmm"))</f>
        <v>JUNIO</v>
      </c>
      <c r="K719" s="9">
        <v>7</v>
      </c>
      <c r="L719" s="11" t="s">
        <v>5</v>
      </c>
      <c r="M719" s="11" t="s">
        <v>25630</v>
      </c>
      <c r="N719" s="141" t="str">
        <f>_xlfn.XLOOKUP(D719,[1]!Data[CEDULA],[1]!Data[EPS/SURA],"No Existe",0,1)</f>
        <v>EPS/SURA</v>
      </c>
      <c r="O719" s="5">
        <f>YEAR(Data[[#This Row],[F. INICIO]])</f>
        <v>2017</v>
      </c>
      <c r="P719" s="17">
        <v>42907</v>
      </c>
      <c r="Q719" s="18">
        <v>42913</v>
      </c>
      <c r="R719" s="8" t="s">
        <v>6780</v>
      </c>
      <c r="S719" s="92" t="str">
        <f>IF(Data[[#This Row],[TIPO DE INCAPACIDAD]]="LICENCIA DE PATERNIDAD","Licencia de paternidad",IF(Data[[#This Row],[TIPO DE INCAPACIDAD]]="LICENCIA DE LUTO","Licencia de Luto",_xlfn.IFNA(VLOOKUP(R719,'CIE-10 PARA RIPS'!$A$6:B13884,2,0),"No especificado")))</f>
        <v>Falso trabajo de parto antes de las 37 semanas completas de gestacion</v>
      </c>
      <c r="T719" t="str">
        <f>IF(P719&lt;&gt;"", IF(P719&gt;0, IF(P719&lt;=DATE(YEAR(P719),MONTH(P719),DAY(P719)), IF(P719&gt;=DATE(YEAR(P719),MONTH(P719),1), IF(K719&gt;10, C719, IF(SUMIFS($K:$K, $C:$C, C719, $P:$P, "&gt;="&amp;DATE(YEAR(P719),MONTH(P719),1), $P:$P, "&lt;="&amp;EOMONTH(P719,0))&gt;10, C719, "")), ""))), "")</f>
        <v>CARMEN ROCIO RODRIGUEZ YEPES</v>
      </c>
      <c r="U719">
        <f>IF(AND(P719&lt;&gt;"", P719&gt;=DATE(YEAR(P719),MONTH(P719),1), SUMIFS($K:$K, $C:$C, C719, $P:$P, "&gt;="&amp;DATE(YEAR(P719),MONTH(P719),1), $P:$P, "&lt;="&amp;EOMONTH(P719,0))&gt;10), K719, "")</f>
        <v>7</v>
      </c>
      <c r="V719">
        <f>IF(AND(P719&lt;&gt;"", P719&gt;=DATE(YEAR(P719),MONTH(P719),1), SUMIFS($K:$K, $C:$C, C719, $P:$P, "&gt;="&amp;DATE(YEAR(P719),MONTH(P719),1), $P:$P, "&lt;="&amp;EOMONTH(P719,0))&gt;10), YEAR(P719), "")</f>
        <v>2017</v>
      </c>
      <c r="W719" t="str">
        <f>IF(AND(P719&lt;&gt;"", P719&gt;=DATE(YEAR(P719),MONTH(P719),1), SUMIFS($K:$K, $C:$C, C719, $P:$P, "&gt;="&amp;DATE(YEAR(P719),MONTH(P719),1), $P:$P, "&lt;="&amp;EOMONTH(P719,0))&gt;10), TEXT(P719, "MMMM"), "")</f>
        <v>junio</v>
      </c>
      <c r="X719" t="str" cm="1">
        <f t="array" ref="X719">IF(AND(P719&lt;&gt;"", P719&gt;=DATE(YEAR(P719),MONTH(P719),1), SUMIFS($K:$K, $C:$C, C719, $P:$P, "&gt;="&amp;DATE(YEAR(P719),MONTH(P719),1), $P:$P, "&lt;="&amp;EOMONTH(P719,0))&gt;10), _xlfn.TEXTJOIN(", ", TRUE, _xlfn._xlws.FILTER($R:$R, ($C:$C=C719) * ($P:$P&gt;=DATE(YEAR(P719),MONTH(P719),1)) * ($P:$P&lt;=EOMONTH(P719,0)))), "")</f>
        <v>O470, S034</v>
      </c>
      <c r="Y719" t="str" cm="1">
        <f t="array" ref="Y719">IF(AND(P719&lt;&gt;"", P719&gt;=DATE(YEAR(P719),MONTH(P719),1), SUMIFS($K:$K, $C:$C, C719, $P:$P, "&gt;="&amp;DATE(YEAR(P719),MONTH(P719),1), $P:$P, "&lt;="&amp;EOMONTH(P719,0))&gt;10), _xlfn.TEXTJOIN(", ", TRUE, _xlfn._xlws.FILTER($S:$S, ($C:$C=C719) * ($P:$P&gt;=DATE(YEAR(P719),MONTH(P719),1)) * ($P:$P&lt;=EOMONTH(P719,0)))), "")</f>
        <v>Falso trabajo de parto antes de las 37 semanas completas de gestacion, Esguinces y torceduras del maxilar</v>
      </c>
    </row>
    <row r="720" spans="1:25" x14ac:dyDescent="0.25">
      <c r="A720" s="83">
        <v>713</v>
      </c>
      <c r="B720" s="111" t="s">
        <v>26038</v>
      </c>
      <c r="C720" s="159" t="str">
        <f>_xlfn.XLOOKUP(D720,[1]!Data[CEDULA],[1]!Data[Nombre Completo],"No Existe",0,1)</f>
        <v>CARMEN ROCIO RODRIGUEZ YEPES</v>
      </c>
      <c r="D720" s="163">
        <v>32801096</v>
      </c>
      <c r="E720" s="140">
        <f>IFERROR(_xlfn.NUMBERVALUE(Data[[#This Row],[CEDULA ]],",","."),_xlfn.NUMBERVALUE(Data[[#This Row],[CEDULA ]],".",","))</f>
        <v>32801096</v>
      </c>
      <c r="F720" s="140" t="str">
        <f>_xlfn.XLOOKUP(E720,[1]!Data[CEDULA],[1]!Data[CARGO],"No Existe",0,1)</f>
        <v>SUPERNUMERARIO(A)</v>
      </c>
      <c r="G720" s="5" t="str">
        <f>_xlfn.XLOOKUP(E720,[1]!Data[CEDULA],[1]!Data[EMPRESA DONDE PRESTA SERVICIO],"No Existe",0,1)</f>
        <v>COMFAMILIAR ATLANTICO</v>
      </c>
      <c r="H720" s="5" t="str">
        <f>_xlfn.XLOOKUP(E720,[1]!Data[CEDULA],[1]!Data[UBICACIÓN],"No Existe",0,1)</f>
        <v>CENTRO RECREACIONAL TURIPANA</v>
      </c>
      <c r="I720" s="11" t="s">
        <v>25911</v>
      </c>
      <c r="J720" s="111" t="str">
        <f>UPPER(TEXT(Data[[#This Row],[F. INICIO]],"mmmm"))</f>
        <v>JUNIO</v>
      </c>
      <c r="K720" s="9">
        <v>7</v>
      </c>
      <c r="L720" s="11" t="s">
        <v>5</v>
      </c>
      <c r="M720" s="11" t="s">
        <v>25630</v>
      </c>
      <c r="N720" s="141" t="str">
        <f>_xlfn.XLOOKUP(D720,[1]!Data[CEDULA],[1]!Data[EPS/SURA],"No Existe",0,1)</f>
        <v>EPS/SURA</v>
      </c>
      <c r="O720" s="5">
        <f>YEAR(Data[[#This Row],[F. INICIO]])</f>
        <v>2017</v>
      </c>
      <c r="P720" s="17">
        <v>42914</v>
      </c>
      <c r="Q720" s="18">
        <v>42920</v>
      </c>
      <c r="R720" s="4" t="s">
        <v>5280</v>
      </c>
      <c r="S720" s="92" t="str">
        <f>IF(Data[[#This Row],[TIPO DE INCAPACIDAD]]="LICENCIA DE PATERNIDAD","Licencia de paternidad",IF(Data[[#This Row],[TIPO DE INCAPACIDAD]]="LICENCIA DE LUTO","Licencia de Luto",_xlfn.IFNA(VLOOKUP(R720,'CIE-10 PARA RIPS'!$A$6:B13885,2,0),"No especificado")))</f>
        <v>Esguinces y torceduras del maxilar</v>
      </c>
      <c r="T720" t="str">
        <f>IF(P720&lt;&gt;"", IF(P720&gt;0, IF(P720&lt;=DATE(YEAR(P720),MONTH(P720),DAY(P720)), IF(P720&gt;=DATE(YEAR(P720),MONTH(P720),1), IF(K720&gt;10, C720, IF(SUMIFS($K:$K, $C:$C, C720, $P:$P, "&gt;="&amp;DATE(YEAR(P720),MONTH(P720),1), $P:$P, "&lt;="&amp;EOMONTH(P720,0))&gt;10, C720, "")), ""))), "")</f>
        <v>CARMEN ROCIO RODRIGUEZ YEPES</v>
      </c>
      <c r="U720">
        <f>IF(AND(P720&lt;&gt;"", P720&gt;=DATE(YEAR(P720),MONTH(P720),1), SUMIFS($K:$K, $C:$C, C720, $P:$P, "&gt;="&amp;DATE(YEAR(P720),MONTH(P720),1), $P:$P, "&lt;="&amp;EOMONTH(P720,0))&gt;10), K720, "")</f>
        <v>7</v>
      </c>
      <c r="V720">
        <f>IF(AND(P720&lt;&gt;"", P720&gt;=DATE(YEAR(P720),MONTH(P720),1), SUMIFS($K:$K, $C:$C, C720, $P:$P, "&gt;="&amp;DATE(YEAR(P720),MONTH(P720),1), $P:$P, "&lt;="&amp;EOMONTH(P720,0))&gt;10), YEAR(P720), "")</f>
        <v>2017</v>
      </c>
      <c r="W720" t="str">
        <f>IF(AND(P720&lt;&gt;"", P720&gt;=DATE(YEAR(P720),MONTH(P720),1), SUMIFS($K:$K, $C:$C, C720, $P:$P, "&gt;="&amp;DATE(YEAR(P720),MONTH(P720),1), $P:$P, "&lt;="&amp;EOMONTH(P720,0))&gt;10), TEXT(P720, "MMMM"), "")</f>
        <v>junio</v>
      </c>
      <c r="X720" t="str" cm="1">
        <f t="array" ref="X720">IF(AND(P720&lt;&gt;"", P720&gt;=DATE(YEAR(P720),MONTH(P720),1), SUMIFS($K:$K, $C:$C, C720, $P:$P, "&gt;="&amp;DATE(YEAR(P720),MONTH(P720),1), $P:$P, "&lt;="&amp;EOMONTH(P720,0))&gt;10), _xlfn.TEXTJOIN(", ", TRUE, _xlfn._xlws.FILTER($R:$R, ($C:$C=C720) * ($P:$P&gt;=DATE(YEAR(P720),MONTH(P720),1)) * ($P:$P&lt;=EOMONTH(P720,0)))), "")</f>
        <v>O470, S034</v>
      </c>
      <c r="Y720" t="str" cm="1">
        <f t="array" ref="Y720">IF(AND(P720&lt;&gt;"", P720&gt;=DATE(YEAR(P720),MONTH(P720),1), SUMIFS($K:$K, $C:$C, C720, $P:$P, "&gt;="&amp;DATE(YEAR(P720),MONTH(P720),1), $P:$P, "&lt;="&amp;EOMONTH(P720,0))&gt;10), _xlfn.TEXTJOIN(", ", TRUE, _xlfn._xlws.FILTER($S:$S, ($C:$C=C720) * ($P:$P&gt;=DATE(YEAR(P720),MONTH(P720),1)) * ($P:$P&lt;=EOMONTH(P720,0)))), "")</f>
        <v>Falso trabajo de parto antes de las 37 semanas completas de gestacion, Esguinces y torceduras del maxilar</v>
      </c>
    </row>
    <row r="721" spans="1:25" ht="30" x14ac:dyDescent="0.25">
      <c r="A721" s="83">
        <v>714</v>
      </c>
      <c r="B721" s="111" t="s">
        <v>26038</v>
      </c>
      <c r="C721" s="159" t="str">
        <f>_xlfn.XLOOKUP(D721,[1]!Data[CEDULA],[1]!Data[Nombre Completo],"No Existe",0,1)</f>
        <v>MISAEL ENRIQUE MEJIA PEREIRA</v>
      </c>
      <c r="D721" s="163">
        <v>72310435</v>
      </c>
      <c r="E721" s="140">
        <f>IFERROR(_xlfn.NUMBERVALUE(Data[[#This Row],[CEDULA ]],",","."),_xlfn.NUMBERVALUE(Data[[#This Row],[CEDULA ]],".",","))</f>
        <v>72310435</v>
      </c>
      <c r="F721" s="140" t="str">
        <f>_xlfn.XLOOKUP(E721,[1]!Data[CEDULA],[1]!Data[CARGO],"No Existe",0,1)</f>
        <v>SUPERNUMERARIO(A)</v>
      </c>
      <c r="G721" s="5" t="str">
        <f>_xlfn.XLOOKUP(E721,[1]!Data[CEDULA],[1]!Data[EMPRESA DONDE PRESTA SERVICIO],"No Existe",0,1)</f>
        <v>COMFAMILIAR ATLANTICO</v>
      </c>
      <c r="H721" s="5" t="str">
        <f>_xlfn.XLOOKUP(E721,[1]!Data[CEDULA],[1]!Data[UBICACIÓN],"No Existe",0,1)</f>
        <v>SEDE NORTE</v>
      </c>
      <c r="I721" s="11" t="s">
        <v>25912</v>
      </c>
      <c r="J721" s="111" t="str">
        <f>UPPER(TEXT(Data[[#This Row],[F. INICIO]],"mmmm"))</f>
        <v>JUNIO</v>
      </c>
      <c r="K721" s="9">
        <v>2</v>
      </c>
      <c r="L721" s="11" t="s">
        <v>5</v>
      </c>
      <c r="M721" s="11" t="s">
        <v>25630</v>
      </c>
      <c r="N721" s="141" t="str">
        <f>_xlfn.XLOOKUP(D721,[1]!Data[CEDULA],[1]!Data[EPS/SURA],"No Existe",0,1)</f>
        <v>EPS/SURA</v>
      </c>
      <c r="O721" s="5">
        <f>YEAR(Data[[#This Row],[F. INICIO]])</f>
        <v>2017</v>
      </c>
      <c r="P721" s="17">
        <v>42912</v>
      </c>
      <c r="Q721" s="18">
        <v>42913</v>
      </c>
      <c r="R721" s="8" t="s">
        <v>111</v>
      </c>
      <c r="S721" s="92" t="str">
        <f>IF(Data[[#This Row],[TIPO DE INCAPACIDAD]]="LICENCIA DE PATERNIDAD","Licencia de paternidad",IF(Data[[#This Row],[TIPO DE INCAPACIDAD]]="LICENCIA DE LUTO","Licencia de Luto",_xlfn.IFNA(VLOOKUP(R721,'CIE-10 PARA RIPS'!$A$6:B13886,2,0),"No especificado")))</f>
        <v>Herida de dedo(s) de la mano, sin dano de la(s) una(s)</v>
      </c>
      <c r="T721" t="str">
        <f>IF(P721&lt;&gt;"", IF(P721&gt;0, IF(P721&lt;=DATE(YEAR(P721),MONTH(P721),DAY(P721)), IF(P721&gt;=DATE(YEAR(P721),MONTH(P721),1), IF(K721&gt;10, C721, IF(SUMIFS($K:$K, $C:$C, C721, $P:$P, "&gt;="&amp;DATE(YEAR(P721),MONTH(P721),1), $P:$P, "&lt;="&amp;EOMONTH(P721,0))&gt;10, C721, "")), ""))), "")</f>
        <v/>
      </c>
      <c r="U721" t="str">
        <f>IF(AND(P721&lt;&gt;"", P721&gt;=DATE(YEAR(P721),MONTH(P721),1), SUMIFS($K:$K, $C:$C, C721, $P:$P, "&gt;="&amp;DATE(YEAR(P721),MONTH(P721),1), $P:$P, "&lt;="&amp;EOMONTH(P721,0))&gt;10), K721, "")</f>
        <v/>
      </c>
      <c r="V721" t="str">
        <f>IF(AND(P721&lt;&gt;"", P721&gt;=DATE(YEAR(P721),MONTH(P721),1), SUMIFS($K:$K, $C:$C, C721, $P:$P, "&gt;="&amp;DATE(YEAR(P721),MONTH(P721),1), $P:$P, "&lt;="&amp;EOMONTH(P721,0))&gt;10), YEAR(P721), "")</f>
        <v/>
      </c>
      <c r="W721" t="str">
        <f>IF(AND(P721&lt;&gt;"", P721&gt;=DATE(YEAR(P721),MONTH(P721),1), SUMIFS($K:$K, $C:$C, C721, $P:$P, "&gt;="&amp;DATE(YEAR(P721),MONTH(P721),1), $P:$P, "&lt;="&amp;EOMONTH(P721,0))&gt;10), TEXT(P721, "MMMM"), "")</f>
        <v/>
      </c>
      <c r="X721" t="str" cm="1">
        <f t="array" ref="X721">IF(AND(P721&lt;&gt;"", P721&gt;=DATE(YEAR(P721),MONTH(P721),1), SUMIFS($K:$K, $C:$C, C721, $P:$P, "&gt;="&amp;DATE(YEAR(P721),MONTH(P721),1), $P:$P, "&lt;="&amp;EOMONTH(P721,0))&gt;10), _xlfn.TEXTJOIN(", ", TRUE, _xlfn._xlws.FILTER($R:$R, ($C:$C=C721) * ($P:$P&gt;=DATE(YEAR(P721),MONTH(P721),1)) * ($P:$P&lt;=EOMONTH(P721,0)))), "")</f>
        <v/>
      </c>
      <c r="Y721" t="str" cm="1">
        <f t="array" ref="Y721">IF(AND(P721&lt;&gt;"", P721&gt;=DATE(YEAR(P721),MONTH(P721),1), SUMIFS($K:$K, $C:$C, C721, $P:$P, "&gt;="&amp;DATE(YEAR(P721),MONTH(P721),1), $P:$P, "&lt;="&amp;EOMONTH(P721,0))&gt;10), _xlfn.TEXTJOIN(", ", TRUE, _xlfn._xlws.FILTER($S:$S, ($C:$C=C721) * ($P:$P&gt;=DATE(YEAR(P721),MONTH(P721),1)) * ($P:$P&lt;=EOMONTH(P721,0)))), "")</f>
        <v/>
      </c>
    </row>
    <row r="722" spans="1:25" x14ac:dyDescent="0.25">
      <c r="A722" s="83">
        <v>715</v>
      </c>
      <c r="B722" s="111" t="s">
        <v>26038</v>
      </c>
      <c r="C722" s="159" t="str">
        <f>_xlfn.XLOOKUP(D722,[1]!Data[CEDULA],[1]!Data[Nombre Completo],"No Existe",0,1)</f>
        <v>FRANCISCO JAVIER ACEVEDO OVIEDO</v>
      </c>
      <c r="D722" s="163">
        <v>1048270478</v>
      </c>
      <c r="E722" s="140">
        <f>IFERROR(_xlfn.NUMBERVALUE(Data[[#This Row],[CEDULA ]],",","."),_xlfn.NUMBERVALUE(Data[[#This Row],[CEDULA ]],".",","))</f>
        <v>1048270478</v>
      </c>
      <c r="F722" s="140" t="str">
        <f>_xlfn.XLOOKUP(E722,[1]!Data[CEDULA],[1]!Data[CARGO],"No Existe",0,1)</f>
        <v>AUXILIAR</v>
      </c>
      <c r="G722" s="5" t="str">
        <f>_xlfn.XLOOKUP(E722,[1]!Data[CEDULA],[1]!Data[EMPRESA DONDE PRESTA SERVICIO],"No Existe",0,1)</f>
        <v>COMFAMILIAR ATLANTICO</v>
      </c>
      <c r="H722" s="5" t="str">
        <f>_xlfn.XLOOKUP(E722,[1]!Data[CEDULA],[1]!Data[UBICACIÓN],"No Existe",0,1)</f>
        <v>C. ATENCION VIA 40</v>
      </c>
      <c r="I722" s="11" t="s">
        <v>25912</v>
      </c>
      <c r="J722" s="111" t="str">
        <f>UPPER(TEXT(Data[[#This Row],[F. INICIO]],"mmmm"))</f>
        <v>JUNIO</v>
      </c>
      <c r="K722" s="9">
        <v>2</v>
      </c>
      <c r="L722" s="11" t="s">
        <v>5</v>
      </c>
      <c r="M722" s="11" t="s">
        <v>25630</v>
      </c>
      <c r="N722" s="141" t="str">
        <f>_xlfn.XLOOKUP(D722,[1]!Data[CEDULA],[1]!Data[EPS/SURA],"No Existe",0,1)</f>
        <v>NUEVA E.P.S.</v>
      </c>
      <c r="O722" s="5">
        <f>YEAR(Data[[#This Row],[F. INICIO]])</f>
        <v>2017</v>
      </c>
      <c r="P722" s="17">
        <v>42913</v>
      </c>
      <c r="Q722" s="18">
        <v>42914</v>
      </c>
      <c r="R722" s="8" t="s">
        <v>9400</v>
      </c>
      <c r="S722" s="92" t="str">
        <f>IF(Data[[#This Row],[TIPO DE INCAPACIDAD]]="LICENCIA DE PATERNIDAD","Licencia de paternidad",IF(Data[[#This Row],[TIPO DE INCAPACIDAD]]="LICENCIA DE LUTO","Licencia de Luto",_xlfn.IFNA(VLOOKUP(R722,'CIE-10 PARA RIPS'!$A$6:B13887,2,0),"No especificado")))</f>
        <v>Otitis media supurativa aguda</v>
      </c>
      <c r="T722" t="str">
        <f>IF(P722&lt;&gt;"", IF(P722&gt;0, IF(P722&lt;=DATE(YEAR(P722),MONTH(P722),DAY(P722)), IF(P722&gt;=DATE(YEAR(P722),MONTH(P722),1), IF(K722&gt;10, C722, IF(SUMIFS($K:$K, $C:$C, C722, $P:$P, "&gt;="&amp;DATE(YEAR(P722),MONTH(P722),1), $P:$P, "&lt;="&amp;EOMONTH(P722,0))&gt;10, C722, "")), ""))), "")</f>
        <v/>
      </c>
      <c r="U722" t="str">
        <f>IF(AND(P722&lt;&gt;"", P722&gt;=DATE(YEAR(P722),MONTH(P722),1), SUMIFS($K:$K, $C:$C, C722, $P:$P, "&gt;="&amp;DATE(YEAR(P722),MONTH(P722),1), $P:$P, "&lt;="&amp;EOMONTH(P722,0))&gt;10), K722, "")</f>
        <v/>
      </c>
      <c r="V722" t="str">
        <f>IF(AND(P722&lt;&gt;"", P722&gt;=DATE(YEAR(P722),MONTH(P722),1), SUMIFS($K:$K, $C:$C, C722, $P:$P, "&gt;="&amp;DATE(YEAR(P722),MONTH(P722),1), $P:$P, "&lt;="&amp;EOMONTH(P722,0))&gt;10), YEAR(P722), "")</f>
        <v/>
      </c>
      <c r="W722" t="str">
        <f>IF(AND(P722&lt;&gt;"", P722&gt;=DATE(YEAR(P722),MONTH(P722),1), SUMIFS($K:$K, $C:$C, C722, $P:$P, "&gt;="&amp;DATE(YEAR(P722),MONTH(P722),1), $P:$P, "&lt;="&amp;EOMONTH(P722,0))&gt;10), TEXT(P722, "MMMM"), "")</f>
        <v/>
      </c>
      <c r="X722" t="str" cm="1">
        <f t="array" ref="X722">IF(AND(P722&lt;&gt;"", P722&gt;=DATE(YEAR(P722),MONTH(P722),1), SUMIFS($K:$K, $C:$C, C722, $P:$P, "&gt;="&amp;DATE(YEAR(P722),MONTH(P722),1), $P:$P, "&lt;="&amp;EOMONTH(P722,0))&gt;10), _xlfn.TEXTJOIN(", ", TRUE, _xlfn._xlws.FILTER($R:$R, ($C:$C=C722) * ($P:$P&gt;=DATE(YEAR(P722),MONTH(P722),1)) * ($P:$P&lt;=EOMONTH(P722,0)))), "")</f>
        <v/>
      </c>
      <c r="Y722" t="str" cm="1">
        <f t="array" ref="Y722">IF(AND(P722&lt;&gt;"", P722&gt;=DATE(YEAR(P722),MONTH(P722),1), SUMIFS($K:$K, $C:$C, C722, $P:$P, "&gt;="&amp;DATE(YEAR(P722),MONTH(P722),1), $P:$P, "&lt;="&amp;EOMONTH(P722,0))&gt;10), _xlfn.TEXTJOIN(", ", TRUE, _xlfn._xlws.FILTER($S:$S, ($C:$C=C722) * ($P:$P&gt;=DATE(YEAR(P722),MONTH(P722),1)) * ($P:$P&lt;=EOMONTH(P722,0)))), "")</f>
        <v/>
      </c>
    </row>
    <row r="723" spans="1:25" x14ac:dyDescent="0.25">
      <c r="A723" s="83">
        <v>716</v>
      </c>
      <c r="B723" s="111" t="s">
        <v>26038</v>
      </c>
      <c r="C723" s="159" t="str">
        <f>_xlfn.XLOOKUP(D723,[1]!Data[CEDULA],[1]!Data[Nombre Completo],"No Existe",0,1)</f>
        <v>SANDY PAULINA PERTUZ SAMPER</v>
      </c>
      <c r="D723" s="162">
        <v>1048290598</v>
      </c>
      <c r="E723" s="139">
        <f>IFERROR(_xlfn.NUMBERVALUE(Data[[#This Row],[CEDULA ]],",","."),_xlfn.NUMBERVALUE(Data[[#This Row],[CEDULA ]],".",","))</f>
        <v>1048290598</v>
      </c>
      <c r="F723" s="139" t="str">
        <f>_xlfn.XLOOKUP(E723,[1]!Data[CEDULA],[1]!Data[CARGO],"No Existe",0,1)</f>
        <v>AUXILIAR</v>
      </c>
      <c r="G723" s="5" t="str">
        <f>_xlfn.XLOOKUP(E723,[1]!Data[CEDULA],[1]!Data[EMPRESA DONDE PRESTA SERVICIO],"No Existe",0,1)</f>
        <v>COMFAMILIAR ATLANTICO</v>
      </c>
      <c r="H723" s="5" t="str">
        <f>_xlfn.XLOOKUP(E723,[1]!Data[CEDULA],[1]!Data[UBICACIÓN],"No Existe",0,1)</f>
        <v>C.R.U</v>
      </c>
      <c r="I723" s="5" t="s">
        <v>25911</v>
      </c>
      <c r="J723" s="111" t="str">
        <f>UPPER(TEXT(Data[[#This Row],[F. INICIO]],"mmmm"))</f>
        <v>JULIO</v>
      </c>
      <c r="K723" s="9">
        <v>2</v>
      </c>
      <c r="L723" s="11" t="s">
        <v>5</v>
      </c>
      <c r="M723" s="11" t="s">
        <v>25630</v>
      </c>
      <c r="N723" s="141" t="str">
        <f>_xlfn.XLOOKUP(D723,[1]!Data[CEDULA],[1]!Data[EPS/SURA],"No Existe",0,1)</f>
        <v>SALUD TOTAL</v>
      </c>
      <c r="O723" s="5">
        <f>YEAR(Data[[#This Row],[F. INICIO]])</f>
        <v>2017</v>
      </c>
      <c r="P723" s="17">
        <v>42918</v>
      </c>
      <c r="Q723" s="18">
        <v>42919</v>
      </c>
      <c r="R723" s="8" t="s">
        <v>5600</v>
      </c>
      <c r="S723" s="92" t="str">
        <f>IF(Data[[#This Row],[TIPO DE INCAPACIDAD]]="LICENCIA DE PATERNIDAD","Licencia de paternidad",IF(Data[[#This Row],[TIPO DE INCAPACIDAD]]="LICENCIA DE LUTO","Licencia de Luto",_xlfn.IFNA(VLOOKUP(R723,'CIE-10 PARA RIPS'!$A$6:B13888,2,0),"No especificado")))</f>
        <v>Abdomen agudo</v>
      </c>
      <c r="T723" t="str">
        <f>IF(P723&lt;&gt;"", IF(P723&gt;0, IF(P723&lt;=DATE(YEAR(P723),MONTH(P723),DAY(P723)), IF(P723&gt;=DATE(YEAR(P723),MONTH(P723),1), IF(K723&gt;10, C723, IF(SUMIFS($K:$K, $C:$C, C723, $P:$P, "&gt;="&amp;DATE(YEAR(P723),MONTH(P723),1), $P:$P, "&lt;="&amp;EOMONTH(P723,0))&gt;10, C723, "")), ""))), "")</f>
        <v/>
      </c>
      <c r="U723" t="str">
        <f>IF(AND(P723&lt;&gt;"", P723&gt;=DATE(YEAR(P723),MONTH(P723),1), SUMIFS($K:$K, $C:$C, C723, $P:$P, "&gt;="&amp;DATE(YEAR(P723),MONTH(P723),1), $P:$P, "&lt;="&amp;EOMONTH(P723,0))&gt;10), K723, "")</f>
        <v/>
      </c>
      <c r="V723" t="str">
        <f>IF(AND(P723&lt;&gt;"", P723&gt;=DATE(YEAR(P723),MONTH(P723),1), SUMIFS($K:$K, $C:$C, C723, $P:$P, "&gt;="&amp;DATE(YEAR(P723),MONTH(P723),1), $P:$P, "&lt;="&amp;EOMONTH(P723,0))&gt;10), YEAR(P723), "")</f>
        <v/>
      </c>
      <c r="W723" t="str">
        <f>IF(AND(P723&lt;&gt;"", P723&gt;=DATE(YEAR(P723),MONTH(P723),1), SUMIFS($K:$K, $C:$C, C723, $P:$P, "&gt;="&amp;DATE(YEAR(P723),MONTH(P723),1), $P:$P, "&lt;="&amp;EOMONTH(P723,0))&gt;10), TEXT(P723, "MMMM"), "")</f>
        <v/>
      </c>
      <c r="X723" t="str" cm="1">
        <f t="array" ref="X723">IF(AND(P723&lt;&gt;"", P723&gt;=DATE(YEAR(P723),MONTH(P723),1), SUMIFS($K:$K, $C:$C, C723, $P:$P, "&gt;="&amp;DATE(YEAR(P723),MONTH(P723),1), $P:$P, "&lt;="&amp;EOMONTH(P723,0))&gt;10), _xlfn.TEXTJOIN(", ", TRUE, _xlfn._xlws.FILTER($R:$R, ($C:$C=C723) * ($P:$P&gt;=DATE(YEAR(P723),MONTH(P723),1)) * ($P:$P&lt;=EOMONTH(P723,0)))), "")</f>
        <v/>
      </c>
      <c r="Y723" t="str" cm="1">
        <f t="array" ref="Y723">IF(AND(P723&lt;&gt;"", P723&gt;=DATE(YEAR(P723),MONTH(P723),1), SUMIFS($K:$K, $C:$C, C723, $P:$P, "&gt;="&amp;DATE(YEAR(P723),MONTH(P723),1), $P:$P, "&lt;="&amp;EOMONTH(P723,0))&gt;10), _xlfn.TEXTJOIN(", ", TRUE, _xlfn._xlws.FILTER($S:$S, ($C:$C=C723) * ($P:$P&gt;=DATE(YEAR(P723),MONTH(P723),1)) * ($P:$P&lt;=EOMONTH(P723,0)))), "")</f>
        <v/>
      </c>
    </row>
    <row r="724" spans="1:25" x14ac:dyDescent="0.25">
      <c r="A724" s="83">
        <v>717</v>
      </c>
      <c r="B724" s="111" t="s">
        <v>26038</v>
      </c>
      <c r="C724" s="159" t="str">
        <f>_xlfn.XLOOKUP(D724,[1]!Data[CEDULA],[1]!Data[Nombre Completo],"No Existe",0,1)</f>
        <v>RAFAEL ENRIQUE DIAZ NAVARRO</v>
      </c>
      <c r="D724" s="163">
        <v>8779253</v>
      </c>
      <c r="E724" s="140">
        <f>IFERROR(_xlfn.NUMBERVALUE(Data[[#This Row],[CEDULA ]],",","."),_xlfn.NUMBERVALUE(Data[[#This Row],[CEDULA ]],".",","))</f>
        <v>8779253</v>
      </c>
      <c r="F724" s="140" t="str">
        <f>_xlfn.XLOOKUP(E724,[1]!Data[CEDULA],[1]!Data[CARGO],"No Existe",0,1)</f>
        <v>SUPERNUMERARIO(A)</v>
      </c>
      <c r="G724" s="5" t="str">
        <f>_xlfn.XLOOKUP(E724,[1]!Data[CEDULA],[1]!Data[EMPRESA DONDE PRESTA SERVICIO],"No Existe",0,1)</f>
        <v>COMFAMILIAR ATLANTICO</v>
      </c>
      <c r="H724" s="5" t="str">
        <f>_xlfn.XLOOKUP(E724,[1]!Data[CEDULA],[1]!Data[UBICACIÓN],"No Existe",0,1)</f>
        <v>CENTRO RECREACIONAL CLL 48</v>
      </c>
      <c r="I724" s="11" t="s">
        <v>25912</v>
      </c>
      <c r="J724" s="111" t="str">
        <f>UPPER(TEXT(Data[[#This Row],[F. INICIO]],"mmmm"))</f>
        <v>JUNIO</v>
      </c>
      <c r="K724" s="9">
        <v>2</v>
      </c>
      <c r="L724" s="11" t="s">
        <v>5</v>
      </c>
      <c r="M724" s="11" t="s">
        <v>25630</v>
      </c>
      <c r="N724" s="141" t="str">
        <f>_xlfn.XLOOKUP(D724,[1]!Data[CEDULA],[1]!Data[EPS/SURA],"No Existe",0,1)</f>
        <v>SALUD TOTAL</v>
      </c>
      <c r="O724" s="5">
        <f>YEAR(Data[[#This Row],[F. INICIO]])</f>
        <v>2017</v>
      </c>
      <c r="P724" s="17">
        <v>42914</v>
      </c>
      <c r="Q724" s="18">
        <v>42915</v>
      </c>
      <c r="R724" s="8" t="s">
        <v>7585</v>
      </c>
      <c r="S724" s="92" t="str">
        <f>IF(Data[[#This Row],[TIPO DE INCAPACIDAD]]="LICENCIA DE PATERNIDAD","Licencia de paternidad",IF(Data[[#This Row],[TIPO DE INCAPACIDAD]]="LICENCIA DE LUTO","Licencia de Luto",_xlfn.IFNA(VLOOKUP(R724,'CIE-10 PARA RIPS'!$A$6:B13889,2,0),"No especificado")))</f>
        <v>Epicondilitis lateral</v>
      </c>
      <c r="T724" t="str">
        <f>IF(P724&lt;&gt;"", IF(P724&gt;0, IF(P724&lt;=DATE(YEAR(P724),MONTH(P724),DAY(P724)), IF(P724&gt;=DATE(YEAR(P724),MONTH(P724),1), IF(K724&gt;10, C724, IF(SUMIFS($K:$K, $C:$C, C724, $P:$P, "&gt;="&amp;DATE(YEAR(P724),MONTH(P724),1), $P:$P, "&lt;="&amp;EOMONTH(P724,0))&gt;10, C724, "")), ""))), "")</f>
        <v/>
      </c>
      <c r="U724" t="str">
        <f>IF(AND(P724&lt;&gt;"", P724&gt;=DATE(YEAR(P724),MONTH(P724),1), SUMIFS($K:$K, $C:$C, C724, $P:$P, "&gt;="&amp;DATE(YEAR(P724),MONTH(P724),1), $P:$P, "&lt;="&amp;EOMONTH(P724,0))&gt;10), K724, "")</f>
        <v/>
      </c>
      <c r="V724" t="str">
        <f>IF(AND(P724&lt;&gt;"", P724&gt;=DATE(YEAR(P724),MONTH(P724),1), SUMIFS($K:$K, $C:$C, C724, $P:$P, "&gt;="&amp;DATE(YEAR(P724),MONTH(P724),1), $P:$P, "&lt;="&amp;EOMONTH(P724,0))&gt;10), YEAR(P724), "")</f>
        <v/>
      </c>
      <c r="W724" t="str">
        <f>IF(AND(P724&lt;&gt;"", P724&gt;=DATE(YEAR(P724),MONTH(P724),1), SUMIFS($K:$K, $C:$C, C724, $P:$P, "&gt;="&amp;DATE(YEAR(P724),MONTH(P724),1), $P:$P, "&lt;="&amp;EOMONTH(P724,0))&gt;10), TEXT(P724, "MMMM"), "")</f>
        <v/>
      </c>
      <c r="X724" t="str" cm="1">
        <f t="array" ref="X724">IF(AND(P724&lt;&gt;"", P724&gt;=DATE(YEAR(P724),MONTH(P724),1), SUMIFS($K:$K, $C:$C, C724, $P:$P, "&gt;="&amp;DATE(YEAR(P724),MONTH(P724),1), $P:$P, "&lt;="&amp;EOMONTH(P724,0))&gt;10), _xlfn.TEXTJOIN(", ", TRUE, _xlfn._xlws.FILTER($R:$R, ($C:$C=C724) * ($P:$P&gt;=DATE(YEAR(P724),MONTH(P724),1)) * ($P:$P&lt;=EOMONTH(P724,0)))), "")</f>
        <v/>
      </c>
      <c r="Y724" t="str" cm="1">
        <f t="array" ref="Y724">IF(AND(P724&lt;&gt;"", P724&gt;=DATE(YEAR(P724),MONTH(P724),1), SUMIFS($K:$K, $C:$C, C724, $P:$P, "&gt;="&amp;DATE(YEAR(P724),MONTH(P724),1), $P:$P, "&lt;="&amp;EOMONTH(P724,0))&gt;10), _xlfn.TEXTJOIN(", ", TRUE, _xlfn._xlws.FILTER($S:$S, ($C:$C=C724) * ($P:$P&gt;=DATE(YEAR(P724),MONTH(P724),1)) * ($P:$P&lt;=EOMONTH(P724,0)))), "")</f>
        <v/>
      </c>
    </row>
    <row r="725" spans="1:25" ht="30" x14ac:dyDescent="0.25">
      <c r="A725" s="83">
        <v>718</v>
      </c>
      <c r="B725" s="111" t="s">
        <v>26038</v>
      </c>
      <c r="C725" s="159" t="str">
        <f>_xlfn.XLOOKUP(D725,[1]!Data[CEDULA],[1]!Data[Nombre Completo],"No Existe",0,1)</f>
        <v>CARMEN ROCIO RODRIGUEZ YEPES</v>
      </c>
      <c r="D725" s="170">
        <v>32801096</v>
      </c>
      <c r="E725" s="147">
        <f>IFERROR(_xlfn.NUMBERVALUE(Data[[#This Row],[CEDULA ]],",","."),_xlfn.NUMBERVALUE(Data[[#This Row],[CEDULA ]],".",","))</f>
        <v>32801096</v>
      </c>
      <c r="F725" s="147" t="str">
        <f>_xlfn.XLOOKUP(E725,[1]!Data[CEDULA],[1]!Data[CARGO],"No Existe",0,1)</f>
        <v>SUPERNUMERARIO(A)</v>
      </c>
      <c r="G725" s="46" t="str">
        <f>_xlfn.XLOOKUP(E725,[1]!Data[CEDULA],[1]!Data[EMPRESA DONDE PRESTA SERVICIO],"No Existe",0,1)</f>
        <v>COMFAMILIAR ATLANTICO</v>
      </c>
      <c r="H725" s="46" t="str">
        <f>_xlfn.XLOOKUP(E725,[1]!Data[CEDULA],[1]!Data[UBICACIÓN],"No Existe",0,1)</f>
        <v>CENTRO RECREACIONAL TURIPANA</v>
      </c>
      <c r="I725" s="46" t="s">
        <v>25911</v>
      </c>
      <c r="J725" s="111" t="str">
        <f>UPPER(TEXT(Data[[#This Row],[F. INICIO]],"mmmm"))</f>
        <v>JULIO</v>
      </c>
      <c r="K725" s="47">
        <v>29</v>
      </c>
      <c r="L725" s="11" t="s">
        <v>5</v>
      </c>
      <c r="M725" s="11" t="s">
        <v>51</v>
      </c>
      <c r="N725" s="141" t="str">
        <f>_xlfn.XLOOKUP(D725,[1]!Data[CEDULA],[1]!Data[EPS/SURA],"No Existe",0,1)</f>
        <v>EPS/SURA</v>
      </c>
      <c r="O725" s="46">
        <f>YEAR(Data[[#This Row],[F. INICIO]])</f>
        <v>2017</v>
      </c>
      <c r="P725" s="48">
        <v>42919</v>
      </c>
      <c r="Q725" s="52">
        <v>42947</v>
      </c>
      <c r="R725" s="53" t="s">
        <v>6792</v>
      </c>
      <c r="S725" s="92" t="str">
        <f>IF(Data[[#This Row],[TIPO DE INCAPACIDAD]]="LICENCIA DE PATERNIDAD","Licencia de paternidad",IF(Data[[#This Row],[TIPO DE INCAPACIDAD]]="LICENCIA DE LUTO","Licencia de Luto",_xlfn.IFNA(VLOOKUP(R725,'CIE-10 PARA RIPS'!$A$6:B13890,2,0),"No especificado")))</f>
        <v>Ruptura prematura de las membranas, sin otra especificacion</v>
      </c>
      <c r="T725" t="str">
        <f>IF(P725&lt;&gt;"", IF(P725&gt;0, IF(P725&lt;=DATE(YEAR(P725),MONTH(P725),DAY(P725)), IF(P725&gt;=DATE(YEAR(P725),MONTH(P725),1), IF(K725&gt;10, C725, IF(SUMIFS($K:$K, $C:$C, C725, $P:$P, "&gt;="&amp;DATE(YEAR(P725),MONTH(P725),1), $P:$P, "&lt;="&amp;EOMONTH(P725,0))&gt;10, C725, "")), ""))), "")</f>
        <v>CARMEN ROCIO RODRIGUEZ YEPES</v>
      </c>
      <c r="U725">
        <f>IF(AND(P725&lt;&gt;"", P725&gt;=DATE(YEAR(P725),MONTH(P725),1), SUMIFS($K:$K, $C:$C, C725, $P:$P, "&gt;="&amp;DATE(YEAR(P725),MONTH(P725),1), $P:$P, "&lt;="&amp;EOMONTH(P725,0))&gt;10), K725, "")</f>
        <v>29</v>
      </c>
      <c r="V725">
        <f>IF(AND(P725&lt;&gt;"", P725&gt;=DATE(YEAR(P725),MONTH(P725),1), SUMIFS($K:$K, $C:$C, C725, $P:$P, "&gt;="&amp;DATE(YEAR(P725),MONTH(P725),1), $P:$P, "&lt;="&amp;EOMONTH(P725,0))&gt;10), YEAR(P725), "")</f>
        <v>2017</v>
      </c>
      <c r="W725" t="str">
        <f>IF(AND(P725&lt;&gt;"", P725&gt;=DATE(YEAR(P725),MONTH(P725),1), SUMIFS($K:$K, $C:$C, C725, $P:$P, "&gt;="&amp;DATE(YEAR(P725),MONTH(P725),1), $P:$P, "&lt;="&amp;EOMONTH(P725,0))&gt;10), TEXT(P725, "MMMM"), "")</f>
        <v>julio</v>
      </c>
      <c r="X725" t="str" cm="1">
        <f t="array" ref="X725">IF(AND(P725&lt;&gt;"", P725&gt;=DATE(YEAR(P725),MONTH(P725),1), SUMIFS($K:$K, $C:$C, C725, $P:$P, "&gt;="&amp;DATE(YEAR(P725),MONTH(P725),1), $P:$P, "&lt;="&amp;EOMONTH(P725,0))&gt;10), _xlfn.TEXTJOIN(", ", TRUE, _xlfn._xlws.FILTER($R:$R, ($C:$C=C725) * ($P:$P&gt;=DATE(YEAR(P725),MONTH(P725),1)) * ($P:$P&lt;=EOMONTH(P725,0)))), "")</f>
        <v>O429</v>
      </c>
      <c r="Y725" t="str" cm="1">
        <f t="array" ref="Y725">IF(AND(P725&lt;&gt;"", P725&gt;=DATE(YEAR(P725),MONTH(P725),1), SUMIFS($K:$K, $C:$C, C725, $P:$P, "&gt;="&amp;DATE(YEAR(P725),MONTH(P725),1), $P:$P, "&lt;="&amp;EOMONTH(P725,0))&gt;10), _xlfn.TEXTJOIN(", ", TRUE, _xlfn._xlws.FILTER($S:$S, ($C:$C=C725) * ($P:$P&gt;=DATE(YEAR(P725),MONTH(P725),1)) * ($P:$P&lt;=EOMONTH(P725,0)))), "")</f>
        <v>Ruptura prematura de las membranas, sin otra especificacion</v>
      </c>
    </row>
    <row r="726" spans="1:25" ht="30" x14ac:dyDescent="0.25">
      <c r="A726" s="83">
        <v>719</v>
      </c>
      <c r="B726" s="111" t="s">
        <v>26038</v>
      </c>
      <c r="C726" s="159" t="str">
        <f>_xlfn.XLOOKUP(D726,[1]!Data[CEDULA],[1]!Data[Nombre Completo],"No Existe",0,1)</f>
        <v>CARMEN ROCIO RODRIGUEZ YEPES</v>
      </c>
      <c r="D726" s="170">
        <v>32801096</v>
      </c>
      <c r="E726" s="147">
        <f>IFERROR(_xlfn.NUMBERVALUE(Data[[#This Row],[CEDULA ]],",","."),_xlfn.NUMBERVALUE(Data[[#This Row],[CEDULA ]],".",","))</f>
        <v>32801096</v>
      </c>
      <c r="F726" s="147" t="str">
        <f>_xlfn.XLOOKUP(E726,[1]!Data[CEDULA],[1]!Data[CARGO],"No Existe",0,1)</f>
        <v>SUPERNUMERARIO(A)</v>
      </c>
      <c r="G726" s="46" t="str">
        <f>_xlfn.XLOOKUP(E726,[1]!Data[CEDULA],[1]!Data[EMPRESA DONDE PRESTA SERVICIO],"No Existe",0,1)</f>
        <v>COMFAMILIAR ATLANTICO</v>
      </c>
      <c r="H726" s="46" t="str">
        <f>_xlfn.XLOOKUP(E726,[1]!Data[CEDULA],[1]!Data[UBICACIÓN],"No Existe",0,1)</f>
        <v>CENTRO RECREACIONAL TURIPANA</v>
      </c>
      <c r="I726" s="46" t="s">
        <v>25911</v>
      </c>
      <c r="J726" s="111" t="str">
        <f>UPPER(TEXT(Data[[#This Row],[F. INICIO]],"mmmm"))</f>
        <v>AGOSTO</v>
      </c>
      <c r="K726" s="47">
        <v>31</v>
      </c>
      <c r="L726" s="11" t="s">
        <v>5</v>
      </c>
      <c r="M726" s="11" t="s">
        <v>51</v>
      </c>
      <c r="N726" s="141" t="str">
        <f>_xlfn.XLOOKUP(D726,[1]!Data[CEDULA],[1]!Data[EPS/SURA],"No Existe",0,1)</f>
        <v>EPS/SURA</v>
      </c>
      <c r="O726" s="46">
        <f>YEAR(Data[[#This Row],[F. INICIO]])</f>
        <v>2017</v>
      </c>
      <c r="P726" s="48">
        <v>42948</v>
      </c>
      <c r="Q726" s="52">
        <v>42947</v>
      </c>
      <c r="R726" s="53" t="s">
        <v>6792</v>
      </c>
      <c r="S726" s="92" t="str">
        <f>IF(Data[[#This Row],[TIPO DE INCAPACIDAD]]="LICENCIA DE PATERNIDAD","Licencia de paternidad",IF(Data[[#This Row],[TIPO DE INCAPACIDAD]]="LICENCIA DE LUTO","Licencia de Luto",_xlfn.IFNA(VLOOKUP(R726,'CIE-10 PARA RIPS'!$A$6:B13891,2,0),"No especificado")))</f>
        <v>Ruptura prematura de las membranas, sin otra especificacion</v>
      </c>
      <c r="T726" t="str">
        <f>IF(P726&lt;&gt;"", IF(P726&gt;0, IF(P726&lt;=DATE(YEAR(P726),MONTH(P726),DAY(P726)), IF(P726&gt;=DATE(YEAR(P726),MONTH(P726),1), IF(K726&gt;10, C726, IF(SUMIFS($K:$K, $C:$C, C726, $P:$P, "&gt;="&amp;DATE(YEAR(P726),MONTH(P726),1), $P:$P, "&lt;="&amp;EOMONTH(P726,0))&gt;10, C726, "")), ""))), "")</f>
        <v>CARMEN ROCIO RODRIGUEZ YEPES</v>
      </c>
      <c r="U726">
        <f>IF(AND(P726&lt;&gt;"", P726&gt;=DATE(YEAR(P726),MONTH(P726),1), SUMIFS($K:$K, $C:$C, C726, $P:$P, "&gt;="&amp;DATE(YEAR(P726),MONTH(P726),1), $P:$P, "&lt;="&amp;EOMONTH(P726,0))&gt;10), K726, "")</f>
        <v>31</v>
      </c>
      <c r="V726">
        <f>IF(AND(P726&lt;&gt;"", P726&gt;=DATE(YEAR(P726),MONTH(P726),1), SUMIFS($K:$K, $C:$C, C726, $P:$P, "&gt;="&amp;DATE(YEAR(P726),MONTH(P726),1), $P:$P, "&lt;="&amp;EOMONTH(P726,0))&gt;10), YEAR(P726), "")</f>
        <v>2017</v>
      </c>
      <c r="W726" t="str">
        <f>IF(AND(P726&lt;&gt;"", P726&gt;=DATE(YEAR(P726),MONTH(P726),1), SUMIFS($K:$K, $C:$C, C726, $P:$P, "&gt;="&amp;DATE(YEAR(P726),MONTH(P726),1), $P:$P, "&lt;="&amp;EOMONTH(P726,0))&gt;10), TEXT(P726, "MMMM"), "")</f>
        <v>agosto</v>
      </c>
      <c r="X726" t="str" cm="1">
        <f t="array" ref="X726">IF(AND(P726&lt;&gt;"", P726&gt;=DATE(YEAR(P726),MONTH(P726),1), SUMIFS($K:$K, $C:$C, C726, $P:$P, "&gt;="&amp;DATE(YEAR(P726),MONTH(P726),1), $P:$P, "&lt;="&amp;EOMONTH(P726,0))&gt;10), _xlfn.TEXTJOIN(", ", TRUE, _xlfn._xlws.FILTER($R:$R, ($C:$C=C726) * ($P:$P&gt;=DATE(YEAR(P726),MONTH(P726),1)) * ($P:$P&lt;=EOMONTH(P726,0)))), "")</f>
        <v>O429</v>
      </c>
      <c r="Y726" t="str" cm="1">
        <f t="array" ref="Y726">IF(AND(P726&lt;&gt;"", P726&gt;=DATE(YEAR(P726),MONTH(P726),1), SUMIFS($K:$K, $C:$C, C726, $P:$P, "&gt;="&amp;DATE(YEAR(P726),MONTH(P726),1), $P:$P, "&lt;="&amp;EOMONTH(P726,0))&gt;10), _xlfn.TEXTJOIN(", ", TRUE, _xlfn._xlws.FILTER($S:$S, ($C:$C=C726) * ($P:$P&gt;=DATE(YEAR(P726),MONTH(P726),1)) * ($P:$P&lt;=EOMONTH(P726,0)))), "")</f>
        <v>Ruptura prematura de las membranas, sin otra especificacion</v>
      </c>
    </row>
    <row r="727" spans="1:25" ht="30" x14ac:dyDescent="0.25">
      <c r="A727" s="83">
        <v>720</v>
      </c>
      <c r="B727" s="111" t="s">
        <v>26038</v>
      </c>
      <c r="C727" s="159" t="str">
        <f>_xlfn.XLOOKUP(D727,[1]!Data[CEDULA],[1]!Data[Nombre Completo],"No Existe",0,1)</f>
        <v>CARMEN ROCIO RODRIGUEZ YEPES</v>
      </c>
      <c r="D727" s="170">
        <v>32801096</v>
      </c>
      <c r="E727" s="147">
        <f>IFERROR(_xlfn.NUMBERVALUE(Data[[#This Row],[CEDULA ]],",","."),_xlfn.NUMBERVALUE(Data[[#This Row],[CEDULA ]],".",","))</f>
        <v>32801096</v>
      </c>
      <c r="F727" s="147" t="str">
        <f>_xlfn.XLOOKUP(E727,[1]!Data[CEDULA],[1]!Data[CARGO],"No Existe",0,1)</f>
        <v>SUPERNUMERARIO(A)</v>
      </c>
      <c r="G727" s="46" t="str">
        <f>_xlfn.XLOOKUP(E727,[1]!Data[CEDULA],[1]!Data[EMPRESA DONDE PRESTA SERVICIO],"No Existe",0,1)</f>
        <v>COMFAMILIAR ATLANTICO</v>
      </c>
      <c r="H727" s="46" t="str">
        <f>_xlfn.XLOOKUP(E727,[1]!Data[CEDULA],[1]!Data[UBICACIÓN],"No Existe",0,1)</f>
        <v>CENTRO RECREACIONAL TURIPANA</v>
      </c>
      <c r="I727" s="46" t="s">
        <v>25911</v>
      </c>
      <c r="J727" s="111" t="str">
        <f>UPPER(TEXT(Data[[#This Row],[F. INICIO]],"mmmm"))</f>
        <v>SEPTIEMBRE</v>
      </c>
      <c r="K727" s="47">
        <v>30</v>
      </c>
      <c r="L727" s="11" t="s">
        <v>5</v>
      </c>
      <c r="M727" s="11" t="s">
        <v>51</v>
      </c>
      <c r="N727" s="141" t="str">
        <f>_xlfn.XLOOKUP(D727,[1]!Data[CEDULA],[1]!Data[EPS/SURA],"No Existe",0,1)</f>
        <v>EPS/SURA</v>
      </c>
      <c r="O727" s="46">
        <f>YEAR(Data[[#This Row],[F. INICIO]])</f>
        <v>2017</v>
      </c>
      <c r="P727" s="48">
        <v>42979</v>
      </c>
      <c r="Q727" s="52">
        <v>43008</v>
      </c>
      <c r="R727" s="53" t="s">
        <v>6792</v>
      </c>
      <c r="S727" s="92" t="str">
        <f>IF(Data[[#This Row],[TIPO DE INCAPACIDAD]]="LICENCIA DE PATERNIDAD","Licencia de paternidad",IF(Data[[#This Row],[TIPO DE INCAPACIDAD]]="LICENCIA DE LUTO","Licencia de Luto",_xlfn.IFNA(VLOOKUP(R727,'CIE-10 PARA RIPS'!$A$6:B13892,2,0),"No especificado")))</f>
        <v>Ruptura prematura de las membranas, sin otra especificacion</v>
      </c>
      <c r="T727" t="str">
        <f>IF(P727&lt;&gt;"", IF(P727&gt;0, IF(P727&lt;=DATE(YEAR(P727),MONTH(P727),DAY(P727)), IF(P727&gt;=DATE(YEAR(P727),MONTH(P727),1), IF(K727&gt;10, C727, IF(SUMIFS($K:$K, $C:$C, C727, $P:$P, "&gt;="&amp;DATE(YEAR(P727),MONTH(P727),1), $P:$P, "&lt;="&amp;EOMONTH(P727,0))&gt;10, C727, "")), ""))), "")</f>
        <v>CARMEN ROCIO RODRIGUEZ YEPES</v>
      </c>
      <c r="U727">
        <f>IF(AND(P727&lt;&gt;"", P727&gt;=DATE(YEAR(P727),MONTH(P727),1), SUMIFS($K:$K, $C:$C, C727, $P:$P, "&gt;="&amp;DATE(YEAR(P727),MONTH(P727),1), $P:$P, "&lt;="&amp;EOMONTH(P727,0))&gt;10), K727, "")</f>
        <v>30</v>
      </c>
      <c r="V727">
        <f>IF(AND(P727&lt;&gt;"", P727&gt;=DATE(YEAR(P727),MONTH(P727),1), SUMIFS($K:$K, $C:$C, C727, $P:$P, "&gt;="&amp;DATE(YEAR(P727),MONTH(P727),1), $P:$P, "&lt;="&amp;EOMONTH(P727,0))&gt;10), YEAR(P727), "")</f>
        <v>2017</v>
      </c>
      <c r="W727" t="str">
        <f>IF(AND(P727&lt;&gt;"", P727&gt;=DATE(YEAR(P727),MONTH(P727),1), SUMIFS($K:$K, $C:$C, C727, $P:$P, "&gt;="&amp;DATE(YEAR(P727),MONTH(P727),1), $P:$P, "&lt;="&amp;EOMONTH(P727,0))&gt;10), TEXT(P727, "MMMM"), "")</f>
        <v>septiembre</v>
      </c>
      <c r="X727" t="str" cm="1">
        <f t="array" ref="X727">IF(AND(P727&lt;&gt;"", P727&gt;=DATE(YEAR(P727),MONTH(P727),1), SUMIFS($K:$K, $C:$C, C727, $P:$P, "&gt;="&amp;DATE(YEAR(P727),MONTH(P727),1), $P:$P, "&lt;="&amp;EOMONTH(P727,0))&gt;10), _xlfn.TEXTJOIN(", ", TRUE, _xlfn._xlws.FILTER($R:$R, ($C:$C=C727) * ($P:$P&gt;=DATE(YEAR(P727),MONTH(P727),1)) * ($P:$P&lt;=EOMONTH(P727,0)))), "")</f>
        <v>O429</v>
      </c>
      <c r="Y727" t="str" cm="1">
        <f t="array" ref="Y727">IF(AND(P727&lt;&gt;"", P727&gt;=DATE(YEAR(P727),MONTH(P727),1), SUMIFS($K:$K, $C:$C, C727, $P:$P, "&gt;="&amp;DATE(YEAR(P727),MONTH(P727),1), $P:$P, "&lt;="&amp;EOMONTH(P727,0))&gt;10), _xlfn.TEXTJOIN(", ", TRUE, _xlfn._xlws.FILTER($S:$S, ($C:$C=C727) * ($P:$P&gt;=DATE(YEAR(P727),MONTH(P727),1)) * ($P:$P&lt;=EOMONTH(P727,0)))), "")</f>
        <v>Ruptura prematura de las membranas, sin otra especificacion</v>
      </c>
    </row>
    <row r="728" spans="1:25" ht="30" x14ac:dyDescent="0.25">
      <c r="A728" s="83">
        <v>721</v>
      </c>
      <c r="B728" s="111" t="s">
        <v>26038</v>
      </c>
      <c r="C728" s="159" t="str">
        <f>_xlfn.XLOOKUP(D728,[1]!Data[CEDULA],[1]!Data[Nombre Completo],"No Existe",0,1)</f>
        <v>CARMEN ROCIO RODRIGUEZ YEPES</v>
      </c>
      <c r="D728" s="170">
        <v>32801096</v>
      </c>
      <c r="E728" s="147">
        <f>IFERROR(_xlfn.NUMBERVALUE(Data[[#This Row],[CEDULA ]],",","."),_xlfn.NUMBERVALUE(Data[[#This Row],[CEDULA ]],".",","))</f>
        <v>32801096</v>
      </c>
      <c r="F728" s="147" t="str">
        <f>_xlfn.XLOOKUP(E728,[1]!Data[CEDULA],[1]!Data[CARGO],"No Existe",0,1)</f>
        <v>SUPERNUMERARIO(A)</v>
      </c>
      <c r="G728" s="46" t="str">
        <f>_xlfn.XLOOKUP(E728,[1]!Data[CEDULA],[1]!Data[EMPRESA DONDE PRESTA SERVICIO],"No Existe",0,1)</f>
        <v>COMFAMILIAR ATLANTICO</v>
      </c>
      <c r="H728" s="46" t="str">
        <f>_xlfn.XLOOKUP(E728,[1]!Data[CEDULA],[1]!Data[UBICACIÓN],"No Existe",0,1)</f>
        <v>CENTRO RECREACIONAL TURIPANA</v>
      </c>
      <c r="I728" s="46" t="s">
        <v>25911</v>
      </c>
      <c r="J728" s="111" t="str">
        <f>UPPER(TEXT(Data[[#This Row],[F. INICIO]],"mmmm"))</f>
        <v>OCTUBRE</v>
      </c>
      <c r="K728" s="47">
        <v>30</v>
      </c>
      <c r="L728" s="11" t="s">
        <v>5</v>
      </c>
      <c r="M728" s="11" t="s">
        <v>51</v>
      </c>
      <c r="N728" s="141" t="str">
        <f>_xlfn.XLOOKUP(D728,[1]!Data[CEDULA],[1]!Data[EPS/SURA],"No Existe",0,1)</f>
        <v>EPS/SURA</v>
      </c>
      <c r="O728" s="46">
        <f>YEAR(Data[[#This Row],[F. INICIO]])</f>
        <v>2017</v>
      </c>
      <c r="P728" s="48">
        <v>43009</v>
      </c>
      <c r="Q728" s="52">
        <v>43039</v>
      </c>
      <c r="R728" s="53" t="s">
        <v>6792</v>
      </c>
      <c r="S728" s="92" t="str">
        <f>IF(Data[[#This Row],[TIPO DE INCAPACIDAD]]="LICENCIA DE PATERNIDAD","Licencia de paternidad",IF(Data[[#This Row],[TIPO DE INCAPACIDAD]]="LICENCIA DE LUTO","Licencia de Luto",_xlfn.IFNA(VLOOKUP(R728,'CIE-10 PARA RIPS'!$A$6:B13893,2,0),"No especificado")))</f>
        <v>Ruptura prematura de las membranas, sin otra especificacion</v>
      </c>
      <c r="T728" t="str">
        <f>IF(P728&lt;&gt;"", IF(P728&gt;0, IF(P728&lt;=DATE(YEAR(P728),MONTH(P728),DAY(P728)), IF(P728&gt;=DATE(YEAR(P728),MONTH(P728),1), IF(K728&gt;10, C728, IF(SUMIFS($K:$K, $C:$C, C728, $P:$P, "&gt;="&amp;DATE(YEAR(P728),MONTH(P728),1), $P:$P, "&lt;="&amp;EOMONTH(P728,0))&gt;10, C728, "")), ""))), "")</f>
        <v>CARMEN ROCIO RODRIGUEZ YEPES</v>
      </c>
      <c r="U728">
        <f>IF(AND(P728&lt;&gt;"", P728&gt;=DATE(YEAR(P728),MONTH(P728),1), SUMIFS($K:$K, $C:$C, C728, $P:$P, "&gt;="&amp;DATE(YEAR(P728),MONTH(P728),1), $P:$P, "&lt;="&amp;EOMONTH(P728,0))&gt;10), K728, "")</f>
        <v>30</v>
      </c>
      <c r="V728">
        <f>IF(AND(P728&lt;&gt;"", P728&gt;=DATE(YEAR(P728),MONTH(P728),1), SUMIFS($K:$K, $C:$C, C728, $P:$P, "&gt;="&amp;DATE(YEAR(P728),MONTH(P728),1), $P:$P, "&lt;="&amp;EOMONTH(P728,0))&gt;10), YEAR(P728), "")</f>
        <v>2017</v>
      </c>
      <c r="W728" t="str">
        <f>IF(AND(P728&lt;&gt;"", P728&gt;=DATE(YEAR(P728),MONTH(P728),1), SUMIFS($K:$K, $C:$C, C728, $P:$P, "&gt;="&amp;DATE(YEAR(P728),MONTH(P728),1), $P:$P, "&lt;="&amp;EOMONTH(P728,0))&gt;10), TEXT(P728, "MMMM"), "")</f>
        <v>octubre</v>
      </c>
      <c r="X728" t="str" cm="1">
        <f t="array" ref="X728">IF(AND(P728&lt;&gt;"", P728&gt;=DATE(YEAR(P728),MONTH(P728),1), SUMIFS($K:$K, $C:$C, C728, $P:$P, "&gt;="&amp;DATE(YEAR(P728),MONTH(P728),1), $P:$P, "&lt;="&amp;EOMONTH(P728,0))&gt;10), _xlfn.TEXTJOIN(", ", TRUE, _xlfn._xlws.FILTER($R:$R, ($C:$C=C728) * ($P:$P&gt;=DATE(YEAR(P728),MONTH(P728),1)) * ($P:$P&lt;=EOMONTH(P728,0)))), "")</f>
        <v>O429</v>
      </c>
      <c r="Y728" t="str" cm="1">
        <f t="array" ref="Y728">IF(AND(P728&lt;&gt;"", P728&gt;=DATE(YEAR(P728),MONTH(P728),1), SUMIFS($K:$K, $C:$C, C728, $P:$P, "&gt;="&amp;DATE(YEAR(P728),MONTH(P728),1), $P:$P, "&lt;="&amp;EOMONTH(P728,0))&gt;10), _xlfn.TEXTJOIN(", ", TRUE, _xlfn._xlws.FILTER($S:$S, ($C:$C=C728) * ($P:$P&gt;=DATE(YEAR(P728),MONTH(P728),1)) * ($P:$P&lt;=EOMONTH(P728,0)))), "")</f>
        <v>Ruptura prematura de las membranas, sin otra especificacion</v>
      </c>
    </row>
    <row r="729" spans="1:25" ht="30" x14ac:dyDescent="0.25">
      <c r="A729" s="83">
        <v>722</v>
      </c>
      <c r="B729" s="111" t="s">
        <v>26038</v>
      </c>
      <c r="C729" s="159" t="str">
        <f>_xlfn.XLOOKUP(D729,[1]!Data[CEDULA],[1]!Data[Nombre Completo],"No Existe",0,1)</f>
        <v>IVAN  PEREZ PORTILLO</v>
      </c>
      <c r="D729" s="163">
        <v>8767528</v>
      </c>
      <c r="E729" s="140">
        <f>IFERROR(_xlfn.NUMBERVALUE(Data[[#This Row],[CEDULA ]],",","."),_xlfn.NUMBERVALUE(Data[[#This Row],[CEDULA ]],".",","))</f>
        <v>8767528</v>
      </c>
      <c r="F729" s="140" t="str">
        <f>_xlfn.XLOOKUP(E729,[1]!Data[CEDULA],[1]!Data[CARGO],"No Existe",0,1)</f>
        <v>COCINERO 1</v>
      </c>
      <c r="G729" s="5" t="str">
        <f>_xlfn.XLOOKUP(E729,[1]!Data[CEDULA],[1]!Data[EMPRESA DONDE PRESTA SERVICIO],"No Existe",0,1)</f>
        <v>COMFAMILIAR ATLANTICO</v>
      </c>
      <c r="H729" s="5" t="str">
        <f>_xlfn.XLOOKUP(E729,[1]!Data[CEDULA],[1]!Data[UBICACIÓN],"No Existe",0,1)</f>
        <v>SEDE NORTE</v>
      </c>
      <c r="I729" s="5" t="s">
        <v>25912</v>
      </c>
      <c r="J729" s="111" t="str">
        <f>UPPER(TEXT(Data[[#This Row],[F. INICIO]],"mmmm"))</f>
        <v>JULIO</v>
      </c>
      <c r="K729" s="9">
        <v>7</v>
      </c>
      <c r="L729" s="11" t="s">
        <v>94</v>
      </c>
      <c r="M729" s="9" t="s">
        <v>12770</v>
      </c>
      <c r="N729" s="141" t="str">
        <f>_xlfn.XLOOKUP(D729,[1]!Data[CEDULA],[1]!Data[EPS/SURA],"No Existe",0,1)</f>
        <v>EPS/SURA</v>
      </c>
      <c r="O729" s="5">
        <f>YEAR(Data[[#This Row],[F. INICIO]])</f>
        <v>2017</v>
      </c>
      <c r="P729" s="17">
        <v>42921</v>
      </c>
      <c r="Q729" s="18">
        <v>42927</v>
      </c>
      <c r="R729" s="8" t="s">
        <v>4936</v>
      </c>
      <c r="S729" s="92" t="str">
        <f>IF(Data[[#This Row],[TIPO DE INCAPACIDAD]]="LICENCIA DE PATERNIDAD","Licencia de paternidad",IF(Data[[#This Row],[TIPO DE INCAPACIDAD]]="LICENCIA DE LUTO","Licencia de Luto",_xlfn.IFNA(VLOOKUP(R729,'CIE-10 PARA RIPS'!$A$6:B13894,2,0),"No especificado")))</f>
        <v>Herida de la muneca y de la mano, parte no especificada</v>
      </c>
      <c r="T729" t="str">
        <f>IF(P729&lt;&gt;"", IF(P729&gt;0, IF(P729&lt;=DATE(YEAR(P729),MONTH(P729),DAY(P729)), IF(P729&gt;=DATE(YEAR(P729),MONTH(P729),1), IF(K729&gt;10, C729, IF(SUMIFS($K:$K, $C:$C, C729, $P:$P, "&gt;="&amp;DATE(YEAR(P729),MONTH(P729),1), $P:$P, "&lt;="&amp;EOMONTH(P729,0))&gt;10, C729, "")), ""))), "")</f>
        <v>IVAN  PEREZ PORTILLO</v>
      </c>
      <c r="U729">
        <f>IF(AND(P729&lt;&gt;"", P729&gt;=DATE(YEAR(P729),MONTH(P729),1), SUMIFS($K:$K, $C:$C, C729, $P:$P, "&gt;="&amp;DATE(YEAR(P729),MONTH(P729),1), $P:$P, "&lt;="&amp;EOMONTH(P729,0))&gt;10), K729, "")</f>
        <v>7</v>
      </c>
      <c r="V729">
        <f>IF(AND(P729&lt;&gt;"", P729&gt;=DATE(YEAR(P729),MONTH(P729),1), SUMIFS($K:$K, $C:$C, C729, $P:$P, "&gt;="&amp;DATE(YEAR(P729),MONTH(P729),1), $P:$P, "&lt;="&amp;EOMONTH(P729,0))&gt;10), YEAR(P729), "")</f>
        <v>2017</v>
      </c>
      <c r="W729" t="str">
        <f>IF(AND(P729&lt;&gt;"", P729&gt;=DATE(YEAR(P729),MONTH(P729),1), SUMIFS($K:$K, $C:$C, C729, $P:$P, "&gt;="&amp;DATE(YEAR(P729),MONTH(P729),1), $P:$P, "&lt;="&amp;EOMONTH(P729,0))&gt;10), TEXT(P729, "MMMM"), "")</f>
        <v>julio</v>
      </c>
      <c r="X729" t="str" cm="1">
        <f t="array" ref="X729">IF(AND(P729&lt;&gt;"", P729&gt;=DATE(YEAR(P729),MONTH(P729),1), SUMIFS($K:$K, $C:$C, C729, $P:$P, "&gt;="&amp;DATE(YEAR(P729),MONTH(P729),1), $P:$P, "&lt;="&amp;EOMONTH(P729,0))&gt;10), _xlfn.TEXTJOIN(", ", TRUE, _xlfn._xlws.FILTER($R:$R, ($C:$C=C729) * ($P:$P&gt;=DATE(YEAR(P729),MONTH(P729),1)) * ($P:$P&lt;=EOMONTH(P729,0)))), "")</f>
        <v>S619, S618</v>
      </c>
      <c r="Y729" t="str" cm="1">
        <f t="array" ref="Y729">IF(AND(P729&lt;&gt;"", P729&gt;=DATE(YEAR(P729),MONTH(P729),1), SUMIFS($K:$K, $C:$C, C729, $P:$P, "&gt;="&amp;DATE(YEAR(P729),MONTH(P729),1), $P:$P, "&lt;="&amp;EOMONTH(P729,0))&gt;10), _xlfn.TEXTJOIN(", ", TRUE, _xlfn._xlws.FILTER($S:$S, ($C:$C=C729) * ($P:$P&gt;=DATE(YEAR(P729),MONTH(P729),1)) * ($P:$P&lt;=EOMONTH(P729,0)))), "")</f>
        <v>Herida de la muneca y de la mano, parte no especificada, Herida de otras partes de la muneca y de la mano</v>
      </c>
    </row>
    <row r="730" spans="1:25" x14ac:dyDescent="0.25">
      <c r="A730" s="83">
        <v>723</v>
      </c>
      <c r="B730" s="111" t="s">
        <v>26038</v>
      </c>
      <c r="C730" s="159" t="str">
        <f>_xlfn.XLOOKUP(D730,[1]!Data[CEDULA],[1]!Data[Nombre Completo],"No Existe",0,1)</f>
        <v>IVAN  PEREZ PORTILLO</v>
      </c>
      <c r="D730" s="163">
        <v>8767528</v>
      </c>
      <c r="E730" s="140">
        <f>IFERROR(_xlfn.NUMBERVALUE(Data[[#This Row],[CEDULA ]],",","."),_xlfn.NUMBERVALUE(Data[[#This Row],[CEDULA ]],".",","))</f>
        <v>8767528</v>
      </c>
      <c r="F730" s="140" t="str">
        <f>_xlfn.XLOOKUP(E730,[1]!Data[CEDULA],[1]!Data[CARGO],"No Existe",0,1)</f>
        <v>COCINERO 1</v>
      </c>
      <c r="G730" s="5" t="str">
        <f>_xlfn.XLOOKUP(E730,[1]!Data[CEDULA],[1]!Data[EMPRESA DONDE PRESTA SERVICIO],"No Existe",0,1)</f>
        <v>COMFAMILIAR ATLANTICO</v>
      </c>
      <c r="H730" s="5" t="str">
        <f>_xlfn.XLOOKUP(E730,[1]!Data[CEDULA],[1]!Data[UBICACIÓN],"No Existe",0,1)</f>
        <v>SEDE NORTE</v>
      </c>
      <c r="I730" s="5" t="s">
        <v>25912</v>
      </c>
      <c r="J730" s="111" t="str">
        <f>UPPER(TEXT(Data[[#This Row],[F. INICIO]],"mmmm"))</f>
        <v>JULIO</v>
      </c>
      <c r="K730" s="9">
        <v>7</v>
      </c>
      <c r="L730" s="11" t="s">
        <v>94</v>
      </c>
      <c r="M730" s="9" t="s">
        <v>12770</v>
      </c>
      <c r="N730" s="141" t="str">
        <f>_xlfn.XLOOKUP(D730,[1]!Data[CEDULA],[1]!Data[EPS/SURA],"No Existe",0,1)</f>
        <v>EPS/SURA</v>
      </c>
      <c r="O730" s="5">
        <f>YEAR(Data[[#This Row],[F. INICIO]])</f>
        <v>2017</v>
      </c>
      <c r="P730" s="17">
        <v>42928</v>
      </c>
      <c r="Q730" s="18">
        <v>42934</v>
      </c>
      <c r="R730" s="8" t="s">
        <v>4937</v>
      </c>
      <c r="S730" s="92" t="str">
        <f>IF(Data[[#This Row],[TIPO DE INCAPACIDAD]]="LICENCIA DE PATERNIDAD","Licencia de paternidad",IF(Data[[#This Row],[TIPO DE INCAPACIDAD]]="LICENCIA DE LUTO","Licencia de Luto",_xlfn.IFNA(VLOOKUP(R730,'CIE-10 PARA RIPS'!$A$6:B13895,2,0),"No especificado")))</f>
        <v>Herida de otras partes de la muneca y de la mano</v>
      </c>
      <c r="T730" t="str">
        <f>IF(P730&lt;&gt;"", IF(P730&gt;0, IF(P730&lt;=DATE(YEAR(P730),MONTH(P730),DAY(P730)), IF(P730&gt;=DATE(YEAR(P730),MONTH(P730),1), IF(K730&gt;10, C730, IF(SUMIFS($K:$K, $C:$C, C730, $P:$P, "&gt;="&amp;DATE(YEAR(P730),MONTH(P730),1), $P:$P, "&lt;="&amp;EOMONTH(P730,0))&gt;10, C730, "")), ""))), "")</f>
        <v>IVAN  PEREZ PORTILLO</v>
      </c>
      <c r="U730">
        <f>IF(AND(P730&lt;&gt;"", P730&gt;=DATE(YEAR(P730),MONTH(P730),1), SUMIFS($K:$K, $C:$C, C730, $P:$P, "&gt;="&amp;DATE(YEAR(P730),MONTH(P730),1), $P:$P, "&lt;="&amp;EOMONTH(P730,0))&gt;10), K730, "")</f>
        <v>7</v>
      </c>
      <c r="V730">
        <f>IF(AND(P730&lt;&gt;"", P730&gt;=DATE(YEAR(P730),MONTH(P730),1), SUMIFS($K:$K, $C:$C, C730, $P:$P, "&gt;="&amp;DATE(YEAR(P730),MONTH(P730),1), $P:$P, "&lt;="&amp;EOMONTH(P730,0))&gt;10), YEAR(P730), "")</f>
        <v>2017</v>
      </c>
      <c r="W730" t="str">
        <f>IF(AND(P730&lt;&gt;"", P730&gt;=DATE(YEAR(P730),MONTH(P730),1), SUMIFS($K:$K, $C:$C, C730, $P:$P, "&gt;="&amp;DATE(YEAR(P730),MONTH(P730),1), $P:$P, "&lt;="&amp;EOMONTH(P730,0))&gt;10), TEXT(P730, "MMMM"), "")</f>
        <v>julio</v>
      </c>
      <c r="X730" t="str" cm="1">
        <f t="array" ref="X730">IF(AND(P730&lt;&gt;"", P730&gt;=DATE(YEAR(P730),MONTH(P730),1), SUMIFS($K:$K, $C:$C, C730, $P:$P, "&gt;="&amp;DATE(YEAR(P730),MONTH(P730),1), $P:$P, "&lt;="&amp;EOMONTH(P730,0))&gt;10), _xlfn.TEXTJOIN(", ", TRUE, _xlfn._xlws.FILTER($R:$R, ($C:$C=C730) * ($P:$P&gt;=DATE(YEAR(P730),MONTH(P730),1)) * ($P:$P&lt;=EOMONTH(P730,0)))), "")</f>
        <v>S619, S618</v>
      </c>
      <c r="Y730" t="str" cm="1">
        <f t="array" ref="Y730">IF(AND(P730&lt;&gt;"", P730&gt;=DATE(YEAR(P730),MONTH(P730),1), SUMIFS($K:$K, $C:$C, C730, $P:$P, "&gt;="&amp;DATE(YEAR(P730),MONTH(P730),1), $P:$P, "&lt;="&amp;EOMONTH(P730,0))&gt;10), _xlfn.TEXTJOIN(", ", TRUE, _xlfn._xlws.FILTER($S:$S, ($C:$C=C730) * ($P:$P&gt;=DATE(YEAR(P730),MONTH(P730),1)) * ($P:$P&lt;=EOMONTH(P730,0)))), "")</f>
        <v>Herida de la muneca y de la mano, parte no especificada, Herida de otras partes de la muneca y de la mano</v>
      </c>
    </row>
    <row r="731" spans="1:25" ht="30" x14ac:dyDescent="0.25">
      <c r="A731" s="83">
        <v>724</v>
      </c>
      <c r="B731" s="111" t="s">
        <v>26038</v>
      </c>
      <c r="C731" s="159" t="str">
        <f>_xlfn.XLOOKUP(D731,[1]!Data[CEDULA],[1]!Data[Nombre Completo],"No Existe",0,1)</f>
        <v>JAMIRCEN JASSED CHALA VILLANUEVA</v>
      </c>
      <c r="D731" s="163">
        <v>1140831251</v>
      </c>
      <c r="E731" s="140">
        <f>IFERROR(_xlfn.NUMBERVALUE(Data[[#This Row],[CEDULA ]],",","."),_xlfn.NUMBERVALUE(Data[[#This Row],[CEDULA ]],".",","))</f>
        <v>1140831251</v>
      </c>
      <c r="F731" s="140" t="str">
        <f>_xlfn.XLOOKUP(E731,[1]!Data[CEDULA],[1]!Data[CARGO],"No Existe",0,1)</f>
        <v>SUPERNUMERARIO(A)</v>
      </c>
      <c r="G731" s="5" t="str">
        <f>_xlfn.XLOOKUP(E731,[1]!Data[CEDULA],[1]!Data[EMPRESA DONDE PRESTA SERVICIO],"No Existe",0,1)</f>
        <v>COMFAMILIAR ATLANTICO</v>
      </c>
      <c r="H731" s="5" t="str">
        <f>_xlfn.XLOOKUP(E731,[1]!Data[CEDULA],[1]!Data[UBICACIÓN],"No Existe",0,1)</f>
        <v>SEDE NORTE</v>
      </c>
      <c r="I731" s="5" t="s">
        <v>25911</v>
      </c>
      <c r="J731" s="111" t="str">
        <f>UPPER(TEXT(Data[[#This Row],[F. INICIO]],"mmmm"))</f>
        <v>JULIO</v>
      </c>
      <c r="K731" s="9">
        <v>2</v>
      </c>
      <c r="L731" s="11" t="s">
        <v>5</v>
      </c>
      <c r="M731" s="11" t="s">
        <v>25630</v>
      </c>
      <c r="N731" s="141" t="str">
        <f>_xlfn.XLOOKUP(D731,[1]!Data[CEDULA],[1]!Data[EPS/SURA],"No Existe",0,1)</f>
        <v>EPS/SURA</v>
      </c>
      <c r="O731" s="5">
        <f>YEAR(Data[[#This Row],[F. INICIO]])</f>
        <v>2017</v>
      </c>
      <c r="P731" s="17">
        <v>42928</v>
      </c>
      <c r="Q731" s="18">
        <v>42929</v>
      </c>
      <c r="R731" s="8" t="s">
        <v>63</v>
      </c>
      <c r="S731" s="92" t="str">
        <f>IF(Data[[#This Row],[TIPO DE INCAPACIDAD]]="LICENCIA DE PATERNIDAD","Licencia de paternidad",IF(Data[[#This Row],[TIPO DE INCAPACIDAD]]="LICENCIA DE LUTO","Licencia de Luto",_xlfn.IFNA(VLOOKUP(R731,'CIE-10 PARA RIPS'!$A$6:B13896,2,0),"No especificado")))</f>
        <v>Diarrea y gastroenteritis de presunto origen infeccioso</v>
      </c>
      <c r="T731" t="str">
        <f>IF(P731&lt;&gt;"", IF(P731&gt;0, IF(P731&lt;=DATE(YEAR(P731),MONTH(P731),DAY(P731)), IF(P731&gt;=DATE(YEAR(P731),MONTH(P731),1), IF(K731&gt;10, C731, IF(SUMIFS($K:$K, $C:$C, C731, $P:$P, "&gt;="&amp;DATE(YEAR(P731),MONTH(P731),1), $P:$P, "&lt;="&amp;EOMONTH(P731,0))&gt;10, C731, "")), ""))), "")</f>
        <v/>
      </c>
      <c r="U731" t="str">
        <f>IF(AND(P731&lt;&gt;"", P731&gt;=DATE(YEAR(P731),MONTH(P731),1), SUMIFS($K:$K, $C:$C, C731, $P:$P, "&gt;="&amp;DATE(YEAR(P731),MONTH(P731),1), $P:$P, "&lt;="&amp;EOMONTH(P731,0))&gt;10), K731, "")</f>
        <v/>
      </c>
      <c r="V731" t="str">
        <f>IF(AND(P731&lt;&gt;"", P731&gt;=DATE(YEAR(P731),MONTH(P731),1), SUMIFS($K:$K, $C:$C, C731, $P:$P, "&gt;="&amp;DATE(YEAR(P731),MONTH(P731),1), $P:$P, "&lt;="&amp;EOMONTH(P731,0))&gt;10), YEAR(P731), "")</f>
        <v/>
      </c>
      <c r="W731" t="str">
        <f>IF(AND(P731&lt;&gt;"", P731&gt;=DATE(YEAR(P731),MONTH(P731),1), SUMIFS($K:$K, $C:$C, C731, $P:$P, "&gt;="&amp;DATE(YEAR(P731),MONTH(P731),1), $P:$P, "&lt;="&amp;EOMONTH(P731,0))&gt;10), TEXT(P731, "MMMM"), "")</f>
        <v/>
      </c>
      <c r="X731" t="str" cm="1">
        <f t="array" ref="X731">IF(AND(P731&lt;&gt;"", P731&gt;=DATE(YEAR(P731),MONTH(P731),1), SUMIFS($K:$K, $C:$C, C731, $P:$P, "&gt;="&amp;DATE(YEAR(P731),MONTH(P731),1), $P:$P, "&lt;="&amp;EOMONTH(P731,0))&gt;10), _xlfn.TEXTJOIN(", ", TRUE, _xlfn._xlws.FILTER($R:$R, ($C:$C=C731) * ($P:$P&gt;=DATE(YEAR(P731),MONTH(P731),1)) * ($P:$P&lt;=EOMONTH(P731,0)))), "")</f>
        <v/>
      </c>
      <c r="Y731" t="str" cm="1">
        <f t="array" ref="Y731">IF(AND(P731&lt;&gt;"", P731&gt;=DATE(YEAR(P731),MONTH(P731),1), SUMIFS($K:$K, $C:$C, C731, $P:$P, "&gt;="&amp;DATE(YEAR(P731),MONTH(P731),1), $P:$P, "&lt;="&amp;EOMONTH(P731,0))&gt;10), _xlfn.TEXTJOIN(", ", TRUE, _xlfn._xlws.FILTER($S:$S, ($C:$C=C731) * ($P:$P&gt;=DATE(YEAR(P731),MONTH(P731),1)) * ($P:$P&lt;=EOMONTH(P731,0)))), "")</f>
        <v/>
      </c>
    </row>
    <row r="732" spans="1:25" x14ac:dyDescent="0.25">
      <c r="A732" s="83">
        <v>725</v>
      </c>
      <c r="B732" s="111" t="s">
        <v>26038</v>
      </c>
      <c r="C732" s="159" t="str">
        <f>_xlfn.XLOOKUP(D732,[1]!Data[CEDULA],[1]!Data[Nombre Completo],"No Existe",0,1)</f>
        <v>ELMER ENRIQUE TEJERA VASQUEZ</v>
      </c>
      <c r="D732" s="163">
        <v>72310811</v>
      </c>
      <c r="E732" s="140">
        <f>IFERROR(_xlfn.NUMBERVALUE(Data[[#This Row],[CEDULA ]],",","."),_xlfn.NUMBERVALUE(Data[[#This Row],[CEDULA ]],".",","))</f>
        <v>72310811</v>
      </c>
      <c r="F732" s="140" t="str">
        <f>_xlfn.XLOOKUP(E732,[1]!Data[CEDULA],[1]!Data[CARGO],"No Existe",0,1)</f>
        <v>OFICIOS VARIOS</v>
      </c>
      <c r="G732" s="5" t="str">
        <f>_xlfn.XLOOKUP(E732,[1]!Data[CEDULA],[1]!Data[EMPRESA DONDE PRESTA SERVICIO],"No Existe",0,1)</f>
        <v>COMFAMILIAR ATLANTICO</v>
      </c>
      <c r="H732" s="5" t="str">
        <f>_xlfn.XLOOKUP(E732,[1]!Data[CEDULA],[1]!Data[UBICACIÓN],"No Existe",0,1)</f>
        <v>CENTRO RECREACIONAL CLL 48</v>
      </c>
      <c r="I732" s="5" t="s">
        <v>25912</v>
      </c>
      <c r="J732" s="111" t="str">
        <f>UPPER(TEXT(Data[[#This Row],[F. INICIO]],"mmmm"))</f>
        <v>JULIO</v>
      </c>
      <c r="K732" s="9">
        <v>3</v>
      </c>
      <c r="L732" s="11" t="s">
        <v>5</v>
      </c>
      <c r="M732" s="11" t="s">
        <v>25630</v>
      </c>
      <c r="N732" s="141" t="str">
        <f>_xlfn.XLOOKUP(D732,[1]!Data[CEDULA],[1]!Data[EPS/SURA],"No Existe",0,1)</f>
        <v>SALUD TOTAL</v>
      </c>
      <c r="O732" s="5">
        <f>YEAR(Data[[#This Row],[F. INICIO]])</f>
        <v>2017</v>
      </c>
      <c r="P732" s="17">
        <v>42921</v>
      </c>
      <c r="Q732" s="18">
        <v>42923</v>
      </c>
      <c r="R732" s="8" t="s">
        <v>8977</v>
      </c>
      <c r="S732" s="92" t="str">
        <f>IF(Data[[#This Row],[TIPO DE INCAPACIDAD]]="LICENCIA DE PATERNIDAD","Licencia de paternidad",IF(Data[[#This Row],[TIPO DE INCAPACIDAD]]="LICENCIA DE LUTO","Licencia de Luto",_xlfn.IFNA(VLOOKUP(R732,'CIE-10 PARA RIPS'!$A$6:B13897,2,0),"No especificado")))</f>
        <v>Hemorroides externas sin complicaciones</v>
      </c>
      <c r="T732" t="str">
        <f>IF(P732&lt;&gt;"", IF(P732&gt;0, IF(P732&lt;=DATE(YEAR(P732),MONTH(P732),DAY(P732)), IF(P732&gt;=DATE(YEAR(P732),MONTH(P732),1), IF(K732&gt;10, C732, IF(SUMIFS($K:$K, $C:$C, C732, $P:$P, "&gt;="&amp;DATE(YEAR(P732),MONTH(P732),1), $P:$P, "&lt;="&amp;EOMONTH(P732,0))&gt;10, C732, "")), ""))), "")</f>
        <v/>
      </c>
      <c r="U732" t="str">
        <f>IF(AND(P732&lt;&gt;"", P732&gt;=DATE(YEAR(P732),MONTH(P732),1), SUMIFS($K:$K, $C:$C, C732, $P:$P, "&gt;="&amp;DATE(YEAR(P732),MONTH(P732),1), $P:$P, "&lt;="&amp;EOMONTH(P732,0))&gt;10), K732, "")</f>
        <v/>
      </c>
      <c r="V732" t="str">
        <f>IF(AND(P732&lt;&gt;"", P732&gt;=DATE(YEAR(P732),MONTH(P732),1), SUMIFS($K:$K, $C:$C, C732, $P:$P, "&gt;="&amp;DATE(YEAR(P732),MONTH(P732),1), $P:$P, "&lt;="&amp;EOMONTH(P732,0))&gt;10), YEAR(P732), "")</f>
        <v/>
      </c>
      <c r="W732" t="str">
        <f>IF(AND(P732&lt;&gt;"", P732&gt;=DATE(YEAR(P732),MONTH(P732),1), SUMIFS($K:$K, $C:$C, C732, $P:$P, "&gt;="&amp;DATE(YEAR(P732),MONTH(P732),1), $P:$P, "&lt;="&amp;EOMONTH(P732,0))&gt;10), TEXT(P732, "MMMM"), "")</f>
        <v/>
      </c>
      <c r="X732" t="str" cm="1">
        <f t="array" ref="X732">IF(AND(P732&lt;&gt;"", P732&gt;=DATE(YEAR(P732),MONTH(P732),1), SUMIFS($K:$K, $C:$C, C732, $P:$P, "&gt;="&amp;DATE(YEAR(P732),MONTH(P732),1), $P:$P, "&lt;="&amp;EOMONTH(P732,0))&gt;10), _xlfn.TEXTJOIN(", ", TRUE, _xlfn._xlws.FILTER($R:$R, ($C:$C=C732) * ($P:$P&gt;=DATE(YEAR(P732),MONTH(P732),1)) * ($P:$P&lt;=EOMONTH(P732,0)))), "")</f>
        <v/>
      </c>
      <c r="Y732" t="str" cm="1">
        <f t="array" ref="Y732">IF(AND(P732&lt;&gt;"", P732&gt;=DATE(YEAR(P732),MONTH(P732),1), SUMIFS($K:$K, $C:$C, C732, $P:$P, "&gt;="&amp;DATE(YEAR(P732),MONTH(P732),1), $P:$P, "&lt;="&amp;EOMONTH(P732,0))&gt;10), _xlfn.TEXTJOIN(", ", TRUE, _xlfn._xlws.FILTER($S:$S, ($C:$C=C732) * ($P:$P&gt;=DATE(YEAR(P732),MONTH(P732),1)) * ($P:$P&lt;=EOMONTH(P732,0)))), "")</f>
        <v/>
      </c>
    </row>
    <row r="733" spans="1:25" x14ac:dyDescent="0.25">
      <c r="A733" s="83">
        <v>726</v>
      </c>
      <c r="B733" s="111" t="s">
        <v>26038</v>
      </c>
      <c r="C733" s="159" t="str">
        <f>_xlfn.XLOOKUP(D733,[1]!Data[CEDULA],[1]!Data[Nombre Completo],"No Existe",0,1)</f>
        <v>MAURICIO ANDRES SCHOTBORCH CARDENAS</v>
      </c>
      <c r="D733">
        <v>1070809702</v>
      </c>
      <c r="E733" s="139">
        <f>IFERROR(_xlfn.NUMBERVALUE(Data[[#This Row],[CEDULA ]],",","."),_xlfn.NUMBERVALUE(Data[[#This Row],[CEDULA ]],".",","))</f>
        <v>1070809702</v>
      </c>
      <c r="F733" s="139" t="str">
        <f>_xlfn.XLOOKUP(E733,[1]!Data[CEDULA],[1]!Data[CARGO],"No Existe",0,1)</f>
        <v>AYUDANTE COCINA</v>
      </c>
      <c r="G733" s="24" t="str">
        <f>_xlfn.XLOOKUP(E733,[1]!Data[CEDULA],[1]!Data[EMPRESA DONDE PRESTA SERVICIO],"No Existe",0,1)</f>
        <v>COMFAMILIAR ATLANTICO</v>
      </c>
      <c r="H733" s="24" t="str">
        <f>_xlfn.XLOOKUP(E733,[1]!Data[CEDULA],[1]!Data[UBICACIÓN],"No Existe",0,1)</f>
        <v>SALGARITO MERCADEO</v>
      </c>
      <c r="I733" s="24" t="s">
        <v>25912</v>
      </c>
      <c r="J733" s="111" t="str">
        <f>UPPER(TEXT(Data[[#This Row],[F. INICIO]],"mmmm"))</f>
        <v>OCTUBRE</v>
      </c>
      <c r="K733" s="13">
        <v>3</v>
      </c>
      <c r="L733" s="11" t="s">
        <v>5</v>
      </c>
      <c r="M733" s="11" t="s">
        <v>25630</v>
      </c>
      <c r="N733" s="141" t="str">
        <f>_xlfn.XLOOKUP(D733,[1]!Data[CEDULA],[1]!Data[EPS/SURA],"No Existe",0,1)</f>
        <v>NUEVA E.P.S.</v>
      </c>
      <c r="O733" s="11">
        <f>YEAR(Data[[#This Row],[F. INICIO]])</f>
        <v>2018</v>
      </c>
      <c r="P733" s="19">
        <v>43396</v>
      </c>
      <c r="Q733" s="19">
        <v>43397</v>
      </c>
      <c r="R733" s="177" t="s">
        <v>5597</v>
      </c>
      <c r="S733" s="92" t="str">
        <f>IF(Data[[#This Row],[TIPO DE INCAPACIDAD]]="LICENCIA DE PATERNIDAD","Licencia de paternidad",IF(Data[[#This Row],[TIPO DE INCAPACIDAD]]="LICENCIA DE LUTO","Licencia de Luto",_xlfn.IFNA(VLOOKUP(R733,'CIE-10 PARA RIPS'!$A$6:B13898,2,0),"No especificado")))</f>
        <v>Otros dolores abdominales y los no especificados</v>
      </c>
      <c r="T733" t="str">
        <f>IF(P733&lt;&gt;"", IF(P733&gt;0, IF(P733&lt;=DATE(YEAR(P733),MONTH(P733),DAY(P733)), IF(P733&gt;=DATE(YEAR(P733),MONTH(P733),1), IF(K733&gt;10, C733, IF(SUMIFS($K:$K, $C:$C, C733, $P:$P, "&gt;="&amp;DATE(YEAR(P733),MONTH(P733),1), $P:$P, "&lt;="&amp;EOMONTH(P733,0))&gt;10, C733, "")), ""))), "")</f>
        <v/>
      </c>
      <c r="U733" t="str">
        <f>IF(AND(P733&lt;&gt;"", P733&gt;=DATE(YEAR(P733),MONTH(P733),1), SUMIFS($K:$K, $C:$C, C733, $P:$P, "&gt;="&amp;DATE(YEAR(P733),MONTH(P733),1), $P:$P, "&lt;="&amp;EOMONTH(P733,0))&gt;10), K733, "")</f>
        <v/>
      </c>
      <c r="V733" t="str">
        <f>IF(AND(P733&lt;&gt;"", P733&gt;=DATE(YEAR(P733),MONTH(P733),1), SUMIFS($K:$K, $C:$C, C733, $P:$P, "&gt;="&amp;DATE(YEAR(P733),MONTH(P733),1), $P:$P, "&lt;="&amp;EOMONTH(P733,0))&gt;10), YEAR(P733), "")</f>
        <v/>
      </c>
      <c r="W733" t="str">
        <f>IF(AND(P733&lt;&gt;"", P733&gt;=DATE(YEAR(P733),MONTH(P733),1), SUMIFS($K:$K, $C:$C, C733, $P:$P, "&gt;="&amp;DATE(YEAR(P733),MONTH(P733),1), $P:$P, "&lt;="&amp;EOMONTH(P733,0))&gt;10), TEXT(P733, "MMMM"), "")</f>
        <v/>
      </c>
      <c r="X733" t="str" cm="1">
        <f t="array" ref="X733">IF(AND(P733&lt;&gt;"", P733&gt;=DATE(YEAR(P733),MONTH(P733),1), SUMIFS($K:$K, $C:$C, C733, $P:$P, "&gt;="&amp;DATE(YEAR(P733),MONTH(P733),1), $P:$P, "&lt;="&amp;EOMONTH(P733,0))&gt;10), _xlfn.TEXTJOIN(", ", TRUE, _xlfn._xlws.FILTER($R:$R, ($C:$C=C733) * ($P:$P&gt;=DATE(YEAR(P733),MONTH(P733),1)) * ($P:$P&lt;=EOMONTH(P733,0)))), "")</f>
        <v/>
      </c>
      <c r="Y733" t="str" cm="1">
        <f t="array" ref="Y733">IF(AND(P733&lt;&gt;"", P733&gt;=DATE(YEAR(P733),MONTH(P733),1), SUMIFS($K:$K, $C:$C, C733, $P:$P, "&gt;="&amp;DATE(YEAR(P733),MONTH(P733),1), $P:$P, "&lt;="&amp;EOMONTH(P733,0))&gt;10), _xlfn.TEXTJOIN(", ", TRUE, _xlfn._xlws.FILTER($S:$S, ($C:$C=C733) * ($P:$P&gt;=DATE(YEAR(P733),MONTH(P733),1)) * ($P:$P&lt;=EOMONTH(P733,0)))), "")</f>
        <v/>
      </c>
    </row>
    <row r="734" spans="1:25" ht="30" x14ac:dyDescent="0.25">
      <c r="A734" s="83">
        <v>727</v>
      </c>
      <c r="B734" s="111" t="s">
        <v>26038</v>
      </c>
      <c r="C734" s="159" t="str">
        <f>_xlfn.XLOOKUP(D734,[1]!Data[CEDULA],[1]!Data[Nombre Completo],"No Existe",0,1)</f>
        <v>IVAN DARIO MOLINA ARTETA</v>
      </c>
      <c r="D734" s="163">
        <v>1044392901</v>
      </c>
      <c r="E734" s="140">
        <f>IFERROR(_xlfn.NUMBERVALUE(Data[[#This Row],[CEDULA ]],",","."),_xlfn.NUMBERVALUE(Data[[#This Row],[CEDULA ]],".",","))</f>
        <v>1044392901</v>
      </c>
      <c r="F734" s="140" t="str">
        <f>_xlfn.XLOOKUP(E734,[1]!Data[CEDULA],[1]!Data[CARGO],"No Existe",0,1)</f>
        <v>SUPERNUMERARIO(A)</v>
      </c>
      <c r="G734" s="5" t="str">
        <f>_xlfn.XLOOKUP(E734,[1]!Data[CEDULA],[1]!Data[EMPRESA DONDE PRESTA SERVICIO],"No Existe",0,1)</f>
        <v>COMFAMILIAR ATLANTICO</v>
      </c>
      <c r="H734" s="5" t="str">
        <f>_xlfn.XLOOKUP(E734,[1]!Data[CEDULA],[1]!Data[UBICACIÓN],"No Existe",0,1)</f>
        <v>TURIPANA</v>
      </c>
      <c r="I734" s="5" t="s">
        <v>25912</v>
      </c>
      <c r="J734" s="111" t="str">
        <f>UPPER(TEXT(Data[[#This Row],[F. INICIO]],"mmmm"))</f>
        <v>JULIO</v>
      </c>
      <c r="K734" s="9">
        <v>3</v>
      </c>
      <c r="L734" s="11" t="s">
        <v>5</v>
      </c>
      <c r="M734" s="11" t="s">
        <v>25630</v>
      </c>
      <c r="N734" s="141" t="str">
        <f>_xlfn.XLOOKUP(D734,[1]!Data[CEDULA],[1]!Data[EPS/SURA],"No Existe",0,1)</f>
        <v>EPS/SURA</v>
      </c>
      <c r="O734" s="5">
        <f>YEAR(Data[[#This Row],[F. INICIO]])</f>
        <v>2017</v>
      </c>
      <c r="P734" s="17">
        <v>42923</v>
      </c>
      <c r="Q734" s="18">
        <v>42925</v>
      </c>
      <c r="R734" s="4" t="s">
        <v>7199</v>
      </c>
      <c r="S734" s="92" t="str">
        <f>IF(Data[[#This Row],[TIPO DE INCAPACIDAD]]="LICENCIA DE PATERNIDAD","Licencia de paternidad",IF(Data[[#This Row],[TIPO DE INCAPACIDAD]]="LICENCIA DE LUTO","Licencia de Luto",_xlfn.IFNA(VLOOKUP(R734,'CIE-10 PARA RIPS'!$A$6:B13899,2,0),"No especificado")))</f>
        <v>Trastornos del testiculo y del epididimo en enfermedades clasificadas en otra parte</v>
      </c>
      <c r="T734" t="str">
        <f>IF(P734&lt;&gt;"", IF(P734&gt;0, IF(P734&lt;=DATE(YEAR(P734),MONTH(P734),DAY(P734)), IF(P734&gt;=DATE(YEAR(P734),MONTH(P734),1), IF(K734&gt;10, C734, IF(SUMIFS($K:$K, $C:$C, C734, $P:$P, "&gt;="&amp;DATE(YEAR(P734),MONTH(P734),1), $P:$P, "&lt;="&amp;EOMONTH(P734,0))&gt;10, C734, "")), ""))), "")</f>
        <v/>
      </c>
      <c r="U734" t="str">
        <f>IF(AND(P734&lt;&gt;"", P734&gt;=DATE(YEAR(P734),MONTH(P734),1), SUMIFS($K:$K, $C:$C, C734, $P:$P, "&gt;="&amp;DATE(YEAR(P734),MONTH(P734),1), $P:$P, "&lt;="&amp;EOMONTH(P734,0))&gt;10), K734, "")</f>
        <v/>
      </c>
      <c r="V734" t="str">
        <f>IF(AND(P734&lt;&gt;"", P734&gt;=DATE(YEAR(P734),MONTH(P734),1), SUMIFS($K:$K, $C:$C, C734, $P:$P, "&gt;="&amp;DATE(YEAR(P734),MONTH(P734),1), $P:$P, "&lt;="&amp;EOMONTH(P734,0))&gt;10), YEAR(P734), "")</f>
        <v/>
      </c>
      <c r="W734" t="str">
        <f>IF(AND(P734&lt;&gt;"", P734&gt;=DATE(YEAR(P734),MONTH(P734),1), SUMIFS($K:$K, $C:$C, C734, $P:$P, "&gt;="&amp;DATE(YEAR(P734),MONTH(P734),1), $P:$P, "&lt;="&amp;EOMONTH(P734,0))&gt;10), TEXT(P734, "MMMM"), "")</f>
        <v/>
      </c>
      <c r="X734" t="str" cm="1">
        <f t="array" ref="X734">IF(AND(P734&lt;&gt;"", P734&gt;=DATE(YEAR(P734),MONTH(P734),1), SUMIFS($K:$K, $C:$C, C734, $P:$P, "&gt;="&amp;DATE(YEAR(P734),MONTH(P734),1), $P:$P, "&lt;="&amp;EOMONTH(P734,0))&gt;10), _xlfn.TEXTJOIN(", ", TRUE, _xlfn._xlws.FILTER($R:$R, ($C:$C=C734) * ($P:$P&gt;=DATE(YEAR(P734),MONTH(P734),1)) * ($P:$P&lt;=EOMONTH(P734,0)))), "")</f>
        <v/>
      </c>
      <c r="Y734" t="str" cm="1">
        <f t="array" ref="Y734">IF(AND(P734&lt;&gt;"", P734&gt;=DATE(YEAR(P734),MONTH(P734),1), SUMIFS($K:$K, $C:$C, C734, $P:$P, "&gt;="&amp;DATE(YEAR(P734),MONTH(P734),1), $P:$P, "&lt;="&amp;EOMONTH(P734,0))&gt;10), _xlfn.TEXTJOIN(", ", TRUE, _xlfn._xlws.FILTER($S:$S, ($C:$C=C734) * ($P:$P&gt;=DATE(YEAR(P734),MONTH(P734),1)) * ($P:$P&lt;=EOMONTH(P734,0)))), "")</f>
        <v/>
      </c>
    </row>
    <row r="735" spans="1:25" x14ac:dyDescent="0.25">
      <c r="A735" s="83">
        <v>728</v>
      </c>
      <c r="B735" s="111" t="s">
        <v>26038</v>
      </c>
      <c r="C735" s="159" t="str">
        <f>_xlfn.XLOOKUP(D735,[1]!Data[CEDULA],[1]!Data[Nombre Completo],"No Existe",0,1)</f>
        <v>DUVAN JOSE ARTETA MOLINA</v>
      </c>
      <c r="D735" s="163">
        <v>1043932130</v>
      </c>
      <c r="E735" s="140">
        <f>IFERROR(_xlfn.NUMBERVALUE(Data[[#This Row],[CEDULA ]],",","."),_xlfn.NUMBERVALUE(Data[[#This Row],[CEDULA ]],".",","))</f>
        <v>1043932130</v>
      </c>
      <c r="F735" s="140" t="str">
        <f>_xlfn.XLOOKUP(E735,[1]!Data[CEDULA],[1]!Data[CARGO],"No Existe",0,1)</f>
        <v>SUPERNUMERARIO(A)</v>
      </c>
      <c r="G735" s="5" t="str">
        <f>_xlfn.XLOOKUP(E735,[1]!Data[CEDULA],[1]!Data[EMPRESA DONDE PRESTA SERVICIO],"No Existe",0,1)</f>
        <v>COMFAMILIAR ATLANTICO</v>
      </c>
      <c r="H735" s="5" t="str">
        <f>_xlfn.XLOOKUP(E735,[1]!Data[CEDULA],[1]!Data[UBICACIÓN],"No Existe",0,1)</f>
        <v>TURIPANA</v>
      </c>
      <c r="I735" s="5" t="s">
        <v>25912</v>
      </c>
      <c r="J735" s="111" t="str">
        <f>UPPER(TEXT(Data[[#This Row],[F. INICIO]],"mmmm"))</f>
        <v>JULIO</v>
      </c>
      <c r="K735" s="9">
        <v>8</v>
      </c>
      <c r="L735" s="11" t="s">
        <v>5</v>
      </c>
      <c r="M735" s="11" t="s">
        <v>25630</v>
      </c>
      <c r="N735" s="141" t="str">
        <f>_xlfn.XLOOKUP(D735,[1]!Data[CEDULA],[1]!Data[EPS/SURA],"No Existe",0,1)</f>
        <v>SALUD TOTAL</v>
      </c>
      <c r="O735" s="5">
        <f>YEAR(Data[[#This Row],[F. INICIO]])</f>
        <v>2017</v>
      </c>
      <c r="P735" s="17">
        <v>42923</v>
      </c>
      <c r="Q735" s="18">
        <v>42930</v>
      </c>
      <c r="R735" s="5" t="s">
        <v>4644</v>
      </c>
      <c r="S735" s="92" t="str">
        <f>IF(Data[[#This Row],[TIPO DE INCAPACIDAD]]="LICENCIA DE PATERNIDAD","Licencia de paternidad",IF(Data[[#This Row],[TIPO DE INCAPACIDAD]]="LICENCIA DE LUTO","Licencia de Luto",_xlfn.IFNA(VLOOKUP(R735,'CIE-10 PARA RIPS'!$A$6:B13900,2,0),"No especificado")))</f>
        <v>Herida de miembro inferior, nivel no especificado</v>
      </c>
      <c r="T735" t="str">
        <f>IF(P735&lt;&gt;"", IF(P735&gt;0, IF(P735&lt;=DATE(YEAR(P735),MONTH(P735),DAY(P735)), IF(P735&gt;=DATE(YEAR(P735),MONTH(P735),1), IF(K735&gt;10, C735, IF(SUMIFS($K:$K, $C:$C, C735, $P:$P, "&gt;="&amp;DATE(YEAR(P735),MONTH(P735),1), $P:$P, "&lt;="&amp;EOMONTH(P735,0))&gt;10, C735, "")), ""))), "")</f>
        <v>DUVAN JOSE ARTETA MOLINA</v>
      </c>
      <c r="U735">
        <f>IF(AND(P735&lt;&gt;"", P735&gt;=DATE(YEAR(P735),MONTH(P735),1), SUMIFS($K:$K, $C:$C, C735, $P:$P, "&gt;="&amp;DATE(YEAR(P735),MONTH(P735),1), $P:$P, "&lt;="&amp;EOMONTH(P735,0))&gt;10), K735, "")</f>
        <v>8</v>
      </c>
      <c r="V735">
        <f>IF(AND(P735&lt;&gt;"", P735&gt;=DATE(YEAR(P735),MONTH(P735),1), SUMIFS($K:$K, $C:$C, C735, $P:$P, "&gt;="&amp;DATE(YEAR(P735),MONTH(P735),1), $P:$P, "&lt;="&amp;EOMONTH(P735,0))&gt;10), YEAR(P735), "")</f>
        <v>2017</v>
      </c>
      <c r="W735" t="str">
        <f>IF(AND(P735&lt;&gt;"", P735&gt;=DATE(YEAR(P735),MONTH(P735),1), SUMIFS($K:$K, $C:$C, C735, $P:$P, "&gt;="&amp;DATE(YEAR(P735),MONTH(P735),1), $P:$P, "&lt;="&amp;EOMONTH(P735,0))&gt;10), TEXT(P735, "MMMM"), "")</f>
        <v>julio</v>
      </c>
      <c r="X735" t="str" cm="1">
        <f t="array" ref="X735">IF(AND(P735&lt;&gt;"", P735&gt;=DATE(YEAR(P735),MONTH(P735),1), SUMIFS($K:$K, $C:$C, C735, $P:$P, "&gt;="&amp;DATE(YEAR(P735),MONTH(P735),1), $P:$P, "&lt;="&amp;EOMONTH(P735,0))&gt;10), _xlfn.TEXTJOIN(", ", TRUE, _xlfn._xlws.FILTER($R:$R, ($C:$C=C735) * ($P:$P&gt;=DATE(YEAR(P735),MONTH(P735),1)) * ($P:$P&lt;=EOMONTH(P735,0)))), "")</f>
        <v>T131, S819</v>
      </c>
      <c r="Y735" t="str" cm="1">
        <f t="array" ref="Y735">IF(AND(P735&lt;&gt;"", P735&gt;=DATE(YEAR(P735),MONTH(P735),1), SUMIFS($K:$K, $C:$C, C735, $P:$P, "&gt;="&amp;DATE(YEAR(P735),MONTH(P735),1), $P:$P, "&lt;="&amp;EOMONTH(P735,0))&gt;10), _xlfn.TEXTJOIN(", ", TRUE, _xlfn._xlws.FILTER($S:$S, ($C:$C=C735) * ($P:$P&gt;=DATE(YEAR(P735),MONTH(P735),1)) * ($P:$P&lt;=EOMONTH(P735,0)))), "")</f>
        <v>Herida de miembro inferior, nivel no especificado, Herida de la pierna, parte no especificada</v>
      </c>
    </row>
    <row r="736" spans="1:25" x14ac:dyDescent="0.25">
      <c r="A736" s="83">
        <v>729</v>
      </c>
      <c r="B736" s="111" t="s">
        <v>26038</v>
      </c>
      <c r="C736" s="159" t="str">
        <f>_xlfn.XLOOKUP(D736,[1]!Data[CEDULA],[1]!Data[Nombre Completo],"No Existe",0,1)</f>
        <v>RAFAEL ENRIQUE DIAZ NAVARRO</v>
      </c>
      <c r="D736" s="163">
        <v>8779253</v>
      </c>
      <c r="E736" s="140">
        <f>IFERROR(_xlfn.NUMBERVALUE(Data[[#This Row],[CEDULA ]],",","."),_xlfn.NUMBERVALUE(Data[[#This Row],[CEDULA ]],".",","))</f>
        <v>8779253</v>
      </c>
      <c r="F736" s="140" t="str">
        <f>_xlfn.XLOOKUP(E736,[1]!Data[CEDULA],[1]!Data[CARGO],"No Existe",0,1)</f>
        <v>SUPERNUMERARIO(A)</v>
      </c>
      <c r="G736" s="5" t="str">
        <f>_xlfn.XLOOKUP(E736,[1]!Data[CEDULA],[1]!Data[EMPRESA DONDE PRESTA SERVICIO],"No Existe",0,1)</f>
        <v>COMFAMILIAR ATLANTICO</v>
      </c>
      <c r="H736" s="5" t="str">
        <f>_xlfn.XLOOKUP(E736,[1]!Data[CEDULA],[1]!Data[UBICACIÓN],"No Existe",0,1)</f>
        <v>CENTRO RECREACIONAL CLL 48</v>
      </c>
      <c r="I736" s="5" t="s">
        <v>25912</v>
      </c>
      <c r="J736" s="111" t="str">
        <f>UPPER(TEXT(Data[[#This Row],[F. INICIO]],"mmmm"))</f>
        <v>JULIO</v>
      </c>
      <c r="K736" s="9">
        <v>2</v>
      </c>
      <c r="L736" s="11" t="s">
        <v>5</v>
      </c>
      <c r="M736" s="11" t="s">
        <v>25630</v>
      </c>
      <c r="N736" s="141" t="str">
        <f>_xlfn.XLOOKUP(D736,[1]!Data[CEDULA],[1]!Data[EPS/SURA],"No Existe",0,1)</f>
        <v>SALUD TOTAL</v>
      </c>
      <c r="O736" s="5">
        <f>YEAR(Data[[#This Row],[F. INICIO]])</f>
        <v>2017</v>
      </c>
      <c r="P736" s="17">
        <v>42924</v>
      </c>
      <c r="Q736" s="18">
        <v>42925</v>
      </c>
      <c r="R736" s="4" t="s">
        <v>7585</v>
      </c>
      <c r="S736" s="92" t="str">
        <f>IF(Data[[#This Row],[TIPO DE INCAPACIDAD]]="LICENCIA DE PATERNIDAD","Licencia de paternidad",IF(Data[[#This Row],[TIPO DE INCAPACIDAD]]="LICENCIA DE LUTO","Licencia de Luto",_xlfn.IFNA(VLOOKUP(R736,'CIE-10 PARA RIPS'!$A$6:B13901,2,0),"No especificado")))</f>
        <v>Epicondilitis lateral</v>
      </c>
      <c r="T736" t="str">
        <f>IF(P736&lt;&gt;"", IF(P736&gt;0, IF(P736&lt;=DATE(YEAR(P736),MONTH(P736),DAY(P736)), IF(P736&gt;=DATE(YEAR(P736),MONTH(P736),1), IF(K736&gt;10, C736, IF(SUMIFS($K:$K, $C:$C, C736, $P:$P, "&gt;="&amp;DATE(YEAR(P736),MONTH(P736),1), $P:$P, "&lt;="&amp;EOMONTH(P736,0))&gt;10, C736, "")), ""))), "")</f>
        <v/>
      </c>
      <c r="U736" t="str">
        <f>IF(AND(P736&lt;&gt;"", P736&gt;=DATE(YEAR(P736),MONTH(P736),1), SUMIFS($K:$K, $C:$C, C736, $P:$P, "&gt;="&amp;DATE(YEAR(P736),MONTH(P736),1), $P:$P, "&lt;="&amp;EOMONTH(P736,0))&gt;10), K736, "")</f>
        <v/>
      </c>
      <c r="V736" t="str">
        <f>IF(AND(P736&lt;&gt;"", P736&gt;=DATE(YEAR(P736),MONTH(P736),1), SUMIFS($K:$K, $C:$C, C736, $P:$P, "&gt;="&amp;DATE(YEAR(P736),MONTH(P736),1), $P:$P, "&lt;="&amp;EOMONTH(P736,0))&gt;10), YEAR(P736), "")</f>
        <v/>
      </c>
      <c r="W736" t="str">
        <f>IF(AND(P736&lt;&gt;"", P736&gt;=DATE(YEAR(P736),MONTH(P736),1), SUMIFS($K:$K, $C:$C, C736, $P:$P, "&gt;="&amp;DATE(YEAR(P736),MONTH(P736),1), $P:$P, "&lt;="&amp;EOMONTH(P736,0))&gt;10), TEXT(P736, "MMMM"), "")</f>
        <v/>
      </c>
      <c r="X736" t="str" cm="1">
        <f t="array" ref="X736">IF(AND(P736&lt;&gt;"", P736&gt;=DATE(YEAR(P736),MONTH(P736),1), SUMIFS($K:$K, $C:$C, C736, $P:$P, "&gt;="&amp;DATE(YEAR(P736),MONTH(P736),1), $P:$P, "&lt;="&amp;EOMONTH(P736,0))&gt;10), _xlfn.TEXTJOIN(", ", TRUE, _xlfn._xlws.FILTER($R:$R, ($C:$C=C736) * ($P:$P&gt;=DATE(YEAR(P736),MONTH(P736),1)) * ($P:$P&lt;=EOMONTH(P736,0)))), "")</f>
        <v/>
      </c>
      <c r="Y736" t="str" cm="1">
        <f t="array" ref="Y736">IF(AND(P736&lt;&gt;"", P736&gt;=DATE(YEAR(P736),MONTH(P736),1), SUMIFS($K:$K, $C:$C, C736, $P:$P, "&gt;="&amp;DATE(YEAR(P736),MONTH(P736),1), $P:$P, "&lt;="&amp;EOMONTH(P736,0))&gt;10), _xlfn.TEXTJOIN(", ", TRUE, _xlfn._xlws.FILTER($S:$S, ($C:$C=C736) * ($P:$P&gt;=DATE(YEAR(P736),MONTH(P736),1)) * ($P:$P&lt;=EOMONTH(P736,0)))), "")</f>
        <v/>
      </c>
    </row>
    <row r="737" spans="1:25" ht="30" x14ac:dyDescent="0.25">
      <c r="A737" s="83">
        <v>730</v>
      </c>
      <c r="B737" s="111" t="s">
        <v>26038</v>
      </c>
      <c r="C737" s="159" t="str">
        <f>_xlfn.XLOOKUP(D737,[1]!Data[CEDULA],[1]!Data[Nombre Completo],"No Existe",0,1)</f>
        <v>RUBEN DARIO MERCADO SALAS</v>
      </c>
      <c r="D737" s="162">
        <v>3715133</v>
      </c>
      <c r="E737" s="139">
        <f>IFERROR(_xlfn.NUMBERVALUE(Data[[#This Row],[CEDULA ]],",","."),_xlfn.NUMBERVALUE(Data[[#This Row],[CEDULA ]],".",","))</f>
        <v>3715133</v>
      </c>
      <c r="F737" s="139" t="str">
        <f>_xlfn.XLOOKUP(E737,[1]!Data[CEDULA],[1]!Data[CARGO],"No Existe",0,1)</f>
        <v>SUPERNUMERARIO(A)</v>
      </c>
      <c r="G737" s="5" t="str">
        <f>_xlfn.XLOOKUP(E737,[1]!Data[CEDULA],[1]!Data[EMPRESA DONDE PRESTA SERVICIO],"No Existe",0,1)</f>
        <v>COMFAMILIAR ATLANTICO</v>
      </c>
      <c r="H737" s="5" t="str">
        <f>_xlfn.XLOOKUP(E737,[1]!Data[CEDULA],[1]!Data[UBICACIÓN],"No Existe",0,1)</f>
        <v>SEDE NORTE</v>
      </c>
      <c r="I737" s="5" t="s">
        <v>25912</v>
      </c>
      <c r="J737" s="111" t="str">
        <f>UPPER(TEXT(Data[[#This Row],[F. INICIO]],"mmmm"))</f>
        <v>JULIO</v>
      </c>
      <c r="K737" s="9">
        <v>2</v>
      </c>
      <c r="L737" s="11" t="s">
        <v>5</v>
      </c>
      <c r="M737" s="11" t="s">
        <v>25630</v>
      </c>
      <c r="N737" s="141" t="str">
        <f>_xlfn.XLOOKUP(D737,[1]!Data[CEDULA],[1]!Data[EPS/SURA],"No Existe",0,1)</f>
        <v>FAMISANAR</v>
      </c>
      <c r="O737" s="5">
        <f>YEAR(Data[[#This Row],[F. INICIO]])</f>
        <v>2017</v>
      </c>
      <c r="P737" s="17">
        <v>42925</v>
      </c>
      <c r="Q737" s="18">
        <v>42924</v>
      </c>
      <c r="R737" s="8" t="s">
        <v>63</v>
      </c>
      <c r="S737" s="92" t="str">
        <f>IF(Data[[#This Row],[TIPO DE INCAPACIDAD]]="LICENCIA DE PATERNIDAD","Licencia de paternidad",IF(Data[[#This Row],[TIPO DE INCAPACIDAD]]="LICENCIA DE LUTO","Licencia de Luto",_xlfn.IFNA(VLOOKUP(R737,'CIE-10 PARA RIPS'!$A$6:B13902,2,0),"No especificado")))</f>
        <v>Diarrea y gastroenteritis de presunto origen infeccioso</v>
      </c>
      <c r="T737" t="str">
        <f>IF(P737&lt;&gt;"", IF(P737&gt;0, IF(P737&lt;=DATE(YEAR(P737),MONTH(P737),DAY(P737)), IF(P737&gt;=DATE(YEAR(P737),MONTH(P737),1), IF(K737&gt;10, C737, IF(SUMIFS($K:$K, $C:$C, C737, $P:$P, "&gt;="&amp;DATE(YEAR(P737),MONTH(P737),1), $P:$P, "&lt;="&amp;EOMONTH(P737,0))&gt;10, C737, "")), ""))), "")</f>
        <v/>
      </c>
      <c r="U737" t="str">
        <f>IF(AND(P737&lt;&gt;"", P737&gt;=DATE(YEAR(P737),MONTH(P737),1), SUMIFS($K:$K, $C:$C, C737, $P:$P, "&gt;="&amp;DATE(YEAR(P737),MONTH(P737),1), $P:$P, "&lt;="&amp;EOMONTH(P737,0))&gt;10), K737, "")</f>
        <v/>
      </c>
      <c r="V737" t="str">
        <f>IF(AND(P737&lt;&gt;"", P737&gt;=DATE(YEAR(P737),MONTH(P737),1), SUMIFS($K:$K, $C:$C, C737, $P:$P, "&gt;="&amp;DATE(YEAR(P737),MONTH(P737),1), $P:$P, "&lt;="&amp;EOMONTH(P737,0))&gt;10), YEAR(P737), "")</f>
        <v/>
      </c>
      <c r="W737" t="str">
        <f>IF(AND(P737&lt;&gt;"", P737&gt;=DATE(YEAR(P737),MONTH(P737),1), SUMIFS($K:$K, $C:$C, C737, $P:$P, "&gt;="&amp;DATE(YEAR(P737),MONTH(P737),1), $P:$P, "&lt;="&amp;EOMONTH(P737,0))&gt;10), TEXT(P737, "MMMM"), "")</f>
        <v/>
      </c>
      <c r="X737" t="str" cm="1">
        <f t="array" ref="X737">IF(AND(P737&lt;&gt;"", P737&gt;=DATE(YEAR(P737),MONTH(P737),1), SUMIFS($K:$K, $C:$C, C737, $P:$P, "&gt;="&amp;DATE(YEAR(P737),MONTH(P737),1), $P:$P, "&lt;="&amp;EOMONTH(P737,0))&gt;10), _xlfn.TEXTJOIN(", ", TRUE, _xlfn._xlws.FILTER($R:$R, ($C:$C=C737) * ($P:$P&gt;=DATE(YEAR(P737),MONTH(P737),1)) * ($P:$P&lt;=EOMONTH(P737,0)))), "")</f>
        <v/>
      </c>
      <c r="Y737" t="str" cm="1">
        <f t="array" ref="Y737">IF(AND(P737&lt;&gt;"", P737&gt;=DATE(YEAR(P737),MONTH(P737),1), SUMIFS($K:$K, $C:$C, C737, $P:$P, "&gt;="&amp;DATE(YEAR(P737),MONTH(P737),1), $P:$P, "&lt;="&amp;EOMONTH(P737,0))&gt;10), _xlfn.TEXTJOIN(", ", TRUE, _xlfn._xlws.FILTER($S:$S, ($C:$C=C737) * ($P:$P&gt;=DATE(YEAR(P737),MONTH(P737),1)) * ($P:$P&lt;=EOMONTH(P737,0)))), "")</f>
        <v/>
      </c>
    </row>
    <row r="738" spans="1:25" x14ac:dyDescent="0.25">
      <c r="A738" s="83">
        <v>731</v>
      </c>
      <c r="B738" s="111" t="s">
        <v>26038</v>
      </c>
      <c r="C738" s="159" t="str">
        <f>_xlfn.XLOOKUP(D738,[1]!Data[CEDULA],[1]!Data[Nombre Completo],"No Existe",0,1)</f>
        <v>CLARIBEL  TARRAS CALLE</v>
      </c>
      <c r="D738" s="162">
        <v>22650493</v>
      </c>
      <c r="E738" s="139">
        <f>IFERROR(_xlfn.NUMBERVALUE(Data[[#This Row],[CEDULA ]],",","."),_xlfn.NUMBERVALUE(Data[[#This Row],[CEDULA ]],".",","))</f>
        <v>22650493</v>
      </c>
      <c r="F738" s="139" t="str">
        <f>_xlfn.XLOOKUP(E738,[1]!Data[CEDULA],[1]!Data[CARGO],"No Existe",0,1)</f>
        <v>SUPERNUMERARIO(A)</v>
      </c>
      <c r="G738" s="5" t="str">
        <f>_xlfn.XLOOKUP(E738,[1]!Data[CEDULA],[1]!Data[EMPRESA DONDE PRESTA SERVICIO],"No Existe",0,1)</f>
        <v>COMFAMILIAR ATLANTICO</v>
      </c>
      <c r="H738" s="5" t="str">
        <f>_xlfn.XLOOKUP(E738,[1]!Data[CEDULA],[1]!Data[UBICACIÓN],"No Existe",0,1)</f>
        <v>SEDE NORTE</v>
      </c>
      <c r="I738" s="5" t="s">
        <v>25911</v>
      </c>
      <c r="J738" s="111" t="str">
        <f>UPPER(TEXT(Data[[#This Row],[F. INICIO]],"mmmm"))</f>
        <v>JULIO</v>
      </c>
      <c r="K738" s="9">
        <v>1</v>
      </c>
      <c r="L738" s="11" t="s">
        <v>5</v>
      </c>
      <c r="M738" s="11" t="s">
        <v>25630</v>
      </c>
      <c r="N738" s="141" t="str">
        <f>_xlfn.XLOOKUP(D738,[1]!Data[CEDULA],[1]!Data[EPS/SURA],"No Existe",0,1)</f>
        <v>EPS/SURA</v>
      </c>
      <c r="O738" s="5">
        <f>YEAR(Data[[#This Row],[F. INICIO]])</f>
        <v>2017</v>
      </c>
      <c r="P738" s="17">
        <v>42926</v>
      </c>
      <c r="Q738" s="17">
        <v>42926</v>
      </c>
      <c r="R738" s="4" t="s">
        <v>73</v>
      </c>
      <c r="S738" s="92" t="str">
        <f>IF(Data[[#This Row],[TIPO DE INCAPACIDAD]]="LICENCIA DE PATERNIDAD","Licencia de paternidad",IF(Data[[#This Row],[TIPO DE INCAPACIDAD]]="LICENCIA DE LUTO","Licencia de Luto",_xlfn.IFNA(VLOOKUP(R738,'CIE-10 PARA RIPS'!$A$6:B13903,2,0),"No especificado")))</f>
        <v>Infeccion de vias urinarias, sitio no especificado</v>
      </c>
      <c r="T738" t="str">
        <f>IF(P738&lt;&gt;"", IF(P738&gt;0, IF(P738&lt;=DATE(YEAR(P738),MONTH(P738),DAY(P738)), IF(P738&gt;=DATE(YEAR(P738),MONTH(P738),1), IF(K738&gt;10, C738, IF(SUMIFS($K:$K, $C:$C, C738, $P:$P, "&gt;="&amp;DATE(YEAR(P738),MONTH(P738),1), $P:$P, "&lt;="&amp;EOMONTH(P738,0))&gt;10, C738, "")), ""))), "")</f>
        <v/>
      </c>
      <c r="U738" t="str">
        <f>IF(AND(P738&lt;&gt;"", P738&gt;=DATE(YEAR(P738),MONTH(P738),1), SUMIFS($K:$K, $C:$C, C738, $P:$P, "&gt;="&amp;DATE(YEAR(P738),MONTH(P738),1), $P:$P, "&lt;="&amp;EOMONTH(P738,0))&gt;10), K738, "")</f>
        <v/>
      </c>
      <c r="V738" t="str">
        <f>IF(AND(P738&lt;&gt;"", P738&gt;=DATE(YEAR(P738),MONTH(P738),1), SUMIFS($K:$K, $C:$C, C738, $P:$P, "&gt;="&amp;DATE(YEAR(P738),MONTH(P738),1), $P:$P, "&lt;="&amp;EOMONTH(P738,0))&gt;10), YEAR(P738), "")</f>
        <v/>
      </c>
      <c r="W738" t="str">
        <f>IF(AND(P738&lt;&gt;"", P738&gt;=DATE(YEAR(P738),MONTH(P738),1), SUMIFS($K:$K, $C:$C, C738, $P:$P, "&gt;="&amp;DATE(YEAR(P738),MONTH(P738),1), $P:$P, "&lt;="&amp;EOMONTH(P738,0))&gt;10), TEXT(P738, "MMMM"), "")</f>
        <v/>
      </c>
      <c r="X738" t="str" cm="1">
        <f t="array" ref="X738">IF(AND(P738&lt;&gt;"", P738&gt;=DATE(YEAR(P738),MONTH(P738),1), SUMIFS($K:$K, $C:$C, C738, $P:$P, "&gt;="&amp;DATE(YEAR(P738),MONTH(P738),1), $P:$P, "&lt;="&amp;EOMONTH(P738,0))&gt;10), _xlfn.TEXTJOIN(", ", TRUE, _xlfn._xlws.FILTER($R:$R, ($C:$C=C738) * ($P:$P&gt;=DATE(YEAR(P738),MONTH(P738),1)) * ($P:$P&lt;=EOMONTH(P738,0)))), "")</f>
        <v/>
      </c>
      <c r="Y738" t="str" cm="1">
        <f t="array" ref="Y738">IF(AND(P738&lt;&gt;"", P738&gt;=DATE(YEAR(P738),MONTH(P738),1), SUMIFS($K:$K, $C:$C, C738, $P:$P, "&gt;="&amp;DATE(YEAR(P738),MONTH(P738),1), $P:$P, "&lt;="&amp;EOMONTH(P738,0))&gt;10), _xlfn.TEXTJOIN(", ", TRUE, _xlfn._xlws.FILTER($S:$S, ($C:$C=C738) * ($P:$P&gt;=DATE(YEAR(P738),MONTH(P738),1)) * ($P:$P&lt;=EOMONTH(P738,0)))), "")</f>
        <v/>
      </c>
    </row>
    <row r="739" spans="1:25" x14ac:dyDescent="0.25">
      <c r="A739" s="83">
        <v>732</v>
      </c>
      <c r="B739" s="111" t="s">
        <v>26038</v>
      </c>
      <c r="C739" s="159" t="str">
        <f>_xlfn.XLOOKUP(D739,[1]!Data[CEDULA],[1]!Data[Nombre Completo],"No Existe",0,1)</f>
        <v>ALEXANDER JOSE SEGURA DE LA ROSA</v>
      </c>
      <c r="D739" s="163">
        <v>8566610</v>
      </c>
      <c r="E739" s="140">
        <f>IFERROR(_xlfn.NUMBERVALUE(Data[[#This Row],[CEDULA ]],",","."),_xlfn.NUMBERVALUE(Data[[#This Row],[CEDULA ]],".",","))</f>
        <v>8566610</v>
      </c>
      <c r="F739" s="140" t="str">
        <f>_xlfn.XLOOKUP(E739,[1]!Data[CEDULA],[1]!Data[CARGO],"No Existe",0,1)</f>
        <v>BARMAN</v>
      </c>
      <c r="G739" s="5" t="str">
        <f>_xlfn.XLOOKUP(E739,[1]!Data[CEDULA],[1]!Data[EMPRESA DONDE PRESTA SERVICIO],"No Existe",0,1)</f>
        <v>COMFAMILIAR ATLANTICO</v>
      </c>
      <c r="H739" s="5" t="str">
        <f>_xlfn.XLOOKUP(E739,[1]!Data[CEDULA],[1]!Data[UBICACIÓN],"No Existe",0,1)</f>
        <v>SEDE NORTE MERCADEO</v>
      </c>
      <c r="I739" s="5" t="s">
        <v>25912</v>
      </c>
      <c r="J739" s="111" t="str">
        <f>UPPER(TEXT(Data[[#This Row],[F. INICIO]],"mmmm"))</f>
        <v>JULIO</v>
      </c>
      <c r="K739" s="9">
        <v>2</v>
      </c>
      <c r="L739" s="11" t="s">
        <v>5</v>
      </c>
      <c r="M739" s="11" t="s">
        <v>25630</v>
      </c>
      <c r="N739" s="141" t="str">
        <f>_xlfn.XLOOKUP(D739,[1]!Data[CEDULA],[1]!Data[EPS/SURA],"No Existe",0,1)</f>
        <v>EPS/SURA</v>
      </c>
      <c r="O739" s="5">
        <f>YEAR(Data[[#This Row],[F. INICIO]])</f>
        <v>2017</v>
      </c>
      <c r="P739" s="17">
        <v>42931</v>
      </c>
      <c r="Q739" s="18">
        <v>42932</v>
      </c>
      <c r="R739" s="4" t="s">
        <v>8303</v>
      </c>
      <c r="S739" s="92" t="str">
        <f>IF(Data[[#This Row],[TIPO DE INCAPACIDAD]]="LICENCIA DE PATERNIDAD","Licencia de paternidad",IF(Data[[#This Row],[TIPO DE INCAPACIDAD]]="LICENCIA DE LUTO","Licencia de Luto",_xlfn.IFNA(VLOOKUP(R739,'CIE-10 PARA RIPS'!$A$6:B13904,2,0),"No especificado")))</f>
        <v>Impetiginizacion de otras dermatosis</v>
      </c>
      <c r="T739" t="str">
        <f>IF(P739&lt;&gt;"", IF(P739&gt;0, IF(P739&lt;=DATE(YEAR(P739),MONTH(P739),DAY(P739)), IF(P739&gt;=DATE(YEAR(P739),MONTH(P739),1), IF(K739&gt;10, C739, IF(SUMIFS($K:$K, $C:$C, C739, $P:$P, "&gt;="&amp;DATE(YEAR(P739),MONTH(P739),1), $P:$P, "&lt;="&amp;EOMONTH(P739,0))&gt;10, C739, "")), ""))), "")</f>
        <v/>
      </c>
      <c r="U739" t="str">
        <f>IF(AND(P739&lt;&gt;"", P739&gt;=DATE(YEAR(P739),MONTH(P739),1), SUMIFS($K:$K, $C:$C, C739, $P:$P, "&gt;="&amp;DATE(YEAR(P739),MONTH(P739),1), $P:$P, "&lt;="&amp;EOMONTH(P739,0))&gt;10), K739, "")</f>
        <v/>
      </c>
      <c r="V739" t="str">
        <f>IF(AND(P739&lt;&gt;"", P739&gt;=DATE(YEAR(P739),MONTH(P739),1), SUMIFS($K:$K, $C:$C, C739, $P:$P, "&gt;="&amp;DATE(YEAR(P739),MONTH(P739),1), $P:$P, "&lt;="&amp;EOMONTH(P739,0))&gt;10), YEAR(P739), "")</f>
        <v/>
      </c>
      <c r="W739" t="str">
        <f>IF(AND(P739&lt;&gt;"", P739&gt;=DATE(YEAR(P739),MONTH(P739),1), SUMIFS($K:$K, $C:$C, C739, $P:$P, "&gt;="&amp;DATE(YEAR(P739),MONTH(P739),1), $P:$P, "&lt;="&amp;EOMONTH(P739,0))&gt;10), TEXT(P739, "MMMM"), "")</f>
        <v/>
      </c>
      <c r="X739" t="str" cm="1">
        <f t="array" ref="X739">IF(AND(P739&lt;&gt;"", P739&gt;=DATE(YEAR(P739),MONTH(P739),1), SUMIFS($K:$K, $C:$C, C739, $P:$P, "&gt;="&amp;DATE(YEAR(P739),MONTH(P739),1), $P:$P, "&lt;="&amp;EOMONTH(P739,0))&gt;10), _xlfn.TEXTJOIN(", ", TRUE, _xlfn._xlws.FILTER($R:$R, ($C:$C=C739) * ($P:$P&gt;=DATE(YEAR(P739),MONTH(P739),1)) * ($P:$P&lt;=EOMONTH(P739,0)))), "")</f>
        <v/>
      </c>
      <c r="Y739" t="str" cm="1">
        <f t="array" ref="Y739">IF(AND(P739&lt;&gt;"", P739&gt;=DATE(YEAR(P739),MONTH(P739),1), SUMIFS($K:$K, $C:$C, C739, $P:$P, "&gt;="&amp;DATE(YEAR(P739),MONTH(P739),1), $P:$P, "&lt;="&amp;EOMONTH(P739,0))&gt;10), _xlfn.TEXTJOIN(", ", TRUE, _xlfn._xlws.FILTER($S:$S, ($C:$C=C739) * ($P:$P&gt;=DATE(YEAR(P739),MONTH(P739),1)) * ($P:$P&lt;=EOMONTH(P739,0)))), "")</f>
        <v/>
      </c>
    </row>
    <row r="740" spans="1:25" ht="30" x14ac:dyDescent="0.25">
      <c r="A740" s="83">
        <v>733</v>
      </c>
      <c r="B740" s="111" t="s">
        <v>26038</v>
      </c>
      <c r="C740" s="159" t="str">
        <f>_xlfn.XLOOKUP(D740,[1]!Data[CEDULA],[1]!Data[Nombre Completo],"No Existe",0,1)</f>
        <v>EDGARD RAFAEL OSORIO GUTIERREZ</v>
      </c>
      <c r="D740" s="163">
        <v>8720009</v>
      </c>
      <c r="E740" s="140">
        <f>IFERROR(_xlfn.NUMBERVALUE(Data[[#This Row],[CEDULA ]],",","."),_xlfn.NUMBERVALUE(Data[[#This Row],[CEDULA ]],".",","))</f>
        <v>8720009</v>
      </c>
      <c r="F740" s="140" t="str">
        <f>_xlfn.XLOOKUP(E740,[1]!Data[CEDULA],[1]!Data[CARGO],"No Existe",0,1)</f>
        <v>CHEF</v>
      </c>
      <c r="G740" s="5" t="str">
        <f>_xlfn.XLOOKUP(E740,[1]!Data[CEDULA],[1]!Data[EMPRESA DONDE PRESTA SERVICIO],"No Existe",0,1)</f>
        <v>COMFAMILIAR ATLANTICO</v>
      </c>
      <c r="H740" s="5" t="str">
        <f>_xlfn.XLOOKUP(E740,[1]!Data[CEDULA],[1]!Data[UBICACIÓN],"No Existe",0,1)</f>
        <v>SALGARITO</v>
      </c>
      <c r="I740" s="5" t="s">
        <v>25912</v>
      </c>
      <c r="J740" s="111" t="str">
        <f>UPPER(TEXT(Data[[#This Row],[F. INICIO]],"mmmm"))</f>
        <v>JULIO</v>
      </c>
      <c r="K740" s="9">
        <v>2</v>
      </c>
      <c r="L740" s="11" t="s">
        <v>5</v>
      </c>
      <c r="M740" s="11" t="s">
        <v>25630</v>
      </c>
      <c r="N740" s="141" t="str">
        <f>_xlfn.XLOOKUP(D740,[1]!Data[CEDULA],[1]!Data[EPS/SURA],"No Existe",0,1)</f>
        <v>COOMEVA</v>
      </c>
      <c r="O740" s="5">
        <f>YEAR(Data[[#This Row],[F. INICIO]])</f>
        <v>2017</v>
      </c>
      <c r="P740" s="17">
        <v>42940</v>
      </c>
      <c r="Q740" s="18">
        <v>42941</v>
      </c>
      <c r="R740" s="4" t="s">
        <v>64</v>
      </c>
      <c r="S740" s="92" t="str">
        <f>IF(Data[[#This Row],[TIPO DE INCAPACIDAD]]="LICENCIA DE PATERNIDAD","Licencia de paternidad",IF(Data[[#This Row],[TIPO DE INCAPACIDAD]]="LICENCIA DE LUTO","Licencia de Luto",_xlfn.IFNA(VLOOKUP(R740,'CIE-10 PARA RIPS'!$A$6:B13905,2,0),"No especificado")))</f>
        <v>Infeccion aguda de las vias respiratorias superiores, no especificada</v>
      </c>
      <c r="T740" t="str">
        <f>IF(P740&lt;&gt;"", IF(P740&gt;0, IF(P740&lt;=DATE(YEAR(P740),MONTH(P740),DAY(P740)), IF(P740&gt;=DATE(YEAR(P740),MONTH(P740),1), IF(K740&gt;10, C740, IF(SUMIFS($K:$K, $C:$C, C740, $P:$P, "&gt;="&amp;DATE(YEAR(P740),MONTH(P740),1), $P:$P, "&lt;="&amp;EOMONTH(P740,0))&gt;10, C740, "")), ""))), "")</f>
        <v/>
      </c>
      <c r="U740" t="str">
        <f>IF(AND(P740&lt;&gt;"", P740&gt;=DATE(YEAR(P740),MONTH(P740),1), SUMIFS($K:$K, $C:$C, C740, $P:$P, "&gt;="&amp;DATE(YEAR(P740),MONTH(P740),1), $P:$P, "&lt;="&amp;EOMONTH(P740,0))&gt;10), K740, "")</f>
        <v/>
      </c>
      <c r="V740" t="str">
        <f>IF(AND(P740&lt;&gt;"", P740&gt;=DATE(YEAR(P740),MONTH(P740),1), SUMIFS($K:$K, $C:$C, C740, $P:$P, "&gt;="&amp;DATE(YEAR(P740),MONTH(P740),1), $P:$P, "&lt;="&amp;EOMONTH(P740,0))&gt;10), YEAR(P740), "")</f>
        <v/>
      </c>
      <c r="W740" t="str">
        <f>IF(AND(P740&lt;&gt;"", P740&gt;=DATE(YEAR(P740),MONTH(P740),1), SUMIFS($K:$K, $C:$C, C740, $P:$P, "&gt;="&amp;DATE(YEAR(P740),MONTH(P740),1), $P:$P, "&lt;="&amp;EOMONTH(P740,0))&gt;10), TEXT(P740, "MMMM"), "")</f>
        <v/>
      </c>
      <c r="X740" t="str" cm="1">
        <f t="array" ref="X740">IF(AND(P740&lt;&gt;"", P740&gt;=DATE(YEAR(P740),MONTH(P740),1), SUMIFS($K:$K, $C:$C, C740, $P:$P, "&gt;="&amp;DATE(YEAR(P740),MONTH(P740),1), $P:$P, "&lt;="&amp;EOMONTH(P740,0))&gt;10), _xlfn.TEXTJOIN(", ", TRUE, _xlfn._xlws.FILTER($R:$R, ($C:$C=C740) * ($P:$P&gt;=DATE(YEAR(P740),MONTH(P740),1)) * ($P:$P&lt;=EOMONTH(P740,0)))), "")</f>
        <v/>
      </c>
      <c r="Y740" t="str" cm="1">
        <f t="array" ref="Y740">IF(AND(P740&lt;&gt;"", P740&gt;=DATE(YEAR(P740),MONTH(P740),1), SUMIFS($K:$K, $C:$C, C740, $P:$P, "&gt;="&amp;DATE(YEAR(P740),MONTH(P740),1), $P:$P, "&lt;="&amp;EOMONTH(P740,0))&gt;10), _xlfn.TEXTJOIN(", ", TRUE, _xlfn._xlws.FILTER($S:$S, ($C:$C=C740) * ($P:$P&gt;=DATE(YEAR(P740),MONTH(P740),1)) * ($P:$P&lt;=EOMONTH(P740,0)))), "")</f>
        <v/>
      </c>
    </row>
    <row r="741" spans="1:25" x14ac:dyDescent="0.25">
      <c r="A741" s="83">
        <v>734</v>
      </c>
      <c r="B741" s="111" t="s">
        <v>26038</v>
      </c>
      <c r="C741" s="159" t="str">
        <f>_xlfn.XLOOKUP(D741,[1]!Data[CEDULA],[1]!Data[Nombre Completo],"No Existe",0,1)</f>
        <v>NINA YISETT RUEDA TORRES</v>
      </c>
      <c r="D741" s="163">
        <v>55313514</v>
      </c>
      <c r="E741" s="140">
        <f>IFERROR(_xlfn.NUMBERVALUE(Data[[#This Row],[CEDULA ]],",","."),_xlfn.NUMBERVALUE(Data[[#This Row],[CEDULA ]],".",","))</f>
        <v>55313514</v>
      </c>
      <c r="F741" s="140" t="str">
        <f>_xlfn.XLOOKUP(E741,[1]!Data[CEDULA],[1]!Data[CARGO],"No Existe",0,1)</f>
        <v>SUPERNUMERARIO(A)</v>
      </c>
      <c r="G741" s="5" t="str">
        <f>_xlfn.XLOOKUP(E741,[1]!Data[CEDULA],[1]!Data[EMPRESA DONDE PRESTA SERVICIO],"No Existe",0,1)</f>
        <v>COMFAMILIAR ATLANTICO</v>
      </c>
      <c r="H741" s="5" t="str">
        <f>_xlfn.XLOOKUP(E741,[1]!Data[CEDULA],[1]!Data[UBICACIÓN],"No Existe",0,1)</f>
        <v>SEDE NORTE</v>
      </c>
      <c r="I741" s="5" t="s">
        <v>25911</v>
      </c>
      <c r="J741" s="111" t="str">
        <f>UPPER(TEXT(Data[[#This Row],[F. INICIO]],"mmmm"))</f>
        <v>JULIO</v>
      </c>
      <c r="K741" s="9">
        <v>10</v>
      </c>
      <c r="L741" s="11" t="s">
        <v>5</v>
      </c>
      <c r="M741" s="11" t="s">
        <v>25630</v>
      </c>
      <c r="N741" s="141" t="str">
        <f>_xlfn.XLOOKUP(D741,[1]!Data[CEDULA],[1]!Data[EPS/SURA],"No Existe",0,1)</f>
        <v>EPS/SURA</v>
      </c>
      <c r="O741" s="5">
        <f>YEAR(Data[[#This Row],[F. INICIO]])</f>
        <v>2017</v>
      </c>
      <c r="P741" s="17">
        <v>42930</v>
      </c>
      <c r="Q741" s="18">
        <v>42939</v>
      </c>
      <c r="R741" s="5" t="s">
        <v>11070</v>
      </c>
      <c r="S741" s="92" t="str">
        <f>IF(Data[[#This Row],[TIPO DE INCAPACIDAD]]="LICENCIA DE PATERNIDAD","Licencia de paternidad",IF(Data[[#This Row],[TIPO DE INCAPACIDAD]]="LICENCIA DE LUTO","Licencia de Luto",_xlfn.IFNA(VLOOKUP(R741,'CIE-10 PARA RIPS'!$A$6:B13906,2,0),"No especificado")))</f>
        <v>Tumor benigno de la mama</v>
      </c>
      <c r="T741" t="str">
        <f>IF(P741&lt;&gt;"", IF(P741&gt;0, IF(P741&lt;=DATE(YEAR(P741),MONTH(P741),DAY(P741)), IF(P741&gt;=DATE(YEAR(P741),MONTH(P741),1), IF(K741&gt;10, C741, IF(SUMIFS($K:$K, $C:$C, C741, $P:$P, "&gt;="&amp;DATE(YEAR(P741),MONTH(P741),1), $P:$P, "&lt;="&amp;EOMONTH(P741,0))&gt;10, C741, "")), ""))), "")</f>
        <v>NINA YISETT RUEDA TORRES</v>
      </c>
      <c r="U741">
        <f>IF(AND(P741&lt;&gt;"", P741&gt;=DATE(YEAR(P741),MONTH(P741),1), SUMIFS($K:$K, $C:$C, C741, $P:$P, "&gt;="&amp;DATE(YEAR(P741),MONTH(P741),1), $P:$P, "&lt;="&amp;EOMONTH(P741,0))&gt;10), K741, "")</f>
        <v>10</v>
      </c>
      <c r="V741">
        <f>IF(AND(P741&lt;&gt;"", P741&gt;=DATE(YEAR(P741),MONTH(P741),1), SUMIFS($K:$K, $C:$C, C741, $P:$P, "&gt;="&amp;DATE(YEAR(P741),MONTH(P741),1), $P:$P, "&lt;="&amp;EOMONTH(P741,0))&gt;10), YEAR(P741), "")</f>
        <v>2017</v>
      </c>
      <c r="W741" t="str">
        <f>IF(AND(P741&lt;&gt;"", P741&gt;=DATE(YEAR(P741),MONTH(P741),1), SUMIFS($K:$K, $C:$C, C741, $P:$P, "&gt;="&amp;DATE(YEAR(P741),MONTH(P741),1), $P:$P, "&lt;="&amp;EOMONTH(P741,0))&gt;10), TEXT(P741, "MMMM"), "")</f>
        <v>julio</v>
      </c>
      <c r="X741" t="str" cm="1">
        <f t="array" ref="X741">IF(AND(P741&lt;&gt;"", P741&gt;=DATE(YEAR(P741),MONTH(P741),1), SUMIFS($K:$K, $C:$C, C741, $P:$P, "&gt;="&amp;DATE(YEAR(P741),MONTH(P741),1), $P:$P, "&lt;="&amp;EOMONTH(P741,0))&gt;10), _xlfn.TEXTJOIN(", ", TRUE, _xlfn._xlws.FILTER($R:$R, ($C:$C=C741) * ($P:$P&gt;=DATE(YEAR(P741),MONTH(P741),1)) * ($P:$P&lt;=EOMONTH(P741,0)))), "")</f>
        <v>D24X, N63X</v>
      </c>
      <c r="Y741" t="str" cm="1">
        <f t="array" ref="Y741">IF(AND(P741&lt;&gt;"", P741&gt;=DATE(YEAR(P741),MONTH(P741),1), SUMIFS($K:$K, $C:$C, C741, $P:$P, "&gt;="&amp;DATE(YEAR(P741),MONTH(P741),1), $P:$P, "&lt;="&amp;EOMONTH(P741,0))&gt;10), _xlfn.TEXTJOIN(", ", TRUE, _xlfn._xlws.FILTER($S:$S, ($C:$C=C741) * ($P:$P&gt;=DATE(YEAR(P741),MONTH(P741),1)) * ($P:$P&lt;=EOMONTH(P741,0)))), "")</f>
        <v>Tumor benigno de la mama, Masa no especificada en la mama</v>
      </c>
    </row>
    <row r="742" spans="1:25" x14ac:dyDescent="0.25">
      <c r="A742" s="83">
        <v>735</v>
      </c>
      <c r="B742" s="111" t="s">
        <v>26038</v>
      </c>
      <c r="C742" s="159" t="str">
        <f>_xlfn.XLOOKUP(D742,[1]!Data[CEDULA],[1]!Data[Nombre Completo],"No Existe",0,1)</f>
        <v>NINA YISETT RUEDA TORRES</v>
      </c>
      <c r="D742" s="163">
        <v>55313514</v>
      </c>
      <c r="E742" s="140">
        <f>IFERROR(_xlfn.NUMBERVALUE(Data[[#This Row],[CEDULA ]],",","."),_xlfn.NUMBERVALUE(Data[[#This Row],[CEDULA ]],".",","))</f>
        <v>55313514</v>
      </c>
      <c r="F742" s="140" t="str">
        <f>_xlfn.XLOOKUP(E742,[1]!Data[CEDULA],[1]!Data[CARGO],"No Existe",0,1)</f>
        <v>SUPERNUMERARIO(A)</v>
      </c>
      <c r="G742" s="5" t="str">
        <f>_xlfn.XLOOKUP(E742,[1]!Data[CEDULA],[1]!Data[EMPRESA DONDE PRESTA SERVICIO],"No Existe",0,1)</f>
        <v>COMFAMILIAR ATLANTICO</v>
      </c>
      <c r="H742" s="5" t="str">
        <f>_xlfn.XLOOKUP(E742,[1]!Data[CEDULA],[1]!Data[UBICACIÓN],"No Existe",0,1)</f>
        <v>SEDE NORTE</v>
      </c>
      <c r="I742" s="5" t="s">
        <v>25911</v>
      </c>
      <c r="J742" s="111" t="str">
        <f>UPPER(TEXT(Data[[#This Row],[F. INICIO]],"mmmm"))</f>
        <v>JULIO</v>
      </c>
      <c r="K742" s="9">
        <v>6</v>
      </c>
      <c r="L742" s="11" t="s">
        <v>5</v>
      </c>
      <c r="M742" s="11" t="s">
        <v>25630</v>
      </c>
      <c r="N742" s="141" t="str">
        <f>_xlfn.XLOOKUP(D742,[1]!Data[CEDULA],[1]!Data[EPS/SURA],"No Existe",0,1)</f>
        <v>EPS/SURA</v>
      </c>
      <c r="O742" s="5">
        <f>YEAR(Data[[#This Row],[F. INICIO]])</f>
        <v>2017</v>
      </c>
      <c r="P742" s="17">
        <v>42940</v>
      </c>
      <c r="Q742" s="17">
        <v>42945</v>
      </c>
      <c r="R742" s="4" t="s">
        <v>7187</v>
      </c>
      <c r="S742" s="92" t="str">
        <f>IF(Data[[#This Row],[TIPO DE INCAPACIDAD]]="LICENCIA DE PATERNIDAD","Licencia de paternidad",IF(Data[[#This Row],[TIPO DE INCAPACIDAD]]="LICENCIA DE LUTO","Licencia de Luto",_xlfn.IFNA(VLOOKUP(R742,'CIE-10 PARA RIPS'!$A$6:B13907,2,0),"No especificado")))</f>
        <v>Masa no especificada en la mama</v>
      </c>
      <c r="T742" t="str">
        <f>IF(P742&lt;&gt;"", IF(P742&gt;0, IF(P742&lt;=DATE(YEAR(P742),MONTH(P742),DAY(P742)), IF(P742&gt;=DATE(YEAR(P742),MONTH(P742),1), IF(K742&gt;10, C742, IF(SUMIFS($K:$K, $C:$C, C742, $P:$P, "&gt;="&amp;DATE(YEAR(P742),MONTH(P742),1), $P:$P, "&lt;="&amp;EOMONTH(P742,0))&gt;10, C742, "")), ""))), "")</f>
        <v>NINA YISETT RUEDA TORRES</v>
      </c>
      <c r="U742">
        <f>IF(AND(P742&lt;&gt;"", P742&gt;=DATE(YEAR(P742),MONTH(P742),1), SUMIFS($K:$K, $C:$C, C742, $P:$P, "&gt;="&amp;DATE(YEAR(P742),MONTH(P742),1), $P:$P, "&lt;="&amp;EOMONTH(P742,0))&gt;10), K742, "")</f>
        <v>6</v>
      </c>
      <c r="V742">
        <f>IF(AND(P742&lt;&gt;"", P742&gt;=DATE(YEAR(P742),MONTH(P742),1), SUMIFS($K:$K, $C:$C, C742, $P:$P, "&gt;="&amp;DATE(YEAR(P742),MONTH(P742),1), $P:$P, "&lt;="&amp;EOMONTH(P742,0))&gt;10), YEAR(P742), "")</f>
        <v>2017</v>
      </c>
      <c r="W742" t="str">
        <f>IF(AND(P742&lt;&gt;"", P742&gt;=DATE(YEAR(P742),MONTH(P742),1), SUMIFS($K:$K, $C:$C, C742, $P:$P, "&gt;="&amp;DATE(YEAR(P742),MONTH(P742),1), $P:$P, "&lt;="&amp;EOMONTH(P742,0))&gt;10), TEXT(P742, "MMMM"), "")</f>
        <v>julio</v>
      </c>
      <c r="X742" t="str" cm="1">
        <f t="array" ref="X742">IF(AND(P742&lt;&gt;"", P742&gt;=DATE(YEAR(P742),MONTH(P742),1), SUMIFS($K:$K, $C:$C, C742, $P:$P, "&gt;="&amp;DATE(YEAR(P742),MONTH(P742),1), $P:$P, "&lt;="&amp;EOMONTH(P742,0))&gt;10), _xlfn.TEXTJOIN(", ", TRUE, _xlfn._xlws.FILTER($R:$R, ($C:$C=C742) * ($P:$P&gt;=DATE(YEAR(P742),MONTH(P742),1)) * ($P:$P&lt;=EOMONTH(P742,0)))), "")</f>
        <v>D24X, N63X</v>
      </c>
      <c r="Y742" t="str" cm="1">
        <f t="array" ref="Y742">IF(AND(P742&lt;&gt;"", P742&gt;=DATE(YEAR(P742),MONTH(P742),1), SUMIFS($K:$K, $C:$C, C742, $P:$P, "&gt;="&amp;DATE(YEAR(P742),MONTH(P742),1), $P:$P, "&lt;="&amp;EOMONTH(P742,0))&gt;10), _xlfn.TEXTJOIN(", ", TRUE, _xlfn._xlws.FILTER($S:$S, ($C:$C=C742) * ($P:$P&gt;=DATE(YEAR(P742),MONTH(P742),1)) * ($P:$P&lt;=EOMONTH(P742,0)))), "")</f>
        <v>Tumor benigno de la mama, Masa no especificada en la mama</v>
      </c>
    </row>
    <row r="743" spans="1:25" ht="30" x14ac:dyDescent="0.25">
      <c r="A743" s="83">
        <v>736</v>
      </c>
      <c r="B743" s="111" t="s">
        <v>26038</v>
      </c>
      <c r="C743" s="159" t="str">
        <f>_xlfn.XLOOKUP(D743,[1]!Data[CEDULA],[1]!Data[Nombre Completo],"No Existe",0,1)</f>
        <v>ALEX JOSE CARPINTERO AHUMADA</v>
      </c>
      <c r="D743" s="163">
        <v>8487831</v>
      </c>
      <c r="E743" s="140">
        <f>IFERROR(_xlfn.NUMBERVALUE(Data[[#This Row],[CEDULA ]],",","."),_xlfn.NUMBERVALUE(Data[[#This Row],[CEDULA ]],".",","))</f>
        <v>8487831</v>
      </c>
      <c r="F743" s="140" t="str">
        <f>_xlfn.XLOOKUP(E743,[1]!Data[CEDULA],[1]!Data[CARGO],"No Existe",0,1)</f>
        <v>SUPERNUMERARIO(A)</v>
      </c>
      <c r="G743" s="5" t="str">
        <f>_xlfn.XLOOKUP(E743,[1]!Data[CEDULA],[1]!Data[EMPRESA DONDE PRESTA SERVICIO],"No Existe",0,1)</f>
        <v>COMFAMILIAR ATLANTICO</v>
      </c>
      <c r="H743" s="5" t="str">
        <f>_xlfn.XLOOKUP(E743,[1]!Data[CEDULA],[1]!Data[UBICACIÓN],"No Existe",0,1)</f>
        <v>TURIPANA</v>
      </c>
      <c r="I743" s="5" t="s">
        <v>25912</v>
      </c>
      <c r="J743" s="111" t="str">
        <f>UPPER(TEXT(Data[[#This Row],[F. INICIO]],"mmmm"))</f>
        <v>AGOSTO</v>
      </c>
      <c r="K743" s="9">
        <v>15</v>
      </c>
      <c r="L743" s="11" t="s">
        <v>94</v>
      </c>
      <c r="M743" s="9" t="s">
        <v>12770</v>
      </c>
      <c r="N743" s="141" t="str">
        <f>_xlfn.XLOOKUP(D743,[1]!Data[CEDULA],[1]!Data[EPS/SURA],"No Existe",0,1)</f>
        <v>NUEVA E.P.S.</v>
      </c>
      <c r="O743" s="5">
        <f>YEAR(Data[[#This Row],[F. INICIO]])</f>
        <v>2017</v>
      </c>
      <c r="P743" s="17">
        <v>42950</v>
      </c>
      <c r="Q743" s="18">
        <v>42964</v>
      </c>
      <c r="R743" s="5" t="s">
        <v>4944</v>
      </c>
      <c r="S743" s="92" t="str">
        <f>IF(Data[[#This Row],[TIPO DE INCAPACIDAD]]="LICENCIA DE PATERNIDAD","Licencia de paternidad",IF(Data[[#This Row],[TIPO DE INCAPACIDAD]]="LICENCIA DE LUTO","Licencia de Luto",_xlfn.IFNA(VLOOKUP(R743,'CIE-10 PARA RIPS'!$A$6:B13908,2,0),"No especificado")))</f>
        <v>Contusion de dedo(s) de la mano, sin dano de la(s) una(s)</v>
      </c>
      <c r="T743" t="str">
        <f>IF(P743&lt;&gt;"", IF(P743&gt;0, IF(P743&lt;=DATE(YEAR(P743),MONTH(P743),DAY(P743)), IF(P743&gt;=DATE(YEAR(P743),MONTH(P743),1), IF(K743&gt;10, C743, IF(SUMIFS($K:$K, $C:$C, C743, $P:$P, "&gt;="&amp;DATE(YEAR(P743),MONTH(P743),1), $P:$P, "&lt;="&amp;EOMONTH(P743,0))&gt;10, C743, "")), ""))), "")</f>
        <v>ALEX JOSE CARPINTERO AHUMADA</v>
      </c>
      <c r="U743">
        <f>IF(AND(P743&lt;&gt;"", P743&gt;=DATE(YEAR(P743),MONTH(P743),1), SUMIFS($K:$K, $C:$C, C743, $P:$P, "&gt;="&amp;DATE(YEAR(P743),MONTH(P743),1), $P:$P, "&lt;="&amp;EOMONTH(P743,0))&gt;10), K743, "")</f>
        <v>15</v>
      </c>
      <c r="V743">
        <f>IF(AND(P743&lt;&gt;"", P743&gt;=DATE(YEAR(P743),MONTH(P743),1), SUMIFS($K:$K, $C:$C, C743, $P:$P, "&gt;="&amp;DATE(YEAR(P743),MONTH(P743),1), $P:$P, "&lt;="&amp;EOMONTH(P743,0))&gt;10), YEAR(P743), "")</f>
        <v>2017</v>
      </c>
      <c r="W743" t="str">
        <f>IF(AND(P743&lt;&gt;"", P743&gt;=DATE(YEAR(P743),MONTH(P743),1), SUMIFS($K:$K, $C:$C, C743, $P:$P, "&gt;="&amp;DATE(YEAR(P743),MONTH(P743),1), $P:$P, "&lt;="&amp;EOMONTH(P743,0))&gt;10), TEXT(P743, "MMMM"), "")</f>
        <v>agosto</v>
      </c>
      <c r="X743" t="str" cm="1">
        <f t="array" ref="X743">IF(AND(P743&lt;&gt;"", P743&gt;=DATE(YEAR(P743),MONTH(P743),1), SUMIFS($K:$K, $C:$C, C743, $P:$P, "&gt;="&amp;DATE(YEAR(P743),MONTH(P743),1), $P:$P, "&lt;="&amp;EOMONTH(P743,0))&gt;10), _xlfn.TEXTJOIN(", ", TRUE, _xlfn._xlws.FILTER($R:$R, ($C:$C=C743) * ($P:$P&gt;=DATE(YEAR(P743),MONTH(P743),1)) * ($P:$P&lt;=EOMONTH(P743,0)))), "")</f>
        <v>S600, G442</v>
      </c>
      <c r="Y743" t="str" cm="1">
        <f t="array" ref="Y743">IF(AND(P743&lt;&gt;"", P743&gt;=DATE(YEAR(P743),MONTH(P743),1), SUMIFS($K:$K, $C:$C, C743, $P:$P, "&gt;="&amp;DATE(YEAR(P743),MONTH(P743),1), $P:$P, "&lt;="&amp;EOMONTH(P743,0))&gt;10), _xlfn.TEXTJOIN(", ", TRUE, _xlfn._xlws.FILTER($S:$S, ($C:$C=C743) * ($P:$P&gt;=DATE(YEAR(P743),MONTH(P743),1)) * ($P:$P&lt;=EOMONTH(P743,0)))), "")</f>
        <v>Contusion de dedo(s) de la mano, sin dano de la(s) una(s), Cefalea debida a tension</v>
      </c>
    </row>
    <row r="744" spans="1:25" x14ac:dyDescent="0.25">
      <c r="A744" s="83">
        <v>737</v>
      </c>
      <c r="B744" s="111" t="s">
        <v>26038</v>
      </c>
      <c r="C744" s="159" t="str">
        <f>_xlfn.XLOOKUP(D744,[1]!Data[CEDULA],[1]!Data[Nombre Completo],"No Existe",0,1)</f>
        <v>CARMEN CECILIA PADILLA SALCEDO</v>
      </c>
      <c r="D744" s="163">
        <v>22510424</v>
      </c>
      <c r="E744" s="140">
        <f>IFERROR(_xlfn.NUMBERVALUE(Data[[#This Row],[CEDULA ]],",","."),_xlfn.NUMBERVALUE(Data[[#This Row],[CEDULA ]],".",","))</f>
        <v>22510424</v>
      </c>
      <c r="F744" s="140" t="str">
        <f>_xlfn.XLOOKUP(E744,[1]!Data[CEDULA],[1]!Data[CARGO],"No Existe",0,1)</f>
        <v>OFICIOS VARIOS</v>
      </c>
      <c r="G744" s="5" t="str">
        <f>_xlfn.XLOOKUP(E744,[1]!Data[CEDULA],[1]!Data[EMPRESA DONDE PRESTA SERVICIO],"No Existe",0,1)</f>
        <v>COMFAMILIAR ATLANTICO</v>
      </c>
      <c r="H744" s="5" t="str">
        <f>_xlfn.XLOOKUP(E744,[1]!Data[CEDULA],[1]!Data[UBICACIÓN],"No Existe",0,1)</f>
        <v>TURIPANA</v>
      </c>
      <c r="I744" s="5" t="s">
        <v>25911</v>
      </c>
      <c r="J744" s="111" t="str">
        <f>UPPER(TEXT(Data[[#This Row],[F. INICIO]],"mmmm"))</f>
        <v>JULIO</v>
      </c>
      <c r="K744" s="9">
        <v>13</v>
      </c>
      <c r="L744" s="11" t="s">
        <v>5</v>
      </c>
      <c r="M744" s="11" t="s">
        <v>25630</v>
      </c>
      <c r="N744" s="141" t="str">
        <f>_xlfn.XLOOKUP(D744,[1]!Data[CEDULA],[1]!Data[EPS/SURA],"No Existe",0,1)</f>
        <v>SALUD TOTAL</v>
      </c>
      <c r="O744" s="5">
        <f>YEAR(Data[[#This Row],[F. INICIO]])</f>
        <v>2017</v>
      </c>
      <c r="P744" s="17">
        <v>42935</v>
      </c>
      <c r="Q744" s="18">
        <v>42947</v>
      </c>
      <c r="R744" s="5" t="s">
        <v>11405</v>
      </c>
      <c r="S744" s="92" t="str">
        <f>IF(Data[[#This Row],[TIPO DE INCAPACIDAD]]="LICENCIA DE PATERNIDAD","Licencia de paternidad",IF(Data[[#This Row],[TIPO DE INCAPACIDAD]]="LICENCIA DE LUTO","Licencia de Luto",_xlfn.IFNA(VLOOKUP(R744,'CIE-10 PARA RIPS'!$A$6:B13909,2,0),"No especificado")))</f>
        <v>Tumor maligno del ovario</v>
      </c>
      <c r="T744" t="str">
        <f>IF(P744&lt;&gt;"", IF(P744&gt;0, IF(P744&lt;=DATE(YEAR(P744),MONTH(P744),DAY(P744)), IF(P744&gt;=DATE(YEAR(P744),MONTH(P744),1), IF(K744&gt;10, C744, IF(SUMIFS($K:$K, $C:$C, C744, $P:$P, "&gt;="&amp;DATE(YEAR(P744),MONTH(P744),1), $P:$P, "&lt;="&amp;EOMONTH(P744,0))&gt;10, C744, "")), ""))), "")</f>
        <v>CARMEN CECILIA PADILLA SALCEDO</v>
      </c>
      <c r="U744">
        <f>IF(AND(P744&lt;&gt;"", P744&gt;=DATE(YEAR(P744),MONTH(P744),1), SUMIFS($K:$K, $C:$C, C744, $P:$P, "&gt;="&amp;DATE(YEAR(P744),MONTH(P744),1), $P:$P, "&lt;="&amp;EOMONTH(P744,0))&gt;10), K744, "")</f>
        <v>13</v>
      </c>
      <c r="V744">
        <f>IF(AND(P744&lt;&gt;"", P744&gt;=DATE(YEAR(P744),MONTH(P744),1), SUMIFS($K:$K, $C:$C, C744, $P:$P, "&gt;="&amp;DATE(YEAR(P744),MONTH(P744),1), $P:$P, "&lt;="&amp;EOMONTH(P744,0))&gt;10), YEAR(P744), "")</f>
        <v>2017</v>
      </c>
      <c r="W744" t="str">
        <f>IF(AND(P744&lt;&gt;"", P744&gt;=DATE(YEAR(P744),MONTH(P744),1), SUMIFS($K:$K, $C:$C, C744, $P:$P, "&gt;="&amp;DATE(YEAR(P744),MONTH(P744),1), $P:$P, "&lt;="&amp;EOMONTH(P744,0))&gt;10), TEXT(P744, "MMMM"), "")</f>
        <v>julio</v>
      </c>
      <c r="X744" t="str" cm="1">
        <f t="array" ref="X744">IF(AND(P744&lt;&gt;"", P744&gt;=DATE(YEAR(P744),MONTH(P744),1), SUMIFS($K:$K, $C:$C, C744, $P:$P, "&gt;="&amp;DATE(YEAR(P744),MONTH(P744),1), $P:$P, "&lt;="&amp;EOMONTH(P744,0))&gt;10), _xlfn.TEXTJOIN(", ", TRUE, _xlfn._xlws.FILTER($R:$R, ($C:$C=C744) * ($P:$P&gt;=DATE(YEAR(P744),MONTH(P744),1)) * ($P:$P&lt;=EOMONTH(P744,0)))), "")</f>
        <v>C56X</v>
      </c>
      <c r="Y744" t="str" cm="1">
        <f t="array" ref="Y744">IF(AND(P744&lt;&gt;"", P744&gt;=DATE(YEAR(P744),MONTH(P744),1), SUMIFS($K:$K, $C:$C, C744, $P:$P, "&gt;="&amp;DATE(YEAR(P744),MONTH(P744),1), $P:$P, "&lt;="&amp;EOMONTH(P744,0))&gt;10), _xlfn.TEXTJOIN(", ", TRUE, _xlfn._xlws.FILTER($S:$S, ($C:$C=C744) * ($P:$P&gt;=DATE(YEAR(P744),MONTH(P744),1)) * ($P:$P&lt;=EOMONTH(P744,0)))), "")</f>
        <v>Tumor maligno del ovario</v>
      </c>
    </row>
    <row r="745" spans="1:25" x14ac:dyDescent="0.25">
      <c r="A745" s="83">
        <v>738</v>
      </c>
      <c r="B745" s="111" t="s">
        <v>26038</v>
      </c>
      <c r="C745" s="159" t="str">
        <f>_xlfn.XLOOKUP(D745,[1]!Data[CEDULA],[1]!Data[Nombre Completo],"No Existe",0,1)</f>
        <v>CARMEN CECILIA PADILLA SALCEDO</v>
      </c>
      <c r="D745" s="163">
        <v>22510424</v>
      </c>
      <c r="E745" s="140">
        <f>IFERROR(_xlfn.NUMBERVALUE(Data[[#This Row],[CEDULA ]],",","."),_xlfn.NUMBERVALUE(Data[[#This Row],[CEDULA ]],".",","))</f>
        <v>22510424</v>
      </c>
      <c r="F745" s="140" t="str">
        <f>_xlfn.XLOOKUP(E745,[1]!Data[CEDULA],[1]!Data[CARGO],"No Existe",0,1)</f>
        <v>OFICIOS VARIOS</v>
      </c>
      <c r="G745" s="5" t="str">
        <f>_xlfn.XLOOKUP(E745,[1]!Data[CEDULA],[1]!Data[EMPRESA DONDE PRESTA SERVICIO],"No Existe",0,1)</f>
        <v>COMFAMILIAR ATLANTICO</v>
      </c>
      <c r="H745" s="5" t="str">
        <f>_xlfn.XLOOKUP(E745,[1]!Data[CEDULA],[1]!Data[UBICACIÓN],"No Existe",0,1)</f>
        <v>TURIPANA</v>
      </c>
      <c r="I745" s="5" t="s">
        <v>25911</v>
      </c>
      <c r="J745" s="111" t="str">
        <f>UPPER(TEXT(Data[[#This Row],[F. INICIO]],"mmmm"))</f>
        <v>AGOSTO</v>
      </c>
      <c r="K745" s="9">
        <v>17</v>
      </c>
      <c r="L745" s="11" t="s">
        <v>5</v>
      </c>
      <c r="M745" s="11" t="s">
        <v>25630</v>
      </c>
      <c r="N745" s="141" t="str">
        <f>_xlfn.XLOOKUP(D745,[1]!Data[CEDULA],[1]!Data[EPS/SURA],"No Existe",0,1)</f>
        <v>SALUD TOTAL</v>
      </c>
      <c r="O745" s="5">
        <f>YEAR(Data[[#This Row],[F. INICIO]])</f>
        <v>2017</v>
      </c>
      <c r="P745" s="17">
        <v>42948</v>
      </c>
      <c r="Q745" s="17">
        <v>42964</v>
      </c>
      <c r="R745" s="5" t="s">
        <v>11405</v>
      </c>
      <c r="S745" s="92" t="str">
        <f>IF(Data[[#This Row],[TIPO DE INCAPACIDAD]]="LICENCIA DE PATERNIDAD","Licencia de paternidad",IF(Data[[#This Row],[TIPO DE INCAPACIDAD]]="LICENCIA DE LUTO","Licencia de Luto",_xlfn.IFNA(VLOOKUP(R745,'CIE-10 PARA RIPS'!$A$6:B13910,2,0),"No especificado")))</f>
        <v>Tumor maligno del ovario</v>
      </c>
      <c r="T745" t="str">
        <f>IF(P745&lt;&gt;"", IF(P745&gt;0, IF(P745&lt;=DATE(YEAR(P745),MONTH(P745),DAY(P745)), IF(P745&gt;=DATE(YEAR(P745),MONTH(P745),1), IF(K745&gt;10, C745, IF(SUMIFS($K:$K, $C:$C, C745, $P:$P, "&gt;="&amp;DATE(YEAR(P745),MONTH(P745),1), $P:$P, "&lt;="&amp;EOMONTH(P745,0))&gt;10, C745, "")), ""))), "")</f>
        <v>CARMEN CECILIA PADILLA SALCEDO</v>
      </c>
      <c r="U745">
        <f>IF(AND(P745&lt;&gt;"", P745&gt;=DATE(YEAR(P745),MONTH(P745),1), SUMIFS($K:$K, $C:$C, C745, $P:$P, "&gt;="&amp;DATE(YEAR(P745),MONTH(P745),1), $P:$P, "&lt;="&amp;EOMONTH(P745,0))&gt;10), K745, "")</f>
        <v>17</v>
      </c>
      <c r="V745">
        <f>IF(AND(P745&lt;&gt;"", P745&gt;=DATE(YEAR(P745),MONTH(P745),1), SUMIFS($K:$K, $C:$C, C745, $P:$P, "&gt;="&amp;DATE(YEAR(P745),MONTH(P745),1), $P:$P, "&lt;="&amp;EOMONTH(P745,0))&gt;10), YEAR(P745), "")</f>
        <v>2017</v>
      </c>
      <c r="W745" t="str">
        <f>IF(AND(P745&lt;&gt;"", P745&gt;=DATE(YEAR(P745),MONTH(P745),1), SUMIFS($K:$K, $C:$C, C745, $P:$P, "&gt;="&amp;DATE(YEAR(P745),MONTH(P745),1), $P:$P, "&lt;="&amp;EOMONTH(P745,0))&gt;10), TEXT(P745, "MMMM"), "")</f>
        <v>agosto</v>
      </c>
      <c r="X745" t="str" cm="1">
        <f t="array" ref="X745">IF(AND(P745&lt;&gt;"", P745&gt;=DATE(YEAR(P745),MONTH(P745),1), SUMIFS($K:$K, $C:$C, C745, $P:$P, "&gt;="&amp;DATE(YEAR(P745),MONTH(P745),1), $P:$P, "&lt;="&amp;EOMONTH(P745,0))&gt;10), _xlfn.TEXTJOIN(", ", TRUE, _xlfn._xlws.FILTER($R:$R, ($C:$C=C745) * ($P:$P&gt;=DATE(YEAR(P745),MONTH(P745),1)) * ($P:$P&lt;=EOMONTH(P745,0)))), "")</f>
        <v>C56X</v>
      </c>
      <c r="Y745" t="str" cm="1">
        <f t="array" ref="Y745">IF(AND(P745&lt;&gt;"", P745&gt;=DATE(YEAR(P745),MONTH(P745),1), SUMIFS($K:$K, $C:$C, C745, $P:$P, "&gt;="&amp;DATE(YEAR(P745),MONTH(P745),1), $P:$P, "&lt;="&amp;EOMONTH(P745,0))&gt;10), _xlfn.TEXTJOIN(", ", TRUE, _xlfn._xlws.FILTER($S:$S, ($C:$C=C745) * ($P:$P&gt;=DATE(YEAR(P745),MONTH(P745),1)) * ($P:$P&lt;=EOMONTH(P745,0)))), "")</f>
        <v>Tumor maligno del ovario</v>
      </c>
    </row>
    <row r="746" spans="1:25" x14ac:dyDescent="0.25">
      <c r="A746" s="83">
        <v>739</v>
      </c>
      <c r="B746" s="111" t="s">
        <v>26038</v>
      </c>
      <c r="C746" s="159" t="str">
        <f>_xlfn.XLOOKUP(D746,[1]!Data[CEDULA],[1]!Data[Nombre Completo],"No Existe",0,1)</f>
        <v>ANGELICA MARIA JULIO GARCIA</v>
      </c>
      <c r="D746" s="163">
        <v>1007116426</v>
      </c>
      <c r="E746" s="140">
        <f>IFERROR(_xlfn.NUMBERVALUE(Data[[#This Row],[CEDULA ]],",","."),_xlfn.NUMBERVALUE(Data[[#This Row],[CEDULA ]],".",","))</f>
        <v>1007116426</v>
      </c>
      <c r="F746" s="140" t="str">
        <f>_xlfn.XLOOKUP(E746,[1]!Data[CEDULA],[1]!Data[CARGO],"No Existe",0,1)</f>
        <v>AUXILIAR</v>
      </c>
      <c r="G746" s="5" t="str">
        <f>_xlfn.XLOOKUP(E746,[1]!Data[CEDULA],[1]!Data[EMPRESA DONDE PRESTA SERVICIO],"No Existe",0,1)</f>
        <v>COMFAMILIAR ATLANTICO</v>
      </c>
      <c r="H746" s="5" t="str">
        <f>_xlfn.XLOOKUP(E746,[1]!Data[CEDULA],[1]!Data[UBICACIÓN],"No Existe",0,1)</f>
        <v>RECREACION Y TURISMO</v>
      </c>
      <c r="I746" s="5" t="s">
        <v>25911</v>
      </c>
      <c r="J746" s="111" t="str">
        <f>UPPER(TEXT(Data[[#This Row],[F. INICIO]],"mmmm"))</f>
        <v>AGOSTO</v>
      </c>
      <c r="K746" s="9">
        <v>5</v>
      </c>
      <c r="L746" s="11" t="s">
        <v>5</v>
      </c>
      <c r="M746" s="11" t="s">
        <v>25630</v>
      </c>
      <c r="N746" s="141" t="str">
        <f>_xlfn.XLOOKUP(D746,[1]!Data[CEDULA],[1]!Data[EPS/SURA],"No Existe",0,1)</f>
        <v>EPS/SURA</v>
      </c>
      <c r="O746" s="5">
        <f>YEAR(Data[[#This Row],[F. INICIO]])</f>
        <v>2017</v>
      </c>
      <c r="P746" s="17">
        <v>42951</v>
      </c>
      <c r="Q746" s="17">
        <v>42954</v>
      </c>
      <c r="R746" s="5" t="s">
        <v>70</v>
      </c>
      <c r="S746" s="92" t="str">
        <f>IF(Data[[#This Row],[TIPO DE INCAPACIDAD]]="LICENCIA DE PATERNIDAD","Licencia de paternidad",IF(Data[[#This Row],[TIPO DE INCAPACIDAD]]="LICENCIA DE LUTO","Licencia de Luto",_xlfn.IFNA(VLOOKUP(R746,'CIE-10 PARA RIPS'!$A$6:B13911,2,0),"No especificado")))</f>
        <v>Amenaza de aborto</v>
      </c>
      <c r="T746" t="str">
        <f>IF(P746&lt;&gt;"", IF(P746&gt;0, IF(P746&lt;=DATE(YEAR(P746),MONTH(P746),DAY(P746)), IF(P746&gt;=DATE(YEAR(P746),MONTH(P746),1), IF(K746&gt;10, C746, IF(SUMIFS($K:$K, $C:$C, C746, $P:$P, "&gt;="&amp;DATE(YEAR(P746),MONTH(P746),1), $P:$P, "&lt;="&amp;EOMONTH(P746,0))&gt;10, C746, "")), ""))), "")</f>
        <v/>
      </c>
      <c r="U746" t="str">
        <f>IF(AND(P746&lt;&gt;"", P746&gt;=DATE(YEAR(P746),MONTH(P746),1), SUMIFS($K:$K, $C:$C, C746, $P:$P, "&gt;="&amp;DATE(YEAR(P746),MONTH(P746),1), $P:$P, "&lt;="&amp;EOMONTH(P746,0))&gt;10), K746, "")</f>
        <v/>
      </c>
      <c r="V746" t="str">
        <f>IF(AND(P746&lt;&gt;"", P746&gt;=DATE(YEAR(P746),MONTH(P746),1), SUMIFS($K:$K, $C:$C, C746, $P:$P, "&gt;="&amp;DATE(YEAR(P746),MONTH(P746),1), $P:$P, "&lt;="&amp;EOMONTH(P746,0))&gt;10), YEAR(P746), "")</f>
        <v/>
      </c>
      <c r="W746" t="str">
        <f>IF(AND(P746&lt;&gt;"", P746&gt;=DATE(YEAR(P746),MONTH(P746),1), SUMIFS($K:$K, $C:$C, C746, $P:$P, "&gt;="&amp;DATE(YEAR(P746),MONTH(P746),1), $P:$P, "&lt;="&amp;EOMONTH(P746,0))&gt;10), TEXT(P746, "MMMM"), "")</f>
        <v/>
      </c>
      <c r="X746" t="str" cm="1">
        <f t="array" ref="X746">IF(AND(P746&lt;&gt;"", P746&gt;=DATE(YEAR(P746),MONTH(P746),1), SUMIFS($K:$K, $C:$C, C746, $P:$P, "&gt;="&amp;DATE(YEAR(P746),MONTH(P746),1), $P:$P, "&lt;="&amp;EOMONTH(P746,0))&gt;10), _xlfn.TEXTJOIN(", ", TRUE, _xlfn._xlws.FILTER($R:$R, ($C:$C=C746) * ($P:$P&gt;=DATE(YEAR(P746),MONTH(P746),1)) * ($P:$P&lt;=EOMONTH(P746,0)))), "")</f>
        <v/>
      </c>
      <c r="Y746" t="str" cm="1">
        <f t="array" ref="Y746">IF(AND(P746&lt;&gt;"", P746&gt;=DATE(YEAR(P746),MONTH(P746),1), SUMIFS($K:$K, $C:$C, C746, $P:$P, "&gt;="&amp;DATE(YEAR(P746),MONTH(P746),1), $P:$P, "&lt;="&amp;EOMONTH(P746,0))&gt;10), _xlfn.TEXTJOIN(", ", TRUE, _xlfn._xlws.FILTER($S:$S, ($C:$C=C746) * ($P:$P&gt;=DATE(YEAR(P746),MONTH(P746),1)) * ($P:$P&lt;=EOMONTH(P746,0)))), "")</f>
        <v/>
      </c>
    </row>
    <row r="747" spans="1:25" x14ac:dyDescent="0.25">
      <c r="A747" s="83">
        <v>740</v>
      </c>
      <c r="B747" s="111" t="s">
        <v>26038</v>
      </c>
      <c r="C747" s="159" t="str">
        <f>_xlfn.XLOOKUP(D747,[1]!Data[CEDULA],[1]!Data[Nombre Completo],"No Existe",0,1)</f>
        <v>DUVAN JOSE ARTETA MOLINA</v>
      </c>
      <c r="D747" s="163">
        <v>1043932130</v>
      </c>
      <c r="E747" s="140">
        <f>IFERROR(_xlfn.NUMBERVALUE(Data[[#This Row],[CEDULA ]],",","."),_xlfn.NUMBERVALUE(Data[[#This Row],[CEDULA ]],".",","))</f>
        <v>1043932130</v>
      </c>
      <c r="F747" s="140" t="str">
        <f>_xlfn.XLOOKUP(E747,[1]!Data[CEDULA],[1]!Data[CARGO],"No Existe",0,1)</f>
        <v>SUPERNUMERARIO(A)</v>
      </c>
      <c r="G747" s="5" t="str">
        <f>_xlfn.XLOOKUP(E747,[1]!Data[CEDULA],[1]!Data[EMPRESA DONDE PRESTA SERVICIO],"No Existe",0,1)</f>
        <v>COMFAMILIAR ATLANTICO</v>
      </c>
      <c r="H747" s="5" t="str">
        <f>_xlfn.XLOOKUP(E747,[1]!Data[CEDULA],[1]!Data[UBICACIÓN],"No Existe",0,1)</f>
        <v>TURIPANA</v>
      </c>
      <c r="I747" s="5" t="s">
        <v>25912</v>
      </c>
      <c r="J747" s="111" t="str">
        <f>UPPER(TEXT(Data[[#This Row],[F. INICIO]],"mmmm"))</f>
        <v>JULIO</v>
      </c>
      <c r="K747" s="22">
        <v>10</v>
      </c>
      <c r="L747" s="11" t="s">
        <v>5</v>
      </c>
      <c r="M747" s="11" t="s">
        <v>25630</v>
      </c>
      <c r="N747" s="141" t="str">
        <f>_xlfn.XLOOKUP(D747,[1]!Data[CEDULA],[1]!Data[EPS/SURA],"No Existe",0,1)</f>
        <v>SALUD TOTAL</v>
      </c>
      <c r="O747" s="5">
        <f>YEAR(Data[[#This Row],[F. INICIO]])</f>
        <v>2017</v>
      </c>
      <c r="P747" s="17">
        <v>42931</v>
      </c>
      <c r="Q747" s="17">
        <v>42941</v>
      </c>
      <c r="R747" s="5" t="s">
        <v>4826</v>
      </c>
      <c r="S747" s="92" t="str">
        <f>IF(Data[[#This Row],[TIPO DE INCAPACIDAD]]="LICENCIA DE PATERNIDAD","Licencia de paternidad",IF(Data[[#This Row],[TIPO DE INCAPACIDAD]]="LICENCIA DE LUTO","Licencia de Luto",_xlfn.IFNA(VLOOKUP(R747,'CIE-10 PARA RIPS'!$A$6:B13912,2,0),"No especificado")))</f>
        <v>Herida de la pierna, parte no especificada</v>
      </c>
      <c r="T747" t="str">
        <f>IF(P747&lt;&gt;"", IF(P747&gt;0, IF(P747&lt;=DATE(YEAR(P747),MONTH(P747),DAY(P747)), IF(P747&gt;=DATE(YEAR(P747),MONTH(P747),1), IF(K747&gt;10, C747, IF(SUMIFS($K:$K, $C:$C, C747, $P:$P, "&gt;="&amp;DATE(YEAR(P747),MONTH(P747),1), $P:$P, "&lt;="&amp;EOMONTH(P747,0))&gt;10, C747, "")), ""))), "")</f>
        <v>DUVAN JOSE ARTETA MOLINA</v>
      </c>
      <c r="U747">
        <f>IF(AND(P747&lt;&gt;"", P747&gt;=DATE(YEAR(P747),MONTH(P747),1), SUMIFS($K:$K, $C:$C, C747, $P:$P, "&gt;="&amp;DATE(YEAR(P747),MONTH(P747),1), $P:$P, "&lt;="&amp;EOMONTH(P747,0))&gt;10), K747, "")</f>
        <v>10</v>
      </c>
      <c r="V747">
        <f>IF(AND(P747&lt;&gt;"", P747&gt;=DATE(YEAR(P747),MONTH(P747),1), SUMIFS($K:$K, $C:$C, C747, $P:$P, "&gt;="&amp;DATE(YEAR(P747),MONTH(P747),1), $P:$P, "&lt;="&amp;EOMONTH(P747,0))&gt;10), YEAR(P747), "")</f>
        <v>2017</v>
      </c>
      <c r="W747" t="str">
        <f>IF(AND(P747&lt;&gt;"", P747&gt;=DATE(YEAR(P747),MONTH(P747),1), SUMIFS($K:$K, $C:$C, C747, $P:$P, "&gt;="&amp;DATE(YEAR(P747),MONTH(P747),1), $P:$P, "&lt;="&amp;EOMONTH(P747,0))&gt;10), TEXT(P747, "MMMM"), "")</f>
        <v>julio</v>
      </c>
      <c r="X747" t="str" cm="1">
        <f t="array" ref="X747">IF(AND(P747&lt;&gt;"", P747&gt;=DATE(YEAR(P747),MONTH(P747),1), SUMIFS($K:$K, $C:$C, C747, $P:$P, "&gt;="&amp;DATE(YEAR(P747),MONTH(P747),1), $P:$P, "&lt;="&amp;EOMONTH(P747,0))&gt;10), _xlfn.TEXTJOIN(", ", TRUE, _xlfn._xlws.FILTER($R:$R, ($C:$C=C747) * ($P:$P&gt;=DATE(YEAR(P747),MONTH(P747),1)) * ($P:$P&lt;=EOMONTH(P747,0)))), "")</f>
        <v>T131, S819</v>
      </c>
      <c r="Y747" t="str" cm="1">
        <f t="array" ref="Y747">IF(AND(P747&lt;&gt;"", P747&gt;=DATE(YEAR(P747),MONTH(P747),1), SUMIFS($K:$K, $C:$C, C747, $P:$P, "&gt;="&amp;DATE(YEAR(P747),MONTH(P747),1), $P:$P, "&lt;="&amp;EOMONTH(P747,0))&gt;10), _xlfn.TEXTJOIN(", ", TRUE, _xlfn._xlws.FILTER($S:$S, ($C:$C=C747) * ($P:$P&gt;=DATE(YEAR(P747),MONTH(P747),1)) * ($P:$P&lt;=EOMONTH(P747,0)))), "")</f>
        <v>Herida de miembro inferior, nivel no especificado, Herida de la pierna, parte no especificada</v>
      </c>
    </row>
    <row r="748" spans="1:25" x14ac:dyDescent="0.25">
      <c r="A748" s="83">
        <v>741</v>
      </c>
      <c r="B748" s="111" t="s">
        <v>26038</v>
      </c>
      <c r="C748" s="159" t="str">
        <f>_xlfn.XLOOKUP(D748,[1]!Data[CEDULA],[1]!Data[Nombre Completo],"No Existe",0,1)</f>
        <v>RAMIRO ALBERTO SIERRA RICO</v>
      </c>
      <c r="D748" s="163">
        <v>73135826</v>
      </c>
      <c r="E748" s="140">
        <f>IFERROR(_xlfn.NUMBERVALUE(Data[[#This Row],[CEDULA ]],",","."),_xlfn.NUMBERVALUE(Data[[#This Row],[CEDULA ]],".",","))</f>
        <v>73135826</v>
      </c>
      <c r="F748" s="140" t="str">
        <f>_xlfn.XLOOKUP(E748,[1]!Data[CEDULA],[1]!Data[CARGO],"No Existe",0,1)</f>
        <v>BARMAN</v>
      </c>
      <c r="G748" s="5" t="str">
        <f>_xlfn.XLOOKUP(E748,[1]!Data[CEDULA],[1]!Data[EMPRESA DONDE PRESTA SERVICIO],"No Existe",0,1)</f>
        <v>COMFAMILIAR ATLANTICO</v>
      </c>
      <c r="H748" s="5" t="str">
        <f>_xlfn.XLOOKUP(E748,[1]!Data[CEDULA],[1]!Data[UBICACIÓN],"No Existe",0,1)</f>
        <v>CRU MERCADEO</v>
      </c>
      <c r="I748" s="5" t="s">
        <v>25912</v>
      </c>
      <c r="J748" s="111" t="str">
        <f>UPPER(TEXT(Data[[#This Row],[F. INICIO]],"mmmm"))</f>
        <v>JULIO</v>
      </c>
      <c r="K748" s="9">
        <v>3</v>
      </c>
      <c r="L748" s="11" t="s">
        <v>5</v>
      </c>
      <c r="M748" s="11" t="s">
        <v>25630</v>
      </c>
      <c r="N748" s="141" t="str">
        <f>_xlfn.XLOOKUP(D748,[1]!Data[CEDULA],[1]!Data[EPS/SURA],"No Existe",0,1)</f>
        <v>NUEVA E.P.S.</v>
      </c>
      <c r="O748" s="5">
        <f>YEAR(Data[[#This Row],[F. INICIO]])</f>
        <v>2017</v>
      </c>
      <c r="P748" s="17">
        <v>42932</v>
      </c>
      <c r="Q748" s="17">
        <v>42934</v>
      </c>
      <c r="R748" s="5" t="s">
        <v>8113</v>
      </c>
      <c r="S748" s="92" t="str">
        <f>IF(Data[[#This Row],[TIPO DE INCAPACIDAD]]="LICENCIA DE PATERNIDAD","Licencia de paternidad",IF(Data[[#This Row],[TIPO DE INCAPACIDAD]]="LICENCIA DE LUTO","Licencia de Luto",_xlfn.IFNA(VLOOKUP(R748,'CIE-10 PARA RIPS'!$A$6:B13913,2,0),"No especificado")))</f>
        <v>Trastorno de la una, no especificado</v>
      </c>
      <c r="T748" t="str">
        <f>IF(P748&lt;&gt;"", IF(P748&gt;0, IF(P748&lt;=DATE(YEAR(P748),MONTH(P748),DAY(P748)), IF(P748&gt;=DATE(YEAR(P748),MONTH(P748),1), IF(K748&gt;10, C748, IF(SUMIFS($K:$K, $C:$C, C748, $P:$P, "&gt;="&amp;DATE(YEAR(P748),MONTH(P748),1), $P:$P, "&lt;="&amp;EOMONTH(P748,0))&gt;10, C748, "")), ""))), "")</f>
        <v/>
      </c>
      <c r="U748" t="str">
        <f>IF(AND(P748&lt;&gt;"", P748&gt;=DATE(YEAR(P748),MONTH(P748),1), SUMIFS($K:$K, $C:$C, C748, $P:$P, "&gt;="&amp;DATE(YEAR(P748),MONTH(P748),1), $P:$P, "&lt;="&amp;EOMONTH(P748,0))&gt;10), K748, "")</f>
        <v/>
      </c>
      <c r="V748" t="str">
        <f>IF(AND(P748&lt;&gt;"", P748&gt;=DATE(YEAR(P748),MONTH(P748),1), SUMIFS($K:$K, $C:$C, C748, $P:$P, "&gt;="&amp;DATE(YEAR(P748),MONTH(P748),1), $P:$P, "&lt;="&amp;EOMONTH(P748,0))&gt;10), YEAR(P748), "")</f>
        <v/>
      </c>
      <c r="W748" t="str">
        <f>IF(AND(P748&lt;&gt;"", P748&gt;=DATE(YEAR(P748),MONTH(P748),1), SUMIFS($K:$K, $C:$C, C748, $P:$P, "&gt;="&amp;DATE(YEAR(P748),MONTH(P748),1), $P:$P, "&lt;="&amp;EOMONTH(P748,0))&gt;10), TEXT(P748, "MMMM"), "")</f>
        <v/>
      </c>
      <c r="X748" t="str" cm="1">
        <f t="array" ref="X748">IF(AND(P748&lt;&gt;"", P748&gt;=DATE(YEAR(P748),MONTH(P748),1), SUMIFS($K:$K, $C:$C, C748, $P:$P, "&gt;="&amp;DATE(YEAR(P748),MONTH(P748),1), $P:$P, "&lt;="&amp;EOMONTH(P748,0))&gt;10), _xlfn.TEXTJOIN(", ", TRUE, _xlfn._xlws.FILTER($R:$R, ($C:$C=C748) * ($P:$P&gt;=DATE(YEAR(P748),MONTH(P748),1)) * ($P:$P&lt;=EOMONTH(P748,0)))), "")</f>
        <v/>
      </c>
      <c r="Y748" t="str" cm="1">
        <f t="array" ref="Y748">IF(AND(P748&lt;&gt;"", P748&gt;=DATE(YEAR(P748),MONTH(P748),1), SUMIFS($K:$K, $C:$C, C748, $P:$P, "&gt;="&amp;DATE(YEAR(P748),MONTH(P748),1), $P:$P, "&lt;="&amp;EOMONTH(P748,0))&gt;10), _xlfn.TEXTJOIN(", ", TRUE, _xlfn._xlws.FILTER($S:$S, ($C:$C=C748) * ($P:$P&gt;=DATE(YEAR(P748),MONTH(P748),1)) * ($P:$P&lt;=EOMONTH(P748,0)))), "")</f>
        <v/>
      </c>
    </row>
    <row r="749" spans="1:25" x14ac:dyDescent="0.25">
      <c r="A749" s="83">
        <v>742</v>
      </c>
      <c r="B749" s="111" t="s">
        <v>26038</v>
      </c>
      <c r="C749" s="159" t="str">
        <f>_xlfn.XLOOKUP(D749,[1]!Data[CEDULA],[1]!Data[Nombre Completo],"No Existe",0,1)</f>
        <v>CLARIBEL  TARRAS CALLE</v>
      </c>
      <c r="D749" s="162">
        <v>22650493</v>
      </c>
      <c r="E749" s="139">
        <f>IFERROR(_xlfn.NUMBERVALUE(Data[[#This Row],[CEDULA ]],",","."),_xlfn.NUMBERVALUE(Data[[#This Row],[CEDULA ]],".",","))</f>
        <v>22650493</v>
      </c>
      <c r="F749" s="139" t="str">
        <f>_xlfn.XLOOKUP(E749,[1]!Data[CEDULA],[1]!Data[CARGO],"No Existe",0,1)</f>
        <v>SUPERNUMERARIO(A)</v>
      </c>
      <c r="G749" s="5" t="str">
        <f>_xlfn.XLOOKUP(E749,[1]!Data[CEDULA],[1]!Data[EMPRESA DONDE PRESTA SERVICIO],"No Existe",0,1)</f>
        <v>COMFAMILIAR ATLANTICO</v>
      </c>
      <c r="H749" s="5" t="str">
        <f>_xlfn.XLOOKUP(E749,[1]!Data[CEDULA],[1]!Data[UBICACIÓN],"No Existe",0,1)</f>
        <v>SEDE NORTE</v>
      </c>
      <c r="I749" s="5" t="s">
        <v>25911</v>
      </c>
      <c r="J749" s="111" t="str">
        <f>UPPER(TEXT(Data[[#This Row],[F. INICIO]],"mmmm"))</f>
        <v>JULIO</v>
      </c>
      <c r="K749" s="9">
        <v>1</v>
      </c>
      <c r="L749" s="11" t="s">
        <v>5</v>
      </c>
      <c r="M749" s="11" t="s">
        <v>25630</v>
      </c>
      <c r="N749" s="141" t="str">
        <f>_xlfn.XLOOKUP(D749,[1]!Data[CEDULA],[1]!Data[EPS/SURA],"No Existe",0,1)</f>
        <v>EPS/SURA</v>
      </c>
      <c r="O749" s="5">
        <f>YEAR(Data[[#This Row],[F. INICIO]])</f>
        <v>2017</v>
      </c>
      <c r="P749" s="17">
        <v>42931</v>
      </c>
      <c r="Q749" s="17">
        <v>42931</v>
      </c>
      <c r="R749" s="5" t="s">
        <v>7662</v>
      </c>
      <c r="S749" s="92" t="str">
        <f>IF(Data[[#This Row],[TIPO DE INCAPACIDAD]]="LICENCIA DE PATERNIDAD","Licencia de paternidad",IF(Data[[#This Row],[TIPO DE INCAPACIDAD]]="LICENCIA DE LUTO","Licencia de Luto",_xlfn.IFNA(VLOOKUP(R749,'CIE-10 PARA RIPS'!$A$6:B13914,2,0),"No especificado")))</f>
        <v>Contractura muscular</v>
      </c>
      <c r="T749" t="str">
        <f>IF(P749&lt;&gt;"", IF(P749&gt;0, IF(P749&lt;=DATE(YEAR(P749),MONTH(P749),DAY(P749)), IF(P749&gt;=DATE(YEAR(P749),MONTH(P749),1), IF(K749&gt;10, C749, IF(SUMIFS($K:$K, $C:$C, C749, $P:$P, "&gt;="&amp;DATE(YEAR(P749),MONTH(P749),1), $P:$P, "&lt;="&amp;EOMONTH(P749,0))&gt;10, C749, "")), ""))), "")</f>
        <v/>
      </c>
      <c r="U749" t="str">
        <f>IF(AND(P749&lt;&gt;"", P749&gt;=DATE(YEAR(P749),MONTH(P749),1), SUMIFS($K:$K, $C:$C, C749, $P:$P, "&gt;="&amp;DATE(YEAR(P749),MONTH(P749),1), $P:$P, "&lt;="&amp;EOMONTH(P749,0))&gt;10), K749, "")</f>
        <v/>
      </c>
      <c r="V749" t="str">
        <f>IF(AND(P749&lt;&gt;"", P749&gt;=DATE(YEAR(P749),MONTH(P749),1), SUMIFS($K:$K, $C:$C, C749, $P:$P, "&gt;="&amp;DATE(YEAR(P749),MONTH(P749),1), $P:$P, "&lt;="&amp;EOMONTH(P749,0))&gt;10), YEAR(P749), "")</f>
        <v/>
      </c>
      <c r="W749" t="str">
        <f>IF(AND(P749&lt;&gt;"", P749&gt;=DATE(YEAR(P749),MONTH(P749),1), SUMIFS($K:$K, $C:$C, C749, $P:$P, "&gt;="&amp;DATE(YEAR(P749),MONTH(P749),1), $P:$P, "&lt;="&amp;EOMONTH(P749,0))&gt;10), TEXT(P749, "MMMM"), "")</f>
        <v/>
      </c>
      <c r="X749" t="str" cm="1">
        <f t="array" ref="X749">IF(AND(P749&lt;&gt;"", P749&gt;=DATE(YEAR(P749),MONTH(P749),1), SUMIFS($K:$K, $C:$C, C749, $P:$P, "&gt;="&amp;DATE(YEAR(P749),MONTH(P749),1), $P:$P, "&lt;="&amp;EOMONTH(P749,0))&gt;10), _xlfn.TEXTJOIN(", ", TRUE, _xlfn._xlws.FILTER($R:$R, ($C:$C=C749) * ($P:$P&gt;=DATE(YEAR(P749),MONTH(P749),1)) * ($P:$P&lt;=EOMONTH(P749,0)))), "")</f>
        <v/>
      </c>
      <c r="Y749" t="str" cm="1">
        <f t="array" ref="Y749">IF(AND(P749&lt;&gt;"", P749&gt;=DATE(YEAR(P749),MONTH(P749),1), SUMIFS($K:$K, $C:$C, C749, $P:$P, "&gt;="&amp;DATE(YEAR(P749),MONTH(P749),1), $P:$P, "&lt;="&amp;EOMONTH(P749,0))&gt;10), _xlfn.TEXTJOIN(", ", TRUE, _xlfn._xlws.FILTER($S:$S, ($C:$C=C749) * ($P:$P&gt;=DATE(YEAR(P749),MONTH(P749),1)) * ($P:$P&lt;=EOMONTH(P749,0)))), "")</f>
        <v/>
      </c>
    </row>
    <row r="750" spans="1:25" x14ac:dyDescent="0.25">
      <c r="A750" s="83">
        <v>743</v>
      </c>
      <c r="B750" s="111" t="s">
        <v>26038</v>
      </c>
      <c r="C750" s="159" t="str">
        <f>_xlfn.XLOOKUP(D750,[1]!Data[CEDULA],[1]!Data[Nombre Completo],"No Existe",0,1)</f>
        <v>ANDREA PATRICIA AGUIRRE ARAMBULA</v>
      </c>
      <c r="D750" s="163">
        <v>1129576507</v>
      </c>
      <c r="E750" s="140">
        <f>IFERROR(_xlfn.NUMBERVALUE(Data[[#This Row],[CEDULA ]],",","."),_xlfn.NUMBERVALUE(Data[[#This Row],[CEDULA ]],".",","))</f>
        <v>1129576507</v>
      </c>
      <c r="F750" s="140" t="str">
        <f>_xlfn.XLOOKUP(E750,[1]!Data[CEDULA],[1]!Data[CARGO],"No Existe",0,1)</f>
        <v>SUPERNUMERARIO(A)</v>
      </c>
      <c r="G750" s="5" t="str">
        <f>_xlfn.XLOOKUP(E750,[1]!Data[CEDULA],[1]!Data[EMPRESA DONDE PRESTA SERVICIO],"No Existe",0,1)</f>
        <v>COMFAMILIAR ATLANTICO</v>
      </c>
      <c r="H750" s="5" t="str">
        <f>_xlfn.XLOOKUP(E750,[1]!Data[CEDULA],[1]!Data[UBICACIÓN],"No Existe",0,1)</f>
        <v>SEDE NORTE</v>
      </c>
      <c r="I750" s="5" t="s">
        <v>25911</v>
      </c>
      <c r="J750" s="111" t="str">
        <f>UPPER(TEXT(Data[[#This Row],[F. INICIO]],"mmmm"))</f>
        <v>JULIO</v>
      </c>
      <c r="K750" s="9">
        <v>2</v>
      </c>
      <c r="L750" s="11" t="s">
        <v>5</v>
      </c>
      <c r="M750" s="11" t="s">
        <v>25630</v>
      </c>
      <c r="N750" s="141" t="str">
        <f>_xlfn.XLOOKUP(D750,[1]!Data[CEDULA],[1]!Data[EPS/SURA],"No Existe",0,1)</f>
        <v>EPS/SURA</v>
      </c>
      <c r="O750" s="5">
        <f>YEAR(Data[[#This Row],[F. INICIO]])</f>
        <v>2017</v>
      </c>
      <c r="P750" s="17">
        <v>42933</v>
      </c>
      <c r="Q750" s="17">
        <v>42934</v>
      </c>
      <c r="R750" s="5" t="s">
        <v>8485</v>
      </c>
      <c r="S750" s="92" t="str">
        <f>IF(Data[[#This Row],[TIPO DE INCAPACIDAD]]="LICENCIA DE PATERNIDAD","Licencia de paternidad",IF(Data[[#This Row],[TIPO DE INCAPACIDAD]]="LICENCIA DE LUTO","Licencia de Luto",_xlfn.IFNA(VLOOKUP(R750,'CIE-10 PARA RIPS'!$A$6:B13915,2,0),"No especificado")))</f>
        <v>Colitis y gastroenteritis alergicas y dieteticas</v>
      </c>
      <c r="T750" t="str">
        <f>IF(P750&lt;&gt;"", IF(P750&gt;0, IF(P750&lt;=DATE(YEAR(P750),MONTH(P750),DAY(P750)), IF(P750&gt;=DATE(YEAR(P750),MONTH(P750),1), IF(K750&gt;10, C750, IF(SUMIFS($K:$K, $C:$C, C750, $P:$P, "&gt;="&amp;DATE(YEAR(P750),MONTH(P750),1), $P:$P, "&lt;="&amp;EOMONTH(P750,0))&gt;10, C750, "")), ""))), "")</f>
        <v/>
      </c>
      <c r="U750" t="str">
        <f>IF(AND(P750&lt;&gt;"", P750&gt;=DATE(YEAR(P750),MONTH(P750),1), SUMIFS($K:$K, $C:$C, C750, $P:$P, "&gt;="&amp;DATE(YEAR(P750),MONTH(P750),1), $P:$P, "&lt;="&amp;EOMONTH(P750,0))&gt;10), K750, "")</f>
        <v/>
      </c>
      <c r="V750" t="str">
        <f>IF(AND(P750&lt;&gt;"", P750&gt;=DATE(YEAR(P750),MONTH(P750),1), SUMIFS($K:$K, $C:$C, C750, $P:$P, "&gt;="&amp;DATE(YEAR(P750),MONTH(P750),1), $P:$P, "&lt;="&amp;EOMONTH(P750,0))&gt;10), YEAR(P750), "")</f>
        <v/>
      </c>
      <c r="W750" t="str">
        <f>IF(AND(P750&lt;&gt;"", P750&gt;=DATE(YEAR(P750),MONTH(P750),1), SUMIFS($K:$K, $C:$C, C750, $P:$P, "&gt;="&amp;DATE(YEAR(P750),MONTH(P750),1), $P:$P, "&lt;="&amp;EOMONTH(P750,0))&gt;10), TEXT(P750, "MMMM"), "")</f>
        <v/>
      </c>
      <c r="X750" t="str" cm="1">
        <f t="array" ref="X750">IF(AND(P750&lt;&gt;"", P750&gt;=DATE(YEAR(P750),MONTH(P750),1), SUMIFS($K:$K, $C:$C, C750, $P:$P, "&gt;="&amp;DATE(YEAR(P750),MONTH(P750),1), $P:$P, "&lt;="&amp;EOMONTH(P750,0))&gt;10), _xlfn.TEXTJOIN(", ", TRUE, _xlfn._xlws.FILTER($R:$R, ($C:$C=C750) * ($P:$P&gt;=DATE(YEAR(P750),MONTH(P750),1)) * ($P:$P&lt;=EOMONTH(P750,0)))), "")</f>
        <v/>
      </c>
      <c r="Y750" t="str" cm="1">
        <f t="array" ref="Y750">IF(AND(P750&lt;&gt;"", P750&gt;=DATE(YEAR(P750),MONTH(P750),1), SUMIFS($K:$K, $C:$C, C750, $P:$P, "&gt;="&amp;DATE(YEAR(P750),MONTH(P750),1), $P:$P, "&lt;="&amp;EOMONTH(P750,0))&gt;10), _xlfn.TEXTJOIN(", ", TRUE, _xlfn._xlws.FILTER($S:$S, ($C:$C=C750) * ($P:$P&gt;=DATE(YEAR(P750),MONTH(P750),1)) * ($P:$P&lt;=EOMONTH(P750,0)))), "")</f>
        <v/>
      </c>
    </row>
    <row r="751" spans="1:25" x14ac:dyDescent="0.25">
      <c r="A751" s="83">
        <v>744</v>
      </c>
      <c r="B751" s="111" t="s">
        <v>26038</v>
      </c>
      <c r="C751" s="159" t="str">
        <f>_xlfn.XLOOKUP(D751,[1]!Data[CEDULA],[1]!Data[Nombre Completo],"No Existe",0,1)</f>
        <v>MICHAEL  MENDEZ BENTHAN</v>
      </c>
      <c r="D751">
        <v>72220315</v>
      </c>
      <c r="E751" s="139">
        <f>IFERROR(_xlfn.NUMBERVALUE(Data[[#This Row],[CEDULA ]],",","."),_xlfn.NUMBERVALUE(Data[[#This Row],[CEDULA ]],".",","))</f>
        <v>72220315</v>
      </c>
      <c r="F751" s="139" t="str">
        <f>_xlfn.XLOOKUP(E751,[1]!Data[CEDULA],[1]!Data[CARGO],"No Existe",0,1)</f>
        <v>AUXILIAR DE PANADERIA</v>
      </c>
      <c r="G751" s="24" t="str">
        <f>_xlfn.XLOOKUP(E751,[1]!Data[CEDULA],[1]!Data[EMPRESA DONDE PRESTA SERVICIO],"No Existe",0,1)</f>
        <v>COMFAMILIAR ATLANTICO</v>
      </c>
      <c r="H751" s="24" t="str">
        <f>_xlfn.XLOOKUP(E751,[1]!Data[CEDULA],[1]!Data[UBICACIÓN],"No Existe",0,1)</f>
        <v>SEDE NORTE MERCADEO</v>
      </c>
      <c r="I751" s="24" t="s">
        <v>25912</v>
      </c>
      <c r="J751" s="111" t="str">
        <f>UPPER(TEXT(Data[[#This Row],[F. INICIO]],"mmmm"))</f>
        <v>JUNIO</v>
      </c>
      <c r="K751" s="13">
        <v>10</v>
      </c>
      <c r="L751" s="11" t="s">
        <v>5</v>
      </c>
      <c r="M751" s="11" t="s">
        <v>25630</v>
      </c>
      <c r="N751" s="141" t="str">
        <f>_xlfn.XLOOKUP(D751,[1]!Data[CEDULA],[1]!Data[EPS/SURA],"No Existe",0,1)</f>
        <v>SALUD TOTAL</v>
      </c>
      <c r="O751" s="11">
        <f>YEAR(Data[[#This Row],[F. INICIO]])</f>
        <v>2022</v>
      </c>
      <c r="P751" s="19">
        <v>44726</v>
      </c>
      <c r="Q751" s="19">
        <v>44735</v>
      </c>
      <c r="R751" s="24" t="s">
        <v>4937</v>
      </c>
      <c r="S751" s="92" t="str">
        <f>IF(Data[[#This Row],[TIPO DE INCAPACIDAD]]="LICENCIA DE PATERNIDAD","Licencia de paternidad",IF(Data[[#This Row],[TIPO DE INCAPACIDAD]]="LICENCIA DE LUTO","Licencia de Luto",_xlfn.IFNA(VLOOKUP(R751,'CIE-10 PARA RIPS'!$A$6:B13916,2,0),"No especificado")))</f>
        <v>Herida de otras partes de la muneca y de la mano</v>
      </c>
      <c r="T751" t="str">
        <f>IF(P751&lt;&gt;"", IF(P751&gt;0, IF(P751&lt;=DATE(YEAR(P751),MONTH(P751),DAY(P751)), IF(P751&gt;=DATE(YEAR(P751),MONTH(P751),1), IF(K751&gt;10, C751, IF(SUMIFS($K:$K, $C:$C, C751, $P:$P, "&gt;="&amp;DATE(YEAR(P751),MONTH(P751),1), $P:$P, "&lt;="&amp;EOMONTH(P751,0))&gt;10, C751, "")), ""))), "")</f>
        <v/>
      </c>
      <c r="U751" t="str">
        <f>IF(AND(P751&lt;&gt;"", P751&gt;=DATE(YEAR(P751),MONTH(P751),1), SUMIFS($K:$K, $C:$C, C751, $P:$P, "&gt;="&amp;DATE(YEAR(P751),MONTH(P751),1), $P:$P, "&lt;="&amp;EOMONTH(P751,0))&gt;10), K751, "")</f>
        <v/>
      </c>
      <c r="V751" t="str">
        <f>IF(AND(P751&lt;&gt;"", P751&gt;=DATE(YEAR(P751),MONTH(P751),1), SUMIFS($K:$K, $C:$C, C751, $P:$P, "&gt;="&amp;DATE(YEAR(P751),MONTH(P751),1), $P:$P, "&lt;="&amp;EOMONTH(P751,0))&gt;10), YEAR(P751), "")</f>
        <v/>
      </c>
      <c r="W751" t="str">
        <f>IF(AND(P751&lt;&gt;"", P751&gt;=DATE(YEAR(P751),MONTH(P751),1), SUMIFS($K:$K, $C:$C, C751, $P:$P, "&gt;="&amp;DATE(YEAR(P751),MONTH(P751),1), $P:$P, "&lt;="&amp;EOMONTH(P751,0))&gt;10), TEXT(P751, "MMMM"), "")</f>
        <v/>
      </c>
      <c r="X751" t="str" cm="1">
        <f t="array" ref="X751">IF(AND(P751&lt;&gt;"", P751&gt;=DATE(YEAR(P751),MONTH(P751),1), SUMIFS($K:$K, $C:$C, C751, $P:$P, "&gt;="&amp;DATE(YEAR(P751),MONTH(P751),1), $P:$P, "&lt;="&amp;EOMONTH(P751,0))&gt;10), _xlfn.TEXTJOIN(", ", TRUE, _xlfn._xlws.FILTER($R:$R, ($C:$C=C751) * ($P:$P&gt;=DATE(YEAR(P751),MONTH(P751),1)) * ($P:$P&lt;=EOMONTH(P751,0)))), "")</f>
        <v/>
      </c>
      <c r="Y751" t="str" cm="1">
        <f t="array" ref="Y751">IF(AND(P751&lt;&gt;"", P751&gt;=DATE(YEAR(P751),MONTH(P751),1), SUMIFS($K:$K, $C:$C, C751, $P:$P, "&gt;="&amp;DATE(YEAR(P751),MONTH(P751),1), $P:$P, "&lt;="&amp;EOMONTH(P751,0))&gt;10), _xlfn.TEXTJOIN(", ", TRUE, _xlfn._xlws.FILTER($S:$S, ($C:$C=C751) * ($P:$P&gt;=DATE(YEAR(P751),MONTH(P751),1)) * ($P:$P&lt;=EOMONTH(P751,0)))), "")</f>
        <v/>
      </c>
    </row>
    <row r="752" spans="1:25" x14ac:dyDescent="0.25">
      <c r="A752" s="83">
        <v>745</v>
      </c>
      <c r="B752" s="111" t="s">
        <v>26038</v>
      </c>
      <c r="C752" s="159" t="str">
        <f>_xlfn.XLOOKUP(D752,[1]!Data[CEDULA],[1]!Data[Nombre Completo],"No Existe",0,1)</f>
        <v>DALSY DEL SOCORRO OLIVARES LASCARO</v>
      </c>
      <c r="D752" s="163">
        <v>22509141</v>
      </c>
      <c r="E752" s="140">
        <f>IFERROR(_xlfn.NUMBERVALUE(Data[[#This Row],[CEDULA ]],",","."),_xlfn.NUMBERVALUE(Data[[#This Row],[CEDULA ]],".",","))</f>
        <v>22509141</v>
      </c>
      <c r="F752" s="140" t="str">
        <f>_xlfn.XLOOKUP(E752,[1]!Data[CEDULA],[1]!Data[CARGO],"No Existe",0,1)</f>
        <v>OFICIOS VARIOS</v>
      </c>
      <c r="G752" s="9" t="str">
        <f>_xlfn.XLOOKUP(E752,[1]!Data[CEDULA],[1]!Data[EMPRESA DONDE PRESTA SERVICIO],"No Existe",0,1)</f>
        <v>COMFAMILIAR ATLANTICO</v>
      </c>
      <c r="H752" s="9" t="str">
        <f>_xlfn.XLOOKUP(E752,[1]!Data[CEDULA],[1]!Data[UBICACIÓN],"No Existe",0,1)</f>
        <v>TURIPANA</v>
      </c>
      <c r="I752" s="5" t="s">
        <v>25911</v>
      </c>
      <c r="J752" s="111" t="str">
        <f>UPPER(TEXT(Data[[#This Row],[F. INICIO]],"mmmm"))</f>
        <v>JULIO</v>
      </c>
      <c r="K752" s="9">
        <v>3</v>
      </c>
      <c r="L752" s="11" t="s">
        <v>5</v>
      </c>
      <c r="M752" s="11" t="s">
        <v>25630</v>
      </c>
      <c r="N752" s="141" t="str">
        <f>_xlfn.XLOOKUP(D752,[1]!Data[CEDULA],[1]!Data[EPS/SURA],"No Existe",0,1)</f>
        <v>SALUD TOTAL</v>
      </c>
      <c r="O752" s="5">
        <f>YEAR(Data[[#This Row],[F. INICIO]])</f>
        <v>2017</v>
      </c>
      <c r="P752" s="17">
        <v>42945</v>
      </c>
      <c r="Q752" s="17">
        <v>42947</v>
      </c>
      <c r="R752" s="9" t="s">
        <v>9822</v>
      </c>
      <c r="S752" s="92" t="str">
        <f>IF(Data[[#This Row],[TIPO DE INCAPACIDAD]]="LICENCIA DE PATERNIDAD","Licencia de paternidad",IF(Data[[#This Row],[TIPO DE INCAPACIDAD]]="LICENCIA DE LUTO","Licencia de Luto",_xlfn.IFNA(VLOOKUP(R752,'CIE-10 PARA RIPS'!$A$6:B13917,2,0),"No especificado")))</f>
        <v>Sindrome del tunel carpiano</v>
      </c>
      <c r="T752" t="str">
        <f>IF(P752&lt;&gt;"", IF(P752&gt;0, IF(P752&lt;=DATE(YEAR(P752),MONTH(P752),DAY(P752)), IF(P752&gt;=DATE(YEAR(P752),MONTH(P752),1), IF(K752&gt;10, C752, IF(SUMIFS($K:$K, $C:$C, C752, $P:$P, "&gt;="&amp;DATE(YEAR(P752),MONTH(P752),1), $P:$P, "&lt;="&amp;EOMONTH(P752,0))&gt;10, C752, "")), ""))), "")</f>
        <v/>
      </c>
      <c r="U752" t="str">
        <f>IF(AND(P752&lt;&gt;"", P752&gt;=DATE(YEAR(P752),MONTH(P752),1), SUMIFS($K:$K, $C:$C, C752, $P:$P, "&gt;="&amp;DATE(YEAR(P752),MONTH(P752),1), $P:$P, "&lt;="&amp;EOMONTH(P752,0))&gt;10), K752, "")</f>
        <v/>
      </c>
      <c r="V752" t="str">
        <f>IF(AND(P752&lt;&gt;"", P752&gt;=DATE(YEAR(P752),MONTH(P752),1), SUMIFS($K:$K, $C:$C, C752, $P:$P, "&gt;="&amp;DATE(YEAR(P752),MONTH(P752),1), $P:$P, "&lt;="&amp;EOMONTH(P752,0))&gt;10), YEAR(P752), "")</f>
        <v/>
      </c>
      <c r="W752" t="str">
        <f>IF(AND(P752&lt;&gt;"", P752&gt;=DATE(YEAR(P752),MONTH(P752),1), SUMIFS($K:$K, $C:$C, C752, $P:$P, "&gt;="&amp;DATE(YEAR(P752),MONTH(P752),1), $P:$P, "&lt;="&amp;EOMONTH(P752,0))&gt;10), TEXT(P752, "MMMM"), "")</f>
        <v/>
      </c>
      <c r="X752" t="str" cm="1">
        <f t="array" ref="X752">IF(AND(P752&lt;&gt;"", P752&gt;=DATE(YEAR(P752),MONTH(P752),1), SUMIFS($K:$K, $C:$C, C752, $P:$P, "&gt;="&amp;DATE(YEAR(P752),MONTH(P752),1), $P:$P, "&lt;="&amp;EOMONTH(P752,0))&gt;10), _xlfn.TEXTJOIN(", ", TRUE, _xlfn._xlws.FILTER($R:$R, ($C:$C=C752) * ($P:$P&gt;=DATE(YEAR(P752),MONTH(P752),1)) * ($P:$P&lt;=EOMONTH(P752,0)))), "")</f>
        <v/>
      </c>
      <c r="Y752" t="str" cm="1">
        <f t="array" ref="Y752">IF(AND(P752&lt;&gt;"", P752&gt;=DATE(YEAR(P752),MONTH(P752),1), SUMIFS($K:$K, $C:$C, C752, $P:$P, "&gt;="&amp;DATE(YEAR(P752),MONTH(P752),1), $P:$P, "&lt;="&amp;EOMONTH(P752,0))&gt;10), _xlfn.TEXTJOIN(", ", TRUE, _xlfn._xlws.FILTER($S:$S, ($C:$C=C752) * ($P:$P&gt;=DATE(YEAR(P752),MONTH(P752),1)) * ($P:$P&lt;=EOMONTH(P752,0)))), "")</f>
        <v/>
      </c>
    </row>
    <row r="753" spans="1:25" ht="30" x14ac:dyDescent="0.25">
      <c r="A753" s="83">
        <v>746</v>
      </c>
      <c r="B753" s="111" t="s">
        <v>26038</v>
      </c>
      <c r="C753" s="159" t="str">
        <f>_xlfn.XLOOKUP(D753,[1]!Data[CEDULA],[1]!Data[Nombre Completo],"No Existe",0,1)</f>
        <v>ZAMIT  SOLANO MEJIA</v>
      </c>
      <c r="D753" s="163">
        <v>1048205563</v>
      </c>
      <c r="E753" s="140">
        <f>IFERROR(_xlfn.NUMBERVALUE(Data[[#This Row],[CEDULA ]],",","."),_xlfn.NUMBERVALUE(Data[[#This Row],[CEDULA ]],".",","))</f>
        <v>1048205563</v>
      </c>
      <c r="F753" s="140" t="str">
        <f>_xlfn.XLOOKUP(E753,[1]!Data[CEDULA],[1]!Data[CARGO],"No Existe",0,1)</f>
        <v>AUXILIAR DE PRIMEROS AUXILIOS</v>
      </c>
      <c r="G753" s="9" t="str">
        <f>_xlfn.XLOOKUP(E753,[1]!Data[CEDULA],[1]!Data[EMPRESA DONDE PRESTA SERVICIO],"No Existe",0,1)</f>
        <v>COMFAMILIAR ATLANTICO</v>
      </c>
      <c r="H753" s="9" t="str">
        <f>_xlfn.XLOOKUP(E753,[1]!Data[CEDULA],[1]!Data[UBICACIÓN],"No Existe",0,1)</f>
        <v>CENTRO RECREACIONAL TURIPANA</v>
      </c>
      <c r="I753" s="9" t="s">
        <v>25912</v>
      </c>
      <c r="J753" s="111" t="str">
        <f>UPPER(TEXT(Data[[#This Row],[F. INICIO]],"mmmm"))</f>
        <v>AGOSTO</v>
      </c>
      <c r="K753" s="9">
        <v>5</v>
      </c>
      <c r="L753" s="11" t="s">
        <v>94</v>
      </c>
      <c r="M753" s="9" t="s">
        <v>12770</v>
      </c>
      <c r="N753" s="141" t="str">
        <f>_xlfn.XLOOKUP(D753,[1]!Data[CEDULA],[1]!Data[EPS/SURA],"No Existe",0,1)</f>
        <v>NUEVA E.P.S.</v>
      </c>
      <c r="O753" s="5">
        <f>YEAR(Data[[#This Row],[F. INICIO]])</f>
        <v>2017</v>
      </c>
      <c r="P753" s="17">
        <v>42951</v>
      </c>
      <c r="Q753" s="17">
        <v>42951</v>
      </c>
      <c r="R753" s="9" t="s">
        <v>4811</v>
      </c>
      <c r="S753" s="92" t="str">
        <f>IF(Data[[#This Row],[TIPO DE INCAPACIDAD]]="LICENCIA DE PATERNIDAD","Licencia de paternidad",IF(Data[[#This Row],[TIPO DE INCAPACIDAD]]="LICENCIA DE LUTO","Licencia de Luto",_xlfn.IFNA(VLOOKUP(R753,'CIE-10 PARA RIPS'!$A$6:B13918,2,0),"No especificado")))</f>
        <v>Esguinces y torceduras que comprometen los ligamentos laterales (externo) (interno) de la rodilla</v>
      </c>
      <c r="T753" t="str">
        <f>IF(P753&lt;&gt;"", IF(P753&gt;0, IF(P753&lt;=DATE(YEAR(P753),MONTH(P753),DAY(P753)), IF(P753&gt;=DATE(YEAR(P753),MONTH(P753),1), IF(K753&gt;10, C753, IF(SUMIFS($K:$K, $C:$C, C753, $P:$P, "&gt;="&amp;DATE(YEAR(P753),MONTH(P753),1), $P:$P, "&lt;="&amp;EOMONTH(P753,0))&gt;10, C753, "")), ""))), "")</f>
        <v>ZAMIT  SOLANO MEJIA</v>
      </c>
      <c r="U753">
        <f>IF(AND(P753&lt;&gt;"", P753&gt;=DATE(YEAR(P753),MONTH(P753),1), SUMIFS($K:$K, $C:$C, C753, $P:$P, "&gt;="&amp;DATE(YEAR(P753),MONTH(P753),1), $P:$P, "&lt;="&amp;EOMONTH(P753,0))&gt;10), K753, "")</f>
        <v>5</v>
      </c>
      <c r="V753">
        <f>IF(AND(P753&lt;&gt;"", P753&gt;=DATE(YEAR(P753),MONTH(P753),1), SUMIFS($K:$K, $C:$C, C753, $P:$P, "&gt;="&amp;DATE(YEAR(P753),MONTH(P753),1), $P:$P, "&lt;="&amp;EOMONTH(P753,0))&gt;10), YEAR(P753), "")</f>
        <v>2017</v>
      </c>
      <c r="W753" t="str">
        <f>IF(AND(P753&lt;&gt;"", P753&gt;=DATE(YEAR(P753),MONTH(P753),1), SUMIFS($K:$K, $C:$C, C753, $P:$P, "&gt;="&amp;DATE(YEAR(P753),MONTH(P753),1), $P:$P, "&lt;="&amp;EOMONTH(P753,0))&gt;10), TEXT(P753, "MMMM"), "")</f>
        <v>agosto</v>
      </c>
      <c r="X753" t="str" cm="1">
        <f t="array" ref="X753">IF(AND(P753&lt;&gt;"", P753&gt;=DATE(YEAR(P753),MONTH(P753),1), SUMIFS($K:$K, $C:$C, C753, $P:$P, "&gt;="&amp;DATE(YEAR(P753),MONTH(P753),1), $P:$P, "&lt;="&amp;EOMONTH(P753,0))&gt;10), _xlfn.TEXTJOIN(", ", TRUE, _xlfn._xlws.FILTER($R:$R, ($C:$C=C753) * ($P:$P&gt;=DATE(YEAR(P753),MONTH(P753),1)) * ($P:$P&lt;=EOMONTH(P753,0)))), "")</f>
        <v>S834, S835</v>
      </c>
      <c r="Y753" t="str" cm="1">
        <f t="array" ref="Y753">IF(AND(P753&lt;&gt;"", P753&gt;=DATE(YEAR(P753),MONTH(P753),1), SUMIFS($K:$K, $C:$C, C753, $P:$P, "&gt;="&amp;DATE(YEAR(P753),MONTH(P753),1), $P:$P, "&lt;="&amp;EOMONTH(P753,0))&gt;10), _xlfn.TEXTJOIN(", ", TRUE, _xlfn._xlws.FILTER($S:$S, ($C:$C=C753) * ($P:$P&gt;=DATE(YEAR(P753),MONTH(P753),1)) * ($P:$P&lt;=EOMONTH(P753,0)))), "")</f>
        <v>Esguinces y torceduras que comprometen los ligamentos laterales (externo) (interno) de la rodilla, Esguinces y torceduras que comprometen el ligamento cruzado (anterior) (posterior) de la rodilla</v>
      </c>
    </row>
    <row r="754" spans="1:25" ht="30" x14ac:dyDescent="0.25">
      <c r="A754" s="83">
        <v>747</v>
      </c>
      <c r="B754" s="111" t="s">
        <v>26038</v>
      </c>
      <c r="C754" s="159" t="str">
        <f>_xlfn.XLOOKUP(D754,[1]!Data[CEDULA],[1]!Data[Nombre Completo],"No Existe",0,1)</f>
        <v>ZAMIT  SOLANO MEJIA</v>
      </c>
      <c r="D754" s="163">
        <v>1048205563</v>
      </c>
      <c r="E754" s="140">
        <f>IFERROR(_xlfn.NUMBERVALUE(Data[[#This Row],[CEDULA ]],",","."),_xlfn.NUMBERVALUE(Data[[#This Row],[CEDULA ]],".",","))</f>
        <v>1048205563</v>
      </c>
      <c r="F754" s="140" t="str">
        <f>_xlfn.XLOOKUP(E754,[1]!Data[CEDULA],[1]!Data[CARGO],"No Existe",0,1)</f>
        <v>AUXILIAR DE PRIMEROS AUXILIOS</v>
      </c>
      <c r="G754" s="9" t="str">
        <f>_xlfn.XLOOKUP(E754,[1]!Data[CEDULA],[1]!Data[EMPRESA DONDE PRESTA SERVICIO],"No Existe",0,1)</f>
        <v>COMFAMILIAR ATLANTICO</v>
      </c>
      <c r="H754" s="9" t="str">
        <f>_xlfn.XLOOKUP(E754,[1]!Data[CEDULA],[1]!Data[UBICACIÓN],"No Existe",0,1)</f>
        <v>CENTRO RECREACIONAL TURIPANA</v>
      </c>
      <c r="I754" s="9" t="s">
        <v>25912</v>
      </c>
      <c r="J754" s="111" t="str">
        <f>UPPER(TEXT(Data[[#This Row],[F. INICIO]],"mmmm"))</f>
        <v>AGOSTO</v>
      </c>
      <c r="K754" s="13">
        <v>10</v>
      </c>
      <c r="L754" s="11" t="s">
        <v>94</v>
      </c>
      <c r="M754" s="9" t="s">
        <v>12770</v>
      </c>
      <c r="N754" s="141" t="str">
        <f>_xlfn.XLOOKUP(D754,[1]!Data[CEDULA],[1]!Data[EPS/SURA],"No Existe",0,1)</f>
        <v>NUEVA E.P.S.</v>
      </c>
      <c r="O754" s="5">
        <f>YEAR(Data[[#This Row],[F. INICIO]])</f>
        <v>2017</v>
      </c>
      <c r="P754" s="19">
        <v>42956</v>
      </c>
      <c r="Q754" s="17">
        <v>42965</v>
      </c>
      <c r="R754" s="9" t="s">
        <v>4810</v>
      </c>
      <c r="S754" s="92" t="str">
        <f>IF(Data[[#This Row],[TIPO DE INCAPACIDAD]]="LICENCIA DE PATERNIDAD","Licencia de paternidad",IF(Data[[#This Row],[TIPO DE INCAPACIDAD]]="LICENCIA DE LUTO","Licencia de Luto",_xlfn.IFNA(VLOOKUP(R754,'CIE-10 PARA RIPS'!$A$6:B13919,2,0),"No especificado")))</f>
        <v>Esguinces y torceduras que comprometen el ligamento cruzado (anterior) (posterior) de la rodilla</v>
      </c>
      <c r="T754" t="str">
        <f>IF(P754&lt;&gt;"", IF(P754&gt;0, IF(P754&lt;=DATE(YEAR(P754),MONTH(P754),DAY(P754)), IF(P754&gt;=DATE(YEAR(P754),MONTH(P754),1), IF(K754&gt;10, C754, IF(SUMIFS($K:$K, $C:$C, C754, $P:$P, "&gt;="&amp;DATE(YEAR(P754),MONTH(P754),1), $P:$P, "&lt;="&amp;EOMONTH(P754,0))&gt;10, C754, "")), ""))), "")</f>
        <v>ZAMIT  SOLANO MEJIA</v>
      </c>
      <c r="U754">
        <f>IF(AND(P754&lt;&gt;"", P754&gt;=DATE(YEAR(P754),MONTH(P754),1), SUMIFS($K:$K, $C:$C, C754, $P:$P, "&gt;="&amp;DATE(YEAR(P754),MONTH(P754),1), $P:$P, "&lt;="&amp;EOMONTH(P754,0))&gt;10), K754, "")</f>
        <v>10</v>
      </c>
      <c r="V754">
        <f>IF(AND(P754&lt;&gt;"", P754&gt;=DATE(YEAR(P754),MONTH(P754),1), SUMIFS($K:$K, $C:$C, C754, $P:$P, "&gt;="&amp;DATE(YEAR(P754),MONTH(P754),1), $P:$P, "&lt;="&amp;EOMONTH(P754,0))&gt;10), YEAR(P754), "")</f>
        <v>2017</v>
      </c>
      <c r="W754" t="str">
        <f>IF(AND(P754&lt;&gt;"", P754&gt;=DATE(YEAR(P754),MONTH(P754),1), SUMIFS($K:$K, $C:$C, C754, $P:$P, "&gt;="&amp;DATE(YEAR(P754),MONTH(P754),1), $P:$P, "&lt;="&amp;EOMONTH(P754,0))&gt;10), TEXT(P754, "MMMM"), "")</f>
        <v>agosto</v>
      </c>
      <c r="X754" t="str" cm="1">
        <f t="array" ref="X754">IF(AND(P754&lt;&gt;"", P754&gt;=DATE(YEAR(P754),MONTH(P754),1), SUMIFS($K:$K, $C:$C, C754, $P:$P, "&gt;="&amp;DATE(YEAR(P754),MONTH(P754),1), $P:$P, "&lt;="&amp;EOMONTH(P754,0))&gt;10), _xlfn.TEXTJOIN(", ", TRUE, _xlfn._xlws.FILTER($R:$R, ($C:$C=C754) * ($P:$P&gt;=DATE(YEAR(P754),MONTH(P754),1)) * ($P:$P&lt;=EOMONTH(P754,0)))), "")</f>
        <v>S834, S835</v>
      </c>
      <c r="Y754" t="str" cm="1">
        <f t="array" ref="Y754">IF(AND(P754&lt;&gt;"", P754&gt;=DATE(YEAR(P754),MONTH(P754),1), SUMIFS($K:$K, $C:$C, C754, $P:$P, "&gt;="&amp;DATE(YEAR(P754),MONTH(P754),1), $P:$P, "&lt;="&amp;EOMONTH(P754,0))&gt;10), _xlfn.TEXTJOIN(", ", TRUE, _xlfn._xlws.FILTER($S:$S, ($C:$C=C754) * ($P:$P&gt;=DATE(YEAR(P754),MONTH(P754),1)) * ($P:$P&lt;=EOMONTH(P754,0)))), "")</f>
        <v>Esguinces y torceduras que comprometen los ligamentos laterales (externo) (interno) de la rodilla, Esguinces y torceduras que comprometen el ligamento cruzado (anterior) (posterior) de la rodilla</v>
      </c>
    </row>
    <row r="755" spans="1:25" x14ac:dyDescent="0.25">
      <c r="A755" s="83">
        <v>748</v>
      </c>
      <c r="B755" s="111" t="s">
        <v>26038</v>
      </c>
      <c r="C755" s="159" t="str">
        <f>_xlfn.XLOOKUP(D755,[1]!Data[CEDULA],[1]!Data[Nombre Completo],"No Existe",0,1)</f>
        <v>ANTONY DE JESUS FRANCO SUAREZ</v>
      </c>
      <c r="D755" s="163">
        <v>1129536929</v>
      </c>
      <c r="E755" s="140">
        <f>IFERROR(_xlfn.NUMBERVALUE(Data[[#This Row],[CEDULA ]],",","."),_xlfn.NUMBERVALUE(Data[[#This Row],[CEDULA ]],".",","))</f>
        <v>1129536929</v>
      </c>
      <c r="F755" s="140" t="str">
        <f>_xlfn.XLOOKUP(E755,[1]!Data[CEDULA],[1]!Data[CARGO],"No Existe",0,1)</f>
        <v>AYUDANTE COCINA</v>
      </c>
      <c r="G755" s="11" t="str">
        <f>_xlfn.XLOOKUP(E755,[1]!Data[CEDULA],[1]!Data[EMPRESA DONDE PRESTA SERVICIO],"No Existe",0,1)</f>
        <v>COMFAMILIAR ATLANTICO</v>
      </c>
      <c r="H755" s="11" t="str">
        <f>_xlfn.XLOOKUP(E755,[1]!Data[CEDULA],[1]!Data[UBICACIÓN],"No Existe",0,1)</f>
        <v>CRU MERCADEO</v>
      </c>
      <c r="I755" s="9" t="s">
        <v>25912</v>
      </c>
      <c r="J755" s="111" t="str">
        <f>UPPER(TEXT(Data[[#This Row],[F. INICIO]],"mmmm"))</f>
        <v>AGOSTO</v>
      </c>
      <c r="K755" s="13">
        <v>2</v>
      </c>
      <c r="L755" s="11" t="s">
        <v>5</v>
      </c>
      <c r="M755" s="11" t="s">
        <v>25630</v>
      </c>
      <c r="N755" s="141" t="str">
        <f>_xlfn.XLOOKUP(D755,[1]!Data[CEDULA],[1]!Data[EPS/SURA],"No Existe",0,1)</f>
        <v>EPS/SURA</v>
      </c>
      <c r="O755" s="5">
        <f>YEAR(Data[[#This Row],[F. INICIO]])</f>
        <v>2017</v>
      </c>
      <c r="P755" s="19">
        <v>42962</v>
      </c>
      <c r="Q755" s="17">
        <v>42963</v>
      </c>
      <c r="R755" s="9" t="s">
        <v>8939</v>
      </c>
      <c r="S755" s="92" t="str">
        <f>IF(Data[[#This Row],[TIPO DE INCAPACIDAD]]="LICENCIA DE PATERNIDAD","Licencia de paternidad",IF(Data[[#This Row],[TIPO DE INCAPACIDAD]]="LICENCIA DE LUTO","Licencia de Luto",_xlfn.IFNA(VLOOKUP(R755,'CIE-10 PARA RIPS'!$A$6:B13920,2,0),"No especificado")))</f>
        <v>Rinofaringitis aguda [resfriado comun]</v>
      </c>
      <c r="T755" t="str">
        <f>IF(P755&lt;&gt;"", IF(P755&gt;0, IF(P755&lt;=DATE(YEAR(P755),MONTH(P755),DAY(P755)), IF(P755&gt;=DATE(YEAR(P755),MONTH(P755),1), IF(K755&gt;10, C755, IF(SUMIFS($K:$K, $C:$C, C755, $P:$P, "&gt;="&amp;DATE(YEAR(P755),MONTH(P755),1), $P:$P, "&lt;="&amp;EOMONTH(P755,0))&gt;10, C755, "")), ""))), "")</f>
        <v/>
      </c>
      <c r="U755" t="str">
        <f>IF(AND(P755&lt;&gt;"", P755&gt;=DATE(YEAR(P755),MONTH(P755),1), SUMIFS($K:$K, $C:$C, C755, $P:$P, "&gt;="&amp;DATE(YEAR(P755),MONTH(P755),1), $P:$P, "&lt;="&amp;EOMONTH(P755,0))&gt;10), K755, "")</f>
        <v/>
      </c>
      <c r="V755" t="str">
        <f>IF(AND(P755&lt;&gt;"", P755&gt;=DATE(YEAR(P755),MONTH(P755),1), SUMIFS($K:$K, $C:$C, C755, $P:$P, "&gt;="&amp;DATE(YEAR(P755),MONTH(P755),1), $P:$P, "&lt;="&amp;EOMONTH(P755,0))&gt;10), YEAR(P755), "")</f>
        <v/>
      </c>
      <c r="W755" t="str">
        <f>IF(AND(P755&lt;&gt;"", P755&gt;=DATE(YEAR(P755),MONTH(P755),1), SUMIFS($K:$K, $C:$C, C755, $P:$P, "&gt;="&amp;DATE(YEAR(P755),MONTH(P755),1), $P:$P, "&lt;="&amp;EOMONTH(P755,0))&gt;10), TEXT(P755, "MMMM"), "")</f>
        <v/>
      </c>
      <c r="X755" t="str" cm="1">
        <f t="array" ref="X755">IF(AND(P755&lt;&gt;"", P755&gt;=DATE(YEAR(P755),MONTH(P755),1), SUMIFS($K:$K, $C:$C, C755, $P:$P, "&gt;="&amp;DATE(YEAR(P755),MONTH(P755),1), $P:$P, "&lt;="&amp;EOMONTH(P755,0))&gt;10), _xlfn.TEXTJOIN(", ", TRUE, _xlfn._xlws.FILTER($R:$R, ($C:$C=C755) * ($P:$P&gt;=DATE(YEAR(P755),MONTH(P755),1)) * ($P:$P&lt;=EOMONTH(P755,0)))), "")</f>
        <v/>
      </c>
      <c r="Y755" t="str" cm="1">
        <f t="array" ref="Y755">IF(AND(P755&lt;&gt;"", P755&gt;=DATE(YEAR(P755),MONTH(P755),1), SUMIFS($K:$K, $C:$C, C755, $P:$P, "&gt;="&amp;DATE(YEAR(P755),MONTH(P755),1), $P:$P, "&lt;="&amp;EOMONTH(P755,0))&gt;10), _xlfn.TEXTJOIN(", ", TRUE, _xlfn._xlws.FILTER($S:$S, ($C:$C=C755) * ($P:$P&gt;=DATE(YEAR(P755),MONTH(P755),1)) * ($P:$P&lt;=EOMONTH(P755,0)))), "")</f>
        <v/>
      </c>
    </row>
    <row r="756" spans="1:25" x14ac:dyDescent="0.25">
      <c r="A756" s="83">
        <v>749</v>
      </c>
      <c r="B756" s="111" t="s">
        <v>26038</v>
      </c>
      <c r="C756" s="159" t="str">
        <f>_xlfn.XLOOKUP(D756,[1]!Data[CEDULA],[1]!Data[Nombre Completo],"No Existe",0,1)</f>
        <v>RICARDO ELIAS CORONELL JIMENEZ</v>
      </c>
      <c r="D756" s="163">
        <v>72122073</v>
      </c>
      <c r="E756" s="140">
        <f>IFERROR(_xlfn.NUMBERVALUE(Data[[#This Row],[CEDULA ]],",","."),_xlfn.NUMBERVALUE(Data[[#This Row],[CEDULA ]],".",","))</f>
        <v>72122073</v>
      </c>
      <c r="F756" s="140" t="str">
        <f>_xlfn.XLOOKUP(E756,[1]!Data[CEDULA],[1]!Data[CARGO],"No Existe",0,1)</f>
        <v>SUPERNUMERARIO(A)</v>
      </c>
      <c r="G756" s="11" t="str">
        <f>_xlfn.XLOOKUP(E756,[1]!Data[CEDULA],[1]!Data[EMPRESA DONDE PRESTA SERVICIO],"No Existe",0,1)</f>
        <v>COMFAMILIAR ATLANTICO</v>
      </c>
      <c r="H756" s="11" t="str">
        <f>_xlfn.XLOOKUP(E756,[1]!Data[CEDULA],[1]!Data[UBICACIÓN],"No Existe",0,1)</f>
        <v>CENTRO RECREACIONAL TURIPANA</v>
      </c>
      <c r="I756" s="9" t="s">
        <v>25912</v>
      </c>
      <c r="J756" s="111" t="str">
        <f>UPPER(TEXT(Data[[#This Row],[F. INICIO]],"mmmm"))</f>
        <v>AGOSTO</v>
      </c>
      <c r="K756" s="13">
        <v>7</v>
      </c>
      <c r="L756" s="11" t="s">
        <v>5</v>
      </c>
      <c r="M756" s="11" t="s">
        <v>25630</v>
      </c>
      <c r="N756" s="141" t="str">
        <f>_xlfn.XLOOKUP(D756,[1]!Data[CEDULA],[1]!Data[EPS/SURA],"No Existe",0,1)</f>
        <v>SALUD TOTAL</v>
      </c>
      <c r="O756" s="5">
        <f>YEAR(Data[[#This Row],[F. INICIO]])</f>
        <v>2017</v>
      </c>
      <c r="P756" s="19">
        <v>42961</v>
      </c>
      <c r="Q756" s="19">
        <v>42967</v>
      </c>
      <c r="R756" s="11" t="s">
        <v>11945</v>
      </c>
      <c r="S756" s="92" t="str">
        <f>IF(Data[[#This Row],[TIPO DE INCAPACIDAD]]="LICENCIA DE PATERNIDAD","Licencia de paternidad",IF(Data[[#This Row],[TIPO DE INCAPACIDAD]]="LICENCIA DE LUTO","Licencia de Luto",_xlfn.IFNA(VLOOKUP(R756,'CIE-10 PARA RIPS'!$A$6:B13921,2,0),"No especificado")))</f>
        <v>Parotiditis, sin complicaciones</v>
      </c>
      <c r="T756" t="str">
        <f>IF(P756&lt;&gt;"", IF(P756&gt;0, IF(P756&lt;=DATE(YEAR(P756),MONTH(P756),DAY(P756)), IF(P756&gt;=DATE(YEAR(P756),MONTH(P756),1), IF(K756&gt;10, C756, IF(SUMIFS($K:$K, $C:$C, C756, $P:$P, "&gt;="&amp;DATE(YEAR(P756),MONTH(P756),1), $P:$P, "&lt;="&amp;EOMONTH(P756,0))&gt;10, C756, "")), ""))), "")</f>
        <v/>
      </c>
      <c r="U756" t="str">
        <f>IF(AND(P756&lt;&gt;"", P756&gt;=DATE(YEAR(P756),MONTH(P756),1), SUMIFS($K:$K, $C:$C, C756, $P:$P, "&gt;="&amp;DATE(YEAR(P756),MONTH(P756),1), $P:$P, "&lt;="&amp;EOMONTH(P756,0))&gt;10), K756, "")</f>
        <v/>
      </c>
      <c r="V756" t="str">
        <f>IF(AND(P756&lt;&gt;"", P756&gt;=DATE(YEAR(P756),MONTH(P756),1), SUMIFS($K:$K, $C:$C, C756, $P:$P, "&gt;="&amp;DATE(YEAR(P756),MONTH(P756),1), $P:$P, "&lt;="&amp;EOMONTH(P756,0))&gt;10), YEAR(P756), "")</f>
        <v/>
      </c>
      <c r="W756" t="str">
        <f>IF(AND(P756&lt;&gt;"", P756&gt;=DATE(YEAR(P756),MONTH(P756),1), SUMIFS($K:$K, $C:$C, C756, $P:$P, "&gt;="&amp;DATE(YEAR(P756),MONTH(P756),1), $P:$P, "&lt;="&amp;EOMONTH(P756,0))&gt;10), TEXT(P756, "MMMM"), "")</f>
        <v/>
      </c>
      <c r="X756" t="str" cm="1">
        <f t="array" ref="X756">IF(AND(P756&lt;&gt;"", P756&gt;=DATE(YEAR(P756),MONTH(P756),1), SUMIFS($K:$K, $C:$C, C756, $P:$P, "&gt;="&amp;DATE(YEAR(P756),MONTH(P756),1), $P:$P, "&lt;="&amp;EOMONTH(P756,0))&gt;10), _xlfn.TEXTJOIN(", ", TRUE, _xlfn._xlws.FILTER($R:$R, ($C:$C=C756) * ($P:$P&gt;=DATE(YEAR(P756),MONTH(P756),1)) * ($P:$P&lt;=EOMONTH(P756,0)))), "")</f>
        <v/>
      </c>
      <c r="Y756" t="str" cm="1">
        <f t="array" ref="Y756">IF(AND(P756&lt;&gt;"", P756&gt;=DATE(YEAR(P756),MONTH(P756),1), SUMIFS($K:$K, $C:$C, C756, $P:$P, "&gt;="&amp;DATE(YEAR(P756),MONTH(P756),1), $P:$P, "&lt;="&amp;EOMONTH(P756,0))&gt;10), _xlfn.TEXTJOIN(", ", TRUE, _xlfn._xlws.FILTER($S:$S, ($C:$C=C756) * ($P:$P&gt;=DATE(YEAR(P756),MONTH(P756),1)) * ($P:$P&lt;=EOMONTH(P756,0)))), "")</f>
        <v/>
      </c>
    </row>
    <row r="757" spans="1:25" x14ac:dyDescent="0.25">
      <c r="A757" s="83">
        <v>750</v>
      </c>
      <c r="B757" s="111" t="s">
        <v>26038</v>
      </c>
      <c r="C757" s="159" t="str">
        <f>_xlfn.XLOOKUP(D757,[1]!Data[CEDULA],[1]!Data[Nombre Completo],"No Existe",0,1)</f>
        <v>ALEX JOSE CARPINTERO AHUMADA</v>
      </c>
      <c r="D757" s="163">
        <v>8487831</v>
      </c>
      <c r="E757" s="140">
        <f>IFERROR(_xlfn.NUMBERVALUE(Data[[#This Row],[CEDULA ]],",","."),_xlfn.NUMBERVALUE(Data[[#This Row],[CEDULA ]],".",","))</f>
        <v>8487831</v>
      </c>
      <c r="F757" s="140" t="str">
        <f>_xlfn.XLOOKUP(E757,[1]!Data[CEDULA],[1]!Data[CARGO],"No Existe",0,1)</f>
        <v>SUPERNUMERARIO(A)</v>
      </c>
      <c r="G757" s="11" t="str">
        <f>_xlfn.XLOOKUP(E757,[1]!Data[CEDULA],[1]!Data[EMPRESA DONDE PRESTA SERVICIO],"No Existe",0,1)</f>
        <v>COMFAMILIAR ATLANTICO</v>
      </c>
      <c r="H757" s="11" t="str">
        <f>_xlfn.XLOOKUP(E757,[1]!Data[CEDULA],[1]!Data[UBICACIÓN],"No Existe",0,1)</f>
        <v>TURIPANA</v>
      </c>
      <c r="I757" s="9" t="s">
        <v>25912</v>
      </c>
      <c r="J757" s="111" t="str">
        <f>UPPER(TEXT(Data[[#This Row],[F. INICIO]],"mmmm"))</f>
        <v>AGOSTO</v>
      </c>
      <c r="K757" s="13">
        <v>1</v>
      </c>
      <c r="L757" s="11" t="s">
        <v>94</v>
      </c>
      <c r="M757" s="9" t="s">
        <v>12770</v>
      </c>
      <c r="N757" s="141" t="str">
        <f>_xlfn.XLOOKUP(D757,[1]!Data[CEDULA],[1]!Data[EPS/SURA],"No Existe",0,1)</f>
        <v>NUEVA E.P.S.</v>
      </c>
      <c r="O757" s="5">
        <f>YEAR(Data[[#This Row],[F. INICIO]])</f>
        <v>2017</v>
      </c>
      <c r="P757" s="19">
        <v>42965</v>
      </c>
      <c r="Q757" s="19">
        <v>42965</v>
      </c>
      <c r="R757" s="24" t="s">
        <v>9886</v>
      </c>
      <c r="S757" s="92" t="str">
        <f>IF(Data[[#This Row],[TIPO DE INCAPACIDAD]]="LICENCIA DE PATERNIDAD","Licencia de paternidad",IF(Data[[#This Row],[TIPO DE INCAPACIDAD]]="LICENCIA DE LUTO","Licencia de Luto",_xlfn.IFNA(VLOOKUP(R757,'CIE-10 PARA RIPS'!$A$6:B13922,2,0),"No especificado")))</f>
        <v>Cefalea debida a tension</v>
      </c>
      <c r="T757" t="str">
        <f>IF(P757&lt;&gt;"", IF(P757&gt;0, IF(P757&lt;=DATE(YEAR(P757),MONTH(P757),DAY(P757)), IF(P757&gt;=DATE(YEAR(P757),MONTH(P757),1), IF(K757&gt;10, C757, IF(SUMIFS($K:$K, $C:$C, C757, $P:$P, "&gt;="&amp;DATE(YEAR(P757),MONTH(P757),1), $P:$P, "&lt;="&amp;EOMONTH(P757,0))&gt;10, C757, "")), ""))), "")</f>
        <v>ALEX JOSE CARPINTERO AHUMADA</v>
      </c>
      <c r="U757">
        <f>IF(AND(P757&lt;&gt;"", P757&gt;=DATE(YEAR(P757),MONTH(P757),1), SUMIFS($K:$K, $C:$C, C757, $P:$P, "&gt;="&amp;DATE(YEAR(P757),MONTH(P757),1), $P:$P, "&lt;="&amp;EOMONTH(P757,0))&gt;10), K757, "")</f>
        <v>1</v>
      </c>
      <c r="V757">
        <f>IF(AND(P757&lt;&gt;"", P757&gt;=DATE(YEAR(P757),MONTH(P757),1), SUMIFS($K:$K, $C:$C, C757, $P:$P, "&gt;="&amp;DATE(YEAR(P757),MONTH(P757),1), $P:$P, "&lt;="&amp;EOMONTH(P757,0))&gt;10), YEAR(P757), "")</f>
        <v>2017</v>
      </c>
      <c r="W757" t="str">
        <f>IF(AND(P757&lt;&gt;"", P757&gt;=DATE(YEAR(P757),MONTH(P757),1), SUMIFS($K:$K, $C:$C, C757, $P:$P, "&gt;="&amp;DATE(YEAR(P757),MONTH(P757),1), $P:$P, "&lt;="&amp;EOMONTH(P757,0))&gt;10), TEXT(P757, "MMMM"), "")</f>
        <v>agosto</v>
      </c>
      <c r="X757" t="str" cm="1">
        <f t="array" ref="X757">IF(AND(P757&lt;&gt;"", P757&gt;=DATE(YEAR(P757),MONTH(P757),1), SUMIFS($K:$K, $C:$C, C757, $P:$P, "&gt;="&amp;DATE(YEAR(P757),MONTH(P757),1), $P:$P, "&lt;="&amp;EOMONTH(P757,0))&gt;10), _xlfn.TEXTJOIN(", ", TRUE, _xlfn._xlws.FILTER($R:$R, ($C:$C=C757) * ($P:$P&gt;=DATE(YEAR(P757),MONTH(P757),1)) * ($P:$P&lt;=EOMONTH(P757,0)))), "")</f>
        <v>S600, G442</v>
      </c>
      <c r="Y757" t="str" cm="1">
        <f t="array" ref="Y757">IF(AND(P757&lt;&gt;"", P757&gt;=DATE(YEAR(P757),MONTH(P757),1), SUMIFS($K:$K, $C:$C, C757, $P:$P, "&gt;="&amp;DATE(YEAR(P757),MONTH(P757),1), $P:$P, "&lt;="&amp;EOMONTH(P757,0))&gt;10), _xlfn.TEXTJOIN(", ", TRUE, _xlfn._xlws.FILTER($S:$S, ($C:$C=C757) * ($P:$P&gt;=DATE(YEAR(P757),MONTH(P757),1)) * ($P:$P&lt;=EOMONTH(P757,0)))), "")</f>
        <v>Contusion de dedo(s) de la mano, sin dano de la(s) una(s), Cefalea debida a tension</v>
      </c>
    </row>
    <row r="758" spans="1:25" x14ac:dyDescent="0.25">
      <c r="A758" s="83">
        <v>751</v>
      </c>
      <c r="B758" s="111" t="s">
        <v>26038</v>
      </c>
      <c r="C758" s="159" t="str">
        <f>_xlfn.XLOOKUP(D758,[1]!Data[CEDULA],[1]!Data[Nombre Completo],"No Existe",0,1)</f>
        <v>PABLA EMILIA SANDOVAL DE CASTRO</v>
      </c>
      <c r="D758" s="163">
        <v>32649558</v>
      </c>
      <c r="E758" s="140">
        <f>IFERROR(_xlfn.NUMBERVALUE(Data[[#This Row],[CEDULA ]],",","."),_xlfn.NUMBERVALUE(Data[[#This Row],[CEDULA ]],".",","))</f>
        <v>32649558</v>
      </c>
      <c r="F758" s="140" t="str">
        <f>_xlfn.XLOOKUP(E758,[1]!Data[CEDULA],[1]!Data[CARGO],"No Existe",0,1)</f>
        <v>MANIPULADOR DE ALIMENTOS</v>
      </c>
      <c r="G758" s="11" t="str">
        <f>_xlfn.XLOOKUP(E758,[1]!Data[CEDULA],[1]!Data[EMPRESA DONDE PRESTA SERVICIO],"No Existe",0,1)</f>
        <v>COMFAMILIAR ATLANTICO</v>
      </c>
      <c r="H758" s="11" t="str">
        <f>_xlfn.XLOOKUP(E758,[1]!Data[CEDULA],[1]!Data[UBICACIÓN],"No Existe",0,1)</f>
        <v>C.R.U</v>
      </c>
      <c r="I758" s="9" t="s">
        <v>25911</v>
      </c>
      <c r="J758" s="111" t="str">
        <f>UPPER(TEXT(Data[[#This Row],[F. INICIO]],"mmmm"))</f>
        <v>AGOSTO</v>
      </c>
      <c r="K758" s="13">
        <v>1</v>
      </c>
      <c r="L758" s="11" t="s">
        <v>5</v>
      </c>
      <c r="M758" s="11" t="s">
        <v>25630</v>
      </c>
      <c r="N758" s="141" t="str">
        <f>_xlfn.XLOOKUP(D758,[1]!Data[CEDULA],[1]!Data[EPS/SURA],"No Existe",0,1)</f>
        <v>EPS/SURA</v>
      </c>
      <c r="O758" s="5">
        <f>YEAR(Data[[#This Row],[F. INICIO]])</f>
        <v>2017</v>
      </c>
      <c r="P758" s="19">
        <v>42965</v>
      </c>
      <c r="Q758" s="19">
        <v>42965</v>
      </c>
      <c r="R758" s="24" t="s">
        <v>9886</v>
      </c>
      <c r="S758" s="92" t="str">
        <f>IF(Data[[#This Row],[TIPO DE INCAPACIDAD]]="LICENCIA DE PATERNIDAD","Licencia de paternidad",IF(Data[[#This Row],[TIPO DE INCAPACIDAD]]="LICENCIA DE LUTO","Licencia de Luto",_xlfn.IFNA(VLOOKUP(R758,'CIE-10 PARA RIPS'!$A$6:B13923,2,0),"No especificado")))</f>
        <v>Cefalea debida a tension</v>
      </c>
      <c r="T758" t="str">
        <f>IF(P758&lt;&gt;"", IF(P758&gt;0, IF(P758&lt;=DATE(YEAR(P758),MONTH(P758),DAY(P758)), IF(P758&gt;=DATE(YEAR(P758),MONTH(P758),1), IF(K758&gt;10, C758, IF(SUMIFS($K:$K, $C:$C, C758, $P:$P, "&gt;="&amp;DATE(YEAR(P758),MONTH(P758),1), $P:$P, "&lt;="&amp;EOMONTH(P758,0))&gt;10, C758, "")), ""))), "")</f>
        <v/>
      </c>
      <c r="U758" t="str">
        <f>IF(AND(P758&lt;&gt;"", P758&gt;=DATE(YEAR(P758),MONTH(P758),1), SUMIFS($K:$K, $C:$C, C758, $P:$P, "&gt;="&amp;DATE(YEAR(P758),MONTH(P758),1), $P:$P, "&lt;="&amp;EOMONTH(P758,0))&gt;10), K758, "")</f>
        <v/>
      </c>
      <c r="V758" t="str">
        <f>IF(AND(P758&lt;&gt;"", P758&gt;=DATE(YEAR(P758),MONTH(P758),1), SUMIFS($K:$K, $C:$C, C758, $P:$P, "&gt;="&amp;DATE(YEAR(P758),MONTH(P758),1), $P:$P, "&lt;="&amp;EOMONTH(P758,0))&gt;10), YEAR(P758), "")</f>
        <v/>
      </c>
      <c r="W758" t="str">
        <f>IF(AND(P758&lt;&gt;"", P758&gt;=DATE(YEAR(P758),MONTH(P758),1), SUMIFS($K:$K, $C:$C, C758, $P:$P, "&gt;="&amp;DATE(YEAR(P758),MONTH(P758),1), $P:$P, "&lt;="&amp;EOMONTH(P758,0))&gt;10), TEXT(P758, "MMMM"), "")</f>
        <v/>
      </c>
      <c r="X758" t="str" cm="1">
        <f t="array" ref="X758">IF(AND(P758&lt;&gt;"", P758&gt;=DATE(YEAR(P758),MONTH(P758),1), SUMIFS($K:$K, $C:$C, C758, $P:$P, "&gt;="&amp;DATE(YEAR(P758),MONTH(P758),1), $P:$P, "&lt;="&amp;EOMONTH(P758,0))&gt;10), _xlfn.TEXTJOIN(", ", TRUE, _xlfn._xlws.FILTER($R:$R, ($C:$C=C758) * ($P:$P&gt;=DATE(YEAR(P758),MONTH(P758),1)) * ($P:$P&lt;=EOMONTH(P758,0)))), "")</f>
        <v/>
      </c>
      <c r="Y758" t="str" cm="1">
        <f t="array" ref="Y758">IF(AND(P758&lt;&gt;"", P758&gt;=DATE(YEAR(P758),MONTH(P758),1), SUMIFS($K:$K, $C:$C, C758, $P:$P, "&gt;="&amp;DATE(YEAR(P758),MONTH(P758),1), $P:$P, "&lt;="&amp;EOMONTH(P758,0))&gt;10), _xlfn.TEXTJOIN(", ", TRUE, _xlfn._xlws.FILTER($S:$S, ($C:$C=C758) * ($P:$P&gt;=DATE(YEAR(P758),MONTH(P758),1)) * ($P:$P&lt;=EOMONTH(P758,0)))), "")</f>
        <v/>
      </c>
    </row>
    <row r="759" spans="1:25" x14ac:dyDescent="0.25">
      <c r="A759" s="83">
        <v>752</v>
      </c>
      <c r="B759" s="111" t="s">
        <v>26038</v>
      </c>
      <c r="C759" s="159" t="str">
        <f>_xlfn.XLOOKUP(D759,[1]!Data[CEDULA],[1]!Data[Nombre Completo],"No Existe",0,1)</f>
        <v>RAFAEL ENRIQUE DIAZ NAVARRO</v>
      </c>
      <c r="D759" s="163">
        <v>8779253</v>
      </c>
      <c r="E759" s="140">
        <f>IFERROR(_xlfn.NUMBERVALUE(Data[[#This Row],[CEDULA ]],",","."),_xlfn.NUMBERVALUE(Data[[#This Row],[CEDULA ]],".",","))</f>
        <v>8779253</v>
      </c>
      <c r="F759" s="140" t="str">
        <f>_xlfn.XLOOKUP(E759,[1]!Data[CEDULA],[1]!Data[CARGO],"No Existe",0,1)</f>
        <v>SUPERNUMERARIO(A)</v>
      </c>
      <c r="G759" s="11" t="str">
        <f>_xlfn.XLOOKUP(E759,[1]!Data[CEDULA],[1]!Data[EMPRESA DONDE PRESTA SERVICIO],"No Existe",0,1)</f>
        <v>COMFAMILIAR ATLANTICO</v>
      </c>
      <c r="H759" s="11" t="str">
        <f>_xlfn.XLOOKUP(E759,[1]!Data[CEDULA],[1]!Data[UBICACIÓN],"No Existe",0,1)</f>
        <v>CENTRO RECREACIONAL CLL 48</v>
      </c>
      <c r="I759" s="9" t="s">
        <v>25912</v>
      </c>
      <c r="J759" s="111" t="str">
        <f>UPPER(TEXT(Data[[#This Row],[F. INICIO]],"mmmm"))</f>
        <v>AGOSTO</v>
      </c>
      <c r="K759" s="13">
        <v>1</v>
      </c>
      <c r="L759" s="11" t="s">
        <v>5</v>
      </c>
      <c r="M759" s="11" t="s">
        <v>25630</v>
      </c>
      <c r="N759" s="141" t="str">
        <f>_xlfn.XLOOKUP(D759,[1]!Data[CEDULA],[1]!Data[EPS/SURA],"No Existe",0,1)</f>
        <v>SALUD TOTAL</v>
      </c>
      <c r="O759" s="5">
        <f>YEAR(Data[[#This Row],[F. INICIO]])</f>
        <v>2017</v>
      </c>
      <c r="P759" s="19">
        <v>42969</v>
      </c>
      <c r="Q759" s="19">
        <v>42969</v>
      </c>
      <c r="R759" s="11" t="s">
        <v>7585</v>
      </c>
      <c r="S759" s="92" t="str">
        <f>IF(Data[[#This Row],[TIPO DE INCAPACIDAD]]="LICENCIA DE PATERNIDAD","Licencia de paternidad",IF(Data[[#This Row],[TIPO DE INCAPACIDAD]]="LICENCIA DE LUTO","Licencia de Luto",_xlfn.IFNA(VLOOKUP(R759,'CIE-10 PARA RIPS'!$A$6:B13924,2,0),"No especificado")))</f>
        <v>Epicondilitis lateral</v>
      </c>
      <c r="T759" t="str">
        <f>IF(P759&lt;&gt;"", IF(P759&gt;0, IF(P759&lt;=DATE(YEAR(P759),MONTH(P759),DAY(P759)), IF(P759&gt;=DATE(YEAR(P759),MONTH(P759),1), IF(K759&gt;10, C759, IF(SUMIFS($K:$K, $C:$C, C759, $P:$P, "&gt;="&amp;DATE(YEAR(P759),MONTH(P759),1), $P:$P, "&lt;="&amp;EOMONTH(P759,0))&gt;10, C759, "")), ""))), "")</f>
        <v/>
      </c>
      <c r="U759" t="str">
        <f>IF(AND(P759&lt;&gt;"", P759&gt;=DATE(YEAR(P759),MONTH(P759),1), SUMIFS($K:$K, $C:$C, C759, $P:$P, "&gt;="&amp;DATE(YEAR(P759),MONTH(P759),1), $P:$P, "&lt;="&amp;EOMONTH(P759,0))&gt;10), K759, "")</f>
        <v/>
      </c>
      <c r="V759" t="str">
        <f>IF(AND(P759&lt;&gt;"", P759&gt;=DATE(YEAR(P759),MONTH(P759),1), SUMIFS($K:$K, $C:$C, C759, $P:$P, "&gt;="&amp;DATE(YEAR(P759),MONTH(P759),1), $P:$P, "&lt;="&amp;EOMONTH(P759,0))&gt;10), YEAR(P759), "")</f>
        <v/>
      </c>
      <c r="W759" t="str">
        <f>IF(AND(P759&lt;&gt;"", P759&gt;=DATE(YEAR(P759),MONTH(P759),1), SUMIFS($K:$K, $C:$C, C759, $P:$P, "&gt;="&amp;DATE(YEAR(P759),MONTH(P759),1), $P:$P, "&lt;="&amp;EOMONTH(P759,0))&gt;10), TEXT(P759, "MMMM"), "")</f>
        <v/>
      </c>
      <c r="X759" t="str" cm="1">
        <f t="array" ref="X759">IF(AND(P759&lt;&gt;"", P759&gt;=DATE(YEAR(P759),MONTH(P759),1), SUMIFS($K:$K, $C:$C, C759, $P:$P, "&gt;="&amp;DATE(YEAR(P759),MONTH(P759),1), $P:$P, "&lt;="&amp;EOMONTH(P759,0))&gt;10), _xlfn.TEXTJOIN(", ", TRUE, _xlfn._xlws.FILTER($R:$R, ($C:$C=C759) * ($P:$P&gt;=DATE(YEAR(P759),MONTH(P759),1)) * ($P:$P&lt;=EOMONTH(P759,0)))), "")</f>
        <v/>
      </c>
      <c r="Y759" t="str" cm="1">
        <f t="array" ref="Y759">IF(AND(P759&lt;&gt;"", P759&gt;=DATE(YEAR(P759),MONTH(P759),1), SUMIFS($K:$K, $C:$C, C759, $P:$P, "&gt;="&amp;DATE(YEAR(P759),MONTH(P759),1), $P:$P, "&lt;="&amp;EOMONTH(P759,0))&gt;10), _xlfn.TEXTJOIN(", ", TRUE, _xlfn._xlws.FILTER($S:$S, ($C:$C=C759) * ($P:$P&gt;=DATE(YEAR(P759),MONTH(P759),1)) * ($P:$P&lt;=EOMONTH(P759,0)))), "")</f>
        <v/>
      </c>
    </row>
    <row r="760" spans="1:25" x14ac:dyDescent="0.25">
      <c r="A760" s="83">
        <v>753</v>
      </c>
      <c r="B760" s="111" t="s">
        <v>26038</v>
      </c>
      <c r="C760" s="159" t="str">
        <f>_xlfn.XLOOKUP(D760,[1]!Data[CEDULA],[1]!Data[Nombre Completo],"No Existe",0,1)</f>
        <v>LARRY GUILLERMO HERNANDEZ ARGUELLES</v>
      </c>
      <c r="D760" s="163">
        <v>1143123692</v>
      </c>
      <c r="E760" s="140">
        <f>IFERROR(_xlfn.NUMBERVALUE(Data[[#This Row],[CEDULA ]],",","."),_xlfn.NUMBERVALUE(Data[[#This Row],[CEDULA ]],".",","))</f>
        <v>1143123692</v>
      </c>
      <c r="F760" s="140" t="str">
        <f>_xlfn.XLOOKUP(E760,[1]!Data[CEDULA],[1]!Data[CARGO],"No Existe",0,1)</f>
        <v>CAJERO(A)</v>
      </c>
      <c r="G760" s="11" t="str">
        <f>_xlfn.XLOOKUP(E760,[1]!Data[CEDULA],[1]!Data[EMPRESA DONDE PRESTA SERVICIO],"No Existe",0,1)</f>
        <v>COMFAMILIAR ATLANTICO</v>
      </c>
      <c r="H760" s="11" t="str">
        <f>_xlfn.XLOOKUP(E760,[1]!Data[CEDULA],[1]!Data[UBICACIÓN],"No Existe",0,1)</f>
        <v>C.A. VIVA QUILLA</v>
      </c>
      <c r="I760" s="9" t="s">
        <v>25912</v>
      </c>
      <c r="J760" s="111" t="str">
        <f>UPPER(TEXT(Data[[#This Row],[F. INICIO]],"mmmm"))</f>
        <v>AGOSTO</v>
      </c>
      <c r="K760" s="13">
        <v>4</v>
      </c>
      <c r="L760" s="11" t="s">
        <v>5</v>
      </c>
      <c r="M760" s="11" t="s">
        <v>25630</v>
      </c>
      <c r="N760" s="141" t="str">
        <f>_xlfn.XLOOKUP(D760,[1]!Data[CEDULA],[1]!Data[EPS/SURA],"No Existe",0,1)</f>
        <v>SALUD TOTAL</v>
      </c>
      <c r="O760" s="5">
        <f>YEAR(Data[[#This Row],[F. INICIO]])</f>
        <v>2017</v>
      </c>
      <c r="P760" s="17">
        <v>42970</v>
      </c>
      <c r="Q760" s="17">
        <v>42973</v>
      </c>
      <c r="R760" s="24" t="s">
        <v>7682</v>
      </c>
      <c r="S760" s="92" t="str">
        <f>IF(Data[[#This Row],[TIPO DE INCAPACIDAD]]="LICENCIA DE PATERNIDAD","Licencia de paternidad",IF(Data[[#This Row],[TIPO DE INCAPACIDAD]]="LICENCIA DE LUTO","Licencia de Luto",_xlfn.IFNA(VLOOKUP(R760,'CIE-10 PARA RIPS'!$A$6:B13925,2,0),"No especificado")))</f>
        <v>Lumbago no especificado</v>
      </c>
      <c r="T760" t="str">
        <f>IF(P760&lt;&gt;"", IF(P760&gt;0, IF(P760&lt;=DATE(YEAR(P760),MONTH(P760),DAY(P760)), IF(P760&gt;=DATE(YEAR(P760),MONTH(P760),1), IF(K760&gt;10, C760, IF(SUMIFS($K:$K, $C:$C, C760, $P:$P, "&gt;="&amp;DATE(YEAR(P760),MONTH(P760),1), $P:$P, "&lt;="&amp;EOMONTH(P760,0))&gt;10, C760, "")), ""))), "")</f>
        <v/>
      </c>
      <c r="U760" t="str">
        <f>IF(AND(P760&lt;&gt;"", P760&gt;=DATE(YEAR(P760),MONTH(P760),1), SUMIFS($K:$K, $C:$C, C760, $P:$P, "&gt;="&amp;DATE(YEAR(P760),MONTH(P760),1), $P:$P, "&lt;="&amp;EOMONTH(P760,0))&gt;10), K760, "")</f>
        <v/>
      </c>
      <c r="V760" t="str">
        <f>IF(AND(P760&lt;&gt;"", P760&gt;=DATE(YEAR(P760),MONTH(P760),1), SUMIFS($K:$K, $C:$C, C760, $P:$P, "&gt;="&amp;DATE(YEAR(P760),MONTH(P760),1), $P:$P, "&lt;="&amp;EOMONTH(P760,0))&gt;10), YEAR(P760), "")</f>
        <v/>
      </c>
      <c r="W760" t="str">
        <f>IF(AND(P760&lt;&gt;"", P760&gt;=DATE(YEAR(P760),MONTH(P760),1), SUMIFS($K:$K, $C:$C, C760, $P:$P, "&gt;="&amp;DATE(YEAR(P760),MONTH(P760),1), $P:$P, "&lt;="&amp;EOMONTH(P760,0))&gt;10), TEXT(P760, "MMMM"), "")</f>
        <v/>
      </c>
      <c r="X760" t="str" cm="1">
        <f t="array" ref="X760">IF(AND(P760&lt;&gt;"", P760&gt;=DATE(YEAR(P760),MONTH(P760),1), SUMIFS($K:$K, $C:$C, C760, $P:$P, "&gt;="&amp;DATE(YEAR(P760),MONTH(P760),1), $P:$P, "&lt;="&amp;EOMONTH(P760,0))&gt;10), _xlfn.TEXTJOIN(", ", TRUE, _xlfn._xlws.FILTER($R:$R, ($C:$C=C760) * ($P:$P&gt;=DATE(YEAR(P760),MONTH(P760),1)) * ($P:$P&lt;=EOMONTH(P760,0)))), "")</f>
        <v/>
      </c>
      <c r="Y760" t="str" cm="1">
        <f t="array" ref="Y760">IF(AND(P760&lt;&gt;"", P760&gt;=DATE(YEAR(P760),MONTH(P760),1), SUMIFS($K:$K, $C:$C, C760, $P:$P, "&gt;="&amp;DATE(YEAR(P760),MONTH(P760),1), $P:$P, "&lt;="&amp;EOMONTH(P760,0))&gt;10), _xlfn.TEXTJOIN(", ", TRUE, _xlfn._xlws.FILTER($S:$S, ($C:$C=C760) * ($P:$P&gt;=DATE(YEAR(P760),MONTH(P760),1)) * ($P:$P&lt;=EOMONTH(P760,0)))), "")</f>
        <v/>
      </c>
    </row>
    <row r="761" spans="1:25" x14ac:dyDescent="0.25">
      <c r="A761" s="83">
        <v>754</v>
      </c>
      <c r="B761" s="111" t="s">
        <v>26038</v>
      </c>
      <c r="C761" s="159" t="str">
        <f>_xlfn.XLOOKUP(D761,[1]!Data[CEDULA],[1]!Data[Nombre Completo],"No Existe",0,1)</f>
        <v>FRANCY PATRICIA BALLESTEROS MORALES</v>
      </c>
      <c r="D761" s="163">
        <v>32786822</v>
      </c>
      <c r="E761" s="140">
        <f>IFERROR(_xlfn.NUMBERVALUE(Data[[#This Row],[CEDULA ]],",","."),_xlfn.NUMBERVALUE(Data[[#This Row],[CEDULA ]],".",","))</f>
        <v>32786822</v>
      </c>
      <c r="F761" s="140" t="str">
        <f>_xlfn.XLOOKUP(E761,[1]!Data[CEDULA],[1]!Data[CARGO],"No Existe",0,1)</f>
        <v>SUPERNUMERARIO(A)</v>
      </c>
      <c r="G761" s="11" t="str">
        <f>_xlfn.XLOOKUP(E761,[1]!Data[CEDULA],[1]!Data[EMPRESA DONDE PRESTA SERVICIO],"No Existe",0,1)</f>
        <v>COMFAMILIAR ATLANTICO</v>
      </c>
      <c r="H761" s="11" t="str">
        <f>_xlfn.XLOOKUP(E761,[1]!Data[CEDULA],[1]!Data[UBICACIÓN],"No Existe",0,1)</f>
        <v>C.R.U</v>
      </c>
      <c r="I761" s="9" t="s">
        <v>25911</v>
      </c>
      <c r="J761" s="111" t="str">
        <f>UPPER(TEXT(Data[[#This Row],[F. INICIO]],"mmmm"))</f>
        <v>AGOSTO</v>
      </c>
      <c r="K761" s="13">
        <v>2</v>
      </c>
      <c r="L761" s="11" t="s">
        <v>5</v>
      </c>
      <c r="M761" s="11" t="s">
        <v>25630</v>
      </c>
      <c r="N761" s="141" t="str">
        <f>_xlfn.XLOOKUP(D761,[1]!Data[CEDULA],[1]!Data[EPS/SURA],"No Existe",0,1)</f>
        <v>NUEVA E.P.S.</v>
      </c>
      <c r="O761" s="5">
        <f>YEAR(Data[[#This Row],[F. INICIO]])</f>
        <v>2017</v>
      </c>
      <c r="P761" s="19">
        <v>42969</v>
      </c>
      <c r="Q761" s="19">
        <v>42970</v>
      </c>
      <c r="R761" s="11" t="s">
        <v>9400</v>
      </c>
      <c r="S761" s="92" t="str">
        <f>IF(Data[[#This Row],[TIPO DE INCAPACIDAD]]="LICENCIA DE PATERNIDAD","Licencia de paternidad",IF(Data[[#This Row],[TIPO DE INCAPACIDAD]]="LICENCIA DE LUTO","Licencia de Luto",_xlfn.IFNA(VLOOKUP(R761,'CIE-10 PARA RIPS'!$A$6:B13926,2,0),"No especificado")))</f>
        <v>Otitis media supurativa aguda</v>
      </c>
      <c r="T761" t="str">
        <f>IF(P761&lt;&gt;"", IF(P761&gt;0, IF(P761&lt;=DATE(YEAR(P761),MONTH(P761),DAY(P761)), IF(P761&gt;=DATE(YEAR(P761),MONTH(P761),1), IF(K761&gt;10, C761, IF(SUMIFS($K:$K, $C:$C, C761, $P:$P, "&gt;="&amp;DATE(YEAR(P761),MONTH(P761),1), $P:$P, "&lt;="&amp;EOMONTH(P761,0))&gt;10, C761, "")), ""))), "")</f>
        <v/>
      </c>
      <c r="U761" t="str">
        <f>IF(AND(P761&lt;&gt;"", P761&gt;=DATE(YEAR(P761),MONTH(P761),1), SUMIFS($K:$K, $C:$C, C761, $P:$P, "&gt;="&amp;DATE(YEAR(P761),MONTH(P761),1), $P:$P, "&lt;="&amp;EOMONTH(P761,0))&gt;10), K761, "")</f>
        <v/>
      </c>
      <c r="V761" t="str">
        <f>IF(AND(P761&lt;&gt;"", P761&gt;=DATE(YEAR(P761),MONTH(P761),1), SUMIFS($K:$K, $C:$C, C761, $P:$P, "&gt;="&amp;DATE(YEAR(P761),MONTH(P761),1), $P:$P, "&lt;="&amp;EOMONTH(P761,0))&gt;10), YEAR(P761), "")</f>
        <v/>
      </c>
      <c r="W761" t="str">
        <f>IF(AND(P761&lt;&gt;"", P761&gt;=DATE(YEAR(P761),MONTH(P761),1), SUMIFS($K:$K, $C:$C, C761, $P:$P, "&gt;="&amp;DATE(YEAR(P761),MONTH(P761),1), $P:$P, "&lt;="&amp;EOMONTH(P761,0))&gt;10), TEXT(P761, "MMMM"), "")</f>
        <v/>
      </c>
      <c r="X761" t="str" cm="1">
        <f t="array" ref="X761">IF(AND(P761&lt;&gt;"", P761&gt;=DATE(YEAR(P761),MONTH(P761),1), SUMIFS($K:$K, $C:$C, C761, $P:$P, "&gt;="&amp;DATE(YEAR(P761),MONTH(P761),1), $P:$P, "&lt;="&amp;EOMONTH(P761,0))&gt;10), _xlfn.TEXTJOIN(", ", TRUE, _xlfn._xlws.FILTER($R:$R, ($C:$C=C761) * ($P:$P&gt;=DATE(YEAR(P761),MONTH(P761),1)) * ($P:$P&lt;=EOMONTH(P761,0)))), "")</f>
        <v/>
      </c>
      <c r="Y761" t="str" cm="1">
        <f t="array" ref="Y761">IF(AND(P761&lt;&gt;"", P761&gt;=DATE(YEAR(P761),MONTH(P761),1), SUMIFS($K:$K, $C:$C, C761, $P:$P, "&gt;="&amp;DATE(YEAR(P761),MONTH(P761),1), $P:$P, "&lt;="&amp;EOMONTH(P761,0))&gt;10), _xlfn.TEXTJOIN(", ", TRUE, _xlfn._xlws.FILTER($S:$S, ($C:$C=C761) * ($P:$P&gt;=DATE(YEAR(P761),MONTH(P761),1)) * ($P:$P&lt;=EOMONTH(P761,0)))), "")</f>
        <v/>
      </c>
    </row>
    <row r="762" spans="1:25" x14ac:dyDescent="0.25">
      <c r="A762" s="83">
        <v>755</v>
      </c>
      <c r="B762" s="111" t="s">
        <v>26038</v>
      </c>
      <c r="C762" s="159" t="str">
        <f>_xlfn.XLOOKUP(D762,[1]!Data[CEDULA],[1]!Data[Nombre Completo],"No Existe",0,1)</f>
        <v>FRANCY PATRICIA BALLESTEROS MORALES</v>
      </c>
      <c r="D762" s="163">
        <v>32786822</v>
      </c>
      <c r="E762" s="140">
        <f>IFERROR(_xlfn.NUMBERVALUE(Data[[#This Row],[CEDULA ]],",","."),_xlfn.NUMBERVALUE(Data[[#This Row],[CEDULA ]],".",","))</f>
        <v>32786822</v>
      </c>
      <c r="F762" s="140" t="str">
        <f>_xlfn.XLOOKUP(E762,[1]!Data[CEDULA],[1]!Data[CARGO],"No Existe",0,1)</f>
        <v>SUPERNUMERARIO(A)</v>
      </c>
      <c r="G762" s="11" t="str">
        <f>_xlfn.XLOOKUP(E762,[1]!Data[CEDULA],[1]!Data[EMPRESA DONDE PRESTA SERVICIO],"No Existe",0,1)</f>
        <v>COMFAMILIAR ATLANTICO</v>
      </c>
      <c r="H762" s="11" t="str">
        <f>_xlfn.XLOOKUP(E762,[1]!Data[CEDULA],[1]!Data[UBICACIÓN],"No Existe",0,1)</f>
        <v>C.R.U</v>
      </c>
      <c r="I762" s="9" t="s">
        <v>25911</v>
      </c>
      <c r="J762" s="111" t="str">
        <f>UPPER(TEXT(Data[[#This Row],[F. INICIO]],"mmmm"))</f>
        <v>AGOSTO</v>
      </c>
      <c r="K762" s="13">
        <v>3</v>
      </c>
      <c r="L762" s="11" t="s">
        <v>5</v>
      </c>
      <c r="M762" s="11" t="s">
        <v>25630</v>
      </c>
      <c r="N762" s="141" t="str">
        <f>_xlfn.XLOOKUP(D762,[1]!Data[CEDULA],[1]!Data[EPS/SURA],"No Existe",0,1)</f>
        <v>NUEVA E.P.S.</v>
      </c>
      <c r="O762" s="5">
        <f>YEAR(Data[[#This Row],[F. INICIO]])</f>
        <v>2017</v>
      </c>
      <c r="P762" s="19">
        <v>42976</v>
      </c>
      <c r="Q762" s="19">
        <v>42978</v>
      </c>
      <c r="R762" s="11" t="s">
        <v>9400</v>
      </c>
      <c r="S762" s="92" t="str">
        <f>IF(Data[[#This Row],[TIPO DE INCAPACIDAD]]="LICENCIA DE PATERNIDAD","Licencia de paternidad",IF(Data[[#This Row],[TIPO DE INCAPACIDAD]]="LICENCIA DE LUTO","Licencia de Luto",_xlfn.IFNA(VLOOKUP(R762,'CIE-10 PARA RIPS'!$A$6:B13927,2,0),"No especificado")))</f>
        <v>Otitis media supurativa aguda</v>
      </c>
      <c r="T762" t="str">
        <f>IF(P762&lt;&gt;"", IF(P762&gt;0, IF(P762&lt;=DATE(YEAR(P762),MONTH(P762),DAY(P762)), IF(P762&gt;=DATE(YEAR(P762),MONTH(P762),1), IF(K762&gt;10, C762, IF(SUMIFS($K:$K, $C:$C, C762, $P:$P, "&gt;="&amp;DATE(YEAR(P762),MONTH(P762),1), $P:$P, "&lt;="&amp;EOMONTH(P762,0))&gt;10, C762, "")), ""))), "")</f>
        <v/>
      </c>
      <c r="U762" t="str">
        <f>IF(AND(P762&lt;&gt;"", P762&gt;=DATE(YEAR(P762),MONTH(P762),1), SUMIFS($K:$K, $C:$C, C762, $P:$P, "&gt;="&amp;DATE(YEAR(P762),MONTH(P762),1), $P:$P, "&lt;="&amp;EOMONTH(P762,0))&gt;10), K762, "")</f>
        <v/>
      </c>
      <c r="V762" t="str">
        <f>IF(AND(P762&lt;&gt;"", P762&gt;=DATE(YEAR(P762),MONTH(P762),1), SUMIFS($K:$K, $C:$C, C762, $P:$P, "&gt;="&amp;DATE(YEAR(P762),MONTH(P762),1), $P:$P, "&lt;="&amp;EOMONTH(P762,0))&gt;10), YEAR(P762), "")</f>
        <v/>
      </c>
      <c r="W762" t="str">
        <f>IF(AND(P762&lt;&gt;"", P762&gt;=DATE(YEAR(P762),MONTH(P762),1), SUMIFS($K:$K, $C:$C, C762, $P:$P, "&gt;="&amp;DATE(YEAR(P762),MONTH(P762),1), $P:$P, "&lt;="&amp;EOMONTH(P762,0))&gt;10), TEXT(P762, "MMMM"), "")</f>
        <v/>
      </c>
      <c r="X762" t="str" cm="1">
        <f t="array" ref="X762">IF(AND(P762&lt;&gt;"", P762&gt;=DATE(YEAR(P762),MONTH(P762),1), SUMIFS($K:$K, $C:$C, C762, $P:$P, "&gt;="&amp;DATE(YEAR(P762),MONTH(P762),1), $P:$P, "&lt;="&amp;EOMONTH(P762,0))&gt;10), _xlfn.TEXTJOIN(", ", TRUE, _xlfn._xlws.FILTER($R:$R, ($C:$C=C762) * ($P:$P&gt;=DATE(YEAR(P762),MONTH(P762),1)) * ($P:$P&lt;=EOMONTH(P762,0)))), "")</f>
        <v/>
      </c>
      <c r="Y762" t="str" cm="1">
        <f t="array" ref="Y762">IF(AND(P762&lt;&gt;"", P762&gt;=DATE(YEAR(P762),MONTH(P762),1), SUMIFS($K:$K, $C:$C, C762, $P:$P, "&gt;="&amp;DATE(YEAR(P762),MONTH(P762),1), $P:$P, "&lt;="&amp;EOMONTH(P762,0))&gt;10), _xlfn.TEXTJOIN(", ", TRUE, _xlfn._xlws.FILTER($S:$S, ($C:$C=C762) * ($P:$P&gt;=DATE(YEAR(P762),MONTH(P762),1)) * ($P:$P&lt;=EOMONTH(P762,0)))), "")</f>
        <v/>
      </c>
    </row>
    <row r="763" spans="1:25" x14ac:dyDescent="0.25">
      <c r="A763" s="83">
        <v>756</v>
      </c>
      <c r="B763" s="111" t="s">
        <v>26038</v>
      </c>
      <c r="C763" s="159" t="str">
        <f>_xlfn.XLOOKUP(D763,[1]!Data[CEDULA],[1]!Data[Nombre Completo],"No Existe",0,1)</f>
        <v>FRANCY PATRICIA BALLESTEROS MORALES</v>
      </c>
      <c r="D763" s="163">
        <v>32786822</v>
      </c>
      <c r="E763" s="140">
        <f>IFERROR(_xlfn.NUMBERVALUE(Data[[#This Row],[CEDULA ]],",","."),_xlfn.NUMBERVALUE(Data[[#This Row],[CEDULA ]],".",","))</f>
        <v>32786822</v>
      </c>
      <c r="F763" s="140" t="str">
        <f>_xlfn.XLOOKUP(E763,[1]!Data[CEDULA],[1]!Data[CARGO],"No Existe",0,1)</f>
        <v>SUPERNUMERARIO(A)</v>
      </c>
      <c r="G763" s="11" t="str">
        <f>_xlfn.XLOOKUP(E763,[1]!Data[CEDULA],[1]!Data[EMPRESA DONDE PRESTA SERVICIO],"No Existe",0,1)</f>
        <v>COMFAMILIAR ATLANTICO</v>
      </c>
      <c r="H763" s="11" t="str">
        <f>_xlfn.XLOOKUP(E763,[1]!Data[CEDULA],[1]!Data[UBICACIÓN],"No Existe",0,1)</f>
        <v>C.R.U</v>
      </c>
      <c r="I763" s="11" t="s">
        <v>25911</v>
      </c>
      <c r="J763" s="111" t="str">
        <f>UPPER(TEXT(Data[[#This Row],[F. INICIO]],"mmmm"))</f>
        <v>SEPTIEMBRE</v>
      </c>
      <c r="K763" s="13">
        <v>4</v>
      </c>
      <c r="L763" s="11" t="s">
        <v>5</v>
      </c>
      <c r="M763" s="11" t="s">
        <v>25630</v>
      </c>
      <c r="N763" s="141" t="str">
        <f>_xlfn.XLOOKUP(D763,[1]!Data[CEDULA],[1]!Data[EPS/SURA],"No Existe",0,1)</f>
        <v>NUEVA E.P.S.</v>
      </c>
      <c r="O763" s="5">
        <f>YEAR(Data[[#This Row],[F. INICIO]])</f>
        <v>2017</v>
      </c>
      <c r="P763" s="19">
        <v>42979</v>
      </c>
      <c r="Q763" s="19">
        <v>42980</v>
      </c>
      <c r="R763" s="11" t="s">
        <v>9400</v>
      </c>
      <c r="S763" s="92" t="str">
        <f>IF(Data[[#This Row],[TIPO DE INCAPACIDAD]]="LICENCIA DE PATERNIDAD","Licencia de paternidad",IF(Data[[#This Row],[TIPO DE INCAPACIDAD]]="LICENCIA DE LUTO","Licencia de Luto",_xlfn.IFNA(VLOOKUP(R763,'CIE-10 PARA RIPS'!$A$6:B13928,2,0),"No especificado")))</f>
        <v>Otitis media supurativa aguda</v>
      </c>
      <c r="T763" t="str">
        <f>IF(P763&lt;&gt;"", IF(P763&gt;0, IF(P763&lt;=DATE(YEAR(P763),MONTH(P763),DAY(P763)), IF(P763&gt;=DATE(YEAR(P763),MONTH(P763),1), IF(K763&gt;10, C763, IF(SUMIFS($K:$K, $C:$C, C763, $P:$P, "&gt;="&amp;DATE(YEAR(P763),MONTH(P763),1), $P:$P, "&lt;="&amp;EOMONTH(P763,0))&gt;10, C763, "")), ""))), "")</f>
        <v/>
      </c>
      <c r="U763" t="str">
        <f>IF(AND(P763&lt;&gt;"", P763&gt;=DATE(YEAR(P763),MONTH(P763),1), SUMIFS($K:$K, $C:$C, C763, $P:$P, "&gt;="&amp;DATE(YEAR(P763),MONTH(P763),1), $P:$P, "&lt;="&amp;EOMONTH(P763,0))&gt;10), K763, "")</f>
        <v/>
      </c>
      <c r="V763" t="str">
        <f>IF(AND(P763&lt;&gt;"", P763&gt;=DATE(YEAR(P763),MONTH(P763),1), SUMIFS($K:$K, $C:$C, C763, $P:$P, "&gt;="&amp;DATE(YEAR(P763),MONTH(P763),1), $P:$P, "&lt;="&amp;EOMONTH(P763,0))&gt;10), YEAR(P763), "")</f>
        <v/>
      </c>
      <c r="W763" t="str">
        <f>IF(AND(P763&lt;&gt;"", P763&gt;=DATE(YEAR(P763),MONTH(P763),1), SUMIFS($K:$K, $C:$C, C763, $P:$P, "&gt;="&amp;DATE(YEAR(P763),MONTH(P763),1), $P:$P, "&lt;="&amp;EOMONTH(P763,0))&gt;10), TEXT(P763, "MMMM"), "")</f>
        <v/>
      </c>
      <c r="X763" t="str" cm="1">
        <f t="array" ref="X763">IF(AND(P763&lt;&gt;"", P763&gt;=DATE(YEAR(P763),MONTH(P763),1), SUMIFS($K:$K, $C:$C, C763, $P:$P, "&gt;="&amp;DATE(YEAR(P763),MONTH(P763),1), $P:$P, "&lt;="&amp;EOMONTH(P763,0))&gt;10), _xlfn.TEXTJOIN(", ", TRUE, _xlfn._xlws.FILTER($R:$R, ($C:$C=C763) * ($P:$P&gt;=DATE(YEAR(P763),MONTH(P763),1)) * ($P:$P&lt;=EOMONTH(P763,0)))), "")</f>
        <v/>
      </c>
      <c r="Y763" t="str" cm="1">
        <f t="array" ref="Y763">IF(AND(P763&lt;&gt;"", P763&gt;=DATE(YEAR(P763),MONTH(P763),1), SUMIFS($K:$K, $C:$C, C763, $P:$P, "&gt;="&amp;DATE(YEAR(P763),MONTH(P763),1), $P:$P, "&lt;="&amp;EOMONTH(P763,0))&gt;10), _xlfn.TEXTJOIN(", ", TRUE, _xlfn._xlws.FILTER($S:$S, ($C:$C=C763) * ($P:$P&gt;=DATE(YEAR(P763),MONTH(P763),1)) * ($P:$P&lt;=EOMONTH(P763,0)))), "")</f>
        <v/>
      </c>
    </row>
    <row r="764" spans="1:25" x14ac:dyDescent="0.25">
      <c r="A764" s="83">
        <v>757</v>
      </c>
      <c r="B764" s="111" t="s">
        <v>26038</v>
      </c>
      <c r="C764" s="159" t="str">
        <f>_xlfn.XLOOKUP(D764,[1]!Data[CEDULA],[1]!Data[Nombre Completo],"No Existe",0,1)</f>
        <v>LORAINE PAOLA ESCALANTE BROCHERO</v>
      </c>
      <c r="D764" s="163">
        <v>1143115054</v>
      </c>
      <c r="E764" s="140">
        <f>IFERROR(_xlfn.NUMBERVALUE(Data[[#This Row],[CEDULA ]],",","."),_xlfn.NUMBERVALUE(Data[[#This Row],[CEDULA ]],".",","))</f>
        <v>1143115054</v>
      </c>
      <c r="F764" s="140" t="str">
        <f>_xlfn.XLOOKUP(E764,[1]!Data[CEDULA],[1]!Data[CARGO],"No Existe",0,1)</f>
        <v>AUXILIAR CAPACITACION</v>
      </c>
      <c r="G764" s="11" t="str">
        <f>_xlfn.XLOOKUP(E764,[1]!Data[CEDULA],[1]!Data[EMPRESA DONDE PRESTA SERVICIO],"No Existe",0,1)</f>
        <v>COMFAMILIAR ATLANTICO</v>
      </c>
      <c r="H764" s="11" t="str">
        <f>_xlfn.XLOOKUP(E764,[1]!Data[CEDULA],[1]!Data[UBICACIÓN],"No Existe",0,1)</f>
        <v>SUBSIDIO</v>
      </c>
      <c r="I764" s="9" t="s">
        <v>25911</v>
      </c>
      <c r="J764" s="111" t="str">
        <f>UPPER(TEXT(Data[[#This Row],[F. INICIO]],"mmmm"))</f>
        <v>AGOSTO</v>
      </c>
      <c r="K764" s="13">
        <v>2</v>
      </c>
      <c r="L764" s="11" t="s">
        <v>5</v>
      </c>
      <c r="M764" s="11" t="s">
        <v>25630</v>
      </c>
      <c r="N764" s="141" t="str">
        <f>_xlfn.XLOOKUP(D764,[1]!Data[CEDULA],[1]!Data[EPS/SURA],"No Existe",0,1)</f>
        <v>EPS/SURA</v>
      </c>
      <c r="O764" s="5">
        <f>YEAR(Data[[#This Row],[F. INICIO]])</f>
        <v>2017</v>
      </c>
      <c r="P764" s="19">
        <v>42972</v>
      </c>
      <c r="Q764" s="17">
        <v>42973</v>
      </c>
      <c r="R764" s="11" t="s">
        <v>8926</v>
      </c>
      <c r="S764" s="92" t="str">
        <f>IF(Data[[#This Row],[TIPO DE INCAPACIDAD]]="LICENCIA DE PATERNIDAD","Licencia de paternidad",IF(Data[[#This Row],[TIPO DE INCAPACIDAD]]="LICENCIA DE LUTO","Licencia de Luto",_xlfn.IFNA(VLOOKUP(R764,'CIE-10 PARA RIPS'!$A$6:B13929,2,0),"No especificado")))</f>
        <v>Amigdalitis aguda, no especificada</v>
      </c>
      <c r="T764" t="str">
        <f>IF(P764&lt;&gt;"", IF(P764&gt;0, IF(P764&lt;=DATE(YEAR(P764),MONTH(P764),DAY(P764)), IF(P764&gt;=DATE(YEAR(P764),MONTH(P764),1), IF(K764&gt;10, C764, IF(SUMIFS($K:$K, $C:$C, C764, $P:$P, "&gt;="&amp;DATE(YEAR(P764),MONTH(P764),1), $P:$P, "&lt;="&amp;EOMONTH(P764,0))&gt;10, C764, "")), ""))), "")</f>
        <v/>
      </c>
      <c r="U764" t="str">
        <f>IF(AND(P764&lt;&gt;"", P764&gt;=DATE(YEAR(P764),MONTH(P764),1), SUMIFS($K:$K, $C:$C, C764, $P:$P, "&gt;="&amp;DATE(YEAR(P764),MONTH(P764),1), $P:$P, "&lt;="&amp;EOMONTH(P764,0))&gt;10), K764, "")</f>
        <v/>
      </c>
      <c r="V764" t="str">
        <f>IF(AND(P764&lt;&gt;"", P764&gt;=DATE(YEAR(P764),MONTH(P764),1), SUMIFS($K:$K, $C:$C, C764, $P:$P, "&gt;="&amp;DATE(YEAR(P764),MONTH(P764),1), $P:$P, "&lt;="&amp;EOMONTH(P764,0))&gt;10), YEAR(P764), "")</f>
        <v/>
      </c>
      <c r="W764" t="str">
        <f>IF(AND(P764&lt;&gt;"", P764&gt;=DATE(YEAR(P764),MONTH(P764),1), SUMIFS($K:$K, $C:$C, C764, $P:$P, "&gt;="&amp;DATE(YEAR(P764),MONTH(P764),1), $P:$P, "&lt;="&amp;EOMONTH(P764,0))&gt;10), TEXT(P764, "MMMM"), "")</f>
        <v/>
      </c>
      <c r="X764" t="str" cm="1">
        <f t="array" ref="X764">IF(AND(P764&lt;&gt;"", P764&gt;=DATE(YEAR(P764),MONTH(P764),1), SUMIFS($K:$K, $C:$C, C764, $P:$P, "&gt;="&amp;DATE(YEAR(P764),MONTH(P764),1), $P:$P, "&lt;="&amp;EOMONTH(P764,0))&gt;10), _xlfn.TEXTJOIN(", ", TRUE, _xlfn._xlws.FILTER($R:$R, ($C:$C=C764) * ($P:$P&gt;=DATE(YEAR(P764),MONTH(P764),1)) * ($P:$P&lt;=EOMONTH(P764,0)))), "")</f>
        <v/>
      </c>
      <c r="Y764" t="str" cm="1">
        <f t="array" ref="Y764">IF(AND(P764&lt;&gt;"", P764&gt;=DATE(YEAR(P764),MONTH(P764),1), SUMIFS($K:$K, $C:$C, C764, $P:$P, "&gt;="&amp;DATE(YEAR(P764),MONTH(P764),1), $P:$P, "&lt;="&amp;EOMONTH(P764,0))&gt;10), _xlfn.TEXTJOIN(", ", TRUE, _xlfn._xlws.FILTER($S:$S, ($C:$C=C764) * ($P:$P&gt;=DATE(YEAR(P764),MONTH(P764),1)) * ($P:$P&lt;=EOMONTH(P764,0)))), "")</f>
        <v/>
      </c>
    </row>
    <row r="765" spans="1:25" x14ac:dyDescent="0.25">
      <c r="A765" s="83">
        <v>758</v>
      </c>
      <c r="B765" s="111" t="s">
        <v>26038</v>
      </c>
      <c r="C765" s="159" t="str">
        <f>_xlfn.XLOOKUP(D765,[1]!Data[CEDULA],[1]!Data[Nombre Completo],"No Existe",0,1)</f>
        <v>MARIA DEL CARMEN BORNACELLY BALZA</v>
      </c>
      <c r="D765" s="163">
        <v>26852755</v>
      </c>
      <c r="E765" s="140">
        <f>IFERROR(_xlfn.NUMBERVALUE(Data[[#This Row],[CEDULA ]],",","."),_xlfn.NUMBERVALUE(Data[[#This Row],[CEDULA ]],".",","))</f>
        <v>26852755</v>
      </c>
      <c r="F765" s="140" t="str">
        <f>_xlfn.XLOOKUP(E765,[1]!Data[CEDULA],[1]!Data[CARGO],"No Existe",0,1)</f>
        <v>SUPERNUMERARIO(A)</v>
      </c>
      <c r="G765" s="11" t="str">
        <f>_xlfn.XLOOKUP(E765,[1]!Data[CEDULA],[1]!Data[EMPRESA DONDE PRESTA SERVICIO],"No Existe",0,1)</f>
        <v>COMFAMILIAR ATLANTICO</v>
      </c>
      <c r="H765" s="11" t="str">
        <f>_xlfn.XLOOKUP(E765,[1]!Data[CEDULA],[1]!Data[UBICACIÓN],"No Existe",0,1)</f>
        <v>C.R.U</v>
      </c>
      <c r="I765" s="9" t="s">
        <v>25911</v>
      </c>
      <c r="J765" s="111" t="str">
        <f>UPPER(TEXT(Data[[#This Row],[F. INICIO]],"mmmm"))</f>
        <v>AGOSTO</v>
      </c>
      <c r="K765" s="13">
        <v>1</v>
      </c>
      <c r="L765" s="11" t="s">
        <v>5</v>
      </c>
      <c r="M765" s="11" t="s">
        <v>25630</v>
      </c>
      <c r="N765" s="141" t="str">
        <f>_xlfn.XLOOKUP(D765,[1]!Data[CEDULA],[1]!Data[EPS/SURA],"No Existe",0,1)</f>
        <v>E.P.S SANITAS</v>
      </c>
      <c r="O765" s="5">
        <f>YEAR(Data[[#This Row],[F. INICIO]])</f>
        <v>2017</v>
      </c>
      <c r="P765" s="19">
        <v>42971</v>
      </c>
      <c r="Q765" s="19">
        <v>42971</v>
      </c>
      <c r="R765" s="11" t="s">
        <v>9526</v>
      </c>
      <c r="S765" s="92" t="str">
        <f>IF(Data[[#This Row],[TIPO DE INCAPACIDAD]]="LICENCIA DE PATERNIDAD","Licencia de paternidad",IF(Data[[#This Row],[TIPO DE INCAPACIDAD]]="LICENCIA DE LUTO","Licencia de Luto",_xlfn.IFNA(VLOOKUP(R765,'CIE-10 PARA RIPS'!$A$6:B13930,2,0),"No especificado")))</f>
        <v>Otros trastornos especificados de la retina</v>
      </c>
      <c r="T765" t="str">
        <f>IF(P765&lt;&gt;"", IF(P765&gt;0, IF(P765&lt;=DATE(YEAR(P765),MONTH(P765),DAY(P765)), IF(P765&gt;=DATE(YEAR(P765),MONTH(P765),1), IF(K765&gt;10, C765, IF(SUMIFS($K:$K, $C:$C, C765, $P:$P, "&gt;="&amp;DATE(YEAR(P765),MONTH(P765),1), $P:$P, "&lt;="&amp;EOMONTH(P765,0))&gt;10, C765, "")), ""))), "")</f>
        <v/>
      </c>
      <c r="U765" t="str">
        <f>IF(AND(P765&lt;&gt;"", P765&gt;=DATE(YEAR(P765),MONTH(P765),1), SUMIFS($K:$K, $C:$C, C765, $P:$P, "&gt;="&amp;DATE(YEAR(P765),MONTH(P765),1), $P:$P, "&lt;="&amp;EOMONTH(P765,0))&gt;10), K765, "")</f>
        <v/>
      </c>
      <c r="V765" t="str">
        <f>IF(AND(P765&lt;&gt;"", P765&gt;=DATE(YEAR(P765),MONTH(P765),1), SUMIFS($K:$K, $C:$C, C765, $P:$P, "&gt;="&amp;DATE(YEAR(P765),MONTH(P765),1), $P:$P, "&lt;="&amp;EOMONTH(P765,0))&gt;10), YEAR(P765), "")</f>
        <v/>
      </c>
      <c r="W765" t="str">
        <f>IF(AND(P765&lt;&gt;"", P765&gt;=DATE(YEAR(P765),MONTH(P765),1), SUMIFS($K:$K, $C:$C, C765, $P:$P, "&gt;="&amp;DATE(YEAR(P765),MONTH(P765),1), $P:$P, "&lt;="&amp;EOMONTH(P765,0))&gt;10), TEXT(P765, "MMMM"), "")</f>
        <v/>
      </c>
      <c r="X765" t="str" cm="1">
        <f t="array" ref="X765">IF(AND(P765&lt;&gt;"", P765&gt;=DATE(YEAR(P765),MONTH(P765),1), SUMIFS($K:$K, $C:$C, C765, $P:$P, "&gt;="&amp;DATE(YEAR(P765),MONTH(P765),1), $P:$P, "&lt;="&amp;EOMONTH(P765,0))&gt;10), _xlfn.TEXTJOIN(", ", TRUE, _xlfn._xlws.FILTER($R:$R, ($C:$C=C765) * ($P:$P&gt;=DATE(YEAR(P765),MONTH(P765),1)) * ($P:$P&lt;=EOMONTH(P765,0)))), "")</f>
        <v/>
      </c>
      <c r="Y765" t="str" cm="1">
        <f t="array" ref="Y765">IF(AND(P765&lt;&gt;"", P765&gt;=DATE(YEAR(P765),MONTH(P765),1), SUMIFS($K:$K, $C:$C, C765, $P:$P, "&gt;="&amp;DATE(YEAR(P765),MONTH(P765),1), $P:$P, "&lt;="&amp;EOMONTH(P765,0))&gt;10), _xlfn.TEXTJOIN(", ", TRUE, _xlfn._xlws.FILTER($S:$S, ($C:$C=C765) * ($P:$P&gt;=DATE(YEAR(P765),MONTH(P765),1)) * ($P:$P&lt;=EOMONTH(P765,0)))), "")</f>
        <v/>
      </c>
    </row>
    <row r="766" spans="1:25" x14ac:dyDescent="0.25">
      <c r="A766" s="83">
        <v>759</v>
      </c>
      <c r="B766" s="111" t="s">
        <v>26038</v>
      </c>
      <c r="C766" s="159" t="str">
        <f>_xlfn.XLOOKUP(D766,[1]!Data[CEDULA],[1]!Data[Nombre Completo],"No Existe",0,1)</f>
        <v>MARIA DEL CARMEN BORNACELLY BALZA</v>
      </c>
      <c r="D766" s="163">
        <v>26852755</v>
      </c>
      <c r="E766" s="140">
        <f>IFERROR(_xlfn.NUMBERVALUE(Data[[#This Row],[CEDULA ]],",","."),_xlfn.NUMBERVALUE(Data[[#This Row],[CEDULA ]],".",","))</f>
        <v>26852755</v>
      </c>
      <c r="F766" s="140" t="str">
        <f>_xlfn.XLOOKUP(E766,[1]!Data[CEDULA],[1]!Data[CARGO],"No Existe",0,1)</f>
        <v>SUPERNUMERARIO(A)</v>
      </c>
      <c r="G766" s="11" t="str">
        <f>_xlfn.XLOOKUP(E766,[1]!Data[CEDULA],[1]!Data[EMPRESA DONDE PRESTA SERVICIO],"No Existe",0,1)</f>
        <v>COMFAMILIAR ATLANTICO</v>
      </c>
      <c r="H766" s="11" t="str">
        <f>_xlfn.XLOOKUP(E766,[1]!Data[CEDULA],[1]!Data[UBICACIÓN],"No Existe",0,1)</f>
        <v>C.R.U</v>
      </c>
      <c r="I766" s="9" t="s">
        <v>25911</v>
      </c>
      <c r="J766" s="111" t="str">
        <f>UPPER(TEXT(Data[[#This Row],[F. INICIO]],"mmmm"))</f>
        <v>AGOSTO</v>
      </c>
      <c r="K766" s="13">
        <v>2</v>
      </c>
      <c r="L766" s="11" t="s">
        <v>5</v>
      </c>
      <c r="M766" s="11" t="s">
        <v>25630</v>
      </c>
      <c r="N766" s="141" t="str">
        <f>_xlfn.XLOOKUP(D766,[1]!Data[CEDULA],[1]!Data[EPS/SURA],"No Existe",0,1)</f>
        <v>E.P.S SANITAS</v>
      </c>
      <c r="O766" s="5">
        <f>YEAR(Data[[#This Row],[F. INICIO]])</f>
        <v>2017</v>
      </c>
      <c r="P766" s="19">
        <v>42977</v>
      </c>
      <c r="Q766" s="7">
        <v>42978</v>
      </c>
      <c r="R766" s="11" t="s">
        <v>9526</v>
      </c>
      <c r="S766" s="92" t="str">
        <f>IF(Data[[#This Row],[TIPO DE INCAPACIDAD]]="LICENCIA DE PATERNIDAD","Licencia de paternidad",IF(Data[[#This Row],[TIPO DE INCAPACIDAD]]="LICENCIA DE LUTO","Licencia de Luto",_xlfn.IFNA(VLOOKUP(R766,'CIE-10 PARA RIPS'!$A$6:B13931,2,0),"No especificado")))</f>
        <v>Otros trastornos especificados de la retina</v>
      </c>
      <c r="T766" t="str">
        <f>IF(P766&lt;&gt;"", IF(P766&gt;0, IF(P766&lt;=DATE(YEAR(P766),MONTH(P766),DAY(P766)), IF(P766&gt;=DATE(YEAR(P766),MONTH(P766),1), IF(K766&gt;10, C766, IF(SUMIFS($K:$K, $C:$C, C766, $P:$P, "&gt;="&amp;DATE(YEAR(P766),MONTH(P766),1), $P:$P, "&lt;="&amp;EOMONTH(P766,0))&gt;10, C766, "")), ""))), "")</f>
        <v/>
      </c>
      <c r="U766" t="str">
        <f>IF(AND(P766&lt;&gt;"", P766&gt;=DATE(YEAR(P766),MONTH(P766),1), SUMIFS($K:$K, $C:$C, C766, $P:$P, "&gt;="&amp;DATE(YEAR(P766),MONTH(P766),1), $P:$P, "&lt;="&amp;EOMONTH(P766,0))&gt;10), K766, "")</f>
        <v/>
      </c>
      <c r="V766" t="str">
        <f>IF(AND(P766&lt;&gt;"", P766&gt;=DATE(YEAR(P766),MONTH(P766),1), SUMIFS($K:$K, $C:$C, C766, $P:$P, "&gt;="&amp;DATE(YEAR(P766),MONTH(P766),1), $P:$P, "&lt;="&amp;EOMONTH(P766,0))&gt;10), YEAR(P766), "")</f>
        <v/>
      </c>
      <c r="W766" t="str">
        <f>IF(AND(P766&lt;&gt;"", P766&gt;=DATE(YEAR(P766),MONTH(P766),1), SUMIFS($K:$K, $C:$C, C766, $P:$P, "&gt;="&amp;DATE(YEAR(P766),MONTH(P766),1), $P:$P, "&lt;="&amp;EOMONTH(P766,0))&gt;10), TEXT(P766, "MMMM"), "")</f>
        <v/>
      </c>
      <c r="X766" t="str" cm="1">
        <f t="array" ref="X766">IF(AND(P766&lt;&gt;"", P766&gt;=DATE(YEAR(P766),MONTH(P766),1), SUMIFS($K:$K, $C:$C, C766, $P:$P, "&gt;="&amp;DATE(YEAR(P766),MONTH(P766),1), $P:$P, "&lt;="&amp;EOMONTH(P766,0))&gt;10), _xlfn.TEXTJOIN(", ", TRUE, _xlfn._xlws.FILTER($R:$R, ($C:$C=C766) * ($P:$P&gt;=DATE(YEAR(P766),MONTH(P766),1)) * ($P:$P&lt;=EOMONTH(P766,0)))), "")</f>
        <v/>
      </c>
      <c r="Y766" t="str" cm="1">
        <f t="array" ref="Y766">IF(AND(P766&lt;&gt;"", P766&gt;=DATE(YEAR(P766),MONTH(P766),1), SUMIFS($K:$K, $C:$C, C766, $P:$P, "&gt;="&amp;DATE(YEAR(P766),MONTH(P766),1), $P:$P, "&lt;="&amp;EOMONTH(P766,0))&gt;10), _xlfn.TEXTJOIN(", ", TRUE, _xlfn._xlws.FILTER($S:$S, ($C:$C=C766) * ($P:$P&gt;=DATE(YEAR(P766),MONTH(P766),1)) * ($P:$P&lt;=EOMONTH(P766,0)))), "")</f>
        <v/>
      </c>
    </row>
    <row r="767" spans="1:25" x14ac:dyDescent="0.25">
      <c r="A767" s="83">
        <v>760</v>
      </c>
      <c r="B767" s="111" t="s">
        <v>26038</v>
      </c>
      <c r="C767" s="159" t="str">
        <f>_xlfn.XLOOKUP(D767,[1]!Data[CEDULA],[1]!Data[Nombre Completo],"No Existe",0,1)</f>
        <v>ONELL JUSTIN CERA BOLAÑO</v>
      </c>
      <c r="D767">
        <v>1140814061</v>
      </c>
      <c r="E767" s="139">
        <f>IFERROR(_xlfn.NUMBERVALUE(Data[[#This Row],[CEDULA ]],",","."),_xlfn.NUMBERVALUE(Data[[#This Row],[CEDULA ]],".",","))</f>
        <v>1140814061</v>
      </c>
      <c r="F767" s="139" t="str">
        <f>_xlfn.XLOOKUP(E767,[1]!Data[CEDULA],[1]!Data[CARGO],"No Existe",0,1)</f>
        <v>AUXILIAR</v>
      </c>
      <c r="G767" s="24" t="str">
        <f>_xlfn.XLOOKUP(E767,[1]!Data[CEDULA],[1]!Data[EMPRESA DONDE PRESTA SERVICIO],"No Existe",0,1)</f>
        <v>COMFAMILIAR ATLANTICO</v>
      </c>
      <c r="H767" s="24" t="str">
        <f>_xlfn.XLOOKUP(E767,[1]!Data[CEDULA],[1]!Data[UBICACIÓN],"No Existe",0,1)</f>
        <v>SUBSIDIO</v>
      </c>
      <c r="I767" s="24" t="s">
        <v>25912</v>
      </c>
      <c r="J767" s="111" t="str">
        <f>UPPER(TEXT(Data[[#This Row],[F. INICIO]],"mmmm"))</f>
        <v>NOVIEMBRE</v>
      </c>
      <c r="K767" s="13">
        <v>3</v>
      </c>
      <c r="L767" s="11" t="s">
        <v>94</v>
      </c>
      <c r="M767" s="9" t="s">
        <v>12770</v>
      </c>
      <c r="N767" s="141" t="str">
        <f>_xlfn.XLOOKUP(D767,[1]!Data[CEDULA],[1]!Data[EPS/SURA],"No Existe",0,1)</f>
        <v>EPS/SURA</v>
      </c>
      <c r="O767" s="11">
        <f>YEAR(Data[[#This Row],[F. INICIO]])</f>
        <v>2018</v>
      </c>
      <c r="P767" s="19">
        <v>43434</v>
      </c>
      <c r="Q767" s="19">
        <v>43436</v>
      </c>
      <c r="R767" s="24" t="s">
        <v>7682</v>
      </c>
      <c r="S767" s="92" t="str">
        <f>IF(Data[[#This Row],[TIPO DE INCAPACIDAD]]="LICENCIA DE PATERNIDAD","Licencia de paternidad",IF(Data[[#This Row],[TIPO DE INCAPACIDAD]]="LICENCIA DE LUTO","Licencia de Luto",_xlfn.IFNA(VLOOKUP(R767,'CIE-10 PARA RIPS'!$A$6:B13932,2,0),"No especificado")))</f>
        <v>Lumbago no especificado</v>
      </c>
      <c r="T767" t="str">
        <f>IF(P767&lt;&gt;"", IF(P767&gt;0, IF(P767&lt;=DATE(YEAR(P767),MONTH(P767),DAY(P767)), IF(P767&gt;=DATE(YEAR(P767),MONTH(P767),1), IF(K767&gt;10, C767, IF(SUMIFS($K:$K, $C:$C, C767, $P:$P, "&gt;="&amp;DATE(YEAR(P767),MONTH(P767),1), $P:$P, "&lt;="&amp;EOMONTH(P767,0))&gt;10, C767, "")), ""))), "")</f>
        <v/>
      </c>
      <c r="U767" t="str">
        <f>IF(AND(P767&lt;&gt;"", P767&gt;=DATE(YEAR(P767),MONTH(P767),1), SUMIFS($K:$K, $C:$C, C767, $P:$P, "&gt;="&amp;DATE(YEAR(P767),MONTH(P767),1), $P:$P, "&lt;="&amp;EOMONTH(P767,0))&gt;10), K767, "")</f>
        <v/>
      </c>
      <c r="V767" t="str">
        <f>IF(AND(P767&lt;&gt;"", P767&gt;=DATE(YEAR(P767),MONTH(P767),1), SUMIFS($K:$K, $C:$C, C767, $P:$P, "&gt;="&amp;DATE(YEAR(P767),MONTH(P767),1), $P:$P, "&lt;="&amp;EOMONTH(P767,0))&gt;10), YEAR(P767), "")</f>
        <v/>
      </c>
      <c r="W767" t="str">
        <f>IF(AND(P767&lt;&gt;"", P767&gt;=DATE(YEAR(P767),MONTH(P767),1), SUMIFS($K:$K, $C:$C, C767, $P:$P, "&gt;="&amp;DATE(YEAR(P767),MONTH(P767),1), $P:$P, "&lt;="&amp;EOMONTH(P767,0))&gt;10), TEXT(P767, "MMMM"), "")</f>
        <v/>
      </c>
      <c r="X767" t="str" cm="1">
        <f t="array" ref="X767">IF(AND(P767&lt;&gt;"", P767&gt;=DATE(YEAR(P767),MONTH(P767),1), SUMIFS($K:$K, $C:$C, C767, $P:$P, "&gt;="&amp;DATE(YEAR(P767),MONTH(P767),1), $P:$P, "&lt;="&amp;EOMONTH(P767,0))&gt;10), _xlfn.TEXTJOIN(", ", TRUE, _xlfn._xlws.FILTER($R:$R, ($C:$C=C767) * ($P:$P&gt;=DATE(YEAR(P767),MONTH(P767),1)) * ($P:$P&lt;=EOMONTH(P767,0)))), "")</f>
        <v/>
      </c>
      <c r="Y767" t="str" cm="1">
        <f t="array" ref="Y767">IF(AND(P767&lt;&gt;"", P767&gt;=DATE(YEAR(P767),MONTH(P767),1), SUMIFS($K:$K, $C:$C, C767, $P:$P, "&gt;="&amp;DATE(YEAR(P767),MONTH(P767),1), $P:$P, "&lt;="&amp;EOMONTH(P767,0))&gt;10), _xlfn.TEXTJOIN(", ", TRUE, _xlfn._xlws.FILTER($S:$S, ($C:$C=C767) * ($P:$P&gt;=DATE(YEAR(P767),MONTH(P767),1)) * ($P:$P&lt;=EOMONTH(P767,0)))), "")</f>
        <v/>
      </c>
    </row>
    <row r="768" spans="1:25" x14ac:dyDescent="0.25">
      <c r="A768" s="83">
        <v>761</v>
      </c>
      <c r="B768" s="111" t="s">
        <v>26038</v>
      </c>
      <c r="C768" s="159" t="str">
        <f>_xlfn.XLOOKUP(D768,[1]!Data[CEDULA],[1]!Data[Nombre Completo],"No Existe",0,1)</f>
        <v>LARRY GUILLERMO HERNANDEZ ARGUELLES</v>
      </c>
      <c r="D768" s="163">
        <v>1143123692</v>
      </c>
      <c r="E768" s="140">
        <f>IFERROR(_xlfn.NUMBERVALUE(Data[[#This Row],[CEDULA ]],",","."),_xlfn.NUMBERVALUE(Data[[#This Row],[CEDULA ]],".",","))</f>
        <v>1143123692</v>
      </c>
      <c r="F768" s="140" t="str">
        <f>_xlfn.XLOOKUP(E768,[1]!Data[CEDULA],[1]!Data[CARGO],"No Existe",0,1)</f>
        <v>CAJERO(A)</v>
      </c>
      <c r="G768" s="11" t="str">
        <f>_xlfn.XLOOKUP(E768,[1]!Data[CEDULA],[1]!Data[EMPRESA DONDE PRESTA SERVICIO],"No Existe",0,1)</f>
        <v>COMFAMILIAR ATLANTICO</v>
      </c>
      <c r="H768" s="11" t="str">
        <f>_xlfn.XLOOKUP(E768,[1]!Data[CEDULA],[1]!Data[UBICACIÓN],"No Existe",0,1)</f>
        <v>C.A. VIVA QUILLA</v>
      </c>
      <c r="I768" s="9" t="s">
        <v>25912</v>
      </c>
      <c r="J768" s="111" t="str">
        <f>UPPER(TEXT(Data[[#This Row],[F. INICIO]],"mmmm"))</f>
        <v>JULIO</v>
      </c>
      <c r="K768" s="25">
        <v>3</v>
      </c>
      <c r="L768" s="11" t="s">
        <v>5</v>
      </c>
      <c r="M768" s="11" t="s">
        <v>25630</v>
      </c>
      <c r="N768" s="141" t="str">
        <f>_xlfn.XLOOKUP(D768,[1]!Data[CEDULA],[1]!Data[EPS/SURA],"No Existe",0,1)</f>
        <v>SALUD TOTAL</v>
      </c>
      <c r="O768" s="5">
        <f>YEAR(Data[[#This Row],[F. INICIO]])</f>
        <v>2017</v>
      </c>
      <c r="P768" s="19">
        <v>42944</v>
      </c>
      <c r="Q768" s="19">
        <v>42977</v>
      </c>
      <c r="R768" s="24" t="s">
        <v>7682</v>
      </c>
      <c r="S768" s="92" t="str">
        <f>IF(Data[[#This Row],[TIPO DE INCAPACIDAD]]="LICENCIA DE PATERNIDAD","Licencia de paternidad",IF(Data[[#This Row],[TIPO DE INCAPACIDAD]]="LICENCIA DE LUTO","Licencia de Luto",_xlfn.IFNA(VLOOKUP(R768,'CIE-10 PARA RIPS'!$A$6:B13933,2,0),"No especificado")))</f>
        <v>Lumbago no especificado</v>
      </c>
      <c r="T768" t="str">
        <f>IF(P768&lt;&gt;"", IF(P768&gt;0, IF(P768&lt;=DATE(YEAR(P768),MONTH(P768),DAY(P768)), IF(P768&gt;=DATE(YEAR(P768),MONTH(P768),1), IF(K768&gt;10, C768, IF(SUMIFS($K:$K, $C:$C, C768, $P:$P, "&gt;="&amp;DATE(YEAR(P768),MONTH(P768),1), $P:$P, "&lt;="&amp;EOMONTH(P768,0))&gt;10, C768, "")), ""))), "")</f>
        <v/>
      </c>
      <c r="U768" t="str">
        <f>IF(AND(P768&lt;&gt;"", P768&gt;=DATE(YEAR(P768),MONTH(P768),1), SUMIFS($K:$K, $C:$C, C768, $P:$P, "&gt;="&amp;DATE(YEAR(P768),MONTH(P768),1), $P:$P, "&lt;="&amp;EOMONTH(P768,0))&gt;10), K768, "")</f>
        <v/>
      </c>
      <c r="V768" t="str">
        <f>IF(AND(P768&lt;&gt;"", P768&gt;=DATE(YEAR(P768),MONTH(P768),1), SUMIFS($K:$K, $C:$C, C768, $P:$P, "&gt;="&amp;DATE(YEAR(P768),MONTH(P768),1), $P:$P, "&lt;="&amp;EOMONTH(P768,0))&gt;10), YEAR(P768), "")</f>
        <v/>
      </c>
      <c r="W768" t="str">
        <f>IF(AND(P768&lt;&gt;"", P768&gt;=DATE(YEAR(P768),MONTH(P768),1), SUMIFS($K:$K, $C:$C, C768, $P:$P, "&gt;="&amp;DATE(YEAR(P768),MONTH(P768),1), $P:$P, "&lt;="&amp;EOMONTH(P768,0))&gt;10), TEXT(P768, "MMMM"), "")</f>
        <v/>
      </c>
      <c r="X768" t="str" cm="1">
        <f t="array" ref="X768">IF(AND(P768&lt;&gt;"", P768&gt;=DATE(YEAR(P768),MONTH(P768),1), SUMIFS($K:$K, $C:$C, C768, $P:$P, "&gt;="&amp;DATE(YEAR(P768),MONTH(P768),1), $P:$P, "&lt;="&amp;EOMONTH(P768,0))&gt;10), _xlfn.TEXTJOIN(", ", TRUE, _xlfn._xlws.FILTER($R:$R, ($C:$C=C768) * ($P:$P&gt;=DATE(YEAR(P768),MONTH(P768),1)) * ($P:$P&lt;=EOMONTH(P768,0)))), "")</f>
        <v/>
      </c>
      <c r="Y768" t="str" cm="1">
        <f t="array" ref="Y768">IF(AND(P768&lt;&gt;"", P768&gt;=DATE(YEAR(P768),MONTH(P768),1), SUMIFS($K:$K, $C:$C, C768, $P:$P, "&gt;="&amp;DATE(YEAR(P768),MONTH(P768),1), $P:$P, "&lt;="&amp;EOMONTH(P768,0))&gt;10), _xlfn.TEXTJOIN(", ", TRUE, _xlfn._xlws.FILTER($S:$S, ($C:$C=C768) * ($P:$P&gt;=DATE(YEAR(P768),MONTH(P768),1)) * ($P:$P&lt;=EOMONTH(P768,0)))), "")</f>
        <v/>
      </c>
    </row>
    <row r="769" spans="1:25" ht="30" x14ac:dyDescent="0.25">
      <c r="A769" s="83">
        <v>762</v>
      </c>
      <c r="B769" s="111" t="s">
        <v>26038</v>
      </c>
      <c r="C769" s="159" t="str">
        <f>_xlfn.XLOOKUP(D769,[1]!Data[CEDULA],[1]!Data[Nombre Completo],"No Existe",0,1)</f>
        <v>CESAR AUGUSTO HENAO DE LA CRUZ</v>
      </c>
      <c r="D769" s="163">
        <v>1129564190</v>
      </c>
      <c r="E769" s="140">
        <f>IFERROR(_xlfn.NUMBERVALUE(Data[[#This Row],[CEDULA ]],",","."),_xlfn.NUMBERVALUE(Data[[#This Row],[CEDULA ]],".",","))</f>
        <v>1129564190</v>
      </c>
      <c r="F769" s="140" t="str">
        <f>_xlfn.XLOOKUP(E769,[1]!Data[CEDULA],[1]!Data[CARGO],"No Existe",0,1)</f>
        <v>SUPERNUMERARIO(A)</v>
      </c>
      <c r="G769" s="11" t="str">
        <f>_xlfn.XLOOKUP(E769,[1]!Data[CEDULA],[1]!Data[EMPRESA DONDE PRESTA SERVICIO],"No Existe",0,1)</f>
        <v>COMFAMILIAR ATLANTICO</v>
      </c>
      <c r="H769" s="11" t="str">
        <f>_xlfn.XLOOKUP(E769,[1]!Data[CEDULA],[1]!Data[UBICACIÓN],"No Existe",0,1)</f>
        <v>SEDE CARIBE</v>
      </c>
      <c r="I769" s="11" t="s">
        <v>25912</v>
      </c>
      <c r="J769" s="111" t="str">
        <f>UPPER(TEXT(Data[[#This Row],[F. INICIO]],"mmmm"))</f>
        <v>AGOSTO</v>
      </c>
      <c r="K769" s="13">
        <v>2</v>
      </c>
      <c r="L769" s="11" t="s">
        <v>5</v>
      </c>
      <c r="M769" s="11" t="s">
        <v>25630</v>
      </c>
      <c r="N769" s="141" t="str">
        <f>_xlfn.XLOOKUP(D769,[1]!Data[CEDULA],[1]!Data[EPS/SURA],"No Existe",0,1)</f>
        <v>SALUD TOTAL</v>
      </c>
      <c r="O769" s="5">
        <f>YEAR(Data[[#This Row],[F. INICIO]])</f>
        <v>2017</v>
      </c>
      <c r="P769" s="19">
        <v>42976</v>
      </c>
      <c r="Q769" s="7">
        <v>42977</v>
      </c>
      <c r="R769" s="11" t="s">
        <v>8927</v>
      </c>
      <c r="S769" s="92" t="str">
        <f>IF(Data[[#This Row],[TIPO DE INCAPACIDAD]]="LICENCIA DE PATERNIDAD","Licencia de paternidad",IF(Data[[#This Row],[TIPO DE INCAPACIDAD]]="LICENCIA DE LUTO","Licencia de Luto",_xlfn.IFNA(VLOOKUP(R769,'CIE-10 PARA RIPS'!$A$6:B13934,2,0),"No especificado")))</f>
        <v>Amigdalitis aguda debida a otros microorganismos especificados</v>
      </c>
      <c r="T769" t="str">
        <f>IF(P769&lt;&gt;"", IF(P769&gt;0, IF(P769&lt;=DATE(YEAR(P769),MONTH(P769),DAY(P769)), IF(P769&gt;=DATE(YEAR(P769),MONTH(P769),1), IF(K769&gt;10, C769, IF(SUMIFS($K:$K, $C:$C, C769, $P:$P, "&gt;="&amp;DATE(YEAR(P769),MONTH(P769),1), $P:$P, "&lt;="&amp;EOMONTH(P769,0))&gt;10, C769, "")), ""))), "")</f>
        <v/>
      </c>
      <c r="U769" t="str">
        <f>IF(AND(P769&lt;&gt;"", P769&gt;=DATE(YEAR(P769),MONTH(P769),1), SUMIFS($K:$K, $C:$C, C769, $P:$P, "&gt;="&amp;DATE(YEAR(P769),MONTH(P769),1), $P:$P, "&lt;="&amp;EOMONTH(P769,0))&gt;10), K769, "")</f>
        <v/>
      </c>
      <c r="V769" t="str">
        <f>IF(AND(P769&lt;&gt;"", P769&gt;=DATE(YEAR(P769),MONTH(P769),1), SUMIFS($K:$K, $C:$C, C769, $P:$P, "&gt;="&amp;DATE(YEAR(P769),MONTH(P769),1), $P:$P, "&lt;="&amp;EOMONTH(P769,0))&gt;10), YEAR(P769), "")</f>
        <v/>
      </c>
      <c r="W769" t="str">
        <f>IF(AND(P769&lt;&gt;"", P769&gt;=DATE(YEAR(P769),MONTH(P769),1), SUMIFS($K:$K, $C:$C, C769, $P:$P, "&gt;="&amp;DATE(YEAR(P769),MONTH(P769),1), $P:$P, "&lt;="&amp;EOMONTH(P769,0))&gt;10), TEXT(P769, "MMMM"), "")</f>
        <v/>
      </c>
      <c r="X769" t="str" cm="1">
        <f t="array" ref="X769">IF(AND(P769&lt;&gt;"", P769&gt;=DATE(YEAR(P769),MONTH(P769),1), SUMIFS($K:$K, $C:$C, C769, $P:$P, "&gt;="&amp;DATE(YEAR(P769),MONTH(P769),1), $P:$P, "&lt;="&amp;EOMONTH(P769,0))&gt;10), _xlfn.TEXTJOIN(", ", TRUE, _xlfn._xlws.FILTER($R:$R, ($C:$C=C769) * ($P:$P&gt;=DATE(YEAR(P769),MONTH(P769),1)) * ($P:$P&lt;=EOMONTH(P769,0)))), "")</f>
        <v/>
      </c>
      <c r="Y769" t="str" cm="1">
        <f t="array" ref="Y769">IF(AND(P769&lt;&gt;"", P769&gt;=DATE(YEAR(P769),MONTH(P769),1), SUMIFS($K:$K, $C:$C, C769, $P:$P, "&gt;="&amp;DATE(YEAR(P769),MONTH(P769),1), $P:$P, "&lt;="&amp;EOMONTH(P769,0))&gt;10), _xlfn.TEXTJOIN(", ", TRUE, _xlfn._xlws.FILTER($S:$S, ($C:$C=C769) * ($P:$P&gt;=DATE(YEAR(P769),MONTH(P769),1)) * ($P:$P&lt;=EOMONTH(P769,0)))), "")</f>
        <v/>
      </c>
    </row>
    <row r="770" spans="1:25" x14ac:dyDescent="0.25">
      <c r="A770" s="83">
        <v>763</v>
      </c>
      <c r="B770" s="111" t="s">
        <v>26038</v>
      </c>
      <c r="C770" s="159" t="str">
        <f>_xlfn.XLOOKUP(D770,[1]!Data[CEDULA],[1]!Data[Nombre Completo],"No Existe",0,1)</f>
        <v>IVAN DARIO MOLINA ARTETA</v>
      </c>
      <c r="D770" s="163">
        <v>1044392901</v>
      </c>
      <c r="E770" s="140">
        <f>IFERROR(_xlfn.NUMBERVALUE(Data[[#This Row],[CEDULA ]],",","."),_xlfn.NUMBERVALUE(Data[[#This Row],[CEDULA ]],".",","))</f>
        <v>1044392901</v>
      </c>
      <c r="F770" s="140" t="str">
        <f>_xlfn.XLOOKUP(E770,[1]!Data[CEDULA],[1]!Data[CARGO],"No Existe",0,1)</f>
        <v>SUPERNUMERARIO(A)</v>
      </c>
      <c r="G770" s="11" t="str">
        <f>_xlfn.XLOOKUP(E770,[1]!Data[CEDULA],[1]!Data[EMPRESA DONDE PRESTA SERVICIO],"No Existe",0,1)</f>
        <v>COMFAMILIAR ATLANTICO</v>
      </c>
      <c r="H770" s="11" t="str">
        <f>_xlfn.XLOOKUP(E770,[1]!Data[CEDULA],[1]!Data[UBICACIÓN],"No Existe",0,1)</f>
        <v>TURIPANA</v>
      </c>
      <c r="I770" s="11" t="s">
        <v>25912</v>
      </c>
      <c r="J770" s="111" t="str">
        <f>UPPER(TEXT(Data[[#This Row],[F. INICIO]],"mmmm"))</f>
        <v>AGOSTO</v>
      </c>
      <c r="K770" s="13">
        <v>7</v>
      </c>
      <c r="L770" s="11" t="s">
        <v>5</v>
      </c>
      <c r="M770" s="11" t="s">
        <v>25630</v>
      </c>
      <c r="N770" s="141" t="str">
        <f>_xlfn.XLOOKUP(D770,[1]!Data[CEDULA],[1]!Data[EPS/SURA],"No Existe",0,1)</f>
        <v>EPS/SURA</v>
      </c>
      <c r="O770" s="5">
        <f>YEAR(Data[[#This Row],[F. INICIO]])</f>
        <v>2017</v>
      </c>
      <c r="P770" s="19">
        <v>42964</v>
      </c>
      <c r="Q770" s="7">
        <v>42970</v>
      </c>
      <c r="R770" s="11" t="s">
        <v>11945</v>
      </c>
      <c r="S770" s="92" t="str">
        <f>IF(Data[[#This Row],[TIPO DE INCAPACIDAD]]="LICENCIA DE PATERNIDAD","Licencia de paternidad",IF(Data[[#This Row],[TIPO DE INCAPACIDAD]]="LICENCIA DE LUTO","Licencia de Luto",_xlfn.IFNA(VLOOKUP(R770,'CIE-10 PARA RIPS'!$A$6:B13935,2,0),"No especificado")))</f>
        <v>Parotiditis, sin complicaciones</v>
      </c>
      <c r="T770" t="str">
        <f>IF(P770&lt;&gt;"", IF(P770&gt;0, IF(P770&lt;=DATE(YEAR(P770),MONTH(P770),DAY(P770)), IF(P770&gt;=DATE(YEAR(P770),MONTH(P770),1), IF(K770&gt;10, C770, IF(SUMIFS($K:$K, $C:$C, C770, $P:$P, "&gt;="&amp;DATE(YEAR(P770),MONTH(P770),1), $P:$P, "&lt;="&amp;EOMONTH(P770,0))&gt;10, C770, "")), ""))), "")</f>
        <v/>
      </c>
      <c r="U770" t="str">
        <f>IF(AND(P770&lt;&gt;"", P770&gt;=DATE(YEAR(P770),MONTH(P770),1), SUMIFS($K:$K, $C:$C, C770, $P:$P, "&gt;="&amp;DATE(YEAR(P770),MONTH(P770),1), $P:$P, "&lt;="&amp;EOMONTH(P770,0))&gt;10), K770, "")</f>
        <v/>
      </c>
      <c r="V770" t="str">
        <f>IF(AND(P770&lt;&gt;"", P770&gt;=DATE(YEAR(P770),MONTH(P770),1), SUMIFS($K:$K, $C:$C, C770, $P:$P, "&gt;="&amp;DATE(YEAR(P770),MONTH(P770),1), $P:$P, "&lt;="&amp;EOMONTH(P770,0))&gt;10), YEAR(P770), "")</f>
        <v/>
      </c>
      <c r="W770" t="str">
        <f>IF(AND(P770&lt;&gt;"", P770&gt;=DATE(YEAR(P770),MONTH(P770),1), SUMIFS($K:$K, $C:$C, C770, $P:$P, "&gt;="&amp;DATE(YEAR(P770),MONTH(P770),1), $P:$P, "&lt;="&amp;EOMONTH(P770,0))&gt;10), TEXT(P770, "MMMM"), "")</f>
        <v/>
      </c>
      <c r="X770" t="str" cm="1">
        <f t="array" ref="X770">IF(AND(P770&lt;&gt;"", P770&gt;=DATE(YEAR(P770),MONTH(P770),1), SUMIFS($K:$K, $C:$C, C770, $P:$P, "&gt;="&amp;DATE(YEAR(P770),MONTH(P770),1), $P:$P, "&lt;="&amp;EOMONTH(P770,0))&gt;10), _xlfn.TEXTJOIN(", ", TRUE, _xlfn._xlws.FILTER($R:$R, ($C:$C=C770) * ($P:$P&gt;=DATE(YEAR(P770),MONTH(P770),1)) * ($P:$P&lt;=EOMONTH(P770,0)))), "")</f>
        <v/>
      </c>
      <c r="Y770" t="str" cm="1">
        <f t="array" ref="Y770">IF(AND(P770&lt;&gt;"", P770&gt;=DATE(YEAR(P770),MONTH(P770),1), SUMIFS($K:$K, $C:$C, C770, $P:$P, "&gt;="&amp;DATE(YEAR(P770),MONTH(P770),1), $P:$P, "&lt;="&amp;EOMONTH(P770,0))&gt;10), _xlfn.TEXTJOIN(", ", TRUE, _xlfn._xlws.FILTER($S:$S, ($C:$C=C770) * ($P:$P&gt;=DATE(YEAR(P770),MONTH(P770),1)) * ($P:$P&lt;=EOMONTH(P770,0)))), "")</f>
        <v/>
      </c>
    </row>
    <row r="771" spans="1:25" ht="30" x14ac:dyDescent="0.25">
      <c r="A771" s="83">
        <v>764</v>
      </c>
      <c r="B771" s="111" t="s">
        <v>26038</v>
      </c>
      <c r="C771" s="159" t="str">
        <f>_xlfn.XLOOKUP(D771,[1]!Data[CEDULA],[1]!Data[Nombre Completo],"No Existe",0,1)</f>
        <v>ZAMIT  SOLANO MEJIA</v>
      </c>
      <c r="D771" s="163">
        <v>1048205563</v>
      </c>
      <c r="E771" s="140">
        <f>IFERROR(_xlfn.NUMBERVALUE(Data[[#This Row],[CEDULA ]],",","."),_xlfn.NUMBERVALUE(Data[[#This Row],[CEDULA ]],".",","))</f>
        <v>1048205563</v>
      </c>
      <c r="F771" s="140" t="str">
        <f>_xlfn.XLOOKUP(E771,[1]!Data[CEDULA],[1]!Data[CARGO],"No Existe",0,1)</f>
        <v>AUXILIAR DE PRIMEROS AUXILIOS</v>
      </c>
      <c r="G771" s="11" t="str">
        <f>_xlfn.XLOOKUP(E771,[1]!Data[CEDULA],[1]!Data[EMPRESA DONDE PRESTA SERVICIO],"No Existe",0,1)</f>
        <v>COMFAMILIAR ATLANTICO</v>
      </c>
      <c r="H771" s="11" t="str">
        <f>_xlfn.XLOOKUP(E771,[1]!Data[CEDULA],[1]!Data[UBICACIÓN],"No Existe",0,1)</f>
        <v>CENTRO RECREACIONAL TURIPANA</v>
      </c>
      <c r="I771" s="11" t="s">
        <v>25912</v>
      </c>
      <c r="J771" s="111" t="str">
        <f>UPPER(TEXT(Data[[#This Row],[F. INICIO]],"mmmm"))</f>
        <v>SEPTIEMBRE</v>
      </c>
      <c r="K771" s="13">
        <v>29</v>
      </c>
      <c r="L771" s="11" t="s">
        <v>94</v>
      </c>
      <c r="M771" s="9" t="s">
        <v>12770</v>
      </c>
      <c r="N771" s="141" t="str">
        <f>_xlfn.XLOOKUP(D771,[1]!Data[CEDULA],[1]!Data[EPS/SURA],"No Existe",0,1)</f>
        <v>NUEVA E.P.S.</v>
      </c>
      <c r="O771" s="5">
        <f>YEAR(Data[[#This Row],[F. INICIO]])</f>
        <v>2017</v>
      </c>
      <c r="P771" s="19">
        <v>42980</v>
      </c>
      <c r="Q771" s="7">
        <v>43008</v>
      </c>
      <c r="R771" s="9" t="s">
        <v>4811</v>
      </c>
      <c r="S771" s="92" t="str">
        <f>IF(Data[[#This Row],[TIPO DE INCAPACIDAD]]="LICENCIA DE PATERNIDAD","Licencia de paternidad",IF(Data[[#This Row],[TIPO DE INCAPACIDAD]]="LICENCIA DE LUTO","Licencia de Luto",_xlfn.IFNA(VLOOKUP(R771,'CIE-10 PARA RIPS'!$A$6:B13936,2,0),"No especificado")))</f>
        <v>Esguinces y torceduras que comprometen los ligamentos laterales (externo) (interno) de la rodilla</v>
      </c>
      <c r="T771" t="str">
        <f>IF(P771&lt;&gt;"", IF(P771&gt;0, IF(P771&lt;=DATE(YEAR(P771),MONTH(P771),DAY(P771)), IF(P771&gt;=DATE(YEAR(P771),MONTH(P771),1), IF(K771&gt;10, C771, IF(SUMIFS($K:$K, $C:$C, C771, $P:$P, "&gt;="&amp;DATE(YEAR(P771),MONTH(P771),1), $P:$P, "&lt;="&amp;EOMONTH(P771,0))&gt;10, C771, "")), ""))), "")</f>
        <v>ZAMIT  SOLANO MEJIA</v>
      </c>
      <c r="U771">
        <f>IF(AND(P771&lt;&gt;"", P771&gt;=DATE(YEAR(P771),MONTH(P771),1), SUMIFS($K:$K, $C:$C, C771, $P:$P, "&gt;="&amp;DATE(YEAR(P771),MONTH(P771),1), $P:$P, "&lt;="&amp;EOMONTH(P771,0))&gt;10), K771, "")</f>
        <v>29</v>
      </c>
      <c r="V771">
        <f>IF(AND(P771&lt;&gt;"", P771&gt;=DATE(YEAR(P771),MONTH(P771),1), SUMIFS($K:$K, $C:$C, C771, $P:$P, "&gt;="&amp;DATE(YEAR(P771),MONTH(P771),1), $P:$P, "&lt;="&amp;EOMONTH(P771,0))&gt;10), YEAR(P771), "")</f>
        <v>2017</v>
      </c>
      <c r="W771" t="str">
        <f>IF(AND(P771&lt;&gt;"", P771&gt;=DATE(YEAR(P771),MONTH(P771),1), SUMIFS($K:$K, $C:$C, C771, $P:$P, "&gt;="&amp;DATE(YEAR(P771),MONTH(P771),1), $P:$P, "&lt;="&amp;EOMONTH(P771,0))&gt;10), TEXT(P771, "MMMM"), "")</f>
        <v>septiembre</v>
      </c>
      <c r="X771" t="str" cm="1">
        <f t="array" ref="X771">IF(AND(P771&lt;&gt;"", P771&gt;=DATE(YEAR(P771),MONTH(P771),1), SUMIFS($K:$K, $C:$C, C771, $P:$P, "&gt;="&amp;DATE(YEAR(P771),MONTH(P771),1), $P:$P, "&lt;="&amp;EOMONTH(P771,0))&gt;10), _xlfn.TEXTJOIN(", ", TRUE, _xlfn._xlws.FILTER($R:$R, ($C:$C=C771) * ($P:$P&gt;=DATE(YEAR(P771),MONTH(P771),1)) * ($P:$P&lt;=EOMONTH(P771,0)))), "")</f>
        <v>S834</v>
      </c>
      <c r="Y771" t="str" cm="1">
        <f t="array" ref="Y771">IF(AND(P771&lt;&gt;"", P771&gt;=DATE(YEAR(P771),MONTH(P771),1), SUMIFS($K:$K, $C:$C, C771, $P:$P, "&gt;="&amp;DATE(YEAR(P771),MONTH(P771),1), $P:$P, "&lt;="&amp;EOMONTH(P771,0))&gt;10), _xlfn.TEXTJOIN(", ", TRUE, _xlfn._xlws.FILTER($S:$S, ($C:$C=C771) * ($P:$P&gt;=DATE(YEAR(P771),MONTH(P771),1)) * ($P:$P&lt;=EOMONTH(P771,0)))), "")</f>
        <v>Esguinces y torceduras que comprometen los ligamentos laterales (externo) (interno) de la rodilla</v>
      </c>
    </row>
    <row r="772" spans="1:25" ht="30" x14ac:dyDescent="0.25">
      <c r="A772" s="83">
        <v>765</v>
      </c>
      <c r="B772" s="111" t="s">
        <v>26038</v>
      </c>
      <c r="C772" s="159" t="str">
        <f>_xlfn.XLOOKUP(D772,[1]!Data[CEDULA],[1]!Data[Nombre Completo],"No Existe",0,1)</f>
        <v>ZAMIT  SOLANO MEJIA</v>
      </c>
      <c r="D772" s="163">
        <v>1048205563</v>
      </c>
      <c r="E772" s="140">
        <f>IFERROR(_xlfn.NUMBERVALUE(Data[[#This Row],[CEDULA ]],",","."),_xlfn.NUMBERVALUE(Data[[#This Row],[CEDULA ]],".",","))</f>
        <v>1048205563</v>
      </c>
      <c r="F772" s="140" t="str">
        <f>_xlfn.XLOOKUP(E772,[1]!Data[CEDULA],[1]!Data[CARGO],"No Existe",0,1)</f>
        <v>AUXILIAR DE PRIMEROS AUXILIOS</v>
      </c>
      <c r="G772" s="11" t="str">
        <f>_xlfn.XLOOKUP(E772,[1]!Data[CEDULA],[1]!Data[EMPRESA DONDE PRESTA SERVICIO],"No Existe",0,1)</f>
        <v>COMFAMILIAR ATLANTICO</v>
      </c>
      <c r="H772" s="11" t="str">
        <f>_xlfn.XLOOKUP(E772,[1]!Data[CEDULA],[1]!Data[UBICACIÓN],"No Existe",0,1)</f>
        <v>CENTRO RECREACIONAL TURIPANA</v>
      </c>
      <c r="I772" s="11" t="s">
        <v>25912</v>
      </c>
      <c r="J772" s="111" t="str">
        <f>UPPER(TEXT(Data[[#This Row],[F. INICIO]],"mmmm"))</f>
        <v>OCTUBRE</v>
      </c>
      <c r="K772" s="13">
        <v>1</v>
      </c>
      <c r="L772" s="11" t="s">
        <v>94</v>
      </c>
      <c r="M772" s="9" t="s">
        <v>12770</v>
      </c>
      <c r="N772" s="141" t="str">
        <f>_xlfn.XLOOKUP(D772,[1]!Data[CEDULA],[1]!Data[EPS/SURA],"No Existe",0,1)</f>
        <v>NUEVA E.P.S.</v>
      </c>
      <c r="O772" s="5">
        <f>YEAR(Data[[#This Row],[F. INICIO]])</f>
        <v>2017</v>
      </c>
      <c r="P772" s="19">
        <v>43009</v>
      </c>
      <c r="Q772" s="7">
        <v>43009</v>
      </c>
      <c r="R772" s="9" t="s">
        <v>4811</v>
      </c>
      <c r="S772" s="92" t="str">
        <f>IF(Data[[#This Row],[TIPO DE INCAPACIDAD]]="LICENCIA DE PATERNIDAD","Licencia de paternidad",IF(Data[[#This Row],[TIPO DE INCAPACIDAD]]="LICENCIA DE LUTO","Licencia de Luto",_xlfn.IFNA(VLOOKUP(R772,'CIE-10 PARA RIPS'!$A$6:B13937,2,0),"No especificado")))</f>
        <v>Esguinces y torceduras que comprometen los ligamentos laterales (externo) (interno) de la rodilla</v>
      </c>
      <c r="T772" t="str">
        <f>IF(P772&lt;&gt;"", IF(P772&gt;0, IF(P772&lt;=DATE(YEAR(P772),MONTH(P772),DAY(P772)), IF(P772&gt;=DATE(YEAR(P772),MONTH(P772),1), IF(K772&gt;10, C772, IF(SUMIFS($K:$K, $C:$C, C772, $P:$P, "&gt;="&amp;DATE(YEAR(P772),MONTH(P772),1), $P:$P, "&lt;="&amp;EOMONTH(P772,0))&gt;10, C772, "")), ""))), "")</f>
        <v/>
      </c>
      <c r="U772" t="str">
        <f>IF(AND(P772&lt;&gt;"", P772&gt;=DATE(YEAR(P772),MONTH(P772),1), SUMIFS($K:$K, $C:$C, C772, $P:$P, "&gt;="&amp;DATE(YEAR(P772),MONTH(P772),1), $P:$P, "&lt;="&amp;EOMONTH(P772,0))&gt;10), K772, "")</f>
        <v/>
      </c>
      <c r="V772" t="str">
        <f>IF(AND(P772&lt;&gt;"", P772&gt;=DATE(YEAR(P772),MONTH(P772),1), SUMIFS($K:$K, $C:$C, C772, $P:$P, "&gt;="&amp;DATE(YEAR(P772),MONTH(P772),1), $P:$P, "&lt;="&amp;EOMONTH(P772,0))&gt;10), YEAR(P772), "")</f>
        <v/>
      </c>
      <c r="W772" t="str">
        <f>IF(AND(P772&lt;&gt;"", P772&gt;=DATE(YEAR(P772),MONTH(P772),1), SUMIFS($K:$K, $C:$C, C772, $P:$P, "&gt;="&amp;DATE(YEAR(P772),MONTH(P772),1), $P:$P, "&lt;="&amp;EOMONTH(P772,0))&gt;10), TEXT(P772, "MMMM"), "")</f>
        <v/>
      </c>
      <c r="X772" t="str" cm="1">
        <f t="array" ref="X772">IF(AND(P772&lt;&gt;"", P772&gt;=DATE(YEAR(P772),MONTH(P772),1), SUMIFS($K:$K, $C:$C, C772, $P:$P, "&gt;="&amp;DATE(YEAR(P772),MONTH(P772),1), $P:$P, "&lt;="&amp;EOMONTH(P772,0))&gt;10), _xlfn.TEXTJOIN(", ", TRUE, _xlfn._xlws.FILTER($R:$R, ($C:$C=C772) * ($P:$P&gt;=DATE(YEAR(P772),MONTH(P772),1)) * ($P:$P&lt;=EOMONTH(P772,0)))), "")</f>
        <v/>
      </c>
      <c r="Y772" t="str" cm="1">
        <f t="array" ref="Y772">IF(AND(P772&lt;&gt;"", P772&gt;=DATE(YEAR(P772),MONTH(P772),1), SUMIFS($K:$K, $C:$C, C772, $P:$P, "&gt;="&amp;DATE(YEAR(P772),MONTH(P772),1), $P:$P, "&lt;="&amp;EOMONTH(P772,0))&gt;10), _xlfn.TEXTJOIN(", ", TRUE, _xlfn._xlws.FILTER($S:$S, ($C:$C=C772) * ($P:$P&gt;=DATE(YEAR(P772),MONTH(P772),1)) * ($P:$P&lt;=EOMONTH(P772,0)))), "")</f>
        <v/>
      </c>
    </row>
    <row r="773" spans="1:25" x14ac:dyDescent="0.25">
      <c r="A773" s="83">
        <v>766</v>
      </c>
      <c r="B773" s="111" t="s">
        <v>26038</v>
      </c>
      <c r="C773" s="159" t="str">
        <f>_xlfn.XLOOKUP(D773,[1]!Data[CEDULA],[1]!Data[Nombre Completo],"No Existe",0,1)</f>
        <v>OSCAR EDUARDO MOLINA MOLINA</v>
      </c>
      <c r="D773">
        <v>3731172</v>
      </c>
      <c r="E773" s="139">
        <f>IFERROR(_xlfn.NUMBERVALUE(Data[[#This Row],[CEDULA ]],",","."),_xlfn.NUMBERVALUE(Data[[#This Row],[CEDULA ]],".",","))</f>
        <v>3731172</v>
      </c>
      <c r="F773" s="139" t="str">
        <f>_xlfn.XLOOKUP(E773,[1]!Data[CEDULA],[1]!Data[CARGO],"No Existe",0,1)</f>
        <v>SUPERNUMERARIO(A)</v>
      </c>
      <c r="G773" s="24" t="str">
        <f>_xlfn.XLOOKUP(E773,[1]!Data[CEDULA],[1]!Data[EMPRESA DONDE PRESTA SERVICIO],"No Existe",0,1)</f>
        <v>COMFAMILIAR ATLANTICO</v>
      </c>
      <c r="H773" s="24" t="str">
        <f>_xlfn.XLOOKUP(E773,[1]!Data[CEDULA],[1]!Data[UBICACIÓN],"No Existe",0,1)</f>
        <v>CENTRO RECREACIONAL TURIPANA</v>
      </c>
      <c r="I773" s="24" t="s">
        <v>25912</v>
      </c>
      <c r="J773" s="111" t="str">
        <f>UPPER(TEXT(Data[[#This Row],[F. INICIO]],"mmmm"))</f>
        <v>SEPTIEMBRE</v>
      </c>
      <c r="K773" s="13">
        <v>1</v>
      </c>
      <c r="L773" s="11" t="s">
        <v>5</v>
      </c>
      <c r="M773" s="11" t="s">
        <v>25630</v>
      </c>
      <c r="N773" s="141" t="str">
        <f>_xlfn.XLOOKUP(D773,[1]!Data[CEDULA],[1]!Data[EPS/SURA],"No Existe",0,1)</f>
        <v>FAMISANAR</v>
      </c>
      <c r="O773" s="11">
        <f>YEAR(Data[[#This Row],[F. INICIO]])</f>
        <v>2018</v>
      </c>
      <c r="P773" s="19">
        <v>43361</v>
      </c>
      <c r="Q773" s="19">
        <v>43361</v>
      </c>
      <c r="R773" s="24" t="s">
        <v>9886</v>
      </c>
      <c r="S773" s="92" t="str">
        <f>IF(Data[[#This Row],[TIPO DE INCAPACIDAD]]="LICENCIA DE PATERNIDAD","Licencia de paternidad",IF(Data[[#This Row],[TIPO DE INCAPACIDAD]]="LICENCIA DE LUTO","Licencia de Luto",_xlfn.IFNA(VLOOKUP(R773,'CIE-10 PARA RIPS'!$A$6:B13938,2,0),"No especificado")))</f>
        <v>Cefalea debida a tension</v>
      </c>
      <c r="T773" t="str">
        <f>IF(P773&lt;&gt;"", IF(P773&gt;0, IF(P773&lt;=DATE(YEAR(P773),MONTH(P773),DAY(P773)), IF(P773&gt;=DATE(YEAR(P773),MONTH(P773),1), IF(K773&gt;10, C773, IF(SUMIFS($K:$K, $C:$C, C773, $P:$P, "&gt;="&amp;DATE(YEAR(P773),MONTH(P773),1), $P:$P, "&lt;="&amp;EOMONTH(P773,0))&gt;10, C773, "")), ""))), "")</f>
        <v/>
      </c>
      <c r="U773" t="str">
        <f>IF(AND(P773&lt;&gt;"", P773&gt;=DATE(YEAR(P773),MONTH(P773),1), SUMIFS($K:$K, $C:$C, C773, $P:$P, "&gt;="&amp;DATE(YEAR(P773),MONTH(P773),1), $P:$P, "&lt;="&amp;EOMONTH(P773,0))&gt;10), K773, "")</f>
        <v/>
      </c>
      <c r="V773" t="str">
        <f>IF(AND(P773&lt;&gt;"", P773&gt;=DATE(YEAR(P773),MONTH(P773),1), SUMIFS($K:$K, $C:$C, C773, $P:$P, "&gt;="&amp;DATE(YEAR(P773),MONTH(P773),1), $P:$P, "&lt;="&amp;EOMONTH(P773,0))&gt;10), YEAR(P773), "")</f>
        <v/>
      </c>
      <c r="W773" t="str">
        <f>IF(AND(P773&lt;&gt;"", P773&gt;=DATE(YEAR(P773),MONTH(P773),1), SUMIFS($K:$K, $C:$C, C773, $P:$P, "&gt;="&amp;DATE(YEAR(P773),MONTH(P773),1), $P:$P, "&lt;="&amp;EOMONTH(P773,0))&gt;10), TEXT(P773, "MMMM"), "")</f>
        <v/>
      </c>
      <c r="X773" t="str" cm="1">
        <f t="array" ref="X773">IF(AND(P773&lt;&gt;"", P773&gt;=DATE(YEAR(P773),MONTH(P773),1), SUMIFS($K:$K, $C:$C, C773, $P:$P, "&gt;="&amp;DATE(YEAR(P773),MONTH(P773),1), $P:$P, "&lt;="&amp;EOMONTH(P773,0))&gt;10), _xlfn.TEXTJOIN(", ", TRUE, _xlfn._xlws.FILTER($R:$R, ($C:$C=C773) * ($P:$P&gt;=DATE(YEAR(P773),MONTH(P773),1)) * ($P:$P&lt;=EOMONTH(P773,0)))), "")</f>
        <v/>
      </c>
      <c r="Y773" t="str" cm="1">
        <f t="array" ref="Y773">IF(AND(P773&lt;&gt;"", P773&gt;=DATE(YEAR(P773),MONTH(P773),1), SUMIFS($K:$K, $C:$C, C773, $P:$P, "&gt;="&amp;DATE(YEAR(P773),MONTH(P773),1), $P:$P, "&lt;="&amp;EOMONTH(P773,0))&gt;10), _xlfn.TEXTJOIN(", ", TRUE, _xlfn._xlws.FILTER($S:$S, ($C:$C=C773) * ($P:$P&gt;=DATE(YEAR(P773),MONTH(P773),1)) * ($P:$P&lt;=EOMONTH(P773,0)))), "")</f>
        <v/>
      </c>
    </row>
    <row r="774" spans="1:25" ht="30" x14ac:dyDescent="0.25">
      <c r="A774" s="83">
        <v>767</v>
      </c>
      <c r="B774" s="111" t="s">
        <v>26038</v>
      </c>
      <c r="C774" s="159" t="str">
        <f>_xlfn.XLOOKUP(D774,[1]!Data[CEDULA],[1]!Data[Nombre Completo],"No Existe",0,1)</f>
        <v>MARY ANN IBAÑEZ ANGARITA</v>
      </c>
      <c r="D774" s="163">
        <v>1140819969</v>
      </c>
      <c r="E774" s="140">
        <f>IFERROR(_xlfn.NUMBERVALUE(Data[[#This Row],[CEDULA ]],",","."),_xlfn.NUMBERVALUE(Data[[#This Row],[CEDULA ]],".",","))</f>
        <v>1140819969</v>
      </c>
      <c r="F774" s="140" t="str">
        <f>_xlfn.XLOOKUP(E774,[1]!Data[CEDULA],[1]!Data[CARGO],"No Existe",0,1)</f>
        <v>AUX.INTERMEDIACION LABORAL</v>
      </c>
      <c r="G774" s="11" t="str">
        <f>_xlfn.XLOOKUP(E774,[1]!Data[CEDULA],[1]!Data[EMPRESA DONDE PRESTA SERVICIO],"No Existe",0,1)</f>
        <v>COMFAMILIAR ATLANTICO</v>
      </c>
      <c r="H774" s="11" t="str">
        <f>_xlfn.XLOOKUP(E774,[1]!Data[CEDULA],[1]!Data[UBICACIÓN],"No Existe",0,1)</f>
        <v>SERVICIO PUBLICO DE EMPLEO</v>
      </c>
      <c r="I774" s="11" t="s">
        <v>25911</v>
      </c>
      <c r="J774" s="111" t="str">
        <f>UPPER(TEXT(Data[[#This Row],[F. INICIO]],"mmmm"))</f>
        <v>SEPTIEMBRE</v>
      </c>
      <c r="K774" s="13">
        <v>2</v>
      </c>
      <c r="L774" s="11" t="s">
        <v>5</v>
      </c>
      <c r="M774" s="11" t="s">
        <v>25630</v>
      </c>
      <c r="N774" s="141" t="str">
        <f>_xlfn.XLOOKUP(D774,[1]!Data[CEDULA],[1]!Data[EPS/SURA],"No Existe",0,1)</f>
        <v>EPS/SURA</v>
      </c>
      <c r="O774" s="5">
        <f>YEAR(Data[[#This Row],[F. INICIO]])</f>
        <v>2017</v>
      </c>
      <c r="P774" s="19">
        <v>42989</v>
      </c>
      <c r="Q774" s="7">
        <v>42990</v>
      </c>
      <c r="R774" s="11" t="s">
        <v>64</v>
      </c>
      <c r="S774" s="92" t="str">
        <f>IF(Data[[#This Row],[TIPO DE INCAPACIDAD]]="LICENCIA DE PATERNIDAD","Licencia de paternidad",IF(Data[[#This Row],[TIPO DE INCAPACIDAD]]="LICENCIA DE LUTO","Licencia de Luto",_xlfn.IFNA(VLOOKUP(R774,'CIE-10 PARA RIPS'!$A$6:B13939,2,0),"No especificado")))</f>
        <v>Infeccion aguda de las vias respiratorias superiores, no especificada</v>
      </c>
      <c r="T774" t="str">
        <f>IF(P774&lt;&gt;"", IF(P774&gt;0, IF(P774&lt;=DATE(YEAR(P774),MONTH(P774),DAY(P774)), IF(P774&gt;=DATE(YEAR(P774),MONTH(P774),1), IF(K774&gt;10, C774, IF(SUMIFS($K:$K, $C:$C, C774, $P:$P, "&gt;="&amp;DATE(YEAR(P774),MONTH(P774),1), $P:$P, "&lt;="&amp;EOMONTH(P774,0))&gt;10, C774, "")), ""))), "")</f>
        <v/>
      </c>
      <c r="U774" t="str">
        <f>IF(AND(P774&lt;&gt;"", P774&gt;=DATE(YEAR(P774),MONTH(P774),1), SUMIFS($K:$K, $C:$C, C774, $P:$P, "&gt;="&amp;DATE(YEAR(P774),MONTH(P774),1), $P:$P, "&lt;="&amp;EOMONTH(P774,0))&gt;10), K774, "")</f>
        <v/>
      </c>
      <c r="V774" t="str">
        <f>IF(AND(P774&lt;&gt;"", P774&gt;=DATE(YEAR(P774),MONTH(P774),1), SUMIFS($K:$K, $C:$C, C774, $P:$P, "&gt;="&amp;DATE(YEAR(P774),MONTH(P774),1), $P:$P, "&lt;="&amp;EOMONTH(P774,0))&gt;10), YEAR(P774), "")</f>
        <v/>
      </c>
      <c r="W774" t="str">
        <f>IF(AND(P774&lt;&gt;"", P774&gt;=DATE(YEAR(P774),MONTH(P774),1), SUMIFS($K:$K, $C:$C, C774, $P:$P, "&gt;="&amp;DATE(YEAR(P774),MONTH(P774),1), $P:$P, "&lt;="&amp;EOMONTH(P774,0))&gt;10), TEXT(P774, "MMMM"), "")</f>
        <v/>
      </c>
      <c r="X774" t="str" cm="1">
        <f t="array" ref="X774">IF(AND(P774&lt;&gt;"", P774&gt;=DATE(YEAR(P774),MONTH(P774),1), SUMIFS($K:$K, $C:$C, C774, $P:$P, "&gt;="&amp;DATE(YEAR(P774),MONTH(P774),1), $P:$P, "&lt;="&amp;EOMONTH(P774,0))&gt;10), _xlfn.TEXTJOIN(", ", TRUE, _xlfn._xlws.FILTER($R:$R, ($C:$C=C774) * ($P:$P&gt;=DATE(YEAR(P774),MONTH(P774),1)) * ($P:$P&lt;=EOMONTH(P774,0)))), "")</f>
        <v/>
      </c>
      <c r="Y774" t="str" cm="1">
        <f t="array" ref="Y774">IF(AND(P774&lt;&gt;"", P774&gt;=DATE(YEAR(P774),MONTH(P774),1), SUMIFS($K:$K, $C:$C, C774, $P:$P, "&gt;="&amp;DATE(YEAR(P774),MONTH(P774),1), $P:$P, "&lt;="&amp;EOMONTH(P774,0))&gt;10), _xlfn.TEXTJOIN(", ", TRUE, _xlfn._xlws.FILTER($S:$S, ($C:$C=C774) * ($P:$P&gt;=DATE(YEAR(P774),MONTH(P774),1)) * ($P:$P&lt;=EOMONTH(P774,0)))), "")</f>
        <v/>
      </c>
    </row>
    <row r="775" spans="1:25" ht="30" x14ac:dyDescent="0.25">
      <c r="A775" s="83">
        <v>768</v>
      </c>
      <c r="B775" s="111" t="s">
        <v>26038</v>
      </c>
      <c r="C775" s="159" t="str">
        <f>_xlfn.XLOOKUP(D775,[1]!Data[CEDULA],[1]!Data[Nombre Completo],"No Existe",0,1)</f>
        <v>LAURA VANESSA FLOREZ LOPEZ</v>
      </c>
      <c r="D775" s="163">
        <v>1143119086</v>
      </c>
      <c r="E775" s="140">
        <f>IFERROR(_xlfn.NUMBERVALUE(Data[[#This Row],[CEDULA ]],",","."),_xlfn.NUMBERVALUE(Data[[#This Row],[CEDULA ]],".",","))</f>
        <v>1143119086</v>
      </c>
      <c r="F775" s="140" t="str">
        <f>_xlfn.XLOOKUP(E775,[1]!Data[CEDULA],[1]!Data[CARGO],"No Existe",0,1)</f>
        <v>AUXILIAR</v>
      </c>
      <c r="G775" s="11" t="str">
        <f>_xlfn.XLOOKUP(E775,[1]!Data[CEDULA],[1]!Data[EMPRESA DONDE PRESTA SERVICIO],"No Existe",0,1)</f>
        <v>COMFAMILIAR ATLANTICO</v>
      </c>
      <c r="H775" s="11" t="str">
        <f>_xlfn.XLOOKUP(E775,[1]!Data[CEDULA],[1]!Data[UBICACIÓN],"No Existe",0,1)</f>
        <v>SEDE NORTE</v>
      </c>
      <c r="I775" s="11" t="s">
        <v>25911</v>
      </c>
      <c r="J775" s="111" t="str">
        <f>UPPER(TEXT(Data[[#This Row],[F. INICIO]],"mmmm"))</f>
        <v>SEPTIEMBRE</v>
      </c>
      <c r="K775" s="13">
        <v>2</v>
      </c>
      <c r="L775" s="11" t="s">
        <v>5</v>
      </c>
      <c r="M775" s="11" t="s">
        <v>25630</v>
      </c>
      <c r="N775" s="141" t="str">
        <f>_xlfn.XLOOKUP(D775,[1]!Data[CEDULA],[1]!Data[EPS/SURA],"No Existe",0,1)</f>
        <v>EPS/SURA</v>
      </c>
      <c r="O775" s="5">
        <f>YEAR(Data[[#This Row],[F. INICIO]])</f>
        <v>2017</v>
      </c>
      <c r="P775" s="19">
        <v>42982</v>
      </c>
      <c r="Q775" s="7">
        <v>42983</v>
      </c>
      <c r="R775" s="11" t="s">
        <v>8826</v>
      </c>
      <c r="S775" s="92" t="str">
        <f>IF(Data[[#This Row],[TIPO DE INCAPACIDAD]]="LICENCIA DE PATERNIDAD","Licencia de paternidad",IF(Data[[#This Row],[TIPO DE INCAPACIDAD]]="LICENCIA DE LUTO","Licencia de Luto",_xlfn.IFNA(VLOOKUP(R775,'CIE-10 PARA RIPS'!$A$6:B13940,2,0),"No especificado")))</f>
        <v>Reaccion de hipersensibilidad de las vias respiratorias superiores, sitio no especificado</v>
      </c>
      <c r="T775" t="str">
        <f>IF(P775&lt;&gt;"", IF(P775&gt;0, IF(P775&lt;=DATE(YEAR(P775),MONTH(P775),DAY(P775)), IF(P775&gt;=DATE(YEAR(P775),MONTH(P775),1), IF(K775&gt;10, C775, IF(SUMIFS($K:$K, $C:$C, C775, $P:$P, "&gt;="&amp;DATE(YEAR(P775),MONTH(P775),1), $P:$P, "&lt;="&amp;EOMONTH(P775,0))&gt;10, C775, "")), ""))), "")</f>
        <v/>
      </c>
      <c r="U775" t="str">
        <f>IF(AND(P775&lt;&gt;"", P775&gt;=DATE(YEAR(P775),MONTH(P775),1), SUMIFS($K:$K, $C:$C, C775, $P:$P, "&gt;="&amp;DATE(YEAR(P775),MONTH(P775),1), $P:$P, "&lt;="&amp;EOMONTH(P775,0))&gt;10), K775, "")</f>
        <v/>
      </c>
      <c r="V775" t="str">
        <f>IF(AND(P775&lt;&gt;"", P775&gt;=DATE(YEAR(P775),MONTH(P775),1), SUMIFS($K:$K, $C:$C, C775, $P:$P, "&gt;="&amp;DATE(YEAR(P775),MONTH(P775),1), $P:$P, "&lt;="&amp;EOMONTH(P775,0))&gt;10), YEAR(P775), "")</f>
        <v/>
      </c>
      <c r="W775" t="str">
        <f>IF(AND(P775&lt;&gt;"", P775&gt;=DATE(YEAR(P775),MONTH(P775),1), SUMIFS($K:$K, $C:$C, C775, $P:$P, "&gt;="&amp;DATE(YEAR(P775),MONTH(P775),1), $P:$P, "&lt;="&amp;EOMONTH(P775,0))&gt;10), TEXT(P775, "MMMM"), "")</f>
        <v/>
      </c>
      <c r="X775" t="str" cm="1">
        <f t="array" ref="X775">IF(AND(P775&lt;&gt;"", P775&gt;=DATE(YEAR(P775),MONTH(P775),1), SUMIFS($K:$K, $C:$C, C775, $P:$P, "&gt;="&amp;DATE(YEAR(P775),MONTH(P775),1), $P:$P, "&lt;="&amp;EOMONTH(P775,0))&gt;10), _xlfn.TEXTJOIN(", ", TRUE, _xlfn._xlws.FILTER($R:$R, ($C:$C=C775) * ($P:$P&gt;=DATE(YEAR(P775),MONTH(P775),1)) * ($P:$P&lt;=EOMONTH(P775,0)))), "")</f>
        <v/>
      </c>
      <c r="Y775" t="str" cm="1">
        <f t="array" ref="Y775">IF(AND(P775&lt;&gt;"", P775&gt;=DATE(YEAR(P775),MONTH(P775),1), SUMIFS($K:$K, $C:$C, C775, $P:$P, "&gt;="&amp;DATE(YEAR(P775),MONTH(P775),1), $P:$P, "&lt;="&amp;EOMONTH(P775,0))&gt;10), _xlfn.TEXTJOIN(", ", TRUE, _xlfn._xlws.FILTER($S:$S, ($C:$C=C775) * ($P:$P&gt;=DATE(YEAR(P775),MONTH(P775),1)) * ($P:$P&lt;=EOMONTH(P775,0)))), "")</f>
        <v/>
      </c>
    </row>
    <row r="776" spans="1:25" x14ac:dyDescent="0.25">
      <c r="A776" s="83">
        <v>769</v>
      </c>
      <c r="B776" s="111" t="s">
        <v>26038</v>
      </c>
      <c r="C776" s="159" t="str">
        <f>_xlfn.XLOOKUP(D776,[1]!Data[CEDULA],[1]!Data[Nombre Completo],"No Existe",0,1)</f>
        <v>LAURA VANESSA FLOREZ LOPEZ</v>
      </c>
      <c r="D776" s="163">
        <v>1143119086</v>
      </c>
      <c r="E776" s="140">
        <f>IFERROR(_xlfn.NUMBERVALUE(Data[[#This Row],[CEDULA ]],",","."),_xlfn.NUMBERVALUE(Data[[#This Row],[CEDULA ]],".",","))</f>
        <v>1143119086</v>
      </c>
      <c r="F776" s="140" t="str">
        <f>_xlfn.XLOOKUP(E776,[1]!Data[CEDULA],[1]!Data[CARGO],"No Existe",0,1)</f>
        <v>AUXILIAR</v>
      </c>
      <c r="G776" s="11" t="str">
        <f>_xlfn.XLOOKUP(E776,[1]!Data[CEDULA],[1]!Data[EMPRESA DONDE PRESTA SERVICIO],"No Existe",0,1)</f>
        <v>COMFAMILIAR ATLANTICO</v>
      </c>
      <c r="H776" s="11" t="str">
        <f>_xlfn.XLOOKUP(E776,[1]!Data[CEDULA],[1]!Data[UBICACIÓN],"No Existe",0,1)</f>
        <v>SEDE NORTE</v>
      </c>
      <c r="I776" s="11" t="s">
        <v>25911</v>
      </c>
      <c r="J776" s="111" t="str">
        <f>UPPER(TEXT(Data[[#This Row],[F. INICIO]],"mmmm"))</f>
        <v>SEPTIEMBRE</v>
      </c>
      <c r="K776" s="13">
        <v>2</v>
      </c>
      <c r="L776" s="11" t="s">
        <v>5</v>
      </c>
      <c r="M776" s="11" t="s">
        <v>25630</v>
      </c>
      <c r="N776" s="141" t="str">
        <f>_xlfn.XLOOKUP(D776,[1]!Data[CEDULA],[1]!Data[EPS/SURA],"No Existe",0,1)</f>
        <v>EPS/SURA</v>
      </c>
      <c r="O776" s="5">
        <f>YEAR(Data[[#This Row],[F. INICIO]])</f>
        <v>2017</v>
      </c>
      <c r="P776" s="26">
        <v>42980</v>
      </c>
      <c r="Q776" s="7">
        <v>42981</v>
      </c>
      <c r="R776" s="11" t="s">
        <v>5633</v>
      </c>
      <c r="S776" s="92" t="str">
        <f>IF(Data[[#This Row],[TIPO DE INCAPACIDAD]]="LICENCIA DE PATERNIDAD","Licencia de paternidad",IF(Data[[#This Row],[TIPO DE INCAPACIDAD]]="LICENCIA DE LUTO","Licencia de Luto",_xlfn.IFNA(VLOOKUP(R776,'CIE-10 PARA RIPS'!$A$6:B13941,2,0),"No especificado")))</f>
        <v>Palpitaciones</v>
      </c>
      <c r="T776" t="str">
        <f>IF(P776&lt;&gt;"", IF(P776&gt;0, IF(P776&lt;=DATE(YEAR(P776),MONTH(P776),DAY(P776)), IF(P776&gt;=DATE(YEAR(P776),MONTH(P776),1), IF(K776&gt;10, C776, IF(SUMIFS($K:$K, $C:$C, C776, $P:$P, "&gt;="&amp;DATE(YEAR(P776),MONTH(P776),1), $P:$P, "&lt;="&amp;EOMONTH(P776,0))&gt;10, C776, "")), ""))), "")</f>
        <v/>
      </c>
      <c r="U776" t="str">
        <f>IF(AND(P776&lt;&gt;"", P776&gt;=DATE(YEAR(P776),MONTH(P776),1), SUMIFS($K:$K, $C:$C, C776, $P:$P, "&gt;="&amp;DATE(YEAR(P776),MONTH(P776),1), $P:$P, "&lt;="&amp;EOMONTH(P776,0))&gt;10), K776, "")</f>
        <v/>
      </c>
      <c r="V776" t="str">
        <f>IF(AND(P776&lt;&gt;"", P776&gt;=DATE(YEAR(P776),MONTH(P776),1), SUMIFS($K:$K, $C:$C, C776, $P:$P, "&gt;="&amp;DATE(YEAR(P776),MONTH(P776),1), $P:$P, "&lt;="&amp;EOMONTH(P776,0))&gt;10), YEAR(P776), "")</f>
        <v/>
      </c>
      <c r="W776" t="str">
        <f>IF(AND(P776&lt;&gt;"", P776&gt;=DATE(YEAR(P776),MONTH(P776),1), SUMIFS($K:$K, $C:$C, C776, $P:$P, "&gt;="&amp;DATE(YEAR(P776),MONTH(P776),1), $P:$P, "&lt;="&amp;EOMONTH(P776,0))&gt;10), TEXT(P776, "MMMM"), "")</f>
        <v/>
      </c>
      <c r="X776" t="str" cm="1">
        <f t="array" ref="X776">IF(AND(P776&lt;&gt;"", P776&gt;=DATE(YEAR(P776),MONTH(P776),1), SUMIFS($K:$K, $C:$C, C776, $P:$P, "&gt;="&amp;DATE(YEAR(P776),MONTH(P776),1), $P:$P, "&lt;="&amp;EOMONTH(P776,0))&gt;10), _xlfn.TEXTJOIN(", ", TRUE, _xlfn._xlws.FILTER($R:$R, ($C:$C=C776) * ($P:$P&gt;=DATE(YEAR(P776),MONTH(P776),1)) * ($P:$P&lt;=EOMONTH(P776,0)))), "")</f>
        <v/>
      </c>
      <c r="Y776" t="str" cm="1">
        <f t="array" ref="Y776">IF(AND(P776&lt;&gt;"", P776&gt;=DATE(YEAR(P776),MONTH(P776),1), SUMIFS($K:$K, $C:$C, C776, $P:$P, "&gt;="&amp;DATE(YEAR(P776),MONTH(P776),1), $P:$P, "&lt;="&amp;EOMONTH(P776,0))&gt;10), _xlfn.TEXTJOIN(", ", TRUE, _xlfn._xlws.FILTER($S:$S, ($C:$C=C776) * ($P:$P&gt;=DATE(YEAR(P776),MONTH(P776),1)) * ($P:$P&lt;=EOMONTH(P776,0)))), "")</f>
        <v/>
      </c>
    </row>
    <row r="777" spans="1:25" x14ac:dyDescent="0.25">
      <c r="A777" s="83">
        <v>770</v>
      </c>
      <c r="B777" s="111" t="s">
        <v>26038</v>
      </c>
      <c r="C777" s="159" t="str">
        <f>_xlfn.XLOOKUP(D777,[1]!Data[CEDULA],[1]!Data[Nombre Completo],"No Existe",0,1)</f>
        <v>CESAR AUGUSTO HENAO DE LA CRUZ</v>
      </c>
      <c r="D777" s="163">
        <v>1129564190</v>
      </c>
      <c r="E777" s="140">
        <f>IFERROR(_xlfn.NUMBERVALUE(Data[[#This Row],[CEDULA ]],",","."),_xlfn.NUMBERVALUE(Data[[#This Row],[CEDULA ]],".",","))</f>
        <v>1129564190</v>
      </c>
      <c r="F777" s="140" t="str">
        <f>_xlfn.XLOOKUP(E777,[1]!Data[CEDULA],[1]!Data[CARGO],"No Existe",0,1)</f>
        <v>SUPERNUMERARIO(A)</v>
      </c>
      <c r="G777" s="11" t="str">
        <f>_xlfn.XLOOKUP(E777,[1]!Data[CEDULA],[1]!Data[EMPRESA DONDE PRESTA SERVICIO],"No Existe",0,1)</f>
        <v>COMFAMILIAR ATLANTICO</v>
      </c>
      <c r="H777" s="11" t="str">
        <f>_xlfn.XLOOKUP(E777,[1]!Data[CEDULA],[1]!Data[UBICACIÓN],"No Existe",0,1)</f>
        <v>SEDE CARIBE</v>
      </c>
      <c r="I777" s="11" t="s">
        <v>25912</v>
      </c>
      <c r="J777" s="111" t="str">
        <f>UPPER(TEXT(Data[[#This Row],[F. INICIO]],"mmmm"))</f>
        <v>SEPTIEMBRE</v>
      </c>
      <c r="K777" s="13">
        <v>1</v>
      </c>
      <c r="L777" s="11" t="s">
        <v>5</v>
      </c>
      <c r="M777" s="11" t="s">
        <v>25630</v>
      </c>
      <c r="N777" s="141" t="str">
        <f>_xlfn.XLOOKUP(D777,[1]!Data[CEDULA],[1]!Data[EPS/SURA],"No Existe",0,1)</f>
        <v>SALUD TOTAL</v>
      </c>
      <c r="O777" s="5">
        <f>YEAR(Data[[#This Row],[F. INICIO]])</f>
        <v>2017</v>
      </c>
      <c r="P777" s="26">
        <v>42990</v>
      </c>
      <c r="Q777" s="26">
        <v>42990</v>
      </c>
      <c r="R777" s="11" t="s">
        <v>11923</v>
      </c>
      <c r="S777" s="92" t="str">
        <f>IF(Data[[#This Row],[TIPO DE INCAPACIDAD]]="LICENCIA DE PATERNIDAD","Licencia de paternidad",IF(Data[[#This Row],[TIPO DE INCAPACIDAD]]="LICENCIA DE LUTO","Licencia de Luto",_xlfn.IFNA(VLOOKUP(R777,'CIE-10 PARA RIPS'!$A$6:B13942,2,0),"No especificado")))</f>
        <v>Infeccion viral, no especificada</v>
      </c>
      <c r="T777" t="str">
        <f>IF(P777&lt;&gt;"", IF(P777&gt;0, IF(P777&lt;=DATE(YEAR(P777),MONTH(P777),DAY(P777)), IF(P777&gt;=DATE(YEAR(P777),MONTH(P777),1), IF(K777&gt;10, C777, IF(SUMIFS($K:$K, $C:$C, C777, $P:$P, "&gt;="&amp;DATE(YEAR(P777),MONTH(P777),1), $P:$P, "&lt;="&amp;EOMONTH(P777,0))&gt;10, C777, "")), ""))), "")</f>
        <v/>
      </c>
      <c r="U777" t="str">
        <f>IF(AND(P777&lt;&gt;"", P777&gt;=DATE(YEAR(P777),MONTH(P777),1), SUMIFS($K:$K, $C:$C, C777, $P:$P, "&gt;="&amp;DATE(YEAR(P777),MONTH(P777),1), $P:$P, "&lt;="&amp;EOMONTH(P777,0))&gt;10), K777, "")</f>
        <v/>
      </c>
      <c r="V777" t="str">
        <f>IF(AND(P777&lt;&gt;"", P777&gt;=DATE(YEAR(P777),MONTH(P777),1), SUMIFS($K:$K, $C:$C, C777, $P:$P, "&gt;="&amp;DATE(YEAR(P777),MONTH(P777),1), $P:$P, "&lt;="&amp;EOMONTH(P777,0))&gt;10), YEAR(P777), "")</f>
        <v/>
      </c>
      <c r="W777" t="str">
        <f>IF(AND(P777&lt;&gt;"", P777&gt;=DATE(YEAR(P777),MONTH(P777),1), SUMIFS($K:$K, $C:$C, C777, $P:$P, "&gt;="&amp;DATE(YEAR(P777),MONTH(P777),1), $P:$P, "&lt;="&amp;EOMONTH(P777,0))&gt;10), TEXT(P777, "MMMM"), "")</f>
        <v/>
      </c>
      <c r="X777" t="str" cm="1">
        <f t="array" ref="X777">IF(AND(P777&lt;&gt;"", P777&gt;=DATE(YEAR(P777),MONTH(P777),1), SUMIFS($K:$K, $C:$C, C777, $P:$P, "&gt;="&amp;DATE(YEAR(P777),MONTH(P777),1), $P:$P, "&lt;="&amp;EOMONTH(P777,0))&gt;10), _xlfn.TEXTJOIN(", ", TRUE, _xlfn._xlws.FILTER($R:$R, ($C:$C=C777) * ($P:$P&gt;=DATE(YEAR(P777),MONTH(P777),1)) * ($P:$P&lt;=EOMONTH(P777,0)))), "")</f>
        <v/>
      </c>
      <c r="Y777" t="str" cm="1">
        <f t="array" ref="Y777">IF(AND(P777&lt;&gt;"", P777&gt;=DATE(YEAR(P777),MONTH(P777),1), SUMIFS($K:$K, $C:$C, C777, $P:$P, "&gt;="&amp;DATE(YEAR(P777),MONTH(P777),1), $P:$P, "&lt;="&amp;EOMONTH(P777,0))&gt;10), _xlfn.TEXTJOIN(", ", TRUE, _xlfn._xlws.FILTER($S:$S, ($C:$C=C777) * ($P:$P&gt;=DATE(YEAR(P777),MONTH(P777),1)) * ($P:$P&lt;=EOMONTH(P777,0)))), "")</f>
        <v/>
      </c>
    </row>
    <row r="778" spans="1:25" x14ac:dyDescent="0.25">
      <c r="A778" s="83">
        <v>771</v>
      </c>
      <c r="B778" s="111" t="s">
        <v>26038</v>
      </c>
      <c r="C778" s="159" t="str">
        <f>_xlfn.XLOOKUP(D778,[1]!Data[CEDULA],[1]!Data[Nombre Completo],"No Existe",0,1)</f>
        <v>RUBEN DARIO MERCADO SALAS</v>
      </c>
      <c r="D778" s="162">
        <v>3715133</v>
      </c>
      <c r="E778" s="139">
        <f>IFERROR(_xlfn.NUMBERVALUE(Data[[#This Row],[CEDULA ]],",","."),_xlfn.NUMBERVALUE(Data[[#This Row],[CEDULA ]],".",","))</f>
        <v>3715133</v>
      </c>
      <c r="F778" s="139" t="str">
        <f>_xlfn.XLOOKUP(E778,[1]!Data[CEDULA],[1]!Data[CARGO],"No Existe",0,1)</f>
        <v>SUPERNUMERARIO(A)</v>
      </c>
      <c r="G778" s="11" t="str">
        <f>_xlfn.XLOOKUP(E778,[1]!Data[CEDULA],[1]!Data[EMPRESA DONDE PRESTA SERVICIO],"No Existe",0,1)</f>
        <v>COMFAMILIAR ATLANTICO</v>
      </c>
      <c r="H778" s="11" t="str">
        <f>_xlfn.XLOOKUP(E778,[1]!Data[CEDULA],[1]!Data[UBICACIÓN],"No Existe",0,1)</f>
        <v>SEDE NORTE</v>
      </c>
      <c r="I778" s="11" t="s">
        <v>25912</v>
      </c>
      <c r="J778" s="111" t="str">
        <f>UPPER(TEXT(Data[[#This Row],[F. INICIO]],"mmmm"))</f>
        <v>SEPTIEMBRE</v>
      </c>
      <c r="K778" s="13">
        <v>2</v>
      </c>
      <c r="L778" s="11" t="s">
        <v>5</v>
      </c>
      <c r="M778" s="11" t="s">
        <v>25630</v>
      </c>
      <c r="N778" s="141" t="str">
        <f>_xlfn.XLOOKUP(D778,[1]!Data[CEDULA],[1]!Data[EPS/SURA],"No Existe",0,1)</f>
        <v>FAMISANAR</v>
      </c>
      <c r="O778" s="5">
        <f>YEAR(Data[[#This Row],[F. INICIO]])</f>
        <v>2017</v>
      </c>
      <c r="P778" s="26">
        <v>42987</v>
      </c>
      <c r="Q778" s="7" t="s">
        <v>12572</v>
      </c>
      <c r="R778" s="11" t="s">
        <v>7699</v>
      </c>
      <c r="S778" s="92" t="str">
        <f>IF(Data[[#This Row],[TIPO DE INCAPACIDAD]]="LICENCIA DE PATERNIDAD","Licencia de paternidad",IF(Data[[#This Row],[TIPO DE INCAPACIDAD]]="LICENCIA DE LUTO","Licencia de Luto",_xlfn.IFNA(VLOOKUP(R778,'CIE-10 PARA RIPS'!$A$6:B13943,2,0),"No especificado")))</f>
        <v>Trastornos de disco lumbar y otros, con radiculopatia</v>
      </c>
      <c r="T778" t="str">
        <f>IF(P778&lt;&gt;"", IF(P778&gt;0, IF(P778&lt;=DATE(YEAR(P778),MONTH(P778),DAY(P778)), IF(P778&gt;=DATE(YEAR(P778),MONTH(P778),1), IF(K778&gt;10, C778, IF(SUMIFS($K:$K, $C:$C, C778, $P:$P, "&gt;="&amp;DATE(YEAR(P778),MONTH(P778),1), $P:$P, "&lt;="&amp;EOMONTH(P778,0))&gt;10, C778, "")), ""))), "")</f>
        <v/>
      </c>
      <c r="U778" t="str">
        <f>IF(AND(P778&lt;&gt;"", P778&gt;=DATE(YEAR(P778),MONTH(P778),1), SUMIFS($K:$K, $C:$C, C778, $P:$P, "&gt;="&amp;DATE(YEAR(P778),MONTH(P778),1), $P:$P, "&lt;="&amp;EOMONTH(P778,0))&gt;10), K778, "")</f>
        <v/>
      </c>
      <c r="V778" t="str">
        <f>IF(AND(P778&lt;&gt;"", P778&gt;=DATE(YEAR(P778),MONTH(P778),1), SUMIFS($K:$K, $C:$C, C778, $P:$P, "&gt;="&amp;DATE(YEAR(P778),MONTH(P778),1), $P:$P, "&lt;="&amp;EOMONTH(P778,0))&gt;10), YEAR(P778), "")</f>
        <v/>
      </c>
      <c r="W778" t="str">
        <f>IF(AND(P778&lt;&gt;"", P778&gt;=DATE(YEAR(P778),MONTH(P778),1), SUMIFS($K:$K, $C:$C, C778, $P:$P, "&gt;="&amp;DATE(YEAR(P778),MONTH(P778),1), $P:$P, "&lt;="&amp;EOMONTH(P778,0))&gt;10), TEXT(P778, "MMMM"), "")</f>
        <v/>
      </c>
      <c r="X778" t="str" cm="1">
        <f t="array" ref="X778">IF(AND(P778&lt;&gt;"", P778&gt;=DATE(YEAR(P778),MONTH(P778),1), SUMIFS($K:$K, $C:$C, C778, $P:$P, "&gt;="&amp;DATE(YEAR(P778),MONTH(P778),1), $P:$P, "&lt;="&amp;EOMONTH(P778,0))&gt;10), _xlfn.TEXTJOIN(", ", TRUE, _xlfn._xlws.FILTER($R:$R, ($C:$C=C778) * ($P:$P&gt;=DATE(YEAR(P778),MONTH(P778),1)) * ($P:$P&lt;=EOMONTH(P778,0)))), "")</f>
        <v/>
      </c>
      <c r="Y778" t="str" cm="1">
        <f t="array" ref="Y778">IF(AND(P778&lt;&gt;"", P778&gt;=DATE(YEAR(P778),MONTH(P778),1), SUMIFS($K:$K, $C:$C, C778, $P:$P, "&gt;="&amp;DATE(YEAR(P778),MONTH(P778),1), $P:$P, "&lt;="&amp;EOMONTH(P778,0))&gt;10), _xlfn.TEXTJOIN(", ", TRUE, _xlfn._xlws.FILTER($S:$S, ($C:$C=C778) * ($P:$P&gt;=DATE(YEAR(P778),MONTH(P778),1)) * ($P:$P&lt;=EOMONTH(P778,0)))), "")</f>
        <v/>
      </c>
    </row>
    <row r="779" spans="1:25" x14ac:dyDescent="0.25">
      <c r="A779" s="83">
        <v>772</v>
      </c>
      <c r="B779" s="111" t="s">
        <v>26038</v>
      </c>
      <c r="C779" s="159" t="str">
        <f>_xlfn.XLOOKUP(D779,[1]!Data[CEDULA],[1]!Data[Nombre Completo],"No Existe",0,1)</f>
        <v>LAURA VANESSA FLOREZ LOPEZ</v>
      </c>
      <c r="D779" s="163">
        <v>1143119086</v>
      </c>
      <c r="E779" s="140">
        <f>IFERROR(_xlfn.NUMBERVALUE(Data[[#This Row],[CEDULA ]],",","."),_xlfn.NUMBERVALUE(Data[[#This Row],[CEDULA ]],".",","))</f>
        <v>1143119086</v>
      </c>
      <c r="F779" s="140" t="str">
        <f>_xlfn.XLOOKUP(E779,[1]!Data[CEDULA],[1]!Data[CARGO],"No Existe",0,1)</f>
        <v>AUXILIAR</v>
      </c>
      <c r="G779" s="11" t="str">
        <f>_xlfn.XLOOKUP(E779,[1]!Data[CEDULA],[1]!Data[EMPRESA DONDE PRESTA SERVICIO],"No Existe",0,1)</f>
        <v>COMFAMILIAR ATLANTICO</v>
      </c>
      <c r="H779" s="11" t="str">
        <f>_xlfn.XLOOKUP(E779,[1]!Data[CEDULA],[1]!Data[UBICACIÓN],"No Existe",0,1)</f>
        <v>SEDE NORTE</v>
      </c>
      <c r="I779" s="11" t="s">
        <v>25911</v>
      </c>
      <c r="J779" s="111" t="str">
        <f>UPPER(TEXT(Data[[#This Row],[F. INICIO]],"mmmm"))</f>
        <v>SEPTIEMBRE</v>
      </c>
      <c r="K779" s="25">
        <v>2</v>
      </c>
      <c r="L779" s="11" t="s">
        <v>5</v>
      </c>
      <c r="M779" s="11" t="s">
        <v>25630</v>
      </c>
      <c r="N779" s="141" t="str">
        <f>_xlfn.XLOOKUP(D779,[1]!Data[CEDULA],[1]!Data[EPS/SURA],"No Existe",0,1)</f>
        <v>EPS/SURA</v>
      </c>
      <c r="O779" s="5">
        <f>YEAR(Data[[#This Row],[F. INICIO]])</f>
        <v>2017</v>
      </c>
      <c r="P779" s="26">
        <v>42992</v>
      </c>
      <c r="Q779" s="7">
        <v>42993</v>
      </c>
      <c r="R779" s="11" t="s">
        <v>5609</v>
      </c>
      <c r="S779" s="92" t="str">
        <f>IF(Data[[#This Row],[TIPO DE INCAPACIDAD]]="LICENCIA DE PATERNIDAD","Licencia de paternidad",IF(Data[[#This Row],[TIPO DE INCAPACIDAD]]="LICENCIA DE LUTO","Licencia de Luto",_xlfn.IFNA(VLOOKUP(R779,'CIE-10 PARA RIPS'!$A$6:B13944,2,0),"No especificado")))</f>
        <v>Dolor en el pecho al respirar</v>
      </c>
      <c r="T779" t="str">
        <f>IF(P779&lt;&gt;"", IF(P779&gt;0, IF(P779&lt;=DATE(YEAR(P779),MONTH(P779),DAY(P779)), IF(P779&gt;=DATE(YEAR(P779),MONTH(P779),1), IF(K779&gt;10, C779, IF(SUMIFS($K:$K, $C:$C, C779, $P:$P, "&gt;="&amp;DATE(YEAR(P779),MONTH(P779),1), $P:$P, "&lt;="&amp;EOMONTH(P779,0))&gt;10, C779, "")), ""))), "")</f>
        <v/>
      </c>
      <c r="U779" t="str">
        <f>IF(AND(P779&lt;&gt;"", P779&gt;=DATE(YEAR(P779),MONTH(P779),1), SUMIFS($K:$K, $C:$C, C779, $P:$P, "&gt;="&amp;DATE(YEAR(P779),MONTH(P779),1), $P:$P, "&lt;="&amp;EOMONTH(P779,0))&gt;10), K779, "")</f>
        <v/>
      </c>
      <c r="V779" t="str">
        <f>IF(AND(P779&lt;&gt;"", P779&gt;=DATE(YEAR(P779),MONTH(P779),1), SUMIFS($K:$K, $C:$C, C779, $P:$P, "&gt;="&amp;DATE(YEAR(P779),MONTH(P779),1), $P:$P, "&lt;="&amp;EOMONTH(P779,0))&gt;10), YEAR(P779), "")</f>
        <v/>
      </c>
      <c r="W779" t="str">
        <f>IF(AND(P779&lt;&gt;"", P779&gt;=DATE(YEAR(P779),MONTH(P779),1), SUMIFS($K:$K, $C:$C, C779, $P:$P, "&gt;="&amp;DATE(YEAR(P779),MONTH(P779),1), $P:$P, "&lt;="&amp;EOMONTH(P779,0))&gt;10), TEXT(P779, "MMMM"), "")</f>
        <v/>
      </c>
      <c r="X779" t="str" cm="1">
        <f t="array" ref="X779">IF(AND(P779&lt;&gt;"", P779&gt;=DATE(YEAR(P779),MONTH(P779),1), SUMIFS($K:$K, $C:$C, C779, $P:$P, "&gt;="&amp;DATE(YEAR(P779),MONTH(P779),1), $P:$P, "&lt;="&amp;EOMONTH(P779,0))&gt;10), _xlfn.TEXTJOIN(", ", TRUE, _xlfn._xlws.FILTER($R:$R, ($C:$C=C779) * ($P:$P&gt;=DATE(YEAR(P779),MONTH(P779),1)) * ($P:$P&lt;=EOMONTH(P779,0)))), "")</f>
        <v/>
      </c>
      <c r="Y779" t="str" cm="1">
        <f t="array" ref="Y779">IF(AND(P779&lt;&gt;"", P779&gt;=DATE(YEAR(P779),MONTH(P779),1), SUMIFS($K:$K, $C:$C, C779, $P:$P, "&gt;="&amp;DATE(YEAR(P779),MONTH(P779),1), $P:$P, "&lt;="&amp;EOMONTH(P779,0))&gt;10), _xlfn.TEXTJOIN(", ", TRUE, _xlfn._xlws.FILTER($S:$S, ($C:$C=C779) * ($P:$P&gt;=DATE(YEAR(P779),MONTH(P779),1)) * ($P:$P&lt;=EOMONTH(P779,0)))), "")</f>
        <v/>
      </c>
    </row>
    <row r="780" spans="1:25" x14ac:dyDescent="0.25">
      <c r="A780" s="83">
        <v>773</v>
      </c>
      <c r="B780" s="111" t="s">
        <v>26038</v>
      </c>
      <c r="C780" s="159" t="str">
        <f>_xlfn.XLOOKUP(D780,[1]!Data[CEDULA],[1]!Data[Nombre Completo],"No Existe",0,1)</f>
        <v>CARMEN CECILIA PADILLA SALCEDO</v>
      </c>
      <c r="D780" s="162">
        <v>22510424</v>
      </c>
      <c r="E780" s="139">
        <f>IFERROR(_xlfn.NUMBERVALUE(Data[[#This Row],[CEDULA ]],",","."),_xlfn.NUMBERVALUE(Data[[#This Row],[CEDULA ]],".",","))</f>
        <v>22510424</v>
      </c>
      <c r="F780" s="139" t="str">
        <f>_xlfn.XLOOKUP(E780,[1]!Data[CEDULA],[1]!Data[CARGO],"No Existe",0,1)</f>
        <v>OFICIOS VARIOS</v>
      </c>
      <c r="G780" s="11" t="str">
        <f>_xlfn.XLOOKUP(E780,[1]!Data[CEDULA],[1]!Data[EMPRESA DONDE PRESTA SERVICIO],"No Existe",0,1)</f>
        <v>COMFAMILIAR ATLANTICO</v>
      </c>
      <c r="H780" s="11" t="str">
        <f>_xlfn.XLOOKUP(E780,[1]!Data[CEDULA],[1]!Data[UBICACIÓN],"No Existe",0,1)</f>
        <v>TURIPANA</v>
      </c>
      <c r="I780" s="11" t="s">
        <v>25911</v>
      </c>
      <c r="J780" s="111" t="str">
        <f>UPPER(TEXT(Data[[#This Row],[F. INICIO]],"mmmm"))</f>
        <v>SEPTIEMBRE</v>
      </c>
      <c r="K780" s="25">
        <v>13</v>
      </c>
      <c r="L780" s="11" t="s">
        <v>5</v>
      </c>
      <c r="M780" s="11" t="s">
        <v>25630</v>
      </c>
      <c r="N780" s="141" t="str">
        <f>_xlfn.XLOOKUP(D780,[1]!Data[CEDULA],[1]!Data[EPS/SURA],"No Existe",0,1)</f>
        <v>SALUD TOTAL</v>
      </c>
      <c r="O780" s="5">
        <f>YEAR(Data[[#This Row],[F. INICIO]])</f>
        <v>2017</v>
      </c>
      <c r="P780" s="26">
        <v>42996</v>
      </c>
      <c r="Q780" s="7">
        <v>43008</v>
      </c>
      <c r="R780" s="11" t="s">
        <v>4777</v>
      </c>
      <c r="S780" s="92" t="str">
        <f>IF(Data[[#This Row],[TIPO DE INCAPACIDAD]]="LICENCIA DE PATERNIDAD","Licencia de paternidad",IF(Data[[#This Row],[TIPO DE INCAPACIDAD]]="LICENCIA DE LUTO","Licencia de Luto",_xlfn.IFNA(VLOOKUP(R780,'CIE-10 PARA RIPS'!$A$6:B13945,2,0),"No especificado")))</f>
        <v>Contusion del tobillo</v>
      </c>
      <c r="T780" t="str">
        <f>IF(P780&lt;&gt;"", IF(P780&gt;0, IF(P780&lt;=DATE(YEAR(P780),MONTH(P780),DAY(P780)), IF(P780&gt;=DATE(YEAR(P780),MONTH(P780),1), IF(K780&gt;10, C780, IF(SUMIFS($K:$K, $C:$C, C780, $P:$P, "&gt;="&amp;DATE(YEAR(P780),MONTH(P780),1), $P:$P, "&lt;="&amp;EOMONTH(P780,0))&gt;10, C780, "")), ""))), "")</f>
        <v>CARMEN CECILIA PADILLA SALCEDO</v>
      </c>
      <c r="U780">
        <f>IF(AND(P780&lt;&gt;"", P780&gt;=DATE(YEAR(P780),MONTH(P780),1), SUMIFS($K:$K, $C:$C, C780, $P:$P, "&gt;="&amp;DATE(YEAR(P780),MONTH(P780),1), $P:$P, "&lt;="&amp;EOMONTH(P780,0))&gt;10), K780, "")</f>
        <v>13</v>
      </c>
      <c r="V780">
        <f>IF(AND(P780&lt;&gt;"", P780&gt;=DATE(YEAR(P780),MONTH(P780),1), SUMIFS($K:$K, $C:$C, C780, $P:$P, "&gt;="&amp;DATE(YEAR(P780),MONTH(P780),1), $P:$P, "&lt;="&amp;EOMONTH(P780,0))&gt;10), YEAR(P780), "")</f>
        <v>2017</v>
      </c>
      <c r="W780" t="str">
        <f>IF(AND(P780&lt;&gt;"", P780&gt;=DATE(YEAR(P780),MONTH(P780),1), SUMIFS($K:$K, $C:$C, C780, $P:$P, "&gt;="&amp;DATE(YEAR(P780),MONTH(P780),1), $P:$P, "&lt;="&amp;EOMONTH(P780,0))&gt;10), TEXT(P780, "MMMM"), "")</f>
        <v>septiembre</v>
      </c>
      <c r="X780" t="str" cm="1">
        <f t="array" ref="X780">IF(AND(P780&lt;&gt;"", P780&gt;=DATE(YEAR(P780),MONTH(P780),1), SUMIFS($K:$K, $C:$C, C780, $P:$P, "&gt;="&amp;DATE(YEAR(P780),MONTH(P780),1), $P:$P, "&lt;="&amp;EOMONTH(P780,0))&gt;10), _xlfn.TEXTJOIN(", ", TRUE, _xlfn._xlws.FILTER($R:$R, ($C:$C=C780) * ($P:$P&gt;=DATE(YEAR(P780),MONTH(P780),1)) * ($P:$P&lt;=EOMONTH(P780,0)))), "")</f>
        <v>S900</v>
      </c>
      <c r="Y780" t="str" cm="1">
        <f t="array" ref="Y780">IF(AND(P780&lt;&gt;"", P780&gt;=DATE(YEAR(P780),MONTH(P780),1), SUMIFS($K:$K, $C:$C, C780, $P:$P, "&gt;="&amp;DATE(YEAR(P780),MONTH(P780),1), $P:$P, "&lt;="&amp;EOMONTH(P780,0))&gt;10), _xlfn.TEXTJOIN(", ", TRUE, _xlfn._xlws.FILTER($S:$S, ($C:$C=C780) * ($P:$P&gt;=DATE(YEAR(P780),MONTH(P780),1)) * ($P:$P&lt;=EOMONTH(P780,0)))), "")</f>
        <v>Contusion del tobillo</v>
      </c>
    </row>
    <row r="781" spans="1:25" x14ac:dyDescent="0.25">
      <c r="A781" s="83">
        <v>774</v>
      </c>
      <c r="B781" s="111" t="s">
        <v>26038</v>
      </c>
      <c r="C781" s="159" t="str">
        <f>_xlfn.XLOOKUP(D781,[1]!Data[CEDULA],[1]!Data[Nombre Completo],"No Existe",0,1)</f>
        <v>CARMEN CECILIA PADILLA SALCEDO</v>
      </c>
      <c r="D781" s="162">
        <v>22510424</v>
      </c>
      <c r="E781" s="139">
        <f>IFERROR(_xlfn.NUMBERVALUE(Data[[#This Row],[CEDULA ]],",","."),_xlfn.NUMBERVALUE(Data[[#This Row],[CEDULA ]],".",","))</f>
        <v>22510424</v>
      </c>
      <c r="F781" s="139" t="str">
        <f>_xlfn.XLOOKUP(E781,[1]!Data[CEDULA],[1]!Data[CARGO],"No Existe",0,1)</f>
        <v>OFICIOS VARIOS</v>
      </c>
      <c r="G781" s="11" t="str">
        <f>_xlfn.XLOOKUP(E781,[1]!Data[CEDULA],[1]!Data[EMPRESA DONDE PRESTA SERVICIO],"No Existe",0,1)</f>
        <v>COMFAMILIAR ATLANTICO</v>
      </c>
      <c r="H781" s="11" t="str">
        <f>_xlfn.XLOOKUP(E781,[1]!Data[CEDULA],[1]!Data[UBICACIÓN],"No Existe",0,1)</f>
        <v>TURIPANA</v>
      </c>
      <c r="I781" s="11" t="s">
        <v>25911</v>
      </c>
      <c r="J781" s="111" t="str">
        <f>UPPER(TEXT(Data[[#This Row],[F. INICIO]],"mmmm"))</f>
        <v>OCTUBRE</v>
      </c>
      <c r="K781" s="13">
        <v>17</v>
      </c>
      <c r="L781" s="11" t="s">
        <v>5</v>
      </c>
      <c r="M781" s="11" t="s">
        <v>25630</v>
      </c>
      <c r="N781" s="141" t="str">
        <f>_xlfn.XLOOKUP(D781,[1]!Data[CEDULA],[1]!Data[EPS/SURA],"No Existe",0,1)</f>
        <v>SALUD TOTAL</v>
      </c>
      <c r="O781" s="5">
        <f>YEAR(Data[[#This Row],[F. INICIO]])</f>
        <v>2017</v>
      </c>
      <c r="P781" s="26">
        <v>43009</v>
      </c>
      <c r="Q781" s="7">
        <v>43025</v>
      </c>
      <c r="R781" s="11" t="s">
        <v>4777</v>
      </c>
      <c r="S781" s="92" t="str">
        <f>IF(Data[[#This Row],[TIPO DE INCAPACIDAD]]="LICENCIA DE PATERNIDAD","Licencia de paternidad",IF(Data[[#This Row],[TIPO DE INCAPACIDAD]]="LICENCIA DE LUTO","Licencia de Luto",_xlfn.IFNA(VLOOKUP(R781,'CIE-10 PARA RIPS'!$A$6:B13946,2,0),"No especificado")))</f>
        <v>Contusion del tobillo</v>
      </c>
      <c r="T781" t="str">
        <f>IF(P781&lt;&gt;"", IF(P781&gt;0, IF(P781&lt;=DATE(YEAR(P781),MONTH(P781),DAY(P781)), IF(P781&gt;=DATE(YEAR(P781),MONTH(P781),1), IF(K781&gt;10, C781, IF(SUMIFS($K:$K, $C:$C, C781, $P:$P, "&gt;="&amp;DATE(YEAR(P781),MONTH(P781),1), $P:$P, "&lt;="&amp;EOMONTH(P781,0))&gt;10, C781, "")), ""))), "")</f>
        <v>CARMEN CECILIA PADILLA SALCEDO</v>
      </c>
      <c r="U781">
        <f>IF(AND(P781&lt;&gt;"", P781&gt;=DATE(YEAR(P781),MONTH(P781),1), SUMIFS($K:$K, $C:$C, C781, $P:$P, "&gt;="&amp;DATE(YEAR(P781),MONTH(P781),1), $P:$P, "&lt;="&amp;EOMONTH(P781,0))&gt;10), K781, "")</f>
        <v>17</v>
      </c>
      <c r="V781">
        <f>IF(AND(P781&lt;&gt;"", P781&gt;=DATE(YEAR(P781),MONTH(P781),1), SUMIFS($K:$K, $C:$C, C781, $P:$P, "&gt;="&amp;DATE(YEAR(P781),MONTH(P781),1), $P:$P, "&lt;="&amp;EOMONTH(P781,0))&gt;10), YEAR(P781), "")</f>
        <v>2017</v>
      </c>
      <c r="W781" t="str">
        <f>IF(AND(P781&lt;&gt;"", P781&gt;=DATE(YEAR(P781),MONTH(P781),1), SUMIFS($K:$K, $C:$C, C781, $P:$P, "&gt;="&amp;DATE(YEAR(P781),MONTH(P781),1), $P:$P, "&lt;="&amp;EOMONTH(P781,0))&gt;10), TEXT(P781, "MMMM"), "")</f>
        <v>octubre</v>
      </c>
      <c r="X781" t="str" cm="1">
        <f t="array" ref="X781">IF(AND(P781&lt;&gt;"", P781&gt;=DATE(YEAR(P781),MONTH(P781),1), SUMIFS($K:$K, $C:$C, C781, $P:$P, "&gt;="&amp;DATE(YEAR(P781),MONTH(P781),1), $P:$P, "&lt;="&amp;EOMONTH(P781,0))&gt;10), _xlfn.TEXTJOIN(", ", TRUE, _xlfn._xlws.FILTER($R:$R, ($C:$C=C781) * ($P:$P&gt;=DATE(YEAR(P781),MONTH(P781),1)) * ($P:$P&lt;=EOMONTH(P781,0)))), "")</f>
        <v>S900, S900</v>
      </c>
      <c r="Y781" t="str" cm="1">
        <f t="array" ref="Y781">IF(AND(P781&lt;&gt;"", P781&gt;=DATE(YEAR(P781),MONTH(P781),1), SUMIFS($K:$K, $C:$C, C781, $P:$P, "&gt;="&amp;DATE(YEAR(P781),MONTH(P781),1), $P:$P, "&lt;="&amp;EOMONTH(P781,0))&gt;10), _xlfn.TEXTJOIN(", ", TRUE, _xlfn._xlws.FILTER($S:$S, ($C:$C=C781) * ($P:$P&gt;=DATE(YEAR(P781),MONTH(P781),1)) * ($P:$P&lt;=EOMONTH(P781,0)))), "")</f>
        <v>Contusion del tobillo, Contusion del tobillo</v>
      </c>
    </row>
    <row r="782" spans="1:25" ht="30" x14ac:dyDescent="0.25">
      <c r="A782" s="83">
        <v>775</v>
      </c>
      <c r="B782" s="111" t="s">
        <v>26038</v>
      </c>
      <c r="C782" s="159" t="str">
        <f>_xlfn.XLOOKUP(D782,[1]!Data[CEDULA],[1]!Data[Nombre Completo],"No Existe",0,1)</f>
        <v>PALMIRA MARIA JIMENEZ MENDEZ</v>
      </c>
      <c r="D782">
        <v>1140817577</v>
      </c>
      <c r="E782" s="139">
        <f>IFERROR(_xlfn.NUMBERVALUE(Data[[#This Row],[CEDULA ]],",","."),_xlfn.NUMBERVALUE(Data[[#This Row],[CEDULA ]],".",","))</f>
        <v>1140817577</v>
      </c>
      <c r="F782" s="139" t="str">
        <f>_xlfn.XLOOKUP(E782,[1]!Data[CEDULA],[1]!Data[CARGO],"No Existe",0,1)</f>
        <v>SUPERNUMERARIO(A)</v>
      </c>
      <c r="G782" s="24" t="str">
        <f>_xlfn.XLOOKUP(E782,[1]!Data[CEDULA],[1]!Data[EMPRESA DONDE PRESTA SERVICIO],"No Existe",0,1)</f>
        <v>COMFAMILIAR ATLANTICO</v>
      </c>
      <c r="H782" s="24" t="str">
        <f>_xlfn.XLOOKUP(E782,[1]!Data[CEDULA],[1]!Data[UBICACIÓN],"No Existe",0,1)</f>
        <v>SEDE NORTE</v>
      </c>
      <c r="I782" s="24" t="s">
        <v>25911</v>
      </c>
      <c r="J782" s="111" t="str">
        <f>UPPER(TEXT(Data[[#This Row],[F. INICIO]],"mmmm"))</f>
        <v>NOVIEMBRE</v>
      </c>
      <c r="K782" s="13">
        <v>2</v>
      </c>
      <c r="L782" s="11" t="s">
        <v>5</v>
      </c>
      <c r="M782" s="11" t="s">
        <v>25630</v>
      </c>
      <c r="N782" s="141" t="str">
        <f>_xlfn.XLOOKUP(D782,[1]!Data[CEDULA],[1]!Data[EPS/SURA],"No Existe",0,1)</f>
        <v>COOSALUD</v>
      </c>
      <c r="O782" s="11">
        <f>YEAR(Data[[#This Row],[F. INICIO]])</f>
        <v>2023</v>
      </c>
      <c r="P782" s="19">
        <v>45244</v>
      </c>
      <c r="Q782" s="19">
        <v>45245</v>
      </c>
      <c r="R782" s="24" t="s">
        <v>63</v>
      </c>
      <c r="S782" s="92" t="str">
        <f>IF(Data[[#This Row],[TIPO DE INCAPACIDAD]]="LICENCIA DE PATERNIDAD","Licencia de paternidad",IF(Data[[#This Row],[TIPO DE INCAPACIDAD]]="LICENCIA DE LUTO","Licencia de Luto",_xlfn.IFNA(VLOOKUP(R782,'CIE-10 PARA RIPS'!$A$6:B13947,2,0),"No especificado")))</f>
        <v>Diarrea y gastroenteritis de presunto origen infeccioso</v>
      </c>
      <c r="T782" t="str">
        <f>IF(P782&lt;&gt;"", IF(P782&gt;0, IF(P782&lt;=DATE(YEAR(P782),MONTH(P782),DAY(P782)), IF(P782&gt;=DATE(YEAR(P782),MONTH(P782),1), IF(K782&gt;10, C782, IF(SUMIFS($K:$K, $C:$C, C782, $P:$P, "&gt;="&amp;DATE(YEAR(P782),MONTH(P782),1), $P:$P, "&lt;="&amp;EOMONTH(P782,0))&gt;10, C782, "")), ""))), "")</f>
        <v/>
      </c>
      <c r="U782" t="str">
        <f>IF(AND(P782&lt;&gt;"", P782&gt;=DATE(YEAR(P782),MONTH(P782),1), SUMIFS($K:$K, $C:$C, C782, $P:$P, "&gt;="&amp;DATE(YEAR(P782),MONTH(P782),1), $P:$P, "&lt;="&amp;EOMONTH(P782,0))&gt;10), K782, "")</f>
        <v/>
      </c>
      <c r="V782" t="str">
        <f>IF(AND(P782&lt;&gt;"", P782&gt;=DATE(YEAR(P782),MONTH(P782),1), SUMIFS($K:$K, $C:$C, C782, $P:$P, "&gt;="&amp;DATE(YEAR(P782),MONTH(P782),1), $P:$P, "&lt;="&amp;EOMONTH(P782,0))&gt;10), YEAR(P782), "")</f>
        <v/>
      </c>
      <c r="W782" t="str">
        <f>IF(AND(P782&lt;&gt;"", P782&gt;=DATE(YEAR(P782),MONTH(P782),1), SUMIFS($K:$K, $C:$C, C782, $P:$P, "&gt;="&amp;DATE(YEAR(P782),MONTH(P782),1), $P:$P, "&lt;="&amp;EOMONTH(P782,0))&gt;10), TEXT(P782, "MMMM"), "")</f>
        <v/>
      </c>
      <c r="X782" t="str" cm="1">
        <f t="array" ref="X782">IF(AND(P782&lt;&gt;"", P782&gt;=DATE(YEAR(P782),MONTH(P782),1), SUMIFS($K:$K, $C:$C, C782, $P:$P, "&gt;="&amp;DATE(YEAR(P782),MONTH(P782),1), $P:$P, "&lt;="&amp;EOMONTH(P782,0))&gt;10), _xlfn.TEXTJOIN(", ", TRUE, _xlfn._xlws.FILTER($R:$R, ($C:$C=C782) * ($P:$P&gt;=DATE(YEAR(P782),MONTH(P782),1)) * ($P:$P&lt;=EOMONTH(P782,0)))), "")</f>
        <v/>
      </c>
      <c r="Y782" t="str" cm="1">
        <f t="array" ref="Y782">IF(AND(P782&lt;&gt;"", P782&gt;=DATE(YEAR(P782),MONTH(P782),1), SUMIFS($K:$K, $C:$C, C782, $P:$P, "&gt;="&amp;DATE(YEAR(P782),MONTH(P782),1), $P:$P, "&lt;="&amp;EOMONTH(P782,0))&gt;10), _xlfn.TEXTJOIN(", ", TRUE, _xlfn._xlws.FILTER($S:$S, ($C:$C=C782) * ($P:$P&gt;=DATE(YEAR(P782),MONTH(P782),1)) * ($P:$P&lt;=EOMONTH(P782,0)))), "")</f>
        <v/>
      </c>
    </row>
    <row r="783" spans="1:25" x14ac:dyDescent="0.25">
      <c r="A783" s="83">
        <v>776</v>
      </c>
      <c r="B783" s="111" t="s">
        <v>26038</v>
      </c>
      <c r="C783" s="159" t="str">
        <f>_xlfn.XLOOKUP(D783,[1]!Data[CEDULA],[1]!Data[Nombre Completo],"No Existe",0,1)</f>
        <v>RAFAEL ENRIQUE DIAZ NAVARRO</v>
      </c>
      <c r="D783" s="163">
        <v>8779253</v>
      </c>
      <c r="E783" s="140">
        <f>IFERROR(_xlfn.NUMBERVALUE(Data[[#This Row],[CEDULA ]],",","."),_xlfn.NUMBERVALUE(Data[[#This Row],[CEDULA ]],".",","))</f>
        <v>8779253</v>
      </c>
      <c r="F783" s="140" t="str">
        <f>_xlfn.XLOOKUP(E783,[1]!Data[CEDULA],[1]!Data[CARGO],"No Existe",0,1)</f>
        <v>SUPERNUMERARIO(A)</v>
      </c>
      <c r="G783" s="11" t="str">
        <f>_xlfn.XLOOKUP(E783,[1]!Data[CEDULA],[1]!Data[EMPRESA DONDE PRESTA SERVICIO],"No Existe",0,1)</f>
        <v>COMFAMILIAR ATLANTICO</v>
      </c>
      <c r="H783" s="11" t="str">
        <f>_xlfn.XLOOKUP(E783,[1]!Data[CEDULA],[1]!Data[UBICACIÓN],"No Existe",0,1)</f>
        <v>CENTRO RECREACIONAL CLL 48</v>
      </c>
      <c r="I783" s="11" t="s">
        <v>25912</v>
      </c>
      <c r="J783" s="111" t="str">
        <f>UPPER(TEXT(Data[[#This Row],[F. INICIO]],"mmmm"))</f>
        <v>SEPTIEMBRE</v>
      </c>
      <c r="K783" s="13">
        <v>12</v>
      </c>
      <c r="L783" s="11" t="s">
        <v>5</v>
      </c>
      <c r="M783" s="11" t="s">
        <v>25630</v>
      </c>
      <c r="N783" s="141" t="str">
        <f>_xlfn.XLOOKUP(D783,[1]!Data[CEDULA],[1]!Data[EPS/SURA],"No Existe",0,1)</f>
        <v>SALUD TOTAL</v>
      </c>
      <c r="O783" s="5">
        <f>YEAR(Data[[#This Row],[F. INICIO]])</f>
        <v>2017</v>
      </c>
      <c r="P783" s="26">
        <v>42992</v>
      </c>
      <c r="Q783" s="7">
        <v>43003</v>
      </c>
      <c r="R783" s="11" t="s">
        <v>9499</v>
      </c>
      <c r="S783" s="92" t="str">
        <f>IF(Data[[#This Row],[TIPO DE INCAPACIDAD]]="LICENCIA DE PATERNIDAD","Licencia de paternidad",IF(Data[[#This Row],[TIPO DE INCAPACIDAD]]="LICENCIA DE LUTO","Licencia de Luto",_xlfn.IFNA(VLOOKUP(R783,'CIE-10 PARA RIPS'!$A$6:B13948,2,0),"No especificado")))</f>
        <v>Otros trastornos del globo ocular</v>
      </c>
      <c r="T783" t="str">
        <f>IF(P783&lt;&gt;"", IF(P783&gt;0, IF(P783&lt;=DATE(YEAR(P783),MONTH(P783),DAY(P783)), IF(P783&gt;=DATE(YEAR(P783),MONTH(P783),1), IF(K783&gt;10, C783, IF(SUMIFS($K:$K, $C:$C, C783, $P:$P, "&gt;="&amp;DATE(YEAR(P783),MONTH(P783),1), $P:$P, "&lt;="&amp;EOMONTH(P783,0))&gt;10, C783, "")), ""))), "")</f>
        <v>RAFAEL ENRIQUE DIAZ NAVARRO</v>
      </c>
      <c r="U783">
        <f>IF(AND(P783&lt;&gt;"", P783&gt;=DATE(YEAR(P783),MONTH(P783),1), SUMIFS($K:$K, $C:$C, C783, $P:$P, "&gt;="&amp;DATE(YEAR(P783),MONTH(P783),1), $P:$P, "&lt;="&amp;EOMONTH(P783,0))&gt;10), K783, "")</f>
        <v>12</v>
      </c>
      <c r="V783">
        <f>IF(AND(P783&lt;&gt;"", P783&gt;=DATE(YEAR(P783),MONTH(P783),1), SUMIFS($K:$K, $C:$C, C783, $P:$P, "&gt;="&amp;DATE(YEAR(P783),MONTH(P783),1), $P:$P, "&lt;="&amp;EOMONTH(P783,0))&gt;10), YEAR(P783), "")</f>
        <v>2017</v>
      </c>
      <c r="W783" t="str">
        <f>IF(AND(P783&lt;&gt;"", P783&gt;=DATE(YEAR(P783),MONTH(P783),1), SUMIFS($K:$K, $C:$C, C783, $P:$P, "&gt;="&amp;DATE(YEAR(P783),MONTH(P783),1), $P:$P, "&lt;="&amp;EOMONTH(P783,0))&gt;10), TEXT(P783, "MMMM"), "")</f>
        <v>septiembre</v>
      </c>
      <c r="X783" t="str" cm="1">
        <f t="array" ref="X783">IF(AND(P783&lt;&gt;"", P783&gt;=DATE(YEAR(P783),MONTH(P783),1), SUMIFS($K:$K, $C:$C, C783, $P:$P, "&gt;="&amp;DATE(YEAR(P783),MONTH(P783),1), $P:$P, "&lt;="&amp;EOMONTH(P783,0))&gt;10), _xlfn.TEXTJOIN(", ", TRUE, _xlfn._xlws.FILTER($R:$R, ($C:$C=C783) * ($P:$P&gt;=DATE(YEAR(P783),MONTH(P783),1)) * ($P:$P&lt;=EOMONTH(P783,0)))), "")</f>
        <v>H448</v>
      </c>
      <c r="Y783" t="str" cm="1">
        <f t="array" ref="Y783">IF(AND(P783&lt;&gt;"", P783&gt;=DATE(YEAR(P783),MONTH(P783),1), SUMIFS($K:$K, $C:$C, C783, $P:$P, "&gt;="&amp;DATE(YEAR(P783),MONTH(P783),1), $P:$P, "&lt;="&amp;EOMONTH(P783,0))&gt;10), _xlfn.TEXTJOIN(", ", TRUE, _xlfn._xlws.FILTER($S:$S, ($C:$C=C783) * ($P:$P&gt;=DATE(YEAR(P783),MONTH(P783),1)) * ($P:$P&lt;=EOMONTH(P783,0)))), "")</f>
        <v>Otros trastornos del globo ocular</v>
      </c>
    </row>
    <row r="784" spans="1:25" x14ac:dyDescent="0.25">
      <c r="A784" s="83">
        <v>777</v>
      </c>
      <c r="B784" s="111" t="s">
        <v>26038</v>
      </c>
      <c r="C784" s="159" t="str">
        <f>_xlfn.XLOOKUP(D784,[1]!Data[CEDULA],[1]!Data[Nombre Completo],"No Existe",0,1)</f>
        <v>YEFRI JAVIER ROMERO VASQUEZ</v>
      </c>
      <c r="D784" s="163">
        <v>1043667569</v>
      </c>
      <c r="E784" s="140">
        <f>IFERROR(_xlfn.NUMBERVALUE(Data[[#This Row],[CEDULA ]],",","."),_xlfn.NUMBERVALUE(Data[[#This Row],[CEDULA ]],".",","))</f>
        <v>1043667569</v>
      </c>
      <c r="F784" s="140" t="str">
        <f>_xlfn.XLOOKUP(E784,[1]!Data[CEDULA],[1]!Data[CARGO],"No Existe",0,1)</f>
        <v>SUPERNUMERARIO(A)</v>
      </c>
      <c r="G784" s="11" t="str">
        <f>_xlfn.XLOOKUP(E784,[1]!Data[CEDULA],[1]!Data[EMPRESA DONDE PRESTA SERVICIO],"No Existe",0,1)</f>
        <v>COMFAMILIAR ATLANTICO</v>
      </c>
      <c r="H784" s="11" t="str">
        <f>_xlfn.XLOOKUP(E784,[1]!Data[CEDULA],[1]!Data[UBICACIÓN],"No Existe",0,1)</f>
        <v>SEDE NORTE</v>
      </c>
      <c r="I784" s="11" t="s">
        <v>25912</v>
      </c>
      <c r="J784" s="111" t="str">
        <f>UPPER(TEXT(Data[[#This Row],[F. INICIO]],"mmmm"))</f>
        <v>SEPTIEMBRE</v>
      </c>
      <c r="K784" s="13">
        <v>2</v>
      </c>
      <c r="L784" s="11" t="s">
        <v>5</v>
      </c>
      <c r="M784" s="11" t="s">
        <v>25630</v>
      </c>
      <c r="N784" s="141" t="str">
        <f>_xlfn.XLOOKUP(D784,[1]!Data[CEDULA],[1]!Data[EPS/SURA],"No Existe",0,1)</f>
        <v>SALUDVIDA E.P.S.</v>
      </c>
      <c r="O784" s="5">
        <f>YEAR(Data[[#This Row],[F. INICIO]])</f>
        <v>2017</v>
      </c>
      <c r="P784" s="26">
        <v>43005</v>
      </c>
      <c r="Q784" s="7">
        <v>43006</v>
      </c>
      <c r="R784" s="11" t="s">
        <v>9642</v>
      </c>
      <c r="S784" s="92" t="str">
        <f>IF(Data[[#This Row],[TIPO DE INCAPACIDAD]]="LICENCIA DE PATERNIDAD","Licencia de paternidad",IF(Data[[#This Row],[TIPO DE INCAPACIDAD]]="LICENCIA DE LUTO","Licencia de Luto",_xlfn.IFNA(VLOOKUP(R784,'CIE-10 PARA RIPS'!$A$6:B13949,2,0),"No especificado")))</f>
        <v>Conjuntivitis mucopurulenta</v>
      </c>
      <c r="T784" t="str">
        <f>IF(P784&lt;&gt;"", IF(P784&gt;0, IF(P784&lt;=DATE(YEAR(P784),MONTH(P784),DAY(P784)), IF(P784&gt;=DATE(YEAR(P784),MONTH(P784),1), IF(K784&gt;10, C784, IF(SUMIFS($K:$K, $C:$C, C784, $P:$P, "&gt;="&amp;DATE(YEAR(P784),MONTH(P784),1), $P:$P, "&lt;="&amp;EOMONTH(P784,0))&gt;10, C784, "")), ""))), "")</f>
        <v/>
      </c>
      <c r="U784" t="str">
        <f>IF(AND(P784&lt;&gt;"", P784&gt;=DATE(YEAR(P784),MONTH(P784),1), SUMIFS($K:$K, $C:$C, C784, $P:$P, "&gt;="&amp;DATE(YEAR(P784),MONTH(P784),1), $P:$P, "&lt;="&amp;EOMONTH(P784,0))&gt;10), K784, "")</f>
        <v/>
      </c>
      <c r="V784" t="str">
        <f>IF(AND(P784&lt;&gt;"", P784&gt;=DATE(YEAR(P784),MONTH(P784),1), SUMIFS($K:$K, $C:$C, C784, $P:$P, "&gt;="&amp;DATE(YEAR(P784),MONTH(P784),1), $P:$P, "&lt;="&amp;EOMONTH(P784,0))&gt;10), YEAR(P784), "")</f>
        <v/>
      </c>
      <c r="W784" t="str">
        <f>IF(AND(P784&lt;&gt;"", P784&gt;=DATE(YEAR(P784),MONTH(P784),1), SUMIFS($K:$K, $C:$C, C784, $P:$P, "&gt;="&amp;DATE(YEAR(P784),MONTH(P784),1), $P:$P, "&lt;="&amp;EOMONTH(P784,0))&gt;10), TEXT(P784, "MMMM"), "")</f>
        <v/>
      </c>
      <c r="X784" t="str" cm="1">
        <f t="array" ref="X784">IF(AND(P784&lt;&gt;"", P784&gt;=DATE(YEAR(P784),MONTH(P784),1), SUMIFS($K:$K, $C:$C, C784, $P:$P, "&gt;="&amp;DATE(YEAR(P784),MONTH(P784),1), $P:$P, "&lt;="&amp;EOMONTH(P784,0))&gt;10), _xlfn.TEXTJOIN(", ", TRUE, _xlfn._xlws.FILTER($R:$R, ($C:$C=C784) * ($P:$P&gt;=DATE(YEAR(P784),MONTH(P784),1)) * ($P:$P&lt;=EOMONTH(P784,0)))), "")</f>
        <v/>
      </c>
      <c r="Y784" t="str" cm="1">
        <f t="array" ref="Y784">IF(AND(P784&lt;&gt;"", P784&gt;=DATE(YEAR(P784),MONTH(P784),1), SUMIFS($K:$K, $C:$C, C784, $P:$P, "&gt;="&amp;DATE(YEAR(P784),MONTH(P784),1), $P:$P, "&lt;="&amp;EOMONTH(P784,0))&gt;10), _xlfn.TEXTJOIN(", ", TRUE, _xlfn._xlws.FILTER($S:$S, ($C:$C=C784) * ($P:$P&gt;=DATE(YEAR(P784),MONTH(P784),1)) * ($P:$P&lt;=EOMONTH(P784,0)))), "")</f>
        <v/>
      </c>
    </row>
    <row r="785" spans="1:25" ht="15.75" x14ac:dyDescent="0.25">
      <c r="A785" s="83">
        <v>778</v>
      </c>
      <c r="B785" s="111" t="s">
        <v>26038</v>
      </c>
      <c r="C785" s="159" t="str">
        <f>_xlfn.XLOOKUP(D785,[1]!Data[CEDULA],[1]!Data[Nombre Completo],"No Existe",0,1)</f>
        <v>JUDITH ESTHER PASTOR ABELLO</v>
      </c>
      <c r="D785" s="168">
        <v>32678224</v>
      </c>
      <c r="E785" s="145">
        <f>IFERROR(_xlfn.NUMBERVALUE(Data[[#This Row],[CEDULA ]],",","."),_xlfn.NUMBERVALUE(Data[[#This Row],[CEDULA ]],".",","))</f>
        <v>32678224</v>
      </c>
      <c r="F785" s="145" t="str">
        <f>_xlfn.XLOOKUP(E785,[1]!Data[CEDULA],[1]!Data[CARGO],"No Existe",0,1)</f>
        <v>SUPERNUMERARIO(A)</v>
      </c>
      <c r="G785" s="11" t="str">
        <f>_xlfn.XLOOKUP(E785,[1]!Data[CEDULA],[1]!Data[EMPRESA DONDE PRESTA SERVICIO],"No Existe",0,1)</f>
        <v>COMFAMILIAR ATLANTICO</v>
      </c>
      <c r="H785" s="11" t="str">
        <f>_xlfn.XLOOKUP(E785,[1]!Data[CEDULA],[1]!Data[UBICACIÓN],"No Existe",0,1)</f>
        <v>CRU MERCADEO</v>
      </c>
      <c r="I785" s="11" t="s">
        <v>25911</v>
      </c>
      <c r="J785" s="111" t="str">
        <f>UPPER(TEXT(Data[[#This Row],[F. INICIO]],"mmmm"))</f>
        <v>OCTUBRE</v>
      </c>
      <c r="K785" s="13">
        <v>1</v>
      </c>
      <c r="L785" s="11" t="s">
        <v>5</v>
      </c>
      <c r="M785" s="11" t="s">
        <v>25630</v>
      </c>
      <c r="N785" s="141" t="str">
        <f>_xlfn.XLOOKUP(D785,[1]!Data[CEDULA],[1]!Data[EPS/SURA],"No Existe",0,1)</f>
        <v>EPS/SURA</v>
      </c>
      <c r="O785" s="5">
        <f>YEAR(Data[[#This Row],[F. INICIO]])</f>
        <v>2017</v>
      </c>
      <c r="P785" s="26">
        <v>43018</v>
      </c>
      <c r="Q785" s="26">
        <v>43018</v>
      </c>
      <c r="R785" s="11" t="s">
        <v>8939</v>
      </c>
      <c r="S785" s="92" t="str">
        <f>IF(Data[[#This Row],[TIPO DE INCAPACIDAD]]="LICENCIA DE PATERNIDAD","Licencia de paternidad",IF(Data[[#This Row],[TIPO DE INCAPACIDAD]]="LICENCIA DE LUTO","Licencia de Luto",_xlfn.IFNA(VLOOKUP(R785,'CIE-10 PARA RIPS'!$A$6:B13950,2,0),"No especificado")))</f>
        <v>Rinofaringitis aguda [resfriado comun]</v>
      </c>
      <c r="T785" t="str">
        <f>IF(P785&lt;&gt;"", IF(P785&gt;0, IF(P785&lt;=DATE(YEAR(P785),MONTH(P785),DAY(P785)), IF(P785&gt;=DATE(YEAR(P785),MONTH(P785),1), IF(K785&gt;10, C785, IF(SUMIFS($K:$K, $C:$C, C785, $P:$P, "&gt;="&amp;DATE(YEAR(P785),MONTH(P785),1), $P:$P, "&lt;="&amp;EOMONTH(P785,0))&gt;10, C785, "")), ""))), "")</f>
        <v/>
      </c>
      <c r="U785" t="str">
        <f>IF(AND(P785&lt;&gt;"", P785&gt;=DATE(YEAR(P785),MONTH(P785),1), SUMIFS($K:$K, $C:$C, C785, $P:$P, "&gt;="&amp;DATE(YEAR(P785),MONTH(P785),1), $P:$P, "&lt;="&amp;EOMONTH(P785,0))&gt;10), K785, "")</f>
        <v/>
      </c>
      <c r="V785" t="str">
        <f>IF(AND(P785&lt;&gt;"", P785&gt;=DATE(YEAR(P785),MONTH(P785),1), SUMIFS($K:$K, $C:$C, C785, $P:$P, "&gt;="&amp;DATE(YEAR(P785),MONTH(P785),1), $P:$P, "&lt;="&amp;EOMONTH(P785,0))&gt;10), YEAR(P785), "")</f>
        <v/>
      </c>
      <c r="W785" t="str">
        <f>IF(AND(P785&lt;&gt;"", P785&gt;=DATE(YEAR(P785),MONTH(P785),1), SUMIFS($K:$K, $C:$C, C785, $P:$P, "&gt;="&amp;DATE(YEAR(P785),MONTH(P785),1), $P:$P, "&lt;="&amp;EOMONTH(P785,0))&gt;10), TEXT(P785, "MMMM"), "")</f>
        <v/>
      </c>
      <c r="X785" t="str" cm="1">
        <f t="array" ref="X785">IF(AND(P785&lt;&gt;"", P785&gt;=DATE(YEAR(P785),MONTH(P785),1), SUMIFS($K:$K, $C:$C, C785, $P:$P, "&gt;="&amp;DATE(YEAR(P785),MONTH(P785),1), $P:$P, "&lt;="&amp;EOMONTH(P785,0))&gt;10), _xlfn.TEXTJOIN(", ", TRUE, _xlfn._xlws.FILTER($R:$R, ($C:$C=C785) * ($P:$P&gt;=DATE(YEAR(P785),MONTH(P785),1)) * ($P:$P&lt;=EOMONTH(P785,0)))), "")</f>
        <v/>
      </c>
      <c r="Y785" t="str" cm="1">
        <f t="array" ref="Y785">IF(AND(P785&lt;&gt;"", P785&gt;=DATE(YEAR(P785),MONTH(P785),1), SUMIFS($K:$K, $C:$C, C785, $P:$P, "&gt;="&amp;DATE(YEAR(P785),MONTH(P785),1), $P:$P, "&lt;="&amp;EOMONTH(P785,0))&gt;10), _xlfn.TEXTJOIN(", ", TRUE, _xlfn._xlws.FILTER($S:$S, ($C:$C=C785) * ($P:$P&gt;=DATE(YEAR(P785),MONTH(P785),1)) * ($P:$P&lt;=EOMONTH(P785,0)))), "")</f>
        <v/>
      </c>
    </row>
    <row r="786" spans="1:25" ht="15.75" x14ac:dyDescent="0.25">
      <c r="A786" s="83">
        <v>779</v>
      </c>
      <c r="B786" s="111" t="s">
        <v>26038</v>
      </c>
      <c r="C786" s="159" t="str">
        <f>_xlfn.XLOOKUP(D786,[1]!Data[CEDULA],[1]!Data[Nombre Completo],"No Existe",0,1)</f>
        <v>BELCY CECILIA GOMEZ DOMINGUEZ</v>
      </c>
      <c r="D786">
        <v>32750719</v>
      </c>
      <c r="E786" s="145">
        <f>IFERROR(_xlfn.NUMBERVALUE(Data[[#This Row],[CEDULA ]],",","."),_xlfn.NUMBERVALUE(Data[[#This Row],[CEDULA ]],".",","))</f>
        <v>32750719</v>
      </c>
      <c r="F786" s="145" t="str">
        <f>_xlfn.XLOOKUP(E786,[1]!Data[CEDULA],[1]!Data[CARGO],"No Existe",0,1)</f>
        <v>SUPERNUMERARIO(A)</v>
      </c>
      <c r="G786" s="11" t="str">
        <f>_xlfn.XLOOKUP(E786,[1]!Data[CEDULA],[1]!Data[EMPRESA DONDE PRESTA SERVICIO],"No Existe",0,1)</f>
        <v>COMFAMILIAR ATLANTICO</v>
      </c>
      <c r="H786" s="11" t="str">
        <f>_xlfn.XLOOKUP(E786,[1]!Data[CEDULA],[1]!Data[UBICACIÓN],"No Existe",0,1)</f>
        <v>C.R.U</v>
      </c>
      <c r="I786" s="11" t="s">
        <v>25911</v>
      </c>
      <c r="J786" s="111" t="str">
        <f>UPPER(TEXT(Data[[#This Row],[F. INICIO]],"mmmm"))</f>
        <v>OCTUBRE</v>
      </c>
      <c r="K786" s="25">
        <v>3</v>
      </c>
      <c r="L786" s="11" t="s">
        <v>5</v>
      </c>
      <c r="M786" s="11" t="s">
        <v>25630</v>
      </c>
      <c r="N786" s="141" t="str">
        <f>_xlfn.XLOOKUP(D786,[1]!Data[CEDULA],[1]!Data[EPS/SURA],"No Existe",0,1)</f>
        <v>COOMEVA</v>
      </c>
      <c r="O786" s="5">
        <f>YEAR(Data[[#This Row],[F. INICIO]])</f>
        <v>2017</v>
      </c>
      <c r="P786" s="26">
        <v>43016</v>
      </c>
      <c r="Q786" s="7">
        <v>43018</v>
      </c>
      <c r="R786" s="11" t="s">
        <v>9642</v>
      </c>
      <c r="S786" s="92" t="str">
        <f>IF(Data[[#This Row],[TIPO DE INCAPACIDAD]]="LICENCIA DE PATERNIDAD","Licencia de paternidad",IF(Data[[#This Row],[TIPO DE INCAPACIDAD]]="LICENCIA DE LUTO","Licencia de Luto",_xlfn.IFNA(VLOOKUP(R786,'CIE-10 PARA RIPS'!$A$6:B13951,2,0),"No especificado")))</f>
        <v>Conjuntivitis mucopurulenta</v>
      </c>
      <c r="T786" t="str">
        <f>IF(P786&lt;&gt;"", IF(P786&gt;0, IF(P786&lt;=DATE(YEAR(P786),MONTH(P786),DAY(P786)), IF(P786&gt;=DATE(YEAR(P786),MONTH(P786),1), IF(K786&gt;10, C786, IF(SUMIFS($K:$K, $C:$C, C786, $P:$P, "&gt;="&amp;DATE(YEAR(P786),MONTH(P786),1), $P:$P, "&lt;="&amp;EOMONTH(P786,0))&gt;10, C786, "")), ""))), "")</f>
        <v/>
      </c>
      <c r="U786" t="str">
        <f>IF(AND(P786&lt;&gt;"", P786&gt;=DATE(YEAR(P786),MONTH(P786),1), SUMIFS($K:$K, $C:$C, C786, $P:$P, "&gt;="&amp;DATE(YEAR(P786),MONTH(P786),1), $P:$P, "&lt;="&amp;EOMONTH(P786,0))&gt;10), K786, "")</f>
        <v/>
      </c>
      <c r="V786" t="str">
        <f>IF(AND(P786&lt;&gt;"", P786&gt;=DATE(YEAR(P786),MONTH(P786),1), SUMIFS($K:$K, $C:$C, C786, $P:$P, "&gt;="&amp;DATE(YEAR(P786),MONTH(P786),1), $P:$P, "&lt;="&amp;EOMONTH(P786,0))&gt;10), YEAR(P786), "")</f>
        <v/>
      </c>
      <c r="W786" t="str">
        <f>IF(AND(P786&lt;&gt;"", P786&gt;=DATE(YEAR(P786),MONTH(P786),1), SUMIFS($K:$K, $C:$C, C786, $P:$P, "&gt;="&amp;DATE(YEAR(P786),MONTH(P786),1), $P:$P, "&lt;="&amp;EOMONTH(P786,0))&gt;10), TEXT(P786, "MMMM"), "")</f>
        <v/>
      </c>
      <c r="X786" t="str" cm="1">
        <f t="array" ref="X786">IF(AND(P786&lt;&gt;"", P786&gt;=DATE(YEAR(P786),MONTH(P786),1), SUMIFS($K:$K, $C:$C, C786, $P:$P, "&gt;="&amp;DATE(YEAR(P786),MONTH(P786),1), $P:$P, "&lt;="&amp;EOMONTH(P786,0))&gt;10), _xlfn.TEXTJOIN(", ", TRUE, _xlfn._xlws.FILTER($R:$R, ($C:$C=C786) * ($P:$P&gt;=DATE(YEAR(P786),MONTH(P786),1)) * ($P:$P&lt;=EOMONTH(P786,0)))), "")</f>
        <v/>
      </c>
      <c r="Y786" t="str" cm="1">
        <f t="array" ref="Y786">IF(AND(P786&lt;&gt;"", P786&gt;=DATE(YEAR(P786),MONTH(P786),1), SUMIFS($K:$K, $C:$C, C786, $P:$P, "&gt;="&amp;DATE(YEAR(P786),MONTH(P786),1), $P:$P, "&lt;="&amp;EOMONTH(P786,0))&gt;10), _xlfn.TEXTJOIN(", ", TRUE, _xlfn._xlws.FILTER($S:$S, ($C:$C=C786) * ($P:$P&gt;=DATE(YEAR(P786),MONTH(P786),1)) * ($P:$P&lt;=EOMONTH(P786,0)))), "")</f>
        <v/>
      </c>
    </row>
    <row r="787" spans="1:25" ht="15.75" x14ac:dyDescent="0.25">
      <c r="A787" s="83">
        <v>780</v>
      </c>
      <c r="B787" s="111" t="s">
        <v>26038</v>
      </c>
      <c r="C787" s="159" t="str">
        <f>_xlfn.XLOOKUP(D787,[1]!Data[CEDULA],[1]!Data[Nombre Completo],"No Existe",0,1)</f>
        <v>BELCY CECILIA GOMEZ DOMINGUEZ</v>
      </c>
      <c r="D787">
        <v>32750719</v>
      </c>
      <c r="E787" s="145">
        <f>IFERROR(_xlfn.NUMBERVALUE(Data[[#This Row],[CEDULA ]],",","."),_xlfn.NUMBERVALUE(Data[[#This Row],[CEDULA ]],".",","))</f>
        <v>32750719</v>
      </c>
      <c r="F787" s="145" t="str">
        <f>_xlfn.XLOOKUP(E787,[1]!Data[CEDULA],[1]!Data[CARGO],"No Existe",0,1)</f>
        <v>SUPERNUMERARIO(A)</v>
      </c>
      <c r="G787" s="11" t="str">
        <f>_xlfn.XLOOKUP(E787,[1]!Data[CEDULA],[1]!Data[EMPRESA DONDE PRESTA SERVICIO],"No Existe",0,1)</f>
        <v>COMFAMILIAR ATLANTICO</v>
      </c>
      <c r="H787" s="11" t="str">
        <f>_xlfn.XLOOKUP(E787,[1]!Data[CEDULA],[1]!Data[UBICACIÓN],"No Existe",0,1)</f>
        <v>C.R.U</v>
      </c>
      <c r="I787" s="11" t="s">
        <v>25911</v>
      </c>
      <c r="J787" s="111" t="str">
        <f>UPPER(TEXT(Data[[#This Row],[F. INICIO]],"mmmm"))</f>
        <v>OCTUBRE</v>
      </c>
      <c r="K787" s="13">
        <v>1</v>
      </c>
      <c r="L787" s="11" t="s">
        <v>5</v>
      </c>
      <c r="M787" s="11" t="s">
        <v>25630</v>
      </c>
      <c r="N787" s="141" t="str">
        <f>_xlfn.XLOOKUP(D787,[1]!Data[CEDULA],[1]!Data[EPS/SURA],"No Existe",0,1)</f>
        <v>COOMEVA</v>
      </c>
      <c r="O787" s="5">
        <f>YEAR(Data[[#This Row],[F. INICIO]])</f>
        <v>2017</v>
      </c>
      <c r="P787" s="26">
        <v>43019</v>
      </c>
      <c r="Q787" s="7">
        <v>43019</v>
      </c>
      <c r="R787" s="11" t="s">
        <v>9639</v>
      </c>
      <c r="S787" s="92" t="str">
        <f>IF(Data[[#This Row],[TIPO DE INCAPACIDAD]]="LICENCIA DE PATERNIDAD","Licencia de paternidad",IF(Data[[#This Row],[TIPO DE INCAPACIDAD]]="LICENCIA DE LUTO","Licencia de Luto",_xlfn.IFNA(VLOOKUP(R787,'CIE-10 PARA RIPS'!$A$6:B13952,2,0),"No especificado")))</f>
        <v>Conjuntivitis aguda, no especificada</v>
      </c>
      <c r="T787" t="str">
        <f>IF(P787&lt;&gt;"", IF(P787&gt;0, IF(P787&lt;=DATE(YEAR(P787),MONTH(P787),DAY(P787)), IF(P787&gt;=DATE(YEAR(P787),MONTH(P787),1), IF(K787&gt;10, C787, IF(SUMIFS($K:$K, $C:$C, C787, $P:$P, "&gt;="&amp;DATE(YEAR(P787),MONTH(P787),1), $P:$P, "&lt;="&amp;EOMONTH(P787,0))&gt;10, C787, "")), ""))), "")</f>
        <v/>
      </c>
      <c r="U787" t="str">
        <f>IF(AND(P787&lt;&gt;"", P787&gt;=DATE(YEAR(P787),MONTH(P787),1), SUMIFS($K:$K, $C:$C, C787, $P:$P, "&gt;="&amp;DATE(YEAR(P787),MONTH(P787),1), $P:$P, "&lt;="&amp;EOMONTH(P787,0))&gt;10), K787, "")</f>
        <v/>
      </c>
      <c r="V787" t="str">
        <f>IF(AND(P787&lt;&gt;"", P787&gt;=DATE(YEAR(P787),MONTH(P787),1), SUMIFS($K:$K, $C:$C, C787, $P:$P, "&gt;="&amp;DATE(YEAR(P787),MONTH(P787),1), $P:$P, "&lt;="&amp;EOMONTH(P787,0))&gt;10), YEAR(P787), "")</f>
        <v/>
      </c>
      <c r="W787" t="str">
        <f>IF(AND(P787&lt;&gt;"", P787&gt;=DATE(YEAR(P787),MONTH(P787),1), SUMIFS($K:$K, $C:$C, C787, $P:$P, "&gt;="&amp;DATE(YEAR(P787),MONTH(P787),1), $P:$P, "&lt;="&amp;EOMONTH(P787,0))&gt;10), TEXT(P787, "MMMM"), "")</f>
        <v/>
      </c>
      <c r="X787" t="str" cm="1">
        <f t="array" ref="X787">IF(AND(P787&lt;&gt;"", P787&gt;=DATE(YEAR(P787),MONTH(P787),1), SUMIFS($K:$K, $C:$C, C787, $P:$P, "&gt;="&amp;DATE(YEAR(P787),MONTH(P787),1), $P:$P, "&lt;="&amp;EOMONTH(P787,0))&gt;10), _xlfn.TEXTJOIN(", ", TRUE, _xlfn._xlws.FILTER($R:$R, ($C:$C=C787) * ($P:$P&gt;=DATE(YEAR(P787),MONTH(P787),1)) * ($P:$P&lt;=EOMONTH(P787,0)))), "")</f>
        <v/>
      </c>
      <c r="Y787" t="str" cm="1">
        <f t="array" ref="Y787">IF(AND(P787&lt;&gt;"", P787&gt;=DATE(YEAR(P787),MONTH(P787),1), SUMIFS($K:$K, $C:$C, C787, $P:$P, "&gt;="&amp;DATE(YEAR(P787),MONTH(P787),1), $P:$P, "&lt;="&amp;EOMONTH(P787,0))&gt;10), _xlfn.TEXTJOIN(", ", TRUE, _xlfn._xlws.FILTER($S:$S, ($C:$C=C787) * ($P:$P&gt;=DATE(YEAR(P787),MONTH(P787),1)) * ($P:$P&lt;=EOMONTH(P787,0)))), "")</f>
        <v/>
      </c>
    </row>
    <row r="788" spans="1:25" x14ac:dyDescent="0.25">
      <c r="A788" s="83">
        <v>781</v>
      </c>
      <c r="B788" s="111" t="s">
        <v>26038</v>
      </c>
      <c r="C788" s="159" t="str">
        <f>_xlfn.XLOOKUP(D788,[1]!Data[CEDULA],[1]!Data[Nombre Completo],"No Existe",0,1)</f>
        <v>REYNALDO  CHARRIS MOLINA</v>
      </c>
      <c r="D788">
        <v>1044391599</v>
      </c>
      <c r="E788" s="139">
        <f>IFERROR(_xlfn.NUMBERVALUE(Data[[#This Row],[CEDULA ]],",","."),_xlfn.NUMBERVALUE(Data[[#This Row],[CEDULA ]],".",","))</f>
        <v>1044391599</v>
      </c>
      <c r="F788" s="139" t="str">
        <f>_xlfn.XLOOKUP(E788,[1]!Data[CEDULA],[1]!Data[CARGO],"No Existe",0,1)</f>
        <v>SUPERNUMERARIO(A)</v>
      </c>
      <c r="G788" s="24" t="str">
        <f>_xlfn.XLOOKUP(E788,[1]!Data[CEDULA],[1]!Data[EMPRESA DONDE PRESTA SERVICIO],"No Existe",0,1)</f>
        <v>COMFAMILIAR ATLANTICO</v>
      </c>
      <c r="H788" s="24" t="str">
        <f>_xlfn.XLOOKUP(E788,[1]!Data[CEDULA],[1]!Data[UBICACIÓN],"No Existe",0,1)</f>
        <v>CENTRO RECREACIONAL TURIPANA</v>
      </c>
      <c r="I788" s="24" t="s">
        <v>25912</v>
      </c>
      <c r="J788" s="111" t="str">
        <f>UPPER(TEXT(Data[[#This Row],[F. INICIO]],"mmmm"))</f>
        <v>SEPTIEMBRE</v>
      </c>
      <c r="K788" s="13">
        <v>1</v>
      </c>
      <c r="L788" s="11" t="s">
        <v>5</v>
      </c>
      <c r="M788" s="11" t="s">
        <v>25630</v>
      </c>
      <c r="N788" s="141" t="str">
        <f>_xlfn.XLOOKUP(D788,[1]!Data[CEDULA],[1]!Data[EPS/SURA],"No Existe",0,1)</f>
        <v>SALUD TOTAL</v>
      </c>
      <c r="O788" s="11">
        <f>YEAR(Data[[#This Row],[F. INICIO]])</f>
        <v>2018</v>
      </c>
      <c r="P788" s="19">
        <v>43368</v>
      </c>
      <c r="Q788" s="19">
        <v>43368</v>
      </c>
      <c r="R788" s="24" t="s">
        <v>9886</v>
      </c>
      <c r="S788" s="92" t="str">
        <f>IF(Data[[#This Row],[TIPO DE INCAPACIDAD]]="LICENCIA DE PATERNIDAD","Licencia de paternidad",IF(Data[[#This Row],[TIPO DE INCAPACIDAD]]="LICENCIA DE LUTO","Licencia de Luto",_xlfn.IFNA(VLOOKUP(R788,'CIE-10 PARA RIPS'!$A$6:B13953,2,0),"No especificado")))</f>
        <v>Cefalea debida a tension</v>
      </c>
      <c r="T788" t="str">
        <f>IF(P788&lt;&gt;"", IF(P788&gt;0, IF(P788&lt;=DATE(YEAR(P788),MONTH(P788),DAY(P788)), IF(P788&gt;=DATE(YEAR(P788),MONTH(P788),1), IF(K788&gt;10, C788, IF(SUMIFS($K:$K, $C:$C, C788, $P:$P, "&gt;="&amp;DATE(YEAR(P788),MONTH(P788),1), $P:$P, "&lt;="&amp;EOMONTH(P788,0))&gt;10, C788, "")), ""))), "")</f>
        <v/>
      </c>
      <c r="U788" t="str">
        <f>IF(AND(P788&lt;&gt;"", P788&gt;=DATE(YEAR(P788),MONTH(P788),1), SUMIFS($K:$K, $C:$C, C788, $P:$P, "&gt;="&amp;DATE(YEAR(P788),MONTH(P788),1), $P:$P, "&lt;="&amp;EOMONTH(P788,0))&gt;10), K788, "")</f>
        <v/>
      </c>
      <c r="V788" t="str">
        <f>IF(AND(P788&lt;&gt;"", P788&gt;=DATE(YEAR(P788),MONTH(P788),1), SUMIFS($K:$K, $C:$C, C788, $P:$P, "&gt;="&amp;DATE(YEAR(P788),MONTH(P788),1), $P:$P, "&lt;="&amp;EOMONTH(P788,0))&gt;10), YEAR(P788), "")</f>
        <v/>
      </c>
      <c r="W788" t="str">
        <f>IF(AND(P788&lt;&gt;"", P788&gt;=DATE(YEAR(P788),MONTH(P788),1), SUMIFS($K:$K, $C:$C, C788, $P:$P, "&gt;="&amp;DATE(YEAR(P788),MONTH(P788),1), $P:$P, "&lt;="&amp;EOMONTH(P788,0))&gt;10), TEXT(P788, "MMMM"), "")</f>
        <v/>
      </c>
      <c r="X788" t="str" cm="1">
        <f t="array" ref="X788">IF(AND(P788&lt;&gt;"", P788&gt;=DATE(YEAR(P788),MONTH(P788),1), SUMIFS($K:$K, $C:$C, C788, $P:$P, "&gt;="&amp;DATE(YEAR(P788),MONTH(P788),1), $P:$P, "&lt;="&amp;EOMONTH(P788,0))&gt;10), _xlfn.TEXTJOIN(", ", TRUE, _xlfn._xlws.FILTER($R:$R, ($C:$C=C788) * ($P:$P&gt;=DATE(YEAR(P788),MONTH(P788),1)) * ($P:$P&lt;=EOMONTH(P788,0)))), "")</f>
        <v/>
      </c>
      <c r="Y788" t="str" cm="1">
        <f t="array" ref="Y788">IF(AND(P788&lt;&gt;"", P788&gt;=DATE(YEAR(P788),MONTH(P788),1), SUMIFS($K:$K, $C:$C, C788, $P:$P, "&gt;="&amp;DATE(YEAR(P788),MONTH(P788),1), $P:$P, "&lt;="&amp;EOMONTH(P788,0))&gt;10), _xlfn.TEXTJOIN(", ", TRUE, _xlfn._xlws.FILTER($S:$S, ($C:$C=C788) * ($P:$P&gt;=DATE(YEAR(P788),MONTH(P788),1)) * ($P:$P&lt;=EOMONTH(P788,0)))), "")</f>
        <v/>
      </c>
    </row>
    <row r="789" spans="1:25" x14ac:dyDescent="0.25">
      <c r="A789" s="83">
        <v>782</v>
      </c>
      <c r="B789" s="111" t="s">
        <v>26038</v>
      </c>
      <c r="C789" s="159" t="str">
        <f>_xlfn.XLOOKUP(D789,[1]!Data[CEDULA],[1]!Data[Nombre Completo],"No Existe",0,1)</f>
        <v>EDGAR ENRIQUE AMAYA JIMENEZ</v>
      </c>
      <c r="D789" s="169">
        <v>1044392017</v>
      </c>
      <c r="E789" s="146">
        <f>IFERROR(_xlfn.NUMBERVALUE(Data[[#This Row],[CEDULA ]],",","."),_xlfn.NUMBERVALUE(Data[[#This Row],[CEDULA ]],".",","))</f>
        <v>1044392017</v>
      </c>
      <c r="F789" s="146" t="str">
        <f>_xlfn.XLOOKUP(E789,[1]!Data[CEDULA],[1]!Data[CARGO],"No Existe",0,1)</f>
        <v>OFICIOS VARIOS</v>
      </c>
      <c r="G789" s="54" t="str">
        <f>_xlfn.XLOOKUP(E789,[1]!Data[CEDULA],[1]!Data[EMPRESA DONDE PRESTA SERVICIO],"No Existe",0,1)</f>
        <v>COMFAMILIAR ATLANTICO</v>
      </c>
      <c r="H789" s="54" t="str">
        <f>_xlfn.XLOOKUP(E789,[1]!Data[CEDULA],[1]!Data[UBICACIÓN],"No Existe",0,1)</f>
        <v>CENTRO RECREACIONAL TURIPANA</v>
      </c>
      <c r="I789" s="54" t="s">
        <v>25912</v>
      </c>
      <c r="J789" s="111" t="str">
        <f>UPPER(TEXT(Data[[#This Row],[F. INICIO]],"mmmm"))</f>
        <v>SEPTIEMBRE</v>
      </c>
      <c r="K789" s="55">
        <v>2</v>
      </c>
      <c r="L789" s="11" t="s">
        <v>25906</v>
      </c>
      <c r="M789" s="47" t="s">
        <v>12578</v>
      </c>
      <c r="N789" s="141" t="str">
        <f>_xlfn.XLOOKUP(D789,[1]!Data[CEDULA],[1]!Data[EPS/SURA],"No Existe",0,1)</f>
        <v>SALUD TOTAL</v>
      </c>
      <c r="O789" s="46">
        <f>YEAR(Data[[#This Row],[F. INICIO]])</f>
        <v>2017</v>
      </c>
      <c r="P789" s="56">
        <v>43007</v>
      </c>
      <c r="Q789" s="49">
        <v>43008</v>
      </c>
      <c r="R789" s="111" t="str">
        <f>IF(Data[[#This Row],[DESCRIPCION]]="Licencia de Luto","Licencia de Luto",IF(Data[[#This Row],[DESCRIPCION]]="Licencia de paternidad","Licencia de paternidad"))</f>
        <v>Licencia de paternidad</v>
      </c>
      <c r="S789" s="92" t="str">
        <f>IF(Data[[#This Row],[TIPO DE INCAPACIDAD]]="LICENCIA DE PATERNIDAD","Licencia de paternidad",IF(Data[[#This Row],[TIPO DE INCAPACIDAD]]="LICENCIA DE LUTO","Licencia de Luto",_xlfn.IFNA(VLOOKUP(R789,'CIE-10 PARA RIPS'!$A$6:B13954,2,0),"No especificado")))</f>
        <v>Licencia de paternidad</v>
      </c>
      <c r="T789" t="str">
        <f>IF(P789&lt;&gt;"", IF(P789&gt;0, IF(P789&lt;=DATE(YEAR(P789),MONTH(P789),DAY(P789)), IF(P789&gt;=DATE(YEAR(P789),MONTH(P789),1), IF(K789&gt;10, C789, IF(SUMIFS($K:$K, $C:$C, C789, $P:$P, "&gt;="&amp;DATE(YEAR(P789),MONTH(P789),1), $P:$P, "&lt;="&amp;EOMONTH(P789,0))&gt;10, C789, "")), ""))), "")</f>
        <v/>
      </c>
      <c r="U789" t="str">
        <f>IF(AND(P789&lt;&gt;"", P789&gt;=DATE(YEAR(P789),MONTH(P789),1), SUMIFS($K:$K, $C:$C, C789, $P:$P, "&gt;="&amp;DATE(YEAR(P789),MONTH(P789),1), $P:$P, "&lt;="&amp;EOMONTH(P789,0))&gt;10), K789, "")</f>
        <v/>
      </c>
      <c r="V789" t="str">
        <f>IF(AND(P789&lt;&gt;"", P789&gt;=DATE(YEAR(P789),MONTH(P789),1), SUMIFS($K:$K, $C:$C, C789, $P:$P, "&gt;="&amp;DATE(YEAR(P789),MONTH(P789),1), $P:$P, "&lt;="&amp;EOMONTH(P789,0))&gt;10), YEAR(P789), "")</f>
        <v/>
      </c>
      <c r="W789" t="str">
        <f>IF(AND(P789&lt;&gt;"", P789&gt;=DATE(YEAR(P789),MONTH(P789),1), SUMIFS($K:$K, $C:$C, C789, $P:$P, "&gt;="&amp;DATE(YEAR(P789),MONTH(P789),1), $P:$P, "&lt;="&amp;EOMONTH(P789,0))&gt;10), TEXT(P789, "MMMM"), "")</f>
        <v/>
      </c>
      <c r="X789" t="str" cm="1">
        <f t="array" ref="X789">IF(AND(P789&lt;&gt;"", P789&gt;=DATE(YEAR(P789),MONTH(P789),1), SUMIFS($K:$K, $C:$C, C789, $P:$P, "&gt;="&amp;DATE(YEAR(P789),MONTH(P789),1), $P:$P, "&lt;="&amp;EOMONTH(P789,0))&gt;10), _xlfn.TEXTJOIN(", ", TRUE, _xlfn._xlws.FILTER($R:$R, ($C:$C=C789) * ($P:$P&gt;=DATE(YEAR(P789),MONTH(P789),1)) * ($P:$P&lt;=EOMONTH(P789,0)))), "")</f>
        <v/>
      </c>
      <c r="Y789" t="str" cm="1">
        <f t="array" ref="Y789">IF(AND(P789&lt;&gt;"", P789&gt;=DATE(YEAR(P789),MONTH(P789),1), SUMIFS($K:$K, $C:$C, C789, $P:$P, "&gt;="&amp;DATE(YEAR(P789),MONTH(P789),1), $P:$P, "&lt;="&amp;EOMONTH(P789,0))&gt;10), _xlfn.TEXTJOIN(", ", TRUE, _xlfn._xlws.FILTER($S:$S, ($C:$C=C789) * ($P:$P&gt;=DATE(YEAR(P789),MONTH(P789),1)) * ($P:$P&lt;=EOMONTH(P789,0)))), "")</f>
        <v/>
      </c>
    </row>
    <row r="790" spans="1:25" x14ac:dyDescent="0.25">
      <c r="A790" s="83">
        <v>783</v>
      </c>
      <c r="B790" s="111" t="s">
        <v>26038</v>
      </c>
      <c r="C790" s="159" t="str">
        <f>_xlfn.XLOOKUP(D790,[1]!Data[CEDULA],[1]!Data[Nombre Completo],"No Existe",0,1)</f>
        <v>EDGAR ENRIQUE AMAYA JIMENEZ</v>
      </c>
      <c r="D790" s="169">
        <v>1044392017</v>
      </c>
      <c r="E790" s="146">
        <f>IFERROR(_xlfn.NUMBERVALUE(Data[[#This Row],[CEDULA ]],",","."),_xlfn.NUMBERVALUE(Data[[#This Row],[CEDULA ]],".",","))</f>
        <v>1044392017</v>
      </c>
      <c r="F790" s="146" t="str">
        <f>_xlfn.XLOOKUP(E790,[1]!Data[CEDULA],[1]!Data[CARGO],"No Existe",0,1)</f>
        <v>OFICIOS VARIOS</v>
      </c>
      <c r="G790" s="54" t="str">
        <f>_xlfn.XLOOKUP(E790,[1]!Data[CEDULA],[1]!Data[EMPRESA DONDE PRESTA SERVICIO],"No Existe",0,1)</f>
        <v>COMFAMILIAR ATLANTICO</v>
      </c>
      <c r="H790" s="54" t="str">
        <f>_xlfn.XLOOKUP(E790,[1]!Data[CEDULA],[1]!Data[UBICACIÓN],"No Existe",0,1)</f>
        <v>CENTRO RECREACIONAL TURIPANA</v>
      </c>
      <c r="I790" s="54" t="s">
        <v>25912</v>
      </c>
      <c r="J790" s="111" t="str">
        <f>UPPER(TEXT(Data[[#This Row],[F. INICIO]],"mmmm"))</f>
        <v>OCTUBRE</v>
      </c>
      <c r="K790" s="55">
        <v>10</v>
      </c>
      <c r="L790" s="11" t="s">
        <v>25906</v>
      </c>
      <c r="M790" s="47" t="s">
        <v>12578</v>
      </c>
      <c r="N790" s="141" t="str">
        <f>_xlfn.XLOOKUP(D790,[1]!Data[CEDULA],[1]!Data[EPS/SURA],"No Existe",0,1)</f>
        <v>SALUD TOTAL</v>
      </c>
      <c r="O790" s="46">
        <f>YEAR(Data[[#This Row],[F. INICIO]])</f>
        <v>2017</v>
      </c>
      <c r="P790" s="56">
        <v>43009</v>
      </c>
      <c r="Q790" s="49">
        <v>43018</v>
      </c>
      <c r="R790" s="111" t="str">
        <f>IF(Data[[#This Row],[DESCRIPCION]]="Licencia de Luto","Licencia de Luto",IF(Data[[#This Row],[DESCRIPCION]]="Licencia de paternidad","Licencia de paternidad"))</f>
        <v>Licencia de paternidad</v>
      </c>
      <c r="S790" s="92" t="str">
        <f>IF(Data[[#This Row],[TIPO DE INCAPACIDAD]]="LICENCIA DE PATERNIDAD","Licencia de paternidad",IF(Data[[#This Row],[TIPO DE INCAPACIDAD]]="LICENCIA DE LUTO","Licencia de Luto",_xlfn.IFNA(VLOOKUP(R790,'CIE-10 PARA RIPS'!$A$6:B13955,2,0),"No especificado")))</f>
        <v>Licencia de paternidad</v>
      </c>
      <c r="T790" t="str">
        <f>IF(P790&lt;&gt;"", IF(P790&gt;0, IF(P790&lt;=DATE(YEAR(P790),MONTH(P790),DAY(P790)), IF(P790&gt;=DATE(YEAR(P790),MONTH(P790),1), IF(K790&gt;10, C790, IF(SUMIFS($K:$K, $C:$C, C790, $P:$P, "&gt;="&amp;DATE(YEAR(P790),MONTH(P790),1), $P:$P, "&lt;="&amp;EOMONTH(P790,0))&gt;10, C790, "")), ""))), "")</f>
        <v/>
      </c>
      <c r="U790" t="str">
        <f>IF(AND(P790&lt;&gt;"", P790&gt;=DATE(YEAR(P790),MONTH(P790),1), SUMIFS($K:$K, $C:$C, C790, $P:$P, "&gt;="&amp;DATE(YEAR(P790),MONTH(P790),1), $P:$P, "&lt;="&amp;EOMONTH(P790,0))&gt;10), K790, "")</f>
        <v/>
      </c>
      <c r="V790" t="str">
        <f>IF(AND(P790&lt;&gt;"", P790&gt;=DATE(YEAR(P790),MONTH(P790),1), SUMIFS($K:$K, $C:$C, C790, $P:$P, "&gt;="&amp;DATE(YEAR(P790),MONTH(P790),1), $P:$P, "&lt;="&amp;EOMONTH(P790,0))&gt;10), YEAR(P790), "")</f>
        <v/>
      </c>
      <c r="W790" t="str">
        <f>IF(AND(P790&lt;&gt;"", P790&gt;=DATE(YEAR(P790),MONTH(P790),1), SUMIFS($K:$K, $C:$C, C790, $P:$P, "&gt;="&amp;DATE(YEAR(P790),MONTH(P790),1), $P:$P, "&lt;="&amp;EOMONTH(P790,0))&gt;10), TEXT(P790, "MMMM"), "")</f>
        <v/>
      </c>
      <c r="X790" t="str" cm="1">
        <f t="array" ref="X790">IF(AND(P790&lt;&gt;"", P790&gt;=DATE(YEAR(P790),MONTH(P790),1), SUMIFS($K:$K, $C:$C, C790, $P:$P, "&gt;="&amp;DATE(YEAR(P790),MONTH(P790),1), $P:$P, "&lt;="&amp;EOMONTH(P790,0))&gt;10), _xlfn.TEXTJOIN(", ", TRUE, _xlfn._xlws.FILTER($R:$R, ($C:$C=C790) * ($P:$P&gt;=DATE(YEAR(P790),MONTH(P790),1)) * ($P:$P&lt;=EOMONTH(P790,0)))), "")</f>
        <v/>
      </c>
      <c r="Y790" t="str" cm="1">
        <f t="array" ref="Y790">IF(AND(P790&lt;&gt;"", P790&gt;=DATE(YEAR(P790),MONTH(P790),1), SUMIFS($K:$K, $C:$C, C790, $P:$P, "&gt;="&amp;DATE(YEAR(P790),MONTH(P790),1), $P:$P, "&lt;="&amp;EOMONTH(P790,0))&gt;10), _xlfn.TEXTJOIN(", ", TRUE, _xlfn._xlws.FILTER($S:$S, ($C:$C=C790) * ($P:$P&gt;=DATE(YEAR(P790),MONTH(P790),1)) * ($P:$P&lt;=EOMONTH(P790,0)))), "")</f>
        <v/>
      </c>
    </row>
    <row r="791" spans="1:25" x14ac:dyDescent="0.25">
      <c r="A791" s="83">
        <v>784</v>
      </c>
      <c r="B791" s="111" t="s">
        <v>26038</v>
      </c>
      <c r="C791" s="159" t="str">
        <f>_xlfn.XLOOKUP(D791,[1]!Data[CEDULA],[1]!Data[Nombre Completo],"No Existe",0,1)</f>
        <v>JONATHAN JESUS RODRIGUEZ ESCOBAR</v>
      </c>
      <c r="D791" s="162">
        <v>1140823332</v>
      </c>
      <c r="E791" s="139">
        <f>IFERROR(_xlfn.NUMBERVALUE(Data[[#This Row],[CEDULA ]],",","."),_xlfn.NUMBERVALUE(Data[[#This Row],[CEDULA ]],".",","))</f>
        <v>1140823332</v>
      </c>
      <c r="F791" s="139" t="str">
        <f>_xlfn.XLOOKUP(E791,[1]!Data[CEDULA],[1]!Data[CARGO],"No Existe",0,1)</f>
        <v>COCINERO 1</v>
      </c>
      <c r="G791" s="11" t="str">
        <f>_xlfn.XLOOKUP(E791,[1]!Data[CEDULA],[1]!Data[EMPRESA DONDE PRESTA SERVICIO],"No Existe",0,1)</f>
        <v>COMFAMILIAR ATLANTICO</v>
      </c>
      <c r="H791" s="11" t="str">
        <f>_xlfn.XLOOKUP(E791,[1]!Data[CEDULA],[1]!Data[UBICACIÓN],"No Existe",0,1)</f>
        <v>SEDE NORTE</v>
      </c>
      <c r="I791" s="11" t="s">
        <v>25912</v>
      </c>
      <c r="J791" s="111" t="str">
        <f>UPPER(TEXT(Data[[#This Row],[F. INICIO]],"mmmm"))</f>
        <v>OCTUBRE</v>
      </c>
      <c r="K791" s="13">
        <v>2</v>
      </c>
      <c r="L791" s="11" t="s">
        <v>5</v>
      </c>
      <c r="M791" s="11" t="s">
        <v>25630</v>
      </c>
      <c r="N791" s="141" t="str">
        <f>_xlfn.XLOOKUP(D791,[1]!Data[CEDULA],[1]!Data[EPS/SURA],"No Existe",0,1)</f>
        <v>SALUD TOTAL</v>
      </c>
      <c r="O791" s="5">
        <f>YEAR(Data[[#This Row],[F. INICIO]])</f>
        <v>2017</v>
      </c>
      <c r="P791" s="26">
        <v>43017</v>
      </c>
      <c r="Q791" s="7">
        <v>43018</v>
      </c>
      <c r="R791" s="11" t="s">
        <v>32</v>
      </c>
      <c r="S791" s="92" t="str">
        <f>IF(Data[[#This Row],[TIPO DE INCAPACIDAD]]="LICENCIA DE PATERNIDAD","Licencia de paternidad",IF(Data[[#This Row],[TIPO DE INCAPACIDAD]]="LICENCIA DE LUTO","Licencia de Luto",_xlfn.IFNA(VLOOKUP(R791,'CIE-10 PARA RIPS'!$A$6:B13956,2,0),"No especificado")))</f>
        <v>Absceso cutaneo, furunculo y antrax de gluteos</v>
      </c>
      <c r="T791" t="str">
        <f>IF(P791&lt;&gt;"", IF(P791&gt;0, IF(P791&lt;=DATE(YEAR(P791),MONTH(P791),DAY(P791)), IF(P791&gt;=DATE(YEAR(P791),MONTH(P791),1), IF(K791&gt;10, C791, IF(SUMIFS($K:$K, $C:$C, C791, $P:$P, "&gt;="&amp;DATE(YEAR(P791),MONTH(P791),1), $P:$P, "&lt;="&amp;EOMONTH(P791,0))&gt;10, C791, "")), ""))), "")</f>
        <v/>
      </c>
      <c r="U791" t="str">
        <f>IF(AND(P791&lt;&gt;"", P791&gt;=DATE(YEAR(P791),MONTH(P791),1), SUMIFS($K:$K, $C:$C, C791, $P:$P, "&gt;="&amp;DATE(YEAR(P791),MONTH(P791),1), $P:$P, "&lt;="&amp;EOMONTH(P791,0))&gt;10), K791, "")</f>
        <v/>
      </c>
      <c r="V791" t="str">
        <f>IF(AND(P791&lt;&gt;"", P791&gt;=DATE(YEAR(P791),MONTH(P791),1), SUMIFS($K:$K, $C:$C, C791, $P:$P, "&gt;="&amp;DATE(YEAR(P791),MONTH(P791),1), $P:$P, "&lt;="&amp;EOMONTH(P791,0))&gt;10), YEAR(P791), "")</f>
        <v/>
      </c>
      <c r="W791" t="str">
        <f>IF(AND(P791&lt;&gt;"", P791&gt;=DATE(YEAR(P791),MONTH(P791),1), SUMIFS($K:$K, $C:$C, C791, $P:$P, "&gt;="&amp;DATE(YEAR(P791),MONTH(P791),1), $P:$P, "&lt;="&amp;EOMONTH(P791,0))&gt;10), TEXT(P791, "MMMM"), "")</f>
        <v/>
      </c>
      <c r="X791" t="str" cm="1">
        <f t="array" ref="X791">IF(AND(P791&lt;&gt;"", P791&gt;=DATE(YEAR(P791),MONTH(P791),1), SUMIFS($K:$K, $C:$C, C791, $P:$P, "&gt;="&amp;DATE(YEAR(P791),MONTH(P791),1), $P:$P, "&lt;="&amp;EOMONTH(P791,0))&gt;10), _xlfn.TEXTJOIN(", ", TRUE, _xlfn._xlws.FILTER($R:$R, ($C:$C=C791) * ($P:$P&gt;=DATE(YEAR(P791),MONTH(P791),1)) * ($P:$P&lt;=EOMONTH(P791,0)))), "")</f>
        <v/>
      </c>
      <c r="Y791" t="str" cm="1">
        <f t="array" ref="Y791">IF(AND(P791&lt;&gt;"", P791&gt;=DATE(YEAR(P791),MONTH(P791),1), SUMIFS($K:$K, $C:$C, C791, $P:$P, "&gt;="&amp;DATE(YEAR(P791),MONTH(P791),1), $P:$P, "&lt;="&amp;EOMONTH(P791,0))&gt;10), _xlfn.TEXTJOIN(", ", TRUE, _xlfn._xlws.FILTER($S:$S, ($C:$C=C791) * ($P:$P&gt;=DATE(YEAR(P791),MONTH(P791),1)) * ($P:$P&lt;=EOMONTH(P791,0)))), "")</f>
        <v/>
      </c>
    </row>
    <row r="792" spans="1:25" x14ac:dyDescent="0.25">
      <c r="A792" s="83">
        <v>785</v>
      </c>
      <c r="B792" s="111" t="s">
        <v>26038</v>
      </c>
      <c r="C792" s="159" t="str">
        <f>_xlfn.XLOOKUP(D792,[1]!Data[CEDULA],[1]!Data[Nombre Completo],"No Existe",0,1)</f>
        <v>JONATHAN JESUS RODRIGUEZ ESCOBAR</v>
      </c>
      <c r="D792" s="162">
        <v>1140823332</v>
      </c>
      <c r="E792" s="139">
        <f>IFERROR(_xlfn.NUMBERVALUE(Data[[#This Row],[CEDULA ]],",","."),_xlfn.NUMBERVALUE(Data[[#This Row],[CEDULA ]],".",","))</f>
        <v>1140823332</v>
      </c>
      <c r="F792" s="139" t="str">
        <f>_xlfn.XLOOKUP(E792,[1]!Data[CEDULA],[1]!Data[CARGO],"No Existe",0,1)</f>
        <v>COCINERO 1</v>
      </c>
      <c r="G792" s="11" t="str">
        <f>_xlfn.XLOOKUP(E792,[1]!Data[CEDULA],[1]!Data[EMPRESA DONDE PRESTA SERVICIO],"No Existe",0,1)</f>
        <v>COMFAMILIAR ATLANTICO</v>
      </c>
      <c r="H792" s="11" t="str">
        <f>_xlfn.XLOOKUP(E792,[1]!Data[CEDULA],[1]!Data[UBICACIÓN],"No Existe",0,1)</f>
        <v>SEDE NORTE</v>
      </c>
      <c r="I792" s="11" t="s">
        <v>25912</v>
      </c>
      <c r="J792" s="111" t="str">
        <f>UPPER(TEXT(Data[[#This Row],[F. INICIO]],"mmmm"))</f>
        <v>OCTUBRE</v>
      </c>
      <c r="K792" s="13">
        <v>5</v>
      </c>
      <c r="L792" s="11" t="s">
        <v>5</v>
      </c>
      <c r="M792" s="11" t="s">
        <v>25630</v>
      </c>
      <c r="N792" s="141" t="str">
        <f>_xlfn.XLOOKUP(D792,[1]!Data[CEDULA],[1]!Data[EPS/SURA],"No Existe",0,1)</f>
        <v>SALUD TOTAL</v>
      </c>
      <c r="O792" s="5">
        <f>YEAR(Data[[#This Row],[F. INICIO]])</f>
        <v>2017</v>
      </c>
      <c r="P792" s="26">
        <v>43019</v>
      </c>
      <c r="Q792" s="7">
        <v>43023</v>
      </c>
      <c r="R792" s="11" t="s">
        <v>32</v>
      </c>
      <c r="S792" s="92" t="str">
        <f>IF(Data[[#This Row],[TIPO DE INCAPACIDAD]]="LICENCIA DE PATERNIDAD","Licencia de paternidad",IF(Data[[#This Row],[TIPO DE INCAPACIDAD]]="LICENCIA DE LUTO","Licencia de Luto",_xlfn.IFNA(VLOOKUP(R792,'CIE-10 PARA RIPS'!$A$6:B13957,2,0),"No especificado")))</f>
        <v>Absceso cutaneo, furunculo y antrax de gluteos</v>
      </c>
      <c r="T792" t="str">
        <f>IF(P792&lt;&gt;"", IF(P792&gt;0, IF(P792&lt;=DATE(YEAR(P792),MONTH(P792),DAY(P792)), IF(P792&gt;=DATE(YEAR(P792),MONTH(P792),1), IF(K792&gt;10, C792, IF(SUMIFS($K:$K, $C:$C, C792, $P:$P, "&gt;="&amp;DATE(YEAR(P792),MONTH(P792),1), $P:$P, "&lt;="&amp;EOMONTH(P792,0))&gt;10, C792, "")), ""))), "")</f>
        <v/>
      </c>
      <c r="U792" t="str">
        <f>IF(AND(P792&lt;&gt;"", P792&gt;=DATE(YEAR(P792),MONTH(P792),1), SUMIFS($K:$K, $C:$C, C792, $P:$P, "&gt;="&amp;DATE(YEAR(P792),MONTH(P792),1), $P:$P, "&lt;="&amp;EOMONTH(P792,0))&gt;10), K792, "")</f>
        <v/>
      </c>
      <c r="V792" t="str">
        <f>IF(AND(P792&lt;&gt;"", P792&gt;=DATE(YEAR(P792),MONTH(P792),1), SUMIFS($K:$K, $C:$C, C792, $P:$P, "&gt;="&amp;DATE(YEAR(P792),MONTH(P792),1), $P:$P, "&lt;="&amp;EOMONTH(P792,0))&gt;10), YEAR(P792), "")</f>
        <v/>
      </c>
      <c r="W792" t="str">
        <f>IF(AND(P792&lt;&gt;"", P792&gt;=DATE(YEAR(P792),MONTH(P792),1), SUMIFS($K:$K, $C:$C, C792, $P:$P, "&gt;="&amp;DATE(YEAR(P792),MONTH(P792),1), $P:$P, "&lt;="&amp;EOMONTH(P792,0))&gt;10), TEXT(P792, "MMMM"), "")</f>
        <v/>
      </c>
      <c r="X792" t="str" cm="1">
        <f t="array" ref="X792">IF(AND(P792&lt;&gt;"", P792&gt;=DATE(YEAR(P792),MONTH(P792),1), SUMIFS($K:$K, $C:$C, C792, $P:$P, "&gt;="&amp;DATE(YEAR(P792),MONTH(P792),1), $P:$P, "&lt;="&amp;EOMONTH(P792,0))&gt;10), _xlfn.TEXTJOIN(", ", TRUE, _xlfn._xlws.FILTER($R:$R, ($C:$C=C792) * ($P:$P&gt;=DATE(YEAR(P792),MONTH(P792),1)) * ($P:$P&lt;=EOMONTH(P792,0)))), "")</f>
        <v/>
      </c>
      <c r="Y792" t="str" cm="1">
        <f t="array" ref="Y792">IF(AND(P792&lt;&gt;"", P792&gt;=DATE(YEAR(P792),MONTH(P792),1), SUMIFS($K:$K, $C:$C, C792, $P:$P, "&gt;="&amp;DATE(YEAR(P792),MONTH(P792),1), $P:$P, "&lt;="&amp;EOMONTH(P792,0))&gt;10), _xlfn.TEXTJOIN(", ", TRUE, _xlfn._xlws.FILTER($S:$S, ($C:$C=C792) * ($P:$P&gt;=DATE(YEAR(P792),MONTH(P792),1)) * ($P:$P&lt;=EOMONTH(P792,0)))), "")</f>
        <v/>
      </c>
    </row>
    <row r="793" spans="1:25" x14ac:dyDescent="0.25">
      <c r="A793" s="83">
        <v>786</v>
      </c>
      <c r="B793" s="111" t="s">
        <v>26038</v>
      </c>
      <c r="C793" s="159" t="str">
        <f>_xlfn.XLOOKUP(D793,[1]!Data[CEDULA],[1]!Data[Nombre Completo],"No Existe",0,1)</f>
        <v>ERICA MARIA CERVANTES BUENDIA</v>
      </c>
      <c r="D793" s="162">
        <v>22584921</v>
      </c>
      <c r="E793" s="139">
        <f>IFERROR(_xlfn.NUMBERVALUE(Data[[#This Row],[CEDULA ]],",","."),_xlfn.NUMBERVALUE(Data[[#This Row],[CEDULA ]],".",","))</f>
        <v>22584921</v>
      </c>
      <c r="F793" s="139" t="str">
        <f>_xlfn.XLOOKUP(E793,[1]!Data[CEDULA],[1]!Data[CARGO],"No Existe",0,1)</f>
        <v>SUPERNUMERARIO(A)</v>
      </c>
      <c r="G793" s="11" t="str">
        <f>_xlfn.XLOOKUP(E793,[1]!Data[CEDULA],[1]!Data[EMPRESA DONDE PRESTA SERVICIO],"No Existe",0,1)</f>
        <v>COMFAMILIAR ATLANTICO</v>
      </c>
      <c r="H793" s="11" t="str">
        <f>_xlfn.XLOOKUP(E793,[1]!Data[CEDULA],[1]!Data[UBICACIÓN],"No Existe",0,1)</f>
        <v>SALGARITO</v>
      </c>
      <c r="I793" s="11" t="s">
        <v>25911</v>
      </c>
      <c r="J793" s="111" t="str">
        <f>UPPER(TEXT(Data[[#This Row],[F. INICIO]],"mmmm"))</f>
        <v>OCTUBRE</v>
      </c>
      <c r="K793" s="13">
        <v>2</v>
      </c>
      <c r="L793" s="11" t="s">
        <v>5</v>
      </c>
      <c r="M793" s="11" t="s">
        <v>25630</v>
      </c>
      <c r="N793" s="141" t="str">
        <f>_xlfn.XLOOKUP(D793,[1]!Data[CEDULA],[1]!Data[EPS/SURA],"No Existe",0,1)</f>
        <v>EPS/SURA</v>
      </c>
      <c r="O793" s="5">
        <f>YEAR(Data[[#This Row],[F. INICIO]])</f>
        <v>2017</v>
      </c>
      <c r="P793" s="26">
        <v>43021</v>
      </c>
      <c r="Q793" s="7">
        <v>43022</v>
      </c>
      <c r="R793" s="11" t="s">
        <v>11935</v>
      </c>
      <c r="S793" s="92" t="str">
        <f>IF(Data[[#This Row],[TIPO DE INCAPACIDAD]]="LICENCIA DE PATERNIDAD","Licencia de paternidad",IF(Data[[#This Row],[TIPO DE INCAPACIDAD]]="LICENCIA DE LUTO","Licencia de Luto",_xlfn.IFNA(VLOOKUP(R793,'CIE-10 PARA RIPS'!$A$6:B13958,2,0),"No especificado")))</f>
        <v>Conjuntivitis viral, sin otra especificacion</v>
      </c>
      <c r="T793" t="str">
        <f>IF(P793&lt;&gt;"", IF(P793&gt;0, IF(P793&lt;=DATE(YEAR(P793),MONTH(P793),DAY(P793)), IF(P793&gt;=DATE(YEAR(P793),MONTH(P793),1), IF(K793&gt;10, C793, IF(SUMIFS($K:$K, $C:$C, C793, $P:$P, "&gt;="&amp;DATE(YEAR(P793),MONTH(P793),1), $P:$P, "&lt;="&amp;EOMONTH(P793,0))&gt;10, C793, "")), ""))), "")</f>
        <v/>
      </c>
      <c r="U793" t="str">
        <f>IF(AND(P793&lt;&gt;"", P793&gt;=DATE(YEAR(P793),MONTH(P793),1), SUMIFS($K:$K, $C:$C, C793, $P:$P, "&gt;="&amp;DATE(YEAR(P793),MONTH(P793),1), $P:$P, "&lt;="&amp;EOMONTH(P793,0))&gt;10), K793, "")</f>
        <v/>
      </c>
      <c r="V793" t="str">
        <f>IF(AND(P793&lt;&gt;"", P793&gt;=DATE(YEAR(P793),MONTH(P793),1), SUMIFS($K:$K, $C:$C, C793, $P:$P, "&gt;="&amp;DATE(YEAR(P793),MONTH(P793),1), $P:$P, "&lt;="&amp;EOMONTH(P793,0))&gt;10), YEAR(P793), "")</f>
        <v/>
      </c>
      <c r="W793" t="str">
        <f>IF(AND(P793&lt;&gt;"", P793&gt;=DATE(YEAR(P793),MONTH(P793),1), SUMIFS($K:$K, $C:$C, C793, $P:$P, "&gt;="&amp;DATE(YEAR(P793),MONTH(P793),1), $P:$P, "&lt;="&amp;EOMONTH(P793,0))&gt;10), TEXT(P793, "MMMM"), "")</f>
        <v/>
      </c>
      <c r="X793" t="str" cm="1">
        <f t="array" ref="X793">IF(AND(P793&lt;&gt;"", P793&gt;=DATE(YEAR(P793),MONTH(P793),1), SUMIFS($K:$K, $C:$C, C793, $P:$P, "&gt;="&amp;DATE(YEAR(P793),MONTH(P793),1), $P:$P, "&lt;="&amp;EOMONTH(P793,0))&gt;10), _xlfn.TEXTJOIN(", ", TRUE, _xlfn._xlws.FILTER($R:$R, ($C:$C=C793) * ($P:$P&gt;=DATE(YEAR(P793),MONTH(P793),1)) * ($P:$P&lt;=EOMONTH(P793,0)))), "")</f>
        <v/>
      </c>
      <c r="Y793" t="str" cm="1">
        <f t="array" ref="Y793">IF(AND(P793&lt;&gt;"", P793&gt;=DATE(YEAR(P793),MONTH(P793),1), SUMIFS($K:$K, $C:$C, C793, $P:$P, "&gt;="&amp;DATE(YEAR(P793),MONTH(P793),1), $P:$P, "&lt;="&amp;EOMONTH(P793,0))&gt;10), _xlfn.TEXTJOIN(", ", TRUE, _xlfn._xlws.FILTER($S:$S, ($C:$C=C793) * ($P:$P&gt;=DATE(YEAR(P793),MONTH(P793),1)) * ($P:$P&lt;=EOMONTH(P793,0)))), "")</f>
        <v/>
      </c>
    </row>
    <row r="794" spans="1:25" x14ac:dyDescent="0.25">
      <c r="A794" s="83">
        <v>787</v>
      </c>
      <c r="B794" s="111" t="s">
        <v>26038</v>
      </c>
      <c r="C794" s="159" t="str">
        <f>_xlfn.XLOOKUP(D794,[1]!Data[CEDULA],[1]!Data[Nombre Completo],"No Existe",0,1)</f>
        <v>WALTER SAUL OSORIO SERPA</v>
      </c>
      <c r="D794" s="162">
        <v>1100395036</v>
      </c>
      <c r="E794" s="139">
        <f>IFERROR(_xlfn.NUMBERVALUE(Data[[#This Row],[CEDULA ]],",","."),_xlfn.NUMBERVALUE(Data[[#This Row],[CEDULA ]],".",","))</f>
        <v>1100395036</v>
      </c>
      <c r="F794" s="139" t="str">
        <f>_xlfn.XLOOKUP(E794,[1]!Data[CEDULA],[1]!Data[CARGO],"No Existe",0,1)</f>
        <v>SUPERNUMERARIO(A)</v>
      </c>
      <c r="G794" s="11" t="str">
        <f>_xlfn.XLOOKUP(E794,[1]!Data[CEDULA],[1]!Data[EMPRESA DONDE PRESTA SERVICIO],"No Existe",0,1)</f>
        <v>COMFAMILIAR ATLANTICO</v>
      </c>
      <c r="H794" s="11" t="str">
        <f>_xlfn.XLOOKUP(E794,[1]!Data[CEDULA],[1]!Data[UBICACIÓN],"No Existe",0,1)</f>
        <v>CENTRO RECREACIONAL TURIPANA</v>
      </c>
      <c r="I794" s="11" t="s">
        <v>25912</v>
      </c>
      <c r="J794" s="111" t="str">
        <f>UPPER(TEXT(Data[[#This Row],[F. INICIO]],"mmmm"))</f>
        <v>OCTUBRE</v>
      </c>
      <c r="K794" s="13">
        <v>4</v>
      </c>
      <c r="L794" s="11" t="s">
        <v>5</v>
      </c>
      <c r="M794" s="11" t="s">
        <v>25630</v>
      </c>
      <c r="N794" s="141" t="str">
        <f>_xlfn.XLOOKUP(D794,[1]!Data[CEDULA],[1]!Data[EPS/SURA],"No Existe",0,1)</f>
        <v>FAMISANAR</v>
      </c>
      <c r="O794" s="5">
        <f>YEAR(Data[[#This Row],[F. INICIO]])</f>
        <v>2017</v>
      </c>
      <c r="P794" s="26">
        <v>43023</v>
      </c>
      <c r="Q794" s="7">
        <v>43026</v>
      </c>
      <c r="R794" s="11" t="s">
        <v>9635</v>
      </c>
      <c r="S794" s="92" t="str">
        <f>IF(Data[[#This Row],[TIPO DE INCAPACIDAD]]="LICENCIA DE PATERNIDAD","Licencia de paternidad",IF(Data[[#This Row],[TIPO DE INCAPACIDAD]]="LICENCIA DE LUTO","Licencia de Luto",_xlfn.IFNA(VLOOKUP(R794,'CIE-10 PARA RIPS'!$A$6:B13959,2,0),"No especificado")))</f>
        <v>Conjuntivitis, no especificada</v>
      </c>
      <c r="T794" t="str">
        <f>IF(P794&lt;&gt;"", IF(P794&gt;0, IF(P794&lt;=DATE(YEAR(P794),MONTH(P794),DAY(P794)), IF(P794&gt;=DATE(YEAR(P794),MONTH(P794),1), IF(K794&gt;10, C794, IF(SUMIFS($K:$K, $C:$C, C794, $P:$P, "&gt;="&amp;DATE(YEAR(P794),MONTH(P794),1), $P:$P, "&lt;="&amp;EOMONTH(P794,0))&gt;10, C794, "")), ""))), "")</f>
        <v/>
      </c>
      <c r="U794" t="str">
        <f>IF(AND(P794&lt;&gt;"", P794&gt;=DATE(YEAR(P794),MONTH(P794),1), SUMIFS($K:$K, $C:$C, C794, $P:$P, "&gt;="&amp;DATE(YEAR(P794),MONTH(P794),1), $P:$P, "&lt;="&amp;EOMONTH(P794,0))&gt;10), K794, "")</f>
        <v/>
      </c>
      <c r="V794" t="str">
        <f>IF(AND(P794&lt;&gt;"", P794&gt;=DATE(YEAR(P794),MONTH(P794),1), SUMIFS($K:$K, $C:$C, C794, $P:$P, "&gt;="&amp;DATE(YEAR(P794),MONTH(P794),1), $P:$P, "&lt;="&amp;EOMONTH(P794,0))&gt;10), YEAR(P794), "")</f>
        <v/>
      </c>
      <c r="W794" t="str">
        <f>IF(AND(P794&lt;&gt;"", P794&gt;=DATE(YEAR(P794),MONTH(P794),1), SUMIFS($K:$K, $C:$C, C794, $P:$P, "&gt;="&amp;DATE(YEAR(P794),MONTH(P794),1), $P:$P, "&lt;="&amp;EOMONTH(P794,0))&gt;10), TEXT(P794, "MMMM"), "")</f>
        <v/>
      </c>
      <c r="X794" t="str" cm="1">
        <f t="array" ref="X794">IF(AND(P794&lt;&gt;"", P794&gt;=DATE(YEAR(P794),MONTH(P794),1), SUMIFS($K:$K, $C:$C, C794, $P:$P, "&gt;="&amp;DATE(YEAR(P794),MONTH(P794),1), $P:$P, "&lt;="&amp;EOMONTH(P794,0))&gt;10), _xlfn.TEXTJOIN(", ", TRUE, _xlfn._xlws.FILTER($R:$R, ($C:$C=C794) * ($P:$P&gt;=DATE(YEAR(P794),MONTH(P794),1)) * ($P:$P&lt;=EOMONTH(P794,0)))), "")</f>
        <v/>
      </c>
      <c r="Y794" t="str" cm="1">
        <f t="array" ref="Y794">IF(AND(P794&lt;&gt;"", P794&gt;=DATE(YEAR(P794),MONTH(P794),1), SUMIFS($K:$K, $C:$C, C794, $P:$P, "&gt;="&amp;DATE(YEAR(P794),MONTH(P794),1), $P:$P, "&lt;="&amp;EOMONTH(P794,0))&gt;10), _xlfn.TEXTJOIN(", ", TRUE, _xlfn._xlws.FILTER($S:$S, ($C:$C=C794) * ($P:$P&gt;=DATE(YEAR(P794),MONTH(P794),1)) * ($P:$P&lt;=EOMONTH(P794,0)))), "")</f>
        <v/>
      </c>
    </row>
    <row r="795" spans="1:25" x14ac:dyDescent="0.25">
      <c r="A795" s="83">
        <v>788</v>
      </c>
      <c r="B795" s="111" t="s">
        <v>26038</v>
      </c>
      <c r="C795" s="159" t="str">
        <f>_xlfn.XLOOKUP(D795,[1]!Data[CEDULA],[1]!Data[Nombre Completo],"No Existe",0,1)</f>
        <v>ROBINSON ONELL GONZALEZ TEJERA</v>
      </c>
      <c r="D795" s="162">
        <v>1044426123</v>
      </c>
      <c r="E795" s="139">
        <f>IFERROR(_xlfn.NUMBERVALUE(Data[[#This Row],[CEDULA ]],",","."),_xlfn.NUMBERVALUE(Data[[#This Row],[CEDULA ]],".",","))</f>
        <v>1044426123</v>
      </c>
      <c r="F795" s="139" t="str">
        <f>_xlfn.XLOOKUP(E795,[1]!Data[CEDULA],[1]!Data[CARGO],"No Existe",0,1)</f>
        <v>SUPERNUMERARIO(A)</v>
      </c>
      <c r="G795" s="11" t="str">
        <f>_xlfn.XLOOKUP(E795,[1]!Data[CEDULA],[1]!Data[EMPRESA DONDE PRESTA SERVICIO],"No Existe",0,1)</f>
        <v>COMFAMILIAR ATLANTICO</v>
      </c>
      <c r="H795" s="11" t="str">
        <f>_xlfn.XLOOKUP(E795,[1]!Data[CEDULA],[1]!Data[UBICACIÓN],"No Existe",0,1)</f>
        <v>TURIPANA</v>
      </c>
      <c r="I795" s="11" t="s">
        <v>25912</v>
      </c>
      <c r="J795" s="111" t="str">
        <f>UPPER(TEXT(Data[[#This Row],[F. INICIO]],"mmmm"))</f>
        <v>OCTUBRE</v>
      </c>
      <c r="K795" s="13">
        <v>3</v>
      </c>
      <c r="L795" s="11" t="s">
        <v>5</v>
      </c>
      <c r="M795" s="11" t="s">
        <v>25630</v>
      </c>
      <c r="N795" s="141" t="str">
        <f>_xlfn.XLOOKUP(D795,[1]!Data[CEDULA],[1]!Data[EPS/SURA],"No Existe",0,1)</f>
        <v>NUEVA E.P.S.</v>
      </c>
      <c r="O795" s="5">
        <f>YEAR(Data[[#This Row],[F. INICIO]])</f>
        <v>2017</v>
      </c>
      <c r="P795" s="26">
        <v>43025</v>
      </c>
      <c r="Q795" s="7">
        <v>43037</v>
      </c>
      <c r="R795" s="11" t="s">
        <v>8928</v>
      </c>
      <c r="S795" s="92" t="str">
        <f>IF(Data[[#This Row],[TIPO DE INCAPACIDAD]]="LICENCIA DE PATERNIDAD","Licencia de paternidad",IF(Data[[#This Row],[TIPO DE INCAPACIDAD]]="LICENCIA DE LUTO","Licencia de Luto",_xlfn.IFNA(VLOOKUP(R795,'CIE-10 PARA RIPS'!$A$6:B13960,2,0),"No especificado")))</f>
        <v>Amigdalitis estreptococica</v>
      </c>
      <c r="T795" t="str">
        <f>IF(P795&lt;&gt;"", IF(P795&gt;0, IF(P795&lt;=DATE(YEAR(P795),MONTH(P795),DAY(P795)), IF(P795&gt;=DATE(YEAR(P795),MONTH(P795),1), IF(K795&gt;10, C795, IF(SUMIFS($K:$K, $C:$C, C795, $P:$P, "&gt;="&amp;DATE(YEAR(P795),MONTH(P795),1), $P:$P, "&lt;="&amp;EOMONTH(P795,0))&gt;10, C795, "")), ""))), "")</f>
        <v/>
      </c>
      <c r="U795" t="str">
        <f>IF(AND(P795&lt;&gt;"", P795&gt;=DATE(YEAR(P795),MONTH(P795),1), SUMIFS($K:$K, $C:$C, C795, $P:$P, "&gt;="&amp;DATE(YEAR(P795),MONTH(P795),1), $P:$P, "&lt;="&amp;EOMONTH(P795,0))&gt;10), K795, "")</f>
        <v/>
      </c>
      <c r="V795" t="str">
        <f>IF(AND(P795&lt;&gt;"", P795&gt;=DATE(YEAR(P795),MONTH(P795),1), SUMIFS($K:$K, $C:$C, C795, $P:$P, "&gt;="&amp;DATE(YEAR(P795),MONTH(P795),1), $P:$P, "&lt;="&amp;EOMONTH(P795,0))&gt;10), YEAR(P795), "")</f>
        <v/>
      </c>
      <c r="W795" t="str">
        <f>IF(AND(P795&lt;&gt;"", P795&gt;=DATE(YEAR(P795),MONTH(P795),1), SUMIFS($K:$K, $C:$C, C795, $P:$P, "&gt;="&amp;DATE(YEAR(P795),MONTH(P795),1), $P:$P, "&lt;="&amp;EOMONTH(P795,0))&gt;10), TEXT(P795, "MMMM"), "")</f>
        <v/>
      </c>
      <c r="X795" t="str" cm="1">
        <f t="array" ref="X795">IF(AND(P795&lt;&gt;"", P795&gt;=DATE(YEAR(P795),MONTH(P795),1), SUMIFS($K:$K, $C:$C, C795, $P:$P, "&gt;="&amp;DATE(YEAR(P795),MONTH(P795),1), $P:$P, "&lt;="&amp;EOMONTH(P795,0))&gt;10), _xlfn.TEXTJOIN(", ", TRUE, _xlfn._xlws.FILTER($R:$R, ($C:$C=C795) * ($P:$P&gt;=DATE(YEAR(P795),MONTH(P795),1)) * ($P:$P&lt;=EOMONTH(P795,0)))), "")</f>
        <v/>
      </c>
      <c r="Y795" t="str" cm="1">
        <f t="array" ref="Y795">IF(AND(P795&lt;&gt;"", P795&gt;=DATE(YEAR(P795),MONTH(P795),1), SUMIFS($K:$K, $C:$C, C795, $P:$P, "&gt;="&amp;DATE(YEAR(P795),MONTH(P795),1), $P:$P, "&lt;="&amp;EOMONTH(P795,0))&gt;10), _xlfn.TEXTJOIN(", ", TRUE, _xlfn._xlws.FILTER($S:$S, ($C:$C=C795) * ($P:$P&gt;=DATE(YEAR(P795),MONTH(P795),1)) * ($P:$P&lt;=EOMONTH(P795,0)))), "")</f>
        <v/>
      </c>
    </row>
    <row r="796" spans="1:25" x14ac:dyDescent="0.25">
      <c r="A796" s="83">
        <v>789</v>
      </c>
      <c r="B796" s="111" t="s">
        <v>26038</v>
      </c>
      <c r="C796" s="159" t="str">
        <f>_xlfn.XLOOKUP(D796,[1]!Data[CEDULA],[1]!Data[Nombre Completo],"No Existe",0,1)</f>
        <v>ROBINSON ONELL GONZALEZ TEJERA</v>
      </c>
      <c r="D796" s="162">
        <v>1044426123</v>
      </c>
      <c r="E796" s="139">
        <f>IFERROR(_xlfn.NUMBERVALUE(Data[[#This Row],[CEDULA ]],",","."),_xlfn.NUMBERVALUE(Data[[#This Row],[CEDULA ]],".",","))</f>
        <v>1044426123</v>
      </c>
      <c r="F796" s="139" t="str">
        <f>_xlfn.XLOOKUP(E796,[1]!Data[CEDULA],[1]!Data[CARGO],"No Existe",0,1)</f>
        <v>SUPERNUMERARIO(A)</v>
      </c>
      <c r="G796" s="11" t="str">
        <f>_xlfn.XLOOKUP(E796,[1]!Data[CEDULA],[1]!Data[EMPRESA DONDE PRESTA SERVICIO],"No Existe",0,1)</f>
        <v>COMFAMILIAR ATLANTICO</v>
      </c>
      <c r="H796" s="11" t="str">
        <f>_xlfn.XLOOKUP(E796,[1]!Data[CEDULA],[1]!Data[UBICACIÓN],"No Existe",0,1)</f>
        <v>TURIPANA</v>
      </c>
      <c r="I796" s="11" t="s">
        <v>25912</v>
      </c>
      <c r="J796" s="111" t="str">
        <f>UPPER(TEXT(Data[[#This Row],[F. INICIO]],"mmmm"))</f>
        <v>OCTUBRE</v>
      </c>
      <c r="K796" s="13">
        <v>3</v>
      </c>
      <c r="L796" s="11" t="s">
        <v>5</v>
      </c>
      <c r="M796" s="11" t="s">
        <v>25630</v>
      </c>
      <c r="N796" s="141" t="str">
        <f>_xlfn.XLOOKUP(D796,[1]!Data[CEDULA],[1]!Data[EPS/SURA],"No Existe",0,1)</f>
        <v>NUEVA E.P.S.</v>
      </c>
      <c r="O796" s="5">
        <f>YEAR(Data[[#This Row],[F. INICIO]])</f>
        <v>2017</v>
      </c>
      <c r="P796" s="26">
        <v>43028</v>
      </c>
      <c r="Q796" s="7">
        <v>43030</v>
      </c>
      <c r="R796" s="11" t="s">
        <v>8928</v>
      </c>
      <c r="S796" s="92" t="str">
        <f>IF(Data[[#This Row],[TIPO DE INCAPACIDAD]]="LICENCIA DE PATERNIDAD","Licencia de paternidad",IF(Data[[#This Row],[TIPO DE INCAPACIDAD]]="LICENCIA DE LUTO","Licencia de Luto",_xlfn.IFNA(VLOOKUP(R796,'CIE-10 PARA RIPS'!$A$6:B13961,2,0),"No especificado")))</f>
        <v>Amigdalitis estreptococica</v>
      </c>
      <c r="T796" t="str">
        <f>IF(P796&lt;&gt;"", IF(P796&gt;0, IF(P796&lt;=DATE(YEAR(P796),MONTH(P796),DAY(P796)), IF(P796&gt;=DATE(YEAR(P796),MONTH(P796),1), IF(K796&gt;10, C796, IF(SUMIFS($K:$K, $C:$C, C796, $P:$P, "&gt;="&amp;DATE(YEAR(P796),MONTH(P796),1), $P:$P, "&lt;="&amp;EOMONTH(P796,0))&gt;10, C796, "")), ""))), "")</f>
        <v/>
      </c>
      <c r="U796" t="str">
        <f>IF(AND(P796&lt;&gt;"", P796&gt;=DATE(YEAR(P796),MONTH(P796),1), SUMIFS($K:$K, $C:$C, C796, $P:$P, "&gt;="&amp;DATE(YEAR(P796),MONTH(P796),1), $P:$P, "&lt;="&amp;EOMONTH(P796,0))&gt;10), K796, "")</f>
        <v/>
      </c>
      <c r="V796" t="str">
        <f>IF(AND(P796&lt;&gt;"", P796&gt;=DATE(YEAR(P796),MONTH(P796),1), SUMIFS($K:$K, $C:$C, C796, $P:$P, "&gt;="&amp;DATE(YEAR(P796),MONTH(P796),1), $P:$P, "&lt;="&amp;EOMONTH(P796,0))&gt;10), YEAR(P796), "")</f>
        <v/>
      </c>
      <c r="W796" t="str">
        <f>IF(AND(P796&lt;&gt;"", P796&gt;=DATE(YEAR(P796),MONTH(P796),1), SUMIFS($K:$K, $C:$C, C796, $P:$P, "&gt;="&amp;DATE(YEAR(P796),MONTH(P796),1), $P:$P, "&lt;="&amp;EOMONTH(P796,0))&gt;10), TEXT(P796, "MMMM"), "")</f>
        <v/>
      </c>
      <c r="X796" t="str" cm="1">
        <f t="array" ref="X796">IF(AND(P796&lt;&gt;"", P796&gt;=DATE(YEAR(P796),MONTH(P796),1), SUMIFS($K:$K, $C:$C, C796, $P:$P, "&gt;="&amp;DATE(YEAR(P796),MONTH(P796),1), $P:$P, "&lt;="&amp;EOMONTH(P796,0))&gt;10), _xlfn.TEXTJOIN(", ", TRUE, _xlfn._xlws.FILTER($R:$R, ($C:$C=C796) * ($P:$P&gt;=DATE(YEAR(P796),MONTH(P796),1)) * ($P:$P&lt;=EOMONTH(P796,0)))), "")</f>
        <v/>
      </c>
      <c r="Y796" t="str" cm="1">
        <f t="array" ref="Y796">IF(AND(P796&lt;&gt;"", P796&gt;=DATE(YEAR(P796),MONTH(P796),1), SUMIFS($K:$K, $C:$C, C796, $P:$P, "&gt;="&amp;DATE(YEAR(P796),MONTH(P796),1), $P:$P, "&lt;="&amp;EOMONTH(P796,0))&gt;10), _xlfn.TEXTJOIN(", ", TRUE, _xlfn._xlws.FILTER($S:$S, ($C:$C=C796) * ($P:$P&gt;=DATE(YEAR(P796),MONTH(P796),1)) * ($P:$P&lt;=EOMONTH(P796,0)))), "")</f>
        <v/>
      </c>
    </row>
    <row r="797" spans="1:25" x14ac:dyDescent="0.25">
      <c r="A797" s="83">
        <v>790</v>
      </c>
      <c r="B797" s="111" t="s">
        <v>26038</v>
      </c>
      <c r="C797" s="159" t="str">
        <f>_xlfn.XLOOKUP(D797,[1]!Data[CEDULA],[1]!Data[Nombre Completo],"No Existe",0,1)</f>
        <v>MARLON ENRIQUE TAFUR BERMEJO</v>
      </c>
      <c r="D797" s="162">
        <v>8866777</v>
      </c>
      <c r="E797" s="139">
        <f>IFERROR(_xlfn.NUMBERVALUE(Data[[#This Row],[CEDULA ]],",","."),_xlfn.NUMBERVALUE(Data[[#This Row],[CEDULA ]],".",","))</f>
        <v>8866777</v>
      </c>
      <c r="F797" s="139" t="str">
        <f>_xlfn.XLOOKUP(E797,[1]!Data[CEDULA],[1]!Data[CARGO],"No Existe",0,1)</f>
        <v>MESERO</v>
      </c>
      <c r="G797" s="11" t="str">
        <f>_xlfn.XLOOKUP(E797,[1]!Data[CEDULA],[1]!Data[EMPRESA DONDE PRESTA SERVICIO],"No Existe",0,1)</f>
        <v>COMFAMILIAR ATLANTICO</v>
      </c>
      <c r="H797" s="11" t="str">
        <f>_xlfn.XLOOKUP(E797,[1]!Data[CEDULA],[1]!Data[UBICACIÓN],"No Existe",0,1)</f>
        <v>CLUB SOCIAL</v>
      </c>
      <c r="I797" s="11" t="s">
        <v>25912</v>
      </c>
      <c r="J797" s="111" t="str">
        <f>UPPER(TEXT(Data[[#This Row],[F. INICIO]],"mmmm"))</f>
        <v>OCTUBRE</v>
      </c>
      <c r="K797" s="13">
        <v>2</v>
      </c>
      <c r="L797" s="11" t="s">
        <v>5</v>
      </c>
      <c r="M797" s="11" t="s">
        <v>25630</v>
      </c>
      <c r="N797" s="141" t="str">
        <f>_xlfn.XLOOKUP(D797,[1]!Data[CEDULA],[1]!Data[EPS/SURA],"No Existe",0,1)</f>
        <v>SALUD TOTAL</v>
      </c>
      <c r="O797" s="5">
        <f>YEAR(Data[[#This Row],[F. INICIO]])</f>
        <v>2017</v>
      </c>
      <c r="P797" s="26">
        <v>43029</v>
      </c>
      <c r="Q797" s="7">
        <v>43030</v>
      </c>
      <c r="R797" s="11" t="s">
        <v>25930</v>
      </c>
      <c r="S797" s="92" t="str">
        <f>IF(Data[[#This Row],[TIPO DE INCAPACIDAD]]="LICENCIA DE PATERNIDAD","Licencia de paternidad",IF(Data[[#This Row],[TIPO DE INCAPACIDAD]]="LICENCIA DE LUTO","Licencia de Luto",_xlfn.IFNA(VLOOKUP(R797,'CIE-10 PARA RIPS'!$A$6:B13962,2,0),"No especificado")))</f>
        <v>Dispepsia funcional</v>
      </c>
      <c r="T797" t="str">
        <f>IF(P797&lt;&gt;"", IF(P797&gt;0, IF(P797&lt;=DATE(YEAR(P797),MONTH(P797),DAY(P797)), IF(P797&gt;=DATE(YEAR(P797),MONTH(P797),1), IF(K797&gt;10, C797, IF(SUMIFS($K:$K, $C:$C, C797, $P:$P, "&gt;="&amp;DATE(YEAR(P797),MONTH(P797),1), $P:$P, "&lt;="&amp;EOMONTH(P797,0))&gt;10, C797, "")), ""))), "")</f>
        <v/>
      </c>
      <c r="U797" t="str">
        <f>IF(AND(P797&lt;&gt;"", P797&gt;=DATE(YEAR(P797),MONTH(P797),1), SUMIFS($K:$K, $C:$C, C797, $P:$P, "&gt;="&amp;DATE(YEAR(P797),MONTH(P797),1), $P:$P, "&lt;="&amp;EOMONTH(P797,0))&gt;10), K797, "")</f>
        <v/>
      </c>
      <c r="V797" t="str">
        <f>IF(AND(P797&lt;&gt;"", P797&gt;=DATE(YEAR(P797),MONTH(P797),1), SUMIFS($K:$K, $C:$C, C797, $P:$P, "&gt;="&amp;DATE(YEAR(P797),MONTH(P797),1), $P:$P, "&lt;="&amp;EOMONTH(P797,0))&gt;10), YEAR(P797), "")</f>
        <v/>
      </c>
      <c r="W797" t="str">
        <f>IF(AND(P797&lt;&gt;"", P797&gt;=DATE(YEAR(P797),MONTH(P797),1), SUMIFS($K:$K, $C:$C, C797, $P:$P, "&gt;="&amp;DATE(YEAR(P797),MONTH(P797),1), $P:$P, "&lt;="&amp;EOMONTH(P797,0))&gt;10), TEXT(P797, "MMMM"), "")</f>
        <v/>
      </c>
      <c r="X797" t="str" cm="1">
        <f t="array" ref="X797">IF(AND(P797&lt;&gt;"", P797&gt;=DATE(YEAR(P797),MONTH(P797),1), SUMIFS($K:$K, $C:$C, C797, $P:$P, "&gt;="&amp;DATE(YEAR(P797),MONTH(P797),1), $P:$P, "&lt;="&amp;EOMONTH(P797,0))&gt;10), _xlfn.TEXTJOIN(", ", TRUE, _xlfn._xlws.FILTER($R:$R, ($C:$C=C797) * ($P:$P&gt;=DATE(YEAR(P797),MONTH(P797),1)) * ($P:$P&lt;=EOMONTH(P797,0)))), "")</f>
        <v/>
      </c>
      <c r="Y797" t="str" cm="1">
        <f t="array" ref="Y797">IF(AND(P797&lt;&gt;"", P797&gt;=DATE(YEAR(P797),MONTH(P797),1), SUMIFS($K:$K, $C:$C, C797, $P:$P, "&gt;="&amp;DATE(YEAR(P797),MONTH(P797),1), $P:$P, "&lt;="&amp;EOMONTH(P797,0))&gt;10), _xlfn.TEXTJOIN(", ", TRUE, _xlfn._xlws.FILTER($S:$S, ($C:$C=C797) * ($P:$P&gt;=DATE(YEAR(P797),MONTH(P797),1)) * ($P:$P&lt;=EOMONTH(P797,0)))), "")</f>
        <v/>
      </c>
    </row>
    <row r="798" spans="1:25" x14ac:dyDescent="0.25">
      <c r="A798" s="83">
        <v>791</v>
      </c>
      <c r="B798" s="111" t="s">
        <v>26038</v>
      </c>
      <c r="C798" s="159" t="str">
        <f>_xlfn.XLOOKUP(D798,[1]!Data[CEDULA],[1]!Data[Nombre Completo],"No Existe",0,1)</f>
        <v>FAUSTO JOSE PADILLA PADILLA</v>
      </c>
      <c r="D798" s="162">
        <v>1044426642</v>
      </c>
      <c r="E798" s="139">
        <f>IFERROR(_xlfn.NUMBERVALUE(Data[[#This Row],[CEDULA ]],",","."),_xlfn.NUMBERVALUE(Data[[#This Row],[CEDULA ]],".",","))</f>
        <v>1044426642</v>
      </c>
      <c r="F798" s="139" t="str">
        <f>_xlfn.XLOOKUP(E798,[1]!Data[CEDULA],[1]!Data[CARGO],"No Existe",0,1)</f>
        <v>AUXILIAR DE PRIMEROS AUXILIOS</v>
      </c>
      <c r="G798" s="11" t="str">
        <f>_xlfn.XLOOKUP(E798,[1]!Data[CEDULA],[1]!Data[EMPRESA DONDE PRESTA SERVICIO],"No Existe",0,1)</f>
        <v>COMFAMILIAR ATLANTICO</v>
      </c>
      <c r="H798" s="11" t="str">
        <f>_xlfn.XLOOKUP(E798,[1]!Data[CEDULA],[1]!Data[UBICACIÓN],"No Existe",0,1)</f>
        <v>CENTRO RECREACIONAL TURIPANA</v>
      </c>
      <c r="I798" s="11" t="s">
        <v>25912</v>
      </c>
      <c r="J798" s="111" t="str">
        <f>UPPER(TEXT(Data[[#This Row],[F. INICIO]],"mmmm"))</f>
        <v>OCTUBRE</v>
      </c>
      <c r="K798" s="13">
        <v>4</v>
      </c>
      <c r="L798" s="11" t="s">
        <v>5</v>
      </c>
      <c r="M798" s="11" t="s">
        <v>25630</v>
      </c>
      <c r="N798" s="141" t="str">
        <f>_xlfn.XLOOKUP(D798,[1]!Data[CEDULA],[1]!Data[EPS/SURA],"No Existe",0,1)</f>
        <v>FAMISANAR</v>
      </c>
      <c r="O798" s="5">
        <f>YEAR(Data[[#This Row],[F. INICIO]])</f>
        <v>2017</v>
      </c>
      <c r="P798" s="26">
        <v>43029</v>
      </c>
      <c r="Q798" s="7">
        <v>43032</v>
      </c>
      <c r="R798" s="24" t="s">
        <v>7682</v>
      </c>
      <c r="S798" s="92" t="str">
        <f>IF(Data[[#This Row],[TIPO DE INCAPACIDAD]]="LICENCIA DE PATERNIDAD","Licencia de paternidad",IF(Data[[#This Row],[TIPO DE INCAPACIDAD]]="LICENCIA DE LUTO","Licencia de Luto",_xlfn.IFNA(VLOOKUP(R798,'CIE-10 PARA RIPS'!$A$6:B13963,2,0),"No especificado")))</f>
        <v>Lumbago no especificado</v>
      </c>
      <c r="T798" t="str">
        <f>IF(P798&lt;&gt;"", IF(P798&gt;0, IF(P798&lt;=DATE(YEAR(P798),MONTH(P798),DAY(P798)), IF(P798&gt;=DATE(YEAR(P798),MONTH(P798),1), IF(K798&gt;10, C798, IF(SUMIFS($K:$K, $C:$C, C798, $P:$P, "&gt;="&amp;DATE(YEAR(P798),MONTH(P798),1), $P:$P, "&lt;="&amp;EOMONTH(P798,0))&gt;10, C798, "")), ""))), "")</f>
        <v/>
      </c>
      <c r="U798" t="str">
        <f>IF(AND(P798&lt;&gt;"", P798&gt;=DATE(YEAR(P798),MONTH(P798),1), SUMIFS($K:$K, $C:$C, C798, $P:$P, "&gt;="&amp;DATE(YEAR(P798),MONTH(P798),1), $P:$P, "&lt;="&amp;EOMONTH(P798,0))&gt;10), K798, "")</f>
        <v/>
      </c>
      <c r="V798" t="str">
        <f>IF(AND(P798&lt;&gt;"", P798&gt;=DATE(YEAR(P798),MONTH(P798),1), SUMIFS($K:$K, $C:$C, C798, $P:$P, "&gt;="&amp;DATE(YEAR(P798),MONTH(P798),1), $P:$P, "&lt;="&amp;EOMONTH(P798,0))&gt;10), YEAR(P798), "")</f>
        <v/>
      </c>
      <c r="W798" t="str">
        <f>IF(AND(P798&lt;&gt;"", P798&gt;=DATE(YEAR(P798),MONTH(P798),1), SUMIFS($K:$K, $C:$C, C798, $P:$P, "&gt;="&amp;DATE(YEAR(P798),MONTH(P798),1), $P:$P, "&lt;="&amp;EOMONTH(P798,0))&gt;10), TEXT(P798, "MMMM"), "")</f>
        <v/>
      </c>
      <c r="X798" t="str" cm="1">
        <f t="array" ref="X798">IF(AND(P798&lt;&gt;"", P798&gt;=DATE(YEAR(P798),MONTH(P798),1), SUMIFS($K:$K, $C:$C, C798, $P:$P, "&gt;="&amp;DATE(YEAR(P798),MONTH(P798),1), $P:$P, "&lt;="&amp;EOMONTH(P798,0))&gt;10), _xlfn.TEXTJOIN(", ", TRUE, _xlfn._xlws.FILTER($R:$R, ($C:$C=C798) * ($P:$P&gt;=DATE(YEAR(P798),MONTH(P798),1)) * ($P:$P&lt;=EOMONTH(P798,0)))), "")</f>
        <v/>
      </c>
      <c r="Y798" t="str" cm="1">
        <f t="array" ref="Y798">IF(AND(P798&lt;&gt;"", P798&gt;=DATE(YEAR(P798),MONTH(P798),1), SUMIFS($K:$K, $C:$C, C798, $P:$P, "&gt;="&amp;DATE(YEAR(P798),MONTH(P798),1), $P:$P, "&lt;="&amp;EOMONTH(P798,0))&gt;10), _xlfn.TEXTJOIN(", ", TRUE, _xlfn._xlws.FILTER($S:$S, ($C:$C=C798) * ($P:$P&gt;=DATE(YEAR(P798),MONTH(P798),1)) * ($P:$P&lt;=EOMONTH(P798,0)))), "")</f>
        <v/>
      </c>
    </row>
    <row r="799" spans="1:25" x14ac:dyDescent="0.25">
      <c r="A799" s="83">
        <v>792</v>
      </c>
      <c r="B799" s="111" t="s">
        <v>26038</v>
      </c>
      <c r="C799" s="159" t="str">
        <f>_xlfn.XLOOKUP(D799,[1]!Data[CEDULA],[1]!Data[Nombre Completo],"No Existe",0,1)</f>
        <v>MARIA DEL CARMEN MOLINA CORONELL</v>
      </c>
      <c r="D799" s="162">
        <v>1044390788</v>
      </c>
      <c r="E799" s="139">
        <f>IFERROR(_xlfn.NUMBERVALUE(Data[[#This Row],[CEDULA ]],",","."),_xlfn.NUMBERVALUE(Data[[#This Row],[CEDULA ]],".",","))</f>
        <v>1044390788</v>
      </c>
      <c r="F799" s="139" t="str">
        <f>_xlfn.XLOOKUP(E799,[1]!Data[CEDULA],[1]!Data[CARGO],"No Existe",0,1)</f>
        <v>SUPERNUMERARIO(A)</v>
      </c>
      <c r="G799" s="11" t="str">
        <f>_xlfn.XLOOKUP(E799,[1]!Data[CEDULA],[1]!Data[EMPRESA DONDE PRESTA SERVICIO],"No Existe",0,1)</f>
        <v>COMFAMILIAR ATLANTICO</v>
      </c>
      <c r="H799" s="11" t="str">
        <f>_xlfn.XLOOKUP(E799,[1]!Data[CEDULA],[1]!Data[UBICACIÓN],"No Existe",0,1)</f>
        <v>TURIPANA</v>
      </c>
      <c r="I799" s="11" t="s">
        <v>25911</v>
      </c>
      <c r="J799" s="111" t="str">
        <f>UPPER(TEXT(Data[[#This Row],[F. INICIO]],"mmmm"))</f>
        <v>OCTUBRE</v>
      </c>
      <c r="K799" s="13">
        <v>2</v>
      </c>
      <c r="L799" s="11" t="s">
        <v>5</v>
      </c>
      <c r="M799" s="11" t="s">
        <v>25630</v>
      </c>
      <c r="N799" s="141" t="str">
        <f>_xlfn.XLOOKUP(D799,[1]!Data[CEDULA],[1]!Data[EPS/SURA],"No Existe",0,1)</f>
        <v>EPS/SURA</v>
      </c>
      <c r="O799" s="5">
        <f>YEAR(Data[[#This Row],[F. INICIO]])</f>
        <v>2017</v>
      </c>
      <c r="P799" s="26">
        <v>43030</v>
      </c>
      <c r="Q799" s="7">
        <v>43031</v>
      </c>
      <c r="R799" s="11" t="s">
        <v>9635</v>
      </c>
      <c r="S799" s="92" t="str">
        <f>IF(Data[[#This Row],[TIPO DE INCAPACIDAD]]="LICENCIA DE PATERNIDAD","Licencia de paternidad",IF(Data[[#This Row],[TIPO DE INCAPACIDAD]]="LICENCIA DE LUTO","Licencia de Luto",_xlfn.IFNA(VLOOKUP(R799,'CIE-10 PARA RIPS'!$A$6:B13964,2,0),"No especificado")))</f>
        <v>Conjuntivitis, no especificada</v>
      </c>
      <c r="T799" t="str">
        <f>IF(P799&lt;&gt;"", IF(P799&gt;0, IF(P799&lt;=DATE(YEAR(P799),MONTH(P799),DAY(P799)), IF(P799&gt;=DATE(YEAR(P799),MONTH(P799),1), IF(K799&gt;10, C799, IF(SUMIFS($K:$K, $C:$C, C799, $P:$P, "&gt;="&amp;DATE(YEAR(P799),MONTH(P799),1), $P:$P, "&lt;="&amp;EOMONTH(P799,0))&gt;10, C799, "")), ""))), "")</f>
        <v/>
      </c>
      <c r="U799" t="str">
        <f>IF(AND(P799&lt;&gt;"", P799&gt;=DATE(YEAR(P799),MONTH(P799),1), SUMIFS($K:$K, $C:$C, C799, $P:$P, "&gt;="&amp;DATE(YEAR(P799),MONTH(P799),1), $P:$P, "&lt;="&amp;EOMONTH(P799,0))&gt;10), K799, "")</f>
        <v/>
      </c>
      <c r="V799" t="str">
        <f>IF(AND(P799&lt;&gt;"", P799&gt;=DATE(YEAR(P799),MONTH(P799),1), SUMIFS($K:$K, $C:$C, C799, $P:$P, "&gt;="&amp;DATE(YEAR(P799),MONTH(P799),1), $P:$P, "&lt;="&amp;EOMONTH(P799,0))&gt;10), YEAR(P799), "")</f>
        <v/>
      </c>
      <c r="W799" t="str">
        <f>IF(AND(P799&lt;&gt;"", P799&gt;=DATE(YEAR(P799),MONTH(P799),1), SUMIFS($K:$K, $C:$C, C799, $P:$P, "&gt;="&amp;DATE(YEAR(P799),MONTH(P799),1), $P:$P, "&lt;="&amp;EOMONTH(P799,0))&gt;10), TEXT(P799, "MMMM"), "")</f>
        <v/>
      </c>
      <c r="X799" t="str" cm="1">
        <f t="array" ref="X799">IF(AND(P799&lt;&gt;"", P799&gt;=DATE(YEAR(P799),MONTH(P799),1), SUMIFS($K:$K, $C:$C, C799, $P:$P, "&gt;="&amp;DATE(YEAR(P799),MONTH(P799),1), $P:$P, "&lt;="&amp;EOMONTH(P799,0))&gt;10), _xlfn.TEXTJOIN(", ", TRUE, _xlfn._xlws.FILTER($R:$R, ($C:$C=C799) * ($P:$P&gt;=DATE(YEAR(P799),MONTH(P799),1)) * ($P:$P&lt;=EOMONTH(P799,0)))), "")</f>
        <v/>
      </c>
      <c r="Y799" t="str" cm="1">
        <f t="array" ref="Y799">IF(AND(P799&lt;&gt;"", P799&gt;=DATE(YEAR(P799),MONTH(P799),1), SUMIFS($K:$K, $C:$C, C799, $P:$P, "&gt;="&amp;DATE(YEAR(P799),MONTH(P799),1), $P:$P, "&lt;="&amp;EOMONTH(P799,0))&gt;10), _xlfn.TEXTJOIN(", ", TRUE, _xlfn._xlws.FILTER($S:$S, ($C:$C=C799) * ($P:$P&gt;=DATE(YEAR(P799),MONTH(P799),1)) * ($P:$P&lt;=EOMONTH(P799,0)))), "")</f>
        <v/>
      </c>
    </row>
    <row r="800" spans="1:25" x14ac:dyDescent="0.25">
      <c r="A800" s="83">
        <v>793</v>
      </c>
      <c r="B800" s="111" t="s">
        <v>26038</v>
      </c>
      <c r="C800" s="159" t="str">
        <f>_xlfn.XLOOKUP(D800,[1]!Data[CEDULA],[1]!Data[Nombre Completo],"No Existe",0,1)</f>
        <v>MARIA DEL CARMEN MOLINA CORONELL</v>
      </c>
      <c r="D800" s="162">
        <v>1044390788</v>
      </c>
      <c r="E800" s="139">
        <f>IFERROR(_xlfn.NUMBERVALUE(Data[[#This Row],[CEDULA ]],",","."),_xlfn.NUMBERVALUE(Data[[#This Row],[CEDULA ]],".",","))</f>
        <v>1044390788</v>
      </c>
      <c r="F800" s="139" t="str">
        <f>_xlfn.XLOOKUP(E800,[1]!Data[CEDULA],[1]!Data[CARGO],"No Existe",0,1)</f>
        <v>SUPERNUMERARIO(A)</v>
      </c>
      <c r="G800" s="11" t="str">
        <f>_xlfn.XLOOKUP(E800,[1]!Data[CEDULA],[1]!Data[EMPRESA DONDE PRESTA SERVICIO],"No Existe",0,1)</f>
        <v>COMFAMILIAR ATLANTICO</v>
      </c>
      <c r="H800" s="11" t="str">
        <f>_xlfn.XLOOKUP(E800,[1]!Data[CEDULA],[1]!Data[UBICACIÓN],"No Existe",0,1)</f>
        <v>TURIPANA</v>
      </c>
      <c r="I800" s="11" t="s">
        <v>25911</v>
      </c>
      <c r="J800" s="111" t="str">
        <f>UPPER(TEXT(Data[[#This Row],[F. INICIO]],"mmmm"))</f>
        <v>OCTUBRE</v>
      </c>
      <c r="K800" s="13">
        <v>2</v>
      </c>
      <c r="L800" s="11" t="s">
        <v>5</v>
      </c>
      <c r="M800" s="11" t="s">
        <v>25630</v>
      </c>
      <c r="N800" s="141" t="str">
        <f>_xlfn.XLOOKUP(D800,[1]!Data[CEDULA],[1]!Data[EPS/SURA],"No Existe",0,1)</f>
        <v>EPS/SURA</v>
      </c>
      <c r="O800" s="5">
        <f>YEAR(Data[[#This Row],[F. INICIO]])</f>
        <v>2017</v>
      </c>
      <c r="P800" s="26">
        <v>43032</v>
      </c>
      <c r="Q800" s="7">
        <v>43033</v>
      </c>
      <c r="R800" s="11" t="s">
        <v>9639</v>
      </c>
      <c r="S800" s="92" t="str">
        <f>IF(Data[[#This Row],[TIPO DE INCAPACIDAD]]="LICENCIA DE PATERNIDAD","Licencia de paternidad",IF(Data[[#This Row],[TIPO DE INCAPACIDAD]]="LICENCIA DE LUTO","Licencia de Luto",_xlfn.IFNA(VLOOKUP(R800,'CIE-10 PARA RIPS'!$A$6:B13965,2,0),"No especificado")))</f>
        <v>Conjuntivitis aguda, no especificada</v>
      </c>
      <c r="T800" t="str">
        <f>IF(P800&lt;&gt;"", IF(P800&gt;0, IF(P800&lt;=DATE(YEAR(P800),MONTH(P800),DAY(P800)), IF(P800&gt;=DATE(YEAR(P800),MONTH(P800),1), IF(K800&gt;10, C800, IF(SUMIFS($K:$K, $C:$C, C800, $P:$P, "&gt;="&amp;DATE(YEAR(P800),MONTH(P800),1), $P:$P, "&lt;="&amp;EOMONTH(P800,0))&gt;10, C800, "")), ""))), "")</f>
        <v/>
      </c>
      <c r="U800" t="str">
        <f>IF(AND(P800&lt;&gt;"", P800&gt;=DATE(YEAR(P800),MONTH(P800),1), SUMIFS($K:$K, $C:$C, C800, $P:$P, "&gt;="&amp;DATE(YEAR(P800),MONTH(P800),1), $P:$P, "&lt;="&amp;EOMONTH(P800,0))&gt;10), K800, "")</f>
        <v/>
      </c>
      <c r="V800" t="str">
        <f>IF(AND(P800&lt;&gt;"", P800&gt;=DATE(YEAR(P800),MONTH(P800),1), SUMIFS($K:$K, $C:$C, C800, $P:$P, "&gt;="&amp;DATE(YEAR(P800),MONTH(P800),1), $P:$P, "&lt;="&amp;EOMONTH(P800,0))&gt;10), YEAR(P800), "")</f>
        <v/>
      </c>
      <c r="W800" t="str">
        <f>IF(AND(P800&lt;&gt;"", P800&gt;=DATE(YEAR(P800),MONTH(P800),1), SUMIFS($K:$K, $C:$C, C800, $P:$P, "&gt;="&amp;DATE(YEAR(P800),MONTH(P800),1), $P:$P, "&lt;="&amp;EOMONTH(P800,0))&gt;10), TEXT(P800, "MMMM"), "")</f>
        <v/>
      </c>
      <c r="X800" t="str" cm="1">
        <f t="array" ref="X800">IF(AND(P800&lt;&gt;"", P800&gt;=DATE(YEAR(P800),MONTH(P800),1), SUMIFS($K:$K, $C:$C, C800, $P:$P, "&gt;="&amp;DATE(YEAR(P800),MONTH(P800),1), $P:$P, "&lt;="&amp;EOMONTH(P800,0))&gt;10), _xlfn.TEXTJOIN(", ", TRUE, _xlfn._xlws.FILTER($R:$R, ($C:$C=C800) * ($P:$P&gt;=DATE(YEAR(P800),MONTH(P800),1)) * ($P:$P&lt;=EOMONTH(P800,0)))), "")</f>
        <v/>
      </c>
      <c r="Y800" t="str" cm="1">
        <f t="array" ref="Y800">IF(AND(P800&lt;&gt;"", P800&gt;=DATE(YEAR(P800),MONTH(P800),1), SUMIFS($K:$K, $C:$C, C800, $P:$P, "&gt;="&amp;DATE(YEAR(P800),MONTH(P800),1), $P:$P, "&lt;="&amp;EOMONTH(P800,0))&gt;10), _xlfn.TEXTJOIN(", ", TRUE, _xlfn._xlws.FILTER($S:$S, ($C:$C=C800) * ($P:$P&gt;=DATE(YEAR(P800),MONTH(P800),1)) * ($P:$P&lt;=EOMONTH(P800,0)))), "")</f>
        <v/>
      </c>
    </row>
    <row r="801" spans="1:25" x14ac:dyDescent="0.25">
      <c r="A801" s="83">
        <v>794</v>
      </c>
      <c r="B801" s="111" t="s">
        <v>26038</v>
      </c>
      <c r="C801" s="159" t="str">
        <f>_xlfn.XLOOKUP(D801,[1]!Data[CEDULA],[1]!Data[Nombre Completo],"No Existe",0,1)</f>
        <v>OSCAR EDUARDO MOLINA MOLINA</v>
      </c>
      <c r="D801" s="162">
        <v>3731172</v>
      </c>
      <c r="E801" s="139">
        <f>IFERROR(_xlfn.NUMBERVALUE(Data[[#This Row],[CEDULA ]],",","."),_xlfn.NUMBERVALUE(Data[[#This Row],[CEDULA ]],".",","))</f>
        <v>3731172</v>
      </c>
      <c r="F801" s="139" t="str">
        <f>_xlfn.XLOOKUP(E801,[1]!Data[CEDULA],[1]!Data[CARGO],"No Existe",0,1)</f>
        <v>SUPERNUMERARIO(A)</v>
      </c>
      <c r="G801" s="11" t="str">
        <f>_xlfn.XLOOKUP(E801,[1]!Data[CEDULA],[1]!Data[EMPRESA DONDE PRESTA SERVICIO],"No Existe",0,1)</f>
        <v>COMFAMILIAR ATLANTICO</v>
      </c>
      <c r="H801" s="11" t="str">
        <f>_xlfn.XLOOKUP(E801,[1]!Data[CEDULA],[1]!Data[UBICACIÓN],"No Existe",0,1)</f>
        <v>CENTRO RECREACIONAL TURIPANA</v>
      </c>
      <c r="I801" s="11" t="s">
        <v>25912</v>
      </c>
      <c r="J801" s="111" t="str">
        <f>UPPER(TEXT(Data[[#This Row],[F. INICIO]],"mmmm"))</f>
        <v>OCTUBRE</v>
      </c>
      <c r="K801" s="13">
        <v>3</v>
      </c>
      <c r="L801" s="11" t="s">
        <v>5</v>
      </c>
      <c r="M801" s="11" t="s">
        <v>25630</v>
      </c>
      <c r="N801" s="141" t="str">
        <f>_xlfn.XLOOKUP(D801,[1]!Data[CEDULA],[1]!Data[EPS/SURA],"No Existe",0,1)</f>
        <v>FAMISANAR</v>
      </c>
      <c r="O801" s="5">
        <f>YEAR(Data[[#This Row],[F. INICIO]])</f>
        <v>2017</v>
      </c>
      <c r="P801" s="26">
        <v>43033</v>
      </c>
      <c r="Q801" s="7">
        <v>43035</v>
      </c>
      <c r="R801" s="24" t="s">
        <v>7682</v>
      </c>
      <c r="S801" s="92" t="str">
        <f>IF(Data[[#This Row],[TIPO DE INCAPACIDAD]]="LICENCIA DE PATERNIDAD","Licencia de paternidad",IF(Data[[#This Row],[TIPO DE INCAPACIDAD]]="LICENCIA DE LUTO","Licencia de Luto",_xlfn.IFNA(VLOOKUP(R801,'CIE-10 PARA RIPS'!$A$6:B13966,2,0),"No especificado")))</f>
        <v>Lumbago no especificado</v>
      </c>
      <c r="T801" t="str">
        <f>IF(P801&lt;&gt;"", IF(P801&gt;0, IF(P801&lt;=DATE(YEAR(P801),MONTH(P801),DAY(P801)), IF(P801&gt;=DATE(YEAR(P801),MONTH(P801),1), IF(K801&gt;10, C801, IF(SUMIFS($K:$K, $C:$C, C801, $P:$P, "&gt;="&amp;DATE(YEAR(P801),MONTH(P801),1), $P:$P, "&lt;="&amp;EOMONTH(P801,0))&gt;10, C801, "")), ""))), "")</f>
        <v/>
      </c>
      <c r="U801" t="str">
        <f>IF(AND(P801&lt;&gt;"", P801&gt;=DATE(YEAR(P801),MONTH(P801),1), SUMIFS($K:$K, $C:$C, C801, $P:$P, "&gt;="&amp;DATE(YEAR(P801),MONTH(P801),1), $P:$P, "&lt;="&amp;EOMONTH(P801,0))&gt;10), K801, "")</f>
        <v/>
      </c>
      <c r="V801" t="str">
        <f>IF(AND(P801&lt;&gt;"", P801&gt;=DATE(YEAR(P801),MONTH(P801),1), SUMIFS($K:$K, $C:$C, C801, $P:$P, "&gt;="&amp;DATE(YEAR(P801),MONTH(P801),1), $P:$P, "&lt;="&amp;EOMONTH(P801,0))&gt;10), YEAR(P801), "")</f>
        <v/>
      </c>
      <c r="W801" t="str">
        <f>IF(AND(P801&lt;&gt;"", P801&gt;=DATE(YEAR(P801),MONTH(P801),1), SUMIFS($K:$K, $C:$C, C801, $P:$P, "&gt;="&amp;DATE(YEAR(P801),MONTH(P801),1), $P:$P, "&lt;="&amp;EOMONTH(P801,0))&gt;10), TEXT(P801, "MMMM"), "")</f>
        <v/>
      </c>
      <c r="X801" t="str" cm="1">
        <f t="array" ref="X801">IF(AND(P801&lt;&gt;"", P801&gt;=DATE(YEAR(P801),MONTH(P801),1), SUMIFS($K:$K, $C:$C, C801, $P:$P, "&gt;="&amp;DATE(YEAR(P801),MONTH(P801),1), $P:$P, "&lt;="&amp;EOMONTH(P801,0))&gt;10), _xlfn.TEXTJOIN(", ", TRUE, _xlfn._xlws.FILTER($R:$R, ($C:$C=C801) * ($P:$P&gt;=DATE(YEAR(P801),MONTH(P801),1)) * ($P:$P&lt;=EOMONTH(P801,0)))), "")</f>
        <v/>
      </c>
      <c r="Y801" t="str" cm="1">
        <f t="array" ref="Y801">IF(AND(P801&lt;&gt;"", P801&gt;=DATE(YEAR(P801),MONTH(P801),1), SUMIFS($K:$K, $C:$C, C801, $P:$P, "&gt;="&amp;DATE(YEAR(P801),MONTH(P801),1), $P:$P, "&lt;="&amp;EOMONTH(P801,0))&gt;10), _xlfn.TEXTJOIN(", ", TRUE, _xlfn._xlws.FILTER($S:$S, ($C:$C=C801) * ($P:$P&gt;=DATE(YEAR(P801),MONTH(P801),1)) * ($P:$P&lt;=EOMONTH(P801,0)))), "")</f>
        <v/>
      </c>
    </row>
    <row r="802" spans="1:25" x14ac:dyDescent="0.25">
      <c r="A802" s="83">
        <v>795</v>
      </c>
      <c r="B802" s="111" t="s">
        <v>26038</v>
      </c>
      <c r="C802" s="159" t="str">
        <f>_xlfn.XLOOKUP(D802,[1]!Data[CEDULA],[1]!Data[Nombre Completo],"No Existe",0,1)</f>
        <v>ERNESTO DARIO MOLINA JIMENEZ</v>
      </c>
      <c r="D802" s="162">
        <v>3729187</v>
      </c>
      <c r="E802" s="139">
        <f>IFERROR(_xlfn.NUMBERVALUE(Data[[#This Row],[CEDULA ]],",","."),_xlfn.NUMBERVALUE(Data[[#This Row],[CEDULA ]],".",","))</f>
        <v>3729187</v>
      </c>
      <c r="F802" s="139" t="str">
        <f>_xlfn.XLOOKUP(E802,[1]!Data[CEDULA],[1]!Data[CARGO],"No Existe",0,1)</f>
        <v>SUPERNUMERARIO(A)</v>
      </c>
      <c r="G802" s="11" t="str">
        <f>_xlfn.XLOOKUP(E802,[1]!Data[CEDULA],[1]!Data[EMPRESA DONDE PRESTA SERVICIO],"No Existe",0,1)</f>
        <v>COMFAMILIAR ATLANTICO</v>
      </c>
      <c r="H802" s="11" t="str">
        <f>_xlfn.XLOOKUP(E802,[1]!Data[CEDULA],[1]!Data[UBICACIÓN],"No Existe",0,1)</f>
        <v>TURIPANA</v>
      </c>
      <c r="I802" s="11" t="s">
        <v>25912</v>
      </c>
      <c r="J802" s="111" t="str">
        <f>UPPER(TEXT(Data[[#This Row],[F. INICIO]],"mmmm"))</f>
        <v>OCTUBRE</v>
      </c>
      <c r="K802" s="13">
        <v>4</v>
      </c>
      <c r="L802" s="11" t="s">
        <v>5</v>
      </c>
      <c r="M802" s="11" t="s">
        <v>25630</v>
      </c>
      <c r="N802" s="141" t="str">
        <f>_xlfn.XLOOKUP(D802,[1]!Data[CEDULA],[1]!Data[EPS/SURA],"No Existe",0,1)</f>
        <v>MUTUALSER</v>
      </c>
      <c r="O802" s="5">
        <f>YEAR(Data[[#This Row],[F. INICIO]])</f>
        <v>2017</v>
      </c>
      <c r="P802" s="26">
        <v>43033</v>
      </c>
      <c r="Q802" s="7">
        <v>43036</v>
      </c>
      <c r="R802" s="24" t="s">
        <v>7682</v>
      </c>
      <c r="S802" s="92" t="str">
        <f>IF(Data[[#This Row],[TIPO DE INCAPACIDAD]]="LICENCIA DE PATERNIDAD","Licencia de paternidad",IF(Data[[#This Row],[TIPO DE INCAPACIDAD]]="LICENCIA DE LUTO","Licencia de Luto",_xlfn.IFNA(VLOOKUP(R802,'CIE-10 PARA RIPS'!$A$6:B13967,2,0),"No especificado")))</f>
        <v>Lumbago no especificado</v>
      </c>
      <c r="T802" t="str">
        <f>IF(P802&lt;&gt;"", IF(P802&gt;0, IF(P802&lt;=DATE(YEAR(P802),MONTH(P802),DAY(P802)), IF(P802&gt;=DATE(YEAR(P802),MONTH(P802),1), IF(K802&gt;10, C802, IF(SUMIFS($K:$K, $C:$C, C802, $P:$P, "&gt;="&amp;DATE(YEAR(P802),MONTH(P802),1), $P:$P, "&lt;="&amp;EOMONTH(P802,0))&gt;10, C802, "")), ""))), "")</f>
        <v/>
      </c>
      <c r="U802" t="str">
        <f>IF(AND(P802&lt;&gt;"", P802&gt;=DATE(YEAR(P802),MONTH(P802),1), SUMIFS($K:$K, $C:$C, C802, $P:$P, "&gt;="&amp;DATE(YEAR(P802),MONTH(P802),1), $P:$P, "&lt;="&amp;EOMONTH(P802,0))&gt;10), K802, "")</f>
        <v/>
      </c>
      <c r="V802" t="str">
        <f>IF(AND(P802&lt;&gt;"", P802&gt;=DATE(YEAR(P802),MONTH(P802),1), SUMIFS($K:$K, $C:$C, C802, $P:$P, "&gt;="&amp;DATE(YEAR(P802),MONTH(P802),1), $P:$P, "&lt;="&amp;EOMONTH(P802,0))&gt;10), YEAR(P802), "")</f>
        <v/>
      </c>
      <c r="W802" t="str">
        <f>IF(AND(P802&lt;&gt;"", P802&gt;=DATE(YEAR(P802),MONTH(P802),1), SUMIFS($K:$K, $C:$C, C802, $P:$P, "&gt;="&amp;DATE(YEAR(P802),MONTH(P802),1), $P:$P, "&lt;="&amp;EOMONTH(P802,0))&gt;10), TEXT(P802, "MMMM"), "")</f>
        <v/>
      </c>
      <c r="X802" t="str" cm="1">
        <f t="array" ref="X802">IF(AND(P802&lt;&gt;"", P802&gt;=DATE(YEAR(P802),MONTH(P802),1), SUMIFS($K:$K, $C:$C, C802, $P:$P, "&gt;="&amp;DATE(YEAR(P802),MONTH(P802),1), $P:$P, "&lt;="&amp;EOMONTH(P802,0))&gt;10), _xlfn.TEXTJOIN(", ", TRUE, _xlfn._xlws.FILTER($R:$R, ($C:$C=C802) * ($P:$P&gt;=DATE(YEAR(P802),MONTH(P802),1)) * ($P:$P&lt;=EOMONTH(P802,0)))), "")</f>
        <v/>
      </c>
      <c r="Y802" t="str" cm="1">
        <f t="array" ref="Y802">IF(AND(P802&lt;&gt;"", P802&gt;=DATE(YEAR(P802),MONTH(P802),1), SUMIFS($K:$K, $C:$C, C802, $P:$P, "&gt;="&amp;DATE(YEAR(P802),MONTH(P802),1), $P:$P, "&lt;="&amp;EOMONTH(P802,0))&gt;10), _xlfn.TEXTJOIN(", ", TRUE, _xlfn._xlws.FILTER($S:$S, ($C:$C=C802) * ($P:$P&gt;=DATE(YEAR(P802),MONTH(P802),1)) * ($P:$P&lt;=EOMONTH(P802,0)))), "")</f>
        <v/>
      </c>
    </row>
    <row r="803" spans="1:25" x14ac:dyDescent="0.25">
      <c r="A803" s="83">
        <v>796</v>
      </c>
      <c r="B803" s="111" t="s">
        <v>26038</v>
      </c>
      <c r="C803" s="159" t="str">
        <f>_xlfn.XLOOKUP(D803,[1]!Data[CEDULA],[1]!Data[Nombre Completo],"No Existe",0,1)</f>
        <v>MARTHA DEL SOCORRO RAMIREZ HAMBURGUER</v>
      </c>
      <c r="D803" s="162">
        <v>32705541</v>
      </c>
      <c r="E803" s="139">
        <f>IFERROR(_xlfn.NUMBERVALUE(Data[[#This Row],[CEDULA ]],",","."),_xlfn.NUMBERVALUE(Data[[#This Row],[CEDULA ]],".",","))</f>
        <v>32705541</v>
      </c>
      <c r="F803" s="139" t="str">
        <f>_xlfn.XLOOKUP(E803,[1]!Data[CEDULA],[1]!Data[CARGO],"No Existe",0,1)</f>
        <v>SUPERNUMERARIO(A)</v>
      </c>
      <c r="G803" s="11" t="str">
        <f>_xlfn.XLOOKUP(E803,[1]!Data[CEDULA],[1]!Data[EMPRESA DONDE PRESTA SERVICIO],"No Existe",0,1)</f>
        <v>COMFAMILIAR ATLANTICO</v>
      </c>
      <c r="H803" s="11" t="str">
        <f>_xlfn.XLOOKUP(E803,[1]!Data[CEDULA],[1]!Data[UBICACIÓN],"No Existe",0,1)</f>
        <v>CENTRO RECREACIONAL TURIPANA</v>
      </c>
      <c r="I803" s="11" t="s">
        <v>25911</v>
      </c>
      <c r="J803" s="111" t="str">
        <f>UPPER(TEXT(Data[[#This Row],[F. INICIO]],"mmmm"))</f>
        <v>OCTUBRE</v>
      </c>
      <c r="K803" s="25">
        <v>3</v>
      </c>
      <c r="L803" s="11" t="s">
        <v>5</v>
      </c>
      <c r="M803" s="11" t="s">
        <v>25630</v>
      </c>
      <c r="N803" s="141" t="str">
        <f>_xlfn.XLOOKUP(D803,[1]!Data[CEDULA],[1]!Data[EPS/SURA],"No Existe",0,1)</f>
        <v>SALUD TOTAL</v>
      </c>
      <c r="O803" s="5">
        <f>YEAR(Data[[#This Row],[F. INICIO]])</f>
        <v>2017</v>
      </c>
      <c r="P803" s="26">
        <v>43035</v>
      </c>
      <c r="Q803" s="7">
        <v>43037</v>
      </c>
      <c r="R803" s="11" t="s">
        <v>9642</v>
      </c>
      <c r="S803" s="92" t="str">
        <f>IF(Data[[#This Row],[TIPO DE INCAPACIDAD]]="LICENCIA DE PATERNIDAD","Licencia de paternidad",IF(Data[[#This Row],[TIPO DE INCAPACIDAD]]="LICENCIA DE LUTO","Licencia de Luto",_xlfn.IFNA(VLOOKUP(R803,'CIE-10 PARA RIPS'!$A$6:B13968,2,0),"No especificado")))</f>
        <v>Conjuntivitis mucopurulenta</v>
      </c>
      <c r="T803" t="str">
        <f>IF(P803&lt;&gt;"", IF(P803&gt;0, IF(P803&lt;=DATE(YEAR(P803),MONTH(P803),DAY(P803)), IF(P803&gt;=DATE(YEAR(P803),MONTH(P803),1), IF(K803&gt;10, C803, IF(SUMIFS($K:$K, $C:$C, C803, $P:$P, "&gt;="&amp;DATE(YEAR(P803),MONTH(P803),1), $P:$P, "&lt;="&amp;EOMONTH(P803,0))&gt;10, C803, "")), ""))), "")</f>
        <v/>
      </c>
      <c r="U803" t="str">
        <f>IF(AND(P803&lt;&gt;"", P803&gt;=DATE(YEAR(P803),MONTH(P803),1), SUMIFS($K:$K, $C:$C, C803, $P:$P, "&gt;="&amp;DATE(YEAR(P803),MONTH(P803),1), $P:$P, "&lt;="&amp;EOMONTH(P803,0))&gt;10), K803, "")</f>
        <v/>
      </c>
      <c r="V803" t="str">
        <f>IF(AND(P803&lt;&gt;"", P803&gt;=DATE(YEAR(P803),MONTH(P803),1), SUMIFS($K:$K, $C:$C, C803, $P:$P, "&gt;="&amp;DATE(YEAR(P803),MONTH(P803),1), $P:$P, "&lt;="&amp;EOMONTH(P803,0))&gt;10), YEAR(P803), "")</f>
        <v/>
      </c>
      <c r="W803" t="str">
        <f>IF(AND(P803&lt;&gt;"", P803&gt;=DATE(YEAR(P803),MONTH(P803),1), SUMIFS($K:$K, $C:$C, C803, $P:$P, "&gt;="&amp;DATE(YEAR(P803),MONTH(P803),1), $P:$P, "&lt;="&amp;EOMONTH(P803,0))&gt;10), TEXT(P803, "MMMM"), "")</f>
        <v/>
      </c>
      <c r="X803" t="str" cm="1">
        <f t="array" ref="X803">IF(AND(P803&lt;&gt;"", P803&gt;=DATE(YEAR(P803),MONTH(P803),1), SUMIFS($K:$K, $C:$C, C803, $P:$P, "&gt;="&amp;DATE(YEAR(P803),MONTH(P803),1), $P:$P, "&lt;="&amp;EOMONTH(P803,0))&gt;10), _xlfn.TEXTJOIN(", ", TRUE, _xlfn._xlws.FILTER($R:$R, ($C:$C=C803) * ($P:$P&gt;=DATE(YEAR(P803),MONTH(P803),1)) * ($P:$P&lt;=EOMONTH(P803,0)))), "")</f>
        <v/>
      </c>
      <c r="Y803" t="str" cm="1">
        <f t="array" ref="Y803">IF(AND(P803&lt;&gt;"", P803&gt;=DATE(YEAR(P803),MONTH(P803),1), SUMIFS($K:$K, $C:$C, C803, $P:$P, "&gt;="&amp;DATE(YEAR(P803),MONTH(P803),1), $P:$P, "&lt;="&amp;EOMONTH(P803,0))&gt;10), _xlfn.TEXTJOIN(", ", TRUE, _xlfn._xlws.FILTER($S:$S, ($C:$C=C803) * ($P:$P&gt;=DATE(YEAR(P803),MONTH(P803),1)) * ($P:$P&lt;=EOMONTH(P803,0)))), "")</f>
        <v/>
      </c>
    </row>
    <row r="804" spans="1:25" x14ac:dyDescent="0.25">
      <c r="A804" s="83">
        <v>797</v>
      </c>
      <c r="B804" s="111" t="s">
        <v>26038</v>
      </c>
      <c r="C804" s="159" t="str">
        <f>_xlfn.XLOOKUP(D804,[1]!Data[CEDULA],[1]!Data[Nombre Completo],"No Existe",0,1)</f>
        <v>JHONNY MANUEL ARRIETA LLANOS</v>
      </c>
      <c r="D804" s="162">
        <v>8699499</v>
      </c>
      <c r="E804" s="139">
        <f>IFERROR(_xlfn.NUMBERVALUE(Data[[#This Row],[CEDULA ]],",","."),_xlfn.NUMBERVALUE(Data[[#This Row],[CEDULA ]],".",","))</f>
        <v>8699499</v>
      </c>
      <c r="F804" s="139" t="str">
        <f>_xlfn.XLOOKUP(E804,[1]!Data[CEDULA],[1]!Data[CARGO],"No Existe",0,1)</f>
        <v>SUPERNUMERARIO(A)</v>
      </c>
      <c r="G804" s="11" t="str">
        <f>_xlfn.XLOOKUP(E804,[1]!Data[CEDULA],[1]!Data[EMPRESA DONDE PRESTA SERVICIO],"No Existe",0,1)</f>
        <v>COMFAMILIAR ATLANTICO</v>
      </c>
      <c r="H804" s="11" t="str">
        <f>_xlfn.XLOOKUP(E804,[1]!Data[CEDULA],[1]!Data[UBICACIÓN],"No Existe",0,1)</f>
        <v>SEDE NORTE MERCADEO</v>
      </c>
      <c r="I804" s="11" t="s">
        <v>25912</v>
      </c>
      <c r="J804" s="111" t="str">
        <f>UPPER(TEXT(Data[[#This Row],[F. INICIO]],"mmmm"))</f>
        <v>OCTUBRE</v>
      </c>
      <c r="K804" s="13">
        <v>5</v>
      </c>
      <c r="L804" s="11" t="s">
        <v>94</v>
      </c>
      <c r="M804" s="9" t="s">
        <v>12770</v>
      </c>
      <c r="N804" s="141" t="str">
        <f>_xlfn.XLOOKUP(D804,[1]!Data[CEDULA],[1]!Data[EPS/SURA],"No Existe",0,1)</f>
        <v>CAJACOPI</v>
      </c>
      <c r="O804" s="5">
        <f>YEAR(Data[[#This Row],[F. INICIO]])</f>
        <v>2017</v>
      </c>
      <c r="P804" s="26">
        <v>43035</v>
      </c>
      <c r="Q804" s="7">
        <v>43039</v>
      </c>
      <c r="R804" s="24" t="s">
        <v>7682</v>
      </c>
      <c r="S804" s="92" t="str">
        <f>IF(Data[[#This Row],[TIPO DE INCAPACIDAD]]="LICENCIA DE PATERNIDAD","Licencia de paternidad",IF(Data[[#This Row],[TIPO DE INCAPACIDAD]]="LICENCIA DE LUTO","Licencia de Luto",_xlfn.IFNA(VLOOKUP(R804,'CIE-10 PARA RIPS'!$A$6:B13969,2,0),"No especificado")))</f>
        <v>Lumbago no especificado</v>
      </c>
      <c r="T804" t="str">
        <f>IF(P804&lt;&gt;"", IF(P804&gt;0, IF(P804&lt;=DATE(YEAR(P804),MONTH(P804),DAY(P804)), IF(P804&gt;=DATE(YEAR(P804),MONTH(P804),1), IF(K804&gt;10, C804, IF(SUMIFS($K:$K, $C:$C, C804, $P:$P, "&gt;="&amp;DATE(YEAR(P804),MONTH(P804),1), $P:$P, "&lt;="&amp;EOMONTH(P804,0))&gt;10, C804, "")), ""))), "")</f>
        <v/>
      </c>
      <c r="U804" t="str">
        <f>IF(AND(P804&lt;&gt;"", P804&gt;=DATE(YEAR(P804),MONTH(P804),1), SUMIFS($K:$K, $C:$C, C804, $P:$P, "&gt;="&amp;DATE(YEAR(P804),MONTH(P804),1), $P:$P, "&lt;="&amp;EOMONTH(P804,0))&gt;10), K804, "")</f>
        <v/>
      </c>
      <c r="V804" t="str">
        <f>IF(AND(P804&lt;&gt;"", P804&gt;=DATE(YEAR(P804),MONTH(P804),1), SUMIFS($K:$K, $C:$C, C804, $P:$P, "&gt;="&amp;DATE(YEAR(P804),MONTH(P804),1), $P:$P, "&lt;="&amp;EOMONTH(P804,0))&gt;10), YEAR(P804), "")</f>
        <v/>
      </c>
      <c r="W804" t="str">
        <f>IF(AND(P804&lt;&gt;"", P804&gt;=DATE(YEAR(P804),MONTH(P804),1), SUMIFS($K:$K, $C:$C, C804, $P:$P, "&gt;="&amp;DATE(YEAR(P804),MONTH(P804),1), $P:$P, "&lt;="&amp;EOMONTH(P804,0))&gt;10), TEXT(P804, "MMMM"), "")</f>
        <v/>
      </c>
      <c r="X804" t="str" cm="1">
        <f t="array" ref="X804">IF(AND(P804&lt;&gt;"", P804&gt;=DATE(YEAR(P804),MONTH(P804),1), SUMIFS($K:$K, $C:$C, C804, $P:$P, "&gt;="&amp;DATE(YEAR(P804),MONTH(P804),1), $P:$P, "&lt;="&amp;EOMONTH(P804,0))&gt;10), _xlfn.TEXTJOIN(", ", TRUE, _xlfn._xlws.FILTER($R:$R, ($C:$C=C804) * ($P:$P&gt;=DATE(YEAR(P804),MONTH(P804),1)) * ($P:$P&lt;=EOMONTH(P804,0)))), "")</f>
        <v/>
      </c>
      <c r="Y804" t="str" cm="1">
        <f t="array" ref="Y804">IF(AND(P804&lt;&gt;"", P804&gt;=DATE(YEAR(P804),MONTH(P804),1), SUMIFS($K:$K, $C:$C, C804, $P:$P, "&gt;="&amp;DATE(YEAR(P804),MONTH(P804),1), $P:$P, "&lt;="&amp;EOMONTH(P804,0))&gt;10), _xlfn.TEXTJOIN(", ", TRUE, _xlfn._xlws.FILTER($S:$S, ($C:$C=C804) * ($P:$P&gt;=DATE(YEAR(P804),MONTH(P804),1)) * ($P:$P&lt;=EOMONTH(P804,0)))), "")</f>
        <v/>
      </c>
    </row>
    <row r="805" spans="1:25" x14ac:dyDescent="0.25">
      <c r="A805" s="83">
        <v>798</v>
      </c>
      <c r="B805" s="111" t="s">
        <v>26038</v>
      </c>
      <c r="C805" s="159" t="str">
        <f>_xlfn.XLOOKUP(D805,[1]!Data[CEDULA],[1]!Data[Nombre Completo],"No Existe",0,1)</f>
        <v>DALSY DEL SOCORRO OLIVARES LASCARO</v>
      </c>
      <c r="D805" s="162">
        <v>22509141</v>
      </c>
      <c r="E805" s="139">
        <f>IFERROR(_xlfn.NUMBERVALUE(Data[[#This Row],[CEDULA ]],",","."),_xlfn.NUMBERVALUE(Data[[#This Row],[CEDULA ]],".",","))</f>
        <v>22509141</v>
      </c>
      <c r="F805" s="139" t="str">
        <f>_xlfn.XLOOKUP(E805,[1]!Data[CEDULA],[1]!Data[CARGO],"No Existe",0,1)</f>
        <v>OFICIOS VARIOS</v>
      </c>
      <c r="G805" s="11" t="str">
        <f>_xlfn.XLOOKUP(E805,[1]!Data[CEDULA],[1]!Data[EMPRESA DONDE PRESTA SERVICIO],"No Existe",0,1)</f>
        <v>COMFAMILIAR ATLANTICO</v>
      </c>
      <c r="H805" s="11" t="str">
        <f>_xlfn.XLOOKUP(E805,[1]!Data[CEDULA],[1]!Data[UBICACIÓN],"No Existe",0,1)</f>
        <v>TURIPANA</v>
      </c>
      <c r="I805" s="11" t="s">
        <v>25911</v>
      </c>
      <c r="J805" s="111" t="str">
        <f>UPPER(TEXT(Data[[#This Row],[F. INICIO]],"mmmm"))</f>
        <v>OCTUBRE</v>
      </c>
      <c r="K805" s="13">
        <v>2</v>
      </c>
      <c r="L805" s="11" t="s">
        <v>5</v>
      </c>
      <c r="M805" s="11" t="s">
        <v>25630</v>
      </c>
      <c r="N805" s="141" t="str">
        <f>_xlfn.XLOOKUP(D805,[1]!Data[CEDULA],[1]!Data[EPS/SURA],"No Existe",0,1)</f>
        <v>SALUD TOTAL</v>
      </c>
      <c r="O805" s="5">
        <f>YEAR(Data[[#This Row],[F. INICIO]])</f>
        <v>2017</v>
      </c>
      <c r="P805" s="26">
        <v>43035</v>
      </c>
      <c r="Q805" s="7">
        <v>43036</v>
      </c>
      <c r="R805" s="11" t="s">
        <v>7662</v>
      </c>
      <c r="S805" s="92" t="str">
        <f>IF(Data[[#This Row],[TIPO DE INCAPACIDAD]]="LICENCIA DE PATERNIDAD","Licencia de paternidad",IF(Data[[#This Row],[TIPO DE INCAPACIDAD]]="LICENCIA DE LUTO","Licencia de Luto",_xlfn.IFNA(VLOOKUP(R805,'CIE-10 PARA RIPS'!$A$6:B13970,2,0),"No especificado")))</f>
        <v>Contractura muscular</v>
      </c>
      <c r="T805" t="str">
        <f>IF(P805&lt;&gt;"", IF(P805&gt;0, IF(P805&lt;=DATE(YEAR(P805),MONTH(P805),DAY(P805)), IF(P805&gt;=DATE(YEAR(P805),MONTH(P805),1), IF(K805&gt;10, C805, IF(SUMIFS($K:$K, $C:$C, C805, $P:$P, "&gt;="&amp;DATE(YEAR(P805),MONTH(P805),1), $P:$P, "&lt;="&amp;EOMONTH(P805,0))&gt;10, C805, "")), ""))), "")</f>
        <v/>
      </c>
      <c r="U805" t="str">
        <f>IF(AND(P805&lt;&gt;"", P805&gt;=DATE(YEAR(P805),MONTH(P805),1), SUMIFS($K:$K, $C:$C, C805, $P:$P, "&gt;="&amp;DATE(YEAR(P805),MONTH(P805),1), $P:$P, "&lt;="&amp;EOMONTH(P805,0))&gt;10), K805, "")</f>
        <v/>
      </c>
      <c r="V805" t="str">
        <f>IF(AND(P805&lt;&gt;"", P805&gt;=DATE(YEAR(P805),MONTH(P805),1), SUMIFS($K:$K, $C:$C, C805, $P:$P, "&gt;="&amp;DATE(YEAR(P805),MONTH(P805),1), $P:$P, "&lt;="&amp;EOMONTH(P805,0))&gt;10), YEAR(P805), "")</f>
        <v/>
      </c>
      <c r="W805" t="str">
        <f>IF(AND(P805&lt;&gt;"", P805&gt;=DATE(YEAR(P805),MONTH(P805),1), SUMIFS($K:$K, $C:$C, C805, $P:$P, "&gt;="&amp;DATE(YEAR(P805),MONTH(P805),1), $P:$P, "&lt;="&amp;EOMONTH(P805,0))&gt;10), TEXT(P805, "MMMM"), "")</f>
        <v/>
      </c>
      <c r="X805" t="str" cm="1">
        <f t="array" ref="X805">IF(AND(P805&lt;&gt;"", P805&gt;=DATE(YEAR(P805),MONTH(P805),1), SUMIFS($K:$K, $C:$C, C805, $P:$P, "&gt;="&amp;DATE(YEAR(P805),MONTH(P805),1), $P:$P, "&lt;="&amp;EOMONTH(P805,0))&gt;10), _xlfn.TEXTJOIN(", ", TRUE, _xlfn._xlws.FILTER($R:$R, ($C:$C=C805) * ($P:$P&gt;=DATE(YEAR(P805),MONTH(P805),1)) * ($P:$P&lt;=EOMONTH(P805,0)))), "")</f>
        <v/>
      </c>
      <c r="Y805" t="str" cm="1">
        <f t="array" ref="Y805">IF(AND(P805&lt;&gt;"", P805&gt;=DATE(YEAR(P805),MONTH(P805),1), SUMIFS($K:$K, $C:$C, C805, $P:$P, "&gt;="&amp;DATE(YEAR(P805),MONTH(P805),1), $P:$P, "&lt;="&amp;EOMONTH(P805,0))&gt;10), _xlfn.TEXTJOIN(", ", TRUE, _xlfn._xlws.FILTER($S:$S, ($C:$C=C805) * ($P:$P&gt;=DATE(YEAR(P805),MONTH(P805),1)) * ($P:$P&lt;=EOMONTH(P805,0)))), "")</f>
        <v/>
      </c>
    </row>
    <row r="806" spans="1:25" x14ac:dyDescent="0.25">
      <c r="A806" s="83">
        <v>799</v>
      </c>
      <c r="B806" s="111" t="s">
        <v>26038</v>
      </c>
      <c r="C806" s="159" t="str">
        <f>_xlfn.XLOOKUP(D806,[1]!Data[CEDULA],[1]!Data[Nombre Completo],"No Existe",0,1)</f>
        <v>ROBERTO RAFAEL MACIAS ARTETA</v>
      </c>
      <c r="D806" s="162">
        <v>1044394429</v>
      </c>
      <c r="E806" s="139">
        <f>IFERROR(_xlfn.NUMBERVALUE(Data[[#This Row],[CEDULA ]],",","."),_xlfn.NUMBERVALUE(Data[[#This Row],[CEDULA ]],".",","))</f>
        <v>1044394429</v>
      </c>
      <c r="F806" s="139" t="str">
        <f>_xlfn.XLOOKUP(E806,[1]!Data[CEDULA],[1]!Data[CARGO],"No Existe",0,1)</f>
        <v>SUPERNUMERARIO(A)</v>
      </c>
      <c r="G806" s="11" t="str">
        <f>_xlfn.XLOOKUP(E806,[1]!Data[CEDULA],[1]!Data[EMPRESA DONDE PRESTA SERVICIO],"No Existe",0,1)</f>
        <v>COMFAMILIAR ATLANTICO</v>
      </c>
      <c r="H806" s="11" t="str">
        <f>_xlfn.XLOOKUP(E806,[1]!Data[CEDULA],[1]!Data[UBICACIÓN],"No Existe",0,1)</f>
        <v>CENTRO RECREACIONAL TURIPANA</v>
      </c>
      <c r="I806" s="11" t="s">
        <v>25912</v>
      </c>
      <c r="J806" s="111" t="str">
        <f>UPPER(TEXT(Data[[#This Row],[F. INICIO]],"mmmm"))</f>
        <v>OCTUBRE</v>
      </c>
      <c r="K806" s="13">
        <v>3</v>
      </c>
      <c r="L806" s="11" t="s">
        <v>5</v>
      </c>
      <c r="M806" s="11" t="s">
        <v>25630</v>
      </c>
      <c r="N806" s="141" t="str">
        <f>_xlfn.XLOOKUP(D806,[1]!Data[CEDULA],[1]!Data[EPS/SURA],"No Existe",0,1)</f>
        <v>SALUD TOTAL</v>
      </c>
      <c r="O806" s="5">
        <f>YEAR(Data[[#This Row],[F. INICIO]])</f>
        <v>2017</v>
      </c>
      <c r="P806" s="26">
        <v>43037</v>
      </c>
      <c r="Q806" s="7">
        <v>43039</v>
      </c>
      <c r="R806" s="11" t="s">
        <v>9639</v>
      </c>
      <c r="S806" s="92" t="str">
        <f>IF(Data[[#This Row],[TIPO DE INCAPACIDAD]]="LICENCIA DE PATERNIDAD","Licencia de paternidad",IF(Data[[#This Row],[TIPO DE INCAPACIDAD]]="LICENCIA DE LUTO","Licencia de Luto",_xlfn.IFNA(VLOOKUP(R806,'CIE-10 PARA RIPS'!$A$6:B13971,2,0),"No especificado")))</f>
        <v>Conjuntivitis aguda, no especificada</v>
      </c>
      <c r="T806" t="str">
        <f>IF(P806&lt;&gt;"", IF(P806&gt;0, IF(P806&lt;=DATE(YEAR(P806),MONTH(P806),DAY(P806)), IF(P806&gt;=DATE(YEAR(P806),MONTH(P806),1), IF(K806&gt;10, C806, IF(SUMIFS($K:$K, $C:$C, C806, $P:$P, "&gt;="&amp;DATE(YEAR(P806),MONTH(P806),1), $P:$P, "&lt;="&amp;EOMONTH(P806,0))&gt;10, C806, "")), ""))), "")</f>
        <v/>
      </c>
      <c r="U806" t="str">
        <f>IF(AND(P806&lt;&gt;"", P806&gt;=DATE(YEAR(P806),MONTH(P806),1), SUMIFS($K:$K, $C:$C, C806, $P:$P, "&gt;="&amp;DATE(YEAR(P806),MONTH(P806),1), $P:$P, "&lt;="&amp;EOMONTH(P806,0))&gt;10), K806, "")</f>
        <v/>
      </c>
      <c r="V806" t="str">
        <f>IF(AND(P806&lt;&gt;"", P806&gt;=DATE(YEAR(P806),MONTH(P806),1), SUMIFS($K:$K, $C:$C, C806, $P:$P, "&gt;="&amp;DATE(YEAR(P806),MONTH(P806),1), $P:$P, "&lt;="&amp;EOMONTH(P806,0))&gt;10), YEAR(P806), "")</f>
        <v/>
      </c>
      <c r="W806" t="str">
        <f>IF(AND(P806&lt;&gt;"", P806&gt;=DATE(YEAR(P806),MONTH(P806),1), SUMIFS($K:$K, $C:$C, C806, $P:$P, "&gt;="&amp;DATE(YEAR(P806),MONTH(P806),1), $P:$P, "&lt;="&amp;EOMONTH(P806,0))&gt;10), TEXT(P806, "MMMM"), "")</f>
        <v/>
      </c>
      <c r="X806" t="str" cm="1">
        <f t="array" ref="X806">IF(AND(P806&lt;&gt;"", P806&gt;=DATE(YEAR(P806),MONTH(P806),1), SUMIFS($K:$K, $C:$C, C806, $P:$P, "&gt;="&amp;DATE(YEAR(P806),MONTH(P806),1), $P:$P, "&lt;="&amp;EOMONTH(P806,0))&gt;10), _xlfn.TEXTJOIN(", ", TRUE, _xlfn._xlws.FILTER($R:$R, ($C:$C=C806) * ($P:$P&gt;=DATE(YEAR(P806),MONTH(P806),1)) * ($P:$P&lt;=EOMONTH(P806,0)))), "")</f>
        <v/>
      </c>
      <c r="Y806" t="str" cm="1">
        <f t="array" ref="Y806">IF(AND(P806&lt;&gt;"", P806&gt;=DATE(YEAR(P806),MONTH(P806),1), SUMIFS($K:$K, $C:$C, C806, $P:$P, "&gt;="&amp;DATE(YEAR(P806),MONTH(P806),1), $P:$P, "&lt;="&amp;EOMONTH(P806,0))&gt;10), _xlfn.TEXTJOIN(", ", TRUE, _xlfn._xlws.FILTER($S:$S, ($C:$C=C806) * ($P:$P&gt;=DATE(YEAR(P806),MONTH(P806),1)) * ($P:$P&lt;=EOMONTH(P806,0)))), "")</f>
        <v/>
      </c>
    </row>
    <row r="807" spans="1:25" x14ac:dyDescent="0.25">
      <c r="A807" s="83">
        <v>800</v>
      </c>
      <c r="B807" s="111" t="s">
        <v>26038</v>
      </c>
      <c r="C807" s="159" t="str">
        <f>_xlfn.XLOOKUP(D807,[1]!Data[CEDULA],[1]!Data[Nombre Completo],"No Existe",0,1)</f>
        <v>PAULO  CELIS MENDOZA</v>
      </c>
      <c r="D807" s="162">
        <v>72022242</v>
      </c>
      <c r="E807" s="139">
        <f>IFERROR(_xlfn.NUMBERVALUE(Data[[#This Row],[CEDULA ]],",","."),_xlfn.NUMBERVALUE(Data[[#This Row],[CEDULA ]],".",","))</f>
        <v>72022242</v>
      </c>
      <c r="F807" s="139" t="str">
        <f>_xlfn.XLOOKUP(E807,[1]!Data[CEDULA],[1]!Data[CARGO],"No Existe",0,1)</f>
        <v>SUPERNUMERARIO(A)</v>
      </c>
      <c r="G807" s="11" t="str">
        <f>_xlfn.XLOOKUP(E807,[1]!Data[CEDULA],[1]!Data[EMPRESA DONDE PRESTA SERVICIO],"No Existe",0,1)</f>
        <v>COMFAMILIAR ATLANTICO</v>
      </c>
      <c r="H807" s="11" t="str">
        <f>_xlfn.XLOOKUP(E807,[1]!Data[CEDULA],[1]!Data[UBICACIÓN],"No Existe",0,1)</f>
        <v>SALGARITO</v>
      </c>
      <c r="I807" s="11" t="s">
        <v>25912</v>
      </c>
      <c r="J807" s="111" t="str">
        <f>UPPER(TEXT(Data[[#This Row],[F. INICIO]],"mmmm"))</f>
        <v>NOVIEMBRE</v>
      </c>
      <c r="K807" s="13">
        <v>3</v>
      </c>
      <c r="L807" s="11" t="s">
        <v>5</v>
      </c>
      <c r="M807" s="11" t="s">
        <v>25630</v>
      </c>
      <c r="N807" s="141" t="str">
        <f>_xlfn.XLOOKUP(D807,[1]!Data[CEDULA],[1]!Data[EPS/SURA],"No Existe",0,1)</f>
        <v>E.P.S SANITAS</v>
      </c>
      <c r="O807" s="5">
        <f>YEAR(Data[[#This Row],[F. INICIO]])</f>
        <v>2017</v>
      </c>
      <c r="P807" s="26">
        <v>43043</v>
      </c>
      <c r="Q807" s="7">
        <v>43045</v>
      </c>
      <c r="R807" s="24" t="s">
        <v>7682</v>
      </c>
      <c r="S807" s="92" t="str">
        <f>IF(Data[[#This Row],[TIPO DE INCAPACIDAD]]="LICENCIA DE PATERNIDAD","Licencia de paternidad",IF(Data[[#This Row],[TIPO DE INCAPACIDAD]]="LICENCIA DE LUTO","Licencia de Luto",_xlfn.IFNA(VLOOKUP(R807,'CIE-10 PARA RIPS'!$A$6:B13972,2,0),"No especificado")))</f>
        <v>Lumbago no especificado</v>
      </c>
      <c r="T807" t="str">
        <f>IF(P807&lt;&gt;"", IF(P807&gt;0, IF(P807&lt;=DATE(YEAR(P807),MONTH(P807),DAY(P807)), IF(P807&gt;=DATE(YEAR(P807),MONTH(P807),1), IF(K807&gt;10, C807, IF(SUMIFS($K:$K, $C:$C, C807, $P:$P, "&gt;="&amp;DATE(YEAR(P807),MONTH(P807),1), $P:$P, "&lt;="&amp;EOMONTH(P807,0))&gt;10, C807, "")), ""))), "")</f>
        <v/>
      </c>
      <c r="U807" t="str">
        <f>IF(AND(P807&lt;&gt;"", P807&gt;=DATE(YEAR(P807),MONTH(P807),1), SUMIFS($K:$K, $C:$C, C807, $P:$P, "&gt;="&amp;DATE(YEAR(P807),MONTH(P807),1), $P:$P, "&lt;="&amp;EOMONTH(P807,0))&gt;10), K807, "")</f>
        <v/>
      </c>
      <c r="V807" t="str">
        <f>IF(AND(P807&lt;&gt;"", P807&gt;=DATE(YEAR(P807),MONTH(P807),1), SUMIFS($K:$K, $C:$C, C807, $P:$P, "&gt;="&amp;DATE(YEAR(P807),MONTH(P807),1), $P:$P, "&lt;="&amp;EOMONTH(P807,0))&gt;10), YEAR(P807), "")</f>
        <v/>
      </c>
      <c r="W807" t="str">
        <f>IF(AND(P807&lt;&gt;"", P807&gt;=DATE(YEAR(P807),MONTH(P807),1), SUMIFS($K:$K, $C:$C, C807, $P:$P, "&gt;="&amp;DATE(YEAR(P807),MONTH(P807),1), $P:$P, "&lt;="&amp;EOMONTH(P807,0))&gt;10), TEXT(P807, "MMMM"), "")</f>
        <v/>
      </c>
      <c r="X807" t="str" cm="1">
        <f t="array" ref="X807">IF(AND(P807&lt;&gt;"", P807&gt;=DATE(YEAR(P807),MONTH(P807),1), SUMIFS($K:$K, $C:$C, C807, $P:$P, "&gt;="&amp;DATE(YEAR(P807),MONTH(P807),1), $P:$P, "&lt;="&amp;EOMONTH(P807,0))&gt;10), _xlfn.TEXTJOIN(", ", TRUE, _xlfn._xlws.FILTER($R:$R, ($C:$C=C807) * ($P:$P&gt;=DATE(YEAR(P807),MONTH(P807),1)) * ($P:$P&lt;=EOMONTH(P807,0)))), "")</f>
        <v/>
      </c>
      <c r="Y807" t="str" cm="1">
        <f t="array" ref="Y807">IF(AND(P807&lt;&gt;"", P807&gt;=DATE(YEAR(P807),MONTH(P807),1), SUMIFS($K:$K, $C:$C, C807, $P:$P, "&gt;="&amp;DATE(YEAR(P807),MONTH(P807),1), $P:$P, "&lt;="&amp;EOMONTH(P807,0))&gt;10), _xlfn.TEXTJOIN(", ", TRUE, _xlfn._xlws.FILTER($S:$S, ($C:$C=C807) * ($P:$P&gt;=DATE(YEAR(P807),MONTH(P807),1)) * ($P:$P&lt;=EOMONTH(P807,0)))), "")</f>
        <v/>
      </c>
    </row>
    <row r="808" spans="1:25" ht="30" x14ac:dyDescent="0.25">
      <c r="A808" s="83">
        <v>801</v>
      </c>
      <c r="B808" s="111" t="s">
        <v>26038</v>
      </c>
      <c r="C808" s="159" t="str">
        <f>_xlfn.XLOOKUP(D808,[1]!Data[CEDULA],[1]!Data[Nombre Completo],"No Existe",0,1)</f>
        <v>ANGELICA MARIA JULIO GARCIA</v>
      </c>
      <c r="D808" s="162">
        <v>1007116426</v>
      </c>
      <c r="E808" s="139">
        <f>IFERROR(_xlfn.NUMBERVALUE(Data[[#This Row],[CEDULA ]],",","."),_xlfn.NUMBERVALUE(Data[[#This Row],[CEDULA ]],".",","))</f>
        <v>1007116426</v>
      </c>
      <c r="F808" s="139" t="str">
        <f>_xlfn.XLOOKUP(E808,[1]!Data[CEDULA],[1]!Data[CARGO],"No Existe",0,1)</f>
        <v>AUXILIAR</v>
      </c>
      <c r="G808" s="11" t="str">
        <f>_xlfn.XLOOKUP(E808,[1]!Data[CEDULA],[1]!Data[EMPRESA DONDE PRESTA SERVICIO],"No Existe",0,1)</f>
        <v>COMFAMILIAR ATLANTICO</v>
      </c>
      <c r="H808" s="11" t="str">
        <f>_xlfn.XLOOKUP(E808,[1]!Data[CEDULA],[1]!Data[UBICACIÓN],"No Existe",0,1)</f>
        <v>RECREACION Y TURISMO</v>
      </c>
      <c r="I808" s="11" t="s">
        <v>25911</v>
      </c>
      <c r="J808" s="111" t="str">
        <f>UPPER(TEXT(Data[[#This Row],[F. INICIO]],"mmmm"))</f>
        <v>NOVIEMBRE</v>
      </c>
      <c r="K808" s="25">
        <v>1</v>
      </c>
      <c r="L808" s="11" t="s">
        <v>5</v>
      </c>
      <c r="M808" s="11" t="s">
        <v>25630</v>
      </c>
      <c r="N808" s="141" t="str">
        <f>_xlfn.XLOOKUP(D808,[1]!Data[CEDULA],[1]!Data[EPS/SURA],"No Existe",0,1)</f>
        <v>EPS/SURA</v>
      </c>
      <c r="O808" s="5">
        <f>YEAR(Data[[#This Row],[F. INICIO]])</f>
        <v>2017</v>
      </c>
      <c r="P808" s="26">
        <v>43043</v>
      </c>
      <c r="Q808" s="26">
        <v>43043</v>
      </c>
      <c r="R808" s="11" t="s">
        <v>6953</v>
      </c>
      <c r="S808" s="92" t="str">
        <f>IF(Data[[#This Row],[TIPO DE INCAPACIDAD]]="LICENCIA DE PATERNIDAD","Licencia de paternidad",IF(Data[[#This Row],[TIPO DE INCAPACIDAD]]="LICENCIA DE LUTO","Licencia de Luto",_xlfn.IFNA(VLOOKUP(R808,'CIE-10 PARA RIPS'!$A$6:B13973,2,0),"No especificado")))</f>
        <v>Aborto no especificado completo o no especificado, sin complicacion</v>
      </c>
      <c r="T808" t="str">
        <f>IF(P808&lt;&gt;"", IF(P808&gt;0, IF(P808&lt;=DATE(YEAR(P808),MONTH(P808),DAY(P808)), IF(P808&gt;=DATE(YEAR(P808),MONTH(P808),1), IF(K808&gt;10, C808, IF(SUMIFS($K:$K, $C:$C, C808, $P:$P, "&gt;="&amp;DATE(YEAR(P808),MONTH(P808),1), $P:$P, "&lt;="&amp;EOMONTH(P808,0))&gt;10, C808, "")), ""))), "")</f>
        <v/>
      </c>
      <c r="U808" t="str">
        <f>IF(AND(P808&lt;&gt;"", P808&gt;=DATE(YEAR(P808),MONTH(P808),1), SUMIFS($K:$K, $C:$C, C808, $P:$P, "&gt;="&amp;DATE(YEAR(P808),MONTH(P808),1), $P:$P, "&lt;="&amp;EOMONTH(P808,0))&gt;10), K808, "")</f>
        <v/>
      </c>
      <c r="V808" t="str">
        <f>IF(AND(P808&lt;&gt;"", P808&gt;=DATE(YEAR(P808),MONTH(P808),1), SUMIFS($K:$K, $C:$C, C808, $P:$P, "&gt;="&amp;DATE(YEAR(P808),MONTH(P808),1), $P:$P, "&lt;="&amp;EOMONTH(P808,0))&gt;10), YEAR(P808), "")</f>
        <v/>
      </c>
      <c r="W808" t="str">
        <f>IF(AND(P808&lt;&gt;"", P808&gt;=DATE(YEAR(P808),MONTH(P808),1), SUMIFS($K:$K, $C:$C, C808, $P:$P, "&gt;="&amp;DATE(YEAR(P808),MONTH(P808),1), $P:$P, "&lt;="&amp;EOMONTH(P808,0))&gt;10), TEXT(P808, "MMMM"), "")</f>
        <v/>
      </c>
      <c r="X808" t="str" cm="1">
        <f t="array" ref="X808">IF(AND(P808&lt;&gt;"", P808&gt;=DATE(YEAR(P808),MONTH(P808),1), SUMIFS($K:$K, $C:$C, C808, $P:$P, "&gt;="&amp;DATE(YEAR(P808),MONTH(P808),1), $P:$P, "&lt;="&amp;EOMONTH(P808,0))&gt;10), _xlfn.TEXTJOIN(", ", TRUE, _xlfn._xlws.FILTER($R:$R, ($C:$C=C808) * ($P:$P&gt;=DATE(YEAR(P808),MONTH(P808),1)) * ($P:$P&lt;=EOMONTH(P808,0)))), "")</f>
        <v/>
      </c>
      <c r="Y808" t="str" cm="1">
        <f t="array" ref="Y808">IF(AND(P808&lt;&gt;"", P808&gt;=DATE(YEAR(P808),MONTH(P808),1), SUMIFS($K:$K, $C:$C, C808, $P:$P, "&gt;="&amp;DATE(YEAR(P808),MONTH(P808),1), $P:$P, "&lt;="&amp;EOMONTH(P808,0))&gt;10), _xlfn.TEXTJOIN(", ", TRUE, _xlfn._xlws.FILTER($S:$S, ($C:$C=C808) * ($P:$P&gt;=DATE(YEAR(P808),MONTH(P808),1)) * ($P:$P&lt;=EOMONTH(P808,0)))), "")</f>
        <v/>
      </c>
    </row>
    <row r="809" spans="1:25" x14ac:dyDescent="0.25">
      <c r="A809" s="83">
        <v>802</v>
      </c>
      <c r="B809" s="111" t="s">
        <v>26038</v>
      </c>
      <c r="C809" s="159" t="str">
        <f>_xlfn.XLOOKUP(D809,[1]!Data[CEDULA],[1]!Data[Nombre Completo],"No Existe",0,1)</f>
        <v>CARMEN CECILIA PADILLA SALCEDO</v>
      </c>
      <c r="D809" s="162">
        <v>22510424</v>
      </c>
      <c r="E809" s="139">
        <f>IFERROR(_xlfn.NUMBERVALUE(Data[[#This Row],[CEDULA ]],",","."),_xlfn.NUMBERVALUE(Data[[#This Row],[CEDULA ]],".",","))</f>
        <v>22510424</v>
      </c>
      <c r="F809" s="139" t="str">
        <f>_xlfn.XLOOKUP(E809,[1]!Data[CEDULA],[1]!Data[CARGO],"No Existe",0,1)</f>
        <v>OFICIOS VARIOS</v>
      </c>
      <c r="G809" s="11" t="str">
        <f>_xlfn.XLOOKUP(E809,[1]!Data[CEDULA],[1]!Data[EMPRESA DONDE PRESTA SERVICIO],"No Existe",0,1)</f>
        <v>COMFAMILIAR ATLANTICO</v>
      </c>
      <c r="H809" s="11" t="str">
        <f>_xlfn.XLOOKUP(E809,[1]!Data[CEDULA],[1]!Data[UBICACIÓN],"No Existe",0,1)</f>
        <v>TURIPANA</v>
      </c>
      <c r="I809" s="11" t="s">
        <v>25911</v>
      </c>
      <c r="J809" s="111" t="str">
        <f>UPPER(TEXT(Data[[#This Row],[F. INICIO]],"mmmm"))</f>
        <v>OCTUBRE</v>
      </c>
      <c r="K809" s="25">
        <v>14</v>
      </c>
      <c r="L809" s="11" t="s">
        <v>5</v>
      </c>
      <c r="M809" s="11" t="s">
        <v>25630</v>
      </c>
      <c r="N809" s="141" t="str">
        <f>_xlfn.XLOOKUP(D809,[1]!Data[CEDULA],[1]!Data[EPS/SURA],"No Existe",0,1)</f>
        <v>SALUD TOTAL</v>
      </c>
      <c r="O809" s="5">
        <f>YEAR(Data[[#This Row],[F. INICIO]])</f>
        <v>2017</v>
      </c>
      <c r="P809" s="26">
        <v>43026</v>
      </c>
      <c r="Q809" s="7">
        <v>43039</v>
      </c>
      <c r="R809" s="11" t="s">
        <v>4777</v>
      </c>
      <c r="S809" s="92" t="str">
        <f>IF(Data[[#This Row],[TIPO DE INCAPACIDAD]]="LICENCIA DE PATERNIDAD","Licencia de paternidad",IF(Data[[#This Row],[TIPO DE INCAPACIDAD]]="LICENCIA DE LUTO","Licencia de Luto",_xlfn.IFNA(VLOOKUP(R809,'CIE-10 PARA RIPS'!$A$6:B13974,2,0),"No especificado")))</f>
        <v>Contusion del tobillo</v>
      </c>
      <c r="T809" t="str">
        <f>IF(P809&lt;&gt;"", IF(P809&gt;0, IF(P809&lt;=DATE(YEAR(P809),MONTH(P809),DAY(P809)), IF(P809&gt;=DATE(YEAR(P809),MONTH(P809),1), IF(K809&gt;10, C809, IF(SUMIFS($K:$K, $C:$C, C809, $P:$P, "&gt;="&amp;DATE(YEAR(P809),MONTH(P809),1), $P:$P, "&lt;="&amp;EOMONTH(P809,0))&gt;10, C809, "")), ""))), "")</f>
        <v>CARMEN CECILIA PADILLA SALCEDO</v>
      </c>
      <c r="U809">
        <f>IF(AND(P809&lt;&gt;"", P809&gt;=DATE(YEAR(P809),MONTH(P809),1), SUMIFS($K:$K, $C:$C, C809, $P:$P, "&gt;="&amp;DATE(YEAR(P809),MONTH(P809),1), $P:$P, "&lt;="&amp;EOMONTH(P809,0))&gt;10), K809, "")</f>
        <v>14</v>
      </c>
      <c r="V809">
        <f>IF(AND(P809&lt;&gt;"", P809&gt;=DATE(YEAR(P809),MONTH(P809),1), SUMIFS($K:$K, $C:$C, C809, $P:$P, "&gt;="&amp;DATE(YEAR(P809),MONTH(P809),1), $P:$P, "&lt;="&amp;EOMONTH(P809,0))&gt;10), YEAR(P809), "")</f>
        <v>2017</v>
      </c>
      <c r="W809" t="str">
        <f>IF(AND(P809&lt;&gt;"", P809&gt;=DATE(YEAR(P809),MONTH(P809),1), SUMIFS($K:$K, $C:$C, C809, $P:$P, "&gt;="&amp;DATE(YEAR(P809),MONTH(P809),1), $P:$P, "&lt;="&amp;EOMONTH(P809,0))&gt;10), TEXT(P809, "MMMM"), "")</f>
        <v>octubre</v>
      </c>
      <c r="X809" t="str" cm="1">
        <f t="array" ref="X809">IF(AND(P809&lt;&gt;"", P809&gt;=DATE(YEAR(P809),MONTH(P809),1), SUMIFS($K:$K, $C:$C, C809, $P:$P, "&gt;="&amp;DATE(YEAR(P809),MONTH(P809),1), $P:$P, "&lt;="&amp;EOMONTH(P809,0))&gt;10), _xlfn.TEXTJOIN(", ", TRUE, _xlfn._xlws.FILTER($R:$R, ($C:$C=C809) * ($P:$P&gt;=DATE(YEAR(P809),MONTH(P809),1)) * ($P:$P&lt;=EOMONTH(P809,0)))), "")</f>
        <v>S900, S900</v>
      </c>
      <c r="Y809" t="str" cm="1">
        <f t="array" ref="Y809">IF(AND(P809&lt;&gt;"", P809&gt;=DATE(YEAR(P809),MONTH(P809),1), SUMIFS($K:$K, $C:$C, C809, $P:$P, "&gt;="&amp;DATE(YEAR(P809),MONTH(P809),1), $P:$P, "&lt;="&amp;EOMONTH(P809,0))&gt;10), _xlfn.TEXTJOIN(", ", TRUE, _xlfn._xlws.FILTER($S:$S, ($C:$C=C809) * ($P:$P&gt;=DATE(YEAR(P809),MONTH(P809),1)) * ($P:$P&lt;=EOMONTH(P809,0)))), "")</f>
        <v>Contusion del tobillo, Contusion del tobillo</v>
      </c>
    </row>
    <row r="810" spans="1:25" x14ac:dyDescent="0.25">
      <c r="A810" s="83">
        <v>803</v>
      </c>
      <c r="B810" s="111" t="s">
        <v>26038</v>
      </c>
      <c r="C810" s="159" t="str">
        <f>_xlfn.XLOOKUP(D810,[1]!Data[CEDULA],[1]!Data[Nombre Completo],"No Existe",0,1)</f>
        <v>CARMEN CECILIA PADILLA SALCEDO</v>
      </c>
      <c r="D810" s="162">
        <v>22510424</v>
      </c>
      <c r="E810" s="139">
        <f>IFERROR(_xlfn.NUMBERVALUE(Data[[#This Row],[CEDULA ]],",","."),_xlfn.NUMBERVALUE(Data[[#This Row],[CEDULA ]],".",","))</f>
        <v>22510424</v>
      </c>
      <c r="F810" s="139" t="str">
        <f>_xlfn.XLOOKUP(E810,[1]!Data[CEDULA],[1]!Data[CARGO],"No Existe",0,1)</f>
        <v>OFICIOS VARIOS</v>
      </c>
      <c r="G810" s="11" t="str">
        <f>_xlfn.XLOOKUP(E810,[1]!Data[CEDULA],[1]!Data[EMPRESA DONDE PRESTA SERVICIO],"No Existe",0,1)</f>
        <v>COMFAMILIAR ATLANTICO</v>
      </c>
      <c r="H810" s="11" t="str">
        <f>_xlfn.XLOOKUP(E810,[1]!Data[CEDULA],[1]!Data[UBICACIÓN],"No Existe",0,1)</f>
        <v>TURIPANA</v>
      </c>
      <c r="I810" s="11" t="s">
        <v>25911</v>
      </c>
      <c r="J810" s="111" t="str">
        <f>UPPER(TEXT(Data[[#This Row],[F. INICIO]],"mmmm"))</f>
        <v>NOVIEMBRE</v>
      </c>
      <c r="K810" s="25">
        <v>17</v>
      </c>
      <c r="L810" s="11" t="s">
        <v>5</v>
      </c>
      <c r="M810" s="11" t="s">
        <v>25630</v>
      </c>
      <c r="N810" s="141" t="str">
        <f>_xlfn.XLOOKUP(D810,[1]!Data[CEDULA],[1]!Data[EPS/SURA],"No Existe",0,1)</f>
        <v>SALUD TOTAL</v>
      </c>
      <c r="O810" s="5">
        <f>YEAR(Data[[#This Row],[F. INICIO]])</f>
        <v>2017</v>
      </c>
      <c r="P810" s="26">
        <v>43040</v>
      </c>
      <c r="Q810" s="26">
        <v>43056</v>
      </c>
      <c r="R810" s="11" t="s">
        <v>4777</v>
      </c>
      <c r="S810" s="92" t="str">
        <f>IF(Data[[#This Row],[TIPO DE INCAPACIDAD]]="LICENCIA DE PATERNIDAD","Licencia de paternidad",IF(Data[[#This Row],[TIPO DE INCAPACIDAD]]="LICENCIA DE LUTO","Licencia de Luto",_xlfn.IFNA(VLOOKUP(R810,'CIE-10 PARA RIPS'!$A$6:B13975,2,0),"No especificado")))</f>
        <v>Contusion del tobillo</v>
      </c>
      <c r="T810" t="str">
        <f>IF(P810&lt;&gt;"", IF(P810&gt;0, IF(P810&lt;=DATE(YEAR(P810),MONTH(P810),DAY(P810)), IF(P810&gt;=DATE(YEAR(P810),MONTH(P810),1), IF(K810&gt;10, C810, IF(SUMIFS($K:$K, $C:$C, C810, $P:$P, "&gt;="&amp;DATE(YEAR(P810),MONTH(P810),1), $P:$P, "&lt;="&amp;EOMONTH(P810,0))&gt;10, C810, "")), ""))), "")</f>
        <v>CARMEN CECILIA PADILLA SALCEDO</v>
      </c>
      <c r="U810">
        <f>IF(AND(P810&lt;&gt;"", P810&gt;=DATE(YEAR(P810),MONTH(P810),1), SUMIFS($K:$K, $C:$C, C810, $P:$P, "&gt;="&amp;DATE(YEAR(P810),MONTH(P810),1), $P:$P, "&lt;="&amp;EOMONTH(P810,0))&gt;10), K810, "")</f>
        <v>17</v>
      </c>
      <c r="V810">
        <f>IF(AND(P810&lt;&gt;"", P810&gt;=DATE(YEAR(P810),MONTH(P810),1), SUMIFS($K:$K, $C:$C, C810, $P:$P, "&gt;="&amp;DATE(YEAR(P810),MONTH(P810),1), $P:$P, "&lt;="&amp;EOMONTH(P810,0))&gt;10), YEAR(P810), "")</f>
        <v>2017</v>
      </c>
      <c r="W810" t="str">
        <f>IF(AND(P810&lt;&gt;"", P810&gt;=DATE(YEAR(P810),MONTH(P810),1), SUMIFS($K:$K, $C:$C, C810, $P:$P, "&gt;="&amp;DATE(YEAR(P810),MONTH(P810),1), $P:$P, "&lt;="&amp;EOMONTH(P810,0))&gt;10), TEXT(P810, "MMMM"), "")</f>
        <v>noviembre</v>
      </c>
      <c r="X810" t="str" cm="1">
        <f t="array" ref="X810">IF(AND(P810&lt;&gt;"", P810&gt;=DATE(YEAR(P810),MONTH(P810),1), SUMIFS($K:$K, $C:$C, C810, $P:$P, "&gt;="&amp;DATE(YEAR(P810),MONTH(P810),1), $P:$P, "&lt;="&amp;EOMONTH(P810,0))&gt;10), _xlfn.TEXTJOIN(", ", TRUE, _xlfn._xlws.FILTER($R:$R, ($C:$C=C810) * ($P:$P&gt;=DATE(YEAR(P810),MONTH(P810),1)) * ($P:$P&lt;=EOMONTH(P810,0)))), "")</f>
        <v>S900</v>
      </c>
      <c r="Y810" t="str" cm="1">
        <f t="array" ref="Y810">IF(AND(P810&lt;&gt;"", P810&gt;=DATE(YEAR(P810),MONTH(P810),1), SUMIFS($K:$K, $C:$C, C810, $P:$P, "&gt;="&amp;DATE(YEAR(P810),MONTH(P810),1), $P:$P, "&lt;="&amp;EOMONTH(P810,0))&gt;10), _xlfn.TEXTJOIN(", ", TRUE, _xlfn._xlws.FILTER($S:$S, ($C:$C=C810) * ($P:$P&gt;=DATE(YEAR(P810),MONTH(P810),1)) * ($P:$P&lt;=EOMONTH(P810,0)))), "")</f>
        <v>Contusion del tobillo</v>
      </c>
    </row>
    <row r="811" spans="1:25" ht="30" x14ac:dyDescent="0.25">
      <c r="A811" s="83">
        <v>804</v>
      </c>
      <c r="B811" s="111" t="s">
        <v>26038</v>
      </c>
      <c r="C811" s="159" t="str">
        <f>_xlfn.XLOOKUP(D811,[1]!Data[CEDULA],[1]!Data[Nombre Completo],"No Existe",0,1)</f>
        <v>JHONATAN  JIMENEZ PALENCIA</v>
      </c>
      <c r="D811" s="162">
        <v>1129580234</v>
      </c>
      <c r="E811" s="139">
        <f>IFERROR(_xlfn.NUMBERVALUE(Data[[#This Row],[CEDULA ]],",","."),_xlfn.NUMBERVALUE(Data[[#This Row],[CEDULA ]],".",","))</f>
        <v>1129580234</v>
      </c>
      <c r="F811" s="139" t="str">
        <f>_xlfn.XLOOKUP(E811,[1]!Data[CEDULA],[1]!Data[CARGO],"No Existe",0,1)</f>
        <v>SUPERNUMERARIO(A)</v>
      </c>
      <c r="G811" s="11" t="str">
        <f>_xlfn.XLOOKUP(E811,[1]!Data[CEDULA],[1]!Data[EMPRESA DONDE PRESTA SERVICIO],"No Existe",0,1)</f>
        <v>COMFAMILIAR ATLANTICO</v>
      </c>
      <c r="H811" s="11" t="str">
        <f>_xlfn.XLOOKUP(E811,[1]!Data[CEDULA],[1]!Data[UBICACIÓN],"No Existe",0,1)</f>
        <v>C.ATENCION. C.76</v>
      </c>
      <c r="I811" s="11" t="s">
        <v>25912</v>
      </c>
      <c r="J811" s="111" t="str">
        <f>UPPER(TEXT(Data[[#This Row],[F. INICIO]],"mmmm"))</f>
        <v>OCTUBRE</v>
      </c>
      <c r="K811" s="25">
        <v>1</v>
      </c>
      <c r="L811" s="11" t="s">
        <v>5</v>
      </c>
      <c r="M811" s="11" t="s">
        <v>25630</v>
      </c>
      <c r="N811" s="141" t="str">
        <f>_xlfn.XLOOKUP(D811,[1]!Data[CEDULA],[1]!Data[EPS/SURA],"No Existe",0,1)</f>
        <v>MUTUALSER</v>
      </c>
      <c r="O811" s="5">
        <f>YEAR(Data[[#This Row],[F. INICIO]])</f>
        <v>2017</v>
      </c>
      <c r="P811" s="29">
        <v>43039</v>
      </c>
      <c r="Q811" s="29">
        <v>43039</v>
      </c>
      <c r="R811" s="11" t="s">
        <v>63</v>
      </c>
      <c r="S811" s="92" t="str">
        <f>IF(Data[[#This Row],[TIPO DE INCAPACIDAD]]="LICENCIA DE PATERNIDAD","Licencia de paternidad",IF(Data[[#This Row],[TIPO DE INCAPACIDAD]]="LICENCIA DE LUTO","Licencia de Luto",_xlfn.IFNA(VLOOKUP(R811,'CIE-10 PARA RIPS'!$A$6:B13976,2,0),"No especificado")))</f>
        <v>Diarrea y gastroenteritis de presunto origen infeccioso</v>
      </c>
      <c r="T811" t="str">
        <f>IF(P811&lt;&gt;"", IF(P811&gt;0, IF(P811&lt;=DATE(YEAR(P811),MONTH(P811),DAY(P811)), IF(P811&gt;=DATE(YEAR(P811),MONTH(P811),1), IF(K811&gt;10, C811, IF(SUMIFS($K:$K, $C:$C, C811, $P:$P, "&gt;="&amp;DATE(YEAR(P811),MONTH(P811),1), $P:$P, "&lt;="&amp;EOMONTH(P811,0))&gt;10, C811, "")), ""))), "")</f>
        <v/>
      </c>
      <c r="U811" t="str">
        <f>IF(AND(P811&lt;&gt;"", P811&gt;=DATE(YEAR(P811),MONTH(P811),1), SUMIFS($K:$K, $C:$C, C811, $P:$P, "&gt;="&amp;DATE(YEAR(P811),MONTH(P811),1), $P:$P, "&lt;="&amp;EOMONTH(P811,0))&gt;10), K811, "")</f>
        <v/>
      </c>
      <c r="V811" t="str">
        <f>IF(AND(P811&lt;&gt;"", P811&gt;=DATE(YEAR(P811),MONTH(P811),1), SUMIFS($K:$K, $C:$C, C811, $P:$P, "&gt;="&amp;DATE(YEAR(P811),MONTH(P811),1), $P:$P, "&lt;="&amp;EOMONTH(P811,0))&gt;10), YEAR(P811), "")</f>
        <v/>
      </c>
      <c r="W811" t="str">
        <f>IF(AND(P811&lt;&gt;"", P811&gt;=DATE(YEAR(P811),MONTH(P811),1), SUMIFS($K:$K, $C:$C, C811, $P:$P, "&gt;="&amp;DATE(YEAR(P811),MONTH(P811),1), $P:$P, "&lt;="&amp;EOMONTH(P811,0))&gt;10), TEXT(P811, "MMMM"), "")</f>
        <v/>
      </c>
      <c r="X811" t="str" cm="1">
        <f t="array" ref="X811">IF(AND(P811&lt;&gt;"", P811&gt;=DATE(YEAR(P811),MONTH(P811),1), SUMIFS($K:$K, $C:$C, C811, $P:$P, "&gt;="&amp;DATE(YEAR(P811),MONTH(P811),1), $P:$P, "&lt;="&amp;EOMONTH(P811,0))&gt;10), _xlfn.TEXTJOIN(", ", TRUE, _xlfn._xlws.FILTER($R:$R, ($C:$C=C811) * ($P:$P&gt;=DATE(YEAR(P811),MONTH(P811),1)) * ($P:$P&lt;=EOMONTH(P811,0)))), "")</f>
        <v/>
      </c>
      <c r="Y811" t="str" cm="1">
        <f t="array" ref="Y811">IF(AND(P811&lt;&gt;"", P811&gt;=DATE(YEAR(P811),MONTH(P811),1), SUMIFS($K:$K, $C:$C, C811, $P:$P, "&gt;="&amp;DATE(YEAR(P811),MONTH(P811),1), $P:$P, "&lt;="&amp;EOMONTH(P811,0))&gt;10), _xlfn.TEXTJOIN(", ", TRUE, _xlfn._xlws.FILTER($S:$S, ($C:$C=C811) * ($P:$P&gt;=DATE(YEAR(P811),MONTH(P811),1)) * ($P:$P&lt;=EOMONTH(P811,0)))), "")</f>
        <v/>
      </c>
    </row>
    <row r="812" spans="1:25" ht="30" x14ac:dyDescent="0.25">
      <c r="A812" s="83">
        <v>805</v>
      </c>
      <c r="B812" s="111" t="s">
        <v>26038</v>
      </c>
      <c r="C812" s="159" t="str">
        <f>_xlfn.XLOOKUP(D812,[1]!Data[CEDULA],[1]!Data[Nombre Completo],"No Existe",0,1)</f>
        <v>JHONATAN  JIMENEZ PALENCIA</v>
      </c>
      <c r="D812" s="162">
        <v>1129580234</v>
      </c>
      <c r="E812" s="139">
        <f>IFERROR(_xlfn.NUMBERVALUE(Data[[#This Row],[CEDULA ]],",","."),_xlfn.NUMBERVALUE(Data[[#This Row],[CEDULA ]],".",","))</f>
        <v>1129580234</v>
      </c>
      <c r="F812" s="139" t="str">
        <f>_xlfn.XLOOKUP(E812,[1]!Data[CEDULA],[1]!Data[CARGO],"No Existe",0,1)</f>
        <v>SUPERNUMERARIO(A)</v>
      </c>
      <c r="G812" s="11" t="str">
        <f>_xlfn.XLOOKUP(E812,[1]!Data[CEDULA],[1]!Data[EMPRESA DONDE PRESTA SERVICIO],"No Existe",0,1)</f>
        <v>COMFAMILIAR ATLANTICO</v>
      </c>
      <c r="H812" s="11" t="str">
        <f>_xlfn.XLOOKUP(E812,[1]!Data[CEDULA],[1]!Data[UBICACIÓN],"No Existe",0,1)</f>
        <v>C.ATENCION. C.76</v>
      </c>
      <c r="I812" s="11" t="s">
        <v>25912</v>
      </c>
      <c r="J812" s="111" t="str">
        <f>UPPER(TEXT(Data[[#This Row],[F. INICIO]],"mmmm"))</f>
        <v>NOVIEMBRE</v>
      </c>
      <c r="K812" s="13">
        <v>1</v>
      </c>
      <c r="L812" s="11" t="s">
        <v>5</v>
      </c>
      <c r="M812" s="11" t="s">
        <v>25630</v>
      </c>
      <c r="N812" s="141" t="str">
        <f>_xlfn.XLOOKUP(D812,[1]!Data[CEDULA],[1]!Data[EPS/SURA],"No Existe",0,1)</f>
        <v>MUTUALSER</v>
      </c>
      <c r="O812" s="5">
        <f>YEAR(Data[[#This Row],[F. INICIO]])</f>
        <v>2017</v>
      </c>
      <c r="P812" s="7">
        <v>43040</v>
      </c>
      <c r="Q812" s="7">
        <v>43040</v>
      </c>
      <c r="R812" s="11" t="s">
        <v>63</v>
      </c>
      <c r="S812" s="92" t="str">
        <f>IF(Data[[#This Row],[TIPO DE INCAPACIDAD]]="LICENCIA DE PATERNIDAD","Licencia de paternidad",IF(Data[[#This Row],[TIPO DE INCAPACIDAD]]="LICENCIA DE LUTO","Licencia de Luto",_xlfn.IFNA(VLOOKUP(R812,'CIE-10 PARA RIPS'!$A$6:B13977,2,0),"No especificado")))</f>
        <v>Diarrea y gastroenteritis de presunto origen infeccioso</v>
      </c>
      <c r="T812" t="str">
        <f>IF(P812&lt;&gt;"", IF(P812&gt;0, IF(P812&lt;=DATE(YEAR(P812),MONTH(P812),DAY(P812)), IF(P812&gt;=DATE(YEAR(P812),MONTH(P812),1), IF(K812&gt;10, C812, IF(SUMIFS($K:$K, $C:$C, C812, $P:$P, "&gt;="&amp;DATE(YEAR(P812),MONTH(P812),1), $P:$P, "&lt;="&amp;EOMONTH(P812,0))&gt;10, C812, "")), ""))), "")</f>
        <v/>
      </c>
      <c r="U812" t="str">
        <f>IF(AND(P812&lt;&gt;"", P812&gt;=DATE(YEAR(P812),MONTH(P812),1), SUMIFS($K:$K, $C:$C, C812, $P:$P, "&gt;="&amp;DATE(YEAR(P812),MONTH(P812),1), $P:$P, "&lt;="&amp;EOMONTH(P812,0))&gt;10), K812, "")</f>
        <v/>
      </c>
      <c r="V812" t="str">
        <f>IF(AND(P812&lt;&gt;"", P812&gt;=DATE(YEAR(P812),MONTH(P812),1), SUMIFS($K:$K, $C:$C, C812, $P:$P, "&gt;="&amp;DATE(YEAR(P812),MONTH(P812),1), $P:$P, "&lt;="&amp;EOMONTH(P812,0))&gt;10), YEAR(P812), "")</f>
        <v/>
      </c>
      <c r="W812" t="str">
        <f>IF(AND(P812&lt;&gt;"", P812&gt;=DATE(YEAR(P812),MONTH(P812),1), SUMIFS($K:$K, $C:$C, C812, $P:$P, "&gt;="&amp;DATE(YEAR(P812),MONTH(P812),1), $P:$P, "&lt;="&amp;EOMONTH(P812,0))&gt;10), TEXT(P812, "MMMM"), "")</f>
        <v/>
      </c>
      <c r="X812" t="str" cm="1">
        <f t="array" ref="X812">IF(AND(P812&lt;&gt;"", P812&gt;=DATE(YEAR(P812),MONTH(P812),1), SUMIFS($K:$K, $C:$C, C812, $P:$P, "&gt;="&amp;DATE(YEAR(P812),MONTH(P812),1), $P:$P, "&lt;="&amp;EOMONTH(P812,0))&gt;10), _xlfn.TEXTJOIN(", ", TRUE, _xlfn._xlws.FILTER($R:$R, ($C:$C=C812) * ($P:$P&gt;=DATE(YEAR(P812),MONTH(P812),1)) * ($P:$P&lt;=EOMONTH(P812,0)))), "")</f>
        <v/>
      </c>
      <c r="Y812" t="str" cm="1">
        <f t="array" ref="Y812">IF(AND(P812&lt;&gt;"", P812&gt;=DATE(YEAR(P812),MONTH(P812),1), SUMIFS($K:$K, $C:$C, C812, $P:$P, "&gt;="&amp;DATE(YEAR(P812),MONTH(P812),1), $P:$P, "&lt;="&amp;EOMONTH(P812,0))&gt;10), _xlfn.TEXTJOIN(", ", TRUE, _xlfn._xlws.FILTER($S:$S, ($C:$C=C812) * ($P:$P&gt;=DATE(YEAR(P812),MONTH(P812),1)) * ($P:$P&lt;=EOMONTH(P812,0)))), "")</f>
        <v/>
      </c>
    </row>
    <row r="813" spans="1:25" x14ac:dyDescent="0.25">
      <c r="A813" s="83">
        <v>806</v>
      </c>
      <c r="B813" s="111" t="s">
        <v>26038</v>
      </c>
      <c r="C813" s="159" t="str">
        <f>_xlfn.XLOOKUP(D813,[1]!Data[CEDULA],[1]!Data[Nombre Completo],"No Existe",0,1)</f>
        <v>LUIS ALFREDO BARRIOS RIOS</v>
      </c>
      <c r="D813" s="162">
        <v>1042428984</v>
      </c>
      <c r="E813" s="139">
        <f>IFERROR(_xlfn.NUMBERVALUE(Data[[#This Row],[CEDULA ]],",","."),_xlfn.NUMBERVALUE(Data[[#This Row],[CEDULA ]],".",","))</f>
        <v>1042428984</v>
      </c>
      <c r="F813" s="139" t="str">
        <f>_xlfn.XLOOKUP(E813,[1]!Data[CEDULA],[1]!Data[CARGO],"No Existe",0,1)</f>
        <v>CHEF</v>
      </c>
      <c r="G813" s="11" t="str">
        <f>_xlfn.XLOOKUP(E813,[1]!Data[CEDULA],[1]!Data[EMPRESA DONDE PRESTA SERVICIO],"No Existe",0,1)</f>
        <v>COMFAMILIAR ATLANTICO</v>
      </c>
      <c r="H813" s="11" t="str">
        <f>_xlfn.XLOOKUP(E813,[1]!Data[CEDULA],[1]!Data[UBICACIÓN],"No Existe",0,1)</f>
        <v>SEDE NORTE MERCADEO</v>
      </c>
      <c r="I813" s="11" t="s">
        <v>25912</v>
      </c>
      <c r="J813" s="111" t="str">
        <f>UPPER(TEXT(Data[[#This Row],[F. INICIO]],"mmmm"))</f>
        <v>NOVIEMBRE</v>
      </c>
      <c r="K813" s="25">
        <v>3</v>
      </c>
      <c r="L813" s="11" t="s">
        <v>5</v>
      </c>
      <c r="M813" s="11" t="s">
        <v>25630</v>
      </c>
      <c r="N813" s="141" t="str">
        <f>_xlfn.XLOOKUP(D813,[1]!Data[CEDULA],[1]!Data[EPS/SURA],"No Existe",0,1)</f>
        <v>SALUD TOTAL</v>
      </c>
      <c r="O813" s="5">
        <f>YEAR(Data[[#This Row],[F. INICIO]])</f>
        <v>2017</v>
      </c>
      <c r="P813" s="26">
        <v>43040</v>
      </c>
      <c r="Q813" s="7">
        <v>43042</v>
      </c>
      <c r="R813" s="11" t="s">
        <v>9639</v>
      </c>
      <c r="S813" s="92" t="str">
        <f>IF(Data[[#This Row],[TIPO DE INCAPACIDAD]]="LICENCIA DE PATERNIDAD","Licencia de paternidad",IF(Data[[#This Row],[TIPO DE INCAPACIDAD]]="LICENCIA DE LUTO","Licencia de Luto",_xlfn.IFNA(VLOOKUP(R813,'CIE-10 PARA RIPS'!$A$6:B13978,2,0),"No especificado")))</f>
        <v>Conjuntivitis aguda, no especificada</v>
      </c>
      <c r="T813" t="str">
        <f>IF(P813&lt;&gt;"", IF(P813&gt;0, IF(P813&lt;=DATE(YEAR(P813),MONTH(P813),DAY(P813)), IF(P813&gt;=DATE(YEAR(P813),MONTH(P813),1), IF(K813&gt;10, C813, IF(SUMIFS($K:$K, $C:$C, C813, $P:$P, "&gt;="&amp;DATE(YEAR(P813),MONTH(P813),1), $P:$P, "&lt;="&amp;EOMONTH(P813,0))&gt;10, C813, "")), ""))), "")</f>
        <v/>
      </c>
      <c r="U813" t="str">
        <f>IF(AND(P813&lt;&gt;"", P813&gt;=DATE(YEAR(P813),MONTH(P813),1), SUMIFS($K:$K, $C:$C, C813, $P:$P, "&gt;="&amp;DATE(YEAR(P813),MONTH(P813),1), $P:$P, "&lt;="&amp;EOMONTH(P813,0))&gt;10), K813, "")</f>
        <v/>
      </c>
      <c r="V813" t="str">
        <f>IF(AND(P813&lt;&gt;"", P813&gt;=DATE(YEAR(P813),MONTH(P813),1), SUMIFS($K:$K, $C:$C, C813, $P:$P, "&gt;="&amp;DATE(YEAR(P813),MONTH(P813),1), $P:$P, "&lt;="&amp;EOMONTH(P813,0))&gt;10), YEAR(P813), "")</f>
        <v/>
      </c>
      <c r="W813" t="str">
        <f>IF(AND(P813&lt;&gt;"", P813&gt;=DATE(YEAR(P813),MONTH(P813),1), SUMIFS($K:$K, $C:$C, C813, $P:$P, "&gt;="&amp;DATE(YEAR(P813),MONTH(P813),1), $P:$P, "&lt;="&amp;EOMONTH(P813,0))&gt;10), TEXT(P813, "MMMM"), "")</f>
        <v/>
      </c>
      <c r="X813" t="str" cm="1">
        <f t="array" ref="X813">IF(AND(P813&lt;&gt;"", P813&gt;=DATE(YEAR(P813),MONTH(P813),1), SUMIFS($K:$K, $C:$C, C813, $P:$P, "&gt;="&amp;DATE(YEAR(P813),MONTH(P813),1), $P:$P, "&lt;="&amp;EOMONTH(P813,0))&gt;10), _xlfn.TEXTJOIN(", ", TRUE, _xlfn._xlws.FILTER($R:$R, ($C:$C=C813) * ($P:$P&gt;=DATE(YEAR(P813),MONTH(P813),1)) * ($P:$P&lt;=EOMONTH(P813,0)))), "")</f>
        <v/>
      </c>
      <c r="Y813" t="str" cm="1">
        <f t="array" ref="Y813">IF(AND(P813&lt;&gt;"", P813&gt;=DATE(YEAR(P813),MONTH(P813),1), SUMIFS($K:$K, $C:$C, C813, $P:$P, "&gt;="&amp;DATE(YEAR(P813),MONTH(P813),1), $P:$P, "&lt;="&amp;EOMONTH(P813,0))&gt;10), _xlfn.TEXTJOIN(", ", TRUE, _xlfn._xlws.FILTER($S:$S, ($C:$C=C813) * ($P:$P&gt;=DATE(YEAR(P813),MONTH(P813),1)) * ($P:$P&lt;=EOMONTH(P813,0)))), "")</f>
        <v/>
      </c>
    </row>
    <row r="814" spans="1:25" x14ac:dyDescent="0.25">
      <c r="A814" s="83">
        <v>807</v>
      </c>
      <c r="B814" s="111" t="s">
        <v>26038</v>
      </c>
      <c r="C814" s="159" t="str">
        <f>_xlfn.XLOOKUP(D814,[1]!Data[CEDULA],[1]!Data[Nombre Completo],"No Existe",0,1)</f>
        <v>JHONNY MANUEL ARRIETA LLANOS</v>
      </c>
      <c r="D814" s="162">
        <v>8699499</v>
      </c>
      <c r="E814" s="139">
        <f>IFERROR(_xlfn.NUMBERVALUE(Data[[#This Row],[CEDULA ]],",","."),_xlfn.NUMBERVALUE(Data[[#This Row],[CEDULA ]],".",","))</f>
        <v>8699499</v>
      </c>
      <c r="F814" s="139" t="str">
        <f>_xlfn.XLOOKUP(E814,[1]!Data[CEDULA],[1]!Data[CARGO],"No Existe",0,1)</f>
        <v>SUPERNUMERARIO(A)</v>
      </c>
      <c r="G814" s="11" t="str">
        <f>_xlfn.XLOOKUP(E814,[1]!Data[CEDULA],[1]!Data[EMPRESA DONDE PRESTA SERVICIO],"No Existe",0,1)</f>
        <v>COMFAMILIAR ATLANTICO</v>
      </c>
      <c r="H814" s="11" t="str">
        <f>_xlfn.XLOOKUP(E814,[1]!Data[CEDULA],[1]!Data[UBICACIÓN],"No Existe",0,1)</f>
        <v>SEDE NORTE MERCADEO</v>
      </c>
      <c r="I814" s="11" t="s">
        <v>25912</v>
      </c>
      <c r="J814" s="111" t="str">
        <f>UPPER(TEXT(Data[[#This Row],[F. INICIO]],"mmmm"))</f>
        <v>NOVIEMBRE</v>
      </c>
      <c r="K814" s="25">
        <v>2</v>
      </c>
      <c r="L814" s="11" t="s">
        <v>5</v>
      </c>
      <c r="M814" s="11" t="s">
        <v>25630</v>
      </c>
      <c r="N814" s="141" t="str">
        <f>_xlfn.XLOOKUP(D814,[1]!Data[CEDULA],[1]!Data[EPS/SURA],"No Existe",0,1)</f>
        <v>CAJACOPI</v>
      </c>
      <c r="O814" s="5">
        <f>YEAR(Data[[#This Row],[F. INICIO]])</f>
        <v>2017</v>
      </c>
      <c r="P814" s="26">
        <v>43040</v>
      </c>
      <c r="Q814" s="7">
        <v>43041</v>
      </c>
      <c r="R814" s="11" t="s">
        <v>5292</v>
      </c>
      <c r="S814" s="92" t="str">
        <f>IF(Data[[#This Row],[TIPO DE INCAPACIDAD]]="LICENCIA DE PATERNIDAD","Licencia de paternidad",IF(Data[[#This Row],[TIPO DE INCAPACIDAD]]="LICENCIA DE LUTO","Licencia de Luto",_xlfn.IFNA(VLOOKUP(R814,'CIE-10 PARA RIPS'!$A$6:B13979,2,0),"No especificado")))</f>
        <v>Fractura de los huesos de la nariz</v>
      </c>
      <c r="T814" t="str">
        <f>IF(P814&lt;&gt;"", IF(P814&gt;0, IF(P814&lt;=DATE(YEAR(P814),MONTH(P814),DAY(P814)), IF(P814&gt;=DATE(YEAR(P814),MONTH(P814),1), IF(K814&gt;10, C814, IF(SUMIFS($K:$K, $C:$C, C814, $P:$P, "&gt;="&amp;DATE(YEAR(P814),MONTH(P814),1), $P:$P, "&lt;="&amp;EOMONTH(P814,0))&gt;10, C814, "")), ""))), "")</f>
        <v/>
      </c>
      <c r="U814" t="str">
        <f>IF(AND(P814&lt;&gt;"", P814&gt;=DATE(YEAR(P814),MONTH(P814),1), SUMIFS($K:$K, $C:$C, C814, $P:$P, "&gt;="&amp;DATE(YEAR(P814),MONTH(P814),1), $P:$P, "&lt;="&amp;EOMONTH(P814,0))&gt;10), K814, "")</f>
        <v/>
      </c>
      <c r="V814" t="str">
        <f>IF(AND(P814&lt;&gt;"", P814&gt;=DATE(YEAR(P814),MONTH(P814),1), SUMIFS($K:$K, $C:$C, C814, $P:$P, "&gt;="&amp;DATE(YEAR(P814),MONTH(P814),1), $P:$P, "&lt;="&amp;EOMONTH(P814,0))&gt;10), YEAR(P814), "")</f>
        <v/>
      </c>
      <c r="W814" t="str">
        <f>IF(AND(P814&lt;&gt;"", P814&gt;=DATE(YEAR(P814),MONTH(P814),1), SUMIFS($K:$K, $C:$C, C814, $P:$P, "&gt;="&amp;DATE(YEAR(P814),MONTH(P814),1), $P:$P, "&lt;="&amp;EOMONTH(P814,0))&gt;10), TEXT(P814, "MMMM"), "")</f>
        <v/>
      </c>
      <c r="X814" t="str" cm="1">
        <f t="array" ref="X814">IF(AND(P814&lt;&gt;"", P814&gt;=DATE(YEAR(P814),MONTH(P814),1), SUMIFS($K:$K, $C:$C, C814, $P:$P, "&gt;="&amp;DATE(YEAR(P814),MONTH(P814),1), $P:$P, "&lt;="&amp;EOMONTH(P814,0))&gt;10), _xlfn.TEXTJOIN(", ", TRUE, _xlfn._xlws.FILTER($R:$R, ($C:$C=C814) * ($P:$P&gt;=DATE(YEAR(P814),MONTH(P814),1)) * ($P:$P&lt;=EOMONTH(P814,0)))), "")</f>
        <v/>
      </c>
      <c r="Y814" t="str" cm="1">
        <f t="array" ref="Y814">IF(AND(P814&lt;&gt;"", P814&gt;=DATE(YEAR(P814),MONTH(P814),1), SUMIFS($K:$K, $C:$C, C814, $P:$P, "&gt;="&amp;DATE(YEAR(P814),MONTH(P814),1), $P:$P, "&lt;="&amp;EOMONTH(P814,0))&gt;10), _xlfn.TEXTJOIN(", ", TRUE, _xlfn._xlws.FILTER($S:$S, ($C:$C=C814) * ($P:$P&gt;=DATE(YEAR(P814),MONTH(P814),1)) * ($P:$P&lt;=EOMONTH(P814,0)))), "")</f>
        <v/>
      </c>
    </row>
    <row r="815" spans="1:25" x14ac:dyDescent="0.25">
      <c r="A815" s="83">
        <v>808</v>
      </c>
      <c r="B815" s="111" t="s">
        <v>26038</v>
      </c>
      <c r="C815" s="159" t="str">
        <f>_xlfn.XLOOKUP(D815,[1]!Data[CEDULA],[1]!Data[Nombre Completo],"No Existe",0,1)</f>
        <v>LUIS FERNANDO CHARRIS BALDOVINO</v>
      </c>
      <c r="D815" s="162">
        <v>8498272</v>
      </c>
      <c r="E815" s="139">
        <f>IFERROR(_xlfn.NUMBERVALUE(Data[[#This Row],[CEDULA ]],",","."),_xlfn.NUMBERVALUE(Data[[#This Row],[CEDULA ]],".",","))</f>
        <v>8498272</v>
      </c>
      <c r="F815" s="139" t="str">
        <f>_xlfn.XLOOKUP(E815,[1]!Data[CEDULA],[1]!Data[CARGO],"No Existe",0,1)</f>
        <v>SUPERNUMERARIO(A)</v>
      </c>
      <c r="G815" s="11" t="str">
        <f>_xlfn.XLOOKUP(E815,[1]!Data[CEDULA],[1]!Data[EMPRESA DONDE PRESTA SERVICIO],"No Existe",0,1)</f>
        <v>COMFAMILIAR ATLANTICO</v>
      </c>
      <c r="H815" s="11" t="str">
        <f>_xlfn.XLOOKUP(E815,[1]!Data[CEDULA],[1]!Data[UBICACIÓN],"No Existe",0,1)</f>
        <v>CENTRO DE PROCESAMIENTO</v>
      </c>
      <c r="I815" s="11" t="s">
        <v>25912</v>
      </c>
      <c r="J815" s="111" t="str">
        <f>UPPER(TEXT(Data[[#This Row],[F. INICIO]],"mmmm"))</f>
        <v>NOVIEMBRE</v>
      </c>
      <c r="K815" s="13">
        <v>2</v>
      </c>
      <c r="L815" s="11" t="s">
        <v>5</v>
      </c>
      <c r="M815" s="11" t="s">
        <v>25630</v>
      </c>
      <c r="N815" s="141" t="str">
        <f>_xlfn.XLOOKUP(D815,[1]!Data[CEDULA],[1]!Data[EPS/SURA],"No Existe",0,1)</f>
        <v>NUEVA E.P.S.</v>
      </c>
      <c r="O815" s="5">
        <f>YEAR(Data[[#This Row],[F. INICIO]])</f>
        <v>2017</v>
      </c>
      <c r="P815" s="26">
        <v>43043</v>
      </c>
      <c r="Q815" s="7">
        <v>43044</v>
      </c>
      <c r="R815" s="11" t="s">
        <v>7682</v>
      </c>
      <c r="S815" s="92" t="str">
        <f>IF(Data[[#This Row],[TIPO DE INCAPACIDAD]]="LICENCIA DE PATERNIDAD","Licencia de paternidad",IF(Data[[#This Row],[TIPO DE INCAPACIDAD]]="LICENCIA DE LUTO","Licencia de Luto",_xlfn.IFNA(VLOOKUP(R815,'CIE-10 PARA RIPS'!$A$6:B13980,2,0),"No especificado")))</f>
        <v>Lumbago no especificado</v>
      </c>
      <c r="T815" t="str">
        <f>IF(P815&lt;&gt;"", IF(P815&gt;0, IF(P815&lt;=DATE(YEAR(P815),MONTH(P815),DAY(P815)), IF(P815&gt;=DATE(YEAR(P815),MONTH(P815),1), IF(K815&gt;10, C815, IF(SUMIFS($K:$K, $C:$C, C815, $P:$P, "&gt;="&amp;DATE(YEAR(P815),MONTH(P815),1), $P:$P, "&lt;="&amp;EOMONTH(P815,0))&gt;10, C815, "")), ""))), "")</f>
        <v/>
      </c>
      <c r="U815" t="str">
        <f>IF(AND(P815&lt;&gt;"", P815&gt;=DATE(YEAR(P815),MONTH(P815),1), SUMIFS($K:$K, $C:$C, C815, $P:$P, "&gt;="&amp;DATE(YEAR(P815),MONTH(P815),1), $P:$P, "&lt;="&amp;EOMONTH(P815,0))&gt;10), K815, "")</f>
        <v/>
      </c>
      <c r="V815" t="str">
        <f>IF(AND(P815&lt;&gt;"", P815&gt;=DATE(YEAR(P815),MONTH(P815),1), SUMIFS($K:$K, $C:$C, C815, $P:$P, "&gt;="&amp;DATE(YEAR(P815),MONTH(P815),1), $P:$P, "&lt;="&amp;EOMONTH(P815,0))&gt;10), YEAR(P815), "")</f>
        <v/>
      </c>
      <c r="W815" t="str">
        <f>IF(AND(P815&lt;&gt;"", P815&gt;=DATE(YEAR(P815),MONTH(P815),1), SUMIFS($K:$K, $C:$C, C815, $P:$P, "&gt;="&amp;DATE(YEAR(P815),MONTH(P815),1), $P:$P, "&lt;="&amp;EOMONTH(P815,0))&gt;10), TEXT(P815, "MMMM"), "")</f>
        <v/>
      </c>
      <c r="X815" t="str" cm="1">
        <f t="array" ref="X815">IF(AND(P815&lt;&gt;"", P815&gt;=DATE(YEAR(P815),MONTH(P815),1), SUMIFS($K:$K, $C:$C, C815, $P:$P, "&gt;="&amp;DATE(YEAR(P815),MONTH(P815),1), $P:$P, "&lt;="&amp;EOMONTH(P815,0))&gt;10), _xlfn.TEXTJOIN(", ", TRUE, _xlfn._xlws.FILTER($R:$R, ($C:$C=C815) * ($P:$P&gt;=DATE(YEAR(P815),MONTH(P815),1)) * ($P:$P&lt;=EOMONTH(P815,0)))), "")</f>
        <v/>
      </c>
      <c r="Y815" t="str" cm="1">
        <f t="array" ref="Y815">IF(AND(P815&lt;&gt;"", P815&gt;=DATE(YEAR(P815),MONTH(P815),1), SUMIFS($K:$K, $C:$C, C815, $P:$P, "&gt;="&amp;DATE(YEAR(P815),MONTH(P815),1), $P:$P, "&lt;="&amp;EOMONTH(P815,0))&gt;10), _xlfn.TEXTJOIN(", ", TRUE, _xlfn._xlws.FILTER($S:$S, ($C:$C=C815) * ($P:$P&gt;=DATE(YEAR(P815),MONTH(P815),1)) * ($P:$P&lt;=EOMONTH(P815,0)))), "")</f>
        <v/>
      </c>
    </row>
    <row r="816" spans="1:25" x14ac:dyDescent="0.25">
      <c r="A816" s="83">
        <v>809</v>
      </c>
      <c r="B816" s="111" t="s">
        <v>26038</v>
      </c>
      <c r="C816" s="159" t="str">
        <f>_xlfn.XLOOKUP(D816,[1]!Data[CEDULA],[1]!Data[Nombre Completo],"No Existe",0,1)</f>
        <v>ARIEL ENRIQUE GUEVARA ACOSTA</v>
      </c>
      <c r="D816" s="162">
        <v>72164312</v>
      </c>
      <c r="E816" s="139">
        <f>IFERROR(_xlfn.NUMBERVALUE(Data[[#This Row],[CEDULA ]],",","."),_xlfn.NUMBERVALUE(Data[[#This Row],[CEDULA ]],".",","))</f>
        <v>72164312</v>
      </c>
      <c r="F816" s="139" t="str">
        <f>_xlfn.XLOOKUP(E816,[1]!Data[CEDULA],[1]!Data[CARGO],"No Existe",0,1)</f>
        <v>COCINERO 1</v>
      </c>
      <c r="G816" s="11" t="str">
        <f>_xlfn.XLOOKUP(E816,[1]!Data[CEDULA],[1]!Data[EMPRESA DONDE PRESTA SERVICIO],"No Existe",0,1)</f>
        <v>COMFAMILIAR ATLANTICO</v>
      </c>
      <c r="H816" s="11" t="str">
        <f>_xlfn.XLOOKUP(E816,[1]!Data[CEDULA],[1]!Data[UBICACIÓN],"No Existe",0,1)</f>
        <v>SEDE NORTE MERCADEO</v>
      </c>
      <c r="I816" s="11" t="s">
        <v>25912</v>
      </c>
      <c r="J816" s="111" t="str">
        <f>UPPER(TEXT(Data[[#This Row],[F. INICIO]],"mmmm"))</f>
        <v>NOVIEMBRE</v>
      </c>
      <c r="K816" s="25">
        <v>2</v>
      </c>
      <c r="L816" s="11" t="s">
        <v>5</v>
      </c>
      <c r="M816" s="11" t="s">
        <v>25630</v>
      </c>
      <c r="N816" s="141" t="str">
        <f>_xlfn.XLOOKUP(D816,[1]!Data[CEDULA],[1]!Data[EPS/SURA],"No Existe",0,1)</f>
        <v>SALUD TOTAL</v>
      </c>
      <c r="O816" s="5">
        <f>YEAR(Data[[#This Row],[F. INICIO]])</f>
        <v>2017</v>
      </c>
      <c r="P816" s="26">
        <v>43044</v>
      </c>
      <c r="Q816" s="7">
        <v>43045</v>
      </c>
      <c r="R816" s="11" t="s">
        <v>8461</v>
      </c>
      <c r="S816" s="92" t="str">
        <f>IF(Data[[#This Row],[TIPO DE INCAPACIDAD]]="LICENCIA DE PATERNIDAD","Licencia de paternidad",IF(Data[[#This Row],[TIPO DE INCAPACIDAD]]="LICENCIA DE LUTO","Licencia de Luto",_xlfn.IFNA(VLOOKUP(R816,'CIE-10 PARA RIPS'!$A$6:B13981,2,0),"No especificado")))</f>
        <v>Enfermedades del sistema digestivo Colon Irritable</v>
      </c>
      <c r="T816" t="str">
        <f>IF(P816&lt;&gt;"", IF(P816&gt;0, IF(P816&lt;=DATE(YEAR(P816),MONTH(P816),DAY(P816)), IF(P816&gt;=DATE(YEAR(P816),MONTH(P816),1), IF(K816&gt;10, C816, IF(SUMIFS($K:$K, $C:$C, C816, $P:$P, "&gt;="&amp;DATE(YEAR(P816),MONTH(P816),1), $P:$P, "&lt;="&amp;EOMONTH(P816,0))&gt;10, C816, "")), ""))), "")</f>
        <v/>
      </c>
      <c r="U816" t="str">
        <f>IF(AND(P816&lt;&gt;"", P816&gt;=DATE(YEAR(P816),MONTH(P816),1), SUMIFS($K:$K, $C:$C, C816, $P:$P, "&gt;="&amp;DATE(YEAR(P816),MONTH(P816),1), $P:$P, "&lt;="&amp;EOMONTH(P816,0))&gt;10), K816, "")</f>
        <v/>
      </c>
      <c r="V816" t="str">
        <f>IF(AND(P816&lt;&gt;"", P816&gt;=DATE(YEAR(P816),MONTH(P816),1), SUMIFS($K:$K, $C:$C, C816, $P:$P, "&gt;="&amp;DATE(YEAR(P816),MONTH(P816),1), $P:$P, "&lt;="&amp;EOMONTH(P816,0))&gt;10), YEAR(P816), "")</f>
        <v/>
      </c>
      <c r="W816" t="str">
        <f>IF(AND(P816&lt;&gt;"", P816&gt;=DATE(YEAR(P816),MONTH(P816),1), SUMIFS($K:$K, $C:$C, C816, $P:$P, "&gt;="&amp;DATE(YEAR(P816),MONTH(P816),1), $P:$P, "&lt;="&amp;EOMONTH(P816,0))&gt;10), TEXT(P816, "MMMM"), "")</f>
        <v/>
      </c>
      <c r="X816" t="str" cm="1">
        <f t="array" ref="X816">IF(AND(P816&lt;&gt;"", P816&gt;=DATE(YEAR(P816),MONTH(P816),1), SUMIFS($K:$K, $C:$C, C816, $P:$P, "&gt;="&amp;DATE(YEAR(P816),MONTH(P816),1), $P:$P, "&lt;="&amp;EOMONTH(P816,0))&gt;10), _xlfn.TEXTJOIN(", ", TRUE, _xlfn._xlws.FILTER($R:$R, ($C:$C=C816) * ($P:$P&gt;=DATE(YEAR(P816),MONTH(P816),1)) * ($P:$P&lt;=EOMONTH(P816,0)))), "")</f>
        <v/>
      </c>
      <c r="Y816" t="str" cm="1">
        <f t="array" ref="Y816">IF(AND(P816&lt;&gt;"", P816&gt;=DATE(YEAR(P816),MONTH(P816),1), SUMIFS($K:$K, $C:$C, C816, $P:$P, "&gt;="&amp;DATE(YEAR(P816),MONTH(P816),1), $P:$P, "&lt;="&amp;EOMONTH(P816,0))&gt;10), _xlfn.TEXTJOIN(", ", TRUE, _xlfn._xlws.FILTER($S:$S, ($C:$C=C816) * ($P:$P&gt;=DATE(YEAR(P816),MONTH(P816),1)) * ($P:$P&lt;=EOMONTH(P816,0)))), "")</f>
        <v/>
      </c>
    </row>
    <row r="817" spans="1:25" x14ac:dyDescent="0.25">
      <c r="A817" s="83">
        <v>810</v>
      </c>
      <c r="B817" s="111" t="s">
        <v>26038</v>
      </c>
      <c r="C817" s="159" t="str">
        <f>_xlfn.XLOOKUP(D817,[1]!Data[CEDULA],[1]!Data[Nombre Completo],"No Existe",0,1)</f>
        <v>DALSY DEL SOCORRO OLIVARES LASCARO</v>
      </c>
      <c r="D817" s="162">
        <v>22509141</v>
      </c>
      <c r="E817" s="139">
        <f>IFERROR(_xlfn.NUMBERVALUE(Data[[#This Row],[CEDULA ]],",","."),_xlfn.NUMBERVALUE(Data[[#This Row],[CEDULA ]],".",","))</f>
        <v>22509141</v>
      </c>
      <c r="F817" s="139" t="str">
        <f>_xlfn.XLOOKUP(E817,[1]!Data[CEDULA],[1]!Data[CARGO],"No Existe",0,1)</f>
        <v>OFICIOS VARIOS</v>
      </c>
      <c r="G817" s="11" t="str">
        <f>_xlfn.XLOOKUP(E817,[1]!Data[CEDULA],[1]!Data[EMPRESA DONDE PRESTA SERVICIO],"No Existe",0,1)</f>
        <v>COMFAMILIAR ATLANTICO</v>
      </c>
      <c r="H817" s="11" t="str">
        <f>_xlfn.XLOOKUP(E817,[1]!Data[CEDULA],[1]!Data[UBICACIÓN],"No Existe",0,1)</f>
        <v>TURIPANA</v>
      </c>
      <c r="I817" s="11" t="s">
        <v>25911</v>
      </c>
      <c r="J817" s="111" t="str">
        <f>UPPER(TEXT(Data[[#This Row],[F. INICIO]],"mmmm"))</f>
        <v>ENERO</v>
      </c>
      <c r="K817" s="25">
        <v>3</v>
      </c>
      <c r="L817" s="11" t="s">
        <v>5</v>
      </c>
      <c r="M817" s="11" t="s">
        <v>25630</v>
      </c>
      <c r="N817" s="141" t="str">
        <f>_xlfn.XLOOKUP(D817,[1]!Data[CEDULA],[1]!Data[EPS/SURA],"No Existe",0,1)</f>
        <v>SALUD TOTAL</v>
      </c>
      <c r="O817" s="5">
        <f>YEAR(Data[[#This Row],[F. INICIO]])</f>
        <v>2017</v>
      </c>
      <c r="P817" s="26">
        <v>42742</v>
      </c>
      <c r="Q817" s="7">
        <v>43048</v>
      </c>
      <c r="R817" s="11" t="s">
        <v>71</v>
      </c>
      <c r="S817" s="92" t="str">
        <f>IF(Data[[#This Row],[TIPO DE INCAPACIDAD]]="LICENCIA DE PATERNIDAD","Licencia de paternidad",IF(Data[[#This Row],[TIPO DE INCAPACIDAD]]="LICENCIA DE LUTO","Licencia de Luto",_xlfn.IFNA(VLOOKUP(R817,'CIE-10 PARA RIPS'!$A$6:B13982,2,0),"No especificado")))</f>
        <v>Cefalea</v>
      </c>
      <c r="T817" t="str">
        <f>IF(P817&lt;&gt;"", IF(P817&gt;0, IF(P817&lt;=DATE(YEAR(P817),MONTH(P817),DAY(P817)), IF(P817&gt;=DATE(YEAR(P817),MONTH(P817),1), IF(K817&gt;10, C817, IF(SUMIFS($K:$K, $C:$C, C817, $P:$P, "&gt;="&amp;DATE(YEAR(P817),MONTH(P817),1), $P:$P, "&lt;="&amp;EOMONTH(P817,0))&gt;10, C817, "")), ""))), "")</f>
        <v/>
      </c>
      <c r="U817" t="str">
        <f>IF(AND(P817&lt;&gt;"", P817&gt;=DATE(YEAR(P817),MONTH(P817),1), SUMIFS($K:$K, $C:$C, C817, $P:$P, "&gt;="&amp;DATE(YEAR(P817),MONTH(P817),1), $P:$P, "&lt;="&amp;EOMONTH(P817,0))&gt;10), K817, "")</f>
        <v/>
      </c>
      <c r="V817" t="str">
        <f>IF(AND(P817&lt;&gt;"", P817&gt;=DATE(YEAR(P817),MONTH(P817),1), SUMIFS($K:$K, $C:$C, C817, $P:$P, "&gt;="&amp;DATE(YEAR(P817),MONTH(P817),1), $P:$P, "&lt;="&amp;EOMONTH(P817,0))&gt;10), YEAR(P817), "")</f>
        <v/>
      </c>
      <c r="W817" t="str">
        <f>IF(AND(P817&lt;&gt;"", P817&gt;=DATE(YEAR(P817),MONTH(P817),1), SUMIFS($K:$K, $C:$C, C817, $P:$P, "&gt;="&amp;DATE(YEAR(P817),MONTH(P817),1), $P:$P, "&lt;="&amp;EOMONTH(P817,0))&gt;10), TEXT(P817, "MMMM"), "")</f>
        <v/>
      </c>
      <c r="X817" t="str" cm="1">
        <f t="array" ref="X817">IF(AND(P817&lt;&gt;"", P817&gt;=DATE(YEAR(P817),MONTH(P817),1), SUMIFS($K:$K, $C:$C, C817, $P:$P, "&gt;="&amp;DATE(YEAR(P817),MONTH(P817),1), $P:$P, "&lt;="&amp;EOMONTH(P817,0))&gt;10), _xlfn.TEXTJOIN(", ", TRUE, _xlfn._xlws.FILTER($R:$R, ($C:$C=C817) * ($P:$P&gt;=DATE(YEAR(P817),MONTH(P817),1)) * ($P:$P&lt;=EOMONTH(P817,0)))), "")</f>
        <v/>
      </c>
      <c r="Y817" t="str" cm="1">
        <f t="array" ref="Y817">IF(AND(P817&lt;&gt;"", P817&gt;=DATE(YEAR(P817),MONTH(P817),1), SUMIFS($K:$K, $C:$C, C817, $P:$P, "&gt;="&amp;DATE(YEAR(P817),MONTH(P817),1), $P:$P, "&lt;="&amp;EOMONTH(P817,0))&gt;10), _xlfn.TEXTJOIN(", ", TRUE, _xlfn._xlws.FILTER($S:$S, ($C:$C=C817) * ($P:$P&gt;=DATE(YEAR(P817),MONTH(P817),1)) * ($P:$P&lt;=EOMONTH(P817,0)))), "")</f>
        <v/>
      </c>
    </row>
    <row r="818" spans="1:25" x14ac:dyDescent="0.25">
      <c r="A818" s="83">
        <v>811</v>
      </c>
      <c r="B818" s="111" t="s">
        <v>26038</v>
      </c>
      <c r="C818" s="159" t="str">
        <f>_xlfn.XLOOKUP(D818,[1]!Data[CEDULA],[1]!Data[Nombre Completo],"No Existe",0,1)</f>
        <v>DALSY DEL SOCORRO OLIVARES LASCARO</v>
      </c>
      <c r="D818" s="162">
        <v>22509141</v>
      </c>
      <c r="E818" s="139">
        <f>IFERROR(_xlfn.NUMBERVALUE(Data[[#This Row],[CEDULA ]],",","."),_xlfn.NUMBERVALUE(Data[[#This Row],[CEDULA ]],".",","))</f>
        <v>22509141</v>
      </c>
      <c r="F818" s="139" t="str">
        <f>_xlfn.XLOOKUP(E818,[1]!Data[CEDULA],[1]!Data[CARGO],"No Existe",0,1)</f>
        <v>OFICIOS VARIOS</v>
      </c>
      <c r="G818" s="11" t="str">
        <f>_xlfn.XLOOKUP(E818,[1]!Data[CEDULA],[1]!Data[EMPRESA DONDE PRESTA SERVICIO],"No Existe",0,1)</f>
        <v>COMFAMILIAR ATLANTICO</v>
      </c>
      <c r="H818" s="11" t="str">
        <f>_xlfn.XLOOKUP(E818,[1]!Data[CEDULA],[1]!Data[UBICACIÓN],"No Existe",0,1)</f>
        <v>TURIPANA</v>
      </c>
      <c r="I818" s="11" t="s">
        <v>25911</v>
      </c>
      <c r="J818" s="111" t="str">
        <f>UPPER(TEXT(Data[[#This Row],[F. INICIO]],"mmmm"))</f>
        <v>NOVIEMBRE</v>
      </c>
      <c r="K818" s="25">
        <v>2</v>
      </c>
      <c r="L818" s="11" t="s">
        <v>5</v>
      </c>
      <c r="M818" s="11" t="s">
        <v>25630</v>
      </c>
      <c r="N818" s="141" t="str">
        <f>_xlfn.XLOOKUP(D818,[1]!Data[CEDULA],[1]!Data[EPS/SURA],"No Existe",0,1)</f>
        <v>SALUD TOTAL</v>
      </c>
      <c r="O818" s="5">
        <f>YEAR(Data[[#This Row],[F. INICIO]])</f>
        <v>2017</v>
      </c>
      <c r="P818" s="26">
        <v>43049</v>
      </c>
      <c r="Q818" s="7">
        <v>43050</v>
      </c>
      <c r="R818" s="11" t="s">
        <v>71</v>
      </c>
      <c r="S818" s="92" t="str">
        <f>IF(Data[[#This Row],[TIPO DE INCAPACIDAD]]="LICENCIA DE PATERNIDAD","Licencia de paternidad",IF(Data[[#This Row],[TIPO DE INCAPACIDAD]]="LICENCIA DE LUTO","Licencia de Luto",_xlfn.IFNA(VLOOKUP(R818,'CIE-10 PARA RIPS'!$A$6:B13983,2,0),"No especificado")))</f>
        <v>Cefalea</v>
      </c>
      <c r="T818" t="str">
        <f>IF(P818&lt;&gt;"", IF(P818&gt;0, IF(P818&lt;=DATE(YEAR(P818),MONTH(P818),DAY(P818)), IF(P818&gt;=DATE(YEAR(P818),MONTH(P818),1), IF(K818&gt;10, C818, IF(SUMIFS($K:$K, $C:$C, C818, $P:$P, "&gt;="&amp;DATE(YEAR(P818),MONTH(P818),1), $P:$P, "&lt;="&amp;EOMONTH(P818,0))&gt;10, C818, "")), ""))), "")</f>
        <v/>
      </c>
      <c r="U818" t="str">
        <f>IF(AND(P818&lt;&gt;"", P818&gt;=DATE(YEAR(P818),MONTH(P818),1), SUMIFS($K:$K, $C:$C, C818, $P:$P, "&gt;="&amp;DATE(YEAR(P818),MONTH(P818),1), $P:$P, "&lt;="&amp;EOMONTH(P818,0))&gt;10), K818, "")</f>
        <v/>
      </c>
      <c r="V818" t="str">
        <f>IF(AND(P818&lt;&gt;"", P818&gt;=DATE(YEAR(P818),MONTH(P818),1), SUMIFS($K:$K, $C:$C, C818, $P:$P, "&gt;="&amp;DATE(YEAR(P818),MONTH(P818),1), $P:$P, "&lt;="&amp;EOMONTH(P818,0))&gt;10), YEAR(P818), "")</f>
        <v/>
      </c>
      <c r="W818" t="str">
        <f>IF(AND(P818&lt;&gt;"", P818&gt;=DATE(YEAR(P818),MONTH(P818),1), SUMIFS($K:$K, $C:$C, C818, $P:$P, "&gt;="&amp;DATE(YEAR(P818),MONTH(P818),1), $P:$P, "&lt;="&amp;EOMONTH(P818,0))&gt;10), TEXT(P818, "MMMM"), "")</f>
        <v/>
      </c>
      <c r="X818" t="str" cm="1">
        <f t="array" ref="X818">IF(AND(P818&lt;&gt;"", P818&gt;=DATE(YEAR(P818),MONTH(P818),1), SUMIFS($K:$K, $C:$C, C818, $P:$P, "&gt;="&amp;DATE(YEAR(P818),MONTH(P818),1), $P:$P, "&lt;="&amp;EOMONTH(P818,0))&gt;10), _xlfn.TEXTJOIN(", ", TRUE, _xlfn._xlws.FILTER($R:$R, ($C:$C=C818) * ($P:$P&gt;=DATE(YEAR(P818),MONTH(P818),1)) * ($P:$P&lt;=EOMONTH(P818,0)))), "")</f>
        <v/>
      </c>
      <c r="Y818" t="str" cm="1">
        <f t="array" ref="Y818">IF(AND(P818&lt;&gt;"", P818&gt;=DATE(YEAR(P818),MONTH(P818),1), SUMIFS($K:$K, $C:$C, C818, $P:$P, "&gt;="&amp;DATE(YEAR(P818),MONTH(P818),1), $P:$P, "&lt;="&amp;EOMONTH(P818,0))&gt;10), _xlfn.TEXTJOIN(", ", TRUE, _xlfn._xlws.FILTER($S:$S, ($C:$C=C818) * ($P:$P&gt;=DATE(YEAR(P818),MONTH(P818),1)) * ($P:$P&lt;=EOMONTH(P818,0)))), "")</f>
        <v/>
      </c>
    </row>
    <row r="819" spans="1:25" x14ac:dyDescent="0.25">
      <c r="A819" s="83">
        <v>812</v>
      </c>
      <c r="B819" s="111" t="s">
        <v>26038</v>
      </c>
      <c r="C819" s="159" t="str">
        <f>_xlfn.XLOOKUP(D819,[1]!Data[CEDULA],[1]!Data[Nombre Completo],"No Existe",0,1)</f>
        <v>MARYELI DEL PILAR HERRERA ANDRADE</v>
      </c>
      <c r="D819" s="162">
        <v>1048209377</v>
      </c>
      <c r="E819" s="139">
        <f>IFERROR(_xlfn.NUMBERVALUE(Data[[#This Row],[CEDULA ]],",","."),_xlfn.NUMBERVALUE(Data[[#This Row],[CEDULA ]],".",","))</f>
        <v>1048209377</v>
      </c>
      <c r="F819" s="139" t="str">
        <f>_xlfn.XLOOKUP(E819,[1]!Data[CEDULA],[1]!Data[CARGO],"No Existe",0,1)</f>
        <v>AYUDANTE COCINA</v>
      </c>
      <c r="G819" s="24" t="str">
        <f>_xlfn.XLOOKUP(E819,[1]!Data[CEDULA],[1]!Data[EMPRESA DONDE PRESTA SERVICIO],"No Existe",0,1)</f>
        <v>COMFAMILIAR ATLANTICO</v>
      </c>
      <c r="H819" s="24" t="str">
        <f>_xlfn.XLOOKUP(E819,[1]!Data[CEDULA],[1]!Data[UBICACIÓN],"No Existe",0,1)</f>
        <v>CRU MERCADEO</v>
      </c>
      <c r="I819" s="24" t="s">
        <v>25911</v>
      </c>
      <c r="J819" s="111" t="str">
        <f>UPPER(TEXT(Data[[#This Row],[F. INICIO]],"mmmm"))</f>
        <v>NOVIEMBRE</v>
      </c>
      <c r="K819" s="13">
        <v>3</v>
      </c>
      <c r="L819" s="11" t="s">
        <v>5</v>
      </c>
      <c r="M819" s="11" t="s">
        <v>25630</v>
      </c>
      <c r="N819" s="141" t="str">
        <f>_xlfn.XLOOKUP(D819,[1]!Data[CEDULA],[1]!Data[EPS/SURA],"No Existe",0,1)</f>
        <v>EPS/SURA</v>
      </c>
      <c r="O819" s="5">
        <f>YEAR(Data[[#This Row],[F. INICIO]])</f>
        <v>2017</v>
      </c>
      <c r="P819" s="26">
        <v>43049</v>
      </c>
      <c r="Q819" s="7">
        <v>43051</v>
      </c>
      <c r="R819" s="24" t="s">
        <v>9639</v>
      </c>
      <c r="S819" s="92" t="str">
        <f>IF(Data[[#This Row],[TIPO DE INCAPACIDAD]]="LICENCIA DE PATERNIDAD","Licencia de paternidad",IF(Data[[#This Row],[TIPO DE INCAPACIDAD]]="LICENCIA DE LUTO","Licencia de Luto",_xlfn.IFNA(VLOOKUP(R819,'CIE-10 PARA RIPS'!$A$6:B13984,2,0),"No especificado")))</f>
        <v>Conjuntivitis aguda, no especificada</v>
      </c>
      <c r="T819" t="str">
        <f>IF(P819&lt;&gt;"", IF(P819&gt;0, IF(P819&lt;=DATE(YEAR(P819),MONTH(P819),DAY(P819)), IF(P819&gt;=DATE(YEAR(P819),MONTH(P819),1), IF(K819&gt;10, C819, IF(SUMIFS($K:$K, $C:$C, C819, $P:$P, "&gt;="&amp;DATE(YEAR(P819),MONTH(P819),1), $P:$P, "&lt;="&amp;EOMONTH(P819,0))&gt;10, C819, "")), ""))), "")</f>
        <v/>
      </c>
      <c r="U819" t="str">
        <f>IF(AND(P819&lt;&gt;"", P819&gt;=DATE(YEAR(P819),MONTH(P819),1), SUMIFS($K:$K, $C:$C, C819, $P:$P, "&gt;="&amp;DATE(YEAR(P819),MONTH(P819),1), $P:$P, "&lt;="&amp;EOMONTH(P819,0))&gt;10), K819, "")</f>
        <v/>
      </c>
      <c r="V819" t="str">
        <f>IF(AND(P819&lt;&gt;"", P819&gt;=DATE(YEAR(P819),MONTH(P819),1), SUMIFS($K:$K, $C:$C, C819, $P:$P, "&gt;="&amp;DATE(YEAR(P819),MONTH(P819),1), $P:$P, "&lt;="&amp;EOMONTH(P819,0))&gt;10), YEAR(P819), "")</f>
        <v/>
      </c>
      <c r="W819" t="str">
        <f>IF(AND(P819&lt;&gt;"", P819&gt;=DATE(YEAR(P819),MONTH(P819),1), SUMIFS($K:$K, $C:$C, C819, $P:$P, "&gt;="&amp;DATE(YEAR(P819),MONTH(P819),1), $P:$P, "&lt;="&amp;EOMONTH(P819,0))&gt;10), TEXT(P819, "MMMM"), "")</f>
        <v/>
      </c>
      <c r="X819" t="str" cm="1">
        <f t="array" ref="X819">IF(AND(P819&lt;&gt;"", P819&gt;=DATE(YEAR(P819),MONTH(P819),1), SUMIFS($K:$K, $C:$C, C819, $P:$P, "&gt;="&amp;DATE(YEAR(P819),MONTH(P819),1), $P:$P, "&lt;="&amp;EOMONTH(P819,0))&gt;10), _xlfn.TEXTJOIN(", ", TRUE, _xlfn._xlws.FILTER($R:$R, ($C:$C=C819) * ($P:$P&gt;=DATE(YEAR(P819),MONTH(P819),1)) * ($P:$P&lt;=EOMONTH(P819,0)))), "")</f>
        <v/>
      </c>
      <c r="Y819" t="str" cm="1">
        <f t="array" ref="Y819">IF(AND(P819&lt;&gt;"", P819&gt;=DATE(YEAR(P819),MONTH(P819),1), SUMIFS($K:$K, $C:$C, C819, $P:$P, "&gt;="&amp;DATE(YEAR(P819),MONTH(P819),1), $P:$P, "&lt;="&amp;EOMONTH(P819,0))&gt;10), _xlfn.TEXTJOIN(", ", TRUE, _xlfn._xlws.FILTER($S:$S, ($C:$C=C819) * ($P:$P&gt;=DATE(YEAR(P819),MONTH(P819),1)) * ($P:$P&lt;=EOMONTH(P819,0)))), "")</f>
        <v/>
      </c>
    </row>
    <row r="820" spans="1:25" x14ac:dyDescent="0.25">
      <c r="A820" s="83">
        <v>813</v>
      </c>
      <c r="B820" s="111" t="s">
        <v>26038</v>
      </c>
      <c r="C820" s="159" t="str">
        <f>_xlfn.XLOOKUP(D820,[1]!Data[CEDULA],[1]!Data[Nombre Completo],"No Existe",0,1)</f>
        <v>PABLA EMILIA SANDOVAL DE CASTRO</v>
      </c>
      <c r="D820" s="162">
        <v>32649558</v>
      </c>
      <c r="E820" s="139">
        <f>IFERROR(_xlfn.NUMBERVALUE(Data[[#This Row],[CEDULA ]],",","."),_xlfn.NUMBERVALUE(Data[[#This Row],[CEDULA ]],".",","))</f>
        <v>32649558</v>
      </c>
      <c r="F820" s="139" t="str">
        <f>_xlfn.XLOOKUP(E820,[1]!Data[CEDULA],[1]!Data[CARGO],"No Existe",0,1)</f>
        <v>MANIPULADOR DE ALIMENTOS</v>
      </c>
      <c r="G820" s="24" t="str">
        <f>_xlfn.XLOOKUP(E820,[1]!Data[CEDULA],[1]!Data[EMPRESA DONDE PRESTA SERVICIO],"No Existe",0,1)</f>
        <v>COMFAMILIAR ATLANTICO</v>
      </c>
      <c r="H820" s="24" t="str">
        <f>_xlfn.XLOOKUP(E820,[1]!Data[CEDULA],[1]!Data[UBICACIÓN],"No Existe",0,1)</f>
        <v>C.R.U</v>
      </c>
      <c r="I820" s="24" t="s">
        <v>25912</v>
      </c>
      <c r="J820" s="111" t="str">
        <f>UPPER(TEXT(Data[[#This Row],[F. INICIO]],"mmmm"))</f>
        <v>NOVIEMBRE</v>
      </c>
      <c r="K820" s="13">
        <v>3</v>
      </c>
      <c r="L820" s="11" t="s">
        <v>5</v>
      </c>
      <c r="M820" s="11" t="s">
        <v>25630</v>
      </c>
      <c r="N820" s="141" t="str">
        <f>_xlfn.XLOOKUP(D820,[1]!Data[CEDULA],[1]!Data[EPS/SURA],"No Existe",0,1)</f>
        <v>EPS/SURA</v>
      </c>
      <c r="O820" s="5">
        <f>YEAR(Data[[#This Row],[F. INICIO]])</f>
        <v>2017</v>
      </c>
      <c r="P820" s="26">
        <v>43049</v>
      </c>
      <c r="Q820" s="7">
        <v>43051</v>
      </c>
      <c r="R820" s="24" t="s">
        <v>7682</v>
      </c>
      <c r="S820" s="92" t="str">
        <f>IF(Data[[#This Row],[TIPO DE INCAPACIDAD]]="LICENCIA DE PATERNIDAD","Licencia de paternidad",IF(Data[[#This Row],[TIPO DE INCAPACIDAD]]="LICENCIA DE LUTO","Licencia de Luto",_xlfn.IFNA(VLOOKUP(R820,'CIE-10 PARA RIPS'!$A$6:B13985,2,0),"No especificado")))</f>
        <v>Lumbago no especificado</v>
      </c>
      <c r="T820" t="str">
        <f>IF(P820&lt;&gt;"", IF(P820&gt;0, IF(P820&lt;=DATE(YEAR(P820),MONTH(P820),DAY(P820)), IF(P820&gt;=DATE(YEAR(P820),MONTH(P820),1), IF(K820&gt;10, C820, IF(SUMIFS($K:$K, $C:$C, C820, $P:$P, "&gt;="&amp;DATE(YEAR(P820),MONTH(P820),1), $P:$P, "&lt;="&amp;EOMONTH(P820,0))&gt;10, C820, "")), ""))), "")</f>
        <v/>
      </c>
      <c r="U820" t="str">
        <f>IF(AND(P820&lt;&gt;"", P820&gt;=DATE(YEAR(P820),MONTH(P820),1), SUMIFS($K:$K, $C:$C, C820, $P:$P, "&gt;="&amp;DATE(YEAR(P820),MONTH(P820),1), $P:$P, "&lt;="&amp;EOMONTH(P820,0))&gt;10), K820, "")</f>
        <v/>
      </c>
      <c r="V820" t="str">
        <f>IF(AND(P820&lt;&gt;"", P820&gt;=DATE(YEAR(P820),MONTH(P820),1), SUMIFS($K:$K, $C:$C, C820, $P:$P, "&gt;="&amp;DATE(YEAR(P820),MONTH(P820),1), $P:$P, "&lt;="&amp;EOMONTH(P820,0))&gt;10), YEAR(P820), "")</f>
        <v/>
      </c>
      <c r="W820" t="str">
        <f>IF(AND(P820&lt;&gt;"", P820&gt;=DATE(YEAR(P820),MONTH(P820),1), SUMIFS($K:$K, $C:$C, C820, $P:$P, "&gt;="&amp;DATE(YEAR(P820),MONTH(P820),1), $P:$P, "&lt;="&amp;EOMONTH(P820,0))&gt;10), TEXT(P820, "MMMM"), "")</f>
        <v/>
      </c>
      <c r="X820" t="str" cm="1">
        <f t="array" ref="X820">IF(AND(P820&lt;&gt;"", P820&gt;=DATE(YEAR(P820),MONTH(P820),1), SUMIFS($K:$K, $C:$C, C820, $P:$P, "&gt;="&amp;DATE(YEAR(P820),MONTH(P820),1), $P:$P, "&lt;="&amp;EOMONTH(P820,0))&gt;10), _xlfn.TEXTJOIN(", ", TRUE, _xlfn._xlws.FILTER($R:$R, ($C:$C=C820) * ($P:$P&gt;=DATE(YEAR(P820),MONTH(P820),1)) * ($P:$P&lt;=EOMONTH(P820,0)))), "")</f>
        <v/>
      </c>
      <c r="Y820" t="str" cm="1">
        <f t="array" ref="Y820">IF(AND(P820&lt;&gt;"", P820&gt;=DATE(YEAR(P820),MONTH(P820),1), SUMIFS($K:$K, $C:$C, C820, $P:$P, "&gt;="&amp;DATE(YEAR(P820),MONTH(P820),1), $P:$P, "&lt;="&amp;EOMONTH(P820,0))&gt;10), _xlfn.TEXTJOIN(", ", TRUE, _xlfn._xlws.FILTER($S:$S, ($C:$C=C820) * ($P:$P&gt;=DATE(YEAR(P820),MONTH(P820),1)) * ($P:$P&lt;=EOMONTH(P820,0)))), "")</f>
        <v/>
      </c>
    </row>
    <row r="821" spans="1:25" x14ac:dyDescent="0.25">
      <c r="A821" s="83">
        <v>814</v>
      </c>
      <c r="B821" s="111" t="s">
        <v>26038</v>
      </c>
      <c r="C821" s="159" t="str">
        <f>_xlfn.XLOOKUP(D821,[1]!Data[CEDULA],[1]!Data[Nombre Completo],"No Existe",0,1)</f>
        <v>DIONI DE JESUS ECHEVERRIA CASTRO</v>
      </c>
      <c r="D821" s="162">
        <v>1129566741</v>
      </c>
      <c r="E821" s="139">
        <f>IFERROR(_xlfn.NUMBERVALUE(Data[[#This Row],[CEDULA ]],",","."),_xlfn.NUMBERVALUE(Data[[#This Row],[CEDULA ]],".",","))</f>
        <v>1129566741</v>
      </c>
      <c r="F821" s="139" t="str">
        <f>_xlfn.XLOOKUP(E821,[1]!Data[CEDULA],[1]!Data[CARGO],"No Existe",0,1)</f>
        <v>COCINERO 1</v>
      </c>
      <c r="G821" s="24" t="str">
        <f>_xlfn.XLOOKUP(E821,[1]!Data[CEDULA],[1]!Data[EMPRESA DONDE PRESTA SERVICIO],"No Existe",0,1)</f>
        <v>COMFAMILIAR ATLANTICO</v>
      </c>
      <c r="H821" s="24" t="str">
        <f>_xlfn.XLOOKUP(E821,[1]!Data[CEDULA],[1]!Data[UBICACIÓN],"No Existe",0,1)</f>
        <v>SEDE NORTE MERCADEO</v>
      </c>
      <c r="I821" s="24" t="s">
        <v>25912</v>
      </c>
      <c r="J821" s="111" t="str">
        <f>UPPER(TEXT(Data[[#This Row],[F. INICIO]],"mmmm"))</f>
        <v>NOVIEMBRE</v>
      </c>
      <c r="K821" s="13">
        <v>5</v>
      </c>
      <c r="L821" s="11" t="s">
        <v>5</v>
      </c>
      <c r="M821" s="11" t="s">
        <v>25630</v>
      </c>
      <c r="N821" s="141" t="str">
        <f>_xlfn.XLOOKUP(D821,[1]!Data[CEDULA],[1]!Data[EPS/SURA],"No Existe",0,1)</f>
        <v>SALUD TOTAL</v>
      </c>
      <c r="O821" s="5">
        <f>YEAR(Data[[#This Row],[F. INICIO]])</f>
        <v>2017</v>
      </c>
      <c r="P821" s="19">
        <v>43063</v>
      </c>
      <c r="Q821" s="19">
        <v>43067</v>
      </c>
      <c r="R821" s="24" t="s">
        <v>12027</v>
      </c>
      <c r="S821" s="92" t="str">
        <f>IF(Data[[#This Row],[TIPO DE INCAPACIDAD]]="LICENCIA DE PATERNIDAD","Licencia de paternidad",IF(Data[[#This Row],[TIPO DE INCAPACIDAD]]="LICENCIA DE LUTO","Licencia de Luto",_xlfn.IFNA(VLOOKUP(R821,'CIE-10 PARA RIPS'!$A$6:B13986,2,0),"No especificado")))</f>
        <v>Varicela sin complicaciones</v>
      </c>
      <c r="T821" t="str">
        <f>IF(P821&lt;&gt;"", IF(P821&gt;0, IF(P821&lt;=DATE(YEAR(P821),MONTH(P821),DAY(P821)), IF(P821&gt;=DATE(YEAR(P821),MONTH(P821),1), IF(K821&gt;10, C821, IF(SUMIFS($K:$K, $C:$C, C821, $P:$P, "&gt;="&amp;DATE(YEAR(P821),MONTH(P821),1), $P:$P, "&lt;="&amp;EOMONTH(P821,0))&gt;10, C821, "")), ""))), "")</f>
        <v/>
      </c>
      <c r="U821" t="str">
        <f>IF(AND(P821&lt;&gt;"", P821&gt;=DATE(YEAR(P821),MONTH(P821),1), SUMIFS($K:$K, $C:$C, C821, $P:$P, "&gt;="&amp;DATE(YEAR(P821),MONTH(P821),1), $P:$P, "&lt;="&amp;EOMONTH(P821,0))&gt;10), K821, "")</f>
        <v/>
      </c>
      <c r="V821" t="str">
        <f>IF(AND(P821&lt;&gt;"", P821&gt;=DATE(YEAR(P821),MONTH(P821),1), SUMIFS($K:$K, $C:$C, C821, $P:$P, "&gt;="&amp;DATE(YEAR(P821),MONTH(P821),1), $P:$P, "&lt;="&amp;EOMONTH(P821,0))&gt;10), YEAR(P821), "")</f>
        <v/>
      </c>
      <c r="W821" t="str">
        <f>IF(AND(P821&lt;&gt;"", P821&gt;=DATE(YEAR(P821),MONTH(P821),1), SUMIFS($K:$K, $C:$C, C821, $P:$P, "&gt;="&amp;DATE(YEAR(P821),MONTH(P821),1), $P:$P, "&lt;="&amp;EOMONTH(P821,0))&gt;10), TEXT(P821, "MMMM"), "")</f>
        <v/>
      </c>
      <c r="X821" t="str" cm="1">
        <f t="array" ref="X821">IF(AND(P821&lt;&gt;"", P821&gt;=DATE(YEAR(P821),MONTH(P821),1), SUMIFS($K:$K, $C:$C, C821, $P:$P, "&gt;="&amp;DATE(YEAR(P821),MONTH(P821),1), $P:$P, "&lt;="&amp;EOMONTH(P821,0))&gt;10), _xlfn.TEXTJOIN(", ", TRUE, _xlfn._xlws.FILTER($R:$R, ($C:$C=C821) * ($P:$P&gt;=DATE(YEAR(P821),MONTH(P821),1)) * ($P:$P&lt;=EOMONTH(P821,0)))), "")</f>
        <v/>
      </c>
      <c r="Y821" t="str" cm="1">
        <f t="array" ref="Y821">IF(AND(P821&lt;&gt;"", P821&gt;=DATE(YEAR(P821),MONTH(P821),1), SUMIFS($K:$K, $C:$C, C821, $P:$P, "&gt;="&amp;DATE(YEAR(P821),MONTH(P821),1), $P:$P, "&lt;="&amp;EOMONTH(P821,0))&gt;10), _xlfn.TEXTJOIN(", ", TRUE, _xlfn._xlws.FILTER($S:$S, ($C:$C=C821) * ($P:$P&gt;=DATE(YEAR(P821),MONTH(P821),1)) * ($P:$P&lt;=EOMONTH(P821,0)))), "")</f>
        <v/>
      </c>
    </row>
    <row r="822" spans="1:25" x14ac:dyDescent="0.25">
      <c r="A822" s="83">
        <v>815</v>
      </c>
      <c r="B822" s="111" t="s">
        <v>26038</v>
      </c>
      <c r="C822" s="159" t="str">
        <f>_xlfn.XLOOKUP(D822,[1]!Data[CEDULA],[1]!Data[Nombre Completo],"No Existe",0,1)</f>
        <v>DIONI DE JESUS ECHEVERRIA CASTRO</v>
      </c>
      <c r="D822" s="162">
        <v>1129566741</v>
      </c>
      <c r="E822" s="139">
        <f>IFERROR(_xlfn.NUMBERVALUE(Data[[#This Row],[CEDULA ]],",","."),_xlfn.NUMBERVALUE(Data[[#This Row],[CEDULA ]],".",","))</f>
        <v>1129566741</v>
      </c>
      <c r="F822" s="139" t="str">
        <f>_xlfn.XLOOKUP(E822,[1]!Data[CEDULA],[1]!Data[CARGO],"No Existe",0,1)</f>
        <v>COCINERO 1</v>
      </c>
      <c r="G822" s="24" t="str">
        <f>_xlfn.XLOOKUP(E822,[1]!Data[CEDULA],[1]!Data[EMPRESA DONDE PRESTA SERVICIO],"No Existe",0,1)</f>
        <v>COMFAMILIAR ATLANTICO</v>
      </c>
      <c r="H822" s="24" t="str">
        <f>_xlfn.XLOOKUP(E822,[1]!Data[CEDULA],[1]!Data[UBICACIÓN],"No Existe",0,1)</f>
        <v>SEDE NORTE MERCADEO</v>
      </c>
      <c r="I822" s="24" t="s">
        <v>25912</v>
      </c>
      <c r="J822" s="111" t="str">
        <f>UPPER(TEXT(Data[[#This Row],[F. INICIO]],"mmmm"))</f>
        <v>NOVIEMBRE</v>
      </c>
      <c r="K822" s="13">
        <v>2</v>
      </c>
      <c r="L822" s="11" t="s">
        <v>5</v>
      </c>
      <c r="M822" s="11" t="s">
        <v>25630</v>
      </c>
      <c r="N822" s="141" t="str">
        <f>_xlfn.XLOOKUP(D822,[1]!Data[CEDULA],[1]!Data[EPS/SURA],"No Existe",0,1)</f>
        <v>SALUD TOTAL</v>
      </c>
      <c r="O822" s="5">
        <f>YEAR(Data[[#This Row],[F. INICIO]])</f>
        <v>2017</v>
      </c>
      <c r="P822" s="19">
        <v>43068</v>
      </c>
      <c r="Q822" s="19">
        <v>43069</v>
      </c>
      <c r="R822" s="24" t="s">
        <v>12027</v>
      </c>
      <c r="S822" s="92" t="str">
        <f>IF(Data[[#This Row],[TIPO DE INCAPACIDAD]]="LICENCIA DE PATERNIDAD","Licencia de paternidad",IF(Data[[#This Row],[TIPO DE INCAPACIDAD]]="LICENCIA DE LUTO","Licencia de Luto",_xlfn.IFNA(VLOOKUP(R822,'CIE-10 PARA RIPS'!$A$6:B13987,2,0),"No especificado")))</f>
        <v>Varicela sin complicaciones</v>
      </c>
      <c r="T822" t="str">
        <f>IF(P822&lt;&gt;"", IF(P822&gt;0, IF(P822&lt;=DATE(YEAR(P822),MONTH(P822),DAY(P822)), IF(P822&gt;=DATE(YEAR(P822),MONTH(P822),1), IF(K822&gt;10, C822, IF(SUMIFS($K:$K, $C:$C, C822, $P:$P, "&gt;="&amp;DATE(YEAR(P822),MONTH(P822),1), $P:$P, "&lt;="&amp;EOMONTH(P822,0))&gt;10, C822, "")), ""))), "")</f>
        <v/>
      </c>
      <c r="U822" t="str">
        <f>IF(AND(P822&lt;&gt;"", P822&gt;=DATE(YEAR(P822),MONTH(P822),1), SUMIFS($K:$K, $C:$C, C822, $P:$P, "&gt;="&amp;DATE(YEAR(P822),MONTH(P822),1), $P:$P, "&lt;="&amp;EOMONTH(P822,0))&gt;10), K822, "")</f>
        <v/>
      </c>
      <c r="V822" t="str">
        <f>IF(AND(P822&lt;&gt;"", P822&gt;=DATE(YEAR(P822),MONTH(P822),1), SUMIFS($K:$K, $C:$C, C822, $P:$P, "&gt;="&amp;DATE(YEAR(P822),MONTH(P822),1), $P:$P, "&lt;="&amp;EOMONTH(P822,0))&gt;10), YEAR(P822), "")</f>
        <v/>
      </c>
      <c r="W822" t="str">
        <f>IF(AND(P822&lt;&gt;"", P822&gt;=DATE(YEAR(P822),MONTH(P822),1), SUMIFS($K:$K, $C:$C, C822, $P:$P, "&gt;="&amp;DATE(YEAR(P822),MONTH(P822),1), $P:$P, "&lt;="&amp;EOMONTH(P822,0))&gt;10), TEXT(P822, "MMMM"), "")</f>
        <v/>
      </c>
      <c r="X822" t="str" cm="1">
        <f t="array" ref="X822">IF(AND(P822&lt;&gt;"", P822&gt;=DATE(YEAR(P822),MONTH(P822),1), SUMIFS($K:$K, $C:$C, C822, $P:$P, "&gt;="&amp;DATE(YEAR(P822),MONTH(P822),1), $P:$P, "&lt;="&amp;EOMONTH(P822,0))&gt;10), _xlfn.TEXTJOIN(", ", TRUE, _xlfn._xlws.FILTER($R:$R, ($C:$C=C822) * ($P:$P&gt;=DATE(YEAR(P822),MONTH(P822),1)) * ($P:$P&lt;=EOMONTH(P822,0)))), "")</f>
        <v/>
      </c>
      <c r="Y822" t="str" cm="1">
        <f t="array" ref="Y822">IF(AND(P822&lt;&gt;"", P822&gt;=DATE(YEAR(P822),MONTH(P822),1), SUMIFS($K:$K, $C:$C, C822, $P:$P, "&gt;="&amp;DATE(YEAR(P822),MONTH(P822),1), $P:$P, "&lt;="&amp;EOMONTH(P822,0))&gt;10), _xlfn.TEXTJOIN(", ", TRUE, _xlfn._xlws.FILTER($S:$S, ($C:$C=C822) * ($P:$P&gt;=DATE(YEAR(P822),MONTH(P822),1)) * ($P:$P&lt;=EOMONTH(P822,0)))), "")</f>
        <v/>
      </c>
    </row>
    <row r="823" spans="1:25" x14ac:dyDescent="0.25">
      <c r="A823" s="83">
        <v>816</v>
      </c>
      <c r="B823" s="111" t="s">
        <v>26038</v>
      </c>
      <c r="C823" s="159" t="str">
        <f>_xlfn.XLOOKUP(D823,[1]!Data[CEDULA],[1]!Data[Nombre Completo],"No Existe",0,1)</f>
        <v>DIONI DE JESUS ECHEVERRIA CASTRO</v>
      </c>
      <c r="D823" s="162">
        <v>1129566741</v>
      </c>
      <c r="E823" s="139">
        <f>IFERROR(_xlfn.NUMBERVALUE(Data[[#This Row],[CEDULA ]],",","."),_xlfn.NUMBERVALUE(Data[[#This Row],[CEDULA ]],".",","))</f>
        <v>1129566741</v>
      </c>
      <c r="F823" s="139" t="str">
        <f>_xlfn.XLOOKUP(E823,[1]!Data[CEDULA],[1]!Data[CARGO],"No Existe",0,1)</f>
        <v>COCINERO 1</v>
      </c>
      <c r="G823" s="24" t="str">
        <f>_xlfn.XLOOKUP(E823,[1]!Data[CEDULA],[1]!Data[EMPRESA DONDE PRESTA SERVICIO],"No Existe",0,1)</f>
        <v>COMFAMILIAR ATLANTICO</v>
      </c>
      <c r="H823" s="24" t="str">
        <f>_xlfn.XLOOKUP(E823,[1]!Data[CEDULA],[1]!Data[UBICACIÓN],"No Existe",0,1)</f>
        <v>SEDE NORTE MERCADEO</v>
      </c>
      <c r="I823" s="24" t="s">
        <v>25912</v>
      </c>
      <c r="J823" s="111" t="str">
        <f>UPPER(TEXT(Data[[#This Row],[F. INICIO]],"mmmm"))</f>
        <v>NOVIEMBRE</v>
      </c>
      <c r="K823" s="13">
        <v>3</v>
      </c>
      <c r="L823" s="11" t="s">
        <v>5</v>
      </c>
      <c r="M823" s="11" t="s">
        <v>25630</v>
      </c>
      <c r="N823" s="141" t="str">
        <f>_xlfn.XLOOKUP(D823,[1]!Data[CEDULA],[1]!Data[EPS/SURA],"No Existe",0,1)</f>
        <v>SALUD TOTAL</v>
      </c>
      <c r="O823" s="5">
        <f>YEAR(Data[[#This Row],[F. INICIO]])</f>
        <v>2017</v>
      </c>
      <c r="P823" s="19">
        <v>43040</v>
      </c>
      <c r="Q823" s="19">
        <v>43042</v>
      </c>
      <c r="R823" s="24" t="s">
        <v>12027</v>
      </c>
      <c r="S823" s="92" t="str">
        <f>IF(Data[[#This Row],[TIPO DE INCAPACIDAD]]="LICENCIA DE PATERNIDAD","Licencia de paternidad",IF(Data[[#This Row],[TIPO DE INCAPACIDAD]]="LICENCIA DE LUTO","Licencia de Luto",_xlfn.IFNA(VLOOKUP(R823,'CIE-10 PARA RIPS'!$A$6:B13988,2,0),"No especificado")))</f>
        <v>Varicela sin complicaciones</v>
      </c>
      <c r="T823" t="str">
        <f>IF(P823&lt;&gt;"", IF(P823&gt;0, IF(P823&lt;=DATE(YEAR(P823),MONTH(P823),DAY(P823)), IF(P823&gt;=DATE(YEAR(P823),MONTH(P823),1), IF(K823&gt;10, C823, IF(SUMIFS($K:$K, $C:$C, C823, $P:$P, "&gt;="&amp;DATE(YEAR(P823),MONTH(P823),1), $P:$P, "&lt;="&amp;EOMONTH(P823,0))&gt;10, C823, "")), ""))), "")</f>
        <v/>
      </c>
      <c r="U823" t="str">
        <f>IF(AND(P823&lt;&gt;"", P823&gt;=DATE(YEAR(P823),MONTH(P823),1), SUMIFS($K:$K, $C:$C, C823, $P:$P, "&gt;="&amp;DATE(YEAR(P823),MONTH(P823),1), $P:$P, "&lt;="&amp;EOMONTH(P823,0))&gt;10), K823, "")</f>
        <v/>
      </c>
      <c r="V823" t="str">
        <f>IF(AND(P823&lt;&gt;"", P823&gt;=DATE(YEAR(P823),MONTH(P823),1), SUMIFS($K:$K, $C:$C, C823, $P:$P, "&gt;="&amp;DATE(YEAR(P823),MONTH(P823),1), $P:$P, "&lt;="&amp;EOMONTH(P823,0))&gt;10), YEAR(P823), "")</f>
        <v/>
      </c>
      <c r="W823" t="str">
        <f>IF(AND(P823&lt;&gt;"", P823&gt;=DATE(YEAR(P823),MONTH(P823),1), SUMIFS($K:$K, $C:$C, C823, $P:$P, "&gt;="&amp;DATE(YEAR(P823),MONTH(P823),1), $P:$P, "&lt;="&amp;EOMONTH(P823,0))&gt;10), TEXT(P823, "MMMM"), "")</f>
        <v/>
      </c>
      <c r="X823" t="str" cm="1">
        <f t="array" ref="X823">IF(AND(P823&lt;&gt;"", P823&gt;=DATE(YEAR(P823),MONTH(P823),1), SUMIFS($K:$K, $C:$C, C823, $P:$P, "&gt;="&amp;DATE(YEAR(P823),MONTH(P823),1), $P:$P, "&lt;="&amp;EOMONTH(P823,0))&gt;10), _xlfn.TEXTJOIN(", ", TRUE, _xlfn._xlws.FILTER($R:$R, ($C:$C=C823) * ($P:$P&gt;=DATE(YEAR(P823),MONTH(P823),1)) * ($P:$P&lt;=EOMONTH(P823,0)))), "")</f>
        <v/>
      </c>
      <c r="Y823" t="str" cm="1">
        <f t="array" ref="Y823">IF(AND(P823&lt;&gt;"", P823&gt;=DATE(YEAR(P823),MONTH(P823),1), SUMIFS($K:$K, $C:$C, C823, $P:$P, "&gt;="&amp;DATE(YEAR(P823),MONTH(P823),1), $P:$P, "&lt;="&amp;EOMONTH(P823,0))&gt;10), _xlfn.TEXTJOIN(", ", TRUE, _xlfn._xlws.FILTER($S:$S, ($C:$C=C823) * ($P:$P&gt;=DATE(YEAR(P823),MONTH(P823),1)) * ($P:$P&lt;=EOMONTH(P823,0)))), "")</f>
        <v/>
      </c>
    </row>
    <row r="824" spans="1:25" x14ac:dyDescent="0.25">
      <c r="A824" s="83">
        <v>817</v>
      </c>
      <c r="B824" s="111" t="s">
        <v>26038</v>
      </c>
      <c r="C824" s="159" t="str">
        <f>_xlfn.XLOOKUP(D824,[1]!Data[CEDULA],[1]!Data[Nombre Completo],"No Existe",0,1)</f>
        <v>YEFRI JAVIER ROMERO VASQUEZ</v>
      </c>
      <c r="D824" s="162">
        <v>1043667569</v>
      </c>
      <c r="E824" s="139">
        <f>IFERROR(_xlfn.NUMBERVALUE(Data[[#This Row],[CEDULA ]],",","."),_xlfn.NUMBERVALUE(Data[[#This Row],[CEDULA ]],".",","))</f>
        <v>1043667569</v>
      </c>
      <c r="F824" s="139" t="str">
        <f>_xlfn.XLOOKUP(E824,[1]!Data[CEDULA],[1]!Data[CARGO],"No Existe",0,1)</f>
        <v>SUPERNUMERARIO(A)</v>
      </c>
      <c r="G824" s="24" t="str">
        <f>_xlfn.XLOOKUP(E824,[1]!Data[CEDULA],[1]!Data[EMPRESA DONDE PRESTA SERVICIO],"No Existe",0,1)</f>
        <v>COMFAMILIAR ATLANTICO</v>
      </c>
      <c r="H824" s="24" t="str">
        <f>_xlfn.XLOOKUP(E824,[1]!Data[CEDULA],[1]!Data[UBICACIÓN],"No Existe",0,1)</f>
        <v>SEDE NORTE</v>
      </c>
      <c r="I824" s="24" t="s">
        <v>25912</v>
      </c>
      <c r="J824" s="111" t="str">
        <f>UPPER(TEXT(Data[[#This Row],[F. INICIO]],"mmmm"))</f>
        <v>NOVIEMBRE</v>
      </c>
      <c r="K824" s="13">
        <v>1</v>
      </c>
      <c r="L824" s="11" t="s">
        <v>5</v>
      </c>
      <c r="M824" s="11" t="s">
        <v>25630</v>
      </c>
      <c r="N824" s="141" t="str">
        <f>_xlfn.XLOOKUP(D824,[1]!Data[CEDULA],[1]!Data[EPS/SURA],"No Existe",0,1)</f>
        <v>SALUDVIDA E.P.S.</v>
      </c>
      <c r="O824" s="11">
        <f>YEAR(Data[[#This Row],[F. INICIO]])</f>
        <v>2017</v>
      </c>
      <c r="P824" s="19">
        <v>43062</v>
      </c>
      <c r="Q824" s="19">
        <v>43062</v>
      </c>
      <c r="R824" s="24" t="s">
        <v>8939</v>
      </c>
      <c r="S824" s="92" t="str">
        <f>IF(Data[[#This Row],[TIPO DE INCAPACIDAD]]="LICENCIA DE PATERNIDAD","Licencia de paternidad",IF(Data[[#This Row],[TIPO DE INCAPACIDAD]]="LICENCIA DE LUTO","Licencia de Luto",_xlfn.IFNA(VLOOKUP(R824,'CIE-10 PARA RIPS'!$A$6:B13989,2,0),"No especificado")))</f>
        <v>Rinofaringitis aguda [resfriado comun]</v>
      </c>
      <c r="T824" t="str">
        <f>IF(P824&lt;&gt;"", IF(P824&gt;0, IF(P824&lt;=DATE(YEAR(P824),MONTH(P824),DAY(P824)), IF(P824&gt;=DATE(YEAR(P824),MONTH(P824),1), IF(K824&gt;10, C824, IF(SUMIFS($K:$K, $C:$C, C824, $P:$P, "&gt;="&amp;DATE(YEAR(P824),MONTH(P824),1), $P:$P, "&lt;="&amp;EOMONTH(P824,0))&gt;10, C824, "")), ""))), "")</f>
        <v/>
      </c>
      <c r="U824" t="str">
        <f>IF(AND(P824&lt;&gt;"", P824&gt;=DATE(YEAR(P824),MONTH(P824),1), SUMIFS($K:$K, $C:$C, C824, $P:$P, "&gt;="&amp;DATE(YEAR(P824),MONTH(P824),1), $P:$P, "&lt;="&amp;EOMONTH(P824,0))&gt;10), K824, "")</f>
        <v/>
      </c>
      <c r="V824" t="str">
        <f>IF(AND(P824&lt;&gt;"", P824&gt;=DATE(YEAR(P824),MONTH(P824),1), SUMIFS($K:$K, $C:$C, C824, $P:$P, "&gt;="&amp;DATE(YEAR(P824),MONTH(P824),1), $P:$P, "&lt;="&amp;EOMONTH(P824,0))&gt;10), YEAR(P824), "")</f>
        <v/>
      </c>
      <c r="W824" t="str">
        <f>IF(AND(P824&lt;&gt;"", P824&gt;=DATE(YEAR(P824),MONTH(P824),1), SUMIFS($K:$K, $C:$C, C824, $P:$P, "&gt;="&amp;DATE(YEAR(P824),MONTH(P824),1), $P:$P, "&lt;="&amp;EOMONTH(P824,0))&gt;10), TEXT(P824, "MMMM"), "")</f>
        <v/>
      </c>
      <c r="X824" t="str" cm="1">
        <f t="array" ref="X824">IF(AND(P824&lt;&gt;"", P824&gt;=DATE(YEAR(P824),MONTH(P824),1), SUMIFS($K:$K, $C:$C, C824, $P:$P, "&gt;="&amp;DATE(YEAR(P824),MONTH(P824),1), $P:$P, "&lt;="&amp;EOMONTH(P824,0))&gt;10), _xlfn.TEXTJOIN(", ", TRUE, _xlfn._xlws.FILTER($R:$R, ($C:$C=C824) * ($P:$P&gt;=DATE(YEAR(P824),MONTH(P824),1)) * ($P:$P&lt;=EOMONTH(P824,0)))), "")</f>
        <v/>
      </c>
      <c r="Y824" t="str" cm="1">
        <f t="array" ref="Y824">IF(AND(P824&lt;&gt;"", P824&gt;=DATE(YEAR(P824),MONTH(P824),1), SUMIFS($K:$K, $C:$C, C824, $P:$P, "&gt;="&amp;DATE(YEAR(P824),MONTH(P824),1), $P:$P, "&lt;="&amp;EOMONTH(P824,0))&gt;10), _xlfn.TEXTJOIN(", ", TRUE, _xlfn._xlws.FILTER($S:$S, ($C:$C=C824) * ($P:$P&gt;=DATE(YEAR(P824),MONTH(P824),1)) * ($P:$P&lt;=EOMONTH(P824,0)))), "")</f>
        <v/>
      </c>
    </row>
    <row r="825" spans="1:25" x14ac:dyDescent="0.25">
      <c r="A825" s="83">
        <v>818</v>
      </c>
      <c r="B825" s="111" t="s">
        <v>26038</v>
      </c>
      <c r="C825" s="159" t="str">
        <f>_xlfn.XLOOKUP(D825,[1]!Data[CEDULA],[1]!Data[Nombre Completo],"No Existe",0,1)</f>
        <v>DIONI DE JESUS ECHEVERRIA CASTRO</v>
      </c>
      <c r="D825" s="162">
        <v>1129566741</v>
      </c>
      <c r="E825" s="139">
        <f>IFERROR(_xlfn.NUMBERVALUE(Data[[#This Row],[CEDULA ]],",","."),_xlfn.NUMBERVALUE(Data[[#This Row],[CEDULA ]],".",","))</f>
        <v>1129566741</v>
      </c>
      <c r="F825" s="139" t="str">
        <f>_xlfn.XLOOKUP(E825,[1]!Data[CEDULA],[1]!Data[CARGO],"No Existe",0,1)</f>
        <v>COCINERO 1</v>
      </c>
      <c r="G825" s="24" t="str">
        <f>_xlfn.XLOOKUP(E825,[1]!Data[CEDULA],[1]!Data[EMPRESA DONDE PRESTA SERVICIO],"No Existe",0,1)</f>
        <v>COMFAMILIAR ATLANTICO</v>
      </c>
      <c r="H825" s="24" t="str">
        <f>_xlfn.XLOOKUP(E825,[1]!Data[CEDULA],[1]!Data[UBICACIÓN],"No Existe",0,1)</f>
        <v>SEDE NORTE MERCADEO</v>
      </c>
      <c r="I825" s="24" t="s">
        <v>25912</v>
      </c>
      <c r="J825" s="111" t="str">
        <f>UPPER(TEXT(Data[[#This Row],[F. INICIO]],"mmmm"))</f>
        <v>DICIEMBRE</v>
      </c>
      <c r="K825" s="13">
        <v>3</v>
      </c>
      <c r="L825" s="11" t="s">
        <v>5</v>
      </c>
      <c r="M825" s="11" t="s">
        <v>25630</v>
      </c>
      <c r="N825" s="141" t="str">
        <f>_xlfn.XLOOKUP(D825,[1]!Data[CEDULA],[1]!Data[EPS/SURA],"No Existe",0,1)</f>
        <v>SALUD TOTAL</v>
      </c>
      <c r="O825" s="11">
        <f>YEAR(Data[[#This Row],[F. INICIO]])</f>
        <v>2017</v>
      </c>
      <c r="P825" s="19">
        <v>43073</v>
      </c>
      <c r="Q825" s="19">
        <v>43075</v>
      </c>
      <c r="R825" s="24" t="s">
        <v>12027</v>
      </c>
      <c r="S825" s="92" t="str">
        <f>IF(Data[[#This Row],[TIPO DE INCAPACIDAD]]="LICENCIA DE PATERNIDAD","Licencia de paternidad",IF(Data[[#This Row],[TIPO DE INCAPACIDAD]]="LICENCIA DE LUTO","Licencia de Luto",_xlfn.IFNA(VLOOKUP(R825,'CIE-10 PARA RIPS'!$A$6:B13990,2,0),"No especificado")))</f>
        <v>Varicela sin complicaciones</v>
      </c>
      <c r="T825" t="str">
        <f>IF(P825&lt;&gt;"", IF(P825&gt;0, IF(P825&lt;=DATE(YEAR(P825),MONTH(P825),DAY(P825)), IF(P825&gt;=DATE(YEAR(P825),MONTH(P825),1), IF(K825&gt;10, C825, IF(SUMIFS($K:$K, $C:$C, C825, $P:$P, "&gt;="&amp;DATE(YEAR(P825),MONTH(P825),1), $P:$P, "&lt;="&amp;EOMONTH(P825,0))&gt;10, C825, "")), ""))), "")</f>
        <v/>
      </c>
      <c r="U825" t="str">
        <f>IF(AND(P825&lt;&gt;"", P825&gt;=DATE(YEAR(P825),MONTH(P825),1), SUMIFS($K:$K, $C:$C, C825, $P:$P, "&gt;="&amp;DATE(YEAR(P825),MONTH(P825),1), $P:$P, "&lt;="&amp;EOMONTH(P825,0))&gt;10), K825, "")</f>
        <v/>
      </c>
      <c r="V825" t="str">
        <f>IF(AND(P825&lt;&gt;"", P825&gt;=DATE(YEAR(P825),MONTH(P825),1), SUMIFS($K:$K, $C:$C, C825, $P:$P, "&gt;="&amp;DATE(YEAR(P825),MONTH(P825),1), $P:$P, "&lt;="&amp;EOMONTH(P825,0))&gt;10), YEAR(P825), "")</f>
        <v/>
      </c>
      <c r="W825" t="str">
        <f>IF(AND(P825&lt;&gt;"", P825&gt;=DATE(YEAR(P825),MONTH(P825),1), SUMIFS($K:$K, $C:$C, C825, $P:$P, "&gt;="&amp;DATE(YEAR(P825),MONTH(P825),1), $P:$P, "&lt;="&amp;EOMONTH(P825,0))&gt;10), TEXT(P825, "MMMM"), "")</f>
        <v/>
      </c>
      <c r="X825" t="str" cm="1">
        <f t="array" ref="X825">IF(AND(P825&lt;&gt;"", P825&gt;=DATE(YEAR(P825),MONTH(P825),1), SUMIFS($K:$K, $C:$C, C825, $P:$P, "&gt;="&amp;DATE(YEAR(P825),MONTH(P825),1), $P:$P, "&lt;="&amp;EOMONTH(P825,0))&gt;10), _xlfn.TEXTJOIN(", ", TRUE, _xlfn._xlws.FILTER($R:$R, ($C:$C=C825) * ($P:$P&gt;=DATE(YEAR(P825),MONTH(P825),1)) * ($P:$P&lt;=EOMONTH(P825,0)))), "")</f>
        <v/>
      </c>
      <c r="Y825" t="str" cm="1">
        <f t="array" ref="Y825">IF(AND(P825&lt;&gt;"", P825&gt;=DATE(YEAR(P825),MONTH(P825),1), SUMIFS($K:$K, $C:$C, C825, $P:$P, "&gt;="&amp;DATE(YEAR(P825),MONTH(P825),1), $P:$P, "&lt;="&amp;EOMONTH(P825,0))&gt;10), _xlfn.TEXTJOIN(", ", TRUE, _xlfn._xlws.FILTER($S:$S, ($C:$C=C825) * ($P:$P&gt;=DATE(YEAR(P825),MONTH(P825),1)) * ($P:$P&lt;=EOMONTH(P825,0)))), "")</f>
        <v/>
      </c>
    </row>
    <row r="826" spans="1:25" x14ac:dyDescent="0.25">
      <c r="A826" s="83">
        <v>819</v>
      </c>
      <c r="B826" s="111" t="s">
        <v>26038</v>
      </c>
      <c r="C826" s="159" t="str">
        <f>_xlfn.XLOOKUP(D826,[1]!Data[CEDULA],[1]!Data[Nombre Completo],"No Existe",0,1)</f>
        <v>CRISTIAN  PALMETT BROCHERO</v>
      </c>
      <c r="D826" s="162">
        <v>1143246947</v>
      </c>
      <c r="E826" s="139">
        <f>IFERROR(_xlfn.NUMBERVALUE(Data[[#This Row],[CEDULA ]],",","."),_xlfn.NUMBERVALUE(Data[[#This Row],[CEDULA ]],".",","))</f>
        <v>1143246947</v>
      </c>
      <c r="F826" s="139" t="str">
        <f>_xlfn.XLOOKUP(E826,[1]!Data[CEDULA],[1]!Data[CARGO],"No Existe",0,1)</f>
        <v>SUPERNUMERARIO(A)</v>
      </c>
      <c r="G826" s="24" t="str">
        <f>_xlfn.XLOOKUP(E826,[1]!Data[CEDULA],[1]!Data[EMPRESA DONDE PRESTA SERVICIO],"No Existe",0,1)</f>
        <v>COMFAMILIAR ATLANTICO</v>
      </c>
      <c r="H826" s="24" t="str">
        <f>_xlfn.XLOOKUP(E826,[1]!Data[CEDULA],[1]!Data[UBICACIÓN],"No Existe",0,1)</f>
        <v>SEDE NORTE</v>
      </c>
      <c r="I826" s="24" t="s">
        <v>25912</v>
      </c>
      <c r="J826" s="111" t="str">
        <f>UPPER(TEXT(Data[[#This Row],[F. INICIO]],"mmmm"))</f>
        <v>DICIEMBRE</v>
      </c>
      <c r="K826" s="13">
        <v>5</v>
      </c>
      <c r="L826" s="11" t="s">
        <v>5</v>
      </c>
      <c r="M826" s="11" t="s">
        <v>25630</v>
      </c>
      <c r="N826" s="141" t="str">
        <f>_xlfn.XLOOKUP(D826,[1]!Data[CEDULA],[1]!Data[EPS/SURA],"No Existe",0,1)</f>
        <v>MUTUALSER</v>
      </c>
      <c r="O826" s="11">
        <f>YEAR(Data[[#This Row],[F. INICIO]])</f>
        <v>2017</v>
      </c>
      <c r="P826" s="19">
        <v>43074</v>
      </c>
      <c r="Q826" s="19">
        <v>43078</v>
      </c>
      <c r="R826" s="24" t="s">
        <v>79</v>
      </c>
      <c r="S826" s="92" t="str">
        <f>IF(Data[[#This Row],[TIPO DE INCAPACIDAD]]="LICENCIA DE PATERNIDAD","Licencia de paternidad",IF(Data[[#This Row],[TIPO DE INCAPACIDAD]]="LICENCIA DE LUTO","Licencia de Luto",_xlfn.IFNA(VLOOKUP(R826,'CIE-10 PARA RIPS'!$A$6:B13991,2,0),"No especificado")))</f>
        <v>Contusion de otras partes de la muneca y de la mano</v>
      </c>
      <c r="T826" t="str">
        <f>IF(P826&lt;&gt;"", IF(P826&gt;0, IF(P826&lt;=DATE(YEAR(P826),MONTH(P826),DAY(P826)), IF(P826&gt;=DATE(YEAR(P826),MONTH(P826),1), IF(K826&gt;10, C826, IF(SUMIFS($K:$K, $C:$C, C826, $P:$P, "&gt;="&amp;DATE(YEAR(P826),MONTH(P826),1), $P:$P, "&lt;="&amp;EOMONTH(P826,0))&gt;10, C826, "")), ""))), "")</f>
        <v/>
      </c>
      <c r="U826" t="str">
        <f>IF(AND(P826&lt;&gt;"", P826&gt;=DATE(YEAR(P826),MONTH(P826),1), SUMIFS($K:$K, $C:$C, C826, $P:$P, "&gt;="&amp;DATE(YEAR(P826),MONTH(P826),1), $P:$P, "&lt;="&amp;EOMONTH(P826,0))&gt;10), K826, "")</f>
        <v/>
      </c>
      <c r="V826" t="str">
        <f>IF(AND(P826&lt;&gt;"", P826&gt;=DATE(YEAR(P826),MONTH(P826),1), SUMIFS($K:$K, $C:$C, C826, $P:$P, "&gt;="&amp;DATE(YEAR(P826),MONTH(P826),1), $P:$P, "&lt;="&amp;EOMONTH(P826,0))&gt;10), YEAR(P826), "")</f>
        <v/>
      </c>
      <c r="W826" t="str">
        <f>IF(AND(P826&lt;&gt;"", P826&gt;=DATE(YEAR(P826),MONTH(P826),1), SUMIFS($K:$K, $C:$C, C826, $P:$P, "&gt;="&amp;DATE(YEAR(P826),MONTH(P826),1), $P:$P, "&lt;="&amp;EOMONTH(P826,0))&gt;10), TEXT(P826, "MMMM"), "")</f>
        <v/>
      </c>
      <c r="X826" t="str" cm="1">
        <f t="array" ref="X826">IF(AND(P826&lt;&gt;"", P826&gt;=DATE(YEAR(P826),MONTH(P826),1), SUMIFS($K:$K, $C:$C, C826, $P:$P, "&gt;="&amp;DATE(YEAR(P826),MONTH(P826),1), $P:$P, "&lt;="&amp;EOMONTH(P826,0))&gt;10), _xlfn.TEXTJOIN(", ", TRUE, _xlfn._xlws.FILTER($R:$R, ($C:$C=C826) * ($P:$P&gt;=DATE(YEAR(P826),MONTH(P826),1)) * ($P:$P&lt;=EOMONTH(P826,0)))), "")</f>
        <v/>
      </c>
      <c r="Y826" t="str" cm="1">
        <f t="array" ref="Y826">IF(AND(P826&lt;&gt;"", P826&gt;=DATE(YEAR(P826),MONTH(P826),1), SUMIFS($K:$K, $C:$C, C826, $P:$P, "&gt;="&amp;DATE(YEAR(P826),MONTH(P826),1), $P:$P, "&lt;="&amp;EOMONTH(P826,0))&gt;10), _xlfn.TEXTJOIN(", ", TRUE, _xlfn._xlws.FILTER($S:$S, ($C:$C=C826) * ($P:$P&gt;=DATE(YEAR(P826),MONTH(P826),1)) * ($P:$P&lt;=EOMONTH(P826,0)))), "")</f>
        <v/>
      </c>
    </row>
    <row r="827" spans="1:25" x14ac:dyDescent="0.25">
      <c r="A827" s="83">
        <v>820</v>
      </c>
      <c r="B827" s="111" t="s">
        <v>26038</v>
      </c>
      <c r="C827" s="159" t="str">
        <f>_xlfn.XLOOKUP(D827,[1]!Data[CEDULA],[1]!Data[Nombre Completo],"No Existe",0,1)</f>
        <v>ALVARO RAFAEL MARTINEZ CHAMORRO</v>
      </c>
      <c r="D827" s="162">
        <v>1044392702</v>
      </c>
      <c r="E827" s="139">
        <f>IFERROR(_xlfn.NUMBERVALUE(Data[[#This Row],[CEDULA ]],",","."),_xlfn.NUMBERVALUE(Data[[#This Row],[CEDULA ]],".",","))</f>
        <v>1044392702</v>
      </c>
      <c r="F827" s="139" t="str">
        <f>_xlfn.XLOOKUP(E827,[1]!Data[CEDULA],[1]!Data[CARGO],"No Existe",0,1)</f>
        <v>SUPERNUMERARIO(A)</v>
      </c>
      <c r="G827" s="24" t="str">
        <f>_xlfn.XLOOKUP(E827,[1]!Data[CEDULA],[1]!Data[EMPRESA DONDE PRESTA SERVICIO],"No Existe",0,1)</f>
        <v>COMFAMILIAR ATLANTICO</v>
      </c>
      <c r="H827" s="24" t="str">
        <f>_xlfn.XLOOKUP(E827,[1]!Data[CEDULA],[1]!Data[UBICACIÓN],"No Existe",0,1)</f>
        <v>TURIPANA</v>
      </c>
      <c r="I827" s="24" t="s">
        <v>25912</v>
      </c>
      <c r="J827" s="111" t="str">
        <f>UPPER(TEXT(Data[[#This Row],[F. INICIO]],"mmmm"))</f>
        <v>DICIEMBRE</v>
      </c>
      <c r="K827" s="13">
        <v>2</v>
      </c>
      <c r="L827" s="11" t="s">
        <v>94</v>
      </c>
      <c r="M827" s="9" t="s">
        <v>12770</v>
      </c>
      <c r="N827" s="141" t="str">
        <f>_xlfn.XLOOKUP(D827,[1]!Data[CEDULA],[1]!Data[EPS/SURA],"No Existe",0,1)</f>
        <v>SALUDVIDA E.P.S.</v>
      </c>
      <c r="O827" s="11">
        <f>YEAR(Data[[#This Row],[F. INICIO]])</f>
        <v>2017</v>
      </c>
      <c r="P827" s="19">
        <v>43084</v>
      </c>
      <c r="Q827" s="19">
        <v>43085</v>
      </c>
      <c r="R827" s="24" t="s">
        <v>9434</v>
      </c>
      <c r="S827" s="92" t="str">
        <f>IF(Data[[#This Row],[TIPO DE INCAPACIDAD]]="LICENCIA DE PATERNIDAD","Licencia de paternidad",IF(Data[[#This Row],[TIPO DE INCAPACIDAD]]="LICENCIA DE LUTO","Licencia de Luto",_xlfn.IFNA(VLOOKUP(R827,'CIE-10 PARA RIPS'!$A$6:B13992,2,0),"No especificado")))</f>
        <v>Otros trastornos especificados del ojo y sus anexos</v>
      </c>
      <c r="T827" t="str">
        <f>IF(P827&lt;&gt;"", IF(P827&gt;0, IF(P827&lt;=DATE(YEAR(P827),MONTH(P827),DAY(P827)), IF(P827&gt;=DATE(YEAR(P827),MONTH(P827),1), IF(K827&gt;10, C827, IF(SUMIFS($K:$K, $C:$C, C827, $P:$P, "&gt;="&amp;DATE(YEAR(P827),MONTH(P827),1), $P:$P, "&lt;="&amp;EOMONTH(P827,0))&gt;10, C827, "")), ""))), "")</f>
        <v/>
      </c>
      <c r="U827" t="str">
        <f>IF(AND(P827&lt;&gt;"", P827&gt;=DATE(YEAR(P827),MONTH(P827),1), SUMIFS($K:$K, $C:$C, C827, $P:$P, "&gt;="&amp;DATE(YEAR(P827),MONTH(P827),1), $P:$P, "&lt;="&amp;EOMONTH(P827,0))&gt;10), K827, "")</f>
        <v/>
      </c>
      <c r="V827" t="str">
        <f>IF(AND(P827&lt;&gt;"", P827&gt;=DATE(YEAR(P827),MONTH(P827),1), SUMIFS($K:$K, $C:$C, C827, $P:$P, "&gt;="&amp;DATE(YEAR(P827),MONTH(P827),1), $P:$P, "&lt;="&amp;EOMONTH(P827,0))&gt;10), YEAR(P827), "")</f>
        <v/>
      </c>
      <c r="W827" t="str">
        <f>IF(AND(P827&lt;&gt;"", P827&gt;=DATE(YEAR(P827),MONTH(P827),1), SUMIFS($K:$K, $C:$C, C827, $P:$P, "&gt;="&amp;DATE(YEAR(P827),MONTH(P827),1), $P:$P, "&lt;="&amp;EOMONTH(P827,0))&gt;10), TEXT(P827, "MMMM"), "")</f>
        <v/>
      </c>
      <c r="X827" t="str" cm="1">
        <f t="array" ref="X827">IF(AND(P827&lt;&gt;"", P827&gt;=DATE(YEAR(P827),MONTH(P827),1), SUMIFS($K:$K, $C:$C, C827, $P:$P, "&gt;="&amp;DATE(YEAR(P827),MONTH(P827),1), $P:$P, "&lt;="&amp;EOMONTH(P827,0))&gt;10), _xlfn.TEXTJOIN(", ", TRUE, _xlfn._xlws.FILTER($R:$R, ($C:$C=C827) * ($P:$P&gt;=DATE(YEAR(P827),MONTH(P827),1)) * ($P:$P&lt;=EOMONTH(P827,0)))), "")</f>
        <v/>
      </c>
      <c r="Y827" t="str" cm="1">
        <f t="array" ref="Y827">IF(AND(P827&lt;&gt;"", P827&gt;=DATE(YEAR(P827),MONTH(P827),1), SUMIFS($K:$K, $C:$C, C827, $P:$P, "&gt;="&amp;DATE(YEAR(P827),MONTH(P827),1), $P:$P, "&lt;="&amp;EOMONTH(P827,0))&gt;10), _xlfn.TEXTJOIN(", ", TRUE, _xlfn._xlws.FILTER($S:$S, ($C:$C=C827) * ($P:$P&gt;=DATE(YEAR(P827),MONTH(P827),1)) * ($P:$P&lt;=EOMONTH(P827,0)))), "")</f>
        <v/>
      </c>
    </row>
    <row r="828" spans="1:25" x14ac:dyDescent="0.25">
      <c r="A828" s="83">
        <v>821</v>
      </c>
      <c r="B828" s="111" t="s">
        <v>26038</v>
      </c>
      <c r="C828" s="159" t="str">
        <f>_xlfn.XLOOKUP(D828,[1]!Data[CEDULA],[1]!Data[Nombre Completo],"No Existe",0,1)</f>
        <v>ALBERTO JUNIOR ARIZA PERTUZ</v>
      </c>
      <c r="D828" s="162">
        <v>1143155974</v>
      </c>
      <c r="E828" s="139">
        <f>IFERROR(_xlfn.NUMBERVALUE(Data[[#This Row],[CEDULA ]],",","."),_xlfn.NUMBERVALUE(Data[[#This Row],[CEDULA ]],".",","))</f>
        <v>1143155974</v>
      </c>
      <c r="F828" s="139" t="str">
        <f>_xlfn.XLOOKUP(E828,[1]!Data[CEDULA],[1]!Data[CARGO],"No Existe",0,1)</f>
        <v>SUPERNUMERARIO(A)</v>
      </c>
      <c r="G828" s="24" t="str">
        <f>_xlfn.XLOOKUP(E828,[1]!Data[CEDULA],[1]!Data[EMPRESA DONDE PRESTA SERVICIO],"No Existe",0,1)</f>
        <v>COMFAMILIAR ATLANTICO</v>
      </c>
      <c r="H828" s="24" t="str">
        <f>_xlfn.XLOOKUP(E828,[1]!Data[CEDULA],[1]!Data[UBICACIÓN],"No Existe",0,1)</f>
        <v>SEDE NORTE</v>
      </c>
      <c r="I828" s="24" t="s">
        <v>25912</v>
      </c>
      <c r="J828" s="111" t="str">
        <f>UPPER(TEXT(Data[[#This Row],[F. INICIO]],"mmmm"))</f>
        <v>DICIEMBRE</v>
      </c>
      <c r="K828" s="13">
        <v>2</v>
      </c>
      <c r="L828" s="11" t="s">
        <v>5</v>
      </c>
      <c r="M828" s="11" t="s">
        <v>25630</v>
      </c>
      <c r="N828" s="141" t="str">
        <f>_xlfn.XLOOKUP(D828,[1]!Data[CEDULA],[1]!Data[EPS/SURA],"No Existe",0,1)</f>
        <v>EPS/SURA</v>
      </c>
      <c r="O828" s="11">
        <f>YEAR(Data[[#This Row],[F. INICIO]])</f>
        <v>2017</v>
      </c>
      <c r="P828" s="19">
        <v>43091</v>
      </c>
      <c r="Q828" s="19">
        <v>43092</v>
      </c>
      <c r="R828" s="24" t="s">
        <v>4185</v>
      </c>
      <c r="S828" s="92" t="str">
        <f>IF(Data[[#This Row],[TIPO DE INCAPACIDAD]]="LICENCIA DE PATERNIDAD","Licencia de paternidad",IF(Data[[#This Row],[TIPO DE INCAPACIDAD]]="LICENCIA DE LUTO","Licencia de Luto",_xlfn.IFNA(VLOOKUP(R828,'CIE-10 PARA RIPS'!$A$6:B13993,2,0),"No especificado")))</f>
        <v>Alergia no especificada</v>
      </c>
      <c r="T828" t="str">
        <f>IF(P828&lt;&gt;"", IF(P828&gt;0, IF(P828&lt;=DATE(YEAR(P828),MONTH(P828),DAY(P828)), IF(P828&gt;=DATE(YEAR(P828),MONTH(P828),1), IF(K828&gt;10, C828, IF(SUMIFS($K:$K, $C:$C, C828, $P:$P, "&gt;="&amp;DATE(YEAR(P828),MONTH(P828),1), $P:$P, "&lt;="&amp;EOMONTH(P828,0))&gt;10, C828, "")), ""))), "")</f>
        <v/>
      </c>
      <c r="U828" t="str">
        <f>IF(AND(P828&lt;&gt;"", P828&gt;=DATE(YEAR(P828),MONTH(P828),1), SUMIFS($K:$K, $C:$C, C828, $P:$P, "&gt;="&amp;DATE(YEAR(P828),MONTH(P828),1), $P:$P, "&lt;="&amp;EOMONTH(P828,0))&gt;10), K828, "")</f>
        <v/>
      </c>
      <c r="V828" t="str">
        <f>IF(AND(P828&lt;&gt;"", P828&gt;=DATE(YEAR(P828),MONTH(P828),1), SUMIFS($K:$K, $C:$C, C828, $P:$P, "&gt;="&amp;DATE(YEAR(P828),MONTH(P828),1), $P:$P, "&lt;="&amp;EOMONTH(P828,0))&gt;10), YEAR(P828), "")</f>
        <v/>
      </c>
      <c r="W828" t="str">
        <f>IF(AND(P828&lt;&gt;"", P828&gt;=DATE(YEAR(P828),MONTH(P828),1), SUMIFS($K:$K, $C:$C, C828, $P:$P, "&gt;="&amp;DATE(YEAR(P828),MONTH(P828),1), $P:$P, "&lt;="&amp;EOMONTH(P828,0))&gt;10), TEXT(P828, "MMMM"), "")</f>
        <v/>
      </c>
      <c r="X828" t="str" cm="1">
        <f t="array" ref="X828">IF(AND(P828&lt;&gt;"", P828&gt;=DATE(YEAR(P828),MONTH(P828),1), SUMIFS($K:$K, $C:$C, C828, $P:$P, "&gt;="&amp;DATE(YEAR(P828),MONTH(P828),1), $P:$P, "&lt;="&amp;EOMONTH(P828,0))&gt;10), _xlfn.TEXTJOIN(", ", TRUE, _xlfn._xlws.FILTER($R:$R, ($C:$C=C828) * ($P:$P&gt;=DATE(YEAR(P828),MONTH(P828),1)) * ($P:$P&lt;=EOMONTH(P828,0)))), "")</f>
        <v/>
      </c>
      <c r="Y828" t="str" cm="1">
        <f t="array" ref="Y828">IF(AND(P828&lt;&gt;"", P828&gt;=DATE(YEAR(P828),MONTH(P828),1), SUMIFS($K:$K, $C:$C, C828, $P:$P, "&gt;="&amp;DATE(YEAR(P828),MONTH(P828),1), $P:$P, "&lt;="&amp;EOMONTH(P828,0))&gt;10), _xlfn.TEXTJOIN(", ", TRUE, _xlfn._xlws.FILTER($S:$S, ($C:$C=C828) * ($P:$P&gt;=DATE(YEAR(P828),MONTH(P828),1)) * ($P:$P&lt;=EOMONTH(P828,0)))), "")</f>
        <v/>
      </c>
    </row>
    <row r="829" spans="1:25" x14ac:dyDescent="0.25">
      <c r="A829" s="83">
        <v>822</v>
      </c>
      <c r="B829" s="111" t="s">
        <v>26038</v>
      </c>
      <c r="C829" s="159" t="str">
        <f>_xlfn.XLOOKUP(D829,[1]!Data[CEDULA],[1]!Data[Nombre Completo],"No Existe",0,1)</f>
        <v>ALBERTO JUNIOR ARIZA PERTUZ</v>
      </c>
      <c r="D829" s="162">
        <v>1143155974</v>
      </c>
      <c r="E829" s="139">
        <f>IFERROR(_xlfn.NUMBERVALUE(Data[[#This Row],[CEDULA ]],",","."),_xlfn.NUMBERVALUE(Data[[#This Row],[CEDULA ]],".",","))</f>
        <v>1143155974</v>
      </c>
      <c r="F829" s="139" t="str">
        <f>_xlfn.XLOOKUP(E829,[1]!Data[CEDULA],[1]!Data[CARGO],"No Existe",0,1)</f>
        <v>SUPERNUMERARIO(A)</v>
      </c>
      <c r="G829" s="24" t="str">
        <f>_xlfn.XLOOKUP(E829,[1]!Data[CEDULA],[1]!Data[EMPRESA DONDE PRESTA SERVICIO],"No Existe",0,1)</f>
        <v>COMFAMILIAR ATLANTICO</v>
      </c>
      <c r="H829" s="24" t="str">
        <f>_xlfn.XLOOKUP(E829,[1]!Data[CEDULA],[1]!Data[UBICACIÓN],"No Existe",0,1)</f>
        <v>SEDE NORTE</v>
      </c>
      <c r="I829" s="24" t="s">
        <v>25912</v>
      </c>
      <c r="J829" s="111" t="str">
        <f>UPPER(TEXT(Data[[#This Row],[F. INICIO]],"mmmm"))</f>
        <v>DICIEMBRE</v>
      </c>
      <c r="K829" s="13">
        <v>1</v>
      </c>
      <c r="L829" s="11" t="s">
        <v>5</v>
      </c>
      <c r="M829" s="11" t="s">
        <v>25630</v>
      </c>
      <c r="N829" s="141" t="str">
        <f>_xlfn.XLOOKUP(D829,[1]!Data[CEDULA],[1]!Data[EPS/SURA],"No Existe",0,1)</f>
        <v>EPS/SURA</v>
      </c>
      <c r="O829" s="11">
        <f>YEAR(Data[[#This Row],[F. INICIO]])</f>
        <v>2017</v>
      </c>
      <c r="P829" s="19">
        <v>43094</v>
      </c>
      <c r="Q829" s="19">
        <v>43094</v>
      </c>
      <c r="R829" s="24" t="s">
        <v>7309</v>
      </c>
      <c r="S829" s="92" t="str">
        <f>IF(Data[[#This Row],[TIPO DE INCAPACIDAD]]="LICENCIA DE PATERNIDAD","Licencia de paternidad",IF(Data[[#This Row],[TIPO DE INCAPACIDAD]]="LICENCIA DE LUTO","Licencia de Luto",_xlfn.IFNA(VLOOKUP(R829,'CIE-10 PARA RIPS'!$A$6:B13994,2,0),"No especificado")))</f>
        <v>Calculo del rinon</v>
      </c>
      <c r="T829" t="str">
        <f>IF(P829&lt;&gt;"", IF(P829&gt;0, IF(P829&lt;=DATE(YEAR(P829),MONTH(P829),DAY(P829)), IF(P829&gt;=DATE(YEAR(P829),MONTH(P829),1), IF(K829&gt;10, C829, IF(SUMIFS($K:$K, $C:$C, C829, $P:$P, "&gt;="&amp;DATE(YEAR(P829),MONTH(P829),1), $P:$P, "&lt;="&amp;EOMONTH(P829,0))&gt;10, C829, "")), ""))), "")</f>
        <v/>
      </c>
      <c r="U829" t="str">
        <f>IF(AND(P829&lt;&gt;"", P829&gt;=DATE(YEAR(P829),MONTH(P829),1), SUMIFS($K:$K, $C:$C, C829, $P:$P, "&gt;="&amp;DATE(YEAR(P829),MONTH(P829),1), $P:$P, "&lt;="&amp;EOMONTH(P829,0))&gt;10), K829, "")</f>
        <v/>
      </c>
      <c r="V829" t="str">
        <f>IF(AND(P829&lt;&gt;"", P829&gt;=DATE(YEAR(P829),MONTH(P829),1), SUMIFS($K:$K, $C:$C, C829, $P:$P, "&gt;="&amp;DATE(YEAR(P829),MONTH(P829),1), $P:$P, "&lt;="&amp;EOMONTH(P829,0))&gt;10), YEAR(P829), "")</f>
        <v/>
      </c>
      <c r="W829" t="str">
        <f>IF(AND(P829&lt;&gt;"", P829&gt;=DATE(YEAR(P829),MONTH(P829),1), SUMIFS($K:$K, $C:$C, C829, $P:$P, "&gt;="&amp;DATE(YEAR(P829),MONTH(P829),1), $P:$P, "&lt;="&amp;EOMONTH(P829,0))&gt;10), TEXT(P829, "MMMM"), "")</f>
        <v/>
      </c>
      <c r="X829" t="str" cm="1">
        <f t="array" ref="X829">IF(AND(P829&lt;&gt;"", P829&gt;=DATE(YEAR(P829),MONTH(P829),1), SUMIFS($K:$K, $C:$C, C829, $P:$P, "&gt;="&amp;DATE(YEAR(P829),MONTH(P829),1), $P:$P, "&lt;="&amp;EOMONTH(P829,0))&gt;10), _xlfn.TEXTJOIN(", ", TRUE, _xlfn._xlws.FILTER($R:$R, ($C:$C=C829) * ($P:$P&gt;=DATE(YEAR(P829),MONTH(P829),1)) * ($P:$P&lt;=EOMONTH(P829,0)))), "")</f>
        <v/>
      </c>
      <c r="Y829" t="str" cm="1">
        <f t="array" ref="Y829">IF(AND(P829&lt;&gt;"", P829&gt;=DATE(YEAR(P829),MONTH(P829),1), SUMIFS($K:$K, $C:$C, C829, $P:$P, "&gt;="&amp;DATE(YEAR(P829),MONTH(P829),1), $P:$P, "&lt;="&amp;EOMONTH(P829,0))&gt;10), _xlfn.TEXTJOIN(", ", TRUE, _xlfn._xlws.FILTER($S:$S, ($C:$C=C829) * ($P:$P&gt;=DATE(YEAR(P829),MONTH(P829),1)) * ($P:$P&lt;=EOMONTH(P829,0)))), "")</f>
        <v/>
      </c>
    </row>
    <row r="830" spans="1:25" ht="30" x14ac:dyDescent="0.25">
      <c r="A830" s="83">
        <v>823</v>
      </c>
      <c r="B830" s="111" t="s">
        <v>26038</v>
      </c>
      <c r="C830" s="159" t="str">
        <f>_xlfn.XLOOKUP(D830,[1]!Data[CEDULA],[1]!Data[Nombre Completo],"No Existe",0,1)</f>
        <v>RAMIRO ALBERTO SIERRA RICO</v>
      </c>
      <c r="D830" s="162">
        <v>73135826</v>
      </c>
      <c r="E830" s="139">
        <f>IFERROR(_xlfn.NUMBERVALUE(Data[[#This Row],[CEDULA ]],",","."),_xlfn.NUMBERVALUE(Data[[#This Row],[CEDULA ]],".",","))</f>
        <v>73135826</v>
      </c>
      <c r="F830" s="139" t="str">
        <f>_xlfn.XLOOKUP(E830,[1]!Data[CEDULA],[1]!Data[CARGO],"No Existe",0,1)</f>
        <v>BARMAN</v>
      </c>
      <c r="G830" s="24" t="str">
        <f>_xlfn.XLOOKUP(E830,[1]!Data[CEDULA],[1]!Data[EMPRESA DONDE PRESTA SERVICIO],"No Existe",0,1)</f>
        <v>COMFAMILIAR ATLANTICO</v>
      </c>
      <c r="H830" s="24" t="str">
        <f>_xlfn.XLOOKUP(E830,[1]!Data[CEDULA],[1]!Data[UBICACIÓN],"No Existe",0,1)</f>
        <v>CRU MERCADEO</v>
      </c>
      <c r="I830" s="24" t="s">
        <v>25912</v>
      </c>
      <c r="J830" s="111" t="str">
        <f>UPPER(TEXT(Data[[#This Row],[F. INICIO]],"mmmm"))</f>
        <v>DICIEMBRE</v>
      </c>
      <c r="K830" s="13">
        <v>2</v>
      </c>
      <c r="L830" s="11" t="s">
        <v>5</v>
      </c>
      <c r="M830" s="11" t="s">
        <v>25630</v>
      </c>
      <c r="N830" s="141" t="str">
        <f>_xlfn.XLOOKUP(D830,[1]!Data[CEDULA],[1]!Data[EPS/SURA],"No Existe",0,1)</f>
        <v>NUEVA E.P.S.</v>
      </c>
      <c r="O830" s="11">
        <f>YEAR(Data[[#This Row],[F. INICIO]])</f>
        <v>2017</v>
      </c>
      <c r="P830" s="19">
        <v>43090</v>
      </c>
      <c r="Q830" s="19">
        <v>43091</v>
      </c>
      <c r="R830" s="24" t="s">
        <v>6985</v>
      </c>
      <c r="S830" s="92" t="str">
        <f>IF(Data[[#This Row],[TIPO DE INCAPACIDAD]]="LICENCIA DE PATERNIDAD","Licencia de paternidad",IF(Data[[#This Row],[TIPO DE INCAPACIDAD]]="LICENCIA DE LUTO","Licencia de Luto",_xlfn.IFNA(VLOOKUP(R830,'CIE-10 PARA RIPS'!$A$6:B13995,2,0),"No especificado")))</f>
        <v>Aborto espontaneo completo o no especificado, complicado por embolia</v>
      </c>
      <c r="T830" t="str">
        <f>IF(P830&lt;&gt;"", IF(P830&gt;0, IF(P830&lt;=DATE(YEAR(P830),MONTH(P830),DAY(P830)), IF(P830&gt;=DATE(YEAR(P830),MONTH(P830),1), IF(K830&gt;10, C830, IF(SUMIFS($K:$K, $C:$C, C830, $P:$P, "&gt;="&amp;DATE(YEAR(P830),MONTH(P830),1), $P:$P, "&lt;="&amp;EOMONTH(P830,0))&gt;10, C830, "")), ""))), "")</f>
        <v/>
      </c>
      <c r="U830" t="str">
        <f>IF(AND(P830&lt;&gt;"", P830&gt;=DATE(YEAR(P830),MONTH(P830),1), SUMIFS($K:$K, $C:$C, C830, $P:$P, "&gt;="&amp;DATE(YEAR(P830),MONTH(P830),1), $P:$P, "&lt;="&amp;EOMONTH(P830,0))&gt;10), K830, "")</f>
        <v/>
      </c>
      <c r="V830" t="str">
        <f>IF(AND(P830&lt;&gt;"", P830&gt;=DATE(YEAR(P830),MONTH(P830),1), SUMIFS($K:$K, $C:$C, C830, $P:$P, "&gt;="&amp;DATE(YEAR(P830),MONTH(P830),1), $P:$P, "&lt;="&amp;EOMONTH(P830,0))&gt;10), YEAR(P830), "")</f>
        <v/>
      </c>
      <c r="W830" t="str">
        <f>IF(AND(P830&lt;&gt;"", P830&gt;=DATE(YEAR(P830),MONTH(P830),1), SUMIFS($K:$K, $C:$C, C830, $P:$P, "&gt;="&amp;DATE(YEAR(P830),MONTH(P830),1), $P:$P, "&lt;="&amp;EOMONTH(P830,0))&gt;10), TEXT(P830, "MMMM"), "")</f>
        <v/>
      </c>
      <c r="X830" t="str" cm="1">
        <f t="array" ref="X830">IF(AND(P830&lt;&gt;"", P830&gt;=DATE(YEAR(P830),MONTH(P830),1), SUMIFS($K:$K, $C:$C, C830, $P:$P, "&gt;="&amp;DATE(YEAR(P830),MONTH(P830),1), $P:$P, "&lt;="&amp;EOMONTH(P830,0))&gt;10), _xlfn.TEXTJOIN(", ", TRUE, _xlfn._xlws.FILTER($R:$R, ($C:$C=C830) * ($P:$P&gt;=DATE(YEAR(P830),MONTH(P830),1)) * ($P:$P&lt;=EOMONTH(P830,0)))), "")</f>
        <v/>
      </c>
      <c r="Y830" t="str" cm="1">
        <f t="array" ref="Y830">IF(AND(P830&lt;&gt;"", P830&gt;=DATE(YEAR(P830),MONTH(P830),1), SUMIFS($K:$K, $C:$C, C830, $P:$P, "&gt;="&amp;DATE(YEAR(P830),MONTH(P830),1), $P:$P, "&lt;="&amp;EOMONTH(P830,0))&gt;10), _xlfn.TEXTJOIN(", ", TRUE, _xlfn._xlws.FILTER($S:$S, ($C:$C=C830) * ($P:$P&gt;=DATE(YEAR(P830),MONTH(P830),1)) * ($P:$P&lt;=EOMONTH(P830,0)))), "")</f>
        <v/>
      </c>
    </row>
    <row r="831" spans="1:25" x14ac:dyDescent="0.25">
      <c r="A831" s="83">
        <v>824</v>
      </c>
      <c r="B831" s="111" t="s">
        <v>26038</v>
      </c>
      <c r="C831" s="159" t="str">
        <f>_xlfn.XLOOKUP(D831,[1]!Data[CEDULA],[1]!Data[Nombre Completo],"No Existe",0,1)</f>
        <v>SANDY PAULINA PERTUZ SAMPER</v>
      </c>
      <c r="D831" s="162">
        <v>1048290598</v>
      </c>
      <c r="E831" s="139">
        <f>IFERROR(_xlfn.NUMBERVALUE(Data[[#This Row],[CEDULA ]],",","."),_xlfn.NUMBERVALUE(Data[[#This Row],[CEDULA ]],".",","))</f>
        <v>1048290598</v>
      </c>
      <c r="F831" s="139" t="str">
        <f>_xlfn.XLOOKUP(E831,[1]!Data[CEDULA],[1]!Data[CARGO],"No Existe",0,1)</f>
        <v>AUXILIAR</v>
      </c>
      <c r="G831" s="24" t="str">
        <f>_xlfn.XLOOKUP(E831,[1]!Data[CEDULA],[1]!Data[EMPRESA DONDE PRESTA SERVICIO],"No Existe",0,1)</f>
        <v>COMFAMILIAR ATLANTICO</v>
      </c>
      <c r="H831" s="24" t="str">
        <f>_xlfn.XLOOKUP(E831,[1]!Data[CEDULA],[1]!Data[UBICACIÓN],"No Existe",0,1)</f>
        <v>C.R.U</v>
      </c>
      <c r="I831" s="24" t="s">
        <v>25911</v>
      </c>
      <c r="J831" s="111" t="str">
        <f>UPPER(TEXT(Data[[#This Row],[F. INICIO]],"mmmm"))</f>
        <v>DICIEMBRE</v>
      </c>
      <c r="K831" s="13">
        <v>1</v>
      </c>
      <c r="L831" s="11" t="s">
        <v>5</v>
      </c>
      <c r="M831" s="11" t="s">
        <v>25630</v>
      </c>
      <c r="N831" s="141" t="str">
        <f>_xlfn.XLOOKUP(D831,[1]!Data[CEDULA],[1]!Data[EPS/SURA],"No Existe",0,1)</f>
        <v>SALUD TOTAL</v>
      </c>
      <c r="O831" s="11">
        <f>YEAR(Data[[#This Row],[F. INICIO]])</f>
        <v>2017</v>
      </c>
      <c r="P831" s="19">
        <v>43085</v>
      </c>
      <c r="Q831" s="19">
        <v>43085</v>
      </c>
      <c r="R831" s="24" t="s">
        <v>4185</v>
      </c>
      <c r="S831" s="92" t="str">
        <f>IF(Data[[#This Row],[TIPO DE INCAPACIDAD]]="LICENCIA DE PATERNIDAD","Licencia de paternidad",IF(Data[[#This Row],[TIPO DE INCAPACIDAD]]="LICENCIA DE LUTO","Licencia de Luto",_xlfn.IFNA(VLOOKUP(R831,'CIE-10 PARA RIPS'!$A$6:B13996,2,0),"No especificado")))</f>
        <v>Alergia no especificada</v>
      </c>
      <c r="T831" t="str">
        <f>IF(P831&lt;&gt;"", IF(P831&gt;0, IF(P831&lt;=DATE(YEAR(P831),MONTH(P831),DAY(P831)), IF(P831&gt;=DATE(YEAR(P831),MONTH(P831),1), IF(K831&gt;10, C831, IF(SUMIFS($K:$K, $C:$C, C831, $P:$P, "&gt;="&amp;DATE(YEAR(P831),MONTH(P831),1), $P:$P, "&lt;="&amp;EOMONTH(P831,0))&gt;10, C831, "")), ""))), "")</f>
        <v/>
      </c>
      <c r="U831" t="str">
        <f>IF(AND(P831&lt;&gt;"", P831&gt;=DATE(YEAR(P831),MONTH(P831),1), SUMIFS($K:$K, $C:$C, C831, $P:$P, "&gt;="&amp;DATE(YEAR(P831),MONTH(P831),1), $P:$P, "&lt;="&amp;EOMONTH(P831,0))&gt;10), K831, "")</f>
        <v/>
      </c>
      <c r="V831" t="str">
        <f>IF(AND(P831&lt;&gt;"", P831&gt;=DATE(YEAR(P831),MONTH(P831),1), SUMIFS($K:$K, $C:$C, C831, $P:$P, "&gt;="&amp;DATE(YEAR(P831),MONTH(P831),1), $P:$P, "&lt;="&amp;EOMONTH(P831,0))&gt;10), YEAR(P831), "")</f>
        <v/>
      </c>
      <c r="W831" t="str">
        <f>IF(AND(P831&lt;&gt;"", P831&gt;=DATE(YEAR(P831),MONTH(P831),1), SUMIFS($K:$K, $C:$C, C831, $P:$P, "&gt;="&amp;DATE(YEAR(P831),MONTH(P831),1), $P:$P, "&lt;="&amp;EOMONTH(P831,0))&gt;10), TEXT(P831, "MMMM"), "")</f>
        <v/>
      </c>
      <c r="X831" t="str" cm="1">
        <f t="array" ref="X831">IF(AND(P831&lt;&gt;"", P831&gt;=DATE(YEAR(P831),MONTH(P831),1), SUMIFS($K:$K, $C:$C, C831, $P:$P, "&gt;="&amp;DATE(YEAR(P831),MONTH(P831),1), $P:$P, "&lt;="&amp;EOMONTH(P831,0))&gt;10), _xlfn.TEXTJOIN(", ", TRUE, _xlfn._xlws.FILTER($R:$R, ($C:$C=C831) * ($P:$P&gt;=DATE(YEAR(P831),MONTH(P831),1)) * ($P:$P&lt;=EOMONTH(P831,0)))), "")</f>
        <v/>
      </c>
      <c r="Y831" t="str" cm="1">
        <f t="array" ref="Y831">IF(AND(P831&lt;&gt;"", P831&gt;=DATE(YEAR(P831),MONTH(P831),1), SUMIFS($K:$K, $C:$C, C831, $P:$P, "&gt;="&amp;DATE(YEAR(P831),MONTH(P831),1), $P:$P, "&lt;="&amp;EOMONTH(P831,0))&gt;10), _xlfn.TEXTJOIN(", ", TRUE, _xlfn._xlws.FILTER($S:$S, ($C:$C=C831) * ($P:$P&gt;=DATE(YEAR(P831),MONTH(P831),1)) * ($P:$P&lt;=EOMONTH(P831,0)))), "")</f>
        <v/>
      </c>
    </row>
    <row r="832" spans="1:25" x14ac:dyDescent="0.25">
      <c r="A832" s="83">
        <v>825</v>
      </c>
      <c r="B832" s="111" t="s">
        <v>26038</v>
      </c>
      <c r="C832" s="159" t="str">
        <f>_xlfn.XLOOKUP(D832,[1]!Data[CEDULA],[1]!Data[Nombre Completo],"No Existe",0,1)</f>
        <v>JOSE JUAN MOLINA MOLINA</v>
      </c>
      <c r="D832" s="162">
        <v>1044391306</v>
      </c>
      <c r="E832" s="139">
        <f>IFERROR(_xlfn.NUMBERVALUE(Data[[#This Row],[CEDULA ]],",","."),_xlfn.NUMBERVALUE(Data[[#This Row],[CEDULA ]],".",","))</f>
        <v>1044391306</v>
      </c>
      <c r="F832" s="139" t="str">
        <f>_xlfn.XLOOKUP(E832,[1]!Data[CEDULA],[1]!Data[CARGO],"No Existe",0,1)</f>
        <v>SUPERNUMERARIO(A)</v>
      </c>
      <c r="G832" s="24" t="str">
        <f>_xlfn.XLOOKUP(E832,[1]!Data[CEDULA],[1]!Data[EMPRESA DONDE PRESTA SERVICIO],"No Existe",0,1)</f>
        <v>COMFAMILIAR ATLANTICO</v>
      </c>
      <c r="H832" s="24" t="str">
        <f>_xlfn.XLOOKUP(E832,[1]!Data[CEDULA],[1]!Data[UBICACIÓN],"No Existe",0,1)</f>
        <v>TURIPANA MERCADEO</v>
      </c>
      <c r="I832" s="24" t="s">
        <v>25912</v>
      </c>
      <c r="J832" s="111" t="str">
        <f>UPPER(TEXT(Data[[#This Row],[F. INICIO]],"mmmm"))</f>
        <v>DICIEMBRE</v>
      </c>
      <c r="K832" s="13">
        <v>2</v>
      </c>
      <c r="L832" s="11" t="s">
        <v>5</v>
      </c>
      <c r="M832" s="11" t="s">
        <v>25630</v>
      </c>
      <c r="N832" s="141" t="str">
        <f>_xlfn.XLOOKUP(D832,[1]!Data[CEDULA],[1]!Data[EPS/SURA],"No Existe",0,1)</f>
        <v>FAMISANAR</v>
      </c>
      <c r="O832" s="11">
        <f>YEAR(Data[[#This Row],[F. INICIO]])</f>
        <v>2017</v>
      </c>
      <c r="P832" s="19">
        <v>43085</v>
      </c>
      <c r="Q832" s="19">
        <v>43086</v>
      </c>
      <c r="R832" s="24" t="s">
        <v>9886</v>
      </c>
      <c r="S832" s="92" t="str">
        <f>IF(Data[[#This Row],[TIPO DE INCAPACIDAD]]="LICENCIA DE PATERNIDAD","Licencia de paternidad",IF(Data[[#This Row],[TIPO DE INCAPACIDAD]]="LICENCIA DE LUTO","Licencia de Luto",_xlfn.IFNA(VLOOKUP(R832,'CIE-10 PARA RIPS'!$A$6:B13997,2,0),"No especificado")))</f>
        <v>Cefalea debida a tension</v>
      </c>
      <c r="T832" t="str">
        <f>IF(P832&lt;&gt;"", IF(P832&gt;0, IF(P832&lt;=DATE(YEAR(P832),MONTH(P832),DAY(P832)), IF(P832&gt;=DATE(YEAR(P832),MONTH(P832),1), IF(K832&gt;10, C832, IF(SUMIFS($K:$K, $C:$C, C832, $P:$P, "&gt;="&amp;DATE(YEAR(P832),MONTH(P832),1), $P:$P, "&lt;="&amp;EOMONTH(P832,0))&gt;10, C832, "")), ""))), "")</f>
        <v/>
      </c>
      <c r="U832" t="str">
        <f>IF(AND(P832&lt;&gt;"", P832&gt;=DATE(YEAR(P832),MONTH(P832),1), SUMIFS($K:$K, $C:$C, C832, $P:$P, "&gt;="&amp;DATE(YEAR(P832),MONTH(P832),1), $P:$P, "&lt;="&amp;EOMONTH(P832,0))&gt;10), K832, "")</f>
        <v/>
      </c>
      <c r="V832" t="str">
        <f>IF(AND(P832&lt;&gt;"", P832&gt;=DATE(YEAR(P832),MONTH(P832),1), SUMIFS($K:$K, $C:$C, C832, $P:$P, "&gt;="&amp;DATE(YEAR(P832),MONTH(P832),1), $P:$P, "&lt;="&amp;EOMONTH(P832,0))&gt;10), YEAR(P832), "")</f>
        <v/>
      </c>
      <c r="W832" t="str">
        <f>IF(AND(P832&lt;&gt;"", P832&gt;=DATE(YEAR(P832),MONTH(P832),1), SUMIFS($K:$K, $C:$C, C832, $P:$P, "&gt;="&amp;DATE(YEAR(P832),MONTH(P832),1), $P:$P, "&lt;="&amp;EOMONTH(P832,0))&gt;10), TEXT(P832, "MMMM"), "")</f>
        <v/>
      </c>
      <c r="X832" t="str" cm="1">
        <f t="array" ref="X832">IF(AND(P832&lt;&gt;"", P832&gt;=DATE(YEAR(P832),MONTH(P832),1), SUMIFS($K:$K, $C:$C, C832, $P:$P, "&gt;="&amp;DATE(YEAR(P832),MONTH(P832),1), $P:$P, "&lt;="&amp;EOMONTH(P832,0))&gt;10), _xlfn.TEXTJOIN(", ", TRUE, _xlfn._xlws.FILTER($R:$R, ($C:$C=C832) * ($P:$P&gt;=DATE(YEAR(P832),MONTH(P832),1)) * ($P:$P&lt;=EOMONTH(P832,0)))), "")</f>
        <v/>
      </c>
      <c r="Y832" t="str" cm="1">
        <f t="array" ref="Y832">IF(AND(P832&lt;&gt;"", P832&gt;=DATE(YEAR(P832),MONTH(P832),1), SUMIFS($K:$K, $C:$C, C832, $P:$P, "&gt;="&amp;DATE(YEAR(P832),MONTH(P832),1), $P:$P, "&lt;="&amp;EOMONTH(P832,0))&gt;10), _xlfn.TEXTJOIN(", ", TRUE, _xlfn._xlws.FILTER($S:$S, ($C:$C=C832) * ($P:$P&gt;=DATE(YEAR(P832),MONTH(P832),1)) * ($P:$P&lt;=EOMONTH(P832,0)))), "")</f>
        <v/>
      </c>
    </row>
    <row r="833" spans="1:25" x14ac:dyDescent="0.25">
      <c r="A833" s="83">
        <v>826</v>
      </c>
      <c r="B833" s="111" t="s">
        <v>26038</v>
      </c>
      <c r="C833" s="159" t="str">
        <f>_xlfn.XLOOKUP(D833,[1]!Data[CEDULA],[1]!Data[Nombre Completo],"No Existe",0,1)</f>
        <v>ANDRES ABELINO VARGAS MANOTAS</v>
      </c>
      <c r="D833" s="162">
        <v>72099290</v>
      </c>
      <c r="E833" s="139">
        <f>IFERROR(_xlfn.NUMBERVALUE(Data[[#This Row],[CEDULA ]],",","."),_xlfn.NUMBERVALUE(Data[[#This Row],[CEDULA ]],".",","))</f>
        <v>72099290</v>
      </c>
      <c r="F833" s="139" t="str">
        <f>_xlfn.XLOOKUP(E833,[1]!Data[CEDULA],[1]!Data[CARGO],"No Existe",0,1)</f>
        <v>SUPERNUMERARIO(A)</v>
      </c>
      <c r="G833" s="24" t="str">
        <f>_xlfn.XLOOKUP(E833,[1]!Data[CEDULA],[1]!Data[EMPRESA DONDE PRESTA SERVICIO],"No Existe",0,1)</f>
        <v>COMFAMILIAR ATLANTICO</v>
      </c>
      <c r="H833" s="24" t="str">
        <f>_xlfn.XLOOKUP(E833,[1]!Data[CEDULA],[1]!Data[UBICACIÓN],"No Existe",0,1)</f>
        <v>CENTRO RECREACIONAL CLL 48</v>
      </c>
      <c r="I833" s="24" t="s">
        <v>25912</v>
      </c>
      <c r="J833" s="111" t="str">
        <f>UPPER(TEXT(Data[[#This Row],[F. INICIO]],"mmmm"))</f>
        <v>DICIEMBRE</v>
      </c>
      <c r="K833" s="13">
        <v>2</v>
      </c>
      <c r="L833" s="11" t="s">
        <v>5</v>
      </c>
      <c r="M833" s="11" t="s">
        <v>25630</v>
      </c>
      <c r="N833" s="141" t="str">
        <f>_xlfn.XLOOKUP(D833,[1]!Data[CEDULA],[1]!Data[EPS/SURA],"No Existe",0,1)</f>
        <v>E.P.S SANITAS</v>
      </c>
      <c r="O833" s="11">
        <f>YEAR(Data[[#This Row],[F. INICIO]])</f>
        <v>2017</v>
      </c>
      <c r="P833" s="19">
        <v>43088</v>
      </c>
      <c r="Q833" s="19">
        <v>43089</v>
      </c>
      <c r="R833" s="24" t="s">
        <v>7299</v>
      </c>
      <c r="S833" s="92" t="str">
        <f>IF(Data[[#This Row],[TIPO DE INCAPACIDAD]]="LICENCIA DE PATERNIDAD","Licencia de paternidad",IF(Data[[#This Row],[TIPO DE INCAPACIDAD]]="LICENCIA DE LUTO","Licencia de Luto",_xlfn.IFNA(VLOOKUP(R833,'CIE-10 PARA RIPS'!$A$6:B13998,2,0),"No especificado")))</f>
        <v>Colico renal, no especificado</v>
      </c>
      <c r="T833" t="str">
        <f>IF(P833&lt;&gt;"", IF(P833&gt;0, IF(P833&lt;=DATE(YEAR(P833),MONTH(P833),DAY(P833)), IF(P833&gt;=DATE(YEAR(P833),MONTH(P833),1), IF(K833&gt;10, C833, IF(SUMIFS($K:$K, $C:$C, C833, $P:$P, "&gt;="&amp;DATE(YEAR(P833),MONTH(P833),1), $P:$P, "&lt;="&amp;EOMONTH(P833,0))&gt;10, C833, "")), ""))), "")</f>
        <v/>
      </c>
      <c r="U833" t="str">
        <f>IF(AND(P833&lt;&gt;"", P833&gt;=DATE(YEAR(P833),MONTH(P833),1), SUMIFS($K:$K, $C:$C, C833, $P:$P, "&gt;="&amp;DATE(YEAR(P833),MONTH(P833),1), $P:$P, "&lt;="&amp;EOMONTH(P833,0))&gt;10), K833, "")</f>
        <v/>
      </c>
      <c r="V833" t="str">
        <f>IF(AND(P833&lt;&gt;"", P833&gt;=DATE(YEAR(P833),MONTH(P833),1), SUMIFS($K:$K, $C:$C, C833, $P:$P, "&gt;="&amp;DATE(YEAR(P833),MONTH(P833),1), $P:$P, "&lt;="&amp;EOMONTH(P833,0))&gt;10), YEAR(P833), "")</f>
        <v/>
      </c>
      <c r="W833" t="str">
        <f>IF(AND(P833&lt;&gt;"", P833&gt;=DATE(YEAR(P833),MONTH(P833),1), SUMIFS($K:$K, $C:$C, C833, $P:$P, "&gt;="&amp;DATE(YEAR(P833),MONTH(P833),1), $P:$P, "&lt;="&amp;EOMONTH(P833,0))&gt;10), TEXT(P833, "MMMM"), "")</f>
        <v/>
      </c>
      <c r="X833" t="str" cm="1">
        <f t="array" ref="X833">IF(AND(P833&lt;&gt;"", P833&gt;=DATE(YEAR(P833),MONTH(P833),1), SUMIFS($K:$K, $C:$C, C833, $P:$P, "&gt;="&amp;DATE(YEAR(P833),MONTH(P833),1), $P:$P, "&lt;="&amp;EOMONTH(P833,0))&gt;10), _xlfn.TEXTJOIN(", ", TRUE, _xlfn._xlws.FILTER($R:$R, ($C:$C=C833) * ($P:$P&gt;=DATE(YEAR(P833),MONTH(P833),1)) * ($P:$P&lt;=EOMONTH(P833,0)))), "")</f>
        <v/>
      </c>
      <c r="Y833" t="str" cm="1">
        <f t="array" ref="Y833">IF(AND(P833&lt;&gt;"", P833&gt;=DATE(YEAR(P833),MONTH(P833),1), SUMIFS($K:$K, $C:$C, C833, $P:$P, "&gt;="&amp;DATE(YEAR(P833),MONTH(P833),1), $P:$P, "&lt;="&amp;EOMONTH(P833,0))&gt;10), _xlfn.TEXTJOIN(", ", TRUE, _xlfn._xlws.FILTER($S:$S, ($C:$C=C833) * ($P:$P&gt;=DATE(YEAR(P833),MONTH(P833),1)) * ($P:$P&lt;=EOMONTH(P833,0)))), "")</f>
        <v/>
      </c>
    </row>
    <row r="834" spans="1:25" x14ac:dyDescent="0.25">
      <c r="A834" s="83">
        <v>827</v>
      </c>
      <c r="B834" s="111" t="s">
        <v>26038</v>
      </c>
      <c r="C834" s="159" t="str">
        <f>_xlfn.XLOOKUP(D834,[1]!Data[CEDULA],[1]!Data[Nombre Completo],"No Existe",0,1)</f>
        <v>ZULLY CAROLINA BETIN DOMINGUEZ</v>
      </c>
      <c r="D834" s="162">
        <v>1140868777</v>
      </c>
      <c r="E834" s="139">
        <f>IFERROR(_xlfn.NUMBERVALUE(Data[[#This Row],[CEDULA ]],",","."),_xlfn.NUMBERVALUE(Data[[#This Row],[CEDULA ]],".",","))</f>
        <v>1140868777</v>
      </c>
      <c r="F834" s="139" t="str">
        <f>_xlfn.XLOOKUP(E834,[1]!Data[CEDULA],[1]!Data[CARGO],"No Existe",0,1)</f>
        <v>SUPERNUMERARIO(A)</v>
      </c>
      <c r="G834" s="24" t="str">
        <f>_xlfn.XLOOKUP(E834,[1]!Data[CEDULA],[1]!Data[EMPRESA DONDE PRESTA SERVICIO],"No Existe",0,1)</f>
        <v>COMFAMILIAR ATLANTICO</v>
      </c>
      <c r="H834" s="24" t="str">
        <f>_xlfn.XLOOKUP(E834,[1]!Data[CEDULA],[1]!Data[UBICACIÓN],"No Existe",0,1)</f>
        <v>TURIPANA</v>
      </c>
      <c r="I834" s="24" t="s">
        <v>25911</v>
      </c>
      <c r="J834" s="111" t="str">
        <f>UPPER(TEXT(Data[[#This Row],[F. INICIO]],"mmmm"))</f>
        <v>DICIEMBRE</v>
      </c>
      <c r="K834" s="13">
        <v>3</v>
      </c>
      <c r="L834" s="11" t="s">
        <v>5</v>
      </c>
      <c r="M834" s="11" t="s">
        <v>25630</v>
      </c>
      <c r="N834" s="141" t="str">
        <f>_xlfn.XLOOKUP(D834,[1]!Data[CEDULA],[1]!Data[EPS/SURA],"No Existe",0,1)</f>
        <v>EPS/SURA</v>
      </c>
      <c r="O834" s="11">
        <f>YEAR(Data[[#This Row],[F. INICIO]])</f>
        <v>2017</v>
      </c>
      <c r="P834" s="19">
        <v>43089</v>
      </c>
      <c r="Q834" s="19">
        <v>43091</v>
      </c>
      <c r="R834" s="24" t="s">
        <v>75</v>
      </c>
      <c r="S834" s="92" t="str">
        <f>IF(Data[[#This Row],[TIPO DE INCAPACIDAD]]="LICENCIA DE PATERNIDAD","Licencia de paternidad",IF(Data[[#This Row],[TIPO DE INCAPACIDAD]]="LICENCIA DE LUTO","Licencia de Luto",_xlfn.IFNA(VLOOKUP(R834,'CIE-10 PARA RIPS'!$A$6:B13999,2,0),"No especificado")))</f>
        <v>Dolor pelvico y perineal</v>
      </c>
      <c r="T834" t="str">
        <f>IF(P834&lt;&gt;"", IF(P834&gt;0, IF(P834&lt;=DATE(YEAR(P834),MONTH(P834),DAY(P834)), IF(P834&gt;=DATE(YEAR(P834),MONTH(P834),1), IF(K834&gt;10, C834, IF(SUMIFS($K:$K, $C:$C, C834, $P:$P, "&gt;="&amp;DATE(YEAR(P834),MONTH(P834),1), $P:$P, "&lt;="&amp;EOMONTH(P834,0))&gt;10, C834, "")), ""))), "")</f>
        <v/>
      </c>
      <c r="U834" t="str">
        <f>IF(AND(P834&lt;&gt;"", P834&gt;=DATE(YEAR(P834),MONTH(P834),1), SUMIFS($K:$K, $C:$C, C834, $P:$P, "&gt;="&amp;DATE(YEAR(P834),MONTH(P834),1), $P:$P, "&lt;="&amp;EOMONTH(P834,0))&gt;10), K834, "")</f>
        <v/>
      </c>
      <c r="V834" t="str">
        <f>IF(AND(P834&lt;&gt;"", P834&gt;=DATE(YEAR(P834),MONTH(P834),1), SUMIFS($K:$K, $C:$C, C834, $P:$P, "&gt;="&amp;DATE(YEAR(P834),MONTH(P834),1), $P:$P, "&lt;="&amp;EOMONTH(P834,0))&gt;10), YEAR(P834), "")</f>
        <v/>
      </c>
      <c r="W834" t="str">
        <f>IF(AND(P834&lt;&gt;"", P834&gt;=DATE(YEAR(P834),MONTH(P834),1), SUMIFS($K:$K, $C:$C, C834, $P:$P, "&gt;="&amp;DATE(YEAR(P834),MONTH(P834),1), $P:$P, "&lt;="&amp;EOMONTH(P834,0))&gt;10), TEXT(P834, "MMMM"), "")</f>
        <v/>
      </c>
      <c r="X834" t="str" cm="1">
        <f t="array" ref="X834">IF(AND(P834&lt;&gt;"", P834&gt;=DATE(YEAR(P834),MONTH(P834),1), SUMIFS($K:$K, $C:$C, C834, $P:$P, "&gt;="&amp;DATE(YEAR(P834),MONTH(P834),1), $P:$P, "&lt;="&amp;EOMONTH(P834,0))&gt;10), _xlfn.TEXTJOIN(", ", TRUE, _xlfn._xlws.FILTER($R:$R, ($C:$C=C834) * ($P:$P&gt;=DATE(YEAR(P834),MONTH(P834),1)) * ($P:$P&lt;=EOMONTH(P834,0)))), "")</f>
        <v/>
      </c>
      <c r="Y834" t="str" cm="1">
        <f t="array" ref="Y834">IF(AND(P834&lt;&gt;"", P834&gt;=DATE(YEAR(P834),MONTH(P834),1), SUMIFS($K:$K, $C:$C, C834, $P:$P, "&gt;="&amp;DATE(YEAR(P834),MONTH(P834),1), $P:$P, "&lt;="&amp;EOMONTH(P834,0))&gt;10), _xlfn.TEXTJOIN(", ", TRUE, _xlfn._xlws.FILTER($S:$S, ($C:$C=C834) * ($P:$P&gt;=DATE(YEAR(P834),MONTH(P834),1)) * ($P:$P&lt;=EOMONTH(P834,0)))), "")</f>
        <v/>
      </c>
    </row>
    <row r="835" spans="1:25" x14ac:dyDescent="0.25">
      <c r="A835" s="83">
        <v>828</v>
      </c>
      <c r="B835" s="111" t="s">
        <v>26038</v>
      </c>
      <c r="C835" s="159" t="str">
        <f>_xlfn.XLOOKUP(D835,[1]!Data[CEDULA],[1]!Data[Nombre Completo],"No Existe",0,1)</f>
        <v>ALICIA ESTHER VASQUEZ YEPES</v>
      </c>
      <c r="D835" s="162">
        <v>1140853573</v>
      </c>
      <c r="E835" s="139">
        <f>IFERROR(_xlfn.NUMBERVALUE(Data[[#This Row],[CEDULA ]],",","."),_xlfn.NUMBERVALUE(Data[[#This Row],[CEDULA ]],".",","))</f>
        <v>1140853573</v>
      </c>
      <c r="F835" s="139" t="str">
        <f>_xlfn.XLOOKUP(E835,[1]!Data[CEDULA],[1]!Data[CARGO],"No Existe",0,1)</f>
        <v>ASESOR COMERCIAL</v>
      </c>
      <c r="G835" s="24" t="str">
        <f>_xlfn.XLOOKUP(E835,[1]!Data[CEDULA],[1]!Data[EMPRESA DONDE PRESTA SERVICIO],"No Existe",0,1)</f>
        <v>COMFAMILIAR ATLANTICO</v>
      </c>
      <c r="H835" s="24" t="str">
        <f>_xlfn.XLOOKUP(E835,[1]!Data[CEDULA],[1]!Data[UBICACIÓN],"No Existe",0,1)</f>
        <v>C. ATENCION VIA 40</v>
      </c>
      <c r="I835" s="24" t="s">
        <v>25911</v>
      </c>
      <c r="J835" s="111" t="str">
        <f>UPPER(TEXT(Data[[#This Row],[F. INICIO]],"mmmm"))</f>
        <v>DICIEMBRE</v>
      </c>
      <c r="K835" s="13">
        <v>7</v>
      </c>
      <c r="L835" s="11" t="s">
        <v>5</v>
      </c>
      <c r="M835" s="11" t="s">
        <v>25630</v>
      </c>
      <c r="N835" s="141" t="str">
        <f>_xlfn.XLOOKUP(D835,[1]!Data[CEDULA],[1]!Data[EPS/SURA],"No Existe",0,1)</f>
        <v>EPS/SURA</v>
      </c>
      <c r="O835" s="11">
        <f>YEAR(Data[[#This Row],[F. INICIO]])</f>
        <v>2017</v>
      </c>
      <c r="P835" s="19">
        <v>43090</v>
      </c>
      <c r="Q835" s="19">
        <v>43096</v>
      </c>
      <c r="R835" s="24" t="s">
        <v>70</v>
      </c>
      <c r="S835" s="92" t="str">
        <f>IF(Data[[#This Row],[TIPO DE INCAPACIDAD]]="LICENCIA DE PATERNIDAD","Licencia de paternidad",IF(Data[[#This Row],[TIPO DE INCAPACIDAD]]="LICENCIA DE LUTO","Licencia de Luto",_xlfn.IFNA(VLOOKUP(R835,'CIE-10 PARA RIPS'!$A$6:B14000,2,0),"No especificado")))</f>
        <v>Amenaza de aborto</v>
      </c>
      <c r="T835" t="str">
        <f>IF(P835&lt;&gt;"", IF(P835&gt;0, IF(P835&lt;=DATE(YEAR(P835),MONTH(P835),DAY(P835)), IF(P835&gt;=DATE(YEAR(P835),MONTH(P835),1), IF(K835&gt;10, C835, IF(SUMIFS($K:$K, $C:$C, C835, $P:$P, "&gt;="&amp;DATE(YEAR(P835),MONTH(P835),1), $P:$P, "&lt;="&amp;EOMONTH(P835,0))&gt;10, C835, "")), ""))), "")</f>
        <v/>
      </c>
      <c r="U835" t="str">
        <f>IF(AND(P835&lt;&gt;"", P835&gt;=DATE(YEAR(P835),MONTH(P835),1), SUMIFS($K:$K, $C:$C, C835, $P:$P, "&gt;="&amp;DATE(YEAR(P835),MONTH(P835),1), $P:$P, "&lt;="&amp;EOMONTH(P835,0))&gt;10), K835, "")</f>
        <v/>
      </c>
      <c r="V835" t="str">
        <f>IF(AND(P835&lt;&gt;"", P835&gt;=DATE(YEAR(P835),MONTH(P835),1), SUMIFS($K:$K, $C:$C, C835, $P:$P, "&gt;="&amp;DATE(YEAR(P835),MONTH(P835),1), $P:$P, "&lt;="&amp;EOMONTH(P835,0))&gt;10), YEAR(P835), "")</f>
        <v/>
      </c>
      <c r="W835" t="str">
        <f>IF(AND(P835&lt;&gt;"", P835&gt;=DATE(YEAR(P835),MONTH(P835),1), SUMIFS($K:$K, $C:$C, C835, $P:$P, "&gt;="&amp;DATE(YEAR(P835),MONTH(P835),1), $P:$P, "&lt;="&amp;EOMONTH(P835,0))&gt;10), TEXT(P835, "MMMM"), "")</f>
        <v/>
      </c>
      <c r="X835" t="str" cm="1">
        <f t="array" ref="X835">IF(AND(P835&lt;&gt;"", P835&gt;=DATE(YEAR(P835),MONTH(P835),1), SUMIFS($K:$K, $C:$C, C835, $P:$P, "&gt;="&amp;DATE(YEAR(P835),MONTH(P835),1), $P:$P, "&lt;="&amp;EOMONTH(P835,0))&gt;10), _xlfn.TEXTJOIN(", ", TRUE, _xlfn._xlws.FILTER($R:$R, ($C:$C=C835) * ($P:$P&gt;=DATE(YEAR(P835),MONTH(P835),1)) * ($P:$P&lt;=EOMONTH(P835,0)))), "")</f>
        <v/>
      </c>
      <c r="Y835" t="str" cm="1">
        <f t="array" ref="Y835">IF(AND(P835&lt;&gt;"", P835&gt;=DATE(YEAR(P835),MONTH(P835),1), SUMIFS($K:$K, $C:$C, C835, $P:$P, "&gt;="&amp;DATE(YEAR(P835),MONTH(P835),1), $P:$P, "&lt;="&amp;EOMONTH(P835,0))&gt;10), _xlfn.TEXTJOIN(", ", TRUE, _xlfn._xlws.FILTER($S:$S, ($C:$C=C835) * ($P:$P&gt;=DATE(YEAR(P835),MONTH(P835),1)) * ($P:$P&lt;=EOMONTH(P835,0)))), "")</f>
        <v/>
      </c>
    </row>
    <row r="836" spans="1:25" x14ac:dyDescent="0.25">
      <c r="A836" s="83">
        <v>829</v>
      </c>
      <c r="B836" s="111" t="s">
        <v>26038</v>
      </c>
      <c r="C836" s="159" t="str">
        <f>_xlfn.XLOOKUP(D836,[1]!Data[CEDULA],[1]!Data[Nombre Completo],"No Existe",0,1)</f>
        <v>OSIRIS DEL SOCORRO CHARRIS PADILLA</v>
      </c>
      <c r="D836" s="162">
        <v>22510528</v>
      </c>
      <c r="E836" s="139">
        <f>IFERROR(_xlfn.NUMBERVALUE(Data[[#This Row],[CEDULA ]],",","."),_xlfn.NUMBERVALUE(Data[[#This Row],[CEDULA ]],".",","))</f>
        <v>22510528</v>
      </c>
      <c r="F836" s="139" t="str">
        <f>_xlfn.XLOOKUP(E836,[1]!Data[CEDULA],[1]!Data[CARGO],"No Existe",0,1)</f>
        <v>SUPERNUMERARIO(A)</v>
      </c>
      <c r="G836" s="24" t="str">
        <f>_xlfn.XLOOKUP(E836,[1]!Data[CEDULA],[1]!Data[EMPRESA DONDE PRESTA SERVICIO],"No Existe",0,1)</f>
        <v>COMFAMILIAR ATLANTICO</v>
      </c>
      <c r="H836" s="24" t="str">
        <f>_xlfn.XLOOKUP(E836,[1]!Data[CEDULA],[1]!Data[UBICACIÓN],"No Existe",0,1)</f>
        <v>CENTRO RECREACIONAL TURIPANA</v>
      </c>
      <c r="I836" s="24" t="s">
        <v>25911</v>
      </c>
      <c r="J836" s="111" t="str">
        <f>UPPER(TEXT(Data[[#This Row],[F. INICIO]],"mmmm"))</f>
        <v>DICIEMBRE</v>
      </c>
      <c r="K836" s="13">
        <v>4</v>
      </c>
      <c r="L836" s="11" t="s">
        <v>5</v>
      </c>
      <c r="M836" s="11" t="s">
        <v>25630</v>
      </c>
      <c r="N836" s="141" t="str">
        <f>_xlfn.XLOOKUP(D836,[1]!Data[CEDULA],[1]!Data[EPS/SURA],"No Existe",0,1)</f>
        <v>NUEVA E.P.S.</v>
      </c>
      <c r="O836" s="11">
        <f>YEAR(Data[[#This Row],[F. INICIO]])</f>
        <v>2017</v>
      </c>
      <c r="P836" s="19">
        <v>43096</v>
      </c>
      <c r="Q836" s="19">
        <v>43100</v>
      </c>
      <c r="R836" s="24" t="s">
        <v>7682</v>
      </c>
      <c r="S836" s="92" t="str">
        <f>IF(Data[[#This Row],[TIPO DE INCAPACIDAD]]="LICENCIA DE PATERNIDAD","Licencia de paternidad",IF(Data[[#This Row],[TIPO DE INCAPACIDAD]]="LICENCIA DE LUTO","Licencia de Luto",_xlfn.IFNA(VLOOKUP(R836,'CIE-10 PARA RIPS'!$A$6:B14001,2,0),"No especificado")))</f>
        <v>Lumbago no especificado</v>
      </c>
      <c r="T836" t="str">
        <f>IF(P836&lt;&gt;"", IF(P836&gt;0, IF(P836&lt;=DATE(YEAR(P836),MONTH(P836),DAY(P836)), IF(P836&gt;=DATE(YEAR(P836),MONTH(P836),1), IF(K836&gt;10, C836, IF(SUMIFS($K:$K, $C:$C, C836, $P:$P, "&gt;="&amp;DATE(YEAR(P836),MONTH(P836),1), $P:$P, "&lt;="&amp;EOMONTH(P836,0))&gt;10, C836, "")), ""))), "")</f>
        <v/>
      </c>
      <c r="U836" t="str">
        <f>IF(AND(P836&lt;&gt;"", P836&gt;=DATE(YEAR(P836),MONTH(P836),1), SUMIFS($K:$K, $C:$C, C836, $P:$P, "&gt;="&amp;DATE(YEAR(P836),MONTH(P836),1), $P:$P, "&lt;="&amp;EOMONTH(P836,0))&gt;10), K836, "")</f>
        <v/>
      </c>
      <c r="V836" t="str">
        <f>IF(AND(P836&lt;&gt;"", P836&gt;=DATE(YEAR(P836),MONTH(P836),1), SUMIFS($K:$K, $C:$C, C836, $P:$P, "&gt;="&amp;DATE(YEAR(P836),MONTH(P836),1), $P:$P, "&lt;="&amp;EOMONTH(P836,0))&gt;10), YEAR(P836), "")</f>
        <v/>
      </c>
      <c r="W836" t="str">
        <f>IF(AND(P836&lt;&gt;"", P836&gt;=DATE(YEAR(P836),MONTH(P836),1), SUMIFS($K:$K, $C:$C, C836, $P:$P, "&gt;="&amp;DATE(YEAR(P836),MONTH(P836),1), $P:$P, "&lt;="&amp;EOMONTH(P836,0))&gt;10), TEXT(P836, "MMMM"), "")</f>
        <v/>
      </c>
      <c r="X836" t="str" cm="1">
        <f t="array" ref="X836">IF(AND(P836&lt;&gt;"", P836&gt;=DATE(YEAR(P836),MONTH(P836),1), SUMIFS($K:$K, $C:$C, C836, $P:$P, "&gt;="&amp;DATE(YEAR(P836),MONTH(P836),1), $P:$P, "&lt;="&amp;EOMONTH(P836,0))&gt;10), _xlfn.TEXTJOIN(", ", TRUE, _xlfn._xlws.FILTER($R:$R, ($C:$C=C836) * ($P:$P&gt;=DATE(YEAR(P836),MONTH(P836),1)) * ($P:$P&lt;=EOMONTH(P836,0)))), "")</f>
        <v/>
      </c>
      <c r="Y836" t="str" cm="1">
        <f t="array" ref="Y836">IF(AND(P836&lt;&gt;"", P836&gt;=DATE(YEAR(P836),MONTH(P836),1), SUMIFS($K:$K, $C:$C, C836, $P:$P, "&gt;="&amp;DATE(YEAR(P836),MONTH(P836),1), $P:$P, "&lt;="&amp;EOMONTH(P836,0))&gt;10), _xlfn.TEXTJOIN(", ", TRUE, _xlfn._xlws.FILTER($S:$S, ($C:$C=C836) * ($P:$P&gt;=DATE(YEAR(P836),MONTH(P836),1)) * ($P:$P&lt;=EOMONTH(P836,0)))), "")</f>
        <v/>
      </c>
    </row>
    <row r="837" spans="1:25" x14ac:dyDescent="0.25">
      <c r="A837" s="83">
        <v>830</v>
      </c>
      <c r="B837" s="111" t="s">
        <v>26038</v>
      </c>
      <c r="C837" s="159" t="str">
        <f>_xlfn.XLOOKUP(D837,[1]!Data[CEDULA],[1]!Data[Nombre Completo],"No Existe",0,1)</f>
        <v>OSIRIS DEL SOCORRO CHARRIS PADILLA</v>
      </c>
      <c r="D837" s="162">
        <v>22510528</v>
      </c>
      <c r="E837" s="139">
        <f>IFERROR(_xlfn.NUMBERVALUE(Data[[#This Row],[CEDULA ]],",","."),_xlfn.NUMBERVALUE(Data[[#This Row],[CEDULA ]],".",","))</f>
        <v>22510528</v>
      </c>
      <c r="F837" s="139" t="str">
        <f>_xlfn.XLOOKUP(E837,[1]!Data[CEDULA],[1]!Data[CARGO],"No Existe",0,1)</f>
        <v>SUPERNUMERARIO(A)</v>
      </c>
      <c r="G837" s="24" t="str">
        <f>_xlfn.XLOOKUP(E837,[1]!Data[CEDULA],[1]!Data[EMPRESA DONDE PRESTA SERVICIO],"No Existe",0,1)</f>
        <v>COMFAMILIAR ATLANTICO</v>
      </c>
      <c r="H837" s="24" t="str">
        <f>_xlfn.XLOOKUP(E837,[1]!Data[CEDULA],[1]!Data[UBICACIÓN],"No Existe",0,1)</f>
        <v>CENTRO RECREACIONAL TURIPANA</v>
      </c>
      <c r="I837" s="24" t="s">
        <v>25911</v>
      </c>
      <c r="J837" s="111" t="str">
        <f>UPPER(TEXT(Data[[#This Row],[F. INICIO]],"mmmm"))</f>
        <v>ENERO</v>
      </c>
      <c r="K837" s="13">
        <v>4</v>
      </c>
      <c r="L837" s="11" t="s">
        <v>5</v>
      </c>
      <c r="M837" s="11" t="s">
        <v>25630</v>
      </c>
      <c r="N837" s="141" t="str">
        <f>_xlfn.XLOOKUP(D837,[1]!Data[CEDULA],[1]!Data[EPS/SURA],"No Existe",0,1)</f>
        <v>NUEVA E.P.S.</v>
      </c>
      <c r="O837" s="11">
        <f>YEAR(Data[[#This Row],[F. INICIO]])</f>
        <v>2018</v>
      </c>
      <c r="P837" s="19">
        <v>43101</v>
      </c>
      <c r="Q837" s="19">
        <v>43104</v>
      </c>
      <c r="R837" s="24" t="s">
        <v>7682</v>
      </c>
      <c r="S837" s="92" t="str">
        <f>IF(Data[[#This Row],[TIPO DE INCAPACIDAD]]="LICENCIA DE PATERNIDAD","Licencia de paternidad",IF(Data[[#This Row],[TIPO DE INCAPACIDAD]]="LICENCIA DE LUTO","Licencia de Luto",_xlfn.IFNA(VLOOKUP(R837,'CIE-10 PARA RIPS'!$A$6:B14002,2,0),"No especificado")))</f>
        <v>Lumbago no especificado</v>
      </c>
      <c r="T837" t="str">
        <f>IF(P837&lt;&gt;"", IF(P837&gt;0, IF(P837&lt;=DATE(YEAR(P837),MONTH(P837),DAY(P837)), IF(P837&gt;=DATE(YEAR(P837),MONTH(P837),1), IF(K837&gt;10, C837, IF(SUMIFS($K:$K, $C:$C, C837, $P:$P, "&gt;="&amp;DATE(YEAR(P837),MONTH(P837),1), $P:$P, "&lt;="&amp;EOMONTH(P837,0))&gt;10, C837, "")), ""))), "")</f>
        <v/>
      </c>
      <c r="U837" t="str">
        <f>IF(AND(P837&lt;&gt;"", P837&gt;=DATE(YEAR(P837),MONTH(P837),1), SUMIFS($K:$K, $C:$C, C837, $P:$P, "&gt;="&amp;DATE(YEAR(P837),MONTH(P837),1), $P:$P, "&lt;="&amp;EOMONTH(P837,0))&gt;10), K837, "")</f>
        <v/>
      </c>
      <c r="V837" t="str">
        <f>IF(AND(P837&lt;&gt;"", P837&gt;=DATE(YEAR(P837),MONTH(P837),1), SUMIFS($K:$K, $C:$C, C837, $P:$P, "&gt;="&amp;DATE(YEAR(P837),MONTH(P837),1), $P:$P, "&lt;="&amp;EOMONTH(P837,0))&gt;10), YEAR(P837), "")</f>
        <v/>
      </c>
      <c r="W837" t="str">
        <f>IF(AND(P837&lt;&gt;"", P837&gt;=DATE(YEAR(P837),MONTH(P837),1), SUMIFS($K:$K, $C:$C, C837, $P:$P, "&gt;="&amp;DATE(YEAR(P837),MONTH(P837),1), $P:$P, "&lt;="&amp;EOMONTH(P837,0))&gt;10), TEXT(P837, "MMMM"), "")</f>
        <v/>
      </c>
      <c r="X837" t="str" cm="1">
        <f t="array" ref="X837">IF(AND(P837&lt;&gt;"", P837&gt;=DATE(YEAR(P837),MONTH(P837),1), SUMIFS($K:$K, $C:$C, C837, $P:$P, "&gt;="&amp;DATE(YEAR(P837),MONTH(P837),1), $P:$P, "&lt;="&amp;EOMONTH(P837,0))&gt;10), _xlfn.TEXTJOIN(", ", TRUE, _xlfn._xlws.FILTER($R:$R, ($C:$C=C837) * ($P:$P&gt;=DATE(YEAR(P837),MONTH(P837),1)) * ($P:$P&lt;=EOMONTH(P837,0)))), "")</f>
        <v/>
      </c>
      <c r="Y837" t="str" cm="1">
        <f t="array" ref="Y837">IF(AND(P837&lt;&gt;"", P837&gt;=DATE(YEAR(P837),MONTH(P837),1), SUMIFS($K:$K, $C:$C, C837, $P:$P, "&gt;="&amp;DATE(YEAR(P837),MONTH(P837),1), $P:$P, "&lt;="&amp;EOMONTH(P837,0))&gt;10), _xlfn.TEXTJOIN(", ", TRUE, _xlfn._xlws.FILTER($S:$S, ($C:$C=C837) * ($P:$P&gt;=DATE(YEAR(P837),MONTH(P837),1)) * ($P:$P&lt;=EOMONTH(P837,0)))), "")</f>
        <v/>
      </c>
    </row>
    <row r="838" spans="1:25" x14ac:dyDescent="0.25">
      <c r="A838" s="83">
        <v>831</v>
      </c>
      <c r="B838" s="111" t="s">
        <v>26038</v>
      </c>
      <c r="C838" s="159" t="str">
        <f>_xlfn.XLOOKUP(D838,[1]!Data[CEDULA],[1]!Data[Nombre Completo],"No Existe",0,1)</f>
        <v>CARLOS ALBERTO TORRES LEON</v>
      </c>
      <c r="D838" s="162">
        <v>72051803</v>
      </c>
      <c r="E838" s="139">
        <f>IFERROR(_xlfn.NUMBERVALUE(Data[[#This Row],[CEDULA ]],",","."),_xlfn.NUMBERVALUE(Data[[#This Row],[CEDULA ]],".",","))</f>
        <v>72051803</v>
      </c>
      <c r="F838" s="139" t="str">
        <f>_xlfn.XLOOKUP(E838,[1]!Data[CEDULA],[1]!Data[CARGO],"No Existe",0,1)</f>
        <v>BARMAN</v>
      </c>
      <c r="G838" s="24" t="str">
        <f>_xlfn.XLOOKUP(E838,[1]!Data[CEDULA],[1]!Data[EMPRESA DONDE PRESTA SERVICIO],"No Existe",0,1)</f>
        <v>COMFAMILIAR ATLANTICO</v>
      </c>
      <c r="H838" s="24" t="str">
        <f>_xlfn.XLOOKUP(E838,[1]!Data[CEDULA],[1]!Data[UBICACIÓN],"No Existe",0,1)</f>
        <v>SEDE CARIBE</v>
      </c>
      <c r="I838" s="24" t="s">
        <v>25912</v>
      </c>
      <c r="J838" s="111" t="str">
        <f>UPPER(TEXT(Data[[#This Row],[F. INICIO]],"mmmm"))</f>
        <v>DICIEMBRE</v>
      </c>
      <c r="K838" s="13">
        <v>1</v>
      </c>
      <c r="L838" s="11" t="s">
        <v>5</v>
      </c>
      <c r="M838" s="11" t="s">
        <v>25630</v>
      </c>
      <c r="N838" s="141" t="str">
        <f>_xlfn.XLOOKUP(D838,[1]!Data[CEDULA],[1]!Data[EPS/SURA],"No Existe",0,1)</f>
        <v>E.P.S SANITAS</v>
      </c>
      <c r="O838" s="11">
        <f>YEAR(Data[[#This Row],[F. INICIO]])</f>
        <v>2017</v>
      </c>
      <c r="P838" s="19">
        <v>43100</v>
      </c>
      <c r="Q838" s="19">
        <v>43100</v>
      </c>
      <c r="R838" s="24" t="s">
        <v>9886</v>
      </c>
      <c r="S838" s="92" t="str">
        <f>IF(Data[[#This Row],[TIPO DE INCAPACIDAD]]="LICENCIA DE PATERNIDAD","Licencia de paternidad",IF(Data[[#This Row],[TIPO DE INCAPACIDAD]]="LICENCIA DE LUTO","Licencia de Luto",_xlfn.IFNA(VLOOKUP(R838,'CIE-10 PARA RIPS'!$A$6:B14003,2,0),"No especificado")))</f>
        <v>Cefalea debida a tension</v>
      </c>
      <c r="T838" t="str">
        <f>IF(P838&lt;&gt;"", IF(P838&gt;0, IF(P838&lt;=DATE(YEAR(P838),MONTH(P838),DAY(P838)), IF(P838&gt;=DATE(YEAR(P838),MONTH(P838),1), IF(K838&gt;10, C838, IF(SUMIFS($K:$K, $C:$C, C838, $P:$P, "&gt;="&amp;DATE(YEAR(P838),MONTH(P838),1), $P:$P, "&lt;="&amp;EOMONTH(P838,0))&gt;10, C838, "")), ""))), "")</f>
        <v/>
      </c>
      <c r="U838" t="str">
        <f>IF(AND(P838&lt;&gt;"", P838&gt;=DATE(YEAR(P838),MONTH(P838),1), SUMIFS($K:$K, $C:$C, C838, $P:$P, "&gt;="&amp;DATE(YEAR(P838),MONTH(P838),1), $P:$P, "&lt;="&amp;EOMONTH(P838,0))&gt;10), K838, "")</f>
        <v/>
      </c>
      <c r="V838" t="str">
        <f>IF(AND(P838&lt;&gt;"", P838&gt;=DATE(YEAR(P838),MONTH(P838),1), SUMIFS($K:$K, $C:$C, C838, $P:$P, "&gt;="&amp;DATE(YEAR(P838),MONTH(P838),1), $P:$P, "&lt;="&amp;EOMONTH(P838,0))&gt;10), YEAR(P838), "")</f>
        <v/>
      </c>
      <c r="W838" t="str">
        <f>IF(AND(P838&lt;&gt;"", P838&gt;=DATE(YEAR(P838),MONTH(P838),1), SUMIFS($K:$K, $C:$C, C838, $P:$P, "&gt;="&amp;DATE(YEAR(P838),MONTH(P838),1), $P:$P, "&lt;="&amp;EOMONTH(P838,0))&gt;10), TEXT(P838, "MMMM"), "")</f>
        <v/>
      </c>
      <c r="X838" t="str" cm="1">
        <f t="array" ref="X838">IF(AND(P838&lt;&gt;"", P838&gt;=DATE(YEAR(P838),MONTH(P838),1), SUMIFS($K:$K, $C:$C, C838, $P:$P, "&gt;="&amp;DATE(YEAR(P838),MONTH(P838),1), $P:$P, "&lt;="&amp;EOMONTH(P838,0))&gt;10), _xlfn.TEXTJOIN(", ", TRUE, _xlfn._xlws.FILTER($R:$R, ($C:$C=C838) * ($P:$P&gt;=DATE(YEAR(P838),MONTH(P838),1)) * ($P:$P&lt;=EOMONTH(P838,0)))), "")</f>
        <v/>
      </c>
      <c r="Y838" t="str" cm="1">
        <f t="array" ref="Y838">IF(AND(P838&lt;&gt;"", P838&gt;=DATE(YEAR(P838),MONTH(P838),1), SUMIFS($K:$K, $C:$C, C838, $P:$P, "&gt;="&amp;DATE(YEAR(P838),MONTH(P838),1), $P:$P, "&lt;="&amp;EOMONTH(P838,0))&gt;10), _xlfn.TEXTJOIN(", ", TRUE, _xlfn._xlws.FILTER($S:$S, ($C:$C=C838) * ($P:$P&gt;=DATE(YEAR(P838),MONTH(P838),1)) * ($P:$P&lt;=EOMONTH(P838,0)))), "")</f>
        <v/>
      </c>
    </row>
    <row r="839" spans="1:25" x14ac:dyDescent="0.25">
      <c r="A839" s="83">
        <v>832</v>
      </c>
      <c r="B839" s="111" t="s">
        <v>26038</v>
      </c>
      <c r="C839" s="159" t="str">
        <f>_xlfn.XLOOKUP(D839,[1]!Data[CEDULA],[1]!Data[Nombre Completo],"No Existe",0,1)</f>
        <v>CARLOS ALBERTO TORRES LEON</v>
      </c>
      <c r="D839" s="164">
        <v>72051803</v>
      </c>
      <c r="E839" s="141">
        <f>IFERROR(_xlfn.NUMBERVALUE(Data[[#This Row],[CEDULA ]],",","."),_xlfn.NUMBERVALUE(Data[[#This Row],[CEDULA ]],".",","))</f>
        <v>72051803</v>
      </c>
      <c r="F839" s="141" t="str">
        <f>_xlfn.XLOOKUP(E839,[1]!Data[CEDULA],[1]!Data[CARGO],"No Existe",0,1)</f>
        <v>BARMAN</v>
      </c>
      <c r="G839" s="111" t="str">
        <f>_xlfn.XLOOKUP(E839,[1]!Data[CEDULA],[1]!Data[EMPRESA DONDE PRESTA SERVICIO],"No Existe",0,1)</f>
        <v>COMFAMILIAR ATLANTICO</v>
      </c>
      <c r="H839" s="111" t="str">
        <f>_xlfn.XLOOKUP(E839,[1]!Data[CEDULA],[1]!Data[UBICACIÓN],"No Existe",0,1)</f>
        <v>SEDE CARIBE</v>
      </c>
      <c r="I839" s="111" t="s">
        <v>25912</v>
      </c>
      <c r="J839" s="111" t="str">
        <f>UPPER(TEXT(Data[[#This Row],[F. INICIO]],"mmmm"))</f>
        <v>ENERO</v>
      </c>
      <c r="K839" s="113">
        <v>1</v>
      </c>
      <c r="L839" s="11" t="s">
        <v>5</v>
      </c>
      <c r="M839" s="11" t="s">
        <v>25630</v>
      </c>
      <c r="N839" s="141" t="str">
        <f>_xlfn.XLOOKUP(D839,[1]!Data[CEDULA],[1]!Data[EPS/SURA],"No Existe",0,1)</f>
        <v>E.P.S SANITAS</v>
      </c>
      <c r="O839" s="112">
        <f>YEAR(Data[[#This Row],[F. INICIO]])</f>
        <v>2018</v>
      </c>
      <c r="P839" s="114">
        <v>43101</v>
      </c>
      <c r="Q839" s="114">
        <v>43101</v>
      </c>
      <c r="R839" s="24" t="s">
        <v>9886</v>
      </c>
      <c r="S839" s="92" t="str">
        <f>IF(Data[[#This Row],[TIPO DE INCAPACIDAD]]="LICENCIA DE PATERNIDAD","Licencia de paternidad",IF(Data[[#This Row],[TIPO DE INCAPACIDAD]]="LICENCIA DE LUTO","Licencia de Luto",_xlfn.IFNA(VLOOKUP(R839,'CIE-10 PARA RIPS'!$A$6:B14004,2,0),"No especificado")))</f>
        <v>Cefalea debida a tension</v>
      </c>
      <c r="T839" t="str">
        <f>IF(P839&lt;&gt;"", IF(P839&gt;0, IF(P839&lt;=DATE(YEAR(P839),MONTH(P839),DAY(P839)), IF(P839&gt;=DATE(YEAR(P839),MONTH(P839),1), IF(K839&gt;10, C839, IF(SUMIFS($K:$K, $C:$C, C839, $P:$P, "&gt;="&amp;DATE(YEAR(P839),MONTH(P839),1), $P:$P, "&lt;="&amp;EOMONTH(P839,0))&gt;10, C839, "")), ""))), "")</f>
        <v>CARLOS ALBERTO TORRES LEON</v>
      </c>
      <c r="U839">
        <f>IF(AND(P839&lt;&gt;"", P839&gt;=DATE(YEAR(P839),MONTH(P839),1), SUMIFS($K:$K, $C:$C, C839, $P:$P, "&gt;="&amp;DATE(YEAR(P839),MONTH(P839),1), $P:$P, "&lt;="&amp;EOMONTH(P839,0))&gt;10), K839, "")</f>
        <v>1</v>
      </c>
      <c r="V839">
        <f>IF(AND(P839&lt;&gt;"", P839&gt;=DATE(YEAR(P839),MONTH(P839),1), SUMIFS($K:$K, $C:$C, C839, $P:$P, "&gt;="&amp;DATE(YEAR(P839),MONTH(P839),1), $P:$P, "&lt;="&amp;EOMONTH(P839,0))&gt;10), YEAR(P839), "")</f>
        <v>2018</v>
      </c>
      <c r="W839" t="str">
        <f>IF(AND(P839&lt;&gt;"", P839&gt;=DATE(YEAR(P839),MONTH(P839),1), SUMIFS($K:$K, $C:$C, C839, $P:$P, "&gt;="&amp;DATE(YEAR(P839),MONTH(P839),1), $P:$P, "&lt;="&amp;EOMONTH(P839,0))&gt;10), TEXT(P839, "MMMM"), "")</f>
        <v>enero</v>
      </c>
      <c r="X839" t="str" cm="1">
        <f t="array" ref="X839">IF(AND(P839&lt;&gt;"", P839&gt;=DATE(YEAR(P839),MONTH(P839),1), SUMIFS($K:$K, $C:$C, C839, $P:$P, "&gt;="&amp;DATE(YEAR(P839),MONTH(P839),1), $P:$P, "&lt;="&amp;EOMONTH(P839,0))&gt;10), _xlfn.TEXTJOIN(", ", TRUE, _xlfn._xlws.FILTER($R:$R, ($C:$C=C839) * ($P:$P&gt;=DATE(YEAR(P839),MONTH(P839),1)) * ($P:$P&lt;=EOMONTH(P839,0)))), "")</f>
        <v>D142, G442, D141, G442</v>
      </c>
      <c r="Y839" t="str" cm="1">
        <f t="array" ref="Y839">IF(AND(P839&lt;&gt;"", P839&gt;=DATE(YEAR(P839),MONTH(P839),1), SUMIFS($K:$K, $C:$C, C839, $P:$P, "&gt;="&amp;DATE(YEAR(P839),MONTH(P839),1), $P:$P, "&lt;="&amp;EOMONTH(P839,0))&gt;10), _xlfn.TEXTJOIN(", ", TRUE, _xlfn._xlws.FILTER($S:$S, ($C:$C=C839) * ($P:$P&gt;=DATE(YEAR(P839),MONTH(P839),1)) * ($P:$P&lt;=EOMONTH(P839,0)))), "")</f>
        <v>Tumor benigno de la traquea, Cefalea debida a tension, Tumor benigno de la laringe, Cefalea debida a tension</v>
      </c>
    </row>
    <row r="840" spans="1:25" x14ac:dyDescent="0.25">
      <c r="A840" s="83">
        <v>833</v>
      </c>
      <c r="B840" s="111" t="s">
        <v>26038</v>
      </c>
      <c r="C840" s="159" t="str">
        <f>_xlfn.XLOOKUP(D840,[1]!Data[CEDULA],[1]!Data[Nombre Completo],"No Existe",0,1)</f>
        <v>EDGARDO JOSE CASTRO SANDOVAL</v>
      </c>
      <c r="D840">
        <v>72293897</v>
      </c>
      <c r="E840" s="140">
        <f>IFERROR(_xlfn.NUMBERVALUE(Data[[#This Row],[CEDULA ]],",","."),_xlfn.NUMBERVALUE(Data[[#This Row],[CEDULA ]],".",","))</f>
        <v>72293897</v>
      </c>
      <c r="F840" s="140" t="str">
        <f>_xlfn.XLOOKUP(E840,[1]!Data[CEDULA],[1]!Data[CARGO],"No Existe",0,1)</f>
        <v>SUPERNUMERARIO(A)</v>
      </c>
      <c r="G840" s="5" t="str">
        <f>_xlfn.XLOOKUP(E840,[1]!Data[CEDULA],[1]!Data[EMPRESA DONDE PRESTA SERVICIO],"No Existe",0,1)</f>
        <v>COMFAMILIAR ATLANTICO</v>
      </c>
      <c r="H840" s="5" t="str">
        <f>_xlfn.XLOOKUP(E840,[1]!Data[CEDULA],[1]!Data[UBICACIÓN],"No Existe",0,1)</f>
        <v>CENTRO RECREACIONAL TURIPANA</v>
      </c>
      <c r="I840" s="5" t="s">
        <v>25912</v>
      </c>
      <c r="J840" s="111" t="str">
        <f>UPPER(TEXT(Data[[#This Row],[F. INICIO]],"mmmm"))</f>
        <v>JUNIO</v>
      </c>
      <c r="K840" s="9">
        <v>4</v>
      </c>
      <c r="L840" s="11" t="s">
        <v>5</v>
      </c>
      <c r="M840" s="11" t="s">
        <v>25630</v>
      </c>
      <c r="N840" s="141" t="str">
        <f>_xlfn.XLOOKUP(D840,[1]!Data[CEDULA],[1]!Data[EPS/SURA],"No Existe",0,1)</f>
        <v>EPS/SURA</v>
      </c>
      <c r="O840" s="5">
        <f>YEAR(Data[[#This Row],[F. INICIO]])</f>
        <v>2016</v>
      </c>
      <c r="P840" s="17">
        <v>42548</v>
      </c>
      <c r="Q840" s="18">
        <v>42551</v>
      </c>
      <c r="R840" s="6" t="s">
        <v>22</v>
      </c>
      <c r="S840" s="92" t="str">
        <f>IF(Data[[#This Row],[TIPO DE INCAPACIDAD]]="LICENCIA DE PATERNIDAD","Licencia de paternidad",IF(Data[[#This Row],[TIPO DE INCAPACIDAD]]="LICENCIA DE LUTO","Licencia de Luto",_xlfn.IFNA(VLOOKUP(R840,'CIE-10 PARA RIPS'!$A$6:B14005,2,0),"No especificado")))</f>
        <v>ulcera gastrica, aguda con hemorragia</v>
      </c>
      <c r="T840" t="str">
        <f>IF(P840&lt;&gt;"", IF(P840&gt;0, IF(P840&lt;=DATE(YEAR(P840),MONTH(P840),DAY(P840)), IF(P840&gt;=DATE(YEAR(P840),MONTH(P840),1), IF(K840&gt;10, C840, IF(SUMIFS($K:$K, $C:$C, C840, $P:$P, "&gt;="&amp;DATE(YEAR(P840),MONTH(P840),1), $P:$P, "&lt;="&amp;EOMONTH(P840,0))&gt;10, C840, "")), ""))), "")</f>
        <v/>
      </c>
      <c r="U840" t="str">
        <f>IF(AND(P840&lt;&gt;"", P840&gt;=DATE(YEAR(P840),MONTH(P840),1), SUMIFS($K:$K, $C:$C, C840, $P:$P, "&gt;="&amp;DATE(YEAR(P840),MONTH(P840),1), $P:$P, "&lt;="&amp;EOMONTH(P840,0))&gt;10), K840, "")</f>
        <v/>
      </c>
      <c r="V840" t="str">
        <f>IF(AND(P840&lt;&gt;"", P840&gt;=DATE(YEAR(P840),MONTH(P840),1), SUMIFS($K:$K, $C:$C, C840, $P:$P, "&gt;="&amp;DATE(YEAR(P840),MONTH(P840),1), $P:$P, "&lt;="&amp;EOMONTH(P840,0))&gt;10), YEAR(P840), "")</f>
        <v/>
      </c>
      <c r="W840" t="str">
        <f>IF(AND(P840&lt;&gt;"", P840&gt;=DATE(YEAR(P840),MONTH(P840),1), SUMIFS($K:$K, $C:$C, C840, $P:$P, "&gt;="&amp;DATE(YEAR(P840),MONTH(P840),1), $P:$P, "&lt;="&amp;EOMONTH(P840,0))&gt;10), TEXT(P840, "MMMM"), "")</f>
        <v/>
      </c>
      <c r="X840" t="str" cm="1">
        <f t="array" ref="X840">IF(AND(P840&lt;&gt;"", P840&gt;=DATE(YEAR(P840),MONTH(P840),1), SUMIFS($K:$K, $C:$C, C840, $P:$P, "&gt;="&amp;DATE(YEAR(P840),MONTH(P840),1), $P:$P, "&lt;="&amp;EOMONTH(P840,0))&gt;10), _xlfn.TEXTJOIN(", ", TRUE, _xlfn._xlws.FILTER($R:$R, ($C:$C=C840) * ($P:$P&gt;=DATE(YEAR(P840),MONTH(P840),1)) * ($P:$P&lt;=EOMONTH(P840,0)))), "")</f>
        <v/>
      </c>
      <c r="Y840" t="str" cm="1">
        <f t="array" ref="Y840">IF(AND(P840&lt;&gt;"", P840&gt;=DATE(YEAR(P840),MONTH(P840),1), SUMIFS($K:$K, $C:$C, C840, $P:$P, "&gt;="&amp;DATE(YEAR(P840),MONTH(P840),1), $P:$P, "&lt;="&amp;EOMONTH(P840,0))&gt;10), _xlfn.TEXTJOIN(", ", TRUE, _xlfn._xlws.FILTER($S:$S, ($C:$C=C840) * ($P:$P&gt;=DATE(YEAR(P840),MONTH(P840),1)) * ($P:$P&lt;=EOMONTH(P840,0)))), "")</f>
        <v/>
      </c>
    </row>
    <row r="841" spans="1:25" x14ac:dyDescent="0.25">
      <c r="A841" s="83">
        <v>834</v>
      </c>
      <c r="B841" s="111" t="s">
        <v>26038</v>
      </c>
      <c r="C841" s="159" t="str">
        <f>_xlfn.XLOOKUP(D841,[1]!Data[CEDULA],[1]!Data[Nombre Completo],"No Existe",0,1)</f>
        <v>EDGARDO JOSE CASTRO SANDOVAL</v>
      </c>
      <c r="D841">
        <v>72293897</v>
      </c>
      <c r="E841" s="140">
        <f>IFERROR(_xlfn.NUMBERVALUE(Data[[#This Row],[CEDULA ]],",","."),_xlfn.NUMBERVALUE(Data[[#This Row],[CEDULA ]],".",","))</f>
        <v>72293897</v>
      </c>
      <c r="F841" s="140" t="str">
        <f>_xlfn.XLOOKUP(E841,[1]!Data[CEDULA],[1]!Data[CARGO],"No Existe",0,1)</f>
        <v>SUPERNUMERARIO(A)</v>
      </c>
      <c r="G841" s="5" t="str">
        <f>_xlfn.XLOOKUP(E841,[1]!Data[CEDULA],[1]!Data[EMPRESA DONDE PRESTA SERVICIO],"No Existe",0,1)</f>
        <v>COMFAMILIAR ATLANTICO</v>
      </c>
      <c r="H841" s="5" t="str">
        <f>_xlfn.XLOOKUP(E841,[1]!Data[CEDULA],[1]!Data[UBICACIÓN],"No Existe",0,1)</f>
        <v>CENTRO RECREACIONAL TURIPANA</v>
      </c>
      <c r="I841" s="5" t="s">
        <v>25912</v>
      </c>
      <c r="J841" s="111" t="str">
        <f>UPPER(TEXT(Data[[#This Row],[F. INICIO]],"mmmm"))</f>
        <v>JULIO</v>
      </c>
      <c r="K841" s="9">
        <v>30</v>
      </c>
      <c r="L841" s="11" t="s">
        <v>5</v>
      </c>
      <c r="M841" s="11" t="s">
        <v>25630</v>
      </c>
      <c r="N841" s="141" t="str">
        <f>_xlfn.XLOOKUP(D841,[1]!Data[CEDULA],[1]!Data[EPS/SURA],"No Existe",0,1)</f>
        <v>EPS/SURA</v>
      </c>
      <c r="O841" s="5">
        <f>YEAR(Data[[#This Row],[F. INICIO]])</f>
        <v>2016</v>
      </c>
      <c r="P841" s="17">
        <v>42552</v>
      </c>
      <c r="Q841" s="18">
        <v>42581</v>
      </c>
      <c r="R841" s="6" t="s">
        <v>22</v>
      </c>
      <c r="S841" s="92" t="str">
        <f>IF(Data[[#This Row],[TIPO DE INCAPACIDAD]]="LICENCIA DE PATERNIDAD","Licencia de paternidad",IF(Data[[#This Row],[TIPO DE INCAPACIDAD]]="LICENCIA DE LUTO","Licencia de Luto",_xlfn.IFNA(VLOOKUP(R841,'CIE-10 PARA RIPS'!$A$6:B14006,2,0),"No especificado")))</f>
        <v>ulcera gastrica, aguda con hemorragia</v>
      </c>
      <c r="T841" t="str">
        <f>IF(P841&lt;&gt;"", IF(P841&gt;0, IF(P841&lt;=DATE(YEAR(P841),MONTH(P841),DAY(P841)), IF(P841&gt;=DATE(YEAR(P841),MONTH(P841),1), IF(K841&gt;10, C841, IF(SUMIFS($K:$K, $C:$C, C841, $P:$P, "&gt;="&amp;DATE(YEAR(P841),MONTH(P841),1), $P:$P, "&lt;="&amp;EOMONTH(P841,0))&gt;10, C841, "")), ""))), "")</f>
        <v>EDGARDO JOSE CASTRO SANDOVAL</v>
      </c>
      <c r="U841">
        <f>IF(AND(P841&lt;&gt;"", P841&gt;=DATE(YEAR(P841),MONTH(P841),1), SUMIFS($K:$K, $C:$C, C841, $P:$P, "&gt;="&amp;DATE(YEAR(P841),MONTH(P841),1), $P:$P, "&lt;="&amp;EOMONTH(P841,0))&gt;10), K841, "")</f>
        <v>30</v>
      </c>
      <c r="V841">
        <f>IF(AND(P841&lt;&gt;"", P841&gt;=DATE(YEAR(P841),MONTH(P841),1), SUMIFS($K:$K, $C:$C, C841, $P:$P, "&gt;="&amp;DATE(YEAR(P841),MONTH(P841),1), $P:$P, "&lt;="&amp;EOMONTH(P841,0))&gt;10), YEAR(P841), "")</f>
        <v>2016</v>
      </c>
      <c r="W841" t="str">
        <f>IF(AND(P841&lt;&gt;"", P841&gt;=DATE(YEAR(P841),MONTH(P841),1), SUMIFS($K:$K, $C:$C, C841, $P:$P, "&gt;="&amp;DATE(YEAR(P841),MONTH(P841),1), $P:$P, "&lt;="&amp;EOMONTH(P841,0))&gt;10), TEXT(P841, "MMMM"), "")</f>
        <v>julio</v>
      </c>
      <c r="X841" t="str" cm="1">
        <f t="array" ref="X841">IF(AND(P841&lt;&gt;"", P841&gt;=DATE(YEAR(P841),MONTH(P841),1), SUMIFS($K:$K, $C:$C, C841, $P:$P, "&gt;="&amp;DATE(YEAR(P841),MONTH(P841),1), $P:$P, "&lt;="&amp;EOMONTH(P841,0))&gt;10), _xlfn.TEXTJOIN(", ", TRUE, _xlfn._xlws.FILTER($R:$R, ($C:$C=C841) * ($P:$P&gt;=DATE(YEAR(P841),MONTH(P841),1)) * ($P:$P&lt;=EOMONTH(P841,0)))), "")</f>
        <v>K250</v>
      </c>
      <c r="Y841" t="str" cm="1">
        <f t="array" ref="Y841">IF(AND(P841&lt;&gt;"", P841&gt;=DATE(YEAR(P841),MONTH(P841),1), SUMIFS($K:$K, $C:$C, C841, $P:$P, "&gt;="&amp;DATE(YEAR(P841),MONTH(P841),1), $P:$P, "&lt;="&amp;EOMONTH(P841,0))&gt;10), _xlfn.TEXTJOIN(", ", TRUE, _xlfn._xlws.FILTER($S:$S, ($C:$C=C841) * ($P:$P&gt;=DATE(YEAR(P841),MONTH(P841),1)) * ($P:$P&lt;=EOMONTH(P841,0)))), "")</f>
        <v>ulcera gastrica, aguda con hemorragia</v>
      </c>
    </row>
    <row r="842" spans="1:25" x14ac:dyDescent="0.25">
      <c r="A842" s="83">
        <v>835</v>
      </c>
      <c r="B842" s="111" t="s">
        <v>26038</v>
      </c>
      <c r="C842" s="159" t="str">
        <f>_xlfn.XLOOKUP(D842,[1]!Data[CEDULA],[1]!Data[Nombre Completo],"No Existe",0,1)</f>
        <v>PABLA EMILIA SANDOVAL DE CASTRO</v>
      </c>
      <c r="D842" s="163">
        <v>32649558</v>
      </c>
      <c r="E842" s="140">
        <f>IFERROR(_xlfn.NUMBERVALUE(Data[[#This Row],[CEDULA ]],",","."),_xlfn.NUMBERVALUE(Data[[#This Row],[CEDULA ]],".",","))</f>
        <v>32649558</v>
      </c>
      <c r="F842" s="140" t="str">
        <f>_xlfn.XLOOKUP(E842,[1]!Data[CEDULA],[1]!Data[CARGO],"No Existe",0,1)</f>
        <v>MANIPULADOR DE ALIMENTOS</v>
      </c>
      <c r="G842" s="5" t="str">
        <f>_xlfn.XLOOKUP(E842,[1]!Data[CEDULA],[1]!Data[EMPRESA DONDE PRESTA SERVICIO],"No Existe",0,1)</f>
        <v>COMFAMILIAR ATLANTICO</v>
      </c>
      <c r="H842" s="5" t="str">
        <f>_xlfn.XLOOKUP(E842,[1]!Data[CEDULA],[1]!Data[UBICACIÓN],"No Existe",0,1)</f>
        <v>C.R.U</v>
      </c>
      <c r="I842" s="5" t="s">
        <v>25911</v>
      </c>
      <c r="J842" s="111" t="str">
        <f>UPPER(TEXT(Data[[#This Row],[F. INICIO]],"mmmm"))</f>
        <v>AGOSTO</v>
      </c>
      <c r="K842" s="9">
        <v>17</v>
      </c>
      <c r="L842" s="11" t="s">
        <v>5</v>
      </c>
      <c r="M842" s="11" t="s">
        <v>25630</v>
      </c>
      <c r="N842" s="141" t="str">
        <f>_xlfn.XLOOKUP(D842,[1]!Data[CEDULA],[1]!Data[EPS/SURA],"No Existe",0,1)</f>
        <v>EPS/SURA</v>
      </c>
      <c r="O842" s="5">
        <f>YEAR(Data[[#This Row],[F. INICIO]])</f>
        <v>2016</v>
      </c>
      <c r="P842" s="17">
        <v>42597</v>
      </c>
      <c r="Q842" s="18">
        <v>42613</v>
      </c>
      <c r="R842" s="8" t="s">
        <v>27</v>
      </c>
      <c r="S842" s="92" t="str">
        <f>IF(Data[[#This Row],[TIPO DE INCAPACIDAD]]="LICENCIA DE PATERNIDAD","Licencia de paternidad",IF(Data[[#This Row],[TIPO DE INCAPACIDAD]]="LICENCIA DE LUTO","Licencia de Luto",_xlfn.IFNA(VLOOKUP(R842,'CIE-10 PARA RIPS'!$A$6:B14007,2,0),"No especificado")))</f>
        <v>Hemorragia del vitreo</v>
      </c>
      <c r="T842" t="str">
        <f>IF(P842&lt;&gt;"", IF(P842&gt;0, IF(P842&lt;=DATE(YEAR(P842),MONTH(P842),DAY(P842)), IF(P842&gt;=DATE(YEAR(P842),MONTH(P842),1), IF(K842&gt;10, C842, IF(SUMIFS($K:$K, $C:$C, C842, $P:$P, "&gt;="&amp;DATE(YEAR(P842),MONTH(P842),1), $P:$P, "&lt;="&amp;EOMONTH(P842,0))&gt;10, C842, "")), ""))), "")</f>
        <v>PABLA EMILIA SANDOVAL DE CASTRO</v>
      </c>
      <c r="U842">
        <f>IF(AND(P842&lt;&gt;"", P842&gt;=DATE(YEAR(P842),MONTH(P842),1), SUMIFS($K:$K, $C:$C, C842, $P:$P, "&gt;="&amp;DATE(YEAR(P842),MONTH(P842),1), $P:$P, "&lt;="&amp;EOMONTH(P842,0))&gt;10), K842, "")</f>
        <v>17</v>
      </c>
      <c r="V842">
        <f>IF(AND(P842&lt;&gt;"", P842&gt;=DATE(YEAR(P842),MONTH(P842),1), SUMIFS($K:$K, $C:$C, C842, $P:$P, "&gt;="&amp;DATE(YEAR(P842),MONTH(P842),1), $P:$P, "&lt;="&amp;EOMONTH(P842,0))&gt;10), YEAR(P842), "")</f>
        <v>2016</v>
      </c>
      <c r="W842" t="str">
        <f>IF(AND(P842&lt;&gt;"", P842&gt;=DATE(YEAR(P842),MONTH(P842),1), SUMIFS($K:$K, $C:$C, C842, $P:$P, "&gt;="&amp;DATE(YEAR(P842),MONTH(P842),1), $P:$P, "&lt;="&amp;EOMONTH(P842,0))&gt;10), TEXT(P842, "MMMM"), "")</f>
        <v>agosto</v>
      </c>
      <c r="X842" t="str" cm="1">
        <f t="array" ref="X842">IF(AND(P842&lt;&gt;"", P842&gt;=DATE(YEAR(P842),MONTH(P842),1), SUMIFS($K:$K, $C:$C, C842, $P:$P, "&gt;="&amp;DATE(YEAR(P842),MONTH(P842),1), $P:$P, "&lt;="&amp;EOMONTH(P842,0))&gt;10), _xlfn.TEXTJOIN(", ", TRUE, _xlfn._xlws.FILTER($R:$R, ($C:$C=C842) * ($P:$P&gt;=DATE(YEAR(P842),MONTH(P842),1)) * ($P:$P&lt;=EOMONTH(P842,0)))), "")</f>
        <v>H431, H334</v>
      </c>
      <c r="Y842" t="str" cm="1">
        <f t="array" ref="Y842">IF(AND(P842&lt;&gt;"", P842&gt;=DATE(YEAR(P842),MONTH(P842),1), SUMIFS($K:$K, $C:$C, C842, $P:$P, "&gt;="&amp;DATE(YEAR(P842),MONTH(P842),1), $P:$P, "&lt;="&amp;EOMONTH(P842,0))&gt;10), _xlfn.TEXTJOIN(", ", TRUE, _xlfn._xlws.FILTER($S:$S, ($C:$C=C842) * ($P:$P&gt;=DATE(YEAR(P842),MONTH(P842),1)) * ($P:$P&lt;=EOMONTH(P842,0)))), "")</f>
        <v>Hemorragia del vitreo, Desprendimiento de la retina por traccion</v>
      </c>
    </row>
    <row r="843" spans="1:25" x14ac:dyDescent="0.25">
      <c r="A843" s="83">
        <v>836</v>
      </c>
      <c r="B843" s="111" t="s">
        <v>26038</v>
      </c>
      <c r="C843" s="159" t="str">
        <f>_xlfn.XLOOKUP(D843,[1]!Data[CEDULA],[1]!Data[Nombre Completo],"No Existe",0,1)</f>
        <v>PABLA EMILIA SANDOVAL DE CASTRO</v>
      </c>
      <c r="D843" s="163">
        <v>32649558</v>
      </c>
      <c r="E843" s="140">
        <f>IFERROR(_xlfn.NUMBERVALUE(Data[[#This Row],[CEDULA ]],",","."),_xlfn.NUMBERVALUE(Data[[#This Row],[CEDULA ]],".",","))</f>
        <v>32649558</v>
      </c>
      <c r="F843" s="140" t="str">
        <f>_xlfn.XLOOKUP(E843,[1]!Data[CEDULA],[1]!Data[CARGO],"No Existe",0,1)</f>
        <v>MANIPULADOR DE ALIMENTOS</v>
      </c>
      <c r="G843" s="11" t="str">
        <f>_xlfn.XLOOKUP(E843,[1]!Data[CEDULA],[1]!Data[EMPRESA DONDE PRESTA SERVICIO],"No Existe",0,1)</f>
        <v>COMFAMILIAR ATLANTICO</v>
      </c>
      <c r="H843" s="11" t="str">
        <f>_xlfn.XLOOKUP(E843,[1]!Data[CEDULA],[1]!Data[UBICACIÓN],"No Existe",0,1)</f>
        <v>C.R.U</v>
      </c>
      <c r="I843" s="11" t="s">
        <v>25911</v>
      </c>
      <c r="J843" s="111" t="str">
        <f>UPPER(TEXT(Data[[#This Row],[F. INICIO]],"mmmm"))</f>
        <v>SEPTIEMBRE</v>
      </c>
      <c r="K843" s="13">
        <v>13</v>
      </c>
      <c r="L843" s="11" t="s">
        <v>5</v>
      </c>
      <c r="M843" s="11" t="s">
        <v>25630</v>
      </c>
      <c r="N843" s="141" t="str">
        <f>_xlfn.XLOOKUP(D843,[1]!Data[CEDULA],[1]!Data[EPS/SURA],"No Existe",0,1)</f>
        <v>EPS/SURA</v>
      </c>
      <c r="O843" s="5">
        <f>YEAR(Data[[#This Row],[F. INICIO]])</f>
        <v>2016</v>
      </c>
      <c r="P843" s="19">
        <v>42614</v>
      </c>
      <c r="Q843" s="19">
        <v>42626</v>
      </c>
      <c r="R843" s="8" t="s">
        <v>27</v>
      </c>
      <c r="S843" s="92" t="str">
        <f>IF(Data[[#This Row],[TIPO DE INCAPACIDAD]]="LICENCIA DE PATERNIDAD","Licencia de paternidad",IF(Data[[#This Row],[TIPO DE INCAPACIDAD]]="LICENCIA DE LUTO","Licencia de Luto",_xlfn.IFNA(VLOOKUP(R843,'CIE-10 PARA RIPS'!$A$6:B14008,2,0),"No especificado")))</f>
        <v>Hemorragia del vitreo</v>
      </c>
      <c r="T843" t="str">
        <f>IF(P843&lt;&gt;"", IF(P843&gt;0, IF(P843&lt;=DATE(YEAR(P843),MONTH(P843),DAY(P843)), IF(P843&gt;=DATE(YEAR(P843),MONTH(P843),1), IF(K843&gt;10, C843, IF(SUMIFS($K:$K, $C:$C, C843, $P:$P, "&gt;="&amp;DATE(YEAR(P843),MONTH(P843),1), $P:$P, "&lt;="&amp;EOMONTH(P843,0))&gt;10, C843, "")), ""))), "")</f>
        <v>PABLA EMILIA SANDOVAL DE CASTRO</v>
      </c>
      <c r="U843">
        <f>IF(AND(P843&lt;&gt;"", P843&gt;=DATE(YEAR(P843),MONTH(P843),1), SUMIFS($K:$K, $C:$C, C843, $P:$P, "&gt;="&amp;DATE(YEAR(P843),MONTH(P843),1), $P:$P, "&lt;="&amp;EOMONTH(P843,0))&gt;10), K843, "")</f>
        <v>13</v>
      </c>
      <c r="V843">
        <f>IF(AND(P843&lt;&gt;"", P843&gt;=DATE(YEAR(P843),MONTH(P843),1), SUMIFS($K:$K, $C:$C, C843, $P:$P, "&gt;="&amp;DATE(YEAR(P843),MONTH(P843),1), $P:$P, "&lt;="&amp;EOMONTH(P843,0))&gt;10), YEAR(P843), "")</f>
        <v>2016</v>
      </c>
      <c r="W843" t="str">
        <f>IF(AND(P843&lt;&gt;"", P843&gt;=DATE(YEAR(P843),MONTH(P843),1), SUMIFS($K:$K, $C:$C, C843, $P:$P, "&gt;="&amp;DATE(YEAR(P843),MONTH(P843),1), $P:$P, "&lt;="&amp;EOMONTH(P843,0))&gt;10), TEXT(P843, "MMMM"), "")</f>
        <v>septiembre</v>
      </c>
      <c r="X843" t="str" cm="1">
        <f t="array" ref="X843">IF(AND(P843&lt;&gt;"", P843&gt;=DATE(YEAR(P843),MONTH(P843),1), SUMIFS($K:$K, $C:$C, C843, $P:$P, "&gt;="&amp;DATE(YEAR(P843),MONTH(P843),1), $P:$P, "&lt;="&amp;EOMONTH(P843,0))&gt;10), _xlfn.TEXTJOIN(", ", TRUE, _xlfn._xlws.FILTER($R:$R, ($C:$C=C843) * ($P:$P&gt;=DATE(YEAR(P843),MONTH(P843),1)) * ($P:$P&lt;=EOMONTH(P843,0)))), "")</f>
        <v>H431</v>
      </c>
      <c r="Y843" t="str" cm="1">
        <f t="array" ref="Y843">IF(AND(P843&lt;&gt;"", P843&gt;=DATE(YEAR(P843),MONTH(P843),1), SUMIFS($K:$K, $C:$C, C843, $P:$P, "&gt;="&amp;DATE(YEAR(P843),MONTH(P843),1), $P:$P, "&lt;="&amp;EOMONTH(P843,0))&gt;10), _xlfn.TEXTJOIN(", ", TRUE, _xlfn._xlws.FILTER($S:$S, ($C:$C=C843) * ($P:$P&gt;=DATE(YEAR(P843),MONTH(P843),1)) * ($P:$P&lt;=EOMONTH(P843,0)))), "")</f>
        <v>Hemorragia del vitreo</v>
      </c>
    </row>
    <row r="844" spans="1:25" x14ac:dyDescent="0.25">
      <c r="A844" s="83">
        <v>837</v>
      </c>
      <c r="B844" s="111" t="s">
        <v>26038</v>
      </c>
      <c r="C844" s="159" t="str">
        <f>_xlfn.XLOOKUP(D844,[1]!Data[CEDULA],[1]!Data[Nombre Completo],"No Existe",0,1)</f>
        <v>PABLA EMILIA SANDOVAL DE CASTRO</v>
      </c>
      <c r="D844" s="163">
        <v>32649558</v>
      </c>
      <c r="E844" s="140">
        <f>IFERROR(_xlfn.NUMBERVALUE(Data[[#This Row],[CEDULA ]],",","."),_xlfn.NUMBERVALUE(Data[[#This Row],[CEDULA ]],".",","))</f>
        <v>32649558</v>
      </c>
      <c r="F844" s="140" t="str">
        <f>_xlfn.XLOOKUP(E844,[1]!Data[CEDULA],[1]!Data[CARGO],"No Existe",0,1)</f>
        <v>MANIPULADOR DE ALIMENTOS</v>
      </c>
      <c r="G844" s="5" t="str">
        <f>_xlfn.XLOOKUP(E844,[1]!Data[CEDULA],[1]!Data[EMPRESA DONDE PRESTA SERVICIO],"No Existe",0,1)</f>
        <v>COMFAMILIAR ATLANTICO</v>
      </c>
      <c r="H844" s="5" t="str">
        <f>_xlfn.XLOOKUP(E844,[1]!Data[CEDULA],[1]!Data[UBICACIÓN],"No Existe",0,1)</f>
        <v>C.R.U</v>
      </c>
      <c r="I844" s="5" t="s">
        <v>25911</v>
      </c>
      <c r="J844" s="111" t="str">
        <f>UPPER(TEXT(Data[[#This Row],[F. INICIO]],"mmmm"))</f>
        <v>JULIO</v>
      </c>
      <c r="K844" s="9">
        <v>16</v>
      </c>
      <c r="L844" s="11" t="s">
        <v>5</v>
      </c>
      <c r="M844" s="11" t="s">
        <v>25630</v>
      </c>
      <c r="N844" s="141" t="str">
        <f>_xlfn.XLOOKUP(D844,[1]!Data[CEDULA],[1]!Data[EPS/SURA],"No Existe",0,1)</f>
        <v>EPS/SURA</v>
      </c>
      <c r="O844" s="5">
        <f>YEAR(Data[[#This Row],[F. INICIO]])</f>
        <v>2016</v>
      </c>
      <c r="P844" s="17">
        <v>42567</v>
      </c>
      <c r="Q844" s="18">
        <v>42582</v>
      </c>
      <c r="R844" s="4" t="s">
        <v>28</v>
      </c>
      <c r="S844" s="92" t="str">
        <f>IF(Data[[#This Row],[TIPO DE INCAPACIDAD]]="LICENCIA DE PATERNIDAD","Licencia de paternidad",IF(Data[[#This Row],[TIPO DE INCAPACIDAD]]="LICENCIA DE LUTO","Licencia de Luto",_xlfn.IFNA(VLOOKUP(R844,'CIE-10 PARA RIPS'!$A$6:B14009,2,0),"No especificado")))</f>
        <v>Desprendimiento de la retina por traccion</v>
      </c>
      <c r="T844" t="str">
        <f>IF(P844&lt;&gt;"", IF(P844&gt;0, IF(P844&lt;=DATE(YEAR(P844),MONTH(P844),DAY(P844)), IF(P844&gt;=DATE(YEAR(P844),MONTH(P844),1), IF(K844&gt;10, C844, IF(SUMIFS($K:$K, $C:$C, C844, $P:$P, "&gt;="&amp;DATE(YEAR(P844),MONTH(P844),1), $P:$P, "&lt;="&amp;EOMONTH(P844,0))&gt;10, C844, "")), ""))), "")</f>
        <v>PABLA EMILIA SANDOVAL DE CASTRO</v>
      </c>
      <c r="U844">
        <f>IF(AND(P844&lt;&gt;"", P844&gt;=DATE(YEAR(P844),MONTH(P844),1), SUMIFS($K:$K, $C:$C, C844, $P:$P, "&gt;="&amp;DATE(YEAR(P844),MONTH(P844),1), $P:$P, "&lt;="&amp;EOMONTH(P844,0))&gt;10), K844, "")</f>
        <v>16</v>
      </c>
      <c r="V844">
        <f>IF(AND(P844&lt;&gt;"", P844&gt;=DATE(YEAR(P844),MONTH(P844),1), SUMIFS($K:$K, $C:$C, C844, $P:$P, "&gt;="&amp;DATE(YEAR(P844),MONTH(P844),1), $P:$P, "&lt;="&amp;EOMONTH(P844,0))&gt;10), YEAR(P844), "")</f>
        <v>2016</v>
      </c>
      <c r="W844" t="str">
        <f>IF(AND(P844&lt;&gt;"", P844&gt;=DATE(YEAR(P844),MONTH(P844),1), SUMIFS($K:$K, $C:$C, C844, $P:$P, "&gt;="&amp;DATE(YEAR(P844),MONTH(P844),1), $P:$P, "&lt;="&amp;EOMONTH(P844,0))&gt;10), TEXT(P844, "MMMM"), "")</f>
        <v>julio</v>
      </c>
      <c r="X844" t="str" cm="1">
        <f t="array" ref="X844">IF(AND(P844&lt;&gt;"", P844&gt;=DATE(YEAR(P844),MONTH(P844),1), SUMIFS($K:$K, $C:$C, C844, $P:$P, "&gt;="&amp;DATE(YEAR(P844),MONTH(P844),1), $P:$P, "&lt;="&amp;EOMONTH(P844,0))&gt;10), _xlfn.TEXTJOIN(", ", TRUE, _xlfn._xlws.FILTER($R:$R, ($C:$C=C844) * ($P:$P&gt;=DATE(YEAR(P844),MONTH(P844),1)) * ($P:$P&lt;=EOMONTH(P844,0)))), "")</f>
        <v>H334, H334</v>
      </c>
      <c r="Y844" t="str" cm="1">
        <f t="array" ref="Y844">IF(AND(P844&lt;&gt;"", P844&gt;=DATE(YEAR(P844),MONTH(P844),1), SUMIFS($K:$K, $C:$C, C844, $P:$P, "&gt;="&amp;DATE(YEAR(P844),MONTH(P844),1), $P:$P, "&lt;="&amp;EOMONTH(P844,0))&gt;10), _xlfn.TEXTJOIN(", ", TRUE, _xlfn._xlws.FILTER($S:$S, ($C:$C=C844) * ($P:$P&gt;=DATE(YEAR(P844),MONTH(P844),1)) * ($P:$P&lt;=EOMONTH(P844,0)))), "")</f>
        <v>Desprendimiento de la retina por traccion, Desprendimiento de la retina por traccion</v>
      </c>
    </row>
    <row r="845" spans="1:25" x14ac:dyDescent="0.25">
      <c r="A845" s="83">
        <v>838</v>
      </c>
      <c r="B845" s="111" t="s">
        <v>26038</v>
      </c>
      <c r="C845" s="159" t="str">
        <f>_xlfn.XLOOKUP(D845,[1]!Data[CEDULA],[1]!Data[Nombre Completo],"No Existe",0,1)</f>
        <v>PABLA EMILIA SANDOVAL DE CASTRO</v>
      </c>
      <c r="D845" s="163">
        <v>32649558</v>
      </c>
      <c r="E845" s="140">
        <f>IFERROR(_xlfn.NUMBERVALUE(Data[[#This Row],[CEDULA ]],",","."),_xlfn.NUMBERVALUE(Data[[#This Row],[CEDULA ]],".",","))</f>
        <v>32649558</v>
      </c>
      <c r="F845" s="140" t="str">
        <f>_xlfn.XLOOKUP(E845,[1]!Data[CEDULA],[1]!Data[CARGO],"No Existe",0,1)</f>
        <v>MANIPULADOR DE ALIMENTOS</v>
      </c>
      <c r="G845" s="11" t="str">
        <f>_xlfn.XLOOKUP(E845,[1]!Data[CEDULA],[1]!Data[EMPRESA DONDE PRESTA SERVICIO],"No Existe",0,1)</f>
        <v>COMFAMILIAR ATLANTICO</v>
      </c>
      <c r="H845" s="11" t="str">
        <f>_xlfn.XLOOKUP(E845,[1]!Data[CEDULA],[1]!Data[UBICACIÓN],"No Existe",0,1)</f>
        <v>C.R.U</v>
      </c>
      <c r="I845" s="11" t="s">
        <v>25911</v>
      </c>
      <c r="J845" s="111" t="str">
        <f>UPPER(TEXT(Data[[#This Row],[F. INICIO]],"mmmm"))</f>
        <v>AGOSTO</v>
      </c>
      <c r="K845" s="13">
        <v>14</v>
      </c>
      <c r="L845" s="11" t="s">
        <v>5</v>
      </c>
      <c r="M845" s="11" t="s">
        <v>25630</v>
      </c>
      <c r="N845" s="141" t="str">
        <f>_xlfn.XLOOKUP(D845,[1]!Data[CEDULA],[1]!Data[EPS/SURA],"No Existe",0,1)</f>
        <v>EPS/SURA</v>
      </c>
      <c r="O845" s="5">
        <f>YEAR(Data[[#This Row],[F. INICIO]])</f>
        <v>2016</v>
      </c>
      <c r="P845" s="19">
        <v>42583</v>
      </c>
      <c r="Q845" s="19">
        <v>42596</v>
      </c>
      <c r="R845" s="4" t="s">
        <v>28</v>
      </c>
      <c r="S845" s="92" t="str">
        <f>IF(Data[[#This Row],[TIPO DE INCAPACIDAD]]="LICENCIA DE PATERNIDAD","Licencia de paternidad",IF(Data[[#This Row],[TIPO DE INCAPACIDAD]]="LICENCIA DE LUTO","Licencia de Luto",_xlfn.IFNA(VLOOKUP(R845,'CIE-10 PARA RIPS'!$A$6:B14010,2,0),"No especificado")))</f>
        <v>Desprendimiento de la retina por traccion</v>
      </c>
      <c r="T845" t="str">
        <f>IF(P845&lt;&gt;"", IF(P845&gt;0, IF(P845&lt;=DATE(YEAR(P845),MONTH(P845),DAY(P845)), IF(P845&gt;=DATE(YEAR(P845),MONTH(P845),1), IF(K845&gt;10, C845, IF(SUMIFS($K:$K, $C:$C, C845, $P:$P, "&gt;="&amp;DATE(YEAR(P845),MONTH(P845),1), $P:$P, "&lt;="&amp;EOMONTH(P845,0))&gt;10, C845, "")), ""))), "")</f>
        <v>PABLA EMILIA SANDOVAL DE CASTRO</v>
      </c>
      <c r="U845">
        <f>IF(AND(P845&lt;&gt;"", P845&gt;=DATE(YEAR(P845),MONTH(P845),1), SUMIFS($K:$K, $C:$C, C845, $P:$P, "&gt;="&amp;DATE(YEAR(P845),MONTH(P845),1), $P:$P, "&lt;="&amp;EOMONTH(P845,0))&gt;10), K845, "")</f>
        <v>14</v>
      </c>
      <c r="V845">
        <f>IF(AND(P845&lt;&gt;"", P845&gt;=DATE(YEAR(P845),MONTH(P845),1), SUMIFS($K:$K, $C:$C, C845, $P:$P, "&gt;="&amp;DATE(YEAR(P845),MONTH(P845),1), $P:$P, "&lt;="&amp;EOMONTH(P845,0))&gt;10), YEAR(P845), "")</f>
        <v>2016</v>
      </c>
      <c r="W845" t="str">
        <f>IF(AND(P845&lt;&gt;"", P845&gt;=DATE(YEAR(P845),MONTH(P845),1), SUMIFS($K:$K, $C:$C, C845, $P:$P, "&gt;="&amp;DATE(YEAR(P845),MONTH(P845),1), $P:$P, "&lt;="&amp;EOMONTH(P845,0))&gt;10), TEXT(P845, "MMMM"), "")</f>
        <v>agosto</v>
      </c>
      <c r="X845" t="str" cm="1">
        <f t="array" ref="X845">IF(AND(P845&lt;&gt;"", P845&gt;=DATE(YEAR(P845),MONTH(P845),1), SUMIFS($K:$K, $C:$C, C845, $P:$P, "&gt;="&amp;DATE(YEAR(P845),MONTH(P845),1), $P:$P, "&lt;="&amp;EOMONTH(P845,0))&gt;10), _xlfn.TEXTJOIN(", ", TRUE, _xlfn._xlws.FILTER($R:$R, ($C:$C=C845) * ($P:$P&gt;=DATE(YEAR(P845),MONTH(P845),1)) * ($P:$P&lt;=EOMONTH(P845,0)))), "")</f>
        <v>H431, H334</v>
      </c>
      <c r="Y845" t="str" cm="1">
        <f t="array" ref="Y845">IF(AND(P845&lt;&gt;"", P845&gt;=DATE(YEAR(P845),MONTH(P845),1), SUMIFS($K:$K, $C:$C, C845, $P:$P, "&gt;="&amp;DATE(YEAR(P845),MONTH(P845),1), $P:$P, "&lt;="&amp;EOMONTH(P845,0))&gt;10), _xlfn.TEXTJOIN(", ", TRUE, _xlfn._xlws.FILTER($S:$S, ($C:$C=C845) * ($P:$P&gt;=DATE(YEAR(P845),MONTH(P845),1)) * ($P:$P&lt;=EOMONTH(P845,0)))), "")</f>
        <v>Hemorragia del vitreo, Desprendimiento de la retina por traccion</v>
      </c>
    </row>
    <row r="846" spans="1:25" x14ac:dyDescent="0.25">
      <c r="A846" s="83">
        <v>839</v>
      </c>
      <c r="B846" s="111" t="s">
        <v>26038</v>
      </c>
      <c r="C846" s="159" t="str">
        <f>_xlfn.XLOOKUP(D846,[1]!Data[CEDULA],[1]!Data[Nombre Completo],"No Existe",0,1)</f>
        <v>PABLA EMILIA SANDOVAL DE CASTRO</v>
      </c>
      <c r="D846" s="163">
        <v>32649558</v>
      </c>
      <c r="E846" s="140">
        <f>IFERROR(_xlfn.NUMBERVALUE(Data[[#This Row],[CEDULA ]],",","."),_xlfn.NUMBERVALUE(Data[[#This Row],[CEDULA ]],".",","))</f>
        <v>32649558</v>
      </c>
      <c r="F846" s="140" t="str">
        <f>_xlfn.XLOOKUP(E846,[1]!Data[CEDULA],[1]!Data[CARGO],"No Existe",0,1)</f>
        <v>MANIPULADOR DE ALIMENTOS</v>
      </c>
      <c r="G846" s="16" t="str">
        <f>_xlfn.XLOOKUP(E846,[1]!Data[CEDULA],[1]!Data[EMPRESA DONDE PRESTA SERVICIO],"No Existe",0,1)</f>
        <v>COMFAMILIAR ATLANTICO</v>
      </c>
      <c r="H846" s="16" t="str">
        <f>_xlfn.XLOOKUP(E846,[1]!Data[CEDULA],[1]!Data[UBICACIÓN],"No Existe",0,1)</f>
        <v>C.R.U</v>
      </c>
      <c r="I846" s="16" t="s">
        <v>25911</v>
      </c>
      <c r="J846" s="111" t="str">
        <f>UPPER(TEXT(Data[[#This Row],[F. INICIO]],"mmmm"))</f>
        <v>JUNIO</v>
      </c>
      <c r="K846" s="9">
        <v>15</v>
      </c>
      <c r="L846" s="11" t="s">
        <v>5</v>
      </c>
      <c r="M846" s="11" t="s">
        <v>25630</v>
      </c>
      <c r="N846" s="141" t="str">
        <f>_xlfn.XLOOKUP(D846,[1]!Data[CEDULA],[1]!Data[EPS/SURA],"No Existe",0,1)</f>
        <v>EPS/SURA</v>
      </c>
      <c r="O846" s="5">
        <f>YEAR(Data[[#This Row],[F. INICIO]])</f>
        <v>2016</v>
      </c>
      <c r="P846" s="19">
        <v>42537</v>
      </c>
      <c r="Q846" s="18">
        <v>42551</v>
      </c>
      <c r="R846" s="4" t="s">
        <v>28</v>
      </c>
      <c r="S846" s="92" t="str">
        <f>IF(Data[[#This Row],[TIPO DE INCAPACIDAD]]="LICENCIA DE PATERNIDAD","Licencia de paternidad",IF(Data[[#This Row],[TIPO DE INCAPACIDAD]]="LICENCIA DE LUTO","Licencia de Luto",_xlfn.IFNA(VLOOKUP(R846,'CIE-10 PARA RIPS'!$A$6:B14011,2,0),"No especificado")))</f>
        <v>Desprendimiento de la retina por traccion</v>
      </c>
      <c r="T846" t="str">
        <f>IF(P846&lt;&gt;"", IF(P846&gt;0, IF(P846&lt;=DATE(YEAR(P846),MONTH(P846),DAY(P846)), IF(P846&gt;=DATE(YEAR(P846),MONTH(P846),1), IF(K846&gt;10, C846, IF(SUMIFS($K:$K, $C:$C, C846, $P:$P, "&gt;="&amp;DATE(YEAR(P846),MONTH(P846),1), $P:$P, "&lt;="&amp;EOMONTH(P846,0))&gt;10, C846, "")), ""))), "")</f>
        <v>PABLA EMILIA SANDOVAL DE CASTRO</v>
      </c>
      <c r="U846">
        <f>IF(AND(P846&lt;&gt;"", P846&gt;=DATE(YEAR(P846),MONTH(P846),1), SUMIFS($K:$K, $C:$C, C846, $P:$P, "&gt;="&amp;DATE(YEAR(P846),MONTH(P846),1), $P:$P, "&lt;="&amp;EOMONTH(P846,0))&gt;10), K846, "")</f>
        <v>15</v>
      </c>
      <c r="V846">
        <f>IF(AND(P846&lt;&gt;"", P846&gt;=DATE(YEAR(P846),MONTH(P846),1), SUMIFS($K:$K, $C:$C, C846, $P:$P, "&gt;="&amp;DATE(YEAR(P846),MONTH(P846),1), $P:$P, "&lt;="&amp;EOMONTH(P846,0))&gt;10), YEAR(P846), "")</f>
        <v>2016</v>
      </c>
      <c r="W846" t="str">
        <f>IF(AND(P846&lt;&gt;"", P846&gt;=DATE(YEAR(P846),MONTH(P846),1), SUMIFS($K:$K, $C:$C, C846, $P:$P, "&gt;="&amp;DATE(YEAR(P846),MONTH(P846),1), $P:$P, "&lt;="&amp;EOMONTH(P846,0))&gt;10), TEXT(P846, "MMMM"), "")</f>
        <v>junio</v>
      </c>
      <c r="X846" t="str" cm="1">
        <f t="array" ref="X846">IF(AND(P846&lt;&gt;"", P846&gt;=DATE(YEAR(P846),MONTH(P846),1), SUMIFS($K:$K, $C:$C, C846, $P:$P, "&gt;="&amp;DATE(YEAR(P846),MONTH(P846),1), $P:$P, "&lt;="&amp;EOMONTH(P846,0))&gt;10), _xlfn.TEXTJOIN(", ", TRUE, _xlfn._xlws.FILTER($R:$R, ($C:$C=C846) * ($P:$P&gt;=DATE(YEAR(P846),MONTH(P846),1)) * ($P:$P&lt;=EOMONTH(P846,0)))), "")</f>
        <v>H334, H334</v>
      </c>
      <c r="Y846" t="str" cm="1">
        <f t="array" ref="Y846">IF(AND(P846&lt;&gt;"", P846&gt;=DATE(YEAR(P846),MONTH(P846),1), SUMIFS($K:$K, $C:$C, C846, $P:$P, "&gt;="&amp;DATE(YEAR(P846),MONTH(P846),1), $P:$P, "&lt;="&amp;EOMONTH(P846,0))&gt;10), _xlfn.TEXTJOIN(", ", TRUE, _xlfn._xlws.FILTER($S:$S, ($C:$C=C846) * ($P:$P&gt;=DATE(YEAR(P846),MONTH(P846),1)) * ($P:$P&lt;=EOMONTH(P846,0)))), "")</f>
        <v>Desprendimiento de la retina por traccion, Desprendimiento de la retina por traccion</v>
      </c>
    </row>
    <row r="847" spans="1:25" x14ac:dyDescent="0.25">
      <c r="A847" s="83">
        <v>840</v>
      </c>
      <c r="B847" s="111" t="s">
        <v>26038</v>
      </c>
      <c r="C847" s="159" t="str">
        <f>_xlfn.XLOOKUP(D847,[1]!Data[CEDULA],[1]!Data[Nombre Completo],"No Existe",0,1)</f>
        <v>PABLA EMILIA SANDOVAL DE CASTRO</v>
      </c>
      <c r="D847" s="163">
        <v>32649558</v>
      </c>
      <c r="E847" s="140">
        <f>IFERROR(_xlfn.NUMBERVALUE(Data[[#This Row],[CEDULA ]],",","."),_xlfn.NUMBERVALUE(Data[[#This Row],[CEDULA ]],".",","))</f>
        <v>32649558</v>
      </c>
      <c r="F847" s="140" t="str">
        <f>_xlfn.XLOOKUP(E847,[1]!Data[CEDULA],[1]!Data[CARGO],"No Existe",0,1)</f>
        <v>MANIPULADOR DE ALIMENTOS</v>
      </c>
      <c r="G847" s="11" t="str">
        <f>_xlfn.XLOOKUP(E847,[1]!Data[CEDULA],[1]!Data[EMPRESA DONDE PRESTA SERVICIO],"No Existe",0,1)</f>
        <v>COMFAMILIAR ATLANTICO</v>
      </c>
      <c r="H847" s="11" t="str">
        <f>_xlfn.XLOOKUP(E847,[1]!Data[CEDULA],[1]!Data[UBICACIÓN],"No Existe",0,1)</f>
        <v>C.R.U</v>
      </c>
      <c r="I847" s="11" t="s">
        <v>25911</v>
      </c>
      <c r="J847" s="111" t="str">
        <f>UPPER(TEXT(Data[[#This Row],[F. INICIO]],"mmmm"))</f>
        <v>JULIO</v>
      </c>
      <c r="K847" s="13">
        <v>15</v>
      </c>
      <c r="L847" s="11" t="s">
        <v>5</v>
      </c>
      <c r="M847" s="11" t="s">
        <v>25630</v>
      </c>
      <c r="N847" s="141" t="str">
        <f>_xlfn.XLOOKUP(D847,[1]!Data[CEDULA],[1]!Data[EPS/SURA],"No Existe",0,1)</f>
        <v>EPS/SURA</v>
      </c>
      <c r="O847" s="5">
        <f>YEAR(Data[[#This Row],[F. INICIO]])</f>
        <v>2016</v>
      </c>
      <c r="P847" s="19">
        <v>42552</v>
      </c>
      <c r="Q847" s="18">
        <v>42566</v>
      </c>
      <c r="R847" s="4" t="s">
        <v>28</v>
      </c>
      <c r="S847" s="92" t="str">
        <f>IF(Data[[#This Row],[TIPO DE INCAPACIDAD]]="LICENCIA DE PATERNIDAD","Licencia de paternidad",IF(Data[[#This Row],[TIPO DE INCAPACIDAD]]="LICENCIA DE LUTO","Licencia de Luto",_xlfn.IFNA(VLOOKUP(R847,'CIE-10 PARA RIPS'!$A$6:B14012,2,0),"No especificado")))</f>
        <v>Desprendimiento de la retina por traccion</v>
      </c>
      <c r="T847" t="str">
        <f>IF(P847&lt;&gt;"", IF(P847&gt;0, IF(P847&lt;=DATE(YEAR(P847),MONTH(P847),DAY(P847)), IF(P847&gt;=DATE(YEAR(P847),MONTH(P847),1), IF(K847&gt;10, C847, IF(SUMIFS($K:$K, $C:$C, C847, $P:$P, "&gt;="&amp;DATE(YEAR(P847),MONTH(P847),1), $P:$P, "&lt;="&amp;EOMONTH(P847,0))&gt;10, C847, "")), ""))), "")</f>
        <v>PABLA EMILIA SANDOVAL DE CASTRO</v>
      </c>
      <c r="U847">
        <f>IF(AND(P847&lt;&gt;"", P847&gt;=DATE(YEAR(P847),MONTH(P847),1), SUMIFS($K:$K, $C:$C, C847, $P:$P, "&gt;="&amp;DATE(YEAR(P847),MONTH(P847),1), $P:$P, "&lt;="&amp;EOMONTH(P847,0))&gt;10), K847, "")</f>
        <v>15</v>
      </c>
      <c r="V847">
        <f>IF(AND(P847&lt;&gt;"", P847&gt;=DATE(YEAR(P847),MONTH(P847),1), SUMIFS($K:$K, $C:$C, C847, $P:$P, "&gt;="&amp;DATE(YEAR(P847),MONTH(P847),1), $P:$P, "&lt;="&amp;EOMONTH(P847,0))&gt;10), YEAR(P847), "")</f>
        <v>2016</v>
      </c>
      <c r="W847" t="str">
        <f>IF(AND(P847&lt;&gt;"", P847&gt;=DATE(YEAR(P847),MONTH(P847),1), SUMIFS($K:$K, $C:$C, C847, $P:$P, "&gt;="&amp;DATE(YEAR(P847),MONTH(P847),1), $P:$P, "&lt;="&amp;EOMONTH(P847,0))&gt;10), TEXT(P847, "MMMM"), "")</f>
        <v>julio</v>
      </c>
      <c r="X847" t="str" cm="1">
        <f t="array" ref="X847">IF(AND(P847&lt;&gt;"", P847&gt;=DATE(YEAR(P847),MONTH(P847),1), SUMIFS($K:$K, $C:$C, C847, $P:$P, "&gt;="&amp;DATE(YEAR(P847),MONTH(P847),1), $P:$P, "&lt;="&amp;EOMONTH(P847,0))&gt;10), _xlfn.TEXTJOIN(", ", TRUE, _xlfn._xlws.FILTER($R:$R, ($C:$C=C847) * ($P:$P&gt;=DATE(YEAR(P847),MONTH(P847),1)) * ($P:$P&lt;=EOMONTH(P847,0)))), "")</f>
        <v>H334, H334</v>
      </c>
      <c r="Y847" t="str" cm="1">
        <f t="array" ref="Y847">IF(AND(P847&lt;&gt;"", P847&gt;=DATE(YEAR(P847),MONTH(P847),1), SUMIFS($K:$K, $C:$C, C847, $P:$P, "&gt;="&amp;DATE(YEAR(P847),MONTH(P847),1), $P:$P, "&lt;="&amp;EOMONTH(P847,0))&gt;10), _xlfn.TEXTJOIN(", ", TRUE, _xlfn._xlws.FILTER($S:$S, ($C:$C=C847) * ($P:$P&gt;=DATE(YEAR(P847),MONTH(P847),1)) * ($P:$P&lt;=EOMONTH(P847,0)))), "")</f>
        <v>Desprendimiento de la retina por traccion, Desprendimiento de la retina por traccion</v>
      </c>
    </row>
    <row r="848" spans="1:25" x14ac:dyDescent="0.25">
      <c r="A848" s="83">
        <v>841</v>
      </c>
      <c r="B848" s="111" t="s">
        <v>26038</v>
      </c>
      <c r="C848" s="159" t="str">
        <f>_xlfn.XLOOKUP(D848,[1]!Data[CEDULA],[1]!Data[Nombre Completo],"No Existe",0,1)</f>
        <v>VIVIANA DEL PILAR GOMEZ CASTAÑO</v>
      </c>
      <c r="D848" s="163">
        <v>55233742</v>
      </c>
      <c r="E848" s="140">
        <f>IFERROR(_xlfn.NUMBERVALUE(Data[[#This Row],[CEDULA ]],",","."),_xlfn.NUMBERVALUE(Data[[#This Row],[CEDULA ]],".",","))</f>
        <v>55233742</v>
      </c>
      <c r="F848" s="140" t="str">
        <f>_xlfn.XLOOKUP(E848,[1]!Data[CEDULA],[1]!Data[CARGO],"No Existe",0,1)</f>
        <v>COLABORADOR</v>
      </c>
      <c r="G848" s="5" t="str">
        <f>_xlfn.XLOOKUP(E848,[1]!Data[CEDULA],[1]!Data[EMPRESA DONDE PRESTA SERVICIO],"No Existe",0,1)</f>
        <v>COMFAMILIAR ATLANTICO</v>
      </c>
      <c r="H848" s="5" t="str">
        <f>_xlfn.XLOOKUP(E848,[1]!Data[CEDULA],[1]!Data[UBICACIÓN],"No Existe",0,1)</f>
        <v>CLUB SOCIAL</v>
      </c>
      <c r="I848" s="11" t="s">
        <v>25911</v>
      </c>
      <c r="J848" s="111" t="str">
        <f>UPPER(TEXT(Data[[#This Row],[F. INICIO]],"mmmm"))</f>
        <v>JULIO</v>
      </c>
      <c r="K848" s="13">
        <v>3</v>
      </c>
      <c r="L848" s="11" t="s">
        <v>5</v>
      </c>
      <c r="M848" s="11" t="s">
        <v>25630</v>
      </c>
      <c r="N848" s="141" t="str">
        <f>_xlfn.XLOOKUP(D848,[1]!Data[CEDULA],[1]!Data[EPS/SURA],"No Existe",0,1)</f>
        <v>E.P.S SANITAS</v>
      </c>
      <c r="O848" s="5">
        <f>YEAR(Data[[#This Row],[F. INICIO]])</f>
        <v>2016</v>
      </c>
      <c r="P848" s="19">
        <v>42576</v>
      </c>
      <c r="Q848" s="18">
        <v>42578</v>
      </c>
      <c r="R848" s="4" t="s">
        <v>30</v>
      </c>
      <c r="S848" s="92" t="str">
        <f>IF(Data[[#This Row],[TIPO DE INCAPACIDAD]]="LICENCIA DE PATERNIDAD","Licencia de paternidad",IF(Data[[#This Row],[TIPO DE INCAPACIDAD]]="LICENCIA DE LUTO","Licencia de Luto",_xlfn.IFNA(VLOOKUP(R848,'CIE-10 PARA RIPS'!$A$6:B14013,2,0),"No especificado")))</f>
        <v>Embarazo confirmado</v>
      </c>
      <c r="T848" t="str">
        <f>IF(P848&lt;&gt;"", IF(P848&gt;0, IF(P848&lt;=DATE(YEAR(P848),MONTH(P848),DAY(P848)), IF(P848&gt;=DATE(YEAR(P848),MONTH(P848),1), IF(K848&gt;10, C848, IF(SUMIFS($K:$K, $C:$C, C848, $P:$P, "&gt;="&amp;DATE(YEAR(P848),MONTH(P848),1), $P:$P, "&lt;="&amp;EOMONTH(P848,0))&gt;10, C848, "")), ""))), "")</f>
        <v/>
      </c>
      <c r="U848" t="str">
        <f>IF(AND(P848&lt;&gt;"", P848&gt;=DATE(YEAR(P848),MONTH(P848),1), SUMIFS($K:$K, $C:$C, C848, $P:$P, "&gt;="&amp;DATE(YEAR(P848),MONTH(P848),1), $P:$P, "&lt;="&amp;EOMONTH(P848,0))&gt;10), K848, "")</f>
        <v/>
      </c>
      <c r="V848" t="str">
        <f>IF(AND(P848&lt;&gt;"", P848&gt;=DATE(YEAR(P848),MONTH(P848),1), SUMIFS($K:$K, $C:$C, C848, $P:$P, "&gt;="&amp;DATE(YEAR(P848),MONTH(P848),1), $P:$P, "&lt;="&amp;EOMONTH(P848,0))&gt;10), YEAR(P848), "")</f>
        <v/>
      </c>
      <c r="W848" t="str">
        <f>IF(AND(P848&lt;&gt;"", P848&gt;=DATE(YEAR(P848),MONTH(P848),1), SUMIFS($K:$K, $C:$C, C848, $P:$P, "&gt;="&amp;DATE(YEAR(P848),MONTH(P848),1), $P:$P, "&lt;="&amp;EOMONTH(P848,0))&gt;10), TEXT(P848, "MMMM"), "")</f>
        <v/>
      </c>
      <c r="X848" t="str" cm="1">
        <f t="array" ref="X848">IF(AND(P848&lt;&gt;"", P848&gt;=DATE(YEAR(P848),MONTH(P848),1), SUMIFS($K:$K, $C:$C, C848, $P:$P, "&gt;="&amp;DATE(YEAR(P848),MONTH(P848),1), $P:$P, "&lt;="&amp;EOMONTH(P848,0))&gt;10), _xlfn.TEXTJOIN(", ", TRUE, _xlfn._xlws.FILTER($R:$R, ($C:$C=C848) * ($P:$P&gt;=DATE(YEAR(P848),MONTH(P848),1)) * ($P:$P&lt;=EOMONTH(P848,0)))), "")</f>
        <v/>
      </c>
      <c r="Y848" t="str" cm="1">
        <f t="array" ref="Y848">IF(AND(P848&lt;&gt;"", P848&gt;=DATE(YEAR(P848),MONTH(P848),1), SUMIFS($K:$K, $C:$C, C848, $P:$P, "&gt;="&amp;DATE(YEAR(P848),MONTH(P848),1), $P:$P, "&lt;="&amp;EOMONTH(P848,0))&gt;10), _xlfn.TEXTJOIN(", ", TRUE, _xlfn._xlws.FILTER($S:$S, ($C:$C=C848) * ($P:$P&gt;=DATE(YEAR(P848),MONTH(P848),1)) * ($P:$P&lt;=EOMONTH(P848,0)))), "")</f>
        <v/>
      </c>
    </row>
    <row r="849" spans="1:25" x14ac:dyDescent="0.25">
      <c r="A849" s="83">
        <v>842</v>
      </c>
      <c r="B849" s="111" t="s">
        <v>26038</v>
      </c>
      <c r="C849" s="159" t="str">
        <f>_xlfn.XLOOKUP(D849,[1]!Data[CEDULA],[1]!Data[Nombre Completo],"No Existe",0,1)</f>
        <v>VIVIANA DEL PILAR GOMEZ CASTAÑO</v>
      </c>
      <c r="D849" s="163">
        <v>55233742</v>
      </c>
      <c r="E849" s="140">
        <f>IFERROR(_xlfn.NUMBERVALUE(Data[[#This Row],[CEDULA ]],",","."),_xlfn.NUMBERVALUE(Data[[#This Row],[CEDULA ]],".",","))</f>
        <v>55233742</v>
      </c>
      <c r="F849" s="140" t="str">
        <f>_xlfn.XLOOKUP(E849,[1]!Data[CEDULA],[1]!Data[CARGO],"No Existe",0,1)</f>
        <v>COLABORADOR</v>
      </c>
      <c r="G849" s="5" t="str">
        <f>_xlfn.XLOOKUP(E849,[1]!Data[CEDULA],[1]!Data[EMPRESA DONDE PRESTA SERVICIO],"No Existe",0,1)</f>
        <v>COMFAMILIAR ATLANTICO</v>
      </c>
      <c r="H849" s="5" t="str">
        <f>_xlfn.XLOOKUP(E849,[1]!Data[CEDULA],[1]!Data[UBICACIÓN],"No Existe",0,1)</f>
        <v>CLUB SOCIAL</v>
      </c>
      <c r="I849" s="11" t="s">
        <v>25911</v>
      </c>
      <c r="J849" s="111" t="str">
        <f>UPPER(TEXT(Data[[#This Row],[F. INICIO]],"mmmm"))</f>
        <v>JULIO</v>
      </c>
      <c r="K849" s="9">
        <v>2</v>
      </c>
      <c r="L849" s="11" t="s">
        <v>5</v>
      </c>
      <c r="M849" s="11" t="s">
        <v>25630</v>
      </c>
      <c r="N849" s="141" t="str">
        <f>_xlfn.XLOOKUP(D849,[1]!Data[CEDULA],[1]!Data[EPS/SURA],"No Existe",0,1)</f>
        <v>E.P.S SANITAS</v>
      </c>
      <c r="O849" s="5">
        <f>YEAR(Data[[#This Row],[F. INICIO]])</f>
        <v>2016</v>
      </c>
      <c r="P849" s="19">
        <v>42573</v>
      </c>
      <c r="Q849" s="18">
        <v>42574</v>
      </c>
      <c r="R849" s="4" t="s">
        <v>30</v>
      </c>
      <c r="S849" s="92" t="str">
        <f>IF(Data[[#This Row],[TIPO DE INCAPACIDAD]]="LICENCIA DE PATERNIDAD","Licencia de paternidad",IF(Data[[#This Row],[TIPO DE INCAPACIDAD]]="LICENCIA DE LUTO","Licencia de Luto",_xlfn.IFNA(VLOOKUP(R849,'CIE-10 PARA RIPS'!$A$6:B14014,2,0),"No especificado")))</f>
        <v>Embarazo confirmado</v>
      </c>
      <c r="T849" t="str">
        <f>IF(P849&lt;&gt;"", IF(P849&gt;0, IF(P849&lt;=DATE(YEAR(P849),MONTH(P849),DAY(P849)), IF(P849&gt;=DATE(YEAR(P849),MONTH(P849),1), IF(K849&gt;10, C849, IF(SUMIFS($K:$K, $C:$C, C849, $P:$P, "&gt;="&amp;DATE(YEAR(P849),MONTH(P849),1), $P:$P, "&lt;="&amp;EOMONTH(P849,0))&gt;10, C849, "")), ""))), "")</f>
        <v/>
      </c>
      <c r="U849" t="str">
        <f>IF(AND(P849&lt;&gt;"", P849&gt;=DATE(YEAR(P849),MONTH(P849),1), SUMIFS($K:$K, $C:$C, C849, $P:$P, "&gt;="&amp;DATE(YEAR(P849),MONTH(P849),1), $P:$P, "&lt;="&amp;EOMONTH(P849,0))&gt;10), K849, "")</f>
        <v/>
      </c>
      <c r="V849" t="str">
        <f>IF(AND(P849&lt;&gt;"", P849&gt;=DATE(YEAR(P849),MONTH(P849),1), SUMIFS($K:$K, $C:$C, C849, $P:$P, "&gt;="&amp;DATE(YEAR(P849),MONTH(P849),1), $P:$P, "&lt;="&amp;EOMONTH(P849,0))&gt;10), YEAR(P849), "")</f>
        <v/>
      </c>
      <c r="W849" t="str">
        <f>IF(AND(P849&lt;&gt;"", P849&gt;=DATE(YEAR(P849),MONTH(P849),1), SUMIFS($K:$K, $C:$C, C849, $P:$P, "&gt;="&amp;DATE(YEAR(P849),MONTH(P849),1), $P:$P, "&lt;="&amp;EOMONTH(P849,0))&gt;10), TEXT(P849, "MMMM"), "")</f>
        <v/>
      </c>
      <c r="X849" t="str" cm="1">
        <f t="array" ref="X849">IF(AND(P849&lt;&gt;"", P849&gt;=DATE(YEAR(P849),MONTH(P849),1), SUMIFS($K:$K, $C:$C, C849, $P:$P, "&gt;="&amp;DATE(YEAR(P849),MONTH(P849),1), $P:$P, "&lt;="&amp;EOMONTH(P849,0))&gt;10), _xlfn.TEXTJOIN(", ", TRUE, _xlfn._xlws.FILTER($R:$R, ($C:$C=C849) * ($P:$P&gt;=DATE(YEAR(P849),MONTH(P849),1)) * ($P:$P&lt;=EOMONTH(P849,0)))), "")</f>
        <v/>
      </c>
      <c r="Y849" t="str" cm="1">
        <f t="array" ref="Y849">IF(AND(P849&lt;&gt;"", P849&gt;=DATE(YEAR(P849),MONTH(P849),1), SUMIFS($K:$K, $C:$C, C849, $P:$P, "&gt;="&amp;DATE(YEAR(P849),MONTH(P849),1), $P:$P, "&lt;="&amp;EOMONTH(P849,0))&gt;10), _xlfn.TEXTJOIN(", ", TRUE, _xlfn._xlws.FILTER($S:$S, ($C:$C=C849) * ($P:$P&gt;=DATE(YEAR(P849),MONTH(P849),1)) * ($P:$P&lt;=EOMONTH(P849,0)))), "")</f>
        <v/>
      </c>
    </row>
    <row r="850" spans="1:25" x14ac:dyDescent="0.25">
      <c r="A850" s="83">
        <v>843</v>
      </c>
      <c r="B850" s="111" t="s">
        <v>26038</v>
      </c>
      <c r="C850" s="159" t="str">
        <f>_xlfn.XLOOKUP(D850,[1]!Data[CEDULA],[1]!Data[Nombre Completo],"No Existe",0,1)</f>
        <v>GUILLERMO DAVID BUENO GUZMAN</v>
      </c>
      <c r="D850" s="163">
        <v>92125996</v>
      </c>
      <c r="E850" s="140">
        <f>IFERROR(_xlfn.NUMBERVALUE(Data[[#This Row],[CEDULA ]],",","."),_xlfn.NUMBERVALUE(Data[[#This Row],[CEDULA ]],".",","))</f>
        <v>92125996</v>
      </c>
      <c r="F850" s="140" t="str">
        <f>_xlfn.XLOOKUP(E850,[1]!Data[CEDULA],[1]!Data[CARGO],"No Existe",0,1)</f>
        <v>COCINERO 1</v>
      </c>
      <c r="G850" s="16" t="str">
        <f>_xlfn.XLOOKUP(E850,[1]!Data[CEDULA],[1]!Data[EMPRESA DONDE PRESTA SERVICIO],"No Existe",0,1)</f>
        <v>COMFAMILIAR ATLANTICO</v>
      </c>
      <c r="H850" s="16" t="str">
        <f>_xlfn.XLOOKUP(E850,[1]!Data[CEDULA],[1]!Data[UBICACIÓN],"No Existe",0,1)</f>
        <v>CLUB SOCIAL</v>
      </c>
      <c r="I850" s="16" t="s">
        <v>25912</v>
      </c>
      <c r="J850" s="111" t="str">
        <f>UPPER(TEXT(Data[[#This Row],[F. INICIO]],"mmmm"))</f>
        <v>JUNIO</v>
      </c>
      <c r="K850" s="9">
        <v>2</v>
      </c>
      <c r="L850" s="11" t="s">
        <v>5</v>
      </c>
      <c r="M850" s="11" t="s">
        <v>25630</v>
      </c>
      <c r="N850" s="141" t="str">
        <f>_xlfn.XLOOKUP(D850,[1]!Data[CEDULA],[1]!Data[EPS/SURA],"No Existe",0,1)</f>
        <v>SALUD TOTAL</v>
      </c>
      <c r="O850" s="5">
        <f>YEAR(Data[[#This Row],[F. INICIO]])</f>
        <v>2016</v>
      </c>
      <c r="P850" s="19">
        <v>42549</v>
      </c>
      <c r="Q850" s="18">
        <v>42550</v>
      </c>
      <c r="R850" s="20" t="s">
        <v>32</v>
      </c>
      <c r="S850" s="92" t="str">
        <f>IF(Data[[#This Row],[TIPO DE INCAPACIDAD]]="LICENCIA DE PATERNIDAD","Licencia de paternidad",IF(Data[[#This Row],[TIPO DE INCAPACIDAD]]="LICENCIA DE LUTO","Licencia de Luto",_xlfn.IFNA(VLOOKUP(R850,'CIE-10 PARA RIPS'!$A$6:B14015,2,0),"No especificado")))</f>
        <v>Absceso cutaneo, furunculo y antrax de gluteos</v>
      </c>
      <c r="T850" t="str">
        <f>IF(P850&lt;&gt;"", IF(P850&gt;0, IF(P850&lt;=DATE(YEAR(P850),MONTH(P850),DAY(P850)), IF(P850&gt;=DATE(YEAR(P850),MONTH(P850),1), IF(K850&gt;10, C850, IF(SUMIFS($K:$K, $C:$C, C850, $P:$P, "&gt;="&amp;DATE(YEAR(P850),MONTH(P850),1), $P:$P, "&lt;="&amp;EOMONTH(P850,0))&gt;10, C850, "")), ""))), "")</f>
        <v/>
      </c>
      <c r="U850" t="str">
        <f>IF(AND(P850&lt;&gt;"", P850&gt;=DATE(YEAR(P850),MONTH(P850),1), SUMIFS($K:$K, $C:$C, C850, $P:$P, "&gt;="&amp;DATE(YEAR(P850),MONTH(P850),1), $P:$P, "&lt;="&amp;EOMONTH(P850,0))&gt;10), K850, "")</f>
        <v/>
      </c>
      <c r="V850" t="str">
        <f>IF(AND(P850&lt;&gt;"", P850&gt;=DATE(YEAR(P850),MONTH(P850),1), SUMIFS($K:$K, $C:$C, C850, $P:$P, "&gt;="&amp;DATE(YEAR(P850),MONTH(P850),1), $P:$P, "&lt;="&amp;EOMONTH(P850,0))&gt;10), YEAR(P850), "")</f>
        <v/>
      </c>
      <c r="W850" t="str">
        <f>IF(AND(P850&lt;&gt;"", P850&gt;=DATE(YEAR(P850),MONTH(P850),1), SUMIFS($K:$K, $C:$C, C850, $P:$P, "&gt;="&amp;DATE(YEAR(P850),MONTH(P850),1), $P:$P, "&lt;="&amp;EOMONTH(P850,0))&gt;10), TEXT(P850, "MMMM"), "")</f>
        <v/>
      </c>
      <c r="X850" t="str" cm="1">
        <f t="array" ref="X850">IF(AND(P850&lt;&gt;"", P850&gt;=DATE(YEAR(P850),MONTH(P850),1), SUMIFS($K:$K, $C:$C, C850, $P:$P, "&gt;="&amp;DATE(YEAR(P850),MONTH(P850),1), $P:$P, "&lt;="&amp;EOMONTH(P850,0))&gt;10), _xlfn.TEXTJOIN(", ", TRUE, _xlfn._xlws.FILTER($R:$R, ($C:$C=C850) * ($P:$P&gt;=DATE(YEAR(P850),MONTH(P850),1)) * ($P:$P&lt;=EOMONTH(P850,0)))), "")</f>
        <v/>
      </c>
      <c r="Y850" t="str" cm="1">
        <f t="array" ref="Y850">IF(AND(P850&lt;&gt;"", P850&gt;=DATE(YEAR(P850),MONTH(P850),1), SUMIFS($K:$K, $C:$C, C850, $P:$P, "&gt;="&amp;DATE(YEAR(P850),MONTH(P850),1), $P:$P, "&lt;="&amp;EOMONTH(P850,0))&gt;10), _xlfn.TEXTJOIN(", ", TRUE, _xlfn._xlws.FILTER($S:$S, ($C:$C=C850) * ($P:$P&gt;=DATE(YEAR(P850),MONTH(P850),1)) * ($P:$P&lt;=EOMONTH(P850,0)))), "")</f>
        <v/>
      </c>
    </row>
    <row r="851" spans="1:25" x14ac:dyDescent="0.25">
      <c r="A851" s="83">
        <v>844</v>
      </c>
      <c r="B851" s="111" t="s">
        <v>26038</v>
      </c>
      <c r="C851" s="159" t="str">
        <f>_xlfn.XLOOKUP(D851,[1]!Data[CEDULA],[1]!Data[Nombre Completo],"No Existe",0,1)</f>
        <v>GUILLERMO DAVID BUENO GUZMAN</v>
      </c>
      <c r="D851" s="163">
        <v>92125996</v>
      </c>
      <c r="E851" s="140">
        <f>IFERROR(_xlfn.NUMBERVALUE(Data[[#This Row],[CEDULA ]],",","."),_xlfn.NUMBERVALUE(Data[[#This Row],[CEDULA ]],".",","))</f>
        <v>92125996</v>
      </c>
      <c r="F851" s="140" t="str">
        <f>_xlfn.XLOOKUP(E851,[1]!Data[CEDULA],[1]!Data[CARGO],"No Existe",0,1)</f>
        <v>COCINERO 1</v>
      </c>
      <c r="G851" s="21" t="str">
        <f>_xlfn.XLOOKUP(E851,[1]!Data[CEDULA],[1]!Data[EMPRESA DONDE PRESTA SERVICIO],"No Existe",0,1)</f>
        <v>COMFAMILIAR ATLANTICO</v>
      </c>
      <c r="H851" s="21" t="str">
        <f>_xlfn.XLOOKUP(E851,[1]!Data[CEDULA],[1]!Data[UBICACIÓN],"No Existe",0,1)</f>
        <v>CLUB SOCIAL</v>
      </c>
      <c r="I851" s="21" t="s">
        <v>25912</v>
      </c>
      <c r="J851" s="111" t="str">
        <f>UPPER(TEXT(Data[[#This Row],[F. INICIO]],"mmmm"))</f>
        <v>JUNIO</v>
      </c>
      <c r="K851" s="9">
        <v>1</v>
      </c>
      <c r="L851" s="11" t="s">
        <v>5</v>
      </c>
      <c r="M851" s="11" t="s">
        <v>25630</v>
      </c>
      <c r="N851" s="141" t="str">
        <f>_xlfn.XLOOKUP(D851,[1]!Data[CEDULA],[1]!Data[EPS/SURA],"No Existe",0,1)</f>
        <v>SALUD TOTAL</v>
      </c>
      <c r="O851" s="5">
        <f>YEAR(Data[[#This Row],[F. INICIO]])</f>
        <v>2016</v>
      </c>
      <c r="P851" s="17">
        <v>42551</v>
      </c>
      <c r="Q851" s="18">
        <v>42551</v>
      </c>
      <c r="R851" s="8" t="s">
        <v>33</v>
      </c>
      <c r="S851" s="92" t="str">
        <f>IF(Data[[#This Row],[TIPO DE INCAPACIDAD]]="LICENCIA DE PATERNIDAD","Licencia de paternidad",IF(Data[[#This Row],[TIPO DE INCAPACIDAD]]="LICENCIA DE LUTO","Licencia de Luto",_xlfn.IFNA(VLOOKUP(R851,'CIE-10 PARA RIPS'!$A$6:B14016,2,0),"No especificado")))</f>
        <v>Obesidad debida a exceso de calorias</v>
      </c>
      <c r="T851" t="str">
        <f>IF(P851&lt;&gt;"", IF(P851&gt;0, IF(P851&lt;=DATE(YEAR(P851),MONTH(P851),DAY(P851)), IF(P851&gt;=DATE(YEAR(P851),MONTH(P851),1), IF(K851&gt;10, C851, IF(SUMIFS($K:$K, $C:$C, C851, $P:$P, "&gt;="&amp;DATE(YEAR(P851),MONTH(P851),1), $P:$P, "&lt;="&amp;EOMONTH(P851,0))&gt;10, C851, "")), ""))), "")</f>
        <v/>
      </c>
      <c r="U851" t="str">
        <f>IF(AND(P851&lt;&gt;"", P851&gt;=DATE(YEAR(P851),MONTH(P851),1), SUMIFS($K:$K, $C:$C, C851, $P:$P, "&gt;="&amp;DATE(YEAR(P851),MONTH(P851),1), $P:$P, "&lt;="&amp;EOMONTH(P851,0))&gt;10), K851, "")</f>
        <v/>
      </c>
      <c r="V851" t="str">
        <f>IF(AND(P851&lt;&gt;"", P851&gt;=DATE(YEAR(P851),MONTH(P851),1), SUMIFS($K:$K, $C:$C, C851, $P:$P, "&gt;="&amp;DATE(YEAR(P851),MONTH(P851),1), $P:$P, "&lt;="&amp;EOMONTH(P851,0))&gt;10), YEAR(P851), "")</f>
        <v/>
      </c>
      <c r="W851" t="str">
        <f>IF(AND(P851&lt;&gt;"", P851&gt;=DATE(YEAR(P851),MONTH(P851),1), SUMIFS($K:$K, $C:$C, C851, $P:$P, "&gt;="&amp;DATE(YEAR(P851),MONTH(P851),1), $P:$P, "&lt;="&amp;EOMONTH(P851,0))&gt;10), TEXT(P851, "MMMM"), "")</f>
        <v/>
      </c>
      <c r="X851" t="str" cm="1">
        <f t="array" ref="X851">IF(AND(P851&lt;&gt;"", P851&gt;=DATE(YEAR(P851),MONTH(P851),1), SUMIFS($K:$K, $C:$C, C851, $P:$P, "&gt;="&amp;DATE(YEAR(P851),MONTH(P851),1), $P:$P, "&lt;="&amp;EOMONTH(P851,0))&gt;10), _xlfn.TEXTJOIN(", ", TRUE, _xlfn._xlws.FILTER($R:$R, ($C:$C=C851) * ($P:$P&gt;=DATE(YEAR(P851),MONTH(P851),1)) * ($P:$P&lt;=EOMONTH(P851,0)))), "")</f>
        <v/>
      </c>
      <c r="Y851" t="str" cm="1">
        <f t="array" ref="Y851">IF(AND(P851&lt;&gt;"", P851&gt;=DATE(YEAR(P851),MONTH(P851),1), SUMIFS($K:$K, $C:$C, C851, $P:$P, "&gt;="&amp;DATE(YEAR(P851),MONTH(P851),1), $P:$P, "&lt;="&amp;EOMONTH(P851,0))&gt;10), _xlfn.TEXTJOIN(", ", TRUE, _xlfn._xlws.FILTER($S:$S, ($C:$C=C851) * ($P:$P&gt;=DATE(YEAR(P851),MONTH(P851),1)) * ($P:$P&lt;=EOMONTH(P851,0)))), "")</f>
        <v/>
      </c>
    </row>
    <row r="852" spans="1:25" x14ac:dyDescent="0.25">
      <c r="A852" s="83">
        <v>845</v>
      </c>
      <c r="B852" s="111" t="s">
        <v>26038</v>
      </c>
      <c r="C852" s="159" t="str">
        <f>_xlfn.XLOOKUP(D852,[1]!Data[CEDULA],[1]!Data[Nombre Completo],"No Existe",0,1)</f>
        <v>GUILLERMO DAVID BUENO GUZMAN</v>
      </c>
      <c r="D852" s="163">
        <v>92125996</v>
      </c>
      <c r="E852" s="140">
        <f>IFERROR(_xlfn.NUMBERVALUE(Data[[#This Row],[CEDULA ]],",","."),_xlfn.NUMBERVALUE(Data[[#This Row],[CEDULA ]],".",","))</f>
        <v>92125996</v>
      </c>
      <c r="F852" s="140" t="str">
        <f>_xlfn.XLOOKUP(E852,[1]!Data[CEDULA],[1]!Data[CARGO],"No Existe",0,1)</f>
        <v>COCINERO 1</v>
      </c>
      <c r="G852" s="5" t="str">
        <f>_xlfn.XLOOKUP(E852,[1]!Data[CEDULA],[1]!Data[EMPRESA DONDE PRESTA SERVICIO],"No Existe",0,1)</f>
        <v>COMFAMILIAR ATLANTICO</v>
      </c>
      <c r="H852" s="5" t="str">
        <f>_xlfn.XLOOKUP(E852,[1]!Data[CEDULA],[1]!Data[UBICACIÓN],"No Existe",0,1)</f>
        <v>CLUB SOCIAL</v>
      </c>
      <c r="I852" s="5" t="s">
        <v>25912</v>
      </c>
      <c r="J852" s="111" t="str">
        <f>UPPER(TEXT(Data[[#This Row],[F. INICIO]],"mmmm"))</f>
        <v>JULIO</v>
      </c>
      <c r="K852" s="9">
        <v>4</v>
      </c>
      <c r="L852" s="11" t="s">
        <v>5</v>
      </c>
      <c r="M852" s="11" t="s">
        <v>25630</v>
      </c>
      <c r="N852" s="141" t="str">
        <f>_xlfn.XLOOKUP(D852,[1]!Data[CEDULA],[1]!Data[EPS/SURA],"No Existe",0,1)</f>
        <v>SALUD TOTAL</v>
      </c>
      <c r="O852" s="5">
        <f>YEAR(Data[[#This Row],[F. INICIO]])</f>
        <v>2016</v>
      </c>
      <c r="P852" s="17">
        <v>42552</v>
      </c>
      <c r="Q852" s="18">
        <v>42555</v>
      </c>
      <c r="R852" s="8" t="s">
        <v>33</v>
      </c>
      <c r="S852" s="92" t="str">
        <f>IF(Data[[#This Row],[TIPO DE INCAPACIDAD]]="LICENCIA DE PATERNIDAD","Licencia de paternidad",IF(Data[[#This Row],[TIPO DE INCAPACIDAD]]="LICENCIA DE LUTO","Licencia de Luto",_xlfn.IFNA(VLOOKUP(R852,'CIE-10 PARA RIPS'!$A$6:B14017,2,0),"No especificado")))</f>
        <v>Obesidad debida a exceso de calorias</v>
      </c>
      <c r="T852" t="str">
        <f>IF(P852&lt;&gt;"", IF(P852&gt;0, IF(P852&lt;=DATE(YEAR(P852),MONTH(P852),DAY(P852)), IF(P852&gt;=DATE(YEAR(P852),MONTH(P852),1), IF(K852&gt;10, C852, IF(SUMIFS($K:$K, $C:$C, C852, $P:$P, "&gt;="&amp;DATE(YEAR(P852),MONTH(P852),1), $P:$P, "&lt;="&amp;EOMONTH(P852,0))&gt;10, C852, "")), ""))), "")</f>
        <v>GUILLERMO DAVID BUENO GUZMAN</v>
      </c>
      <c r="U852">
        <f>IF(AND(P852&lt;&gt;"", P852&gt;=DATE(YEAR(P852),MONTH(P852),1), SUMIFS($K:$K, $C:$C, C852, $P:$P, "&gt;="&amp;DATE(YEAR(P852),MONTH(P852),1), $P:$P, "&lt;="&amp;EOMONTH(P852,0))&gt;10), K852, "")</f>
        <v>4</v>
      </c>
      <c r="V852">
        <f>IF(AND(P852&lt;&gt;"", P852&gt;=DATE(YEAR(P852),MONTH(P852),1), SUMIFS($K:$K, $C:$C, C852, $P:$P, "&gt;="&amp;DATE(YEAR(P852),MONTH(P852),1), $P:$P, "&lt;="&amp;EOMONTH(P852,0))&gt;10), YEAR(P852), "")</f>
        <v>2016</v>
      </c>
      <c r="W852" t="str">
        <f>IF(AND(P852&lt;&gt;"", P852&gt;=DATE(YEAR(P852),MONTH(P852),1), SUMIFS($K:$K, $C:$C, C852, $P:$P, "&gt;="&amp;DATE(YEAR(P852),MONTH(P852),1), $P:$P, "&lt;="&amp;EOMONTH(P852,0))&gt;10), TEXT(P852, "MMMM"), "")</f>
        <v>julio</v>
      </c>
      <c r="X852" t="str" cm="1">
        <f t="array" ref="X852">IF(AND(P852&lt;&gt;"", P852&gt;=DATE(YEAR(P852),MONTH(P852),1), SUMIFS($K:$K, $C:$C, C852, $P:$P, "&gt;="&amp;DATE(YEAR(P852),MONTH(P852),1), $P:$P, "&lt;="&amp;EOMONTH(P852,0))&gt;10), _xlfn.TEXTJOIN(", ", TRUE, _xlfn._xlws.FILTER($R:$R, ($C:$C=C852) * ($P:$P&gt;=DATE(YEAR(P852),MONTH(P852),1)) * ($P:$P&lt;=EOMONTH(P852,0)))), "")</f>
        <v>E660, L97X, L089</v>
      </c>
      <c r="Y852" t="str" cm="1">
        <f t="array" ref="Y852">IF(AND(P852&lt;&gt;"", P852&gt;=DATE(YEAR(P852),MONTH(P852),1), SUMIFS($K:$K, $C:$C, C852, $P:$P, "&gt;="&amp;DATE(YEAR(P852),MONTH(P852),1), $P:$P, "&lt;="&amp;EOMONTH(P852,0))&gt;10), _xlfn.TEXTJOIN(", ", TRUE, _xlfn._xlws.FILTER($S:$S, ($C:$C=C852) * ($P:$P&gt;=DATE(YEAR(P852),MONTH(P852),1)) * ($P:$P&lt;=EOMONTH(P852,0)))), "")</f>
        <v>Obesidad debida a exceso de calorias, ulcera de miembro inferior, no clasificada en otra parte, Infeccion local de la piel y del tejido subcutaneo, no especificada</v>
      </c>
    </row>
    <row r="853" spans="1:25" ht="30" x14ac:dyDescent="0.25">
      <c r="A853" s="83">
        <v>846</v>
      </c>
      <c r="B853" s="111" t="s">
        <v>26038</v>
      </c>
      <c r="C853" s="159" t="str">
        <f>_xlfn.XLOOKUP(D853,[1]!Data[CEDULA],[1]!Data[Nombre Completo],"No Existe",0,1)</f>
        <v>GUILLERMO DAVID BUENO GUZMAN</v>
      </c>
      <c r="D853" s="163">
        <v>92125996</v>
      </c>
      <c r="E853" s="140">
        <f>IFERROR(_xlfn.NUMBERVALUE(Data[[#This Row],[CEDULA ]],",","."),_xlfn.NUMBERVALUE(Data[[#This Row],[CEDULA ]],".",","))</f>
        <v>92125996</v>
      </c>
      <c r="F853" s="140" t="str">
        <f>_xlfn.XLOOKUP(E853,[1]!Data[CEDULA],[1]!Data[CARGO],"No Existe",0,1)</f>
        <v>COCINERO 1</v>
      </c>
      <c r="G853" s="5" t="str">
        <f>_xlfn.XLOOKUP(E853,[1]!Data[CEDULA],[1]!Data[EMPRESA DONDE PRESTA SERVICIO],"No Existe",0,1)</f>
        <v>COMFAMILIAR ATLANTICO</v>
      </c>
      <c r="H853" s="5" t="str">
        <f>_xlfn.XLOOKUP(E853,[1]!Data[CEDULA],[1]!Data[UBICACIÓN],"No Existe",0,1)</f>
        <v>CLUB SOCIAL</v>
      </c>
      <c r="I853" s="5" t="s">
        <v>25912</v>
      </c>
      <c r="J853" s="111" t="str">
        <f>UPPER(TEXT(Data[[#This Row],[F. INICIO]],"mmmm"))</f>
        <v>JULIO</v>
      </c>
      <c r="K853" s="9">
        <v>2</v>
      </c>
      <c r="L853" s="11" t="s">
        <v>5</v>
      </c>
      <c r="M853" s="11" t="s">
        <v>25630</v>
      </c>
      <c r="N853" s="141" t="str">
        <f>_xlfn.XLOOKUP(D853,[1]!Data[CEDULA],[1]!Data[EPS/SURA],"No Existe",0,1)</f>
        <v>SALUD TOTAL</v>
      </c>
      <c r="O853" s="5">
        <f>YEAR(Data[[#This Row],[F. INICIO]])</f>
        <v>2016</v>
      </c>
      <c r="P853" s="17">
        <v>42556</v>
      </c>
      <c r="Q853" s="18">
        <v>42557</v>
      </c>
      <c r="R853" s="8" t="s">
        <v>34</v>
      </c>
      <c r="S853" s="92" t="str">
        <f>IF(Data[[#This Row],[TIPO DE INCAPACIDAD]]="LICENCIA DE PATERNIDAD","Licencia de paternidad",IF(Data[[#This Row],[TIPO DE INCAPACIDAD]]="LICENCIA DE LUTO","Licencia de Luto",_xlfn.IFNA(VLOOKUP(R853,'CIE-10 PARA RIPS'!$A$6:B14018,2,0),"No especificado")))</f>
        <v>ulcera de miembro inferior, no clasificada en otra parte</v>
      </c>
      <c r="T853" t="str">
        <f>IF(P853&lt;&gt;"", IF(P853&gt;0, IF(P853&lt;=DATE(YEAR(P853),MONTH(P853),DAY(P853)), IF(P853&gt;=DATE(YEAR(P853),MONTH(P853),1), IF(K853&gt;10, C853, IF(SUMIFS($K:$K, $C:$C, C853, $P:$P, "&gt;="&amp;DATE(YEAR(P853),MONTH(P853),1), $P:$P, "&lt;="&amp;EOMONTH(P853,0))&gt;10, C853, "")), ""))), "")</f>
        <v>GUILLERMO DAVID BUENO GUZMAN</v>
      </c>
      <c r="U853">
        <f>IF(AND(P853&lt;&gt;"", P853&gt;=DATE(YEAR(P853),MONTH(P853),1), SUMIFS($K:$K, $C:$C, C853, $P:$P, "&gt;="&amp;DATE(YEAR(P853),MONTH(P853),1), $P:$P, "&lt;="&amp;EOMONTH(P853,0))&gt;10), K853, "")</f>
        <v>2</v>
      </c>
      <c r="V853">
        <f>IF(AND(P853&lt;&gt;"", P853&gt;=DATE(YEAR(P853),MONTH(P853),1), SUMIFS($K:$K, $C:$C, C853, $P:$P, "&gt;="&amp;DATE(YEAR(P853),MONTH(P853),1), $P:$P, "&lt;="&amp;EOMONTH(P853,0))&gt;10), YEAR(P853), "")</f>
        <v>2016</v>
      </c>
      <c r="W853" t="str">
        <f>IF(AND(P853&lt;&gt;"", P853&gt;=DATE(YEAR(P853),MONTH(P853),1), SUMIFS($K:$K, $C:$C, C853, $P:$P, "&gt;="&amp;DATE(YEAR(P853),MONTH(P853),1), $P:$P, "&lt;="&amp;EOMONTH(P853,0))&gt;10), TEXT(P853, "MMMM"), "")</f>
        <v>julio</v>
      </c>
      <c r="X853" t="str" cm="1">
        <f t="array" ref="X853">IF(AND(P853&lt;&gt;"", P853&gt;=DATE(YEAR(P853),MONTH(P853),1), SUMIFS($K:$K, $C:$C, C853, $P:$P, "&gt;="&amp;DATE(YEAR(P853),MONTH(P853),1), $P:$P, "&lt;="&amp;EOMONTH(P853,0))&gt;10), _xlfn.TEXTJOIN(", ", TRUE, _xlfn._xlws.FILTER($R:$R, ($C:$C=C853) * ($P:$P&gt;=DATE(YEAR(P853),MONTH(P853),1)) * ($P:$P&lt;=EOMONTH(P853,0)))), "")</f>
        <v>E660, L97X, L089</v>
      </c>
      <c r="Y853" t="str" cm="1">
        <f t="array" ref="Y853">IF(AND(P853&lt;&gt;"", P853&gt;=DATE(YEAR(P853),MONTH(P853),1), SUMIFS($K:$K, $C:$C, C853, $P:$P, "&gt;="&amp;DATE(YEAR(P853),MONTH(P853),1), $P:$P, "&lt;="&amp;EOMONTH(P853,0))&gt;10), _xlfn.TEXTJOIN(", ", TRUE, _xlfn._xlws.FILTER($S:$S, ($C:$C=C853) * ($P:$P&gt;=DATE(YEAR(P853),MONTH(P853),1)) * ($P:$P&lt;=EOMONTH(P853,0)))), "")</f>
        <v>Obesidad debida a exceso de calorias, ulcera de miembro inferior, no clasificada en otra parte, Infeccion local de la piel y del tejido subcutaneo, no especificada</v>
      </c>
    </row>
    <row r="854" spans="1:25" ht="30" x14ac:dyDescent="0.25">
      <c r="A854" s="83">
        <v>847</v>
      </c>
      <c r="B854" s="111" t="s">
        <v>26038</v>
      </c>
      <c r="C854" s="159" t="str">
        <f>_xlfn.XLOOKUP(D854,[1]!Data[CEDULA],[1]!Data[Nombre Completo],"No Existe",0,1)</f>
        <v>GUILLERMO DAVID BUENO GUZMAN</v>
      </c>
      <c r="D854" s="163">
        <v>92125996</v>
      </c>
      <c r="E854" s="140">
        <f>IFERROR(_xlfn.NUMBERVALUE(Data[[#This Row],[CEDULA ]],",","."),_xlfn.NUMBERVALUE(Data[[#This Row],[CEDULA ]],".",","))</f>
        <v>92125996</v>
      </c>
      <c r="F854" s="140" t="str">
        <f>_xlfn.XLOOKUP(E854,[1]!Data[CEDULA],[1]!Data[CARGO],"No Existe",0,1)</f>
        <v>COCINERO 1</v>
      </c>
      <c r="G854" s="5" t="str">
        <f>_xlfn.XLOOKUP(E854,[1]!Data[CEDULA],[1]!Data[EMPRESA DONDE PRESTA SERVICIO],"No Existe",0,1)</f>
        <v>COMFAMILIAR ATLANTICO</v>
      </c>
      <c r="H854" s="5" t="str">
        <f>_xlfn.XLOOKUP(E854,[1]!Data[CEDULA],[1]!Data[UBICACIÓN],"No Existe",0,1)</f>
        <v>CLUB SOCIAL</v>
      </c>
      <c r="I854" s="5" t="s">
        <v>25912</v>
      </c>
      <c r="J854" s="111" t="str">
        <f>UPPER(TEXT(Data[[#This Row],[F. INICIO]],"mmmm"))</f>
        <v>JULIO</v>
      </c>
      <c r="K854" s="9">
        <v>13</v>
      </c>
      <c r="L854" s="11" t="s">
        <v>5</v>
      </c>
      <c r="M854" s="11" t="s">
        <v>25630</v>
      </c>
      <c r="N854" s="141" t="str">
        <f>_xlfn.XLOOKUP(D854,[1]!Data[CEDULA],[1]!Data[EPS/SURA],"No Existe",0,1)</f>
        <v>SALUD TOTAL</v>
      </c>
      <c r="O854" s="5">
        <f>YEAR(Data[[#This Row],[F. INICIO]])</f>
        <v>2016</v>
      </c>
      <c r="P854" s="17">
        <v>42558</v>
      </c>
      <c r="Q854" s="18">
        <v>42564</v>
      </c>
      <c r="R854" s="8" t="s">
        <v>35</v>
      </c>
      <c r="S854" s="92" t="str">
        <f>IF(Data[[#This Row],[TIPO DE INCAPACIDAD]]="LICENCIA DE PATERNIDAD","Licencia de paternidad",IF(Data[[#This Row],[TIPO DE INCAPACIDAD]]="LICENCIA DE LUTO","Licencia de Luto",_xlfn.IFNA(VLOOKUP(R854,'CIE-10 PARA RIPS'!$A$6:B14019,2,0),"No especificado")))</f>
        <v>Infeccion local de la piel y del tejido subcutaneo, no especificada</v>
      </c>
      <c r="T854" t="str">
        <f>IF(P854&lt;&gt;"", IF(P854&gt;0, IF(P854&lt;=DATE(YEAR(P854),MONTH(P854),DAY(P854)), IF(P854&gt;=DATE(YEAR(P854),MONTH(P854),1), IF(K854&gt;10, C854, IF(SUMIFS($K:$K, $C:$C, C854, $P:$P, "&gt;="&amp;DATE(YEAR(P854),MONTH(P854),1), $P:$P, "&lt;="&amp;EOMONTH(P854,0))&gt;10, C854, "")), ""))), "")</f>
        <v>GUILLERMO DAVID BUENO GUZMAN</v>
      </c>
      <c r="U854">
        <f>IF(AND(P854&lt;&gt;"", P854&gt;=DATE(YEAR(P854),MONTH(P854),1), SUMIFS($K:$K, $C:$C, C854, $P:$P, "&gt;="&amp;DATE(YEAR(P854),MONTH(P854),1), $P:$P, "&lt;="&amp;EOMONTH(P854,0))&gt;10), K854, "")</f>
        <v>13</v>
      </c>
      <c r="V854">
        <f>IF(AND(P854&lt;&gt;"", P854&gt;=DATE(YEAR(P854),MONTH(P854),1), SUMIFS($K:$K, $C:$C, C854, $P:$P, "&gt;="&amp;DATE(YEAR(P854),MONTH(P854),1), $P:$P, "&lt;="&amp;EOMONTH(P854,0))&gt;10), YEAR(P854), "")</f>
        <v>2016</v>
      </c>
      <c r="W854" t="str">
        <f>IF(AND(P854&lt;&gt;"", P854&gt;=DATE(YEAR(P854),MONTH(P854),1), SUMIFS($K:$K, $C:$C, C854, $P:$P, "&gt;="&amp;DATE(YEAR(P854),MONTH(P854),1), $P:$P, "&lt;="&amp;EOMONTH(P854,0))&gt;10), TEXT(P854, "MMMM"), "")</f>
        <v>julio</v>
      </c>
      <c r="X854" t="str" cm="1">
        <f t="array" ref="X854">IF(AND(P854&lt;&gt;"", P854&gt;=DATE(YEAR(P854),MONTH(P854),1), SUMIFS($K:$K, $C:$C, C854, $P:$P, "&gt;="&amp;DATE(YEAR(P854),MONTH(P854),1), $P:$P, "&lt;="&amp;EOMONTH(P854,0))&gt;10), _xlfn.TEXTJOIN(", ", TRUE, _xlfn._xlws.FILTER($R:$R, ($C:$C=C854) * ($P:$P&gt;=DATE(YEAR(P854),MONTH(P854),1)) * ($P:$P&lt;=EOMONTH(P854,0)))), "")</f>
        <v>E660, L97X, L089</v>
      </c>
      <c r="Y854" t="str" cm="1">
        <f t="array" ref="Y854">IF(AND(P854&lt;&gt;"", P854&gt;=DATE(YEAR(P854),MONTH(P854),1), SUMIFS($K:$K, $C:$C, C854, $P:$P, "&gt;="&amp;DATE(YEAR(P854),MONTH(P854),1), $P:$P, "&lt;="&amp;EOMONTH(P854,0))&gt;10), _xlfn.TEXTJOIN(", ", TRUE, _xlfn._xlws.FILTER($S:$S, ($C:$C=C854) * ($P:$P&gt;=DATE(YEAR(P854),MONTH(P854),1)) * ($P:$P&lt;=EOMONTH(P854,0)))), "")</f>
        <v>Obesidad debida a exceso de calorias, ulcera de miembro inferior, no clasificada en otra parte, Infeccion local de la piel y del tejido subcutaneo, no especificada</v>
      </c>
    </row>
    <row r="855" spans="1:25" x14ac:dyDescent="0.25">
      <c r="A855" s="83">
        <v>848</v>
      </c>
      <c r="B855" s="111" t="s">
        <v>26038</v>
      </c>
      <c r="C855" s="159" t="str">
        <f>_xlfn.XLOOKUP(D855,[1]!Data[CEDULA],[1]!Data[Nombre Completo],"No Existe",0,1)</f>
        <v>PABLA EMILIA SANDOVAL DE CASTRO</v>
      </c>
      <c r="D855" s="163">
        <v>32649558</v>
      </c>
      <c r="E855" s="140">
        <f>IFERROR(_xlfn.NUMBERVALUE(Data[[#This Row],[CEDULA ]],",","."),_xlfn.NUMBERVALUE(Data[[#This Row],[CEDULA ]],".",","))</f>
        <v>32649558</v>
      </c>
      <c r="F855" s="140" t="str">
        <f>_xlfn.XLOOKUP(E855,[1]!Data[CEDULA],[1]!Data[CARGO],"No Existe",0,1)</f>
        <v>MANIPULADOR DE ALIMENTOS</v>
      </c>
      <c r="G855" s="5" t="str">
        <f>_xlfn.XLOOKUP(E855,[1]!Data[CEDULA],[1]!Data[EMPRESA DONDE PRESTA SERVICIO],"No Existe",0,1)</f>
        <v>COMFAMILIAR ATLANTICO</v>
      </c>
      <c r="H855" s="5" t="str">
        <f>_xlfn.XLOOKUP(E855,[1]!Data[CEDULA],[1]!Data[UBICACIÓN],"No Existe",0,1)</f>
        <v>C.R.U</v>
      </c>
      <c r="I855" s="5" t="s">
        <v>25911</v>
      </c>
      <c r="J855" s="111" t="str">
        <f>UPPER(TEXT(Data[[#This Row],[F. INICIO]],"mmmm"))</f>
        <v>MAYO</v>
      </c>
      <c r="K855" s="9">
        <v>15</v>
      </c>
      <c r="L855" s="11" t="s">
        <v>5</v>
      </c>
      <c r="M855" s="11" t="s">
        <v>25630</v>
      </c>
      <c r="N855" s="141" t="str">
        <f>_xlfn.XLOOKUP(D855,[1]!Data[CEDULA],[1]!Data[EPS/SURA],"No Existe",0,1)</f>
        <v>EPS/SURA</v>
      </c>
      <c r="O855" s="5">
        <f>YEAR(Data[[#This Row],[F. INICIO]])</f>
        <v>2016</v>
      </c>
      <c r="P855" s="17">
        <v>42507</v>
      </c>
      <c r="Q855" s="18">
        <v>42521</v>
      </c>
      <c r="R855" s="8" t="s">
        <v>28</v>
      </c>
      <c r="S855" s="92" t="str">
        <f>IF(Data[[#This Row],[TIPO DE INCAPACIDAD]]="LICENCIA DE PATERNIDAD","Licencia de paternidad",IF(Data[[#This Row],[TIPO DE INCAPACIDAD]]="LICENCIA DE LUTO","Licencia de Luto",_xlfn.IFNA(VLOOKUP(R855,'CIE-10 PARA RIPS'!$A$6:B14020,2,0),"No especificado")))</f>
        <v>Desprendimiento de la retina por traccion</v>
      </c>
      <c r="T855" t="str">
        <f>IF(P855&lt;&gt;"", IF(P855&gt;0, IF(P855&lt;=DATE(YEAR(P855),MONTH(P855),DAY(P855)), IF(P855&gt;=DATE(YEAR(P855),MONTH(P855),1), IF(K855&gt;10, C855, IF(SUMIFS($K:$K, $C:$C, C855, $P:$P, "&gt;="&amp;DATE(YEAR(P855),MONTH(P855),1), $P:$P, "&lt;="&amp;EOMONTH(P855,0))&gt;10, C855, "")), ""))), "")</f>
        <v>PABLA EMILIA SANDOVAL DE CASTRO</v>
      </c>
      <c r="U855">
        <f>IF(AND(P855&lt;&gt;"", P855&gt;=DATE(YEAR(P855),MONTH(P855),1), SUMIFS($K:$K, $C:$C, C855, $P:$P, "&gt;="&amp;DATE(YEAR(P855),MONTH(P855),1), $P:$P, "&lt;="&amp;EOMONTH(P855,0))&gt;10), K855, "")</f>
        <v>15</v>
      </c>
      <c r="V855">
        <f>IF(AND(P855&lt;&gt;"", P855&gt;=DATE(YEAR(P855),MONTH(P855),1), SUMIFS($K:$K, $C:$C, C855, $P:$P, "&gt;="&amp;DATE(YEAR(P855),MONTH(P855),1), $P:$P, "&lt;="&amp;EOMONTH(P855,0))&gt;10), YEAR(P855), "")</f>
        <v>2016</v>
      </c>
      <c r="W855" t="str">
        <f>IF(AND(P855&lt;&gt;"", P855&gt;=DATE(YEAR(P855),MONTH(P855),1), SUMIFS($K:$K, $C:$C, C855, $P:$P, "&gt;="&amp;DATE(YEAR(P855),MONTH(P855),1), $P:$P, "&lt;="&amp;EOMONTH(P855,0))&gt;10), TEXT(P855, "MMMM"), "")</f>
        <v>mayo</v>
      </c>
      <c r="X855" t="str" cm="1">
        <f t="array" ref="X855">IF(AND(P855&lt;&gt;"", P855&gt;=DATE(YEAR(P855),MONTH(P855),1), SUMIFS($K:$K, $C:$C, C855, $P:$P, "&gt;="&amp;DATE(YEAR(P855),MONTH(P855),1), $P:$P, "&lt;="&amp;EOMONTH(P855,0))&gt;10), _xlfn.TEXTJOIN(", ", TRUE, _xlfn._xlws.FILTER($R:$R, ($C:$C=C855) * ($P:$P&gt;=DATE(YEAR(P855),MONTH(P855),1)) * ($P:$P&lt;=EOMONTH(P855,0)))), "")</f>
        <v>H334</v>
      </c>
      <c r="Y855" t="str" cm="1">
        <f t="array" ref="Y855">IF(AND(P855&lt;&gt;"", P855&gt;=DATE(YEAR(P855),MONTH(P855),1), SUMIFS($K:$K, $C:$C, C855, $P:$P, "&gt;="&amp;DATE(YEAR(P855),MONTH(P855),1), $P:$P, "&lt;="&amp;EOMONTH(P855,0))&gt;10), _xlfn.TEXTJOIN(", ", TRUE, _xlfn._xlws.FILTER($S:$S, ($C:$C=C855) * ($P:$P&gt;=DATE(YEAR(P855),MONTH(P855),1)) * ($P:$P&lt;=EOMONTH(P855,0)))), "")</f>
        <v>Desprendimiento de la retina por traccion</v>
      </c>
    </row>
    <row r="856" spans="1:25" x14ac:dyDescent="0.25">
      <c r="A856" s="83">
        <v>849</v>
      </c>
      <c r="B856" s="111" t="s">
        <v>26038</v>
      </c>
      <c r="C856" s="159" t="str">
        <f>_xlfn.XLOOKUP(D856,[1]!Data[CEDULA],[1]!Data[Nombre Completo],"No Existe",0,1)</f>
        <v>PABLA EMILIA SANDOVAL DE CASTRO</v>
      </c>
      <c r="D856" s="163">
        <v>32649558</v>
      </c>
      <c r="E856" s="140">
        <f>IFERROR(_xlfn.NUMBERVALUE(Data[[#This Row],[CEDULA ]],",","."),_xlfn.NUMBERVALUE(Data[[#This Row],[CEDULA ]],".",","))</f>
        <v>32649558</v>
      </c>
      <c r="F856" s="140" t="str">
        <f>_xlfn.XLOOKUP(E856,[1]!Data[CEDULA],[1]!Data[CARGO],"No Existe",0,1)</f>
        <v>MANIPULADOR DE ALIMENTOS</v>
      </c>
      <c r="G856" s="5" t="str">
        <f>_xlfn.XLOOKUP(E856,[1]!Data[CEDULA],[1]!Data[EMPRESA DONDE PRESTA SERVICIO],"No Existe",0,1)</f>
        <v>COMFAMILIAR ATLANTICO</v>
      </c>
      <c r="H856" s="5" t="str">
        <f>_xlfn.XLOOKUP(E856,[1]!Data[CEDULA],[1]!Data[UBICACIÓN],"No Existe",0,1)</f>
        <v>C.R.U</v>
      </c>
      <c r="I856" s="5" t="s">
        <v>25911</v>
      </c>
      <c r="J856" s="111" t="str">
        <f>UPPER(TEXT(Data[[#This Row],[F. INICIO]],"mmmm"))</f>
        <v>JUNIO</v>
      </c>
      <c r="K856" s="9">
        <v>15</v>
      </c>
      <c r="L856" s="11" t="s">
        <v>5</v>
      </c>
      <c r="M856" s="11" t="s">
        <v>25630</v>
      </c>
      <c r="N856" s="141" t="str">
        <f>_xlfn.XLOOKUP(D856,[1]!Data[CEDULA],[1]!Data[EPS/SURA],"No Existe",0,1)</f>
        <v>EPS/SURA</v>
      </c>
      <c r="O856" s="5">
        <f>YEAR(Data[[#This Row],[F. INICIO]])</f>
        <v>2016</v>
      </c>
      <c r="P856" s="17">
        <v>42522</v>
      </c>
      <c r="Q856" s="18">
        <v>42536</v>
      </c>
      <c r="R856" s="8" t="s">
        <v>28</v>
      </c>
      <c r="S856" s="92" t="str">
        <f>IF(Data[[#This Row],[TIPO DE INCAPACIDAD]]="LICENCIA DE PATERNIDAD","Licencia de paternidad",IF(Data[[#This Row],[TIPO DE INCAPACIDAD]]="LICENCIA DE LUTO","Licencia de Luto",_xlfn.IFNA(VLOOKUP(R856,'CIE-10 PARA RIPS'!$A$6:B14021,2,0),"No especificado")))</f>
        <v>Desprendimiento de la retina por traccion</v>
      </c>
      <c r="T856" t="str">
        <f>IF(P856&lt;&gt;"", IF(P856&gt;0, IF(P856&lt;=DATE(YEAR(P856),MONTH(P856),DAY(P856)), IF(P856&gt;=DATE(YEAR(P856),MONTH(P856),1), IF(K856&gt;10, C856, IF(SUMIFS($K:$K, $C:$C, C856, $P:$P, "&gt;="&amp;DATE(YEAR(P856),MONTH(P856),1), $P:$P, "&lt;="&amp;EOMONTH(P856,0))&gt;10, C856, "")), ""))), "")</f>
        <v>PABLA EMILIA SANDOVAL DE CASTRO</v>
      </c>
      <c r="U856">
        <f>IF(AND(P856&lt;&gt;"", P856&gt;=DATE(YEAR(P856),MONTH(P856),1), SUMIFS($K:$K, $C:$C, C856, $P:$P, "&gt;="&amp;DATE(YEAR(P856),MONTH(P856),1), $P:$P, "&lt;="&amp;EOMONTH(P856,0))&gt;10), K856, "")</f>
        <v>15</v>
      </c>
      <c r="V856">
        <f>IF(AND(P856&lt;&gt;"", P856&gt;=DATE(YEAR(P856),MONTH(P856),1), SUMIFS($K:$K, $C:$C, C856, $P:$P, "&gt;="&amp;DATE(YEAR(P856),MONTH(P856),1), $P:$P, "&lt;="&amp;EOMONTH(P856,0))&gt;10), YEAR(P856), "")</f>
        <v>2016</v>
      </c>
      <c r="W856" t="str">
        <f>IF(AND(P856&lt;&gt;"", P856&gt;=DATE(YEAR(P856),MONTH(P856),1), SUMIFS($K:$K, $C:$C, C856, $P:$P, "&gt;="&amp;DATE(YEAR(P856),MONTH(P856),1), $P:$P, "&lt;="&amp;EOMONTH(P856,0))&gt;10), TEXT(P856, "MMMM"), "")</f>
        <v>junio</v>
      </c>
      <c r="X856" t="str" cm="1">
        <f t="array" ref="X856">IF(AND(P856&lt;&gt;"", P856&gt;=DATE(YEAR(P856),MONTH(P856),1), SUMIFS($K:$K, $C:$C, C856, $P:$P, "&gt;="&amp;DATE(YEAR(P856),MONTH(P856),1), $P:$P, "&lt;="&amp;EOMONTH(P856,0))&gt;10), _xlfn.TEXTJOIN(", ", TRUE, _xlfn._xlws.FILTER($R:$R, ($C:$C=C856) * ($P:$P&gt;=DATE(YEAR(P856),MONTH(P856),1)) * ($P:$P&lt;=EOMONTH(P856,0)))), "")</f>
        <v>H334, H334</v>
      </c>
      <c r="Y856" t="str" cm="1">
        <f t="array" ref="Y856">IF(AND(P856&lt;&gt;"", P856&gt;=DATE(YEAR(P856),MONTH(P856),1), SUMIFS($K:$K, $C:$C, C856, $P:$P, "&gt;="&amp;DATE(YEAR(P856),MONTH(P856),1), $P:$P, "&lt;="&amp;EOMONTH(P856,0))&gt;10), _xlfn.TEXTJOIN(", ", TRUE, _xlfn._xlws.FILTER($S:$S, ($C:$C=C856) * ($P:$P&gt;=DATE(YEAR(P856),MONTH(P856),1)) * ($P:$P&lt;=EOMONTH(P856,0)))), "")</f>
        <v>Desprendimiento de la retina por traccion, Desprendimiento de la retina por traccion</v>
      </c>
    </row>
    <row r="857" spans="1:25" x14ac:dyDescent="0.25">
      <c r="A857" s="83">
        <v>850</v>
      </c>
      <c r="B857" s="111" t="s">
        <v>26038</v>
      </c>
      <c r="C857" s="159" t="str">
        <f>_xlfn.XLOOKUP(D857,[1]!Data[CEDULA],[1]!Data[Nombre Completo],"No Existe",0,1)</f>
        <v>PABLA EMILIA SANDOVAL DE CASTRO</v>
      </c>
      <c r="D857" s="163">
        <v>32649558</v>
      </c>
      <c r="E857" s="140">
        <f>IFERROR(_xlfn.NUMBERVALUE(Data[[#This Row],[CEDULA ]],",","."),_xlfn.NUMBERVALUE(Data[[#This Row],[CEDULA ]],".",","))</f>
        <v>32649558</v>
      </c>
      <c r="F857" s="140" t="str">
        <f>_xlfn.XLOOKUP(E857,[1]!Data[CEDULA],[1]!Data[CARGO],"No Existe",0,1)</f>
        <v>MANIPULADOR DE ALIMENTOS</v>
      </c>
      <c r="G857" s="5" t="str">
        <f>_xlfn.XLOOKUP(E857,[1]!Data[CEDULA],[1]!Data[EMPRESA DONDE PRESTA SERVICIO],"No Existe",0,1)</f>
        <v>COMFAMILIAR ATLANTICO</v>
      </c>
      <c r="H857" s="5" t="str">
        <f>_xlfn.XLOOKUP(E857,[1]!Data[CEDULA],[1]!Data[UBICACIÓN],"No Existe",0,1)</f>
        <v>C.R.U</v>
      </c>
      <c r="I857" s="5" t="s">
        <v>25911</v>
      </c>
      <c r="J857" s="111" t="str">
        <f>UPPER(TEXT(Data[[#This Row],[F. INICIO]],"mmmm"))</f>
        <v>ABRIL</v>
      </c>
      <c r="K857" s="9">
        <v>14</v>
      </c>
      <c r="L857" s="11" t="s">
        <v>5</v>
      </c>
      <c r="M857" s="11" t="s">
        <v>25630</v>
      </c>
      <c r="N857" s="141" t="str">
        <f>_xlfn.XLOOKUP(D857,[1]!Data[CEDULA],[1]!Data[EPS/SURA],"No Existe",0,1)</f>
        <v>EPS/SURA</v>
      </c>
      <c r="O857" s="5">
        <f>YEAR(Data[[#This Row],[F. INICIO]])</f>
        <v>2016</v>
      </c>
      <c r="P857" s="17">
        <v>42477</v>
      </c>
      <c r="Q857" s="18">
        <v>42490</v>
      </c>
      <c r="R857" s="8" t="s">
        <v>28</v>
      </c>
      <c r="S857" s="92" t="str">
        <f>IF(Data[[#This Row],[TIPO DE INCAPACIDAD]]="LICENCIA DE PATERNIDAD","Licencia de paternidad",IF(Data[[#This Row],[TIPO DE INCAPACIDAD]]="LICENCIA DE LUTO","Licencia de Luto",_xlfn.IFNA(VLOOKUP(R857,'CIE-10 PARA RIPS'!$A$6:B14022,2,0),"No especificado")))</f>
        <v>Desprendimiento de la retina por traccion</v>
      </c>
      <c r="T857" t="str">
        <f>IF(P857&lt;&gt;"", IF(P857&gt;0, IF(P857&lt;=DATE(YEAR(P857),MONTH(P857),DAY(P857)), IF(P857&gt;=DATE(YEAR(P857),MONTH(P857),1), IF(K857&gt;10, C857, IF(SUMIFS($K:$K, $C:$C, C857, $P:$P, "&gt;="&amp;DATE(YEAR(P857),MONTH(P857),1), $P:$P, "&lt;="&amp;EOMONTH(P857,0))&gt;10, C857, "")), ""))), "")</f>
        <v>PABLA EMILIA SANDOVAL DE CASTRO</v>
      </c>
      <c r="U857">
        <f>IF(AND(P857&lt;&gt;"", P857&gt;=DATE(YEAR(P857),MONTH(P857),1), SUMIFS($K:$K, $C:$C, C857, $P:$P, "&gt;="&amp;DATE(YEAR(P857),MONTH(P857),1), $P:$P, "&lt;="&amp;EOMONTH(P857,0))&gt;10), K857, "")</f>
        <v>14</v>
      </c>
      <c r="V857">
        <f>IF(AND(P857&lt;&gt;"", P857&gt;=DATE(YEAR(P857),MONTH(P857),1), SUMIFS($K:$K, $C:$C, C857, $P:$P, "&gt;="&amp;DATE(YEAR(P857),MONTH(P857),1), $P:$P, "&lt;="&amp;EOMONTH(P857,0))&gt;10), YEAR(P857), "")</f>
        <v>2016</v>
      </c>
      <c r="W857" t="str">
        <f>IF(AND(P857&lt;&gt;"", P857&gt;=DATE(YEAR(P857),MONTH(P857),1), SUMIFS($K:$K, $C:$C, C857, $P:$P, "&gt;="&amp;DATE(YEAR(P857),MONTH(P857),1), $P:$P, "&lt;="&amp;EOMONTH(P857,0))&gt;10), TEXT(P857, "MMMM"), "")</f>
        <v>abril</v>
      </c>
      <c r="X857" t="str" cm="1">
        <f t="array" ref="X857">IF(AND(P857&lt;&gt;"", P857&gt;=DATE(YEAR(P857),MONTH(P857),1), SUMIFS($K:$K, $C:$C, C857, $P:$P, "&gt;="&amp;DATE(YEAR(P857),MONTH(P857),1), $P:$P, "&lt;="&amp;EOMONTH(P857,0))&gt;10), _xlfn.TEXTJOIN(", ", TRUE, _xlfn._xlws.FILTER($R:$R, ($C:$C=C857) * ($P:$P&gt;=DATE(YEAR(P857),MONTH(P857),1)) * ($P:$P&lt;=EOMONTH(P857,0)))), "")</f>
        <v>H334, H334</v>
      </c>
      <c r="Y857" t="str" cm="1">
        <f t="array" ref="Y857">IF(AND(P857&lt;&gt;"", P857&gt;=DATE(YEAR(P857),MONTH(P857),1), SUMIFS($K:$K, $C:$C, C857, $P:$P, "&gt;="&amp;DATE(YEAR(P857),MONTH(P857),1), $P:$P, "&lt;="&amp;EOMONTH(P857,0))&gt;10), _xlfn.TEXTJOIN(", ", TRUE, _xlfn._xlws.FILTER($S:$S, ($C:$C=C857) * ($P:$P&gt;=DATE(YEAR(P857),MONTH(P857),1)) * ($P:$P&lt;=EOMONTH(P857,0)))), "")</f>
        <v>Desprendimiento de la retina por traccion, Desprendimiento de la retina por traccion</v>
      </c>
    </row>
    <row r="858" spans="1:25" x14ac:dyDescent="0.25">
      <c r="A858" s="83">
        <v>851</v>
      </c>
      <c r="B858" s="111" t="s">
        <v>26038</v>
      </c>
      <c r="C858" s="159" t="str">
        <f>_xlfn.XLOOKUP(D858,[1]!Data[CEDULA],[1]!Data[Nombre Completo],"No Existe",0,1)</f>
        <v>PABLA EMILIA SANDOVAL DE CASTRO</v>
      </c>
      <c r="D858" s="163">
        <v>32649558</v>
      </c>
      <c r="E858" s="140">
        <f>IFERROR(_xlfn.NUMBERVALUE(Data[[#This Row],[CEDULA ]],",","."),_xlfn.NUMBERVALUE(Data[[#This Row],[CEDULA ]],".",","))</f>
        <v>32649558</v>
      </c>
      <c r="F858" s="140" t="str">
        <f>_xlfn.XLOOKUP(E858,[1]!Data[CEDULA],[1]!Data[CARGO],"No Existe",0,1)</f>
        <v>MANIPULADOR DE ALIMENTOS</v>
      </c>
      <c r="G858" s="5" t="str">
        <f>_xlfn.XLOOKUP(E858,[1]!Data[CEDULA],[1]!Data[EMPRESA DONDE PRESTA SERVICIO],"No Existe",0,1)</f>
        <v>COMFAMILIAR ATLANTICO</v>
      </c>
      <c r="H858" s="5" t="str">
        <f>_xlfn.XLOOKUP(E858,[1]!Data[CEDULA],[1]!Data[UBICACIÓN],"No Existe",0,1)</f>
        <v>C.R.U</v>
      </c>
      <c r="I858" s="5" t="s">
        <v>25911</v>
      </c>
      <c r="J858" s="111" t="str">
        <f>UPPER(TEXT(Data[[#This Row],[F. INICIO]],"mmmm"))</f>
        <v>DICIEMBRE</v>
      </c>
      <c r="K858" s="9">
        <v>16</v>
      </c>
      <c r="L858" s="11" t="s">
        <v>5</v>
      </c>
      <c r="M858" s="11" t="s">
        <v>25630</v>
      </c>
      <c r="N858" s="141" t="str">
        <f>_xlfn.XLOOKUP(D858,[1]!Data[CEDULA],[1]!Data[EPS/SURA],"No Existe",0,1)</f>
        <v>EPS/SURA</v>
      </c>
      <c r="O858" s="5">
        <f>YEAR(Data[[#This Row],[F. INICIO]])</f>
        <v>2016</v>
      </c>
      <c r="P858" s="17">
        <v>42705</v>
      </c>
      <c r="Q858" s="18">
        <v>42506</v>
      </c>
      <c r="R858" s="8" t="s">
        <v>28</v>
      </c>
      <c r="S858" s="92" t="str">
        <f>IF(Data[[#This Row],[TIPO DE INCAPACIDAD]]="LICENCIA DE PATERNIDAD","Licencia de paternidad",IF(Data[[#This Row],[TIPO DE INCAPACIDAD]]="LICENCIA DE LUTO","Licencia de Luto",_xlfn.IFNA(VLOOKUP(R858,'CIE-10 PARA RIPS'!$A$6:B14023,2,0),"No especificado")))</f>
        <v>Desprendimiento de la retina por traccion</v>
      </c>
      <c r="T858" t="str">
        <f>IF(P858&lt;&gt;"", IF(P858&gt;0, IF(P858&lt;=DATE(YEAR(P858),MONTH(P858),DAY(P858)), IF(P858&gt;=DATE(YEAR(P858),MONTH(P858),1), IF(K858&gt;10, C858, IF(SUMIFS($K:$K, $C:$C, C858, $P:$P, "&gt;="&amp;DATE(YEAR(P858),MONTH(P858),1), $P:$P, "&lt;="&amp;EOMONTH(P858,0))&gt;10, C858, "")), ""))), "")</f>
        <v>PABLA EMILIA SANDOVAL DE CASTRO</v>
      </c>
      <c r="U858">
        <f>IF(AND(P858&lt;&gt;"", P858&gt;=DATE(YEAR(P858),MONTH(P858),1), SUMIFS($K:$K, $C:$C, C858, $P:$P, "&gt;="&amp;DATE(YEAR(P858),MONTH(P858),1), $P:$P, "&lt;="&amp;EOMONTH(P858,0))&gt;10), K858, "")</f>
        <v>16</v>
      </c>
      <c r="V858">
        <f>IF(AND(P858&lt;&gt;"", P858&gt;=DATE(YEAR(P858),MONTH(P858),1), SUMIFS($K:$K, $C:$C, C858, $P:$P, "&gt;="&amp;DATE(YEAR(P858),MONTH(P858),1), $P:$P, "&lt;="&amp;EOMONTH(P858,0))&gt;10), YEAR(P858), "")</f>
        <v>2016</v>
      </c>
      <c r="W858" t="str">
        <f>IF(AND(P858&lt;&gt;"", P858&gt;=DATE(YEAR(P858),MONTH(P858),1), SUMIFS($K:$K, $C:$C, C858, $P:$P, "&gt;="&amp;DATE(YEAR(P858),MONTH(P858),1), $P:$P, "&lt;="&amp;EOMONTH(P858,0))&gt;10), TEXT(P858, "MMMM"), "")</f>
        <v>diciembre</v>
      </c>
      <c r="X858" t="str" cm="1">
        <f t="array" ref="X858">IF(AND(P858&lt;&gt;"", P858&gt;=DATE(YEAR(P858),MONTH(P858),1), SUMIFS($K:$K, $C:$C, C858, $P:$P, "&gt;="&amp;DATE(YEAR(P858),MONTH(P858),1), $P:$P, "&lt;="&amp;EOMONTH(P858,0))&gt;10), _xlfn.TEXTJOIN(", ", TRUE, _xlfn._xlws.FILTER($R:$R, ($C:$C=C858) * ($P:$P&gt;=DATE(YEAR(P858),MONTH(P858),1)) * ($P:$P&lt;=EOMONTH(P858,0)))), "")</f>
        <v>H334</v>
      </c>
      <c r="Y858" t="str" cm="1">
        <f t="array" ref="Y858">IF(AND(P858&lt;&gt;"", P858&gt;=DATE(YEAR(P858),MONTH(P858),1), SUMIFS($K:$K, $C:$C, C858, $P:$P, "&gt;="&amp;DATE(YEAR(P858),MONTH(P858),1), $P:$P, "&lt;="&amp;EOMONTH(P858,0))&gt;10), _xlfn.TEXTJOIN(", ", TRUE, _xlfn._xlws.FILTER($S:$S, ($C:$C=C858) * ($P:$P&gt;=DATE(YEAR(P858),MONTH(P858),1)) * ($P:$P&lt;=EOMONTH(P858,0)))), "")</f>
        <v>Desprendimiento de la retina por traccion</v>
      </c>
    </row>
    <row r="859" spans="1:25" x14ac:dyDescent="0.25">
      <c r="A859" s="83">
        <v>852</v>
      </c>
      <c r="B859" s="111" t="s">
        <v>26038</v>
      </c>
      <c r="C859" s="159" t="str">
        <f>_xlfn.XLOOKUP(D859,[1]!Data[CEDULA],[1]!Data[Nombre Completo],"No Existe",0,1)</f>
        <v>YURANI PATRICIA OSPINO CASTILLO</v>
      </c>
      <c r="D859" s="163">
        <v>1043604639</v>
      </c>
      <c r="E859" s="140">
        <f>IFERROR(_xlfn.NUMBERVALUE(Data[[#This Row],[CEDULA ]],",","."),_xlfn.NUMBERVALUE(Data[[#This Row],[CEDULA ]],".",","))</f>
        <v>1043604639</v>
      </c>
      <c r="F859" s="140" t="str">
        <f>_xlfn.XLOOKUP(E859,[1]!Data[CEDULA],[1]!Data[CARGO],"No Existe",0,1)</f>
        <v>COCINERO 1</v>
      </c>
      <c r="G859" s="5" t="str">
        <f>_xlfn.XLOOKUP(E859,[1]!Data[CEDULA],[1]!Data[EMPRESA DONDE PRESTA SERVICIO],"No Existe",0,1)</f>
        <v>COMFAMILIAR ATLANTICO</v>
      </c>
      <c r="H859" s="5" t="str">
        <f>_xlfn.XLOOKUP(E859,[1]!Data[CEDULA],[1]!Data[UBICACIÓN],"No Existe",0,1)</f>
        <v>SPORT GYM MERCADEO</v>
      </c>
      <c r="I859" s="5" t="s">
        <v>25912</v>
      </c>
      <c r="J859" s="111" t="str">
        <f>UPPER(TEXT(Data[[#This Row],[F. INICIO]],"mmmm"))</f>
        <v>ABRIL</v>
      </c>
      <c r="K859" s="9">
        <v>2</v>
      </c>
      <c r="L859" s="11" t="s">
        <v>5</v>
      </c>
      <c r="M859" s="11" t="s">
        <v>25630</v>
      </c>
      <c r="N859" s="141" t="str">
        <f>_xlfn.XLOOKUP(D859,[1]!Data[CEDULA],[1]!Data[EPS/SURA],"No Existe",0,1)</f>
        <v>EPS/SURA</v>
      </c>
      <c r="O859" s="5">
        <f>YEAR(Data[[#This Row],[F. INICIO]])</f>
        <v>2016</v>
      </c>
      <c r="P859" s="17">
        <v>42489</v>
      </c>
      <c r="Q859" s="18">
        <v>42490</v>
      </c>
      <c r="R859" s="8" t="s">
        <v>40</v>
      </c>
      <c r="S859" s="92" t="str">
        <f>IF(Data[[#This Row],[TIPO DE INCAPACIDAD]]="LICENCIA DE PATERNIDAD","Licencia de paternidad",IF(Data[[#This Row],[TIPO DE INCAPACIDAD]]="LICENCIA DE LUTO","Licencia de Luto",_xlfn.IFNA(VLOOKUP(R859,'CIE-10 PARA RIPS'!$A$6:B14024,2,0),"No especificado")))</f>
        <v>Esterilizacion</v>
      </c>
      <c r="T859" t="str">
        <f>IF(P859&lt;&gt;"", IF(P859&gt;0, IF(P859&lt;=DATE(YEAR(P859),MONTH(P859),DAY(P859)), IF(P859&gt;=DATE(YEAR(P859),MONTH(P859),1), IF(K859&gt;10, C859, IF(SUMIFS($K:$K, $C:$C, C859, $P:$P, "&gt;="&amp;DATE(YEAR(P859),MONTH(P859),1), $P:$P, "&lt;="&amp;EOMONTH(P859,0))&gt;10, C859, "")), ""))), "")</f>
        <v/>
      </c>
      <c r="U859" t="str">
        <f>IF(AND(P859&lt;&gt;"", P859&gt;=DATE(YEAR(P859),MONTH(P859),1), SUMIFS($K:$K, $C:$C, C859, $P:$P, "&gt;="&amp;DATE(YEAR(P859),MONTH(P859),1), $P:$P, "&lt;="&amp;EOMONTH(P859,0))&gt;10), K859, "")</f>
        <v/>
      </c>
      <c r="V859" t="str">
        <f>IF(AND(P859&lt;&gt;"", P859&gt;=DATE(YEAR(P859),MONTH(P859),1), SUMIFS($K:$K, $C:$C, C859, $P:$P, "&gt;="&amp;DATE(YEAR(P859),MONTH(P859),1), $P:$P, "&lt;="&amp;EOMONTH(P859,0))&gt;10), YEAR(P859), "")</f>
        <v/>
      </c>
      <c r="W859" t="str">
        <f>IF(AND(P859&lt;&gt;"", P859&gt;=DATE(YEAR(P859),MONTH(P859),1), SUMIFS($K:$K, $C:$C, C859, $P:$P, "&gt;="&amp;DATE(YEAR(P859),MONTH(P859),1), $P:$P, "&lt;="&amp;EOMONTH(P859,0))&gt;10), TEXT(P859, "MMMM"), "")</f>
        <v/>
      </c>
      <c r="X859" t="str" cm="1">
        <f t="array" ref="X859">IF(AND(P859&lt;&gt;"", P859&gt;=DATE(YEAR(P859),MONTH(P859),1), SUMIFS($K:$K, $C:$C, C859, $P:$P, "&gt;="&amp;DATE(YEAR(P859),MONTH(P859),1), $P:$P, "&lt;="&amp;EOMONTH(P859,0))&gt;10), _xlfn.TEXTJOIN(", ", TRUE, _xlfn._xlws.FILTER($R:$R, ($C:$C=C859) * ($P:$P&gt;=DATE(YEAR(P859),MONTH(P859),1)) * ($P:$P&lt;=EOMONTH(P859,0)))), "")</f>
        <v/>
      </c>
      <c r="Y859" t="str" cm="1">
        <f t="array" ref="Y859">IF(AND(P859&lt;&gt;"", P859&gt;=DATE(YEAR(P859),MONTH(P859),1), SUMIFS($K:$K, $C:$C, C859, $P:$P, "&gt;="&amp;DATE(YEAR(P859),MONTH(P859),1), $P:$P, "&lt;="&amp;EOMONTH(P859,0))&gt;10), _xlfn.TEXTJOIN(", ", TRUE, _xlfn._xlws.FILTER($S:$S, ($C:$C=C859) * ($P:$P&gt;=DATE(YEAR(P859),MONTH(P859),1)) * ($P:$P&lt;=EOMONTH(P859,0)))), "")</f>
        <v/>
      </c>
    </row>
    <row r="860" spans="1:25" x14ac:dyDescent="0.25">
      <c r="A860" s="83">
        <v>853</v>
      </c>
      <c r="B860" s="111" t="s">
        <v>26038</v>
      </c>
      <c r="C860" s="159" t="str">
        <f>_xlfn.XLOOKUP(D860,[1]!Data[CEDULA],[1]!Data[Nombre Completo],"No Existe",0,1)</f>
        <v>YURANI PATRICIA OSPINO CASTILLO</v>
      </c>
      <c r="D860" s="163">
        <v>1043604639</v>
      </c>
      <c r="E860" s="140">
        <f>IFERROR(_xlfn.NUMBERVALUE(Data[[#This Row],[CEDULA ]],",","."),_xlfn.NUMBERVALUE(Data[[#This Row],[CEDULA ]],".",","))</f>
        <v>1043604639</v>
      </c>
      <c r="F860" s="140" t="str">
        <f>_xlfn.XLOOKUP(E860,[1]!Data[CEDULA],[1]!Data[CARGO],"No Existe",0,1)</f>
        <v>COCINERO 1</v>
      </c>
      <c r="G860" s="5" t="str">
        <f>_xlfn.XLOOKUP(E860,[1]!Data[CEDULA],[1]!Data[EMPRESA DONDE PRESTA SERVICIO],"No Existe",0,1)</f>
        <v>COMFAMILIAR ATLANTICO</v>
      </c>
      <c r="H860" s="5" t="str">
        <f>_xlfn.XLOOKUP(E860,[1]!Data[CEDULA],[1]!Data[UBICACIÓN],"No Existe",0,1)</f>
        <v>SPORT GYM MERCADEO</v>
      </c>
      <c r="I860" s="5" t="s">
        <v>25912</v>
      </c>
      <c r="J860" s="111" t="str">
        <f>UPPER(TEXT(Data[[#This Row],[F. INICIO]],"mmmm"))</f>
        <v>MAYO</v>
      </c>
      <c r="K860" s="9">
        <v>6</v>
      </c>
      <c r="L860" s="11" t="s">
        <v>5</v>
      </c>
      <c r="M860" s="11" t="s">
        <v>25630</v>
      </c>
      <c r="N860" s="141" t="str">
        <f>_xlfn.XLOOKUP(D860,[1]!Data[CEDULA],[1]!Data[EPS/SURA],"No Existe",0,1)</f>
        <v>EPS/SURA</v>
      </c>
      <c r="O860" s="5">
        <f>YEAR(Data[[#This Row],[F. INICIO]])</f>
        <v>2016</v>
      </c>
      <c r="P860" s="17">
        <v>42491</v>
      </c>
      <c r="Q860" s="18">
        <v>42496</v>
      </c>
      <c r="R860" s="8" t="s">
        <v>40</v>
      </c>
      <c r="S860" s="92" t="str">
        <f>IF(Data[[#This Row],[TIPO DE INCAPACIDAD]]="LICENCIA DE PATERNIDAD","Licencia de paternidad",IF(Data[[#This Row],[TIPO DE INCAPACIDAD]]="LICENCIA DE LUTO","Licencia de Luto",_xlfn.IFNA(VLOOKUP(R860,'CIE-10 PARA RIPS'!$A$6:B14025,2,0),"No especificado")))</f>
        <v>Esterilizacion</v>
      </c>
      <c r="T860" t="str">
        <f>IF(P860&lt;&gt;"", IF(P860&gt;0, IF(P860&lt;=DATE(YEAR(P860),MONTH(P860),DAY(P860)), IF(P860&gt;=DATE(YEAR(P860),MONTH(P860),1), IF(K860&gt;10, C860, IF(SUMIFS($K:$K, $C:$C, C860, $P:$P, "&gt;="&amp;DATE(YEAR(P860),MONTH(P860),1), $P:$P, "&lt;="&amp;EOMONTH(P860,0))&gt;10, C860, "")), ""))), "")</f>
        <v/>
      </c>
      <c r="U860" t="str">
        <f>IF(AND(P860&lt;&gt;"", P860&gt;=DATE(YEAR(P860),MONTH(P860),1), SUMIFS($K:$K, $C:$C, C860, $P:$P, "&gt;="&amp;DATE(YEAR(P860),MONTH(P860),1), $P:$P, "&lt;="&amp;EOMONTH(P860,0))&gt;10), K860, "")</f>
        <v/>
      </c>
      <c r="V860" t="str">
        <f>IF(AND(P860&lt;&gt;"", P860&gt;=DATE(YEAR(P860),MONTH(P860),1), SUMIFS($K:$K, $C:$C, C860, $P:$P, "&gt;="&amp;DATE(YEAR(P860),MONTH(P860),1), $P:$P, "&lt;="&amp;EOMONTH(P860,0))&gt;10), YEAR(P860), "")</f>
        <v/>
      </c>
      <c r="W860" t="str">
        <f>IF(AND(P860&lt;&gt;"", P860&gt;=DATE(YEAR(P860),MONTH(P860),1), SUMIFS($K:$K, $C:$C, C860, $P:$P, "&gt;="&amp;DATE(YEAR(P860),MONTH(P860),1), $P:$P, "&lt;="&amp;EOMONTH(P860,0))&gt;10), TEXT(P860, "MMMM"), "")</f>
        <v/>
      </c>
      <c r="X860" t="str" cm="1">
        <f t="array" ref="X860">IF(AND(P860&lt;&gt;"", P860&gt;=DATE(YEAR(P860),MONTH(P860),1), SUMIFS($K:$K, $C:$C, C860, $P:$P, "&gt;="&amp;DATE(YEAR(P860),MONTH(P860),1), $P:$P, "&lt;="&amp;EOMONTH(P860,0))&gt;10), _xlfn.TEXTJOIN(", ", TRUE, _xlfn._xlws.FILTER($R:$R, ($C:$C=C860) * ($P:$P&gt;=DATE(YEAR(P860),MONTH(P860),1)) * ($P:$P&lt;=EOMONTH(P860,0)))), "")</f>
        <v/>
      </c>
      <c r="Y860" t="str" cm="1">
        <f t="array" ref="Y860">IF(AND(P860&lt;&gt;"", P860&gt;=DATE(YEAR(P860),MONTH(P860),1), SUMIFS($K:$K, $C:$C, C860, $P:$P, "&gt;="&amp;DATE(YEAR(P860),MONTH(P860),1), $P:$P, "&lt;="&amp;EOMONTH(P860,0))&gt;10), _xlfn.TEXTJOIN(", ", TRUE, _xlfn._xlws.FILTER($S:$S, ($C:$C=C860) * ($P:$P&gt;=DATE(YEAR(P860),MONTH(P860),1)) * ($P:$P&lt;=EOMONTH(P860,0)))), "")</f>
        <v/>
      </c>
    </row>
    <row r="861" spans="1:25" x14ac:dyDescent="0.25">
      <c r="A861" s="83">
        <v>854</v>
      </c>
      <c r="B861" s="111" t="s">
        <v>26038</v>
      </c>
      <c r="C861" s="159" t="str">
        <f>_xlfn.XLOOKUP(D861,[1]!Data[CEDULA],[1]!Data[Nombre Completo],"No Existe",0,1)</f>
        <v>DARIO FERNANDO CAMARGO CABARCAS</v>
      </c>
      <c r="D861" s="163">
        <v>3742225</v>
      </c>
      <c r="E861" s="140">
        <f>IFERROR(_xlfn.NUMBERVALUE(Data[[#This Row],[CEDULA ]],",","."),_xlfn.NUMBERVALUE(Data[[#This Row],[CEDULA ]],".",","))</f>
        <v>3742225</v>
      </c>
      <c r="F861" s="140" t="str">
        <f>_xlfn.XLOOKUP(E861,[1]!Data[CEDULA],[1]!Data[CARGO],"No Existe",0,1)</f>
        <v>COCINERO 1</v>
      </c>
      <c r="G861" s="5" t="str">
        <f>_xlfn.XLOOKUP(E861,[1]!Data[CEDULA],[1]!Data[EMPRESA DONDE PRESTA SERVICIO],"No Existe",0,1)</f>
        <v>COMFAMILIAR ATLANTICO</v>
      </c>
      <c r="H861" s="5" t="str">
        <f>_xlfn.XLOOKUP(E861,[1]!Data[CEDULA],[1]!Data[UBICACIÓN],"No Existe",0,1)</f>
        <v>CENTRO RECREACIONAL CLL 48</v>
      </c>
      <c r="I861" s="5" t="s">
        <v>25912</v>
      </c>
      <c r="J861" s="111" t="str">
        <f>UPPER(TEXT(Data[[#This Row],[F. INICIO]],"mmmm"))</f>
        <v>JUNIO</v>
      </c>
      <c r="K861" s="9">
        <v>3</v>
      </c>
      <c r="L861" s="11" t="s">
        <v>5</v>
      </c>
      <c r="M861" s="11" t="s">
        <v>25630</v>
      </c>
      <c r="N861" s="141" t="str">
        <f>_xlfn.XLOOKUP(D861,[1]!Data[CEDULA],[1]!Data[EPS/SURA],"No Existe",0,1)</f>
        <v>SALUD TOTAL</v>
      </c>
      <c r="O861" s="5">
        <f>YEAR(Data[[#This Row],[F. INICIO]])</f>
        <v>2016</v>
      </c>
      <c r="P861" s="17">
        <v>42523</v>
      </c>
      <c r="Q861" s="18">
        <v>42525</v>
      </c>
      <c r="R861" s="8" t="s">
        <v>42</v>
      </c>
      <c r="S861" s="92" t="str">
        <f>IF(Data[[#This Row],[TIPO DE INCAPACIDAD]]="LICENCIA DE PATERNIDAD","Licencia de paternidad",IF(Data[[#This Row],[TIPO DE INCAPACIDAD]]="LICENCIA DE LUTO","Licencia de Luto",_xlfn.IFNA(VLOOKUP(R861,'CIE-10 PARA RIPS'!$A$6:B14026,2,0),"No especificado")))</f>
        <v>Hipertension esencial (primaria)</v>
      </c>
      <c r="T861" t="str">
        <f>IF(P861&lt;&gt;"", IF(P861&gt;0, IF(P861&lt;=DATE(YEAR(P861),MONTH(P861),DAY(P861)), IF(P861&gt;=DATE(YEAR(P861),MONTH(P861),1), IF(K861&gt;10, C861, IF(SUMIFS($K:$K, $C:$C, C861, $P:$P, "&gt;="&amp;DATE(YEAR(P861),MONTH(P861),1), $P:$P, "&lt;="&amp;EOMONTH(P861,0))&gt;10, C861, "")), ""))), "")</f>
        <v/>
      </c>
      <c r="U861" t="str">
        <f>IF(AND(P861&lt;&gt;"", P861&gt;=DATE(YEAR(P861),MONTH(P861),1), SUMIFS($K:$K, $C:$C, C861, $P:$P, "&gt;="&amp;DATE(YEAR(P861),MONTH(P861),1), $P:$P, "&lt;="&amp;EOMONTH(P861,0))&gt;10), K861, "")</f>
        <v/>
      </c>
      <c r="V861" t="str">
        <f>IF(AND(P861&lt;&gt;"", P861&gt;=DATE(YEAR(P861),MONTH(P861),1), SUMIFS($K:$K, $C:$C, C861, $P:$P, "&gt;="&amp;DATE(YEAR(P861),MONTH(P861),1), $P:$P, "&lt;="&amp;EOMONTH(P861,0))&gt;10), YEAR(P861), "")</f>
        <v/>
      </c>
      <c r="W861" t="str">
        <f>IF(AND(P861&lt;&gt;"", P861&gt;=DATE(YEAR(P861),MONTH(P861),1), SUMIFS($K:$K, $C:$C, C861, $P:$P, "&gt;="&amp;DATE(YEAR(P861),MONTH(P861),1), $P:$P, "&lt;="&amp;EOMONTH(P861,0))&gt;10), TEXT(P861, "MMMM"), "")</f>
        <v/>
      </c>
      <c r="X861" t="str" cm="1">
        <f t="array" ref="X861">IF(AND(P861&lt;&gt;"", P861&gt;=DATE(YEAR(P861),MONTH(P861),1), SUMIFS($K:$K, $C:$C, C861, $P:$P, "&gt;="&amp;DATE(YEAR(P861),MONTH(P861),1), $P:$P, "&lt;="&amp;EOMONTH(P861,0))&gt;10), _xlfn.TEXTJOIN(", ", TRUE, _xlfn._xlws.FILTER($R:$R, ($C:$C=C861) * ($P:$P&gt;=DATE(YEAR(P861),MONTH(P861),1)) * ($P:$P&lt;=EOMONTH(P861,0)))), "")</f>
        <v/>
      </c>
      <c r="Y861" t="str" cm="1">
        <f t="array" ref="Y861">IF(AND(P861&lt;&gt;"", P861&gt;=DATE(YEAR(P861),MONTH(P861),1), SUMIFS($K:$K, $C:$C, C861, $P:$P, "&gt;="&amp;DATE(YEAR(P861),MONTH(P861),1), $P:$P, "&lt;="&amp;EOMONTH(P861,0))&gt;10), _xlfn.TEXTJOIN(", ", TRUE, _xlfn._xlws.FILTER($S:$S, ($C:$C=C861) * ($P:$P&gt;=DATE(YEAR(P861),MONTH(P861),1)) * ($P:$P&lt;=EOMONTH(P861,0)))), "")</f>
        <v/>
      </c>
    </row>
    <row r="862" spans="1:25" x14ac:dyDescent="0.25">
      <c r="A862" s="83">
        <v>855</v>
      </c>
      <c r="B862" s="111" t="s">
        <v>26038</v>
      </c>
      <c r="C862" s="159" t="str">
        <f>_xlfn.XLOOKUP(D862,[1]!Data[CEDULA],[1]!Data[Nombre Completo],"No Existe",0,1)</f>
        <v>GUILLERMO DAVID BUENO GUZMAN</v>
      </c>
      <c r="D862" s="163">
        <v>92125996</v>
      </c>
      <c r="E862" s="140">
        <f>IFERROR(_xlfn.NUMBERVALUE(Data[[#This Row],[CEDULA ]],",","."),_xlfn.NUMBERVALUE(Data[[#This Row],[CEDULA ]],".",","))</f>
        <v>92125996</v>
      </c>
      <c r="F862" s="140" t="str">
        <f>_xlfn.XLOOKUP(E862,[1]!Data[CEDULA],[1]!Data[CARGO],"No Existe",0,1)</f>
        <v>COCINERO 1</v>
      </c>
      <c r="G862" s="5" t="str">
        <f>_xlfn.XLOOKUP(E862,[1]!Data[CEDULA],[1]!Data[EMPRESA DONDE PRESTA SERVICIO],"No Existe",0,1)</f>
        <v>COMFAMILIAR ATLANTICO</v>
      </c>
      <c r="H862" s="5" t="str">
        <f>_xlfn.XLOOKUP(E862,[1]!Data[CEDULA],[1]!Data[UBICACIÓN],"No Existe",0,1)</f>
        <v>CLUB SOCIAL</v>
      </c>
      <c r="I862" s="5" t="s">
        <v>25912</v>
      </c>
      <c r="J862" s="111" t="str">
        <f>UPPER(TEXT(Data[[#This Row],[F. INICIO]],"mmmm"))</f>
        <v>ENERO</v>
      </c>
      <c r="K862" s="9">
        <v>16</v>
      </c>
      <c r="L862" s="11" t="s">
        <v>5</v>
      </c>
      <c r="M862" s="11" t="s">
        <v>25630</v>
      </c>
      <c r="N862" s="141" t="str">
        <f>_xlfn.XLOOKUP(D862,[1]!Data[CEDULA],[1]!Data[EPS/SURA],"No Existe",0,1)</f>
        <v>SALUD TOTAL</v>
      </c>
      <c r="O862" s="5">
        <f>YEAR(Data[[#This Row],[F. INICIO]])</f>
        <v>2016</v>
      </c>
      <c r="P862" s="17">
        <v>42370</v>
      </c>
      <c r="Q862" s="18">
        <v>42385</v>
      </c>
      <c r="R862" s="8" t="s">
        <v>44</v>
      </c>
      <c r="S862" s="92" t="str">
        <f>IF(Data[[#This Row],[TIPO DE INCAPACIDAD]]="LICENCIA DE PATERNIDAD","Licencia de paternidad",IF(Data[[#This Row],[TIPO DE INCAPACIDAD]]="LICENCIA DE LUTO","Licencia de Luto",_xlfn.IFNA(VLOOKUP(R862,'CIE-10 PARA RIPS'!$A$6:B14027,2,0),"No especificado")))</f>
        <v>Erisipela</v>
      </c>
      <c r="T862" t="str">
        <f>IF(P862&lt;&gt;"", IF(P862&gt;0, IF(P862&lt;=DATE(YEAR(P862),MONTH(P862),DAY(P862)), IF(P862&gt;=DATE(YEAR(P862),MONTH(P862),1), IF(K862&gt;10, C862, IF(SUMIFS($K:$K, $C:$C, C862, $P:$P, "&gt;="&amp;DATE(YEAR(P862),MONTH(P862),1), $P:$P, "&lt;="&amp;EOMONTH(P862,0))&gt;10, C862, "")), ""))), "")</f>
        <v>GUILLERMO DAVID BUENO GUZMAN</v>
      </c>
      <c r="U862">
        <f>IF(AND(P862&lt;&gt;"", P862&gt;=DATE(YEAR(P862),MONTH(P862),1), SUMIFS($K:$K, $C:$C, C862, $P:$P, "&gt;="&amp;DATE(YEAR(P862),MONTH(P862),1), $P:$P, "&lt;="&amp;EOMONTH(P862,0))&gt;10), K862, "")</f>
        <v>16</v>
      </c>
      <c r="V862">
        <f>IF(AND(P862&lt;&gt;"", P862&gt;=DATE(YEAR(P862),MONTH(P862),1), SUMIFS($K:$K, $C:$C, C862, $P:$P, "&gt;="&amp;DATE(YEAR(P862),MONTH(P862),1), $P:$P, "&lt;="&amp;EOMONTH(P862,0))&gt;10), YEAR(P862), "")</f>
        <v>2016</v>
      </c>
      <c r="W862" t="str">
        <f>IF(AND(P862&lt;&gt;"", P862&gt;=DATE(YEAR(P862),MONTH(P862),1), SUMIFS($K:$K, $C:$C, C862, $P:$P, "&gt;="&amp;DATE(YEAR(P862),MONTH(P862),1), $P:$P, "&lt;="&amp;EOMONTH(P862,0))&gt;10), TEXT(P862, "MMMM"), "")</f>
        <v>enero</v>
      </c>
      <c r="X862" t="str" cm="1">
        <f t="array" ref="X862">IF(AND(P862&lt;&gt;"", P862&gt;=DATE(YEAR(P862),MONTH(P862),1), SUMIFS($K:$K, $C:$C, C862, $P:$P, "&gt;="&amp;DATE(YEAR(P862),MONTH(P862),1), $P:$P, "&lt;="&amp;EOMONTH(P862,0))&gt;10), _xlfn.TEXTJOIN(", ", TRUE, _xlfn._xlws.FILTER($R:$R, ($C:$C=C862) * ($P:$P&gt;=DATE(YEAR(P862),MONTH(P862),1)) * ($P:$P&lt;=EOMONTH(P862,0)))), "")</f>
        <v>A46X, A46X</v>
      </c>
      <c r="Y862" t="str" cm="1">
        <f t="array" ref="Y862">IF(AND(P862&lt;&gt;"", P862&gt;=DATE(YEAR(P862),MONTH(P862),1), SUMIFS($K:$K, $C:$C, C862, $P:$P, "&gt;="&amp;DATE(YEAR(P862),MONTH(P862),1), $P:$P, "&lt;="&amp;EOMONTH(P862,0))&gt;10), _xlfn.TEXTJOIN(", ", TRUE, _xlfn._xlws.FILTER($S:$S, ($C:$C=C862) * ($P:$P&gt;=DATE(YEAR(P862),MONTH(P862),1)) * ($P:$P&lt;=EOMONTH(P862,0)))), "")</f>
        <v>Erisipela, Erisipela</v>
      </c>
    </row>
    <row r="863" spans="1:25" x14ac:dyDescent="0.25">
      <c r="A863" s="83">
        <v>856</v>
      </c>
      <c r="B863" s="111" t="s">
        <v>26038</v>
      </c>
      <c r="C863" s="159" t="str">
        <f>_xlfn.XLOOKUP(D863,[1]!Data[CEDULA],[1]!Data[Nombre Completo],"No Existe",0,1)</f>
        <v>GUILLERMO DAVID BUENO GUZMAN</v>
      </c>
      <c r="D863" s="163">
        <v>92125996</v>
      </c>
      <c r="E863" s="140">
        <f>IFERROR(_xlfn.NUMBERVALUE(Data[[#This Row],[CEDULA ]],",","."),_xlfn.NUMBERVALUE(Data[[#This Row],[CEDULA ]],".",","))</f>
        <v>92125996</v>
      </c>
      <c r="F863" s="140" t="str">
        <f>_xlfn.XLOOKUP(E863,[1]!Data[CEDULA],[1]!Data[CARGO],"No Existe",0,1)</f>
        <v>COCINERO 1</v>
      </c>
      <c r="G863" s="5" t="str">
        <f>_xlfn.XLOOKUP(E863,[1]!Data[CEDULA],[1]!Data[EMPRESA DONDE PRESTA SERVICIO],"No Existe",0,1)</f>
        <v>COMFAMILIAR ATLANTICO</v>
      </c>
      <c r="H863" s="5" t="str">
        <f>_xlfn.XLOOKUP(E863,[1]!Data[CEDULA],[1]!Data[UBICACIÓN],"No Existe",0,1)</f>
        <v>CLUB SOCIAL</v>
      </c>
      <c r="I863" s="5" t="s">
        <v>25912</v>
      </c>
      <c r="J863" s="111" t="str">
        <f>UPPER(TEXT(Data[[#This Row],[F. INICIO]],"mmmm"))</f>
        <v>ENERO</v>
      </c>
      <c r="K863" s="9">
        <v>15</v>
      </c>
      <c r="L863" s="11" t="s">
        <v>5</v>
      </c>
      <c r="M863" s="11" t="s">
        <v>25630</v>
      </c>
      <c r="N863" s="141" t="str">
        <f>_xlfn.XLOOKUP(D863,[1]!Data[CEDULA],[1]!Data[EPS/SURA],"No Existe",0,1)</f>
        <v>SALUD TOTAL</v>
      </c>
      <c r="O863" s="5">
        <f>YEAR(Data[[#This Row],[F. INICIO]])</f>
        <v>2016</v>
      </c>
      <c r="P863" s="17">
        <v>42386</v>
      </c>
      <c r="Q863" s="18">
        <v>42400</v>
      </c>
      <c r="R863" s="8" t="s">
        <v>44</v>
      </c>
      <c r="S863" s="92" t="str">
        <f>IF(Data[[#This Row],[TIPO DE INCAPACIDAD]]="LICENCIA DE PATERNIDAD","Licencia de paternidad",IF(Data[[#This Row],[TIPO DE INCAPACIDAD]]="LICENCIA DE LUTO","Licencia de Luto",_xlfn.IFNA(VLOOKUP(R863,'CIE-10 PARA RIPS'!$A$6:B14028,2,0),"No especificado")))</f>
        <v>Erisipela</v>
      </c>
      <c r="T863" t="str">
        <f>IF(P863&lt;&gt;"", IF(P863&gt;0, IF(P863&lt;=DATE(YEAR(P863),MONTH(P863),DAY(P863)), IF(P863&gt;=DATE(YEAR(P863),MONTH(P863),1), IF(K863&gt;10, C863, IF(SUMIFS($K:$K, $C:$C, C863, $P:$P, "&gt;="&amp;DATE(YEAR(P863),MONTH(P863),1), $P:$P, "&lt;="&amp;EOMONTH(P863,0))&gt;10, C863, "")), ""))), "")</f>
        <v>GUILLERMO DAVID BUENO GUZMAN</v>
      </c>
      <c r="U863">
        <f>IF(AND(P863&lt;&gt;"", P863&gt;=DATE(YEAR(P863),MONTH(P863),1), SUMIFS($K:$K, $C:$C, C863, $P:$P, "&gt;="&amp;DATE(YEAR(P863),MONTH(P863),1), $P:$P, "&lt;="&amp;EOMONTH(P863,0))&gt;10), K863, "")</f>
        <v>15</v>
      </c>
      <c r="V863">
        <f>IF(AND(P863&lt;&gt;"", P863&gt;=DATE(YEAR(P863),MONTH(P863),1), SUMIFS($K:$K, $C:$C, C863, $P:$P, "&gt;="&amp;DATE(YEAR(P863),MONTH(P863),1), $P:$P, "&lt;="&amp;EOMONTH(P863,0))&gt;10), YEAR(P863), "")</f>
        <v>2016</v>
      </c>
      <c r="W863" t="str">
        <f>IF(AND(P863&lt;&gt;"", P863&gt;=DATE(YEAR(P863),MONTH(P863),1), SUMIFS($K:$K, $C:$C, C863, $P:$P, "&gt;="&amp;DATE(YEAR(P863),MONTH(P863),1), $P:$P, "&lt;="&amp;EOMONTH(P863,0))&gt;10), TEXT(P863, "MMMM"), "")</f>
        <v>enero</v>
      </c>
      <c r="X863" t="str" cm="1">
        <f t="array" ref="X863">IF(AND(P863&lt;&gt;"", P863&gt;=DATE(YEAR(P863),MONTH(P863),1), SUMIFS($K:$K, $C:$C, C863, $P:$P, "&gt;="&amp;DATE(YEAR(P863),MONTH(P863),1), $P:$P, "&lt;="&amp;EOMONTH(P863,0))&gt;10), _xlfn.TEXTJOIN(", ", TRUE, _xlfn._xlws.FILTER($R:$R, ($C:$C=C863) * ($P:$P&gt;=DATE(YEAR(P863),MONTH(P863),1)) * ($P:$P&lt;=EOMONTH(P863,0)))), "")</f>
        <v>A46X, A46X</v>
      </c>
      <c r="Y863" t="str" cm="1">
        <f t="array" ref="Y863">IF(AND(P863&lt;&gt;"", P863&gt;=DATE(YEAR(P863),MONTH(P863),1), SUMIFS($K:$K, $C:$C, C863, $P:$P, "&gt;="&amp;DATE(YEAR(P863),MONTH(P863),1), $P:$P, "&lt;="&amp;EOMONTH(P863,0))&gt;10), _xlfn.TEXTJOIN(", ", TRUE, _xlfn._xlws.FILTER($S:$S, ($C:$C=C863) * ($P:$P&gt;=DATE(YEAR(P863),MONTH(P863),1)) * ($P:$P&lt;=EOMONTH(P863,0)))), "")</f>
        <v>Erisipela, Erisipela</v>
      </c>
    </row>
    <row r="864" spans="1:25" x14ac:dyDescent="0.25">
      <c r="A864" s="83">
        <v>857</v>
      </c>
      <c r="B864" s="111" t="s">
        <v>26038</v>
      </c>
      <c r="C864" s="159" t="str">
        <f>_xlfn.XLOOKUP(D864,[1]!Data[CEDULA],[1]!Data[Nombre Completo],"No Existe",0,1)</f>
        <v>GUILLERMO DAVID BUENO GUZMAN</v>
      </c>
      <c r="D864" s="163">
        <v>92125996</v>
      </c>
      <c r="E864" s="140">
        <f>IFERROR(_xlfn.NUMBERVALUE(Data[[#This Row],[CEDULA ]],",","."),_xlfn.NUMBERVALUE(Data[[#This Row],[CEDULA ]],".",","))</f>
        <v>92125996</v>
      </c>
      <c r="F864" s="140" t="str">
        <f>_xlfn.XLOOKUP(E864,[1]!Data[CEDULA],[1]!Data[CARGO],"No Existe",0,1)</f>
        <v>COCINERO 1</v>
      </c>
      <c r="G864" s="5" t="str">
        <f>_xlfn.XLOOKUP(E864,[1]!Data[CEDULA],[1]!Data[EMPRESA DONDE PRESTA SERVICIO],"No Existe",0,1)</f>
        <v>COMFAMILIAR ATLANTICO</v>
      </c>
      <c r="H864" s="5" t="str">
        <f>_xlfn.XLOOKUP(E864,[1]!Data[CEDULA],[1]!Data[UBICACIÓN],"No Existe",0,1)</f>
        <v>CLUB SOCIAL</v>
      </c>
      <c r="I864" s="5" t="s">
        <v>25912</v>
      </c>
      <c r="J864" s="111" t="str">
        <f>UPPER(TEXT(Data[[#This Row],[F. INICIO]],"mmmm"))</f>
        <v>ABRIL</v>
      </c>
      <c r="K864" s="9">
        <v>10</v>
      </c>
      <c r="L864" s="11" t="s">
        <v>5</v>
      </c>
      <c r="M864" s="11" t="s">
        <v>25630</v>
      </c>
      <c r="N864" s="141" t="str">
        <f>_xlfn.XLOOKUP(D864,[1]!Data[CEDULA],[1]!Data[EPS/SURA],"No Existe",0,1)</f>
        <v>SALUD TOTAL</v>
      </c>
      <c r="O864" s="5">
        <f>YEAR(Data[[#This Row],[F. INICIO]])</f>
        <v>2016</v>
      </c>
      <c r="P864" s="17">
        <v>42481</v>
      </c>
      <c r="Q864" s="18">
        <v>42490</v>
      </c>
      <c r="R864" s="8" t="s">
        <v>44</v>
      </c>
      <c r="S864" s="92" t="str">
        <f>IF(Data[[#This Row],[TIPO DE INCAPACIDAD]]="LICENCIA DE PATERNIDAD","Licencia de paternidad",IF(Data[[#This Row],[TIPO DE INCAPACIDAD]]="LICENCIA DE LUTO","Licencia de Luto",_xlfn.IFNA(VLOOKUP(R864,'CIE-10 PARA RIPS'!$A$6:B14029,2,0),"No especificado")))</f>
        <v>Erisipela</v>
      </c>
      <c r="T864" t="str">
        <f>IF(P864&lt;&gt;"", IF(P864&gt;0, IF(P864&lt;=DATE(YEAR(P864),MONTH(P864),DAY(P864)), IF(P864&gt;=DATE(YEAR(P864),MONTH(P864),1), IF(K864&gt;10, C864, IF(SUMIFS($K:$K, $C:$C, C864, $P:$P, "&gt;="&amp;DATE(YEAR(P864),MONTH(P864),1), $P:$P, "&lt;="&amp;EOMONTH(P864,0))&gt;10, C864, "")), ""))), "")</f>
        <v/>
      </c>
      <c r="U864" t="str">
        <f>IF(AND(P864&lt;&gt;"", P864&gt;=DATE(YEAR(P864),MONTH(P864),1), SUMIFS($K:$K, $C:$C, C864, $P:$P, "&gt;="&amp;DATE(YEAR(P864),MONTH(P864),1), $P:$P, "&lt;="&amp;EOMONTH(P864,0))&gt;10), K864, "")</f>
        <v/>
      </c>
      <c r="V864" t="str">
        <f>IF(AND(P864&lt;&gt;"", P864&gt;=DATE(YEAR(P864),MONTH(P864),1), SUMIFS($K:$K, $C:$C, C864, $P:$P, "&gt;="&amp;DATE(YEAR(P864),MONTH(P864),1), $P:$P, "&lt;="&amp;EOMONTH(P864,0))&gt;10), YEAR(P864), "")</f>
        <v/>
      </c>
      <c r="W864" t="str">
        <f>IF(AND(P864&lt;&gt;"", P864&gt;=DATE(YEAR(P864),MONTH(P864),1), SUMIFS($K:$K, $C:$C, C864, $P:$P, "&gt;="&amp;DATE(YEAR(P864),MONTH(P864),1), $P:$P, "&lt;="&amp;EOMONTH(P864,0))&gt;10), TEXT(P864, "MMMM"), "")</f>
        <v/>
      </c>
      <c r="X864" t="str" cm="1">
        <f t="array" ref="X864">IF(AND(P864&lt;&gt;"", P864&gt;=DATE(YEAR(P864),MONTH(P864),1), SUMIFS($K:$K, $C:$C, C864, $P:$P, "&gt;="&amp;DATE(YEAR(P864),MONTH(P864),1), $P:$P, "&lt;="&amp;EOMONTH(P864,0))&gt;10), _xlfn.TEXTJOIN(", ", TRUE, _xlfn._xlws.FILTER($R:$R, ($C:$C=C864) * ($P:$P&gt;=DATE(YEAR(P864),MONTH(P864),1)) * ($P:$P&lt;=EOMONTH(P864,0)))), "")</f>
        <v/>
      </c>
      <c r="Y864" t="str" cm="1">
        <f t="array" ref="Y864">IF(AND(P864&lt;&gt;"", P864&gt;=DATE(YEAR(P864),MONTH(P864),1), SUMIFS($K:$K, $C:$C, C864, $P:$P, "&gt;="&amp;DATE(YEAR(P864),MONTH(P864),1), $P:$P, "&lt;="&amp;EOMONTH(P864,0))&gt;10), _xlfn.TEXTJOIN(", ", TRUE, _xlfn._xlws.FILTER($S:$S, ($C:$C=C864) * ($P:$P&gt;=DATE(YEAR(P864),MONTH(P864),1)) * ($P:$P&lt;=EOMONTH(P864,0)))), "")</f>
        <v/>
      </c>
    </row>
    <row r="865" spans="1:25" x14ac:dyDescent="0.25">
      <c r="A865" s="83">
        <v>858</v>
      </c>
      <c r="B865" s="111" t="s">
        <v>26038</v>
      </c>
      <c r="C865" s="159" t="str">
        <f>_xlfn.XLOOKUP(D865,[1]!Data[CEDULA],[1]!Data[Nombre Completo],"No Existe",0,1)</f>
        <v>GUILLERMO DAVID BUENO GUZMAN</v>
      </c>
      <c r="D865" s="163">
        <v>92125996</v>
      </c>
      <c r="E865" s="140">
        <f>IFERROR(_xlfn.NUMBERVALUE(Data[[#This Row],[CEDULA ]],",","."),_xlfn.NUMBERVALUE(Data[[#This Row],[CEDULA ]],".",","))</f>
        <v>92125996</v>
      </c>
      <c r="F865" s="140" t="str">
        <f>_xlfn.XLOOKUP(E865,[1]!Data[CEDULA],[1]!Data[CARGO],"No Existe",0,1)</f>
        <v>COCINERO 1</v>
      </c>
      <c r="G865" s="5" t="str">
        <f>_xlfn.XLOOKUP(E865,[1]!Data[CEDULA],[1]!Data[EMPRESA DONDE PRESTA SERVICIO],"No Existe",0,1)</f>
        <v>COMFAMILIAR ATLANTICO</v>
      </c>
      <c r="H865" s="5" t="str">
        <f>_xlfn.XLOOKUP(E865,[1]!Data[CEDULA],[1]!Data[UBICACIÓN],"No Existe",0,1)</f>
        <v>CLUB SOCIAL</v>
      </c>
      <c r="I865" s="5" t="s">
        <v>25912</v>
      </c>
      <c r="J865" s="111" t="str">
        <f>UPPER(TEXT(Data[[#This Row],[F. INICIO]],"mmmm"))</f>
        <v>MAYO</v>
      </c>
      <c r="K865" s="9">
        <v>5</v>
      </c>
      <c r="L865" s="11" t="s">
        <v>5</v>
      </c>
      <c r="M865" s="11" t="s">
        <v>25630</v>
      </c>
      <c r="N865" s="141" t="str">
        <f>_xlfn.XLOOKUP(D865,[1]!Data[CEDULA],[1]!Data[EPS/SURA],"No Existe",0,1)</f>
        <v>SALUD TOTAL</v>
      </c>
      <c r="O865" s="5">
        <f>YEAR(Data[[#This Row],[F. INICIO]])</f>
        <v>2016</v>
      </c>
      <c r="P865" s="17">
        <v>42491</v>
      </c>
      <c r="Q865" s="18">
        <v>42495</v>
      </c>
      <c r="R865" s="8" t="s">
        <v>44</v>
      </c>
      <c r="S865" s="92" t="str">
        <f>IF(Data[[#This Row],[TIPO DE INCAPACIDAD]]="LICENCIA DE PATERNIDAD","Licencia de paternidad",IF(Data[[#This Row],[TIPO DE INCAPACIDAD]]="LICENCIA DE LUTO","Licencia de Luto",_xlfn.IFNA(VLOOKUP(R865,'CIE-10 PARA RIPS'!$A$6:B14030,2,0),"No especificado")))</f>
        <v>Erisipela</v>
      </c>
      <c r="T865" t="str">
        <f>IF(P865&lt;&gt;"", IF(P865&gt;0, IF(P865&lt;=DATE(YEAR(P865),MONTH(P865),DAY(P865)), IF(P865&gt;=DATE(YEAR(P865),MONTH(P865),1), IF(K865&gt;10, C865, IF(SUMIFS($K:$K, $C:$C, C865, $P:$P, "&gt;="&amp;DATE(YEAR(P865),MONTH(P865),1), $P:$P, "&lt;="&amp;EOMONTH(P865,0))&gt;10, C865, "")), ""))), "")</f>
        <v/>
      </c>
      <c r="U865" t="str">
        <f>IF(AND(P865&lt;&gt;"", P865&gt;=DATE(YEAR(P865),MONTH(P865),1), SUMIFS($K:$K, $C:$C, C865, $P:$P, "&gt;="&amp;DATE(YEAR(P865),MONTH(P865),1), $P:$P, "&lt;="&amp;EOMONTH(P865,0))&gt;10), K865, "")</f>
        <v/>
      </c>
      <c r="V865" t="str">
        <f>IF(AND(P865&lt;&gt;"", P865&gt;=DATE(YEAR(P865),MONTH(P865),1), SUMIFS($K:$K, $C:$C, C865, $P:$P, "&gt;="&amp;DATE(YEAR(P865),MONTH(P865),1), $P:$P, "&lt;="&amp;EOMONTH(P865,0))&gt;10), YEAR(P865), "")</f>
        <v/>
      </c>
      <c r="W865" t="str">
        <f>IF(AND(P865&lt;&gt;"", P865&gt;=DATE(YEAR(P865),MONTH(P865),1), SUMIFS($K:$K, $C:$C, C865, $P:$P, "&gt;="&amp;DATE(YEAR(P865),MONTH(P865),1), $P:$P, "&lt;="&amp;EOMONTH(P865,0))&gt;10), TEXT(P865, "MMMM"), "")</f>
        <v/>
      </c>
      <c r="X865" t="str" cm="1">
        <f t="array" ref="X865">IF(AND(P865&lt;&gt;"", P865&gt;=DATE(YEAR(P865),MONTH(P865),1), SUMIFS($K:$K, $C:$C, C865, $P:$P, "&gt;="&amp;DATE(YEAR(P865),MONTH(P865),1), $P:$P, "&lt;="&amp;EOMONTH(P865,0))&gt;10), _xlfn.TEXTJOIN(", ", TRUE, _xlfn._xlws.FILTER($R:$R, ($C:$C=C865) * ($P:$P&gt;=DATE(YEAR(P865),MONTH(P865),1)) * ($P:$P&lt;=EOMONTH(P865,0)))), "")</f>
        <v/>
      </c>
      <c r="Y865" t="str" cm="1">
        <f t="array" ref="Y865">IF(AND(P865&lt;&gt;"", P865&gt;=DATE(YEAR(P865),MONTH(P865),1), SUMIFS($K:$K, $C:$C, C865, $P:$P, "&gt;="&amp;DATE(YEAR(P865),MONTH(P865),1), $P:$P, "&lt;="&amp;EOMONTH(P865,0))&gt;10), _xlfn.TEXTJOIN(", ", TRUE, _xlfn._xlws.FILTER($S:$S, ($C:$C=C865) * ($P:$P&gt;=DATE(YEAR(P865),MONTH(P865),1)) * ($P:$P&lt;=EOMONTH(P865,0)))), "")</f>
        <v/>
      </c>
    </row>
    <row r="866" spans="1:25" x14ac:dyDescent="0.25">
      <c r="A866" s="83">
        <v>859</v>
      </c>
      <c r="B866" s="111" t="s">
        <v>26038</v>
      </c>
      <c r="C866" s="159" t="str">
        <f>_xlfn.XLOOKUP(D866,[1]!Data[CEDULA],[1]!Data[Nombre Completo],"No Existe",0,1)</f>
        <v>DARIO FERNANDO CAMARGO CABARCAS</v>
      </c>
      <c r="D866" s="163">
        <v>3742225</v>
      </c>
      <c r="E866" s="140">
        <f>IFERROR(_xlfn.NUMBERVALUE(Data[[#This Row],[CEDULA ]],",","."),_xlfn.NUMBERVALUE(Data[[#This Row],[CEDULA ]],".",","))</f>
        <v>3742225</v>
      </c>
      <c r="F866" s="140" t="str">
        <f>_xlfn.XLOOKUP(E866,[1]!Data[CEDULA],[1]!Data[CARGO],"No Existe",0,1)</f>
        <v>COCINERO 1</v>
      </c>
      <c r="G866" s="5" t="str">
        <f>_xlfn.XLOOKUP(E866,[1]!Data[CEDULA],[1]!Data[EMPRESA DONDE PRESTA SERVICIO],"No Existe",0,1)</f>
        <v>COMFAMILIAR ATLANTICO</v>
      </c>
      <c r="H866" s="5" t="str">
        <f>_xlfn.XLOOKUP(E866,[1]!Data[CEDULA],[1]!Data[UBICACIÓN],"No Existe",0,1)</f>
        <v>CENTRO RECREACIONAL CLL 48</v>
      </c>
      <c r="I866" s="5" t="s">
        <v>25912</v>
      </c>
      <c r="J866" s="111" t="str">
        <f>UPPER(TEXT(Data[[#This Row],[F. INICIO]],"mmmm"))</f>
        <v>MAYO</v>
      </c>
      <c r="K866" s="9">
        <v>3</v>
      </c>
      <c r="L866" s="11" t="s">
        <v>5</v>
      </c>
      <c r="M866" s="11" t="s">
        <v>25630</v>
      </c>
      <c r="N866" s="141" t="str">
        <f>_xlfn.XLOOKUP(D866,[1]!Data[CEDULA],[1]!Data[EPS/SURA],"No Existe",0,1)</f>
        <v>SALUD TOTAL</v>
      </c>
      <c r="O866" s="5">
        <f>YEAR(Data[[#This Row],[F. INICIO]])</f>
        <v>2016</v>
      </c>
      <c r="P866" s="17">
        <v>42497</v>
      </c>
      <c r="Q866" s="18">
        <v>42499</v>
      </c>
      <c r="R866" s="8" t="s">
        <v>46</v>
      </c>
      <c r="S866" s="92" t="str">
        <f>IF(Data[[#This Row],[TIPO DE INCAPACIDAD]]="LICENCIA DE PATERNIDAD","Licencia de paternidad",IF(Data[[#This Row],[TIPO DE INCAPACIDAD]]="LICENCIA DE LUTO","Licencia de Luto",_xlfn.IFNA(VLOOKUP(R866,'CIE-10 PARA RIPS'!$A$6:B14031,2,0),"No especificado")))</f>
        <v>Infeccion filarica de la conjuntiva</v>
      </c>
      <c r="T866" t="str">
        <f>IF(P866&lt;&gt;"", IF(P866&gt;0, IF(P866&lt;=DATE(YEAR(P866),MONTH(P866),DAY(P866)), IF(P866&gt;=DATE(YEAR(P866),MONTH(P866),1), IF(K866&gt;10, C866, IF(SUMIFS($K:$K, $C:$C, C866, $P:$P, "&gt;="&amp;DATE(YEAR(P866),MONTH(P866),1), $P:$P, "&lt;="&amp;EOMONTH(P866,0))&gt;10, C866, "")), ""))), "")</f>
        <v/>
      </c>
      <c r="U866" t="str">
        <f>IF(AND(P866&lt;&gt;"", P866&gt;=DATE(YEAR(P866),MONTH(P866),1), SUMIFS($K:$K, $C:$C, C866, $P:$P, "&gt;="&amp;DATE(YEAR(P866),MONTH(P866),1), $P:$P, "&lt;="&amp;EOMONTH(P866,0))&gt;10), K866, "")</f>
        <v/>
      </c>
      <c r="V866" t="str">
        <f>IF(AND(P866&lt;&gt;"", P866&gt;=DATE(YEAR(P866),MONTH(P866),1), SUMIFS($K:$K, $C:$C, C866, $P:$P, "&gt;="&amp;DATE(YEAR(P866),MONTH(P866),1), $P:$P, "&lt;="&amp;EOMONTH(P866,0))&gt;10), YEAR(P866), "")</f>
        <v/>
      </c>
      <c r="W866" t="str">
        <f>IF(AND(P866&lt;&gt;"", P866&gt;=DATE(YEAR(P866),MONTH(P866),1), SUMIFS($K:$K, $C:$C, C866, $P:$P, "&gt;="&amp;DATE(YEAR(P866),MONTH(P866),1), $P:$P, "&lt;="&amp;EOMONTH(P866,0))&gt;10), TEXT(P866, "MMMM"), "")</f>
        <v/>
      </c>
      <c r="X866" t="str" cm="1">
        <f t="array" ref="X866">IF(AND(P866&lt;&gt;"", P866&gt;=DATE(YEAR(P866),MONTH(P866),1), SUMIFS($K:$K, $C:$C, C866, $P:$P, "&gt;="&amp;DATE(YEAR(P866),MONTH(P866),1), $P:$P, "&lt;="&amp;EOMONTH(P866,0))&gt;10), _xlfn.TEXTJOIN(", ", TRUE, _xlfn._xlws.FILTER($R:$R, ($C:$C=C866) * ($P:$P&gt;=DATE(YEAR(P866),MONTH(P866),1)) * ($P:$P&lt;=EOMONTH(P866,0)))), "")</f>
        <v/>
      </c>
      <c r="Y866" t="str" cm="1">
        <f t="array" ref="Y866">IF(AND(P866&lt;&gt;"", P866&gt;=DATE(YEAR(P866),MONTH(P866),1), SUMIFS($K:$K, $C:$C, C866, $P:$P, "&gt;="&amp;DATE(YEAR(P866),MONTH(P866),1), $P:$P, "&lt;="&amp;EOMONTH(P866,0))&gt;10), _xlfn.TEXTJOIN(", ", TRUE, _xlfn._xlws.FILTER($S:$S, ($C:$C=C866) * ($P:$P&gt;=DATE(YEAR(P866),MONTH(P866),1)) * ($P:$P&lt;=EOMONTH(P866,0)))), "")</f>
        <v/>
      </c>
    </row>
    <row r="867" spans="1:25" x14ac:dyDescent="0.25">
      <c r="A867" s="83">
        <v>860</v>
      </c>
      <c r="B867" s="111" t="s">
        <v>26038</v>
      </c>
      <c r="C867" s="159" t="str">
        <f>_xlfn.XLOOKUP(D867,[1]!Data[CEDULA],[1]!Data[Nombre Completo],"No Existe",0,1)</f>
        <v>OMAR ALBERTO CAPOTE MORALES</v>
      </c>
      <c r="D867" s="163">
        <v>72209553</v>
      </c>
      <c r="E867" s="140">
        <f>IFERROR(_xlfn.NUMBERVALUE(Data[[#This Row],[CEDULA ]],",","."),_xlfn.NUMBERVALUE(Data[[#This Row],[CEDULA ]],".",","))</f>
        <v>72209553</v>
      </c>
      <c r="F867" s="140" t="str">
        <f>_xlfn.XLOOKUP(E867,[1]!Data[CEDULA],[1]!Data[CARGO],"No Existe",0,1)</f>
        <v>SUPERNUMERARIO(A)</v>
      </c>
      <c r="G867" s="5" t="str">
        <f>_xlfn.XLOOKUP(E867,[1]!Data[CEDULA],[1]!Data[EMPRESA DONDE PRESTA SERVICIO],"No Existe",0,1)</f>
        <v>COMFAMILIAR ATLANTICO</v>
      </c>
      <c r="H867" s="5" t="str">
        <f>_xlfn.XLOOKUP(E867,[1]!Data[CEDULA],[1]!Data[UBICACIÓN],"No Existe",0,1)</f>
        <v>SEDE NORTE</v>
      </c>
      <c r="I867" s="5" t="s">
        <v>25912</v>
      </c>
      <c r="J867" s="111" t="str">
        <f>UPPER(TEXT(Data[[#This Row],[F. INICIO]],"mmmm"))</f>
        <v>MARZO</v>
      </c>
      <c r="K867" s="9">
        <v>2</v>
      </c>
      <c r="L867" s="11" t="s">
        <v>5</v>
      </c>
      <c r="M867" s="11" t="s">
        <v>25630</v>
      </c>
      <c r="N867" s="141" t="str">
        <f>_xlfn.XLOOKUP(D867,[1]!Data[CEDULA],[1]!Data[EPS/SURA],"No Existe",0,1)</f>
        <v>COOMEVA</v>
      </c>
      <c r="O867" s="5">
        <f>YEAR(Data[[#This Row],[F. INICIO]])</f>
        <v>2016</v>
      </c>
      <c r="P867" s="17">
        <v>42447</v>
      </c>
      <c r="Q867" s="18">
        <v>42448</v>
      </c>
      <c r="R867" s="8" t="s">
        <v>49</v>
      </c>
      <c r="S867" s="92" t="str">
        <f>IF(Data[[#This Row],[TIPO DE INCAPACIDAD]]="LICENCIA DE PATERNIDAD","Licencia de paternidad",IF(Data[[#This Row],[TIPO DE INCAPACIDAD]]="LICENCIA DE LUTO","Licencia de Luto",_xlfn.IFNA(VLOOKUP(R867,'CIE-10 PARA RIPS'!$A$6:B14032,2,0),"No especificado")))</f>
        <v>Absceso cutaneo, furunculo y antrax de miembro</v>
      </c>
      <c r="T867" t="str">
        <f>IF(P867&lt;&gt;"", IF(P867&gt;0, IF(P867&lt;=DATE(YEAR(P867),MONTH(P867),DAY(P867)), IF(P867&gt;=DATE(YEAR(P867),MONTH(P867),1), IF(K867&gt;10, C867, IF(SUMIFS($K:$K, $C:$C, C867, $P:$P, "&gt;="&amp;DATE(YEAR(P867),MONTH(P867),1), $P:$P, "&lt;="&amp;EOMONTH(P867,0))&gt;10, C867, "")), ""))), "")</f>
        <v/>
      </c>
      <c r="U867" t="str">
        <f>IF(AND(P867&lt;&gt;"", P867&gt;=DATE(YEAR(P867),MONTH(P867),1), SUMIFS($K:$K, $C:$C, C867, $P:$P, "&gt;="&amp;DATE(YEAR(P867),MONTH(P867),1), $P:$P, "&lt;="&amp;EOMONTH(P867,0))&gt;10), K867, "")</f>
        <v/>
      </c>
      <c r="V867" t="str">
        <f>IF(AND(P867&lt;&gt;"", P867&gt;=DATE(YEAR(P867),MONTH(P867),1), SUMIFS($K:$K, $C:$C, C867, $P:$P, "&gt;="&amp;DATE(YEAR(P867),MONTH(P867),1), $P:$P, "&lt;="&amp;EOMONTH(P867,0))&gt;10), YEAR(P867), "")</f>
        <v/>
      </c>
      <c r="W867" t="str">
        <f>IF(AND(P867&lt;&gt;"", P867&gt;=DATE(YEAR(P867),MONTH(P867),1), SUMIFS($K:$K, $C:$C, C867, $P:$P, "&gt;="&amp;DATE(YEAR(P867),MONTH(P867),1), $P:$P, "&lt;="&amp;EOMONTH(P867,0))&gt;10), TEXT(P867, "MMMM"), "")</f>
        <v/>
      </c>
      <c r="X867" t="str" cm="1">
        <f t="array" ref="X867">IF(AND(P867&lt;&gt;"", P867&gt;=DATE(YEAR(P867),MONTH(P867),1), SUMIFS($K:$K, $C:$C, C867, $P:$P, "&gt;="&amp;DATE(YEAR(P867),MONTH(P867),1), $P:$P, "&lt;="&amp;EOMONTH(P867,0))&gt;10), _xlfn.TEXTJOIN(", ", TRUE, _xlfn._xlws.FILTER($R:$R, ($C:$C=C867) * ($P:$P&gt;=DATE(YEAR(P867),MONTH(P867),1)) * ($P:$P&lt;=EOMONTH(P867,0)))), "")</f>
        <v/>
      </c>
      <c r="Y867" t="str" cm="1">
        <f t="array" ref="Y867">IF(AND(P867&lt;&gt;"", P867&gt;=DATE(YEAR(P867),MONTH(P867),1), SUMIFS($K:$K, $C:$C, C867, $P:$P, "&gt;="&amp;DATE(YEAR(P867),MONTH(P867),1), $P:$P, "&lt;="&amp;EOMONTH(P867,0))&gt;10), _xlfn.TEXTJOIN(", ", TRUE, _xlfn._xlws.FILTER($S:$S, ($C:$C=C867) * ($P:$P&gt;=DATE(YEAR(P867),MONTH(P867),1)) * ($P:$P&lt;=EOMONTH(P867,0)))), "")</f>
        <v/>
      </c>
    </row>
    <row r="868" spans="1:25" x14ac:dyDescent="0.25">
      <c r="A868" s="83">
        <v>861</v>
      </c>
      <c r="B868" s="111" t="s">
        <v>26038</v>
      </c>
      <c r="C868" s="159" t="str">
        <f>_xlfn.XLOOKUP(D868,[1]!Data[CEDULA],[1]!Data[Nombre Completo],"No Existe",0,1)</f>
        <v>OMAR ALBERTO CAPOTE MORALES</v>
      </c>
      <c r="D868" s="163">
        <v>72209553</v>
      </c>
      <c r="E868" s="140">
        <f>IFERROR(_xlfn.NUMBERVALUE(Data[[#This Row],[CEDULA ]],",","."),_xlfn.NUMBERVALUE(Data[[#This Row],[CEDULA ]],".",","))</f>
        <v>72209553</v>
      </c>
      <c r="F868" s="140" t="str">
        <f>_xlfn.XLOOKUP(E868,[1]!Data[CEDULA],[1]!Data[CARGO],"No Existe",0,1)</f>
        <v>SUPERNUMERARIO(A)</v>
      </c>
      <c r="G868" s="5" t="str">
        <f>_xlfn.XLOOKUP(E868,[1]!Data[CEDULA],[1]!Data[EMPRESA DONDE PRESTA SERVICIO],"No Existe",0,1)</f>
        <v>COMFAMILIAR ATLANTICO</v>
      </c>
      <c r="H868" s="5" t="str">
        <f>_xlfn.XLOOKUP(E868,[1]!Data[CEDULA],[1]!Data[UBICACIÓN],"No Existe",0,1)</f>
        <v>SEDE NORTE</v>
      </c>
      <c r="I868" s="5" t="s">
        <v>25912</v>
      </c>
      <c r="J868" s="111" t="str">
        <f>UPPER(TEXT(Data[[#This Row],[F. INICIO]],"mmmm"))</f>
        <v>MARZO</v>
      </c>
      <c r="K868" s="9">
        <v>3</v>
      </c>
      <c r="L868" s="11" t="s">
        <v>5</v>
      </c>
      <c r="M868" s="11" t="s">
        <v>25630</v>
      </c>
      <c r="N868" s="141" t="str">
        <f>_xlfn.XLOOKUP(D868,[1]!Data[CEDULA],[1]!Data[EPS/SURA],"No Existe",0,1)</f>
        <v>COOMEVA</v>
      </c>
      <c r="O868" s="5">
        <f>YEAR(Data[[#This Row],[F. INICIO]])</f>
        <v>2016</v>
      </c>
      <c r="P868" s="17">
        <v>42444</v>
      </c>
      <c r="Q868" s="18">
        <v>42444</v>
      </c>
      <c r="R868" s="8" t="s">
        <v>49</v>
      </c>
      <c r="S868" s="92" t="str">
        <f>IF(Data[[#This Row],[TIPO DE INCAPACIDAD]]="LICENCIA DE PATERNIDAD","Licencia de paternidad",IF(Data[[#This Row],[TIPO DE INCAPACIDAD]]="LICENCIA DE LUTO","Licencia de Luto",_xlfn.IFNA(VLOOKUP(R868,'CIE-10 PARA RIPS'!$A$6:B14033,2,0),"No especificado")))</f>
        <v>Absceso cutaneo, furunculo y antrax de miembro</v>
      </c>
      <c r="T868" t="str">
        <f>IF(P868&lt;&gt;"", IF(P868&gt;0, IF(P868&lt;=DATE(YEAR(P868),MONTH(P868),DAY(P868)), IF(P868&gt;=DATE(YEAR(P868),MONTH(P868),1), IF(K868&gt;10, C868, IF(SUMIFS($K:$K, $C:$C, C868, $P:$P, "&gt;="&amp;DATE(YEAR(P868),MONTH(P868),1), $P:$P, "&lt;="&amp;EOMONTH(P868,0))&gt;10, C868, "")), ""))), "")</f>
        <v/>
      </c>
      <c r="U868" t="str">
        <f>IF(AND(P868&lt;&gt;"", P868&gt;=DATE(YEAR(P868),MONTH(P868),1), SUMIFS($K:$K, $C:$C, C868, $P:$P, "&gt;="&amp;DATE(YEAR(P868),MONTH(P868),1), $P:$P, "&lt;="&amp;EOMONTH(P868,0))&gt;10), K868, "")</f>
        <v/>
      </c>
      <c r="V868" t="str">
        <f>IF(AND(P868&lt;&gt;"", P868&gt;=DATE(YEAR(P868),MONTH(P868),1), SUMIFS($K:$K, $C:$C, C868, $P:$P, "&gt;="&amp;DATE(YEAR(P868),MONTH(P868),1), $P:$P, "&lt;="&amp;EOMONTH(P868,0))&gt;10), YEAR(P868), "")</f>
        <v/>
      </c>
      <c r="W868" t="str">
        <f>IF(AND(P868&lt;&gt;"", P868&gt;=DATE(YEAR(P868),MONTH(P868),1), SUMIFS($K:$K, $C:$C, C868, $P:$P, "&gt;="&amp;DATE(YEAR(P868),MONTH(P868),1), $P:$P, "&lt;="&amp;EOMONTH(P868,0))&gt;10), TEXT(P868, "MMMM"), "")</f>
        <v/>
      </c>
      <c r="X868" t="str" cm="1">
        <f t="array" ref="X868">IF(AND(P868&lt;&gt;"", P868&gt;=DATE(YEAR(P868),MONTH(P868),1), SUMIFS($K:$K, $C:$C, C868, $P:$P, "&gt;="&amp;DATE(YEAR(P868),MONTH(P868),1), $P:$P, "&lt;="&amp;EOMONTH(P868,0))&gt;10), _xlfn.TEXTJOIN(", ", TRUE, _xlfn._xlws.FILTER($R:$R, ($C:$C=C868) * ($P:$P&gt;=DATE(YEAR(P868),MONTH(P868),1)) * ($P:$P&lt;=EOMONTH(P868,0)))), "")</f>
        <v/>
      </c>
      <c r="Y868" t="str" cm="1">
        <f t="array" ref="Y868">IF(AND(P868&lt;&gt;"", P868&gt;=DATE(YEAR(P868),MONTH(P868),1), SUMIFS($K:$K, $C:$C, C868, $P:$P, "&gt;="&amp;DATE(YEAR(P868),MONTH(P868),1), $P:$P, "&lt;="&amp;EOMONTH(P868,0))&gt;10), _xlfn.TEXTJOIN(", ", TRUE, _xlfn._xlws.FILTER($S:$S, ($C:$C=C868) * ($P:$P&gt;=DATE(YEAR(P868),MONTH(P868),1)) * ($P:$P&lt;=EOMONTH(P868,0)))), "")</f>
        <v/>
      </c>
    </row>
    <row r="869" spans="1:25" x14ac:dyDescent="0.25">
      <c r="A869" s="83">
        <v>862</v>
      </c>
      <c r="B869" s="111" t="s">
        <v>26038</v>
      </c>
      <c r="C869" s="159" t="str">
        <f>_xlfn.XLOOKUP(D869,[1]!Data[CEDULA],[1]!Data[Nombre Completo],"No Existe",0,1)</f>
        <v>PABLA EMILIA SANDOVAL DE CASTRO</v>
      </c>
      <c r="D869" s="163">
        <v>32649558</v>
      </c>
      <c r="E869" s="140">
        <f>IFERROR(_xlfn.NUMBERVALUE(Data[[#This Row],[CEDULA ]],",","."),_xlfn.NUMBERVALUE(Data[[#This Row],[CEDULA ]],".",","))</f>
        <v>32649558</v>
      </c>
      <c r="F869" s="140" t="str">
        <f>_xlfn.XLOOKUP(E869,[1]!Data[CEDULA],[1]!Data[CARGO],"No Existe",0,1)</f>
        <v>MANIPULADOR DE ALIMENTOS</v>
      </c>
      <c r="G869" s="5" t="str">
        <f>_xlfn.XLOOKUP(E869,[1]!Data[CEDULA],[1]!Data[EMPRESA DONDE PRESTA SERVICIO],"No Existe",0,1)</f>
        <v>COMFAMILIAR ATLANTICO</v>
      </c>
      <c r="H869" s="5" t="str">
        <f>_xlfn.XLOOKUP(E869,[1]!Data[CEDULA],[1]!Data[UBICACIÓN],"No Existe",0,1)</f>
        <v>C.R.U</v>
      </c>
      <c r="I869" s="5" t="s">
        <v>25911</v>
      </c>
      <c r="J869" s="111" t="str">
        <f>UPPER(TEXT(Data[[#This Row],[F. INICIO]],"mmmm"))</f>
        <v>MARZO</v>
      </c>
      <c r="K869" s="9">
        <v>14</v>
      </c>
      <c r="L869" s="11" t="s">
        <v>5</v>
      </c>
      <c r="M869" s="11" t="s">
        <v>25630</v>
      </c>
      <c r="N869" s="141" t="str">
        <f>_xlfn.XLOOKUP(D869,[1]!Data[CEDULA],[1]!Data[EPS/SURA],"No Existe",0,1)</f>
        <v>EPS/SURA</v>
      </c>
      <c r="O869" s="5">
        <f>YEAR(Data[[#This Row],[F. INICIO]])</f>
        <v>2016</v>
      </c>
      <c r="P869" s="17">
        <v>42447</v>
      </c>
      <c r="Q869" s="18">
        <v>42460</v>
      </c>
      <c r="R869" s="4" t="s">
        <v>28</v>
      </c>
      <c r="S869" s="92" t="str">
        <f>IF(Data[[#This Row],[TIPO DE INCAPACIDAD]]="LICENCIA DE PATERNIDAD","Licencia de paternidad",IF(Data[[#This Row],[TIPO DE INCAPACIDAD]]="LICENCIA DE LUTO","Licencia de Luto",_xlfn.IFNA(VLOOKUP(R869,'CIE-10 PARA RIPS'!$A$6:B14034,2,0),"No especificado")))</f>
        <v>Desprendimiento de la retina por traccion</v>
      </c>
      <c r="T869" t="str">
        <f>IF(P869&lt;&gt;"", IF(P869&gt;0, IF(P869&lt;=DATE(YEAR(P869),MONTH(P869),DAY(P869)), IF(P869&gt;=DATE(YEAR(P869),MONTH(P869),1), IF(K869&gt;10, C869, IF(SUMIFS($K:$K, $C:$C, C869, $P:$P, "&gt;="&amp;DATE(YEAR(P869),MONTH(P869),1), $P:$P, "&lt;="&amp;EOMONTH(P869,0))&gt;10, C869, "")), ""))), "")</f>
        <v>PABLA EMILIA SANDOVAL DE CASTRO</v>
      </c>
      <c r="U869">
        <f>IF(AND(P869&lt;&gt;"", P869&gt;=DATE(YEAR(P869),MONTH(P869),1), SUMIFS($K:$K, $C:$C, C869, $P:$P, "&gt;="&amp;DATE(YEAR(P869),MONTH(P869),1), $P:$P, "&lt;="&amp;EOMONTH(P869,0))&gt;10), K869, "")</f>
        <v>14</v>
      </c>
      <c r="V869">
        <f>IF(AND(P869&lt;&gt;"", P869&gt;=DATE(YEAR(P869),MONTH(P869),1), SUMIFS($K:$K, $C:$C, C869, $P:$P, "&gt;="&amp;DATE(YEAR(P869),MONTH(P869),1), $P:$P, "&lt;="&amp;EOMONTH(P869,0))&gt;10), YEAR(P869), "")</f>
        <v>2016</v>
      </c>
      <c r="W869" t="str">
        <f>IF(AND(P869&lt;&gt;"", P869&gt;=DATE(YEAR(P869),MONTH(P869),1), SUMIFS($K:$K, $C:$C, C869, $P:$P, "&gt;="&amp;DATE(YEAR(P869),MONTH(P869),1), $P:$P, "&lt;="&amp;EOMONTH(P869,0))&gt;10), TEXT(P869, "MMMM"), "")</f>
        <v>marzo</v>
      </c>
      <c r="X869" t="str" cm="1">
        <f t="array" ref="X869">IF(AND(P869&lt;&gt;"", P869&gt;=DATE(YEAR(P869),MONTH(P869),1), SUMIFS($K:$K, $C:$C, C869, $P:$P, "&gt;="&amp;DATE(YEAR(P869),MONTH(P869),1), $P:$P, "&lt;="&amp;EOMONTH(P869,0))&gt;10), _xlfn.TEXTJOIN(", ", TRUE, _xlfn._xlws.FILTER($R:$R, ($C:$C=C869) * ($P:$P&gt;=DATE(YEAR(P869),MONTH(P869),1)) * ($P:$P&lt;=EOMONTH(P869,0)))), "")</f>
        <v>H334</v>
      </c>
      <c r="Y869" t="str" cm="1">
        <f t="array" ref="Y869">IF(AND(P869&lt;&gt;"", P869&gt;=DATE(YEAR(P869),MONTH(P869),1), SUMIFS($K:$K, $C:$C, C869, $P:$P, "&gt;="&amp;DATE(YEAR(P869),MONTH(P869),1), $P:$P, "&lt;="&amp;EOMONTH(P869,0))&gt;10), _xlfn.TEXTJOIN(", ", TRUE, _xlfn._xlws.FILTER($S:$S, ($C:$C=C869) * ($P:$P&gt;=DATE(YEAR(P869),MONTH(P869),1)) * ($P:$P&lt;=EOMONTH(P869,0)))), "")</f>
        <v>Desprendimiento de la retina por traccion</v>
      </c>
    </row>
    <row r="870" spans="1:25" x14ac:dyDescent="0.25">
      <c r="A870" s="83">
        <v>863</v>
      </c>
      <c r="B870" s="111" t="s">
        <v>26038</v>
      </c>
      <c r="C870" s="159" t="str">
        <f>_xlfn.XLOOKUP(D870,[1]!Data[CEDULA],[1]!Data[Nombre Completo],"No Existe",0,1)</f>
        <v>PABLA EMILIA SANDOVAL DE CASTRO</v>
      </c>
      <c r="D870" s="163">
        <v>32649558</v>
      </c>
      <c r="E870" s="140">
        <f>IFERROR(_xlfn.NUMBERVALUE(Data[[#This Row],[CEDULA ]],",","."),_xlfn.NUMBERVALUE(Data[[#This Row],[CEDULA ]],".",","))</f>
        <v>32649558</v>
      </c>
      <c r="F870" s="140" t="str">
        <f>_xlfn.XLOOKUP(E870,[1]!Data[CEDULA],[1]!Data[CARGO],"No Existe",0,1)</f>
        <v>MANIPULADOR DE ALIMENTOS</v>
      </c>
      <c r="G870" s="5" t="str">
        <f>_xlfn.XLOOKUP(E870,[1]!Data[CEDULA],[1]!Data[EMPRESA DONDE PRESTA SERVICIO],"No Existe",0,1)</f>
        <v>COMFAMILIAR ATLANTICO</v>
      </c>
      <c r="H870" s="5" t="str">
        <f>_xlfn.XLOOKUP(E870,[1]!Data[CEDULA],[1]!Data[UBICACIÓN],"No Existe",0,1)</f>
        <v>C.R.U</v>
      </c>
      <c r="I870" s="5" t="s">
        <v>25911</v>
      </c>
      <c r="J870" s="111" t="str">
        <f>UPPER(TEXT(Data[[#This Row],[F. INICIO]],"mmmm"))</f>
        <v>ABRIL</v>
      </c>
      <c r="K870" s="9">
        <v>16</v>
      </c>
      <c r="L870" s="11" t="s">
        <v>5</v>
      </c>
      <c r="M870" s="11" t="s">
        <v>25630</v>
      </c>
      <c r="N870" s="141" t="str">
        <f>_xlfn.XLOOKUP(D870,[1]!Data[CEDULA],[1]!Data[EPS/SURA],"No Existe",0,1)</f>
        <v>EPS/SURA</v>
      </c>
      <c r="O870" s="5">
        <f>YEAR(Data[[#This Row],[F. INICIO]])</f>
        <v>2016</v>
      </c>
      <c r="P870" s="17">
        <v>42461</v>
      </c>
      <c r="Q870" s="18">
        <v>42476</v>
      </c>
      <c r="R870" s="4" t="s">
        <v>28</v>
      </c>
      <c r="S870" s="92" t="str">
        <f>IF(Data[[#This Row],[TIPO DE INCAPACIDAD]]="LICENCIA DE PATERNIDAD","Licencia de paternidad",IF(Data[[#This Row],[TIPO DE INCAPACIDAD]]="LICENCIA DE LUTO","Licencia de Luto",_xlfn.IFNA(VLOOKUP(R870,'CIE-10 PARA RIPS'!$A$6:B14035,2,0),"No especificado")))</f>
        <v>Desprendimiento de la retina por traccion</v>
      </c>
      <c r="T870" t="str">
        <f>IF(P870&lt;&gt;"", IF(P870&gt;0, IF(P870&lt;=DATE(YEAR(P870),MONTH(P870),DAY(P870)), IF(P870&gt;=DATE(YEAR(P870),MONTH(P870),1), IF(K870&gt;10, C870, IF(SUMIFS($K:$K, $C:$C, C870, $P:$P, "&gt;="&amp;DATE(YEAR(P870),MONTH(P870),1), $P:$P, "&lt;="&amp;EOMONTH(P870,0))&gt;10, C870, "")), ""))), "")</f>
        <v>PABLA EMILIA SANDOVAL DE CASTRO</v>
      </c>
      <c r="U870">
        <f>IF(AND(P870&lt;&gt;"", P870&gt;=DATE(YEAR(P870),MONTH(P870),1), SUMIFS($K:$K, $C:$C, C870, $P:$P, "&gt;="&amp;DATE(YEAR(P870),MONTH(P870),1), $P:$P, "&lt;="&amp;EOMONTH(P870,0))&gt;10), K870, "")</f>
        <v>16</v>
      </c>
      <c r="V870">
        <f>IF(AND(P870&lt;&gt;"", P870&gt;=DATE(YEAR(P870),MONTH(P870),1), SUMIFS($K:$K, $C:$C, C870, $P:$P, "&gt;="&amp;DATE(YEAR(P870),MONTH(P870),1), $P:$P, "&lt;="&amp;EOMONTH(P870,0))&gt;10), YEAR(P870), "")</f>
        <v>2016</v>
      </c>
      <c r="W870" t="str">
        <f>IF(AND(P870&lt;&gt;"", P870&gt;=DATE(YEAR(P870),MONTH(P870),1), SUMIFS($K:$K, $C:$C, C870, $P:$P, "&gt;="&amp;DATE(YEAR(P870),MONTH(P870),1), $P:$P, "&lt;="&amp;EOMONTH(P870,0))&gt;10), TEXT(P870, "MMMM"), "")</f>
        <v>abril</v>
      </c>
      <c r="X870" t="str" cm="1">
        <f t="array" ref="X870">IF(AND(P870&lt;&gt;"", P870&gt;=DATE(YEAR(P870),MONTH(P870),1), SUMIFS($K:$K, $C:$C, C870, $P:$P, "&gt;="&amp;DATE(YEAR(P870),MONTH(P870),1), $P:$P, "&lt;="&amp;EOMONTH(P870,0))&gt;10), _xlfn.TEXTJOIN(", ", TRUE, _xlfn._xlws.FILTER($R:$R, ($C:$C=C870) * ($P:$P&gt;=DATE(YEAR(P870),MONTH(P870),1)) * ($P:$P&lt;=EOMONTH(P870,0)))), "")</f>
        <v>H334, H334</v>
      </c>
      <c r="Y870" t="str" cm="1">
        <f t="array" ref="Y870">IF(AND(P870&lt;&gt;"", P870&gt;=DATE(YEAR(P870),MONTH(P870),1), SUMIFS($K:$K, $C:$C, C870, $P:$P, "&gt;="&amp;DATE(YEAR(P870),MONTH(P870),1), $P:$P, "&lt;="&amp;EOMONTH(P870,0))&gt;10), _xlfn.TEXTJOIN(", ", TRUE, _xlfn._xlws.FILTER($S:$S, ($C:$C=C870) * ($P:$P&gt;=DATE(YEAR(P870),MONTH(P870),1)) * ($P:$P&lt;=EOMONTH(P870,0)))), "")</f>
        <v>Desprendimiento de la retina por traccion, Desprendimiento de la retina por traccion</v>
      </c>
    </row>
    <row r="871" spans="1:25" x14ac:dyDescent="0.25">
      <c r="A871" s="83">
        <v>864</v>
      </c>
      <c r="B871" s="111" t="s">
        <v>26038</v>
      </c>
      <c r="C871" s="159" t="str">
        <f>_xlfn.XLOOKUP(D871,[1]!Data[CEDULA],[1]!Data[Nombre Completo],"No Existe",0,1)</f>
        <v>OMAR ALBERTO CAPOTE MORALES</v>
      </c>
      <c r="D871" s="163">
        <v>72209553</v>
      </c>
      <c r="E871" s="140">
        <f>IFERROR(_xlfn.NUMBERVALUE(Data[[#This Row],[CEDULA ]],",","."),_xlfn.NUMBERVALUE(Data[[#This Row],[CEDULA ]],".",","))</f>
        <v>72209553</v>
      </c>
      <c r="F871" s="140" t="str">
        <f>_xlfn.XLOOKUP(E871,[1]!Data[CEDULA],[1]!Data[CARGO],"No Existe",0,1)</f>
        <v>SUPERNUMERARIO(A)</v>
      </c>
      <c r="G871" s="5" t="str">
        <f>_xlfn.XLOOKUP(E871,[1]!Data[CEDULA],[1]!Data[EMPRESA DONDE PRESTA SERVICIO],"No Existe",0,1)</f>
        <v>COMFAMILIAR ATLANTICO</v>
      </c>
      <c r="H871" s="5" t="str">
        <f>_xlfn.XLOOKUP(E871,[1]!Data[CEDULA],[1]!Data[UBICACIÓN],"No Existe",0,1)</f>
        <v>SEDE NORTE</v>
      </c>
      <c r="I871" s="5" t="s">
        <v>25912</v>
      </c>
      <c r="J871" s="111" t="str">
        <f>UPPER(TEXT(Data[[#This Row],[F. INICIO]],"mmmm"))</f>
        <v>MARZO</v>
      </c>
      <c r="K871" s="9">
        <v>3</v>
      </c>
      <c r="L871" s="11" t="s">
        <v>5</v>
      </c>
      <c r="M871" s="11" t="s">
        <v>25630</v>
      </c>
      <c r="N871" s="141" t="str">
        <f>_xlfn.XLOOKUP(D871,[1]!Data[CEDULA],[1]!Data[EPS/SURA],"No Existe",0,1)</f>
        <v>COOMEVA</v>
      </c>
      <c r="O871" s="5">
        <f>YEAR(Data[[#This Row],[F. INICIO]])</f>
        <v>2016</v>
      </c>
      <c r="P871" s="17">
        <v>42444</v>
      </c>
      <c r="Q871" s="18">
        <v>42446</v>
      </c>
      <c r="R871" s="4" t="s">
        <v>49</v>
      </c>
      <c r="S871" s="92" t="str">
        <f>IF(Data[[#This Row],[TIPO DE INCAPACIDAD]]="LICENCIA DE PATERNIDAD","Licencia de paternidad",IF(Data[[#This Row],[TIPO DE INCAPACIDAD]]="LICENCIA DE LUTO","Licencia de Luto",_xlfn.IFNA(VLOOKUP(R871,'CIE-10 PARA RIPS'!$A$6:B14036,2,0),"No especificado")))</f>
        <v>Absceso cutaneo, furunculo y antrax de miembro</v>
      </c>
      <c r="T871" t="str">
        <f>IF(P871&lt;&gt;"", IF(P871&gt;0, IF(P871&lt;=DATE(YEAR(P871),MONTH(P871),DAY(P871)), IF(P871&gt;=DATE(YEAR(P871),MONTH(P871),1), IF(K871&gt;10, C871, IF(SUMIFS($K:$K, $C:$C, C871, $P:$P, "&gt;="&amp;DATE(YEAR(P871),MONTH(P871),1), $P:$P, "&lt;="&amp;EOMONTH(P871,0))&gt;10, C871, "")), ""))), "")</f>
        <v/>
      </c>
      <c r="U871" t="str">
        <f>IF(AND(P871&lt;&gt;"", P871&gt;=DATE(YEAR(P871),MONTH(P871),1), SUMIFS($K:$K, $C:$C, C871, $P:$P, "&gt;="&amp;DATE(YEAR(P871),MONTH(P871),1), $P:$P, "&lt;="&amp;EOMONTH(P871,0))&gt;10), K871, "")</f>
        <v/>
      </c>
      <c r="V871" t="str">
        <f>IF(AND(P871&lt;&gt;"", P871&gt;=DATE(YEAR(P871),MONTH(P871),1), SUMIFS($K:$K, $C:$C, C871, $P:$P, "&gt;="&amp;DATE(YEAR(P871),MONTH(P871),1), $P:$P, "&lt;="&amp;EOMONTH(P871,0))&gt;10), YEAR(P871), "")</f>
        <v/>
      </c>
      <c r="W871" t="str">
        <f>IF(AND(P871&lt;&gt;"", P871&gt;=DATE(YEAR(P871),MONTH(P871),1), SUMIFS($K:$K, $C:$C, C871, $P:$P, "&gt;="&amp;DATE(YEAR(P871),MONTH(P871),1), $P:$P, "&lt;="&amp;EOMONTH(P871,0))&gt;10), TEXT(P871, "MMMM"), "")</f>
        <v/>
      </c>
      <c r="X871" t="str" cm="1">
        <f t="array" ref="X871">IF(AND(P871&lt;&gt;"", P871&gt;=DATE(YEAR(P871),MONTH(P871),1), SUMIFS($K:$K, $C:$C, C871, $P:$P, "&gt;="&amp;DATE(YEAR(P871),MONTH(P871),1), $P:$P, "&lt;="&amp;EOMONTH(P871,0))&gt;10), _xlfn.TEXTJOIN(", ", TRUE, _xlfn._xlws.FILTER($R:$R, ($C:$C=C871) * ($P:$P&gt;=DATE(YEAR(P871),MONTH(P871),1)) * ($P:$P&lt;=EOMONTH(P871,0)))), "")</f>
        <v/>
      </c>
      <c r="Y871" t="str" cm="1">
        <f t="array" ref="Y871">IF(AND(P871&lt;&gt;"", P871&gt;=DATE(YEAR(P871),MONTH(P871),1), SUMIFS($K:$K, $C:$C, C871, $P:$P, "&gt;="&amp;DATE(YEAR(P871),MONTH(P871),1), $P:$P, "&lt;="&amp;EOMONTH(P871,0))&gt;10), _xlfn.TEXTJOIN(", ", TRUE, _xlfn._xlws.FILTER($S:$S, ($C:$C=C871) * ($P:$P&gt;=DATE(YEAR(P871),MONTH(P871),1)) * ($P:$P&lt;=EOMONTH(P871,0)))), "")</f>
        <v/>
      </c>
    </row>
    <row r="872" spans="1:25" x14ac:dyDescent="0.25">
      <c r="A872" s="83">
        <v>865</v>
      </c>
      <c r="B872" s="111" t="s">
        <v>26038</v>
      </c>
      <c r="C872" s="159" t="str">
        <f>_xlfn.XLOOKUP(D872,[1]!Data[CEDULA],[1]!Data[Nombre Completo],"No Existe",0,1)</f>
        <v>BRENDA YANETH STEFFENS BARRERA</v>
      </c>
      <c r="D872" s="163">
        <v>22467055</v>
      </c>
      <c r="E872" s="140">
        <f>IFERROR(_xlfn.NUMBERVALUE(Data[[#This Row],[CEDULA ]],",","."),_xlfn.NUMBERVALUE(Data[[#This Row],[CEDULA ]],".",","))</f>
        <v>22467055</v>
      </c>
      <c r="F872" s="140" t="str">
        <f>_xlfn.XLOOKUP(E872,[1]!Data[CEDULA],[1]!Data[CARGO],"No Existe",0,1)</f>
        <v>MESERO</v>
      </c>
      <c r="G872" s="5" t="str">
        <f>_xlfn.XLOOKUP(E872,[1]!Data[CEDULA],[1]!Data[EMPRESA DONDE PRESTA SERVICIO],"No Existe",0,1)</f>
        <v>COMFAMILIAR ATLANTICO</v>
      </c>
      <c r="H872" s="5" t="str">
        <f>_xlfn.XLOOKUP(E872,[1]!Data[CEDULA],[1]!Data[UBICACIÓN],"No Existe",0,1)</f>
        <v>CLUB SOCIAL</v>
      </c>
      <c r="I872" s="5" t="s">
        <v>25911</v>
      </c>
      <c r="J872" s="111" t="str">
        <f>UPPER(TEXT(Data[[#This Row],[F. INICIO]],"mmmm"))</f>
        <v>ENERO</v>
      </c>
      <c r="K872" s="9">
        <v>25</v>
      </c>
      <c r="L872" s="11" t="s">
        <v>5</v>
      </c>
      <c r="M872" s="11" t="s">
        <v>51</v>
      </c>
      <c r="N872" s="141" t="str">
        <f>_xlfn.XLOOKUP(D872,[1]!Data[CEDULA],[1]!Data[EPS/SURA],"No Existe",0,1)</f>
        <v>COOMEVA</v>
      </c>
      <c r="O872" s="5">
        <f>YEAR(Data[[#This Row],[F. INICIO]])</f>
        <v>2016</v>
      </c>
      <c r="P872" s="17">
        <v>42376</v>
      </c>
      <c r="Q872" s="18">
        <v>42400</v>
      </c>
      <c r="R872" s="4" t="s">
        <v>12978</v>
      </c>
      <c r="S872" s="92" t="str">
        <f>IF(Data[[#This Row],[TIPO DE INCAPACIDAD]]="LICENCIA DE PATERNIDAD","Licencia de paternidad",IF(Data[[#This Row],[TIPO DE INCAPACIDAD]]="LICENCIA DE LUTO","Licencia de Luto",_xlfn.IFNA(VLOOKUP(R872,'CIE-10 PARA RIPS'!$A$6:B14037,2,0),"No especificado")))</f>
        <v>Trabajo de parto prematuro sin parto</v>
      </c>
      <c r="T872" t="str">
        <f>IF(P872&lt;&gt;"", IF(P872&gt;0, IF(P872&lt;=DATE(YEAR(P872),MONTH(P872),DAY(P872)), IF(P872&gt;=DATE(YEAR(P872),MONTH(P872),1), IF(K872&gt;10, C872, IF(SUMIFS($K:$K, $C:$C, C872, $P:$P, "&gt;="&amp;DATE(YEAR(P872),MONTH(P872),1), $P:$P, "&lt;="&amp;EOMONTH(P872,0))&gt;10, C872, "")), ""))), "")</f>
        <v>BRENDA YANETH STEFFENS BARRERA</v>
      </c>
      <c r="U872">
        <f>IF(AND(P872&lt;&gt;"", P872&gt;=DATE(YEAR(P872),MONTH(P872),1), SUMIFS($K:$K, $C:$C, C872, $P:$P, "&gt;="&amp;DATE(YEAR(P872),MONTH(P872),1), $P:$P, "&lt;="&amp;EOMONTH(P872,0))&gt;10), K872, "")</f>
        <v>25</v>
      </c>
      <c r="V872">
        <f>IF(AND(P872&lt;&gt;"", P872&gt;=DATE(YEAR(P872),MONTH(P872),1), SUMIFS($K:$K, $C:$C, C872, $P:$P, "&gt;="&amp;DATE(YEAR(P872),MONTH(P872),1), $P:$P, "&lt;="&amp;EOMONTH(P872,0))&gt;10), YEAR(P872), "")</f>
        <v>2016</v>
      </c>
      <c r="W872" t="str">
        <f>IF(AND(P872&lt;&gt;"", P872&gt;=DATE(YEAR(P872),MONTH(P872),1), SUMIFS($K:$K, $C:$C, C872, $P:$P, "&gt;="&amp;DATE(YEAR(P872),MONTH(P872),1), $P:$P, "&lt;="&amp;EOMONTH(P872,0))&gt;10), TEXT(P872, "MMMM"), "")</f>
        <v>enero</v>
      </c>
      <c r="X872" t="str" cm="1">
        <f t="array" ref="X872">IF(AND(P872&lt;&gt;"", P872&gt;=DATE(YEAR(P872),MONTH(P872),1), SUMIFS($K:$K, $C:$C, C872, $P:$P, "&gt;="&amp;DATE(YEAR(P872),MONTH(P872),1), $P:$P, "&lt;="&amp;EOMONTH(P872,0))&gt;10), _xlfn.TEXTJOIN(", ", TRUE, _xlfn._xlws.FILTER($R:$R, ($C:$C=C872) * ($P:$P&gt;=DATE(YEAR(P872),MONTH(P872),1)) * ($P:$P&lt;=EOMONTH(P872,0)))), "")</f>
        <v>O600</v>
      </c>
      <c r="Y872" t="str" cm="1">
        <f t="array" ref="Y872">IF(AND(P872&lt;&gt;"", P872&gt;=DATE(YEAR(P872),MONTH(P872),1), SUMIFS($K:$K, $C:$C, C872, $P:$P, "&gt;="&amp;DATE(YEAR(P872),MONTH(P872),1), $P:$P, "&lt;="&amp;EOMONTH(P872,0))&gt;10), _xlfn.TEXTJOIN(", ", TRUE, _xlfn._xlws.FILTER($S:$S, ($C:$C=C872) * ($P:$P&gt;=DATE(YEAR(P872),MONTH(P872),1)) * ($P:$P&lt;=EOMONTH(P872,0)))), "")</f>
        <v>Trabajo de parto prematuro sin parto</v>
      </c>
    </row>
    <row r="873" spans="1:25" x14ac:dyDescent="0.25">
      <c r="A873" s="83">
        <v>866</v>
      </c>
      <c r="B873" s="111" t="s">
        <v>26038</v>
      </c>
      <c r="C873" s="159" t="str">
        <f>_xlfn.XLOOKUP(D873,[1]!Data[CEDULA],[1]!Data[Nombre Completo],"No Existe",0,1)</f>
        <v>BRENDA YANETH STEFFENS BARRERA</v>
      </c>
      <c r="D873" s="163">
        <v>22467055</v>
      </c>
      <c r="E873" s="140">
        <f>IFERROR(_xlfn.NUMBERVALUE(Data[[#This Row],[CEDULA ]],",","."),_xlfn.NUMBERVALUE(Data[[#This Row],[CEDULA ]],".",","))</f>
        <v>22467055</v>
      </c>
      <c r="F873" s="140" t="str">
        <f>_xlfn.XLOOKUP(E873,[1]!Data[CEDULA],[1]!Data[CARGO],"No Existe",0,1)</f>
        <v>MESERO</v>
      </c>
      <c r="G873" s="5" t="str">
        <f>_xlfn.XLOOKUP(E873,[1]!Data[CEDULA],[1]!Data[EMPRESA DONDE PRESTA SERVICIO],"No Existe",0,1)</f>
        <v>COMFAMILIAR ATLANTICO</v>
      </c>
      <c r="H873" s="5" t="str">
        <f>_xlfn.XLOOKUP(E873,[1]!Data[CEDULA],[1]!Data[UBICACIÓN],"No Existe",0,1)</f>
        <v>CLUB SOCIAL</v>
      </c>
      <c r="I873" s="5" t="s">
        <v>25911</v>
      </c>
      <c r="J873" s="111" t="str">
        <f>UPPER(TEXT(Data[[#This Row],[F. INICIO]],"mmmm"))</f>
        <v>FEBRERO</v>
      </c>
      <c r="K873" s="9">
        <v>29</v>
      </c>
      <c r="L873" s="11" t="s">
        <v>5</v>
      </c>
      <c r="M873" s="11" t="s">
        <v>51</v>
      </c>
      <c r="N873" s="141" t="str">
        <f>_xlfn.XLOOKUP(D873,[1]!Data[CEDULA],[1]!Data[EPS/SURA],"No Existe",0,1)</f>
        <v>COOMEVA</v>
      </c>
      <c r="O873" s="5">
        <f>YEAR(Data[[#This Row],[F. INICIO]])</f>
        <v>2016</v>
      </c>
      <c r="P873" s="17">
        <v>42401</v>
      </c>
      <c r="Q873" s="18">
        <v>42429</v>
      </c>
      <c r="R873" s="4" t="s">
        <v>12978</v>
      </c>
      <c r="S873" s="92" t="str">
        <f>IF(Data[[#This Row],[TIPO DE INCAPACIDAD]]="LICENCIA DE PATERNIDAD","Licencia de paternidad",IF(Data[[#This Row],[TIPO DE INCAPACIDAD]]="LICENCIA DE LUTO","Licencia de Luto",_xlfn.IFNA(VLOOKUP(R873,'CIE-10 PARA RIPS'!$A$6:B14038,2,0),"No especificado")))</f>
        <v>Trabajo de parto prematuro sin parto</v>
      </c>
      <c r="T873" t="str">
        <f>IF(P873&lt;&gt;"", IF(P873&gt;0, IF(P873&lt;=DATE(YEAR(P873),MONTH(P873),DAY(P873)), IF(P873&gt;=DATE(YEAR(P873),MONTH(P873),1), IF(K873&gt;10, C873, IF(SUMIFS($K:$K, $C:$C, C873, $P:$P, "&gt;="&amp;DATE(YEAR(P873),MONTH(P873),1), $P:$P, "&lt;="&amp;EOMONTH(P873,0))&gt;10, C873, "")), ""))), "")</f>
        <v>BRENDA YANETH STEFFENS BARRERA</v>
      </c>
      <c r="U873">
        <f>IF(AND(P873&lt;&gt;"", P873&gt;=DATE(YEAR(P873),MONTH(P873),1), SUMIFS($K:$K, $C:$C, C873, $P:$P, "&gt;="&amp;DATE(YEAR(P873),MONTH(P873),1), $P:$P, "&lt;="&amp;EOMONTH(P873,0))&gt;10), K873, "")</f>
        <v>29</v>
      </c>
      <c r="V873">
        <f>IF(AND(P873&lt;&gt;"", P873&gt;=DATE(YEAR(P873),MONTH(P873),1), SUMIFS($K:$K, $C:$C, C873, $P:$P, "&gt;="&amp;DATE(YEAR(P873),MONTH(P873),1), $P:$P, "&lt;="&amp;EOMONTH(P873,0))&gt;10), YEAR(P873), "")</f>
        <v>2016</v>
      </c>
      <c r="W873" t="str">
        <f>IF(AND(P873&lt;&gt;"", P873&gt;=DATE(YEAR(P873),MONTH(P873),1), SUMIFS($K:$K, $C:$C, C873, $P:$P, "&gt;="&amp;DATE(YEAR(P873),MONTH(P873),1), $P:$P, "&lt;="&amp;EOMONTH(P873,0))&gt;10), TEXT(P873, "MMMM"), "")</f>
        <v>febrero</v>
      </c>
      <c r="X873" t="str" cm="1">
        <f t="array" ref="X873">IF(AND(P873&lt;&gt;"", P873&gt;=DATE(YEAR(P873),MONTH(P873),1), SUMIFS($K:$K, $C:$C, C873, $P:$P, "&gt;="&amp;DATE(YEAR(P873),MONTH(P873),1), $P:$P, "&lt;="&amp;EOMONTH(P873,0))&gt;10), _xlfn.TEXTJOIN(", ", TRUE, _xlfn._xlws.FILTER($R:$R, ($C:$C=C873) * ($P:$P&gt;=DATE(YEAR(P873),MONTH(P873),1)) * ($P:$P&lt;=EOMONTH(P873,0)))), "")</f>
        <v>O600</v>
      </c>
      <c r="Y873" t="str" cm="1">
        <f t="array" ref="Y873">IF(AND(P873&lt;&gt;"", P873&gt;=DATE(YEAR(P873),MONTH(P873),1), SUMIFS($K:$K, $C:$C, C873, $P:$P, "&gt;="&amp;DATE(YEAR(P873),MONTH(P873),1), $P:$P, "&lt;="&amp;EOMONTH(P873,0))&gt;10), _xlfn.TEXTJOIN(", ", TRUE, _xlfn._xlws.FILTER($S:$S, ($C:$C=C873) * ($P:$P&gt;=DATE(YEAR(P873),MONTH(P873),1)) * ($P:$P&lt;=EOMONTH(P873,0)))), "")</f>
        <v>Trabajo de parto prematuro sin parto</v>
      </c>
    </row>
    <row r="874" spans="1:25" x14ac:dyDescent="0.25">
      <c r="A874" s="83">
        <v>867</v>
      </c>
      <c r="B874" s="111" t="s">
        <v>26038</v>
      </c>
      <c r="C874" s="159" t="str">
        <f>_xlfn.XLOOKUP(D874,[1]!Data[CEDULA],[1]!Data[Nombre Completo],"No Existe",0,1)</f>
        <v>BRENDA YANETH STEFFENS BARRERA</v>
      </c>
      <c r="D874" s="163">
        <v>22467055</v>
      </c>
      <c r="E874" s="140">
        <f>IFERROR(_xlfn.NUMBERVALUE(Data[[#This Row],[CEDULA ]],",","."),_xlfn.NUMBERVALUE(Data[[#This Row],[CEDULA ]],".",","))</f>
        <v>22467055</v>
      </c>
      <c r="F874" s="140" t="str">
        <f>_xlfn.XLOOKUP(E874,[1]!Data[CEDULA],[1]!Data[CARGO],"No Existe",0,1)</f>
        <v>MESERO</v>
      </c>
      <c r="G874" s="5" t="str">
        <f>_xlfn.XLOOKUP(E874,[1]!Data[CEDULA],[1]!Data[EMPRESA DONDE PRESTA SERVICIO],"No Existe",0,1)</f>
        <v>COMFAMILIAR ATLANTICO</v>
      </c>
      <c r="H874" s="5" t="str">
        <f>_xlfn.XLOOKUP(E874,[1]!Data[CEDULA],[1]!Data[UBICACIÓN],"No Existe",0,1)</f>
        <v>CLUB SOCIAL</v>
      </c>
      <c r="I874" s="5" t="s">
        <v>25911</v>
      </c>
      <c r="J874" s="111" t="str">
        <f>UPPER(TEXT(Data[[#This Row],[F. INICIO]],"mmmm"))</f>
        <v>MARZO</v>
      </c>
      <c r="K874" s="9">
        <v>31</v>
      </c>
      <c r="L874" s="11" t="s">
        <v>5</v>
      </c>
      <c r="M874" s="11" t="s">
        <v>51</v>
      </c>
      <c r="N874" s="141" t="str">
        <f>_xlfn.XLOOKUP(D874,[1]!Data[CEDULA],[1]!Data[EPS/SURA],"No Existe",0,1)</f>
        <v>COOMEVA</v>
      </c>
      <c r="O874" s="5">
        <f>YEAR(Data[[#This Row],[F. INICIO]])</f>
        <v>2016</v>
      </c>
      <c r="P874" s="17">
        <v>42430</v>
      </c>
      <c r="Q874" s="18">
        <v>42460</v>
      </c>
      <c r="R874" s="4" t="s">
        <v>12978</v>
      </c>
      <c r="S874" s="92" t="str">
        <f>IF(Data[[#This Row],[TIPO DE INCAPACIDAD]]="LICENCIA DE PATERNIDAD","Licencia de paternidad",IF(Data[[#This Row],[TIPO DE INCAPACIDAD]]="LICENCIA DE LUTO","Licencia de Luto",_xlfn.IFNA(VLOOKUP(R874,'CIE-10 PARA RIPS'!$A$6:B14039,2,0),"No especificado")))</f>
        <v>Trabajo de parto prematuro sin parto</v>
      </c>
      <c r="T874" t="str">
        <f>IF(P874&lt;&gt;"", IF(P874&gt;0, IF(P874&lt;=DATE(YEAR(P874),MONTH(P874),DAY(P874)), IF(P874&gt;=DATE(YEAR(P874),MONTH(P874),1), IF(K874&gt;10, C874, IF(SUMIFS($K:$K, $C:$C, C874, $P:$P, "&gt;="&amp;DATE(YEAR(P874),MONTH(P874),1), $P:$P, "&lt;="&amp;EOMONTH(P874,0))&gt;10, C874, "")), ""))), "")</f>
        <v>BRENDA YANETH STEFFENS BARRERA</v>
      </c>
      <c r="U874">
        <f>IF(AND(P874&lt;&gt;"", P874&gt;=DATE(YEAR(P874),MONTH(P874),1), SUMIFS($K:$K, $C:$C, C874, $P:$P, "&gt;="&amp;DATE(YEAR(P874),MONTH(P874),1), $P:$P, "&lt;="&amp;EOMONTH(P874,0))&gt;10), K874, "")</f>
        <v>31</v>
      </c>
      <c r="V874">
        <f>IF(AND(P874&lt;&gt;"", P874&gt;=DATE(YEAR(P874),MONTH(P874),1), SUMIFS($K:$K, $C:$C, C874, $P:$P, "&gt;="&amp;DATE(YEAR(P874),MONTH(P874),1), $P:$P, "&lt;="&amp;EOMONTH(P874,0))&gt;10), YEAR(P874), "")</f>
        <v>2016</v>
      </c>
      <c r="W874" t="str">
        <f>IF(AND(P874&lt;&gt;"", P874&gt;=DATE(YEAR(P874),MONTH(P874),1), SUMIFS($K:$K, $C:$C, C874, $P:$P, "&gt;="&amp;DATE(YEAR(P874),MONTH(P874),1), $P:$P, "&lt;="&amp;EOMONTH(P874,0))&gt;10), TEXT(P874, "MMMM"), "")</f>
        <v>marzo</v>
      </c>
      <c r="X874" t="str" cm="1">
        <f t="array" ref="X874">IF(AND(P874&lt;&gt;"", P874&gt;=DATE(YEAR(P874),MONTH(P874),1), SUMIFS($K:$K, $C:$C, C874, $P:$P, "&gt;="&amp;DATE(YEAR(P874),MONTH(P874),1), $P:$P, "&lt;="&amp;EOMONTH(P874,0))&gt;10), _xlfn.TEXTJOIN(", ", TRUE, _xlfn._xlws.FILTER($R:$R, ($C:$C=C874) * ($P:$P&gt;=DATE(YEAR(P874),MONTH(P874),1)) * ($P:$P&lt;=EOMONTH(P874,0)))), "")</f>
        <v>O600</v>
      </c>
      <c r="Y874" t="str" cm="1">
        <f t="array" ref="Y874">IF(AND(P874&lt;&gt;"", P874&gt;=DATE(YEAR(P874),MONTH(P874),1), SUMIFS($K:$K, $C:$C, C874, $P:$P, "&gt;="&amp;DATE(YEAR(P874),MONTH(P874),1), $P:$P, "&lt;="&amp;EOMONTH(P874,0))&gt;10), _xlfn.TEXTJOIN(", ", TRUE, _xlfn._xlws.FILTER($S:$S, ($C:$C=C874) * ($P:$P&gt;=DATE(YEAR(P874),MONTH(P874),1)) * ($P:$P&lt;=EOMONTH(P874,0)))), "")</f>
        <v>Trabajo de parto prematuro sin parto</v>
      </c>
    </row>
    <row r="875" spans="1:25" x14ac:dyDescent="0.25">
      <c r="A875" s="83">
        <v>868</v>
      </c>
      <c r="B875" s="111" t="s">
        <v>26038</v>
      </c>
      <c r="C875" s="159" t="str">
        <f>_xlfn.XLOOKUP(D875,[1]!Data[CEDULA],[1]!Data[Nombre Completo],"No Existe",0,1)</f>
        <v>BRENDA YANETH STEFFENS BARRERA</v>
      </c>
      <c r="D875">
        <v>22467055</v>
      </c>
      <c r="E875" s="140">
        <f>IFERROR(_xlfn.NUMBERVALUE(Data[[#This Row],[CEDULA ]],",","."),_xlfn.NUMBERVALUE(Data[[#This Row],[CEDULA ]],".",","))</f>
        <v>22467055</v>
      </c>
      <c r="F875" s="140" t="str">
        <f>_xlfn.XLOOKUP(E875,[1]!Data[CEDULA],[1]!Data[CARGO],"No Existe",0,1)</f>
        <v>MESERO</v>
      </c>
      <c r="G875" s="5" t="str">
        <f>_xlfn.XLOOKUP(E875,[1]!Data[CEDULA],[1]!Data[EMPRESA DONDE PRESTA SERVICIO],"No Existe",0,1)</f>
        <v>COMFAMILIAR ATLANTICO</v>
      </c>
      <c r="H875" s="5" t="str">
        <f>_xlfn.XLOOKUP(E875,[1]!Data[CEDULA],[1]!Data[UBICACIÓN],"No Existe",0,1)</f>
        <v>CLUB SOCIAL</v>
      </c>
      <c r="I875" s="5" t="s">
        <v>25911</v>
      </c>
      <c r="J875" s="111" t="str">
        <f>UPPER(TEXT(Data[[#This Row],[F. INICIO]],"mmmm"))</f>
        <v>ABRIL</v>
      </c>
      <c r="K875" s="9">
        <v>30</v>
      </c>
      <c r="L875" s="11" t="s">
        <v>5</v>
      </c>
      <c r="M875" s="11" t="s">
        <v>51</v>
      </c>
      <c r="N875" s="141" t="str">
        <f>_xlfn.XLOOKUP(D875,[1]!Data[CEDULA],[1]!Data[EPS/SURA],"No Existe",0,1)</f>
        <v>COOMEVA</v>
      </c>
      <c r="O875" s="5">
        <f>YEAR(Data[[#This Row],[F. INICIO]])</f>
        <v>2016</v>
      </c>
      <c r="P875" s="17">
        <v>42461</v>
      </c>
      <c r="Q875" s="18">
        <v>42490</v>
      </c>
      <c r="R875" s="4" t="s">
        <v>12978</v>
      </c>
      <c r="S875" s="92" t="str">
        <f>IF(Data[[#This Row],[TIPO DE INCAPACIDAD]]="LICENCIA DE PATERNIDAD","Licencia de paternidad",IF(Data[[#This Row],[TIPO DE INCAPACIDAD]]="LICENCIA DE LUTO","Licencia de Luto",_xlfn.IFNA(VLOOKUP(R875,'CIE-10 PARA RIPS'!$A$6:B14040,2,0),"No especificado")))</f>
        <v>Trabajo de parto prematuro sin parto</v>
      </c>
      <c r="T875" t="str">
        <f>IF(P875&lt;&gt;"", IF(P875&gt;0, IF(P875&lt;=DATE(YEAR(P875),MONTH(P875),DAY(P875)), IF(P875&gt;=DATE(YEAR(P875),MONTH(P875),1), IF(K875&gt;10, C875, IF(SUMIFS($K:$K, $C:$C, C875, $P:$P, "&gt;="&amp;DATE(YEAR(P875),MONTH(P875),1), $P:$P, "&lt;="&amp;EOMONTH(P875,0))&gt;10, C875, "")), ""))), "")</f>
        <v>BRENDA YANETH STEFFENS BARRERA</v>
      </c>
      <c r="U875">
        <f>IF(AND(P875&lt;&gt;"", P875&gt;=DATE(YEAR(P875),MONTH(P875),1), SUMIFS($K:$K, $C:$C, C875, $P:$P, "&gt;="&amp;DATE(YEAR(P875),MONTH(P875),1), $P:$P, "&lt;="&amp;EOMONTH(P875,0))&gt;10), K875, "")</f>
        <v>30</v>
      </c>
      <c r="V875">
        <f>IF(AND(P875&lt;&gt;"", P875&gt;=DATE(YEAR(P875),MONTH(P875),1), SUMIFS($K:$K, $C:$C, C875, $P:$P, "&gt;="&amp;DATE(YEAR(P875),MONTH(P875),1), $P:$P, "&lt;="&amp;EOMONTH(P875,0))&gt;10), YEAR(P875), "")</f>
        <v>2016</v>
      </c>
      <c r="W875" t="str">
        <f>IF(AND(P875&lt;&gt;"", P875&gt;=DATE(YEAR(P875),MONTH(P875),1), SUMIFS($K:$K, $C:$C, C875, $P:$P, "&gt;="&amp;DATE(YEAR(P875),MONTH(P875),1), $P:$P, "&lt;="&amp;EOMONTH(P875,0))&gt;10), TEXT(P875, "MMMM"), "")</f>
        <v>abril</v>
      </c>
      <c r="X875" t="str" cm="1">
        <f t="array" ref="X875">IF(AND(P875&lt;&gt;"", P875&gt;=DATE(YEAR(P875),MONTH(P875),1), SUMIFS($K:$K, $C:$C, C875, $P:$P, "&gt;="&amp;DATE(YEAR(P875),MONTH(P875),1), $P:$P, "&lt;="&amp;EOMONTH(P875,0))&gt;10), _xlfn.TEXTJOIN(", ", TRUE, _xlfn._xlws.FILTER($R:$R, ($C:$C=C875) * ($P:$P&gt;=DATE(YEAR(P875),MONTH(P875),1)) * ($P:$P&lt;=EOMONTH(P875,0)))), "")</f>
        <v>O600</v>
      </c>
      <c r="Y875" t="str" cm="1">
        <f t="array" ref="Y875">IF(AND(P875&lt;&gt;"", P875&gt;=DATE(YEAR(P875),MONTH(P875),1), SUMIFS($K:$K, $C:$C, C875, $P:$P, "&gt;="&amp;DATE(YEAR(P875),MONTH(P875),1), $P:$P, "&lt;="&amp;EOMONTH(P875,0))&gt;10), _xlfn.TEXTJOIN(", ", TRUE, _xlfn._xlws.FILTER($S:$S, ($C:$C=C875) * ($P:$P&gt;=DATE(YEAR(P875),MONTH(P875),1)) * ($P:$P&lt;=EOMONTH(P875,0)))), "")</f>
        <v>Trabajo de parto prematuro sin parto</v>
      </c>
    </row>
    <row r="876" spans="1:25" x14ac:dyDescent="0.25">
      <c r="A876" s="83">
        <v>869</v>
      </c>
      <c r="B876" s="111" t="s">
        <v>26038</v>
      </c>
      <c r="C876" s="159" t="str">
        <f>_xlfn.XLOOKUP(D876,[1]!Data[CEDULA],[1]!Data[Nombre Completo],"No Existe",0,1)</f>
        <v>BRENDA YANETH STEFFENS BARRERA</v>
      </c>
      <c r="D876">
        <v>22467055</v>
      </c>
      <c r="E876" s="140">
        <f>IFERROR(_xlfn.NUMBERVALUE(Data[[#This Row],[CEDULA ]],",","."),_xlfn.NUMBERVALUE(Data[[#This Row],[CEDULA ]],".",","))</f>
        <v>22467055</v>
      </c>
      <c r="F876" s="140" t="str">
        <f>_xlfn.XLOOKUP(E876,[1]!Data[CEDULA],[1]!Data[CARGO],"No Existe",0,1)</f>
        <v>MESERO</v>
      </c>
      <c r="G876" s="5" t="str">
        <f>_xlfn.XLOOKUP(E876,[1]!Data[CEDULA],[1]!Data[EMPRESA DONDE PRESTA SERVICIO],"No Existe",0,1)</f>
        <v>COMFAMILIAR ATLANTICO</v>
      </c>
      <c r="H876" s="5" t="str">
        <f>_xlfn.XLOOKUP(E876,[1]!Data[CEDULA],[1]!Data[UBICACIÓN],"No Existe",0,1)</f>
        <v>CLUB SOCIAL</v>
      </c>
      <c r="I876" s="5" t="s">
        <v>25911</v>
      </c>
      <c r="J876" s="111" t="str">
        <f>UPPER(TEXT(Data[[#This Row],[F. INICIO]],"mmmm"))</f>
        <v>MAYO</v>
      </c>
      <c r="K876" s="9">
        <v>31</v>
      </c>
      <c r="L876" s="11" t="s">
        <v>5</v>
      </c>
      <c r="M876" s="11" t="s">
        <v>51</v>
      </c>
      <c r="N876" s="141" t="str">
        <f>_xlfn.XLOOKUP(D876,[1]!Data[CEDULA],[1]!Data[EPS/SURA],"No Existe",0,1)</f>
        <v>COOMEVA</v>
      </c>
      <c r="O876" s="5">
        <f>YEAR(Data[[#This Row],[F. INICIO]])</f>
        <v>2016</v>
      </c>
      <c r="P876" s="17">
        <v>42491</v>
      </c>
      <c r="Q876" s="18">
        <v>42521</v>
      </c>
      <c r="R876" s="4" t="s">
        <v>12978</v>
      </c>
      <c r="S876" s="92" t="str">
        <f>IF(Data[[#This Row],[TIPO DE INCAPACIDAD]]="LICENCIA DE PATERNIDAD","Licencia de paternidad",IF(Data[[#This Row],[TIPO DE INCAPACIDAD]]="LICENCIA DE LUTO","Licencia de Luto",_xlfn.IFNA(VLOOKUP(R876,'CIE-10 PARA RIPS'!$A$6:B14041,2,0),"No especificado")))</f>
        <v>Trabajo de parto prematuro sin parto</v>
      </c>
      <c r="T876" t="str">
        <f>IF(P876&lt;&gt;"", IF(P876&gt;0, IF(P876&lt;=DATE(YEAR(P876),MONTH(P876),DAY(P876)), IF(P876&gt;=DATE(YEAR(P876),MONTH(P876),1), IF(K876&gt;10, C876, IF(SUMIFS($K:$K, $C:$C, C876, $P:$P, "&gt;="&amp;DATE(YEAR(P876),MONTH(P876),1), $P:$P, "&lt;="&amp;EOMONTH(P876,0))&gt;10, C876, "")), ""))), "")</f>
        <v>BRENDA YANETH STEFFENS BARRERA</v>
      </c>
      <c r="U876">
        <f>IF(AND(P876&lt;&gt;"", P876&gt;=DATE(YEAR(P876),MONTH(P876),1), SUMIFS($K:$K, $C:$C, C876, $P:$P, "&gt;="&amp;DATE(YEAR(P876),MONTH(P876),1), $P:$P, "&lt;="&amp;EOMONTH(P876,0))&gt;10), K876, "")</f>
        <v>31</v>
      </c>
      <c r="V876">
        <f>IF(AND(P876&lt;&gt;"", P876&gt;=DATE(YEAR(P876),MONTH(P876),1), SUMIFS($K:$K, $C:$C, C876, $P:$P, "&gt;="&amp;DATE(YEAR(P876),MONTH(P876),1), $P:$P, "&lt;="&amp;EOMONTH(P876,0))&gt;10), YEAR(P876), "")</f>
        <v>2016</v>
      </c>
      <c r="W876" t="str">
        <f>IF(AND(P876&lt;&gt;"", P876&gt;=DATE(YEAR(P876),MONTH(P876),1), SUMIFS($K:$K, $C:$C, C876, $P:$P, "&gt;="&amp;DATE(YEAR(P876),MONTH(P876),1), $P:$P, "&lt;="&amp;EOMONTH(P876,0))&gt;10), TEXT(P876, "MMMM"), "")</f>
        <v>mayo</v>
      </c>
      <c r="X876" t="str" cm="1">
        <f t="array" ref="X876">IF(AND(P876&lt;&gt;"", P876&gt;=DATE(YEAR(P876),MONTH(P876),1), SUMIFS($K:$K, $C:$C, C876, $P:$P, "&gt;="&amp;DATE(YEAR(P876),MONTH(P876),1), $P:$P, "&lt;="&amp;EOMONTH(P876,0))&gt;10), _xlfn.TEXTJOIN(", ", TRUE, _xlfn._xlws.FILTER($R:$R, ($C:$C=C876) * ($P:$P&gt;=DATE(YEAR(P876),MONTH(P876),1)) * ($P:$P&lt;=EOMONTH(P876,0)))), "")</f>
        <v>O600</v>
      </c>
      <c r="Y876" t="str" cm="1">
        <f t="array" ref="Y876">IF(AND(P876&lt;&gt;"", P876&gt;=DATE(YEAR(P876),MONTH(P876),1), SUMIFS($K:$K, $C:$C, C876, $P:$P, "&gt;="&amp;DATE(YEAR(P876),MONTH(P876),1), $P:$P, "&lt;="&amp;EOMONTH(P876,0))&gt;10), _xlfn.TEXTJOIN(", ", TRUE, _xlfn._xlws.FILTER($S:$S, ($C:$C=C876) * ($P:$P&gt;=DATE(YEAR(P876),MONTH(P876),1)) * ($P:$P&lt;=EOMONTH(P876,0)))), "")</f>
        <v>Trabajo de parto prematuro sin parto</v>
      </c>
    </row>
    <row r="877" spans="1:25" x14ac:dyDescent="0.25">
      <c r="A877" s="83">
        <v>870</v>
      </c>
      <c r="B877" s="111" t="s">
        <v>26038</v>
      </c>
      <c r="C877" s="159" t="str">
        <f>_xlfn.XLOOKUP(D877,[1]!Data[CEDULA],[1]!Data[Nombre Completo],"No Existe",0,1)</f>
        <v>BRENDA YANETH STEFFENS BARRERA</v>
      </c>
      <c r="D877">
        <v>22467055</v>
      </c>
      <c r="E877" s="140">
        <f>IFERROR(_xlfn.NUMBERVALUE(Data[[#This Row],[CEDULA ]],",","."),_xlfn.NUMBERVALUE(Data[[#This Row],[CEDULA ]],".",","))</f>
        <v>22467055</v>
      </c>
      <c r="F877" s="140" t="str">
        <f>_xlfn.XLOOKUP(E877,[1]!Data[CEDULA],[1]!Data[CARGO],"No Existe",0,1)</f>
        <v>MESERO</v>
      </c>
      <c r="G877" s="5" t="str">
        <f>_xlfn.XLOOKUP(E877,[1]!Data[CEDULA],[1]!Data[EMPRESA DONDE PRESTA SERVICIO],"No Existe",0,1)</f>
        <v>COMFAMILIAR ATLANTICO</v>
      </c>
      <c r="H877" s="5" t="str">
        <f>_xlfn.XLOOKUP(E877,[1]!Data[CEDULA],[1]!Data[UBICACIÓN],"No Existe",0,1)</f>
        <v>CLUB SOCIAL</v>
      </c>
      <c r="I877" s="5" t="s">
        <v>25911</v>
      </c>
      <c r="J877" s="111" t="str">
        <f>UPPER(TEXT(Data[[#This Row],[F. INICIO]],"mmmm"))</f>
        <v>JUNIO</v>
      </c>
      <c r="K877" s="9">
        <v>1</v>
      </c>
      <c r="L877" s="11" t="s">
        <v>5</v>
      </c>
      <c r="M877" s="11" t="s">
        <v>51</v>
      </c>
      <c r="N877" s="141" t="str">
        <f>_xlfn.XLOOKUP(D877,[1]!Data[CEDULA],[1]!Data[EPS/SURA],"No Existe",0,1)</f>
        <v>COOMEVA</v>
      </c>
      <c r="O877" s="5">
        <f>YEAR(Data[[#This Row],[F. INICIO]])</f>
        <v>2016</v>
      </c>
      <c r="P877" s="17">
        <v>42522</v>
      </c>
      <c r="Q877" s="17">
        <v>42522</v>
      </c>
      <c r="R877" s="4" t="s">
        <v>12978</v>
      </c>
      <c r="S877" s="92" t="str">
        <f>IF(Data[[#This Row],[TIPO DE INCAPACIDAD]]="LICENCIA DE PATERNIDAD","Licencia de paternidad",IF(Data[[#This Row],[TIPO DE INCAPACIDAD]]="LICENCIA DE LUTO","Licencia de Luto",_xlfn.IFNA(VLOOKUP(R877,'CIE-10 PARA RIPS'!$A$6:B14042,2,0),"No especificado")))</f>
        <v>Trabajo de parto prematuro sin parto</v>
      </c>
      <c r="T877" t="str">
        <f>IF(P877&lt;&gt;"", IF(P877&gt;0, IF(P877&lt;=DATE(YEAR(P877),MONTH(P877),DAY(P877)), IF(P877&gt;=DATE(YEAR(P877),MONTH(P877),1), IF(K877&gt;10, C877, IF(SUMIFS($K:$K, $C:$C, C877, $P:$P, "&gt;="&amp;DATE(YEAR(P877),MONTH(P877),1), $P:$P, "&lt;="&amp;EOMONTH(P877,0))&gt;10, C877, "")), ""))), "")</f>
        <v/>
      </c>
      <c r="U877" t="str">
        <f>IF(AND(P877&lt;&gt;"", P877&gt;=DATE(YEAR(P877),MONTH(P877),1), SUMIFS($K:$K, $C:$C, C877, $P:$P, "&gt;="&amp;DATE(YEAR(P877),MONTH(P877),1), $P:$P, "&lt;="&amp;EOMONTH(P877,0))&gt;10), K877, "")</f>
        <v/>
      </c>
      <c r="V877" t="str">
        <f>IF(AND(P877&lt;&gt;"", P877&gt;=DATE(YEAR(P877),MONTH(P877),1), SUMIFS($K:$K, $C:$C, C877, $P:$P, "&gt;="&amp;DATE(YEAR(P877),MONTH(P877),1), $P:$P, "&lt;="&amp;EOMONTH(P877,0))&gt;10), YEAR(P877), "")</f>
        <v/>
      </c>
      <c r="W877" t="str">
        <f>IF(AND(P877&lt;&gt;"", P877&gt;=DATE(YEAR(P877),MONTH(P877),1), SUMIFS($K:$K, $C:$C, C877, $P:$P, "&gt;="&amp;DATE(YEAR(P877),MONTH(P877),1), $P:$P, "&lt;="&amp;EOMONTH(P877,0))&gt;10), TEXT(P877, "MMMM"), "")</f>
        <v/>
      </c>
      <c r="X877" t="str" cm="1">
        <f t="array" ref="X877">IF(AND(P877&lt;&gt;"", P877&gt;=DATE(YEAR(P877),MONTH(P877),1), SUMIFS($K:$K, $C:$C, C877, $P:$P, "&gt;="&amp;DATE(YEAR(P877),MONTH(P877),1), $P:$P, "&lt;="&amp;EOMONTH(P877,0))&gt;10), _xlfn.TEXTJOIN(", ", TRUE, _xlfn._xlws.FILTER($R:$R, ($C:$C=C877) * ($P:$P&gt;=DATE(YEAR(P877),MONTH(P877),1)) * ($P:$P&lt;=EOMONTH(P877,0)))), "")</f>
        <v/>
      </c>
      <c r="Y877" t="str" cm="1">
        <f t="array" ref="Y877">IF(AND(P877&lt;&gt;"", P877&gt;=DATE(YEAR(P877),MONTH(P877),1), SUMIFS($K:$K, $C:$C, C877, $P:$P, "&gt;="&amp;DATE(YEAR(P877),MONTH(P877),1), $P:$P, "&lt;="&amp;EOMONTH(P877,0))&gt;10), _xlfn.TEXTJOIN(", ", TRUE, _xlfn._xlws.FILTER($S:$S, ($C:$C=C877) * ($P:$P&gt;=DATE(YEAR(P877),MONTH(P877),1)) * ($P:$P&lt;=EOMONTH(P877,0)))), "")</f>
        <v/>
      </c>
    </row>
    <row r="878" spans="1:25" x14ac:dyDescent="0.25">
      <c r="A878" s="83">
        <v>871</v>
      </c>
      <c r="B878" s="111" t="s">
        <v>26038</v>
      </c>
      <c r="C878" s="159" t="str">
        <f>_xlfn.XLOOKUP(D878,[1]!Data[CEDULA],[1]!Data[Nombre Completo],"No Existe",0,1)</f>
        <v>VIVIANA DEL PILAR GOMEZ CASTAÑO</v>
      </c>
      <c r="D878" s="163">
        <v>55233742</v>
      </c>
      <c r="E878" s="140">
        <f>IFERROR(_xlfn.NUMBERVALUE(Data[[#This Row],[CEDULA ]],",","."),_xlfn.NUMBERVALUE(Data[[#This Row],[CEDULA ]],".",","))</f>
        <v>55233742</v>
      </c>
      <c r="F878" s="140" t="str">
        <f>_xlfn.XLOOKUP(E878,[1]!Data[CEDULA],[1]!Data[CARGO],"No Existe",0,1)</f>
        <v>COLABORADOR</v>
      </c>
      <c r="G878" s="5" t="str">
        <f>_xlfn.XLOOKUP(E878,[1]!Data[CEDULA],[1]!Data[EMPRESA DONDE PRESTA SERVICIO],"No Existe",0,1)</f>
        <v>COMFAMILIAR ATLANTICO</v>
      </c>
      <c r="H878" s="5" t="str">
        <f>_xlfn.XLOOKUP(E878,[1]!Data[CEDULA],[1]!Data[UBICACIÓN],"No Existe",0,1)</f>
        <v>CLUB SOCIAL</v>
      </c>
      <c r="I878" s="5" t="s">
        <v>25911</v>
      </c>
      <c r="J878" s="111" t="str">
        <f>UPPER(TEXT(Data[[#This Row],[F. INICIO]],"mmmm"))</f>
        <v>ENERO</v>
      </c>
      <c r="K878" s="9">
        <v>3</v>
      </c>
      <c r="L878" s="11" t="s">
        <v>5</v>
      </c>
      <c r="M878" s="11" t="s">
        <v>25630</v>
      </c>
      <c r="N878" s="141" t="str">
        <f>_xlfn.XLOOKUP(D878,[1]!Data[CEDULA],[1]!Data[EPS/SURA],"No Existe",0,1)</f>
        <v>E.P.S SANITAS</v>
      </c>
      <c r="O878" s="5">
        <f>YEAR(Data[[#This Row],[F. INICIO]])</f>
        <v>2016</v>
      </c>
      <c r="P878" s="17">
        <v>42396</v>
      </c>
      <c r="Q878" s="18">
        <v>42398</v>
      </c>
      <c r="R878" s="5" t="s">
        <v>55</v>
      </c>
      <c r="S878" s="92" t="str">
        <f>IF(Data[[#This Row],[TIPO DE INCAPACIDAD]]="LICENCIA DE PATERNIDAD","Licencia de paternidad",IF(Data[[#This Row],[TIPO DE INCAPACIDAD]]="LICENCIA DE LUTO","Licencia de Luto",_xlfn.IFNA(VLOOKUP(R878,'CIE-10 PARA RIPS'!$A$6:B14043,2,0),"No especificado")))</f>
        <v>Gastritis, no especificada</v>
      </c>
      <c r="T878" t="str">
        <f>IF(P878&lt;&gt;"", IF(P878&gt;0, IF(P878&lt;=DATE(YEAR(P878),MONTH(P878),DAY(P878)), IF(P878&gt;=DATE(YEAR(P878),MONTH(P878),1), IF(K878&gt;10, C878, IF(SUMIFS($K:$K, $C:$C, C878, $P:$P, "&gt;="&amp;DATE(YEAR(P878),MONTH(P878),1), $P:$P, "&lt;="&amp;EOMONTH(P878,0))&gt;10, C878, "")), ""))), "")</f>
        <v/>
      </c>
      <c r="U878" t="str">
        <f>IF(AND(P878&lt;&gt;"", P878&gt;=DATE(YEAR(P878),MONTH(P878),1), SUMIFS($K:$K, $C:$C, C878, $P:$P, "&gt;="&amp;DATE(YEAR(P878),MONTH(P878),1), $P:$P, "&lt;="&amp;EOMONTH(P878,0))&gt;10), K878, "")</f>
        <v/>
      </c>
      <c r="V878" t="str">
        <f>IF(AND(P878&lt;&gt;"", P878&gt;=DATE(YEAR(P878),MONTH(P878),1), SUMIFS($K:$K, $C:$C, C878, $P:$P, "&gt;="&amp;DATE(YEAR(P878),MONTH(P878),1), $P:$P, "&lt;="&amp;EOMONTH(P878,0))&gt;10), YEAR(P878), "")</f>
        <v/>
      </c>
      <c r="W878" t="str">
        <f>IF(AND(P878&lt;&gt;"", P878&gt;=DATE(YEAR(P878),MONTH(P878),1), SUMIFS($K:$K, $C:$C, C878, $P:$P, "&gt;="&amp;DATE(YEAR(P878),MONTH(P878),1), $P:$P, "&lt;="&amp;EOMONTH(P878,0))&gt;10), TEXT(P878, "MMMM"), "")</f>
        <v/>
      </c>
      <c r="X878" t="str" cm="1">
        <f t="array" ref="X878">IF(AND(P878&lt;&gt;"", P878&gt;=DATE(YEAR(P878),MONTH(P878),1), SUMIFS($K:$K, $C:$C, C878, $P:$P, "&gt;="&amp;DATE(YEAR(P878),MONTH(P878),1), $P:$P, "&lt;="&amp;EOMONTH(P878,0))&gt;10), _xlfn.TEXTJOIN(", ", TRUE, _xlfn._xlws.FILTER($R:$R, ($C:$C=C878) * ($P:$P&gt;=DATE(YEAR(P878),MONTH(P878),1)) * ($P:$P&lt;=EOMONTH(P878,0)))), "")</f>
        <v/>
      </c>
      <c r="Y878" t="str" cm="1">
        <f t="array" ref="Y878">IF(AND(P878&lt;&gt;"", P878&gt;=DATE(YEAR(P878),MONTH(P878),1), SUMIFS($K:$K, $C:$C, C878, $P:$P, "&gt;="&amp;DATE(YEAR(P878),MONTH(P878),1), $P:$P, "&lt;="&amp;EOMONTH(P878,0))&gt;10), _xlfn.TEXTJOIN(", ", TRUE, _xlfn._xlws.FILTER($S:$S, ($C:$C=C878) * ($P:$P&gt;=DATE(YEAR(P878),MONTH(P878),1)) * ($P:$P&lt;=EOMONTH(P878,0)))), "")</f>
        <v/>
      </c>
    </row>
    <row r="879" spans="1:25" ht="30" x14ac:dyDescent="0.25">
      <c r="A879" s="83">
        <v>872</v>
      </c>
      <c r="B879" s="111" t="s">
        <v>26038</v>
      </c>
      <c r="C879" s="159" t="str">
        <f>_xlfn.XLOOKUP(D879,[1]!Data[CEDULA],[1]!Data[Nombre Completo],"No Existe",0,1)</f>
        <v>MARYELI DEL PILAR HERRERA ANDRADE</v>
      </c>
      <c r="D879" s="163">
        <v>1048209377</v>
      </c>
      <c r="E879" s="140">
        <f>IFERROR(_xlfn.NUMBERVALUE(Data[[#This Row],[CEDULA ]],",","."),_xlfn.NUMBERVALUE(Data[[#This Row],[CEDULA ]],".",","))</f>
        <v>1048209377</v>
      </c>
      <c r="F879" s="140" t="str">
        <f>_xlfn.XLOOKUP(E879,[1]!Data[CEDULA],[1]!Data[CARGO],"No Existe",0,1)</f>
        <v>AYUDANTE COCINA</v>
      </c>
      <c r="G879" s="5" t="str">
        <f>_xlfn.XLOOKUP(E879,[1]!Data[CEDULA],[1]!Data[EMPRESA DONDE PRESTA SERVICIO],"No Existe",0,1)</f>
        <v>COMFAMILIAR ATLANTICO</v>
      </c>
      <c r="H879" s="5" t="str">
        <f>_xlfn.XLOOKUP(E879,[1]!Data[CEDULA],[1]!Data[UBICACIÓN],"No Existe",0,1)</f>
        <v>CRU MERCADEO</v>
      </c>
      <c r="I879" s="5" t="s">
        <v>25911</v>
      </c>
      <c r="J879" s="111" t="str">
        <f>UPPER(TEXT(Data[[#This Row],[F. INICIO]],"mmmm"))</f>
        <v>ENERO</v>
      </c>
      <c r="K879" s="9">
        <v>3</v>
      </c>
      <c r="L879" s="11" t="s">
        <v>5</v>
      </c>
      <c r="M879" s="11" t="s">
        <v>25630</v>
      </c>
      <c r="N879" s="141" t="str">
        <f>_xlfn.XLOOKUP(D879,[1]!Data[CEDULA],[1]!Data[EPS/SURA],"No Existe",0,1)</f>
        <v>EPS/SURA</v>
      </c>
      <c r="O879" s="5">
        <f>YEAR(Data[[#This Row],[F. INICIO]])</f>
        <v>2016</v>
      </c>
      <c r="P879" s="17">
        <v>42386</v>
      </c>
      <c r="Q879" s="18">
        <v>42388</v>
      </c>
      <c r="R879" s="5" t="s">
        <v>57</v>
      </c>
      <c r="S879" s="92" t="str">
        <f>IF(Data[[#This Row],[TIPO DE INCAPACIDAD]]="LICENCIA DE PATERNIDAD","Licencia de paternidad",IF(Data[[#This Row],[TIPO DE INCAPACIDAD]]="LICENCIA DE LUTO","Licencia de Luto",_xlfn.IFNA(VLOOKUP(R879,'CIE-10 PARA RIPS'!$A$6:B14044,2,0),"No especificado")))</f>
        <v>Fiebre viral transmitida por mosquito, sin otra especificacion</v>
      </c>
      <c r="T879" t="str">
        <f>IF(P879&lt;&gt;"", IF(P879&gt;0, IF(P879&lt;=DATE(YEAR(P879),MONTH(P879),DAY(P879)), IF(P879&gt;=DATE(YEAR(P879),MONTH(P879),1), IF(K879&gt;10, C879, IF(SUMIFS($K:$K, $C:$C, C879, $P:$P, "&gt;="&amp;DATE(YEAR(P879),MONTH(P879),1), $P:$P, "&lt;="&amp;EOMONTH(P879,0))&gt;10, C879, "")), ""))), "")</f>
        <v/>
      </c>
      <c r="U879" t="str">
        <f>IF(AND(P879&lt;&gt;"", P879&gt;=DATE(YEAR(P879),MONTH(P879),1), SUMIFS($K:$K, $C:$C, C879, $P:$P, "&gt;="&amp;DATE(YEAR(P879),MONTH(P879),1), $P:$P, "&lt;="&amp;EOMONTH(P879,0))&gt;10), K879, "")</f>
        <v/>
      </c>
      <c r="V879" t="str">
        <f>IF(AND(P879&lt;&gt;"", P879&gt;=DATE(YEAR(P879),MONTH(P879),1), SUMIFS($K:$K, $C:$C, C879, $P:$P, "&gt;="&amp;DATE(YEAR(P879),MONTH(P879),1), $P:$P, "&lt;="&amp;EOMONTH(P879,0))&gt;10), YEAR(P879), "")</f>
        <v/>
      </c>
      <c r="W879" t="str">
        <f>IF(AND(P879&lt;&gt;"", P879&gt;=DATE(YEAR(P879),MONTH(P879),1), SUMIFS($K:$K, $C:$C, C879, $P:$P, "&gt;="&amp;DATE(YEAR(P879),MONTH(P879),1), $P:$P, "&lt;="&amp;EOMONTH(P879,0))&gt;10), TEXT(P879, "MMMM"), "")</f>
        <v/>
      </c>
      <c r="X879" t="str" cm="1">
        <f t="array" ref="X879">IF(AND(P879&lt;&gt;"", P879&gt;=DATE(YEAR(P879),MONTH(P879),1), SUMIFS($K:$K, $C:$C, C879, $P:$P, "&gt;="&amp;DATE(YEAR(P879),MONTH(P879),1), $P:$P, "&lt;="&amp;EOMONTH(P879,0))&gt;10), _xlfn.TEXTJOIN(", ", TRUE, _xlfn._xlws.FILTER($R:$R, ($C:$C=C879) * ($P:$P&gt;=DATE(YEAR(P879),MONTH(P879),1)) * ($P:$P&lt;=EOMONTH(P879,0)))), "")</f>
        <v/>
      </c>
      <c r="Y879" t="str" cm="1">
        <f t="array" ref="Y879">IF(AND(P879&lt;&gt;"", P879&gt;=DATE(YEAR(P879),MONTH(P879),1), SUMIFS($K:$K, $C:$C, C879, $P:$P, "&gt;="&amp;DATE(YEAR(P879),MONTH(P879),1), $P:$P, "&lt;="&amp;EOMONTH(P879,0))&gt;10), _xlfn.TEXTJOIN(", ", TRUE, _xlfn._xlws.FILTER($S:$S, ($C:$C=C879) * ($P:$P&gt;=DATE(YEAR(P879),MONTH(P879),1)) * ($P:$P&lt;=EOMONTH(P879,0)))), "")</f>
        <v/>
      </c>
    </row>
    <row r="880" spans="1:25" x14ac:dyDescent="0.25">
      <c r="A880" s="83">
        <v>873</v>
      </c>
      <c r="B880" s="111" t="s">
        <v>26038</v>
      </c>
      <c r="C880" s="159" t="str">
        <f>_xlfn.XLOOKUP(D880,[1]!Data[CEDULA],[1]!Data[Nombre Completo],"No Existe",0,1)</f>
        <v>MARYELI DEL PILAR HERRERA ANDRADE</v>
      </c>
      <c r="D880" s="163">
        <v>1048209377</v>
      </c>
      <c r="E880" s="140">
        <f>IFERROR(_xlfn.NUMBERVALUE(Data[[#This Row],[CEDULA ]],",","."),_xlfn.NUMBERVALUE(Data[[#This Row],[CEDULA ]],".",","))</f>
        <v>1048209377</v>
      </c>
      <c r="F880" s="140" t="str">
        <f>_xlfn.XLOOKUP(E880,[1]!Data[CEDULA],[1]!Data[CARGO],"No Existe",0,1)</f>
        <v>AYUDANTE COCINA</v>
      </c>
      <c r="G880" s="5" t="str">
        <f>_xlfn.XLOOKUP(E880,[1]!Data[CEDULA],[1]!Data[EMPRESA DONDE PRESTA SERVICIO],"No Existe",0,1)</f>
        <v>COMFAMILIAR ATLANTICO</v>
      </c>
      <c r="H880" s="5" t="str">
        <f>_xlfn.XLOOKUP(E880,[1]!Data[CEDULA],[1]!Data[UBICACIÓN],"No Existe",0,1)</f>
        <v>CRU MERCADEO</v>
      </c>
      <c r="I880" s="5" t="s">
        <v>25911</v>
      </c>
      <c r="J880" s="111" t="str">
        <f>UPPER(TEXT(Data[[#This Row],[F. INICIO]],"mmmm"))</f>
        <v>ENERO</v>
      </c>
      <c r="K880" s="9">
        <v>1</v>
      </c>
      <c r="L880" s="11" t="s">
        <v>5</v>
      </c>
      <c r="M880" s="11" t="s">
        <v>25630</v>
      </c>
      <c r="N880" s="141" t="str">
        <f>_xlfn.XLOOKUP(D880,[1]!Data[CEDULA],[1]!Data[EPS/SURA],"No Existe",0,1)</f>
        <v>EPS/SURA</v>
      </c>
      <c r="O880" s="5">
        <f>YEAR(Data[[#This Row],[F. INICIO]])</f>
        <v>2016</v>
      </c>
      <c r="P880" s="17">
        <v>42394</v>
      </c>
      <c r="Q880" s="17">
        <v>42394</v>
      </c>
      <c r="R880" s="5" t="s">
        <v>58</v>
      </c>
      <c r="S880" s="92" t="str">
        <f>IF(Data[[#This Row],[TIPO DE INCAPACIDAD]]="LICENCIA DE PATERNIDAD","Licencia de paternidad",IF(Data[[#This Row],[TIPO DE INCAPACIDAD]]="LICENCIA DE LUTO","Licencia de Luto",_xlfn.IFNA(VLOOKUP(R880,'CIE-10 PARA RIPS'!$A$6:B14045,2,0),"No especificado")))</f>
        <v>Absceso cutaneo, furunculo y antrax de la cara</v>
      </c>
      <c r="T880" t="str">
        <f>IF(P880&lt;&gt;"", IF(P880&gt;0, IF(P880&lt;=DATE(YEAR(P880),MONTH(P880),DAY(P880)), IF(P880&gt;=DATE(YEAR(P880),MONTH(P880),1), IF(K880&gt;10, C880, IF(SUMIFS($K:$K, $C:$C, C880, $P:$P, "&gt;="&amp;DATE(YEAR(P880),MONTH(P880),1), $P:$P, "&lt;="&amp;EOMONTH(P880,0))&gt;10, C880, "")), ""))), "")</f>
        <v/>
      </c>
      <c r="U880" t="str">
        <f>IF(AND(P880&lt;&gt;"", P880&gt;=DATE(YEAR(P880),MONTH(P880),1), SUMIFS($K:$K, $C:$C, C880, $P:$P, "&gt;="&amp;DATE(YEAR(P880),MONTH(P880),1), $P:$P, "&lt;="&amp;EOMONTH(P880,0))&gt;10), K880, "")</f>
        <v/>
      </c>
      <c r="V880" t="str">
        <f>IF(AND(P880&lt;&gt;"", P880&gt;=DATE(YEAR(P880),MONTH(P880),1), SUMIFS($K:$K, $C:$C, C880, $P:$P, "&gt;="&amp;DATE(YEAR(P880),MONTH(P880),1), $P:$P, "&lt;="&amp;EOMONTH(P880,0))&gt;10), YEAR(P880), "")</f>
        <v/>
      </c>
      <c r="W880" t="str">
        <f>IF(AND(P880&lt;&gt;"", P880&gt;=DATE(YEAR(P880),MONTH(P880),1), SUMIFS($K:$K, $C:$C, C880, $P:$P, "&gt;="&amp;DATE(YEAR(P880),MONTH(P880),1), $P:$P, "&lt;="&amp;EOMONTH(P880,0))&gt;10), TEXT(P880, "MMMM"), "")</f>
        <v/>
      </c>
      <c r="X880" t="str" cm="1">
        <f t="array" ref="X880">IF(AND(P880&lt;&gt;"", P880&gt;=DATE(YEAR(P880),MONTH(P880),1), SUMIFS($K:$K, $C:$C, C880, $P:$P, "&gt;="&amp;DATE(YEAR(P880),MONTH(P880),1), $P:$P, "&lt;="&amp;EOMONTH(P880,0))&gt;10), _xlfn.TEXTJOIN(", ", TRUE, _xlfn._xlws.FILTER($R:$R, ($C:$C=C880) * ($P:$P&gt;=DATE(YEAR(P880),MONTH(P880),1)) * ($P:$P&lt;=EOMONTH(P880,0)))), "")</f>
        <v/>
      </c>
      <c r="Y880" t="str" cm="1">
        <f t="array" ref="Y880">IF(AND(P880&lt;&gt;"", P880&gt;=DATE(YEAR(P880),MONTH(P880),1), SUMIFS($K:$K, $C:$C, C880, $P:$P, "&gt;="&amp;DATE(YEAR(P880),MONTH(P880),1), $P:$P, "&lt;="&amp;EOMONTH(P880,0))&gt;10), _xlfn.TEXTJOIN(", ", TRUE, _xlfn._xlws.FILTER($S:$S, ($C:$C=C880) * ($P:$P&gt;=DATE(YEAR(P880),MONTH(P880),1)) * ($P:$P&lt;=EOMONTH(P880,0)))), "")</f>
        <v/>
      </c>
    </row>
    <row r="881" spans="1:25" ht="30" x14ac:dyDescent="0.25">
      <c r="A881" s="83">
        <v>874</v>
      </c>
      <c r="B881" s="111" t="s">
        <v>26038</v>
      </c>
      <c r="C881" s="159" t="str">
        <f>_xlfn.XLOOKUP(D881,[1]!Data[CEDULA],[1]!Data[Nombre Completo],"No Existe",0,1)</f>
        <v>PABLA EMILIA SANDOVAL DE CASTRO</v>
      </c>
      <c r="D881" s="163">
        <v>32649558</v>
      </c>
      <c r="E881" s="140">
        <f>IFERROR(_xlfn.NUMBERVALUE(Data[[#This Row],[CEDULA ]],",","."),_xlfn.NUMBERVALUE(Data[[#This Row],[CEDULA ]],".",","))</f>
        <v>32649558</v>
      </c>
      <c r="F881" s="140" t="str">
        <f>_xlfn.XLOOKUP(E881,[1]!Data[CEDULA],[1]!Data[CARGO],"No Existe",0,1)</f>
        <v>MANIPULADOR DE ALIMENTOS</v>
      </c>
      <c r="G881" s="5" t="str">
        <f>_xlfn.XLOOKUP(E881,[1]!Data[CEDULA],[1]!Data[EMPRESA DONDE PRESTA SERVICIO],"No Existe",0,1)</f>
        <v>COMFAMILIAR ATLANTICO</v>
      </c>
      <c r="H881" s="5" t="str">
        <f>_xlfn.XLOOKUP(E881,[1]!Data[CEDULA],[1]!Data[UBICACIÓN],"No Existe",0,1)</f>
        <v>C.R.U</v>
      </c>
      <c r="I881" s="5" t="s">
        <v>25911</v>
      </c>
      <c r="J881" s="111" t="str">
        <f>UPPER(TEXT(Data[[#This Row],[F. INICIO]],"mmmm"))</f>
        <v>ENERO</v>
      </c>
      <c r="K881" s="9">
        <v>5</v>
      </c>
      <c r="L881" s="11" t="s">
        <v>5</v>
      </c>
      <c r="M881" s="11" t="s">
        <v>25630</v>
      </c>
      <c r="N881" s="141" t="str">
        <f>_xlfn.XLOOKUP(D881,[1]!Data[CEDULA],[1]!Data[EPS/SURA],"No Existe",0,1)</f>
        <v>EPS/SURA</v>
      </c>
      <c r="O881" s="5">
        <f>YEAR(Data[[#This Row],[F. INICIO]])</f>
        <v>2016</v>
      </c>
      <c r="P881" s="17">
        <v>42373</v>
      </c>
      <c r="Q881" s="17">
        <v>42377</v>
      </c>
      <c r="R881" s="5" t="s">
        <v>59</v>
      </c>
      <c r="S881" s="92" t="str">
        <f>IF(Data[[#This Row],[TIPO DE INCAPACIDAD]]="LICENCIA DE PATERNIDAD","Licencia de paternidad",IF(Data[[#This Row],[TIPO DE INCAPACIDAD]]="LICENCIA DE LUTO","Licencia de Luto",_xlfn.IFNA(VLOOKUP(R881,'CIE-10 PARA RIPS'!$A$6:B14046,2,0),"No especificado")))</f>
        <v>Contusion de otras partes del antebrazo y de las no especificadas</v>
      </c>
      <c r="T881" t="str">
        <f>IF(P881&lt;&gt;"", IF(P881&gt;0, IF(P881&lt;=DATE(YEAR(P881),MONTH(P881),DAY(P881)), IF(P881&gt;=DATE(YEAR(P881),MONTH(P881),1), IF(K881&gt;10, C881, IF(SUMIFS($K:$K, $C:$C, C881, $P:$P, "&gt;="&amp;DATE(YEAR(P881),MONTH(P881),1), $P:$P, "&lt;="&amp;EOMONTH(P881,0))&gt;10, C881, "")), ""))), "")</f>
        <v/>
      </c>
      <c r="U881" t="str">
        <f>IF(AND(P881&lt;&gt;"", P881&gt;=DATE(YEAR(P881),MONTH(P881),1), SUMIFS($K:$K, $C:$C, C881, $P:$P, "&gt;="&amp;DATE(YEAR(P881),MONTH(P881),1), $P:$P, "&lt;="&amp;EOMONTH(P881,0))&gt;10), K881, "")</f>
        <v/>
      </c>
      <c r="V881" t="str">
        <f>IF(AND(P881&lt;&gt;"", P881&gt;=DATE(YEAR(P881),MONTH(P881),1), SUMIFS($K:$K, $C:$C, C881, $P:$P, "&gt;="&amp;DATE(YEAR(P881),MONTH(P881),1), $P:$P, "&lt;="&amp;EOMONTH(P881,0))&gt;10), YEAR(P881), "")</f>
        <v/>
      </c>
      <c r="W881" t="str">
        <f>IF(AND(P881&lt;&gt;"", P881&gt;=DATE(YEAR(P881),MONTH(P881),1), SUMIFS($K:$K, $C:$C, C881, $P:$P, "&gt;="&amp;DATE(YEAR(P881),MONTH(P881),1), $P:$P, "&lt;="&amp;EOMONTH(P881,0))&gt;10), TEXT(P881, "MMMM"), "")</f>
        <v/>
      </c>
      <c r="X881" t="str" cm="1">
        <f t="array" ref="X881">IF(AND(P881&lt;&gt;"", P881&gt;=DATE(YEAR(P881),MONTH(P881),1), SUMIFS($K:$K, $C:$C, C881, $P:$P, "&gt;="&amp;DATE(YEAR(P881),MONTH(P881),1), $P:$P, "&lt;="&amp;EOMONTH(P881,0))&gt;10), _xlfn.TEXTJOIN(", ", TRUE, _xlfn._xlws.FILTER($R:$R, ($C:$C=C881) * ($P:$P&gt;=DATE(YEAR(P881),MONTH(P881),1)) * ($P:$P&lt;=EOMONTH(P881,0)))), "")</f>
        <v/>
      </c>
      <c r="Y881" t="str" cm="1">
        <f t="array" ref="Y881">IF(AND(P881&lt;&gt;"", P881&gt;=DATE(YEAR(P881),MONTH(P881),1), SUMIFS($K:$K, $C:$C, C881, $P:$P, "&gt;="&amp;DATE(YEAR(P881),MONTH(P881),1), $P:$P, "&lt;="&amp;EOMONTH(P881,0))&gt;10), _xlfn.TEXTJOIN(", ", TRUE, _xlfn._xlws.FILTER($S:$S, ($C:$C=C881) * ($P:$P&gt;=DATE(YEAR(P881),MONTH(P881),1)) * ($P:$P&lt;=EOMONTH(P881,0)))), "")</f>
        <v/>
      </c>
    </row>
    <row r="882" spans="1:25" ht="30" x14ac:dyDescent="0.25">
      <c r="A882" s="83">
        <v>875</v>
      </c>
      <c r="B882" s="111" t="s">
        <v>26038</v>
      </c>
      <c r="C882" s="159" t="str">
        <f>_xlfn.XLOOKUP(D882,[1]!Data[CEDULA],[1]!Data[Nombre Completo],"No Existe",0,1)</f>
        <v>ESTEFANIA MARIA ORTEGA TOVAR</v>
      </c>
      <c r="D882" s="163">
        <v>1101783204</v>
      </c>
      <c r="E882" s="140">
        <f>IFERROR(_xlfn.NUMBERVALUE(Data[[#This Row],[CEDULA ]],",","."),_xlfn.NUMBERVALUE(Data[[#This Row],[CEDULA ]],".",","))</f>
        <v>1101783204</v>
      </c>
      <c r="F882" s="140" t="str">
        <f>_xlfn.XLOOKUP(E882,[1]!Data[CEDULA],[1]!Data[CARGO],"No Existe",0,1)</f>
        <v>SUPERNUMERARIO(A)</v>
      </c>
      <c r="G882" s="5" t="str">
        <f>_xlfn.XLOOKUP(E882,[1]!Data[CEDULA],[1]!Data[EMPRESA DONDE PRESTA SERVICIO],"No Existe",0,1)</f>
        <v>COMFAMILIAR ATLANTICO</v>
      </c>
      <c r="H882" s="5" t="str">
        <f>_xlfn.XLOOKUP(E882,[1]!Data[CEDULA],[1]!Data[UBICACIÓN],"No Existe",0,1)</f>
        <v>SEDE SPORT GYM</v>
      </c>
      <c r="I882" s="5" t="s">
        <v>25911</v>
      </c>
      <c r="J882" s="111" t="str">
        <f>UPPER(TEXT(Data[[#This Row],[F. INICIO]],"mmmm"))</f>
        <v>AGOSTO</v>
      </c>
      <c r="K882" s="22">
        <v>1</v>
      </c>
      <c r="L882" s="11" t="s">
        <v>5</v>
      </c>
      <c r="M882" s="11" t="s">
        <v>25630</v>
      </c>
      <c r="N882" s="141" t="str">
        <f>_xlfn.XLOOKUP(D882,[1]!Data[CEDULA],[1]!Data[EPS/SURA],"No Existe",0,1)</f>
        <v>EPS/SURA</v>
      </c>
      <c r="O882" s="5">
        <f>YEAR(Data[[#This Row],[F. INICIO]])</f>
        <v>2016</v>
      </c>
      <c r="P882" s="17">
        <v>42584</v>
      </c>
      <c r="Q882" s="17">
        <v>42584</v>
      </c>
      <c r="R882" s="5" t="s">
        <v>63</v>
      </c>
      <c r="S882" s="92" t="str">
        <f>IF(Data[[#This Row],[TIPO DE INCAPACIDAD]]="LICENCIA DE PATERNIDAD","Licencia de paternidad",IF(Data[[#This Row],[TIPO DE INCAPACIDAD]]="LICENCIA DE LUTO","Licencia de Luto",_xlfn.IFNA(VLOOKUP(R882,'CIE-10 PARA RIPS'!$A$6:B14047,2,0),"No especificado")))</f>
        <v>Diarrea y gastroenteritis de presunto origen infeccioso</v>
      </c>
      <c r="T882" t="str">
        <f>IF(P882&lt;&gt;"", IF(P882&gt;0, IF(P882&lt;=DATE(YEAR(P882),MONTH(P882),DAY(P882)), IF(P882&gt;=DATE(YEAR(P882),MONTH(P882),1), IF(K882&gt;10, C882, IF(SUMIFS($K:$K, $C:$C, C882, $P:$P, "&gt;="&amp;DATE(YEAR(P882),MONTH(P882),1), $P:$P, "&lt;="&amp;EOMONTH(P882,0))&gt;10, C882, "")), ""))), "")</f>
        <v/>
      </c>
      <c r="U882" t="str">
        <f>IF(AND(P882&lt;&gt;"", P882&gt;=DATE(YEAR(P882),MONTH(P882),1), SUMIFS($K:$K, $C:$C, C882, $P:$P, "&gt;="&amp;DATE(YEAR(P882),MONTH(P882),1), $P:$P, "&lt;="&amp;EOMONTH(P882,0))&gt;10), K882, "")</f>
        <v/>
      </c>
      <c r="V882" t="str">
        <f>IF(AND(P882&lt;&gt;"", P882&gt;=DATE(YEAR(P882),MONTH(P882),1), SUMIFS($K:$K, $C:$C, C882, $P:$P, "&gt;="&amp;DATE(YEAR(P882),MONTH(P882),1), $P:$P, "&lt;="&amp;EOMONTH(P882,0))&gt;10), YEAR(P882), "")</f>
        <v/>
      </c>
      <c r="W882" t="str">
        <f>IF(AND(P882&lt;&gt;"", P882&gt;=DATE(YEAR(P882),MONTH(P882),1), SUMIFS($K:$K, $C:$C, C882, $P:$P, "&gt;="&amp;DATE(YEAR(P882),MONTH(P882),1), $P:$P, "&lt;="&amp;EOMONTH(P882,0))&gt;10), TEXT(P882, "MMMM"), "")</f>
        <v/>
      </c>
      <c r="X882" t="str" cm="1">
        <f t="array" ref="X882">IF(AND(P882&lt;&gt;"", P882&gt;=DATE(YEAR(P882),MONTH(P882),1), SUMIFS($K:$K, $C:$C, C882, $P:$P, "&gt;="&amp;DATE(YEAR(P882),MONTH(P882),1), $P:$P, "&lt;="&amp;EOMONTH(P882,0))&gt;10), _xlfn.TEXTJOIN(", ", TRUE, _xlfn._xlws.FILTER($R:$R, ($C:$C=C882) * ($P:$P&gt;=DATE(YEAR(P882),MONTH(P882),1)) * ($P:$P&lt;=EOMONTH(P882,0)))), "")</f>
        <v/>
      </c>
      <c r="Y882" t="str" cm="1">
        <f t="array" ref="Y882">IF(AND(P882&lt;&gt;"", P882&gt;=DATE(YEAR(P882),MONTH(P882),1), SUMIFS($K:$K, $C:$C, C882, $P:$P, "&gt;="&amp;DATE(YEAR(P882),MONTH(P882),1), $P:$P, "&lt;="&amp;EOMONTH(P882,0))&gt;10), _xlfn.TEXTJOIN(", ", TRUE, _xlfn._xlws.FILTER($S:$S, ($C:$C=C882) * ($P:$P&gt;=DATE(YEAR(P882),MONTH(P882),1)) * ($P:$P&lt;=EOMONTH(P882,0)))), "")</f>
        <v/>
      </c>
    </row>
    <row r="883" spans="1:25" ht="30" x14ac:dyDescent="0.25">
      <c r="A883" s="83">
        <v>876</v>
      </c>
      <c r="B883" s="111" t="s">
        <v>26038</v>
      </c>
      <c r="C883" s="159" t="str">
        <f>_xlfn.XLOOKUP(D883,[1]!Data[CEDULA],[1]!Data[Nombre Completo],"No Existe",0,1)</f>
        <v>ESTEFANIA MARIA ORTEGA TOVAR</v>
      </c>
      <c r="D883" s="163">
        <v>1101783204</v>
      </c>
      <c r="E883" s="140">
        <f>IFERROR(_xlfn.NUMBERVALUE(Data[[#This Row],[CEDULA ]],",","."),_xlfn.NUMBERVALUE(Data[[#This Row],[CEDULA ]],".",","))</f>
        <v>1101783204</v>
      </c>
      <c r="F883" s="140" t="str">
        <f>_xlfn.XLOOKUP(E883,[1]!Data[CEDULA],[1]!Data[CARGO],"No Existe",0,1)</f>
        <v>SUPERNUMERARIO(A)</v>
      </c>
      <c r="G883" s="5" t="str">
        <f>_xlfn.XLOOKUP(E883,[1]!Data[CEDULA],[1]!Data[EMPRESA DONDE PRESTA SERVICIO],"No Existe",0,1)</f>
        <v>COMFAMILIAR ATLANTICO</v>
      </c>
      <c r="H883" s="5" t="str">
        <f>_xlfn.XLOOKUP(E883,[1]!Data[CEDULA],[1]!Data[UBICACIÓN],"No Existe",0,1)</f>
        <v>SEDE SPORT GYM</v>
      </c>
      <c r="I883" s="5" t="s">
        <v>25911</v>
      </c>
      <c r="J883" s="111" t="str">
        <f>UPPER(TEXT(Data[[#This Row],[F. INICIO]],"mmmm"))</f>
        <v>JULIO</v>
      </c>
      <c r="K883" s="22">
        <v>2</v>
      </c>
      <c r="L883" s="11" t="s">
        <v>5</v>
      </c>
      <c r="M883" s="11" t="s">
        <v>25630</v>
      </c>
      <c r="N883" s="141" t="str">
        <f>_xlfn.XLOOKUP(D883,[1]!Data[CEDULA],[1]!Data[EPS/SURA],"No Existe",0,1)</f>
        <v>EPS/SURA</v>
      </c>
      <c r="O883" s="5">
        <f>YEAR(Data[[#This Row],[F. INICIO]])</f>
        <v>2016</v>
      </c>
      <c r="P883" s="17">
        <v>42569</v>
      </c>
      <c r="Q883" s="17">
        <v>42570</v>
      </c>
      <c r="R883" s="5" t="s">
        <v>64</v>
      </c>
      <c r="S883" s="92" t="str">
        <f>IF(Data[[#This Row],[TIPO DE INCAPACIDAD]]="LICENCIA DE PATERNIDAD","Licencia de paternidad",IF(Data[[#This Row],[TIPO DE INCAPACIDAD]]="LICENCIA DE LUTO","Licencia de Luto",_xlfn.IFNA(VLOOKUP(R883,'CIE-10 PARA RIPS'!$A$6:B14048,2,0),"No especificado")))</f>
        <v>Infeccion aguda de las vias respiratorias superiores, no especificada</v>
      </c>
      <c r="T883" t="str">
        <f>IF(P883&lt;&gt;"", IF(P883&gt;0, IF(P883&lt;=DATE(YEAR(P883),MONTH(P883),DAY(P883)), IF(P883&gt;=DATE(YEAR(P883),MONTH(P883),1), IF(K883&gt;10, C883, IF(SUMIFS($K:$K, $C:$C, C883, $P:$P, "&gt;="&amp;DATE(YEAR(P883),MONTH(P883),1), $P:$P, "&lt;="&amp;EOMONTH(P883,0))&gt;10, C883, "")), ""))), "")</f>
        <v>ESTEFANIA MARIA ORTEGA TOVAR</v>
      </c>
      <c r="U883">
        <f>IF(AND(P883&lt;&gt;"", P883&gt;=DATE(YEAR(P883),MONTH(P883),1), SUMIFS($K:$K, $C:$C, C883, $P:$P, "&gt;="&amp;DATE(YEAR(P883),MONTH(P883),1), $P:$P, "&lt;="&amp;EOMONTH(P883,0))&gt;10), K883, "")</f>
        <v>2</v>
      </c>
      <c r="V883">
        <f>IF(AND(P883&lt;&gt;"", P883&gt;=DATE(YEAR(P883),MONTH(P883),1), SUMIFS($K:$K, $C:$C, C883, $P:$P, "&gt;="&amp;DATE(YEAR(P883),MONTH(P883),1), $P:$P, "&lt;="&amp;EOMONTH(P883,0))&gt;10), YEAR(P883), "")</f>
        <v>2016</v>
      </c>
      <c r="W883" t="str">
        <f>IF(AND(P883&lt;&gt;"", P883&gt;=DATE(YEAR(P883),MONTH(P883),1), SUMIFS($K:$K, $C:$C, C883, $P:$P, "&gt;="&amp;DATE(YEAR(P883),MONTH(P883),1), $P:$P, "&lt;="&amp;EOMONTH(P883,0))&gt;10), TEXT(P883, "MMMM"), "")</f>
        <v>julio</v>
      </c>
      <c r="X883" t="str" cm="1">
        <f t="array" ref="X883">IF(AND(P883&lt;&gt;"", P883&gt;=DATE(YEAR(P883),MONTH(P883),1), SUMIFS($K:$K, $C:$C, C883, $P:$P, "&gt;="&amp;DATE(YEAR(P883),MONTH(P883),1), $P:$P, "&lt;="&amp;EOMONTH(P883,0))&gt;10), _xlfn.TEXTJOIN(", ", TRUE, _xlfn._xlws.FILTER($R:$R, ($C:$C=C883) * ($P:$P&gt;=DATE(YEAR(P883),MONTH(P883),1)) * ($P:$P&lt;=EOMONTH(P883,0)))), "")</f>
        <v>J069, J209, A09X, J069, N390, O266</v>
      </c>
      <c r="Y883" t="str" cm="1">
        <f t="array" ref="Y883">IF(AND(P883&lt;&gt;"", P883&gt;=DATE(YEAR(P883),MONTH(P883),1), SUMIFS($K:$K, $C:$C, C883, $P:$P, "&gt;="&amp;DATE(YEAR(P883),MONTH(P883),1), $P:$P, "&lt;="&amp;EOMONTH(P883,0))&gt;10), _xlfn.TEXTJOIN(", ", TRUE, _xlfn._xlws.FILTER($S:$S, ($C:$C=C883) * ($P:$P&gt;=DATE(YEAR(P883),MONTH(P883),1)) * ($P:$P&lt;=EOMONTH(P883,0)))), "")</f>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v>
      </c>
    </row>
    <row r="884" spans="1:25" x14ac:dyDescent="0.25">
      <c r="A884" s="83">
        <v>877</v>
      </c>
      <c r="B884" s="111" t="s">
        <v>26038</v>
      </c>
      <c r="C884" s="159" t="str">
        <f>_xlfn.XLOOKUP(D884,[1]!Data[CEDULA],[1]!Data[Nombre Completo],"No Existe",0,1)</f>
        <v>ESTEFANIA MARIA ORTEGA TOVAR</v>
      </c>
      <c r="D884" s="163">
        <v>1101783204</v>
      </c>
      <c r="E884" s="140">
        <f>IFERROR(_xlfn.NUMBERVALUE(Data[[#This Row],[CEDULA ]],",","."),_xlfn.NUMBERVALUE(Data[[#This Row],[CEDULA ]],".",","))</f>
        <v>1101783204</v>
      </c>
      <c r="F884" s="140" t="str">
        <f>_xlfn.XLOOKUP(E884,[1]!Data[CEDULA],[1]!Data[CARGO],"No Existe",0,1)</f>
        <v>SUPERNUMERARIO(A)</v>
      </c>
      <c r="G884" s="5" t="str">
        <f>_xlfn.XLOOKUP(E884,[1]!Data[CEDULA],[1]!Data[EMPRESA DONDE PRESTA SERVICIO],"No Existe",0,1)</f>
        <v>COMFAMILIAR ATLANTICO</v>
      </c>
      <c r="H884" s="5" t="str">
        <f>_xlfn.XLOOKUP(E884,[1]!Data[CEDULA],[1]!Data[UBICACIÓN],"No Existe",0,1)</f>
        <v>SEDE SPORT GYM</v>
      </c>
      <c r="I884" s="5" t="s">
        <v>25911</v>
      </c>
      <c r="J884" s="111" t="str">
        <f>UPPER(TEXT(Data[[#This Row],[F. INICIO]],"mmmm"))</f>
        <v>JULIO</v>
      </c>
      <c r="K884" s="9">
        <v>3</v>
      </c>
      <c r="L884" s="11" t="s">
        <v>5</v>
      </c>
      <c r="M884" s="11" t="s">
        <v>25630</v>
      </c>
      <c r="N884" s="141" t="str">
        <f>_xlfn.XLOOKUP(D884,[1]!Data[CEDULA],[1]!Data[EPS/SURA],"No Existe",0,1)</f>
        <v>EPS/SURA</v>
      </c>
      <c r="O884" s="5">
        <f>YEAR(Data[[#This Row],[F. INICIO]])</f>
        <v>2016</v>
      </c>
      <c r="P884" s="17">
        <v>42572</v>
      </c>
      <c r="Q884" s="17">
        <v>42564</v>
      </c>
      <c r="R884" s="5" t="s">
        <v>65</v>
      </c>
      <c r="S884" s="92" t="str">
        <f>IF(Data[[#This Row],[TIPO DE INCAPACIDAD]]="LICENCIA DE PATERNIDAD","Licencia de paternidad",IF(Data[[#This Row],[TIPO DE INCAPACIDAD]]="LICENCIA DE LUTO","Licencia de Luto",_xlfn.IFNA(VLOOKUP(R884,'CIE-10 PARA RIPS'!$A$6:B14049,2,0),"No especificado")))</f>
        <v>Bronquitis aguda, no especificada</v>
      </c>
      <c r="T884" t="str">
        <f>IF(P884&lt;&gt;"", IF(P884&gt;0, IF(P884&lt;=DATE(YEAR(P884),MONTH(P884),DAY(P884)), IF(P884&gt;=DATE(YEAR(P884),MONTH(P884),1), IF(K884&gt;10, C884, IF(SUMIFS($K:$K, $C:$C, C884, $P:$P, "&gt;="&amp;DATE(YEAR(P884),MONTH(P884),1), $P:$P, "&lt;="&amp;EOMONTH(P884,0))&gt;10, C884, "")), ""))), "")</f>
        <v>ESTEFANIA MARIA ORTEGA TOVAR</v>
      </c>
      <c r="U884">
        <f>IF(AND(P884&lt;&gt;"", P884&gt;=DATE(YEAR(P884),MONTH(P884),1), SUMIFS($K:$K, $C:$C, C884, $P:$P, "&gt;="&amp;DATE(YEAR(P884),MONTH(P884),1), $P:$P, "&lt;="&amp;EOMONTH(P884,0))&gt;10), K884, "")</f>
        <v>3</v>
      </c>
      <c r="V884">
        <f>IF(AND(P884&lt;&gt;"", P884&gt;=DATE(YEAR(P884),MONTH(P884),1), SUMIFS($K:$K, $C:$C, C884, $P:$P, "&gt;="&amp;DATE(YEAR(P884),MONTH(P884),1), $P:$P, "&lt;="&amp;EOMONTH(P884,0))&gt;10), YEAR(P884), "")</f>
        <v>2016</v>
      </c>
      <c r="W884" t="str">
        <f>IF(AND(P884&lt;&gt;"", P884&gt;=DATE(YEAR(P884),MONTH(P884),1), SUMIFS($K:$K, $C:$C, C884, $P:$P, "&gt;="&amp;DATE(YEAR(P884),MONTH(P884),1), $P:$P, "&lt;="&amp;EOMONTH(P884,0))&gt;10), TEXT(P884, "MMMM"), "")</f>
        <v>julio</v>
      </c>
      <c r="X884" t="str" cm="1">
        <f t="array" ref="X884">IF(AND(P884&lt;&gt;"", P884&gt;=DATE(YEAR(P884),MONTH(P884),1), SUMIFS($K:$K, $C:$C, C884, $P:$P, "&gt;="&amp;DATE(YEAR(P884),MONTH(P884),1), $P:$P, "&lt;="&amp;EOMONTH(P884,0))&gt;10), _xlfn.TEXTJOIN(", ", TRUE, _xlfn._xlws.FILTER($R:$R, ($C:$C=C884) * ($P:$P&gt;=DATE(YEAR(P884),MONTH(P884),1)) * ($P:$P&lt;=EOMONTH(P884,0)))), "")</f>
        <v>J069, J209, A09X, J069, N390, O266</v>
      </c>
      <c r="Y884" t="str" cm="1">
        <f t="array" ref="Y884">IF(AND(P884&lt;&gt;"", P884&gt;=DATE(YEAR(P884),MONTH(P884),1), SUMIFS($K:$K, $C:$C, C884, $P:$P, "&gt;="&amp;DATE(YEAR(P884),MONTH(P884),1), $P:$P, "&lt;="&amp;EOMONTH(P884,0))&gt;10), _xlfn.TEXTJOIN(", ", TRUE, _xlfn._xlws.FILTER($S:$S, ($C:$C=C884) * ($P:$P&gt;=DATE(YEAR(P884),MONTH(P884),1)) * ($P:$P&lt;=EOMONTH(P884,0)))), "")</f>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v>
      </c>
    </row>
    <row r="885" spans="1:25" ht="30" x14ac:dyDescent="0.25">
      <c r="A885" s="83">
        <v>878</v>
      </c>
      <c r="B885" s="111" t="s">
        <v>26038</v>
      </c>
      <c r="C885" s="159" t="str">
        <f>_xlfn.XLOOKUP(D885,[1]!Data[CEDULA],[1]!Data[Nombre Completo],"No Existe",0,1)</f>
        <v>ESTEFANIA MARIA ORTEGA TOVAR</v>
      </c>
      <c r="D885" s="163">
        <v>1101783204</v>
      </c>
      <c r="E885" s="140">
        <f>IFERROR(_xlfn.NUMBERVALUE(Data[[#This Row],[CEDULA ]],",","."),_xlfn.NUMBERVALUE(Data[[#This Row],[CEDULA ]],".",","))</f>
        <v>1101783204</v>
      </c>
      <c r="F885" s="140" t="str">
        <f>_xlfn.XLOOKUP(E885,[1]!Data[CEDULA],[1]!Data[CARGO],"No Existe",0,1)</f>
        <v>SUPERNUMERARIO(A)</v>
      </c>
      <c r="G885" s="5" t="str">
        <f>_xlfn.XLOOKUP(E885,[1]!Data[CEDULA],[1]!Data[EMPRESA DONDE PRESTA SERVICIO],"No Existe",0,1)</f>
        <v>COMFAMILIAR ATLANTICO</v>
      </c>
      <c r="H885" s="5" t="str">
        <f>_xlfn.XLOOKUP(E885,[1]!Data[CEDULA],[1]!Data[UBICACIÓN],"No Existe",0,1)</f>
        <v>SEDE SPORT GYM</v>
      </c>
      <c r="I885" s="5" t="s">
        <v>25911</v>
      </c>
      <c r="J885" s="111" t="str">
        <f>UPPER(TEXT(Data[[#This Row],[F. INICIO]],"mmmm"))</f>
        <v>JULIO</v>
      </c>
      <c r="K885" s="9">
        <v>2</v>
      </c>
      <c r="L885" s="11" t="s">
        <v>5</v>
      </c>
      <c r="M885" s="11" t="s">
        <v>25630</v>
      </c>
      <c r="N885" s="141" t="str">
        <f>_xlfn.XLOOKUP(D885,[1]!Data[CEDULA],[1]!Data[EPS/SURA],"No Existe",0,1)</f>
        <v>EPS/SURA</v>
      </c>
      <c r="O885" s="5">
        <f>YEAR(Data[[#This Row],[F. INICIO]])</f>
        <v>2016</v>
      </c>
      <c r="P885" s="17">
        <v>42577</v>
      </c>
      <c r="Q885" s="17">
        <v>42578</v>
      </c>
      <c r="R885" s="5" t="s">
        <v>63</v>
      </c>
      <c r="S885" s="92" t="str">
        <f>IF(Data[[#This Row],[TIPO DE INCAPACIDAD]]="LICENCIA DE PATERNIDAD","Licencia de paternidad",IF(Data[[#This Row],[TIPO DE INCAPACIDAD]]="LICENCIA DE LUTO","Licencia de Luto",_xlfn.IFNA(VLOOKUP(R885,'CIE-10 PARA RIPS'!$A$6:B14050,2,0),"No especificado")))</f>
        <v>Diarrea y gastroenteritis de presunto origen infeccioso</v>
      </c>
      <c r="T885" t="str">
        <f>IF(P885&lt;&gt;"", IF(P885&gt;0, IF(P885&lt;=DATE(YEAR(P885),MONTH(P885),DAY(P885)), IF(P885&gt;=DATE(YEAR(P885),MONTH(P885),1), IF(K885&gt;10, C885, IF(SUMIFS($K:$K, $C:$C, C885, $P:$P, "&gt;="&amp;DATE(YEAR(P885),MONTH(P885),1), $P:$P, "&lt;="&amp;EOMONTH(P885,0))&gt;10, C885, "")), ""))), "")</f>
        <v>ESTEFANIA MARIA ORTEGA TOVAR</v>
      </c>
      <c r="U885">
        <f>IF(AND(P885&lt;&gt;"", P885&gt;=DATE(YEAR(P885),MONTH(P885),1), SUMIFS($K:$K, $C:$C, C885, $P:$P, "&gt;="&amp;DATE(YEAR(P885),MONTH(P885),1), $P:$P, "&lt;="&amp;EOMONTH(P885,0))&gt;10), K885, "")</f>
        <v>2</v>
      </c>
      <c r="V885">
        <f>IF(AND(P885&lt;&gt;"", P885&gt;=DATE(YEAR(P885),MONTH(P885),1), SUMIFS($K:$K, $C:$C, C885, $P:$P, "&gt;="&amp;DATE(YEAR(P885),MONTH(P885),1), $P:$P, "&lt;="&amp;EOMONTH(P885,0))&gt;10), YEAR(P885), "")</f>
        <v>2016</v>
      </c>
      <c r="W885" t="str">
        <f>IF(AND(P885&lt;&gt;"", P885&gt;=DATE(YEAR(P885),MONTH(P885),1), SUMIFS($K:$K, $C:$C, C885, $P:$P, "&gt;="&amp;DATE(YEAR(P885),MONTH(P885),1), $P:$P, "&lt;="&amp;EOMONTH(P885,0))&gt;10), TEXT(P885, "MMMM"), "")</f>
        <v>julio</v>
      </c>
      <c r="X885" t="str" cm="1">
        <f t="array" ref="X885">IF(AND(P885&lt;&gt;"", P885&gt;=DATE(YEAR(P885),MONTH(P885),1), SUMIFS($K:$K, $C:$C, C885, $P:$P, "&gt;="&amp;DATE(YEAR(P885),MONTH(P885),1), $P:$P, "&lt;="&amp;EOMONTH(P885,0))&gt;10), _xlfn.TEXTJOIN(", ", TRUE, _xlfn._xlws.FILTER($R:$R, ($C:$C=C885) * ($P:$P&gt;=DATE(YEAR(P885),MONTH(P885),1)) * ($P:$P&lt;=EOMONTH(P885,0)))), "")</f>
        <v>J069, J209, A09X, J069, N390, O266</v>
      </c>
      <c r="Y885" t="str" cm="1">
        <f t="array" ref="Y885">IF(AND(P885&lt;&gt;"", P885&gt;=DATE(YEAR(P885),MONTH(P885),1), SUMIFS($K:$K, $C:$C, C885, $P:$P, "&gt;="&amp;DATE(YEAR(P885),MONTH(P885),1), $P:$P, "&lt;="&amp;EOMONTH(P885,0))&gt;10), _xlfn.TEXTJOIN(", ", TRUE, _xlfn._xlws.FILTER($S:$S, ($C:$C=C885) * ($P:$P&gt;=DATE(YEAR(P885),MONTH(P885),1)) * ($P:$P&lt;=EOMONTH(P885,0)))), "")</f>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v>
      </c>
    </row>
    <row r="886" spans="1:25" ht="30" x14ac:dyDescent="0.25">
      <c r="A886" s="83">
        <v>879</v>
      </c>
      <c r="B886" s="111" t="s">
        <v>26038</v>
      </c>
      <c r="C886" s="159" t="str">
        <f>_xlfn.XLOOKUP(D886,[1]!Data[CEDULA],[1]!Data[Nombre Completo],"No Existe",0,1)</f>
        <v>ESTEFANIA MARIA ORTEGA TOVAR</v>
      </c>
      <c r="D886" s="163">
        <v>1101783204</v>
      </c>
      <c r="E886" s="140">
        <f>IFERROR(_xlfn.NUMBERVALUE(Data[[#This Row],[CEDULA ]],",","."),_xlfn.NUMBERVALUE(Data[[#This Row],[CEDULA ]],".",","))</f>
        <v>1101783204</v>
      </c>
      <c r="F886" s="140" t="str">
        <f>_xlfn.XLOOKUP(E886,[1]!Data[CEDULA],[1]!Data[CARGO],"No Existe",0,1)</f>
        <v>SUPERNUMERARIO(A)</v>
      </c>
      <c r="G886" s="5" t="str">
        <f>_xlfn.XLOOKUP(E886,[1]!Data[CEDULA],[1]!Data[EMPRESA DONDE PRESTA SERVICIO],"No Existe",0,1)</f>
        <v>COMFAMILIAR ATLANTICO</v>
      </c>
      <c r="H886" s="5" t="str">
        <f>_xlfn.XLOOKUP(E886,[1]!Data[CEDULA],[1]!Data[UBICACIÓN],"No Existe",0,1)</f>
        <v>SEDE SPORT GYM</v>
      </c>
      <c r="I886" s="5" t="s">
        <v>25911</v>
      </c>
      <c r="J886" s="111" t="str">
        <f>UPPER(TEXT(Data[[#This Row],[F. INICIO]],"mmmm"))</f>
        <v>JULIO</v>
      </c>
      <c r="K886" s="9">
        <v>1</v>
      </c>
      <c r="L886" s="11" t="s">
        <v>5</v>
      </c>
      <c r="M886" s="11" t="s">
        <v>25630</v>
      </c>
      <c r="N886" s="141" t="str">
        <f>_xlfn.XLOOKUP(D886,[1]!Data[CEDULA],[1]!Data[EPS/SURA],"No Existe",0,1)</f>
        <v>EPS/SURA</v>
      </c>
      <c r="O886" s="5">
        <f>YEAR(Data[[#This Row],[F. INICIO]])</f>
        <v>2016</v>
      </c>
      <c r="P886" s="17">
        <v>42579</v>
      </c>
      <c r="Q886" s="17">
        <v>42579</v>
      </c>
      <c r="R886" s="5" t="s">
        <v>64</v>
      </c>
      <c r="S886" s="92" t="str">
        <f>IF(Data[[#This Row],[TIPO DE INCAPACIDAD]]="LICENCIA DE PATERNIDAD","Licencia de paternidad",IF(Data[[#This Row],[TIPO DE INCAPACIDAD]]="LICENCIA DE LUTO","Licencia de Luto",_xlfn.IFNA(VLOOKUP(R886,'CIE-10 PARA RIPS'!$A$6:B14051,2,0),"No especificado")))</f>
        <v>Infeccion aguda de las vias respiratorias superiores, no especificada</v>
      </c>
      <c r="T886" t="str">
        <f>IF(P886&lt;&gt;"", IF(P886&gt;0, IF(P886&lt;=DATE(YEAR(P886),MONTH(P886),DAY(P886)), IF(P886&gt;=DATE(YEAR(P886),MONTH(P886),1), IF(K886&gt;10, C886, IF(SUMIFS($K:$K, $C:$C, C886, $P:$P, "&gt;="&amp;DATE(YEAR(P886),MONTH(P886),1), $P:$P, "&lt;="&amp;EOMONTH(P886,0))&gt;10, C886, "")), ""))), "")</f>
        <v>ESTEFANIA MARIA ORTEGA TOVAR</v>
      </c>
      <c r="U886">
        <f>IF(AND(P886&lt;&gt;"", P886&gt;=DATE(YEAR(P886),MONTH(P886),1), SUMIFS($K:$K, $C:$C, C886, $P:$P, "&gt;="&amp;DATE(YEAR(P886),MONTH(P886),1), $P:$P, "&lt;="&amp;EOMONTH(P886,0))&gt;10), K886, "")</f>
        <v>1</v>
      </c>
      <c r="V886">
        <f>IF(AND(P886&lt;&gt;"", P886&gt;=DATE(YEAR(P886),MONTH(P886),1), SUMIFS($K:$K, $C:$C, C886, $P:$P, "&gt;="&amp;DATE(YEAR(P886),MONTH(P886),1), $P:$P, "&lt;="&amp;EOMONTH(P886,0))&gt;10), YEAR(P886), "")</f>
        <v>2016</v>
      </c>
      <c r="W886" t="str">
        <f>IF(AND(P886&lt;&gt;"", P886&gt;=DATE(YEAR(P886),MONTH(P886),1), SUMIFS($K:$K, $C:$C, C886, $P:$P, "&gt;="&amp;DATE(YEAR(P886),MONTH(P886),1), $P:$P, "&lt;="&amp;EOMONTH(P886,0))&gt;10), TEXT(P886, "MMMM"), "")</f>
        <v>julio</v>
      </c>
      <c r="X886" t="str" cm="1">
        <f t="array" ref="X886">IF(AND(P886&lt;&gt;"", P886&gt;=DATE(YEAR(P886),MONTH(P886),1), SUMIFS($K:$K, $C:$C, C886, $P:$P, "&gt;="&amp;DATE(YEAR(P886),MONTH(P886),1), $P:$P, "&lt;="&amp;EOMONTH(P886,0))&gt;10), _xlfn.TEXTJOIN(", ", TRUE, _xlfn._xlws.FILTER($R:$R, ($C:$C=C886) * ($P:$P&gt;=DATE(YEAR(P886),MONTH(P886),1)) * ($P:$P&lt;=EOMONTH(P886,0)))), "")</f>
        <v>J069, J209, A09X, J069, N390, O266</v>
      </c>
      <c r="Y886" t="str" cm="1">
        <f t="array" ref="Y886">IF(AND(P886&lt;&gt;"", P886&gt;=DATE(YEAR(P886),MONTH(P886),1), SUMIFS($K:$K, $C:$C, C886, $P:$P, "&gt;="&amp;DATE(YEAR(P886),MONTH(P886),1), $P:$P, "&lt;="&amp;EOMONTH(P886,0))&gt;10), _xlfn.TEXTJOIN(", ", TRUE, _xlfn._xlws.FILTER($S:$S, ($C:$C=C886) * ($P:$P&gt;=DATE(YEAR(P886),MONTH(P886),1)) * ($P:$P&lt;=EOMONTH(P886,0)))), "")</f>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v>
      </c>
    </row>
    <row r="887" spans="1:25" x14ac:dyDescent="0.25">
      <c r="A887" s="83">
        <v>880</v>
      </c>
      <c r="B887" s="111" t="s">
        <v>26038</v>
      </c>
      <c r="C887" s="159" t="str">
        <f>_xlfn.XLOOKUP(D887,[1]!Data[CEDULA],[1]!Data[Nombre Completo],"No Existe",0,1)</f>
        <v>ANDREA PATRICIA AGUIRRE ARAMBULA</v>
      </c>
      <c r="D887" s="163">
        <v>1129576507</v>
      </c>
      <c r="E887" s="140">
        <f>IFERROR(_xlfn.NUMBERVALUE(Data[[#This Row],[CEDULA ]],",","."),_xlfn.NUMBERVALUE(Data[[#This Row],[CEDULA ]],".",","))</f>
        <v>1129576507</v>
      </c>
      <c r="F887" s="140" t="str">
        <f>_xlfn.XLOOKUP(E887,[1]!Data[CEDULA],[1]!Data[CARGO],"No Existe",0,1)</f>
        <v>SUPERNUMERARIO(A)</v>
      </c>
      <c r="G887" s="9" t="str">
        <f>_xlfn.XLOOKUP(E887,[1]!Data[CEDULA],[1]!Data[EMPRESA DONDE PRESTA SERVICIO],"No Existe",0,1)</f>
        <v>COMFAMILIAR ATLANTICO</v>
      </c>
      <c r="H887" s="9" t="str">
        <f>_xlfn.XLOOKUP(E887,[1]!Data[CEDULA],[1]!Data[UBICACIÓN],"No Existe",0,1)</f>
        <v>SEDE NORTE</v>
      </c>
      <c r="I887" s="9" t="s">
        <v>25911</v>
      </c>
      <c r="J887" s="111" t="str">
        <f>UPPER(TEXT(Data[[#This Row],[F. INICIO]],"mmmm"))</f>
        <v>JUNIO</v>
      </c>
      <c r="K887" s="9">
        <v>2</v>
      </c>
      <c r="L887" s="11" t="s">
        <v>5</v>
      </c>
      <c r="M887" s="11" t="s">
        <v>25630</v>
      </c>
      <c r="N887" s="141" t="str">
        <f>_xlfn.XLOOKUP(D887,[1]!Data[CEDULA],[1]!Data[EPS/SURA],"No Existe",0,1)</f>
        <v>EPS/SURA</v>
      </c>
      <c r="O887" s="5">
        <f>YEAR(Data[[#This Row],[F. INICIO]])</f>
        <v>2016</v>
      </c>
      <c r="P887" s="17">
        <v>42546</v>
      </c>
      <c r="Q887" s="17">
        <v>42547</v>
      </c>
      <c r="R887" s="9" t="s">
        <v>67</v>
      </c>
      <c r="S887" s="92" t="str">
        <f>IF(Data[[#This Row],[TIPO DE INCAPACIDAD]]="LICENCIA DE PATERNIDAD","Licencia de paternidad",IF(Data[[#This Row],[TIPO DE INCAPACIDAD]]="LICENCIA DE LUTO","Licencia de Luto",_xlfn.IFNA(VLOOKUP(R887,'CIE-10 PARA RIPS'!$A$6:B14052,2,0),"No especificado")))</f>
        <v>Hernia umbilical sin obstruccion ni gangrena</v>
      </c>
      <c r="T887" t="str">
        <f>IF(P887&lt;&gt;"", IF(P887&gt;0, IF(P887&lt;=DATE(YEAR(P887),MONTH(P887),DAY(P887)), IF(P887&gt;=DATE(YEAR(P887),MONTH(P887),1), IF(K887&gt;10, C887, IF(SUMIFS($K:$K, $C:$C, C887, $P:$P, "&gt;="&amp;DATE(YEAR(P887),MONTH(P887),1), $P:$P, "&lt;="&amp;EOMONTH(P887,0))&gt;10, C887, "")), ""))), "")</f>
        <v/>
      </c>
      <c r="U887" t="str">
        <f>IF(AND(P887&lt;&gt;"", P887&gt;=DATE(YEAR(P887),MONTH(P887),1), SUMIFS($K:$K, $C:$C, C887, $P:$P, "&gt;="&amp;DATE(YEAR(P887),MONTH(P887),1), $P:$P, "&lt;="&amp;EOMONTH(P887,0))&gt;10), K887, "")</f>
        <v/>
      </c>
      <c r="V887" t="str">
        <f>IF(AND(P887&lt;&gt;"", P887&gt;=DATE(YEAR(P887),MONTH(P887),1), SUMIFS($K:$K, $C:$C, C887, $P:$P, "&gt;="&amp;DATE(YEAR(P887),MONTH(P887),1), $P:$P, "&lt;="&amp;EOMONTH(P887,0))&gt;10), YEAR(P887), "")</f>
        <v/>
      </c>
      <c r="W887" t="str">
        <f>IF(AND(P887&lt;&gt;"", P887&gt;=DATE(YEAR(P887),MONTH(P887),1), SUMIFS($K:$K, $C:$C, C887, $P:$P, "&gt;="&amp;DATE(YEAR(P887),MONTH(P887),1), $P:$P, "&lt;="&amp;EOMONTH(P887,0))&gt;10), TEXT(P887, "MMMM"), "")</f>
        <v/>
      </c>
      <c r="X887" t="str" cm="1">
        <f t="array" ref="X887">IF(AND(P887&lt;&gt;"", P887&gt;=DATE(YEAR(P887),MONTH(P887),1), SUMIFS($K:$K, $C:$C, C887, $P:$P, "&gt;="&amp;DATE(YEAR(P887),MONTH(P887),1), $P:$P, "&lt;="&amp;EOMONTH(P887,0))&gt;10), _xlfn.TEXTJOIN(", ", TRUE, _xlfn._xlws.FILTER($R:$R, ($C:$C=C887) * ($P:$P&gt;=DATE(YEAR(P887),MONTH(P887),1)) * ($P:$P&lt;=EOMONTH(P887,0)))), "")</f>
        <v/>
      </c>
      <c r="Y887" t="str" cm="1">
        <f t="array" ref="Y887">IF(AND(P887&lt;&gt;"", P887&gt;=DATE(YEAR(P887),MONTH(P887),1), SUMIFS($K:$K, $C:$C, C887, $P:$P, "&gt;="&amp;DATE(YEAR(P887),MONTH(P887),1), $P:$P, "&lt;="&amp;EOMONTH(P887,0))&gt;10), _xlfn.TEXTJOIN(", ", TRUE, _xlfn._xlws.FILTER($S:$S, ($C:$C=C887) * ($P:$P&gt;=DATE(YEAR(P887),MONTH(P887),1)) * ($P:$P&lt;=EOMONTH(P887,0)))), "")</f>
        <v/>
      </c>
    </row>
    <row r="888" spans="1:25" x14ac:dyDescent="0.25">
      <c r="A888" s="83">
        <v>881</v>
      </c>
      <c r="B888" s="111" t="s">
        <v>26038</v>
      </c>
      <c r="C888" s="159" t="str">
        <f>_xlfn.XLOOKUP(D888,[1]!Data[CEDULA],[1]!Data[Nombre Completo],"No Existe",0,1)</f>
        <v>ANDREA PATRICIA AGUIRRE ARAMBULA</v>
      </c>
      <c r="D888" s="163">
        <v>1129576507</v>
      </c>
      <c r="E888" s="140">
        <f>IFERROR(_xlfn.NUMBERVALUE(Data[[#This Row],[CEDULA ]],",","."),_xlfn.NUMBERVALUE(Data[[#This Row],[CEDULA ]],".",","))</f>
        <v>1129576507</v>
      </c>
      <c r="F888" s="140" t="str">
        <f>_xlfn.XLOOKUP(E888,[1]!Data[CEDULA],[1]!Data[CARGO],"No Existe",0,1)</f>
        <v>SUPERNUMERARIO(A)</v>
      </c>
      <c r="G888" s="9" t="str">
        <f>_xlfn.XLOOKUP(E888,[1]!Data[CEDULA],[1]!Data[EMPRESA DONDE PRESTA SERVICIO],"No Existe",0,1)</f>
        <v>COMFAMILIAR ATLANTICO</v>
      </c>
      <c r="H888" s="9" t="str">
        <f>_xlfn.XLOOKUP(E888,[1]!Data[CEDULA],[1]!Data[UBICACIÓN],"No Existe",0,1)</f>
        <v>SEDE NORTE</v>
      </c>
      <c r="I888" s="9" t="s">
        <v>25911</v>
      </c>
      <c r="J888" s="111" t="str">
        <f>UPPER(TEXT(Data[[#This Row],[F. INICIO]],"mmmm"))</f>
        <v>JUNIO</v>
      </c>
      <c r="K888" s="9">
        <v>2</v>
      </c>
      <c r="L888" s="11" t="s">
        <v>5</v>
      </c>
      <c r="M888" s="11" t="s">
        <v>25630</v>
      </c>
      <c r="N888" s="141" t="str">
        <f>_xlfn.XLOOKUP(D888,[1]!Data[CEDULA],[1]!Data[EPS/SURA],"No Existe",0,1)</f>
        <v>EPS/SURA</v>
      </c>
      <c r="O888" s="5">
        <f>YEAR(Data[[#This Row],[F. INICIO]])</f>
        <v>2016</v>
      </c>
      <c r="P888" s="17">
        <v>42548</v>
      </c>
      <c r="Q888" s="17">
        <v>42549</v>
      </c>
      <c r="R888" s="9" t="s">
        <v>67</v>
      </c>
      <c r="S888" s="92" t="str">
        <f>IF(Data[[#This Row],[TIPO DE INCAPACIDAD]]="LICENCIA DE PATERNIDAD","Licencia de paternidad",IF(Data[[#This Row],[TIPO DE INCAPACIDAD]]="LICENCIA DE LUTO","Licencia de Luto",_xlfn.IFNA(VLOOKUP(R888,'CIE-10 PARA RIPS'!$A$6:B14053,2,0),"No especificado")))</f>
        <v>Hernia umbilical sin obstruccion ni gangrena</v>
      </c>
      <c r="T888" t="str">
        <f>IF(P888&lt;&gt;"", IF(P888&gt;0, IF(P888&lt;=DATE(YEAR(P888),MONTH(P888),DAY(P888)), IF(P888&gt;=DATE(YEAR(P888),MONTH(P888),1), IF(K888&gt;10, C888, IF(SUMIFS($K:$K, $C:$C, C888, $P:$P, "&gt;="&amp;DATE(YEAR(P888),MONTH(P888),1), $P:$P, "&lt;="&amp;EOMONTH(P888,0))&gt;10, C888, "")), ""))), "")</f>
        <v/>
      </c>
      <c r="U888" t="str">
        <f>IF(AND(P888&lt;&gt;"", P888&gt;=DATE(YEAR(P888),MONTH(P888),1), SUMIFS($K:$K, $C:$C, C888, $P:$P, "&gt;="&amp;DATE(YEAR(P888),MONTH(P888),1), $P:$P, "&lt;="&amp;EOMONTH(P888,0))&gt;10), K888, "")</f>
        <v/>
      </c>
      <c r="V888" t="str">
        <f>IF(AND(P888&lt;&gt;"", P888&gt;=DATE(YEAR(P888),MONTH(P888),1), SUMIFS($K:$K, $C:$C, C888, $P:$P, "&gt;="&amp;DATE(YEAR(P888),MONTH(P888),1), $P:$P, "&lt;="&amp;EOMONTH(P888,0))&gt;10), YEAR(P888), "")</f>
        <v/>
      </c>
      <c r="W888" t="str">
        <f>IF(AND(P888&lt;&gt;"", P888&gt;=DATE(YEAR(P888),MONTH(P888),1), SUMIFS($K:$K, $C:$C, C888, $P:$P, "&gt;="&amp;DATE(YEAR(P888),MONTH(P888),1), $P:$P, "&lt;="&amp;EOMONTH(P888,0))&gt;10), TEXT(P888, "MMMM"), "")</f>
        <v/>
      </c>
      <c r="X888" t="str" cm="1">
        <f t="array" ref="X888">IF(AND(P888&lt;&gt;"", P888&gt;=DATE(YEAR(P888),MONTH(P888),1), SUMIFS($K:$K, $C:$C, C888, $P:$P, "&gt;="&amp;DATE(YEAR(P888),MONTH(P888),1), $P:$P, "&lt;="&amp;EOMONTH(P888,0))&gt;10), _xlfn.TEXTJOIN(", ", TRUE, _xlfn._xlws.FILTER($R:$R, ($C:$C=C888) * ($P:$P&gt;=DATE(YEAR(P888),MONTH(P888),1)) * ($P:$P&lt;=EOMONTH(P888,0)))), "")</f>
        <v/>
      </c>
      <c r="Y888" t="str" cm="1">
        <f t="array" ref="Y888">IF(AND(P888&lt;&gt;"", P888&gt;=DATE(YEAR(P888),MONTH(P888),1), SUMIFS($K:$K, $C:$C, C888, $P:$P, "&gt;="&amp;DATE(YEAR(P888),MONTH(P888),1), $P:$P, "&lt;="&amp;EOMONTH(P888,0))&gt;10), _xlfn.TEXTJOIN(", ", TRUE, _xlfn._xlws.FILTER($S:$S, ($C:$C=C888) * ($P:$P&gt;=DATE(YEAR(P888),MONTH(P888),1)) * ($P:$P&lt;=EOMONTH(P888,0)))), "")</f>
        <v/>
      </c>
    </row>
    <row r="889" spans="1:25" ht="30" x14ac:dyDescent="0.25">
      <c r="A889" s="83">
        <v>882</v>
      </c>
      <c r="B889" s="111" t="s">
        <v>26038</v>
      </c>
      <c r="C889" s="159" t="str">
        <f>_xlfn.XLOOKUP(D889,[1]!Data[CEDULA],[1]!Data[Nombre Completo],"No Existe",0,1)</f>
        <v>ANDREA PATRICIA AGUIRRE ARAMBULA</v>
      </c>
      <c r="D889" s="163">
        <v>1129576507</v>
      </c>
      <c r="E889" s="140">
        <f>IFERROR(_xlfn.NUMBERVALUE(Data[[#This Row],[CEDULA ]],",","."),_xlfn.NUMBERVALUE(Data[[#This Row],[CEDULA ]],".",","))</f>
        <v>1129576507</v>
      </c>
      <c r="F889" s="140" t="str">
        <f>_xlfn.XLOOKUP(E889,[1]!Data[CEDULA],[1]!Data[CARGO],"No Existe",0,1)</f>
        <v>SUPERNUMERARIO(A)</v>
      </c>
      <c r="G889" s="11" t="str">
        <f>_xlfn.XLOOKUP(E889,[1]!Data[CEDULA],[1]!Data[EMPRESA DONDE PRESTA SERVICIO],"No Existe",0,1)</f>
        <v>COMFAMILIAR ATLANTICO</v>
      </c>
      <c r="H889" s="11" t="str">
        <f>_xlfn.XLOOKUP(E889,[1]!Data[CEDULA],[1]!Data[UBICACIÓN],"No Existe",0,1)</f>
        <v>SEDE NORTE</v>
      </c>
      <c r="I889" s="11" t="s">
        <v>25911</v>
      </c>
      <c r="J889" s="111" t="str">
        <f>UPPER(TEXT(Data[[#This Row],[F. INICIO]],"mmmm"))</f>
        <v>JUNIO</v>
      </c>
      <c r="K889" s="13">
        <v>1</v>
      </c>
      <c r="L889" s="11" t="s">
        <v>5</v>
      </c>
      <c r="M889" s="11" t="s">
        <v>25630</v>
      </c>
      <c r="N889" s="141" t="str">
        <f>_xlfn.XLOOKUP(D889,[1]!Data[CEDULA],[1]!Data[EPS/SURA],"No Existe",0,1)</f>
        <v>EPS/SURA</v>
      </c>
      <c r="O889" s="5">
        <f>YEAR(Data[[#This Row],[F. INICIO]])</f>
        <v>2016</v>
      </c>
      <c r="P889" s="19">
        <v>42551</v>
      </c>
      <c r="Q889" s="17">
        <v>42551</v>
      </c>
      <c r="R889" s="9" t="s">
        <v>68</v>
      </c>
      <c r="S889" s="92" t="str">
        <f>IF(Data[[#This Row],[TIPO DE INCAPACIDAD]]="LICENCIA DE PATERNIDAD","Licencia de paternidad",IF(Data[[#This Row],[TIPO DE INCAPACIDAD]]="LICENCIA DE LUTO","Licencia de Luto",_xlfn.IFNA(VLOOKUP(R889,'CIE-10 PARA RIPS'!$A$6:B14054,2,0),"No especificado")))</f>
        <v>Granuloma por cuerpo extrano en la piel y en el tejido subcutaneo</v>
      </c>
      <c r="T889" t="str">
        <f>IF(P889&lt;&gt;"", IF(P889&gt;0, IF(P889&lt;=DATE(YEAR(P889),MONTH(P889),DAY(P889)), IF(P889&gt;=DATE(YEAR(P889),MONTH(P889),1), IF(K889&gt;10, C889, IF(SUMIFS($K:$K, $C:$C, C889, $P:$P, "&gt;="&amp;DATE(YEAR(P889),MONTH(P889),1), $P:$P, "&lt;="&amp;EOMONTH(P889,0))&gt;10, C889, "")), ""))), "")</f>
        <v/>
      </c>
      <c r="U889" t="str">
        <f>IF(AND(P889&lt;&gt;"", P889&gt;=DATE(YEAR(P889),MONTH(P889),1), SUMIFS($K:$K, $C:$C, C889, $P:$P, "&gt;="&amp;DATE(YEAR(P889),MONTH(P889),1), $P:$P, "&lt;="&amp;EOMONTH(P889,0))&gt;10), K889, "")</f>
        <v/>
      </c>
      <c r="V889" t="str">
        <f>IF(AND(P889&lt;&gt;"", P889&gt;=DATE(YEAR(P889),MONTH(P889),1), SUMIFS($K:$K, $C:$C, C889, $P:$P, "&gt;="&amp;DATE(YEAR(P889),MONTH(P889),1), $P:$P, "&lt;="&amp;EOMONTH(P889,0))&gt;10), YEAR(P889), "")</f>
        <v/>
      </c>
      <c r="W889" t="str">
        <f>IF(AND(P889&lt;&gt;"", P889&gt;=DATE(YEAR(P889),MONTH(P889),1), SUMIFS($K:$K, $C:$C, C889, $P:$P, "&gt;="&amp;DATE(YEAR(P889),MONTH(P889),1), $P:$P, "&lt;="&amp;EOMONTH(P889,0))&gt;10), TEXT(P889, "MMMM"), "")</f>
        <v/>
      </c>
      <c r="X889" t="str" cm="1">
        <f t="array" ref="X889">IF(AND(P889&lt;&gt;"", P889&gt;=DATE(YEAR(P889),MONTH(P889),1), SUMIFS($K:$K, $C:$C, C889, $P:$P, "&gt;="&amp;DATE(YEAR(P889),MONTH(P889),1), $P:$P, "&lt;="&amp;EOMONTH(P889,0))&gt;10), _xlfn.TEXTJOIN(", ", TRUE, _xlfn._xlws.FILTER($R:$R, ($C:$C=C889) * ($P:$P&gt;=DATE(YEAR(P889),MONTH(P889),1)) * ($P:$P&lt;=EOMONTH(P889,0)))), "")</f>
        <v/>
      </c>
      <c r="Y889" t="str" cm="1">
        <f t="array" ref="Y889">IF(AND(P889&lt;&gt;"", P889&gt;=DATE(YEAR(P889),MONTH(P889),1), SUMIFS($K:$K, $C:$C, C889, $P:$P, "&gt;="&amp;DATE(YEAR(P889),MONTH(P889),1), $P:$P, "&lt;="&amp;EOMONTH(P889,0))&gt;10), _xlfn.TEXTJOIN(", ", TRUE, _xlfn._xlws.FILTER($S:$S, ($C:$C=C889) * ($P:$P&gt;=DATE(YEAR(P889),MONTH(P889),1)) * ($P:$P&lt;=EOMONTH(P889,0)))), "")</f>
        <v/>
      </c>
    </row>
    <row r="890" spans="1:25" ht="30" x14ac:dyDescent="0.25">
      <c r="A890" s="83">
        <v>883</v>
      </c>
      <c r="B890" s="111" t="s">
        <v>26038</v>
      </c>
      <c r="C890" s="159" t="str">
        <f>_xlfn.XLOOKUP(D890,[1]!Data[CEDULA],[1]!Data[Nombre Completo],"No Existe",0,1)</f>
        <v>ANDREA PATRICIA AGUIRRE ARAMBULA</v>
      </c>
      <c r="D890" s="163">
        <v>1129576507</v>
      </c>
      <c r="E890" s="140">
        <f>IFERROR(_xlfn.NUMBERVALUE(Data[[#This Row],[CEDULA ]],",","."),_xlfn.NUMBERVALUE(Data[[#This Row],[CEDULA ]],".",","))</f>
        <v>1129576507</v>
      </c>
      <c r="F890" s="140" t="str">
        <f>_xlfn.XLOOKUP(E890,[1]!Data[CEDULA],[1]!Data[CARGO],"No Existe",0,1)</f>
        <v>SUPERNUMERARIO(A)</v>
      </c>
      <c r="G890" s="11" t="str">
        <f>_xlfn.XLOOKUP(E890,[1]!Data[CEDULA],[1]!Data[EMPRESA DONDE PRESTA SERVICIO],"No Existe",0,1)</f>
        <v>COMFAMILIAR ATLANTICO</v>
      </c>
      <c r="H890" s="11" t="str">
        <f>_xlfn.XLOOKUP(E890,[1]!Data[CEDULA],[1]!Data[UBICACIÓN],"No Existe",0,1)</f>
        <v>SEDE NORTE</v>
      </c>
      <c r="I890" s="11" t="s">
        <v>25911</v>
      </c>
      <c r="J890" s="111" t="str">
        <f>UPPER(TEXT(Data[[#This Row],[F. INICIO]],"mmmm"))</f>
        <v>JULIO</v>
      </c>
      <c r="K890" s="13">
        <v>6</v>
      </c>
      <c r="L890" s="11" t="s">
        <v>5</v>
      </c>
      <c r="M890" s="11" t="s">
        <v>25630</v>
      </c>
      <c r="N890" s="141" t="str">
        <f>_xlfn.XLOOKUP(D890,[1]!Data[CEDULA],[1]!Data[EPS/SURA],"No Existe",0,1)</f>
        <v>EPS/SURA</v>
      </c>
      <c r="O890" s="5">
        <f>YEAR(Data[[#This Row],[F. INICIO]])</f>
        <v>2016</v>
      </c>
      <c r="P890" s="19">
        <v>42552</v>
      </c>
      <c r="Q890" s="17">
        <v>42557</v>
      </c>
      <c r="R890" s="9" t="s">
        <v>68</v>
      </c>
      <c r="S890" s="92" t="str">
        <f>IF(Data[[#This Row],[TIPO DE INCAPACIDAD]]="LICENCIA DE PATERNIDAD","Licencia de paternidad",IF(Data[[#This Row],[TIPO DE INCAPACIDAD]]="LICENCIA DE LUTO","Licencia de Luto",_xlfn.IFNA(VLOOKUP(R890,'CIE-10 PARA RIPS'!$A$6:B14055,2,0),"No especificado")))</f>
        <v>Granuloma por cuerpo extrano en la piel y en el tejido subcutaneo</v>
      </c>
      <c r="T890" t="str">
        <f>IF(P890&lt;&gt;"", IF(P890&gt;0, IF(P890&lt;=DATE(YEAR(P890),MONTH(P890),DAY(P890)), IF(P890&gt;=DATE(YEAR(P890),MONTH(P890),1), IF(K890&gt;10, C890, IF(SUMIFS($K:$K, $C:$C, C890, $P:$P, "&gt;="&amp;DATE(YEAR(P890),MONTH(P890),1), $P:$P, "&lt;="&amp;EOMONTH(P890,0))&gt;10, C890, "")), ""))), "")</f>
        <v/>
      </c>
      <c r="U890" t="str">
        <f>IF(AND(P890&lt;&gt;"", P890&gt;=DATE(YEAR(P890),MONTH(P890),1), SUMIFS($K:$K, $C:$C, C890, $P:$P, "&gt;="&amp;DATE(YEAR(P890),MONTH(P890),1), $P:$P, "&lt;="&amp;EOMONTH(P890,0))&gt;10), K890, "")</f>
        <v/>
      </c>
      <c r="V890" t="str">
        <f>IF(AND(P890&lt;&gt;"", P890&gt;=DATE(YEAR(P890),MONTH(P890),1), SUMIFS($K:$K, $C:$C, C890, $P:$P, "&gt;="&amp;DATE(YEAR(P890),MONTH(P890),1), $P:$P, "&lt;="&amp;EOMONTH(P890,0))&gt;10), YEAR(P890), "")</f>
        <v/>
      </c>
      <c r="W890" t="str">
        <f>IF(AND(P890&lt;&gt;"", P890&gt;=DATE(YEAR(P890),MONTH(P890),1), SUMIFS($K:$K, $C:$C, C890, $P:$P, "&gt;="&amp;DATE(YEAR(P890),MONTH(P890),1), $P:$P, "&lt;="&amp;EOMONTH(P890,0))&gt;10), TEXT(P890, "MMMM"), "")</f>
        <v/>
      </c>
      <c r="X890" t="str" cm="1">
        <f t="array" ref="X890">IF(AND(P890&lt;&gt;"", P890&gt;=DATE(YEAR(P890),MONTH(P890),1), SUMIFS($K:$K, $C:$C, C890, $P:$P, "&gt;="&amp;DATE(YEAR(P890),MONTH(P890),1), $P:$P, "&lt;="&amp;EOMONTH(P890,0))&gt;10), _xlfn.TEXTJOIN(", ", TRUE, _xlfn._xlws.FILTER($R:$R, ($C:$C=C890) * ($P:$P&gt;=DATE(YEAR(P890),MONTH(P890),1)) * ($P:$P&lt;=EOMONTH(P890,0)))), "")</f>
        <v/>
      </c>
      <c r="Y890" t="str" cm="1">
        <f t="array" ref="Y890">IF(AND(P890&lt;&gt;"", P890&gt;=DATE(YEAR(P890),MONTH(P890),1), SUMIFS($K:$K, $C:$C, C890, $P:$P, "&gt;="&amp;DATE(YEAR(P890),MONTH(P890),1), $P:$P, "&lt;="&amp;EOMONTH(P890,0))&gt;10), _xlfn.TEXTJOIN(", ", TRUE, _xlfn._xlws.FILTER($S:$S, ($C:$C=C890) * ($P:$P&gt;=DATE(YEAR(P890),MONTH(P890),1)) * ($P:$P&lt;=EOMONTH(P890,0)))), "")</f>
        <v/>
      </c>
    </row>
    <row r="891" spans="1:25" x14ac:dyDescent="0.25">
      <c r="A891" s="83">
        <v>884</v>
      </c>
      <c r="B891" s="111" t="s">
        <v>26038</v>
      </c>
      <c r="C891" s="159" t="str">
        <f>_xlfn.XLOOKUP(D891,[1]!Data[CEDULA],[1]!Data[Nombre Completo],"No Existe",0,1)</f>
        <v>ESTEFANIA MARIA ORTEGA TOVAR</v>
      </c>
      <c r="D891" s="163">
        <v>1101783204</v>
      </c>
      <c r="E891" s="140">
        <f>IFERROR(_xlfn.NUMBERVALUE(Data[[#This Row],[CEDULA ]],",","."),_xlfn.NUMBERVALUE(Data[[#This Row],[CEDULA ]],".",","))</f>
        <v>1101783204</v>
      </c>
      <c r="F891" s="140" t="str">
        <f>_xlfn.XLOOKUP(E891,[1]!Data[CEDULA],[1]!Data[CARGO],"No Existe",0,1)</f>
        <v>SUPERNUMERARIO(A)</v>
      </c>
      <c r="G891" s="11" t="str">
        <f>_xlfn.XLOOKUP(E891,[1]!Data[CEDULA],[1]!Data[EMPRESA DONDE PRESTA SERVICIO],"No Existe",0,1)</f>
        <v>COMFAMILIAR ATLANTICO</v>
      </c>
      <c r="H891" s="11" t="str">
        <f>_xlfn.XLOOKUP(E891,[1]!Data[CEDULA],[1]!Data[UBICACIÓN],"No Existe",0,1)</f>
        <v>SEDE SPORT GYM</v>
      </c>
      <c r="I891" s="11" t="s">
        <v>25911</v>
      </c>
      <c r="J891" s="111" t="str">
        <f>UPPER(TEXT(Data[[#This Row],[F. INICIO]],"mmmm"))</f>
        <v>MAYO</v>
      </c>
      <c r="K891" s="13">
        <v>7</v>
      </c>
      <c r="L891" s="11" t="s">
        <v>5</v>
      </c>
      <c r="M891" s="11" t="s">
        <v>25630</v>
      </c>
      <c r="N891" s="141" t="str">
        <f>_xlfn.XLOOKUP(D891,[1]!Data[CEDULA],[1]!Data[EPS/SURA],"No Existe",0,1)</f>
        <v>EPS/SURA</v>
      </c>
      <c r="O891" s="5">
        <f>YEAR(Data[[#This Row],[F. INICIO]])</f>
        <v>2016</v>
      </c>
      <c r="P891" s="19">
        <v>42502</v>
      </c>
      <c r="Q891" s="19">
        <v>42508</v>
      </c>
      <c r="R891" s="11" t="s">
        <v>69</v>
      </c>
      <c r="S891" s="92" t="str">
        <f>IF(Data[[#This Row],[TIPO DE INCAPACIDAD]]="LICENCIA DE PATERNIDAD","Licencia de paternidad",IF(Data[[#This Row],[TIPO DE INCAPACIDAD]]="LICENCIA DE LUTO","Licencia de Luto",_xlfn.IFNA(VLOOKUP(R891,'CIE-10 PARA RIPS'!$A$6:B14056,2,0),"No especificado")))</f>
        <v>Hematoma obstetrico de la pelvis</v>
      </c>
      <c r="T891" t="str">
        <f>IF(P891&lt;&gt;"", IF(P891&gt;0, IF(P891&lt;=DATE(YEAR(P891),MONTH(P891),DAY(P891)), IF(P891&gt;=DATE(YEAR(P891),MONTH(P891),1), IF(K891&gt;10, C891, IF(SUMIFS($K:$K, $C:$C, C891, $P:$P, "&gt;="&amp;DATE(YEAR(P891),MONTH(P891),1), $P:$P, "&lt;="&amp;EOMONTH(P891,0))&gt;10, C891, "")), ""))), "")</f>
        <v>ESTEFANIA MARIA ORTEGA TOVAR</v>
      </c>
      <c r="U891">
        <f>IF(AND(P891&lt;&gt;"", P891&gt;=DATE(YEAR(P891),MONTH(P891),1), SUMIFS($K:$K, $C:$C, C891, $P:$P, "&gt;="&amp;DATE(YEAR(P891),MONTH(P891),1), $P:$P, "&lt;="&amp;EOMONTH(P891,0))&gt;10), K891, "")</f>
        <v>7</v>
      </c>
      <c r="V891">
        <f>IF(AND(P891&lt;&gt;"", P891&gt;=DATE(YEAR(P891),MONTH(P891),1), SUMIFS($K:$K, $C:$C, C891, $P:$P, "&gt;="&amp;DATE(YEAR(P891),MONTH(P891),1), $P:$P, "&lt;="&amp;EOMONTH(P891,0))&gt;10), YEAR(P891), "")</f>
        <v>2016</v>
      </c>
      <c r="W891" t="str">
        <f>IF(AND(P891&lt;&gt;"", P891&gt;=DATE(YEAR(P891),MONTH(P891),1), SUMIFS($K:$K, $C:$C, C891, $P:$P, "&gt;="&amp;DATE(YEAR(P891),MONTH(P891),1), $P:$P, "&lt;="&amp;EOMONTH(P891,0))&gt;10), TEXT(P891, "MMMM"), "")</f>
        <v>mayo</v>
      </c>
      <c r="X891" t="str" cm="1">
        <f t="array" ref="X891">IF(AND(P891&lt;&gt;"", P891&gt;=DATE(YEAR(P891),MONTH(P891),1), SUMIFS($K:$K, $C:$C, C891, $P:$P, "&gt;="&amp;DATE(YEAR(P891),MONTH(P891),1), $P:$P, "&lt;="&amp;EOMONTH(P891,0))&gt;10), _xlfn.TEXTJOIN(", ", TRUE, _xlfn._xlws.FILTER($R:$R, ($C:$C=C891) * ($P:$P&gt;=DATE(YEAR(P891),MONTH(P891),1)) * ($P:$P&lt;=EOMONTH(P891,0)))), "")</f>
        <v>O717, O200, O717, O200, O200, O200, R102, O717, O200</v>
      </c>
      <c r="Y891" t="str" cm="1">
        <f t="array" ref="Y891">IF(AND(P891&lt;&gt;"", P891&gt;=DATE(YEAR(P891),MONTH(P891),1), SUMIFS($K:$K, $C:$C, C891, $P:$P, "&gt;="&amp;DATE(YEAR(P891),MONTH(P891),1), $P:$P, "&lt;="&amp;EOMONTH(P891,0))&gt;10), _xlfn.TEXTJOIN(", ", TRUE, _xlfn._xlws.FILTER($S:$S, ($C:$C=C891) * ($P:$P&gt;=DATE(YEAR(P891),MONTH(P891),1)) * ($P:$P&lt;=EOMONTH(P891,0)))), "")</f>
        <v>Hematoma obstetrico de la pelvis, Amenaza de aborto, Hematoma obstetrico de la pelvis, Amenaza de aborto, Amenaza de aborto, Amenaza de aborto, Dolor pelvico y perineal, Hematoma obstetrico de la pelvis, Amenaza de aborto</v>
      </c>
    </row>
    <row r="892" spans="1:25" x14ac:dyDescent="0.25">
      <c r="A892" s="83">
        <v>885</v>
      </c>
      <c r="B892" s="111" t="s">
        <v>26038</v>
      </c>
      <c r="C892" s="159" t="str">
        <f>_xlfn.XLOOKUP(D892,[1]!Data[CEDULA],[1]!Data[Nombre Completo],"No Existe",0,1)</f>
        <v>ESTEFANIA MARIA ORTEGA TOVAR</v>
      </c>
      <c r="D892" s="163">
        <v>1101783204</v>
      </c>
      <c r="E892" s="140">
        <f>IFERROR(_xlfn.NUMBERVALUE(Data[[#This Row],[CEDULA ]],",","."),_xlfn.NUMBERVALUE(Data[[#This Row],[CEDULA ]],".",","))</f>
        <v>1101783204</v>
      </c>
      <c r="F892" s="140" t="str">
        <f>_xlfn.XLOOKUP(E892,[1]!Data[CEDULA],[1]!Data[CARGO],"No Existe",0,1)</f>
        <v>SUPERNUMERARIO(A)</v>
      </c>
      <c r="G892" s="11" t="str">
        <f>_xlfn.XLOOKUP(E892,[1]!Data[CEDULA],[1]!Data[EMPRESA DONDE PRESTA SERVICIO],"No Existe",0,1)</f>
        <v>COMFAMILIAR ATLANTICO</v>
      </c>
      <c r="H892" s="11" t="str">
        <f>_xlfn.XLOOKUP(E892,[1]!Data[CEDULA],[1]!Data[UBICACIÓN],"No Existe",0,1)</f>
        <v>SEDE SPORT GYM</v>
      </c>
      <c r="I892" s="11" t="s">
        <v>25911</v>
      </c>
      <c r="J892" s="111" t="str">
        <f>UPPER(TEXT(Data[[#This Row],[F. INICIO]],"mmmm"))</f>
        <v>MAYO</v>
      </c>
      <c r="K892" s="13">
        <v>3</v>
      </c>
      <c r="L892" s="11" t="s">
        <v>5</v>
      </c>
      <c r="M892" s="11" t="s">
        <v>25630</v>
      </c>
      <c r="N892" s="141" t="str">
        <f>_xlfn.XLOOKUP(D892,[1]!Data[CEDULA],[1]!Data[EPS/SURA],"No Existe",0,1)</f>
        <v>EPS/SURA</v>
      </c>
      <c r="O892" s="5">
        <f>YEAR(Data[[#This Row],[F. INICIO]])</f>
        <v>2016</v>
      </c>
      <c r="P892" s="19">
        <v>42510</v>
      </c>
      <c r="Q892" s="17">
        <v>42512</v>
      </c>
      <c r="R892" s="11" t="s">
        <v>70</v>
      </c>
      <c r="S892" s="92" t="str">
        <f>IF(Data[[#This Row],[TIPO DE INCAPACIDAD]]="LICENCIA DE PATERNIDAD","Licencia de paternidad",IF(Data[[#This Row],[TIPO DE INCAPACIDAD]]="LICENCIA DE LUTO","Licencia de Luto",_xlfn.IFNA(VLOOKUP(R892,'CIE-10 PARA RIPS'!$A$6:B14057,2,0),"No especificado")))</f>
        <v>Amenaza de aborto</v>
      </c>
      <c r="T892" t="str">
        <f>IF(P892&lt;&gt;"", IF(P892&gt;0, IF(P892&lt;=DATE(YEAR(P892),MONTH(P892),DAY(P892)), IF(P892&gt;=DATE(YEAR(P892),MONTH(P892),1), IF(K892&gt;10, C892, IF(SUMIFS($K:$K, $C:$C, C892, $P:$P, "&gt;="&amp;DATE(YEAR(P892),MONTH(P892),1), $P:$P, "&lt;="&amp;EOMONTH(P892,0))&gt;10, C892, "")), ""))), "")</f>
        <v>ESTEFANIA MARIA ORTEGA TOVAR</v>
      </c>
      <c r="U892">
        <f>IF(AND(P892&lt;&gt;"", P892&gt;=DATE(YEAR(P892),MONTH(P892),1), SUMIFS($K:$K, $C:$C, C892, $P:$P, "&gt;="&amp;DATE(YEAR(P892),MONTH(P892),1), $P:$P, "&lt;="&amp;EOMONTH(P892,0))&gt;10), K892, "")</f>
        <v>3</v>
      </c>
      <c r="V892">
        <f>IF(AND(P892&lt;&gt;"", P892&gt;=DATE(YEAR(P892),MONTH(P892),1), SUMIFS($K:$K, $C:$C, C892, $P:$P, "&gt;="&amp;DATE(YEAR(P892),MONTH(P892),1), $P:$P, "&lt;="&amp;EOMONTH(P892,0))&gt;10), YEAR(P892), "")</f>
        <v>2016</v>
      </c>
      <c r="W892" t="str">
        <f>IF(AND(P892&lt;&gt;"", P892&gt;=DATE(YEAR(P892),MONTH(P892),1), SUMIFS($K:$K, $C:$C, C892, $P:$P, "&gt;="&amp;DATE(YEAR(P892),MONTH(P892),1), $P:$P, "&lt;="&amp;EOMONTH(P892,0))&gt;10), TEXT(P892, "MMMM"), "")</f>
        <v>mayo</v>
      </c>
      <c r="X892" t="str" cm="1">
        <f t="array" ref="X892">IF(AND(P892&lt;&gt;"", P892&gt;=DATE(YEAR(P892),MONTH(P892),1), SUMIFS($K:$K, $C:$C, C892, $P:$P, "&gt;="&amp;DATE(YEAR(P892),MONTH(P892),1), $P:$P, "&lt;="&amp;EOMONTH(P892,0))&gt;10), _xlfn.TEXTJOIN(", ", TRUE, _xlfn._xlws.FILTER($R:$R, ($C:$C=C892) * ($P:$P&gt;=DATE(YEAR(P892),MONTH(P892),1)) * ($P:$P&lt;=EOMONTH(P892,0)))), "")</f>
        <v>O717, O200, O717, O200, O200, O200, R102, O717, O200</v>
      </c>
      <c r="Y892" t="str" cm="1">
        <f t="array" ref="Y892">IF(AND(P892&lt;&gt;"", P892&gt;=DATE(YEAR(P892),MONTH(P892),1), SUMIFS($K:$K, $C:$C, C892, $P:$P, "&gt;="&amp;DATE(YEAR(P892),MONTH(P892),1), $P:$P, "&lt;="&amp;EOMONTH(P892,0))&gt;10), _xlfn.TEXTJOIN(", ", TRUE, _xlfn._xlws.FILTER($S:$S, ($C:$C=C892) * ($P:$P&gt;=DATE(YEAR(P892),MONTH(P892),1)) * ($P:$P&lt;=EOMONTH(P892,0)))), "")</f>
        <v>Hematoma obstetrico de la pelvis, Amenaza de aborto, Hematoma obstetrico de la pelvis, Amenaza de aborto, Amenaza de aborto, Amenaza de aborto, Dolor pelvico y perineal, Hematoma obstetrico de la pelvis, Amenaza de aborto</v>
      </c>
    </row>
    <row r="893" spans="1:25" x14ac:dyDescent="0.25">
      <c r="A893" s="83">
        <v>886</v>
      </c>
      <c r="B893" s="111" t="s">
        <v>26038</v>
      </c>
      <c r="C893" s="159" t="str">
        <f>_xlfn.XLOOKUP(D893,[1]!Data[CEDULA],[1]!Data[Nombre Completo],"No Existe",0,1)</f>
        <v>ESTEFANIA MARIA ORTEGA TOVAR</v>
      </c>
      <c r="D893" s="163">
        <v>1101783204</v>
      </c>
      <c r="E893" s="140">
        <f>IFERROR(_xlfn.NUMBERVALUE(Data[[#This Row],[CEDULA ]],",","."),_xlfn.NUMBERVALUE(Data[[#This Row],[CEDULA ]],".",","))</f>
        <v>1101783204</v>
      </c>
      <c r="F893" s="140" t="str">
        <f>_xlfn.XLOOKUP(E893,[1]!Data[CEDULA],[1]!Data[CARGO],"No Existe",0,1)</f>
        <v>SUPERNUMERARIO(A)</v>
      </c>
      <c r="G893" s="11" t="str">
        <f>_xlfn.XLOOKUP(E893,[1]!Data[CEDULA],[1]!Data[EMPRESA DONDE PRESTA SERVICIO],"No Existe",0,1)</f>
        <v>COMFAMILIAR ATLANTICO</v>
      </c>
      <c r="H893" s="11" t="str">
        <f>_xlfn.XLOOKUP(E893,[1]!Data[CEDULA],[1]!Data[UBICACIÓN],"No Existe",0,1)</f>
        <v>SEDE SPORT GYM</v>
      </c>
      <c r="I893" s="11" t="s">
        <v>25911</v>
      </c>
      <c r="J893" s="111" t="str">
        <f>UPPER(TEXT(Data[[#This Row],[F. INICIO]],"mmmm"))</f>
        <v>MAYO</v>
      </c>
      <c r="K893" s="13">
        <v>6</v>
      </c>
      <c r="L893" s="11" t="s">
        <v>5</v>
      </c>
      <c r="M893" s="11" t="s">
        <v>25630</v>
      </c>
      <c r="N893" s="141" t="str">
        <f>_xlfn.XLOOKUP(D893,[1]!Data[CEDULA],[1]!Data[EPS/SURA],"No Existe",0,1)</f>
        <v>EPS/SURA</v>
      </c>
      <c r="O893" s="5">
        <f>YEAR(Data[[#This Row],[F. INICIO]])</f>
        <v>2016</v>
      </c>
      <c r="P893" s="19">
        <v>42513</v>
      </c>
      <c r="Q893" s="17">
        <v>42518</v>
      </c>
      <c r="R893" s="11" t="s">
        <v>69</v>
      </c>
      <c r="S893" s="92" t="str">
        <f>IF(Data[[#This Row],[TIPO DE INCAPACIDAD]]="LICENCIA DE PATERNIDAD","Licencia de paternidad",IF(Data[[#This Row],[TIPO DE INCAPACIDAD]]="LICENCIA DE LUTO","Licencia de Luto",_xlfn.IFNA(VLOOKUP(R893,'CIE-10 PARA RIPS'!$A$6:B14058,2,0),"No especificado")))</f>
        <v>Hematoma obstetrico de la pelvis</v>
      </c>
      <c r="T893" t="str">
        <f>IF(P893&lt;&gt;"", IF(P893&gt;0, IF(P893&lt;=DATE(YEAR(P893),MONTH(P893),DAY(P893)), IF(P893&gt;=DATE(YEAR(P893),MONTH(P893),1), IF(K893&gt;10, C893, IF(SUMIFS($K:$K, $C:$C, C893, $P:$P, "&gt;="&amp;DATE(YEAR(P893),MONTH(P893),1), $P:$P, "&lt;="&amp;EOMONTH(P893,0))&gt;10, C893, "")), ""))), "")</f>
        <v>ESTEFANIA MARIA ORTEGA TOVAR</v>
      </c>
      <c r="U893">
        <f>IF(AND(P893&lt;&gt;"", P893&gt;=DATE(YEAR(P893),MONTH(P893),1), SUMIFS($K:$K, $C:$C, C893, $P:$P, "&gt;="&amp;DATE(YEAR(P893),MONTH(P893),1), $P:$P, "&lt;="&amp;EOMONTH(P893,0))&gt;10), K893, "")</f>
        <v>6</v>
      </c>
      <c r="V893">
        <f>IF(AND(P893&lt;&gt;"", P893&gt;=DATE(YEAR(P893),MONTH(P893),1), SUMIFS($K:$K, $C:$C, C893, $P:$P, "&gt;="&amp;DATE(YEAR(P893),MONTH(P893),1), $P:$P, "&lt;="&amp;EOMONTH(P893,0))&gt;10), YEAR(P893), "")</f>
        <v>2016</v>
      </c>
      <c r="W893" t="str">
        <f>IF(AND(P893&lt;&gt;"", P893&gt;=DATE(YEAR(P893),MONTH(P893),1), SUMIFS($K:$K, $C:$C, C893, $P:$P, "&gt;="&amp;DATE(YEAR(P893),MONTH(P893),1), $P:$P, "&lt;="&amp;EOMONTH(P893,0))&gt;10), TEXT(P893, "MMMM"), "")</f>
        <v>mayo</v>
      </c>
      <c r="X893" t="str" cm="1">
        <f t="array" ref="X893">IF(AND(P893&lt;&gt;"", P893&gt;=DATE(YEAR(P893),MONTH(P893),1), SUMIFS($K:$K, $C:$C, C893, $P:$P, "&gt;="&amp;DATE(YEAR(P893),MONTH(P893),1), $P:$P, "&lt;="&amp;EOMONTH(P893,0))&gt;10), _xlfn.TEXTJOIN(", ", TRUE, _xlfn._xlws.FILTER($R:$R, ($C:$C=C893) * ($P:$P&gt;=DATE(YEAR(P893),MONTH(P893),1)) * ($P:$P&lt;=EOMONTH(P893,0)))), "")</f>
        <v>O717, O200, O717, O200, O200, O200, R102, O717, O200</v>
      </c>
      <c r="Y893" t="str" cm="1">
        <f t="array" ref="Y893">IF(AND(P893&lt;&gt;"", P893&gt;=DATE(YEAR(P893),MONTH(P893),1), SUMIFS($K:$K, $C:$C, C893, $P:$P, "&gt;="&amp;DATE(YEAR(P893),MONTH(P893),1), $P:$P, "&lt;="&amp;EOMONTH(P893,0))&gt;10), _xlfn.TEXTJOIN(", ", TRUE, _xlfn._xlws.FILTER($S:$S, ($C:$C=C893) * ($P:$P&gt;=DATE(YEAR(P893),MONTH(P893),1)) * ($P:$P&lt;=EOMONTH(P893,0)))), "")</f>
        <v>Hematoma obstetrico de la pelvis, Amenaza de aborto, Hematoma obstetrico de la pelvis, Amenaza de aborto, Amenaza de aborto, Amenaza de aborto, Dolor pelvico y perineal, Hematoma obstetrico de la pelvis, Amenaza de aborto</v>
      </c>
    </row>
    <row r="894" spans="1:25" x14ac:dyDescent="0.25">
      <c r="A894" s="83">
        <v>887</v>
      </c>
      <c r="B894" s="111" t="s">
        <v>26038</v>
      </c>
      <c r="C894" s="159" t="str">
        <f>_xlfn.XLOOKUP(D894,[1]!Data[CEDULA],[1]!Data[Nombre Completo],"No Existe",0,1)</f>
        <v>ESTEFANIA MARIA ORTEGA TOVAR</v>
      </c>
      <c r="D894" s="163">
        <v>1101783204</v>
      </c>
      <c r="E894" s="140">
        <f>IFERROR(_xlfn.NUMBERVALUE(Data[[#This Row],[CEDULA ]],",","."),_xlfn.NUMBERVALUE(Data[[#This Row],[CEDULA ]],".",","))</f>
        <v>1101783204</v>
      </c>
      <c r="F894" s="140" t="str">
        <f>_xlfn.XLOOKUP(E894,[1]!Data[CEDULA],[1]!Data[CARGO],"No Existe",0,1)</f>
        <v>SUPERNUMERARIO(A)</v>
      </c>
      <c r="G894" s="11" t="str">
        <f>_xlfn.XLOOKUP(E894,[1]!Data[CEDULA],[1]!Data[EMPRESA DONDE PRESTA SERVICIO],"No Existe",0,1)</f>
        <v>COMFAMILIAR ATLANTICO</v>
      </c>
      <c r="H894" s="11" t="str">
        <f>_xlfn.XLOOKUP(E894,[1]!Data[CEDULA],[1]!Data[UBICACIÓN],"No Existe",0,1)</f>
        <v>SEDE SPORT GYM</v>
      </c>
      <c r="I894" s="11" t="s">
        <v>25911</v>
      </c>
      <c r="J894" s="111" t="str">
        <f>UPPER(TEXT(Data[[#This Row],[F. INICIO]],"mmmm"))</f>
        <v>JUNIO</v>
      </c>
      <c r="K894" s="13">
        <v>2</v>
      </c>
      <c r="L894" s="11" t="s">
        <v>5</v>
      </c>
      <c r="M894" s="11" t="s">
        <v>25630</v>
      </c>
      <c r="N894" s="141" t="str">
        <f>_xlfn.XLOOKUP(D894,[1]!Data[CEDULA],[1]!Data[EPS/SURA],"No Existe",0,1)</f>
        <v>EPS/SURA</v>
      </c>
      <c r="O894" s="5">
        <f>YEAR(Data[[#This Row],[F. INICIO]])</f>
        <v>2016</v>
      </c>
      <c r="P894" s="19">
        <v>42538</v>
      </c>
      <c r="Q894" s="17">
        <v>42539</v>
      </c>
      <c r="R894" s="11" t="s">
        <v>60</v>
      </c>
      <c r="S894" s="92" t="str">
        <f>IF(Data[[#This Row],[TIPO DE INCAPACIDAD]]="LICENCIA DE PATERNIDAD","Licencia de paternidad",IF(Data[[#This Row],[TIPO DE INCAPACIDAD]]="LICENCIA DE LUTO","Licencia de Luto",_xlfn.IFNA(VLOOKUP(R894,'CIE-10 PARA RIPS'!$A$6:B14059,2,0),"No especificado")))</f>
        <v>Infeccion intestinal viral, sin otra especificacion</v>
      </c>
      <c r="T894" t="str">
        <f>IF(P894&lt;&gt;"", IF(P894&gt;0, IF(P894&lt;=DATE(YEAR(P894),MONTH(P894),DAY(P894)), IF(P894&gt;=DATE(YEAR(P894),MONTH(P894),1), IF(K894&gt;10, C894, IF(SUMIFS($K:$K, $C:$C, C894, $P:$P, "&gt;="&amp;DATE(YEAR(P894),MONTH(P894),1), $P:$P, "&lt;="&amp;EOMONTH(P894,0))&gt;10, C894, "")), ""))), "")</f>
        <v>ESTEFANIA MARIA ORTEGA TOVAR</v>
      </c>
      <c r="U894">
        <f>IF(AND(P894&lt;&gt;"", P894&gt;=DATE(YEAR(P894),MONTH(P894),1), SUMIFS($K:$K, $C:$C, C894, $P:$P, "&gt;="&amp;DATE(YEAR(P894),MONTH(P894),1), $P:$P, "&lt;="&amp;EOMONTH(P894,0))&gt;10), K894, "")</f>
        <v>2</v>
      </c>
      <c r="V894">
        <f>IF(AND(P894&lt;&gt;"", P894&gt;=DATE(YEAR(P894),MONTH(P894),1), SUMIFS($K:$K, $C:$C, C894, $P:$P, "&gt;="&amp;DATE(YEAR(P894),MONTH(P894),1), $P:$P, "&lt;="&amp;EOMONTH(P894,0))&gt;10), YEAR(P894), "")</f>
        <v>2016</v>
      </c>
      <c r="W894" t="str">
        <f>IF(AND(P894&lt;&gt;"", P894&gt;=DATE(YEAR(P894),MONTH(P894),1), SUMIFS($K:$K, $C:$C, C894, $P:$P, "&gt;="&amp;DATE(YEAR(P894),MONTH(P894),1), $P:$P, "&lt;="&amp;EOMONTH(P894,0))&gt;10), TEXT(P894, "MMMM"), "")</f>
        <v>junio</v>
      </c>
      <c r="X894" t="str" cm="1">
        <f t="array" ref="X894">IF(AND(P894&lt;&gt;"", P894&gt;=DATE(YEAR(P894),MONTH(P894),1), SUMIFS($K:$K, $C:$C, C894, $P:$P, "&gt;="&amp;DATE(YEAR(P894),MONTH(P894),1), $P:$P, "&lt;="&amp;EOMONTH(P894,0))&gt;10), _xlfn.TEXTJOIN(", ", TRUE, _xlfn._xlws.FILTER($R:$R, ($C:$C=C894) * ($P:$P&gt;=DATE(YEAR(P894),MONTH(P894),1)) * ($P:$P&lt;=EOMONTH(P894,0)))), "")</f>
        <v>A084, O200, R51X, K580, O200, O200, R102, R102</v>
      </c>
      <c r="Y894" t="str" cm="1">
        <f t="array" ref="Y894">IF(AND(P894&lt;&gt;"", P894&gt;=DATE(YEAR(P894),MONTH(P894),1), SUMIFS($K:$K, $C:$C, C894, $P:$P, "&gt;="&amp;DATE(YEAR(P894),MONTH(P894),1), $P:$P, "&lt;="&amp;EOMONTH(P894,0))&gt;10), _xlfn.TEXTJOIN(", ", TRUE, _xlfn._xlws.FILTER($S:$S, ($C:$C=C894) * ($P:$P&gt;=DATE(YEAR(P894),MONTH(P894),1)) * ($P:$P&lt;=EOMONTH(P894,0)))), "")</f>
        <v>Infeccion intestinal viral, sin otra especificacion, Amenaza de aborto, Cefalea, Enfermedades del sistma digestivo, Amenaza de aborto, Amenaza de aborto, Dolor pelvico y perineal, Dolor pelvico y perineal</v>
      </c>
    </row>
    <row r="895" spans="1:25" x14ac:dyDescent="0.25">
      <c r="A895" s="83">
        <v>888</v>
      </c>
      <c r="B895" s="111" t="s">
        <v>26038</v>
      </c>
      <c r="C895" s="159" t="str">
        <f>_xlfn.XLOOKUP(D895,[1]!Data[CEDULA],[1]!Data[Nombre Completo],"No Existe",0,1)</f>
        <v>ESTEFANIA MARIA ORTEGA TOVAR</v>
      </c>
      <c r="D895" s="163">
        <v>1101783204</v>
      </c>
      <c r="E895" s="140">
        <f>IFERROR(_xlfn.NUMBERVALUE(Data[[#This Row],[CEDULA ]],",","."),_xlfn.NUMBERVALUE(Data[[#This Row],[CEDULA ]],".",","))</f>
        <v>1101783204</v>
      </c>
      <c r="F895" s="140" t="str">
        <f>_xlfn.XLOOKUP(E895,[1]!Data[CEDULA],[1]!Data[CARGO],"No Existe",0,1)</f>
        <v>SUPERNUMERARIO(A)</v>
      </c>
      <c r="G895" s="11" t="str">
        <f>_xlfn.XLOOKUP(E895,[1]!Data[CEDULA],[1]!Data[EMPRESA DONDE PRESTA SERVICIO],"No Existe",0,1)</f>
        <v>COMFAMILIAR ATLANTICO</v>
      </c>
      <c r="H895" s="11" t="str">
        <f>_xlfn.XLOOKUP(E895,[1]!Data[CEDULA],[1]!Data[UBICACIÓN],"No Existe",0,1)</f>
        <v>SEDE SPORT GYM</v>
      </c>
      <c r="I895" s="11" t="s">
        <v>25911</v>
      </c>
      <c r="J895" s="111" t="str">
        <f>UPPER(TEXT(Data[[#This Row],[F. INICIO]],"mmmm"))</f>
        <v>JUNIO</v>
      </c>
      <c r="K895" s="13">
        <v>2</v>
      </c>
      <c r="L895" s="11" t="s">
        <v>5</v>
      </c>
      <c r="M895" s="11" t="s">
        <v>25630</v>
      </c>
      <c r="N895" s="141" t="str">
        <f>_xlfn.XLOOKUP(D895,[1]!Data[CEDULA],[1]!Data[EPS/SURA],"No Existe",0,1)</f>
        <v>EPS/SURA</v>
      </c>
      <c r="O895" s="5">
        <f>YEAR(Data[[#This Row],[F. INICIO]])</f>
        <v>2016</v>
      </c>
      <c r="P895" s="17">
        <v>42541</v>
      </c>
      <c r="Q895" s="17">
        <v>42542</v>
      </c>
      <c r="R895" s="11" t="s">
        <v>70</v>
      </c>
      <c r="S895" s="92" t="str">
        <f>IF(Data[[#This Row],[TIPO DE INCAPACIDAD]]="LICENCIA DE PATERNIDAD","Licencia de paternidad",IF(Data[[#This Row],[TIPO DE INCAPACIDAD]]="LICENCIA DE LUTO","Licencia de Luto",_xlfn.IFNA(VLOOKUP(R895,'CIE-10 PARA RIPS'!$A$6:B14060,2,0),"No especificado")))</f>
        <v>Amenaza de aborto</v>
      </c>
      <c r="T895" t="str">
        <f>IF(P895&lt;&gt;"", IF(P895&gt;0, IF(P895&lt;=DATE(YEAR(P895),MONTH(P895),DAY(P895)), IF(P895&gt;=DATE(YEAR(P895),MONTH(P895),1), IF(K895&gt;10, C895, IF(SUMIFS($K:$K, $C:$C, C895, $P:$P, "&gt;="&amp;DATE(YEAR(P895),MONTH(P895),1), $P:$P, "&lt;="&amp;EOMONTH(P895,0))&gt;10, C895, "")), ""))), "")</f>
        <v>ESTEFANIA MARIA ORTEGA TOVAR</v>
      </c>
      <c r="U895">
        <f>IF(AND(P895&lt;&gt;"", P895&gt;=DATE(YEAR(P895),MONTH(P895),1), SUMIFS($K:$K, $C:$C, C895, $P:$P, "&gt;="&amp;DATE(YEAR(P895),MONTH(P895),1), $P:$P, "&lt;="&amp;EOMONTH(P895,0))&gt;10), K895, "")</f>
        <v>2</v>
      </c>
      <c r="V895">
        <f>IF(AND(P895&lt;&gt;"", P895&gt;=DATE(YEAR(P895),MONTH(P895),1), SUMIFS($K:$K, $C:$C, C895, $P:$P, "&gt;="&amp;DATE(YEAR(P895),MONTH(P895),1), $P:$P, "&lt;="&amp;EOMONTH(P895,0))&gt;10), YEAR(P895), "")</f>
        <v>2016</v>
      </c>
      <c r="W895" t="str">
        <f>IF(AND(P895&lt;&gt;"", P895&gt;=DATE(YEAR(P895),MONTH(P895),1), SUMIFS($K:$K, $C:$C, C895, $P:$P, "&gt;="&amp;DATE(YEAR(P895),MONTH(P895),1), $P:$P, "&lt;="&amp;EOMONTH(P895,0))&gt;10), TEXT(P895, "MMMM"), "")</f>
        <v>junio</v>
      </c>
      <c r="X895" t="str" cm="1">
        <f t="array" ref="X895">IF(AND(P895&lt;&gt;"", P895&gt;=DATE(YEAR(P895),MONTH(P895),1), SUMIFS($K:$K, $C:$C, C895, $P:$P, "&gt;="&amp;DATE(YEAR(P895),MONTH(P895),1), $P:$P, "&lt;="&amp;EOMONTH(P895,0))&gt;10), _xlfn.TEXTJOIN(", ", TRUE, _xlfn._xlws.FILTER($R:$R, ($C:$C=C895) * ($P:$P&gt;=DATE(YEAR(P895),MONTH(P895),1)) * ($P:$P&lt;=EOMONTH(P895,0)))), "")</f>
        <v>A084, O200, R51X, K580, O200, O200, R102, R102</v>
      </c>
      <c r="Y895" t="str" cm="1">
        <f t="array" ref="Y895">IF(AND(P895&lt;&gt;"", P895&gt;=DATE(YEAR(P895),MONTH(P895),1), SUMIFS($K:$K, $C:$C, C895, $P:$P, "&gt;="&amp;DATE(YEAR(P895),MONTH(P895),1), $P:$P, "&lt;="&amp;EOMONTH(P895,0))&gt;10), _xlfn.TEXTJOIN(", ", TRUE, _xlfn._xlws.FILTER($S:$S, ($C:$C=C895) * ($P:$P&gt;=DATE(YEAR(P895),MONTH(P895),1)) * ($P:$P&lt;=EOMONTH(P895,0)))), "")</f>
        <v>Infeccion intestinal viral, sin otra especificacion, Amenaza de aborto, Cefalea, Enfermedades del sistma digestivo, Amenaza de aborto, Amenaza de aborto, Dolor pelvico y perineal, Dolor pelvico y perineal</v>
      </c>
    </row>
    <row r="896" spans="1:25" x14ac:dyDescent="0.25">
      <c r="A896" s="83">
        <v>889</v>
      </c>
      <c r="B896" s="111" t="s">
        <v>26038</v>
      </c>
      <c r="C896" s="159" t="str">
        <f>_xlfn.XLOOKUP(D896,[1]!Data[CEDULA],[1]!Data[Nombre Completo],"No Existe",0,1)</f>
        <v>ESTEFANIA MARIA ORTEGA TOVAR</v>
      </c>
      <c r="D896" s="163">
        <v>1101783204</v>
      </c>
      <c r="E896" s="140">
        <f>IFERROR(_xlfn.NUMBERVALUE(Data[[#This Row],[CEDULA ]],",","."),_xlfn.NUMBERVALUE(Data[[#This Row],[CEDULA ]],".",","))</f>
        <v>1101783204</v>
      </c>
      <c r="F896" s="140" t="str">
        <f>_xlfn.XLOOKUP(E896,[1]!Data[CEDULA],[1]!Data[CARGO],"No Existe",0,1)</f>
        <v>SUPERNUMERARIO(A)</v>
      </c>
      <c r="G896" s="11" t="str">
        <f>_xlfn.XLOOKUP(E896,[1]!Data[CEDULA],[1]!Data[EMPRESA DONDE PRESTA SERVICIO],"No Existe",0,1)</f>
        <v>COMFAMILIAR ATLANTICO</v>
      </c>
      <c r="H896" s="11" t="str">
        <f>_xlfn.XLOOKUP(E896,[1]!Data[CEDULA],[1]!Data[UBICACIÓN],"No Existe",0,1)</f>
        <v>SEDE SPORT GYM</v>
      </c>
      <c r="I896" s="11" t="s">
        <v>25911</v>
      </c>
      <c r="J896" s="111" t="str">
        <f>UPPER(TEXT(Data[[#This Row],[F. INICIO]],"mmmm"))</f>
        <v>JUNIO</v>
      </c>
      <c r="K896" s="13">
        <v>1</v>
      </c>
      <c r="L896" s="11" t="s">
        <v>5</v>
      </c>
      <c r="M896" s="11" t="s">
        <v>25630</v>
      </c>
      <c r="N896" s="141" t="str">
        <f>_xlfn.XLOOKUP(D896,[1]!Data[CEDULA],[1]!Data[EPS/SURA],"No Existe",0,1)</f>
        <v>EPS/SURA</v>
      </c>
      <c r="O896" s="5">
        <f>YEAR(Data[[#This Row],[F. INICIO]])</f>
        <v>2016</v>
      </c>
      <c r="P896" s="19">
        <v>42544</v>
      </c>
      <c r="Q896" s="19">
        <v>42544</v>
      </c>
      <c r="R896" s="11" t="s">
        <v>71</v>
      </c>
      <c r="S896" s="92" t="str">
        <f>IF(Data[[#This Row],[TIPO DE INCAPACIDAD]]="LICENCIA DE PATERNIDAD","Licencia de paternidad",IF(Data[[#This Row],[TIPO DE INCAPACIDAD]]="LICENCIA DE LUTO","Licencia de Luto",_xlfn.IFNA(VLOOKUP(R896,'CIE-10 PARA RIPS'!$A$6:B14061,2,0),"No especificado")))</f>
        <v>Cefalea</v>
      </c>
      <c r="T896" t="str">
        <f>IF(P896&lt;&gt;"", IF(P896&gt;0, IF(P896&lt;=DATE(YEAR(P896),MONTH(P896),DAY(P896)), IF(P896&gt;=DATE(YEAR(P896),MONTH(P896),1), IF(K896&gt;10, C896, IF(SUMIFS($K:$K, $C:$C, C896, $P:$P, "&gt;="&amp;DATE(YEAR(P896),MONTH(P896),1), $P:$P, "&lt;="&amp;EOMONTH(P896,0))&gt;10, C896, "")), ""))), "")</f>
        <v>ESTEFANIA MARIA ORTEGA TOVAR</v>
      </c>
      <c r="U896">
        <f>IF(AND(P896&lt;&gt;"", P896&gt;=DATE(YEAR(P896),MONTH(P896),1), SUMIFS($K:$K, $C:$C, C896, $P:$P, "&gt;="&amp;DATE(YEAR(P896),MONTH(P896),1), $P:$P, "&lt;="&amp;EOMONTH(P896,0))&gt;10), K896, "")</f>
        <v>1</v>
      </c>
      <c r="V896">
        <f>IF(AND(P896&lt;&gt;"", P896&gt;=DATE(YEAR(P896),MONTH(P896),1), SUMIFS($K:$K, $C:$C, C896, $P:$P, "&gt;="&amp;DATE(YEAR(P896),MONTH(P896),1), $P:$P, "&lt;="&amp;EOMONTH(P896,0))&gt;10), YEAR(P896), "")</f>
        <v>2016</v>
      </c>
      <c r="W896" t="str">
        <f>IF(AND(P896&lt;&gt;"", P896&gt;=DATE(YEAR(P896),MONTH(P896),1), SUMIFS($K:$K, $C:$C, C896, $P:$P, "&gt;="&amp;DATE(YEAR(P896),MONTH(P896),1), $P:$P, "&lt;="&amp;EOMONTH(P896,0))&gt;10), TEXT(P896, "MMMM"), "")</f>
        <v>junio</v>
      </c>
      <c r="X896" t="str" cm="1">
        <f t="array" ref="X896">IF(AND(P896&lt;&gt;"", P896&gt;=DATE(YEAR(P896),MONTH(P896),1), SUMIFS($K:$K, $C:$C, C896, $P:$P, "&gt;="&amp;DATE(YEAR(P896),MONTH(P896),1), $P:$P, "&lt;="&amp;EOMONTH(P896,0))&gt;10), _xlfn.TEXTJOIN(", ", TRUE, _xlfn._xlws.FILTER($R:$R, ($C:$C=C896) * ($P:$P&gt;=DATE(YEAR(P896),MONTH(P896),1)) * ($P:$P&lt;=EOMONTH(P896,0)))), "")</f>
        <v>A084, O200, R51X, K580, O200, O200, R102, R102</v>
      </c>
      <c r="Y896" t="str" cm="1">
        <f t="array" ref="Y896">IF(AND(P896&lt;&gt;"", P896&gt;=DATE(YEAR(P896),MONTH(P896),1), SUMIFS($K:$K, $C:$C, C896, $P:$P, "&gt;="&amp;DATE(YEAR(P896),MONTH(P896),1), $P:$P, "&lt;="&amp;EOMONTH(P896,0))&gt;10), _xlfn.TEXTJOIN(", ", TRUE, _xlfn._xlws.FILTER($S:$S, ($C:$C=C896) * ($P:$P&gt;=DATE(YEAR(P896),MONTH(P896),1)) * ($P:$P&lt;=EOMONTH(P896,0)))), "")</f>
        <v>Infeccion intestinal viral, sin otra especificacion, Amenaza de aborto, Cefalea, Enfermedades del sistma digestivo, Amenaza de aborto, Amenaza de aborto, Dolor pelvico y perineal, Dolor pelvico y perineal</v>
      </c>
    </row>
    <row r="897" spans="1:25" x14ac:dyDescent="0.25">
      <c r="A897" s="83">
        <v>890</v>
      </c>
      <c r="B897" s="111" t="s">
        <v>26038</v>
      </c>
      <c r="C897" s="159" t="str">
        <f>_xlfn.XLOOKUP(D897,[1]!Data[CEDULA],[1]!Data[Nombre Completo],"No Existe",0,1)</f>
        <v>ESTEFANIA MARIA ORTEGA TOVAR</v>
      </c>
      <c r="D897" s="163">
        <v>1101783204</v>
      </c>
      <c r="E897" s="140">
        <f>IFERROR(_xlfn.NUMBERVALUE(Data[[#This Row],[CEDULA ]],",","."),_xlfn.NUMBERVALUE(Data[[#This Row],[CEDULA ]],".",","))</f>
        <v>1101783204</v>
      </c>
      <c r="F897" s="140" t="str">
        <f>_xlfn.XLOOKUP(E897,[1]!Data[CEDULA],[1]!Data[CARGO],"No Existe",0,1)</f>
        <v>SUPERNUMERARIO(A)</v>
      </c>
      <c r="G897" s="11" t="str">
        <f>_xlfn.XLOOKUP(E897,[1]!Data[CEDULA],[1]!Data[EMPRESA DONDE PRESTA SERVICIO],"No Existe",0,1)</f>
        <v>COMFAMILIAR ATLANTICO</v>
      </c>
      <c r="H897" s="11" t="str">
        <f>_xlfn.XLOOKUP(E897,[1]!Data[CEDULA],[1]!Data[UBICACIÓN],"No Existe",0,1)</f>
        <v>SEDE SPORT GYM</v>
      </c>
      <c r="I897" s="11" t="s">
        <v>25911</v>
      </c>
      <c r="J897" s="111" t="str">
        <f>UPPER(TEXT(Data[[#This Row],[F. INICIO]],"mmmm"))</f>
        <v>JUNIO</v>
      </c>
      <c r="K897" s="13">
        <v>1</v>
      </c>
      <c r="L897" s="11" t="s">
        <v>5</v>
      </c>
      <c r="M897" s="11" t="s">
        <v>25630</v>
      </c>
      <c r="N897" s="141" t="str">
        <f>_xlfn.XLOOKUP(D897,[1]!Data[CEDULA],[1]!Data[EPS/SURA],"No Existe",0,1)</f>
        <v>EPS/SURA</v>
      </c>
      <c r="O897" s="5">
        <f>YEAR(Data[[#This Row],[F. INICIO]])</f>
        <v>2016</v>
      </c>
      <c r="P897" s="19">
        <v>42548</v>
      </c>
      <c r="Q897" s="19">
        <v>42548</v>
      </c>
      <c r="R897" s="11" t="s">
        <v>72</v>
      </c>
      <c r="S897" s="92" t="str">
        <f>IF(Data[[#This Row],[TIPO DE INCAPACIDAD]]="LICENCIA DE PATERNIDAD","Licencia de paternidad",IF(Data[[#This Row],[TIPO DE INCAPACIDAD]]="LICENCIA DE LUTO","Licencia de Luto",_xlfn.IFNA(VLOOKUP(R897,'CIE-10 PARA RIPS'!$A$6:B14062,2,0),"No especificado")))</f>
        <v>Enfermedades del sistma digestivo</v>
      </c>
      <c r="T897" t="str">
        <f>IF(P897&lt;&gt;"", IF(P897&gt;0, IF(P897&lt;=DATE(YEAR(P897),MONTH(P897),DAY(P897)), IF(P897&gt;=DATE(YEAR(P897),MONTH(P897),1), IF(K897&gt;10, C897, IF(SUMIFS($K:$K, $C:$C, C897, $P:$P, "&gt;="&amp;DATE(YEAR(P897),MONTH(P897),1), $P:$P, "&lt;="&amp;EOMONTH(P897,0))&gt;10, C897, "")), ""))), "")</f>
        <v>ESTEFANIA MARIA ORTEGA TOVAR</v>
      </c>
      <c r="U897">
        <f>IF(AND(P897&lt;&gt;"", P897&gt;=DATE(YEAR(P897),MONTH(P897),1), SUMIFS($K:$K, $C:$C, C897, $P:$P, "&gt;="&amp;DATE(YEAR(P897),MONTH(P897),1), $P:$P, "&lt;="&amp;EOMONTH(P897,0))&gt;10), K897, "")</f>
        <v>1</v>
      </c>
      <c r="V897">
        <f>IF(AND(P897&lt;&gt;"", P897&gt;=DATE(YEAR(P897),MONTH(P897),1), SUMIFS($K:$K, $C:$C, C897, $P:$P, "&gt;="&amp;DATE(YEAR(P897),MONTH(P897),1), $P:$P, "&lt;="&amp;EOMONTH(P897,0))&gt;10), YEAR(P897), "")</f>
        <v>2016</v>
      </c>
      <c r="W897" t="str">
        <f>IF(AND(P897&lt;&gt;"", P897&gt;=DATE(YEAR(P897),MONTH(P897),1), SUMIFS($K:$K, $C:$C, C897, $P:$P, "&gt;="&amp;DATE(YEAR(P897),MONTH(P897),1), $P:$P, "&lt;="&amp;EOMONTH(P897,0))&gt;10), TEXT(P897, "MMMM"), "")</f>
        <v>junio</v>
      </c>
      <c r="X897" t="str" cm="1">
        <f t="array" ref="X897">IF(AND(P897&lt;&gt;"", P897&gt;=DATE(YEAR(P897),MONTH(P897),1), SUMIFS($K:$K, $C:$C, C897, $P:$P, "&gt;="&amp;DATE(YEAR(P897),MONTH(P897),1), $P:$P, "&lt;="&amp;EOMONTH(P897,0))&gt;10), _xlfn.TEXTJOIN(", ", TRUE, _xlfn._xlws.FILTER($R:$R, ($C:$C=C897) * ($P:$P&gt;=DATE(YEAR(P897),MONTH(P897),1)) * ($P:$P&lt;=EOMONTH(P897,0)))), "")</f>
        <v>A084, O200, R51X, K580, O200, O200, R102, R102</v>
      </c>
      <c r="Y897" t="str" cm="1">
        <f t="array" ref="Y897">IF(AND(P897&lt;&gt;"", P897&gt;=DATE(YEAR(P897),MONTH(P897),1), SUMIFS($K:$K, $C:$C, C897, $P:$P, "&gt;="&amp;DATE(YEAR(P897),MONTH(P897),1), $P:$P, "&lt;="&amp;EOMONTH(P897,0))&gt;10), _xlfn.TEXTJOIN(", ", TRUE, _xlfn._xlws.FILTER($S:$S, ($C:$C=C897) * ($P:$P&gt;=DATE(YEAR(P897),MONTH(P897),1)) * ($P:$P&lt;=EOMONTH(P897,0)))), "")</f>
        <v>Infeccion intestinal viral, sin otra especificacion, Amenaza de aborto, Cefalea, Enfermedades del sistma digestivo, Amenaza de aborto, Amenaza de aborto, Dolor pelvico y perineal, Dolor pelvico y perineal</v>
      </c>
    </row>
    <row r="898" spans="1:25" x14ac:dyDescent="0.25">
      <c r="A898" s="83">
        <v>891</v>
      </c>
      <c r="B898" s="111" t="s">
        <v>26038</v>
      </c>
      <c r="C898" s="159" t="str">
        <f>_xlfn.XLOOKUP(D898,[1]!Data[CEDULA],[1]!Data[Nombre Completo],"No Existe",0,1)</f>
        <v>ESTEFANIA MARIA ORTEGA TOVAR</v>
      </c>
      <c r="D898" s="163">
        <v>1101783204</v>
      </c>
      <c r="E898" s="140">
        <f>IFERROR(_xlfn.NUMBERVALUE(Data[[#This Row],[CEDULA ]],",","."),_xlfn.NUMBERVALUE(Data[[#This Row],[CEDULA ]],".",","))</f>
        <v>1101783204</v>
      </c>
      <c r="F898" s="140" t="str">
        <f>_xlfn.XLOOKUP(E898,[1]!Data[CEDULA],[1]!Data[CARGO],"No Existe",0,1)</f>
        <v>SUPERNUMERARIO(A)</v>
      </c>
      <c r="G898" s="11" t="str">
        <f>_xlfn.XLOOKUP(E898,[1]!Data[CEDULA],[1]!Data[EMPRESA DONDE PRESTA SERVICIO],"No Existe",0,1)</f>
        <v>COMFAMILIAR ATLANTICO</v>
      </c>
      <c r="H898" s="11" t="str">
        <f>_xlfn.XLOOKUP(E898,[1]!Data[CEDULA],[1]!Data[UBICACIÓN],"No Existe",0,1)</f>
        <v>SEDE SPORT GYM</v>
      </c>
      <c r="I898" s="11" t="s">
        <v>25911</v>
      </c>
      <c r="J898" s="111" t="str">
        <f>UPPER(TEXT(Data[[#This Row],[F. INICIO]],"mmmm"))</f>
        <v>JULIO</v>
      </c>
      <c r="K898" s="13">
        <v>3</v>
      </c>
      <c r="L898" s="11" t="s">
        <v>5</v>
      </c>
      <c r="M898" s="11" t="s">
        <v>25630</v>
      </c>
      <c r="N898" s="141" t="str">
        <f>_xlfn.XLOOKUP(D898,[1]!Data[CEDULA],[1]!Data[EPS/SURA],"No Existe",0,1)</f>
        <v>EPS/SURA</v>
      </c>
      <c r="O898" s="5">
        <f>YEAR(Data[[#This Row],[F. INICIO]])</f>
        <v>2016</v>
      </c>
      <c r="P898" s="19">
        <v>42557</v>
      </c>
      <c r="Q898" s="17">
        <v>42529</v>
      </c>
      <c r="R898" s="9" t="s">
        <v>73</v>
      </c>
      <c r="S898" s="92" t="str">
        <f>IF(Data[[#This Row],[TIPO DE INCAPACIDAD]]="LICENCIA DE PATERNIDAD","Licencia de paternidad",IF(Data[[#This Row],[TIPO DE INCAPACIDAD]]="LICENCIA DE LUTO","Licencia de Luto",_xlfn.IFNA(VLOOKUP(R898,'CIE-10 PARA RIPS'!$A$6:B14063,2,0),"No especificado")))</f>
        <v>Infeccion de vias urinarias, sitio no especificado</v>
      </c>
      <c r="T898" t="str">
        <f>IF(P898&lt;&gt;"", IF(P898&gt;0, IF(P898&lt;=DATE(YEAR(P898),MONTH(P898),DAY(P898)), IF(P898&gt;=DATE(YEAR(P898),MONTH(P898),1), IF(K898&gt;10, C898, IF(SUMIFS($K:$K, $C:$C, C898, $P:$P, "&gt;="&amp;DATE(YEAR(P898),MONTH(P898),1), $P:$P, "&lt;="&amp;EOMONTH(P898,0))&gt;10, C898, "")), ""))), "")</f>
        <v>ESTEFANIA MARIA ORTEGA TOVAR</v>
      </c>
      <c r="U898">
        <f>IF(AND(P898&lt;&gt;"", P898&gt;=DATE(YEAR(P898),MONTH(P898),1), SUMIFS($K:$K, $C:$C, C898, $P:$P, "&gt;="&amp;DATE(YEAR(P898),MONTH(P898),1), $P:$P, "&lt;="&amp;EOMONTH(P898,0))&gt;10), K898, "")</f>
        <v>3</v>
      </c>
      <c r="V898">
        <f>IF(AND(P898&lt;&gt;"", P898&gt;=DATE(YEAR(P898),MONTH(P898),1), SUMIFS($K:$K, $C:$C, C898, $P:$P, "&gt;="&amp;DATE(YEAR(P898),MONTH(P898),1), $P:$P, "&lt;="&amp;EOMONTH(P898,0))&gt;10), YEAR(P898), "")</f>
        <v>2016</v>
      </c>
      <c r="W898" t="str">
        <f>IF(AND(P898&lt;&gt;"", P898&gt;=DATE(YEAR(P898),MONTH(P898),1), SUMIFS($K:$K, $C:$C, C898, $P:$P, "&gt;="&amp;DATE(YEAR(P898),MONTH(P898),1), $P:$P, "&lt;="&amp;EOMONTH(P898,0))&gt;10), TEXT(P898, "MMMM"), "")</f>
        <v>julio</v>
      </c>
      <c r="X898" t="str" cm="1">
        <f t="array" ref="X898">IF(AND(P898&lt;&gt;"", P898&gt;=DATE(YEAR(P898),MONTH(P898),1), SUMIFS($K:$K, $C:$C, C898, $P:$P, "&gt;="&amp;DATE(YEAR(P898),MONTH(P898),1), $P:$P, "&lt;="&amp;EOMONTH(P898,0))&gt;10), _xlfn.TEXTJOIN(", ", TRUE, _xlfn._xlws.FILTER($R:$R, ($C:$C=C898) * ($P:$P&gt;=DATE(YEAR(P898),MONTH(P898),1)) * ($P:$P&lt;=EOMONTH(P898,0)))), "")</f>
        <v>J069, J209, A09X, J069, N390, O266</v>
      </c>
      <c r="Y898" t="str" cm="1">
        <f t="array" ref="Y898">IF(AND(P898&lt;&gt;"", P898&gt;=DATE(YEAR(P898),MONTH(P898),1), SUMIFS($K:$K, $C:$C, C898, $P:$P, "&gt;="&amp;DATE(YEAR(P898),MONTH(P898),1), $P:$P, "&lt;="&amp;EOMONTH(P898,0))&gt;10), _xlfn.TEXTJOIN(", ", TRUE, _xlfn._xlws.FILTER($S:$S, ($C:$C=C898) * ($P:$P&gt;=DATE(YEAR(P898),MONTH(P898),1)) * ($P:$P&lt;=EOMONTH(P898,0)))), "")</f>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v>
      </c>
    </row>
    <row r="899" spans="1:25" ht="30" x14ac:dyDescent="0.25">
      <c r="A899" s="83">
        <v>892</v>
      </c>
      <c r="B899" s="111" t="s">
        <v>26038</v>
      </c>
      <c r="C899" s="159" t="str">
        <f>_xlfn.XLOOKUP(D899,[1]!Data[CEDULA],[1]!Data[Nombre Completo],"No Existe",0,1)</f>
        <v>ESTEFANIA MARIA ORTEGA TOVAR</v>
      </c>
      <c r="D899" s="163">
        <v>1101783204</v>
      </c>
      <c r="E899" s="140">
        <f>IFERROR(_xlfn.NUMBERVALUE(Data[[#This Row],[CEDULA ]],",","."),_xlfn.NUMBERVALUE(Data[[#This Row],[CEDULA ]],".",","))</f>
        <v>1101783204</v>
      </c>
      <c r="F899" s="140" t="str">
        <f>_xlfn.XLOOKUP(E899,[1]!Data[CEDULA],[1]!Data[CARGO],"No Existe",0,1)</f>
        <v>SUPERNUMERARIO(A)</v>
      </c>
      <c r="G899" s="11" t="str">
        <f>_xlfn.XLOOKUP(E899,[1]!Data[CEDULA],[1]!Data[EMPRESA DONDE PRESTA SERVICIO],"No Existe",0,1)</f>
        <v>COMFAMILIAR ATLANTICO</v>
      </c>
      <c r="H899" s="11" t="str">
        <f>_xlfn.XLOOKUP(E899,[1]!Data[CEDULA],[1]!Data[UBICACIÓN],"No Existe",0,1)</f>
        <v>SEDE SPORT GYM</v>
      </c>
      <c r="I899" s="11" t="s">
        <v>25911</v>
      </c>
      <c r="J899" s="111" t="str">
        <f>UPPER(TEXT(Data[[#This Row],[F. INICIO]],"mmmm"))</f>
        <v>JULIO</v>
      </c>
      <c r="K899" s="13">
        <v>7</v>
      </c>
      <c r="L899" s="11" t="s">
        <v>5</v>
      </c>
      <c r="M899" s="11" t="s">
        <v>25630</v>
      </c>
      <c r="N899" s="141" t="str">
        <f>_xlfn.XLOOKUP(D899,[1]!Data[CEDULA],[1]!Data[EPS/SURA],"No Existe",0,1)</f>
        <v>EPS/SURA</v>
      </c>
      <c r="O899" s="5">
        <f>YEAR(Data[[#This Row],[F. INICIO]])</f>
        <v>2016</v>
      </c>
      <c r="P899" s="19">
        <v>42562</v>
      </c>
      <c r="Q899" s="17">
        <v>42568</v>
      </c>
      <c r="R899" s="11" t="s">
        <v>74</v>
      </c>
      <c r="S899" s="92" t="str">
        <f>IF(Data[[#This Row],[TIPO DE INCAPACIDAD]]="LICENCIA DE PATERNIDAD","Licencia de paternidad",IF(Data[[#This Row],[TIPO DE INCAPACIDAD]]="LICENCIA DE LUTO","Licencia de Luto",_xlfn.IFNA(VLOOKUP(R899,'CIE-10 PARA RIPS'!$A$6:B14064,2,0),"No especificado")))</f>
        <v>Trastornos del higado en el embarazo, el parto y el puerperio</v>
      </c>
      <c r="T899" t="str">
        <f>IF(P899&lt;&gt;"", IF(P899&gt;0, IF(P899&lt;=DATE(YEAR(P899),MONTH(P899),DAY(P899)), IF(P899&gt;=DATE(YEAR(P899),MONTH(P899),1), IF(K899&gt;10, C899, IF(SUMIFS($K:$K, $C:$C, C899, $P:$P, "&gt;="&amp;DATE(YEAR(P899),MONTH(P899),1), $P:$P, "&lt;="&amp;EOMONTH(P899,0))&gt;10, C899, "")), ""))), "")</f>
        <v>ESTEFANIA MARIA ORTEGA TOVAR</v>
      </c>
      <c r="U899">
        <f>IF(AND(P899&lt;&gt;"", P899&gt;=DATE(YEAR(P899),MONTH(P899),1), SUMIFS($K:$K, $C:$C, C899, $P:$P, "&gt;="&amp;DATE(YEAR(P899),MONTH(P899),1), $P:$P, "&lt;="&amp;EOMONTH(P899,0))&gt;10), K899, "")</f>
        <v>7</v>
      </c>
      <c r="V899">
        <f>IF(AND(P899&lt;&gt;"", P899&gt;=DATE(YEAR(P899),MONTH(P899),1), SUMIFS($K:$K, $C:$C, C899, $P:$P, "&gt;="&amp;DATE(YEAR(P899),MONTH(P899),1), $P:$P, "&lt;="&amp;EOMONTH(P899,0))&gt;10), YEAR(P899), "")</f>
        <v>2016</v>
      </c>
      <c r="W899" t="str">
        <f>IF(AND(P899&lt;&gt;"", P899&gt;=DATE(YEAR(P899),MONTH(P899),1), SUMIFS($K:$K, $C:$C, C899, $P:$P, "&gt;="&amp;DATE(YEAR(P899),MONTH(P899),1), $P:$P, "&lt;="&amp;EOMONTH(P899,0))&gt;10), TEXT(P899, "MMMM"), "")</f>
        <v>julio</v>
      </c>
      <c r="X899" t="str" cm="1">
        <f t="array" ref="X899">IF(AND(P899&lt;&gt;"", P899&gt;=DATE(YEAR(P899),MONTH(P899),1), SUMIFS($K:$K, $C:$C, C899, $P:$P, "&gt;="&amp;DATE(YEAR(P899),MONTH(P899),1), $P:$P, "&lt;="&amp;EOMONTH(P899,0))&gt;10), _xlfn.TEXTJOIN(", ", TRUE, _xlfn._xlws.FILTER($R:$R, ($C:$C=C899) * ($P:$P&gt;=DATE(YEAR(P899),MONTH(P899),1)) * ($P:$P&lt;=EOMONTH(P899,0)))), "")</f>
        <v>J069, J209, A09X, J069, N390, O266</v>
      </c>
      <c r="Y899" t="str" cm="1">
        <f t="array" ref="Y899">IF(AND(P899&lt;&gt;"", P899&gt;=DATE(YEAR(P899),MONTH(P899),1), SUMIFS($K:$K, $C:$C, C899, $P:$P, "&gt;="&amp;DATE(YEAR(P899),MONTH(P899),1), $P:$P, "&lt;="&amp;EOMONTH(P899,0))&gt;10), _xlfn.TEXTJOIN(", ", TRUE, _xlfn._xlws.FILTER($S:$S, ($C:$C=C899) * ($P:$P&gt;=DATE(YEAR(P899),MONTH(P899),1)) * ($P:$P&lt;=EOMONTH(P899,0)))), "")</f>
        <v>Infeccion aguda de las vias respiratorias superiores, no especificada, Bronquitis aguda, no especificada, Diarrea y gastroenteritis de presunto origen infeccioso, Infeccion aguda de las vias respiratorias superiores, no especificada, Infeccion de vias urinarias, sitio no especificado, Trastornos del higado en el embarazo, el parto y el puerperio</v>
      </c>
    </row>
    <row r="900" spans="1:25" x14ac:dyDescent="0.25">
      <c r="A900" s="83">
        <v>893</v>
      </c>
      <c r="B900" s="111" t="s">
        <v>26038</v>
      </c>
      <c r="C900" s="159" t="str">
        <f>_xlfn.XLOOKUP(D900,[1]!Data[CEDULA],[1]!Data[Nombre Completo],"No Existe",0,1)</f>
        <v>ESTEFANIA MARIA ORTEGA TOVAR</v>
      </c>
      <c r="D900" s="163">
        <v>1101783204</v>
      </c>
      <c r="E900" s="140">
        <f>IFERROR(_xlfn.NUMBERVALUE(Data[[#This Row],[CEDULA ]],",","."),_xlfn.NUMBERVALUE(Data[[#This Row],[CEDULA ]],".",","))</f>
        <v>1101783204</v>
      </c>
      <c r="F900" s="140" t="str">
        <f>_xlfn.XLOOKUP(E900,[1]!Data[CEDULA],[1]!Data[CARGO],"No Existe",0,1)</f>
        <v>SUPERNUMERARIO(A)</v>
      </c>
      <c r="G900" s="11" t="str">
        <f>_xlfn.XLOOKUP(E900,[1]!Data[CEDULA],[1]!Data[EMPRESA DONDE PRESTA SERVICIO],"No Existe",0,1)</f>
        <v>COMFAMILIAR ATLANTICO</v>
      </c>
      <c r="H900" s="11" t="str">
        <f>_xlfn.XLOOKUP(E900,[1]!Data[CEDULA],[1]!Data[UBICACIÓN],"No Existe",0,1)</f>
        <v>SEDE SPORT GYM</v>
      </c>
      <c r="I900" s="11" t="s">
        <v>25911</v>
      </c>
      <c r="J900" s="111" t="str">
        <f>UPPER(TEXT(Data[[#This Row],[F. INICIO]],"mmmm"))</f>
        <v>MAYO</v>
      </c>
      <c r="K900" s="13">
        <v>1</v>
      </c>
      <c r="L900" s="11" t="s">
        <v>5</v>
      </c>
      <c r="M900" s="11" t="s">
        <v>25630</v>
      </c>
      <c r="N900" s="141" t="str">
        <f>_xlfn.XLOOKUP(D900,[1]!Data[CEDULA],[1]!Data[EPS/SURA],"No Existe",0,1)</f>
        <v>EPS/SURA</v>
      </c>
      <c r="O900" s="5">
        <f>YEAR(Data[[#This Row],[F. INICIO]])</f>
        <v>2016</v>
      </c>
      <c r="P900" s="19">
        <v>42521</v>
      </c>
      <c r="Q900" s="19">
        <v>42521</v>
      </c>
      <c r="R900" s="11" t="s">
        <v>70</v>
      </c>
      <c r="S900" s="92" t="str">
        <f>IF(Data[[#This Row],[TIPO DE INCAPACIDAD]]="LICENCIA DE PATERNIDAD","Licencia de paternidad",IF(Data[[#This Row],[TIPO DE INCAPACIDAD]]="LICENCIA DE LUTO","Licencia de Luto",_xlfn.IFNA(VLOOKUP(R900,'CIE-10 PARA RIPS'!$A$6:B14065,2,0),"No especificado")))</f>
        <v>Amenaza de aborto</v>
      </c>
      <c r="T900" t="str">
        <f>IF(P900&lt;&gt;"", IF(P900&gt;0, IF(P900&lt;=DATE(YEAR(P900),MONTH(P900),DAY(P900)), IF(P900&gt;=DATE(YEAR(P900),MONTH(P900),1), IF(K900&gt;10, C900, IF(SUMIFS($K:$K, $C:$C, C900, $P:$P, "&gt;="&amp;DATE(YEAR(P900),MONTH(P900),1), $P:$P, "&lt;="&amp;EOMONTH(P900,0))&gt;10, C900, "")), ""))), "")</f>
        <v>ESTEFANIA MARIA ORTEGA TOVAR</v>
      </c>
      <c r="U900">
        <f>IF(AND(P900&lt;&gt;"", P900&gt;=DATE(YEAR(P900),MONTH(P900),1), SUMIFS($K:$K, $C:$C, C900, $P:$P, "&gt;="&amp;DATE(YEAR(P900),MONTH(P900),1), $P:$P, "&lt;="&amp;EOMONTH(P900,0))&gt;10), K900, "")</f>
        <v>1</v>
      </c>
      <c r="V900">
        <f>IF(AND(P900&lt;&gt;"", P900&gt;=DATE(YEAR(P900),MONTH(P900),1), SUMIFS($K:$K, $C:$C, C900, $P:$P, "&gt;="&amp;DATE(YEAR(P900),MONTH(P900),1), $P:$P, "&lt;="&amp;EOMONTH(P900,0))&gt;10), YEAR(P900), "")</f>
        <v>2016</v>
      </c>
      <c r="W900" t="str">
        <f>IF(AND(P900&lt;&gt;"", P900&gt;=DATE(YEAR(P900),MONTH(P900),1), SUMIFS($K:$K, $C:$C, C900, $P:$P, "&gt;="&amp;DATE(YEAR(P900),MONTH(P900),1), $P:$P, "&lt;="&amp;EOMONTH(P900,0))&gt;10), TEXT(P900, "MMMM"), "")</f>
        <v>mayo</v>
      </c>
      <c r="X900" t="str" cm="1">
        <f t="array" ref="X900">IF(AND(P900&lt;&gt;"", P900&gt;=DATE(YEAR(P900),MONTH(P900),1), SUMIFS($K:$K, $C:$C, C900, $P:$P, "&gt;="&amp;DATE(YEAR(P900),MONTH(P900),1), $P:$P, "&lt;="&amp;EOMONTH(P900,0))&gt;10), _xlfn.TEXTJOIN(", ", TRUE, _xlfn._xlws.FILTER($R:$R, ($C:$C=C900) * ($P:$P&gt;=DATE(YEAR(P900),MONTH(P900),1)) * ($P:$P&lt;=EOMONTH(P900,0)))), "")</f>
        <v>O717, O200, O717, O200, O200, O200, R102, O717, O200</v>
      </c>
      <c r="Y900" t="str" cm="1">
        <f t="array" ref="Y900">IF(AND(P900&lt;&gt;"", P900&gt;=DATE(YEAR(P900),MONTH(P900),1), SUMIFS($K:$K, $C:$C, C900, $P:$P, "&gt;="&amp;DATE(YEAR(P900),MONTH(P900),1), $P:$P, "&lt;="&amp;EOMONTH(P900,0))&gt;10), _xlfn.TEXTJOIN(", ", TRUE, _xlfn._xlws.FILTER($S:$S, ($C:$C=C900) * ($P:$P&gt;=DATE(YEAR(P900),MONTH(P900),1)) * ($P:$P&lt;=EOMONTH(P900,0)))), "")</f>
        <v>Hematoma obstetrico de la pelvis, Amenaza de aborto, Hematoma obstetrico de la pelvis, Amenaza de aborto, Amenaza de aborto, Amenaza de aborto, Dolor pelvico y perineal, Hematoma obstetrico de la pelvis, Amenaza de aborto</v>
      </c>
    </row>
    <row r="901" spans="1:25" x14ac:dyDescent="0.25">
      <c r="A901" s="83">
        <v>894</v>
      </c>
      <c r="B901" s="111" t="s">
        <v>26038</v>
      </c>
      <c r="C901" s="159" t="str">
        <f>_xlfn.XLOOKUP(D901,[1]!Data[CEDULA],[1]!Data[Nombre Completo],"No Existe",0,1)</f>
        <v>ESTEFANIA MARIA ORTEGA TOVAR</v>
      </c>
      <c r="D901" s="163">
        <v>1101783204</v>
      </c>
      <c r="E901" s="140">
        <f>IFERROR(_xlfn.NUMBERVALUE(Data[[#This Row],[CEDULA ]],",","."),_xlfn.NUMBERVALUE(Data[[#This Row],[CEDULA ]],".",","))</f>
        <v>1101783204</v>
      </c>
      <c r="F901" s="140" t="str">
        <f>_xlfn.XLOOKUP(E901,[1]!Data[CEDULA],[1]!Data[CARGO],"No Existe",0,1)</f>
        <v>SUPERNUMERARIO(A)</v>
      </c>
      <c r="G901" s="11" t="str">
        <f>_xlfn.XLOOKUP(E901,[1]!Data[CEDULA],[1]!Data[EMPRESA DONDE PRESTA SERVICIO],"No Existe",0,1)</f>
        <v>COMFAMILIAR ATLANTICO</v>
      </c>
      <c r="H901" s="11" t="str">
        <f>_xlfn.XLOOKUP(E901,[1]!Data[CEDULA],[1]!Data[UBICACIÓN],"No Existe",0,1)</f>
        <v>SEDE SPORT GYM</v>
      </c>
      <c r="I901" s="11" t="s">
        <v>25911</v>
      </c>
      <c r="J901" s="111" t="str">
        <f>UPPER(TEXT(Data[[#This Row],[F. INICIO]],"mmmm"))</f>
        <v>JUNIO</v>
      </c>
      <c r="K901" s="25">
        <v>4</v>
      </c>
      <c r="L901" s="11" t="s">
        <v>5</v>
      </c>
      <c r="M901" s="11" t="s">
        <v>25630</v>
      </c>
      <c r="N901" s="141" t="str">
        <f>_xlfn.XLOOKUP(D901,[1]!Data[CEDULA],[1]!Data[EPS/SURA],"No Existe",0,1)</f>
        <v>EPS/SURA</v>
      </c>
      <c r="O901" s="5">
        <f>YEAR(Data[[#This Row],[F. INICIO]])</f>
        <v>2016</v>
      </c>
      <c r="P901" s="19">
        <v>42522</v>
      </c>
      <c r="Q901" s="7">
        <v>42525</v>
      </c>
      <c r="R901" s="11" t="s">
        <v>70</v>
      </c>
      <c r="S901" s="92" t="str">
        <f>IF(Data[[#This Row],[TIPO DE INCAPACIDAD]]="LICENCIA DE PATERNIDAD","Licencia de paternidad",IF(Data[[#This Row],[TIPO DE INCAPACIDAD]]="LICENCIA DE LUTO","Licencia de Luto",_xlfn.IFNA(VLOOKUP(R901,'CIE-10 PARA RIPS'!$A$6:B14066,2,0),"No especificado")))</f>
        <v>Amenaza de aborto</v>
      </c>
      <c r="T901" t="str">
        <f>IF(P901&lt;&gt;"", IF(P901&gt;0, IF(P901&lt;=DATE(YEAR(P901),MONTH(P901),DAY(P901)), IF(P901&gt;=DATE(YEAR(P901),MONTH(P901),1), IF(K901&gt;10, C901, IF(SUMIFS($K:$K, $C:$C, C901, $P:$P, "&gt;="&amp;DATE(YEAR(P901),MONTH(P901),1), $P:$P, "&lt;="&amp;EOMONTH(P901,0))&gt;10, C901, "")), ""))), "")</f>
        <v>ESTEFANIA MARIA ORTEGA TOVAR</v>
      </c>
      <c r="U901">
        <f>IF(AND(P901&lt;&gt;"", P901&gt;=DATE(YEAR(P901),MONTH(P901),1), SUMIFS($K:$K, $C:$C, C901, $P:$P, "&gt;="&amp;DATE(YEAR(P901),MONTH(P901),1), $P:$P, "&lt;="&amp;EOMONTH(P901,0))&gt;10), K901, "")</f>
        <v>4</v>
      </c>
      <c r="V901">
        <f>IF(AND(P901&lt;&gt;"", P901&gt;=DATE(YEAR(P901),MONTH(P901),1), SUMIFS($K:$K, $C:$C, C901, $P:$P, "&gt;="&amp;DATE(YEAR(P901),MONTH(P901),1), $P:$P, "&lt;="&amp;EOMONTH(P901,0))&gt;10), YEAR(P901), "")</f>
        <v>2016</v>
      </c>
      <c r="W901" t="str">
        <f>IF(AND(P901&lt;&gt;"", P901&gt;=DATE(YEAR(P901),MONTH(P901),1), SUMIFS($K:$K, $C:$C, C901, $P:$P, "&gt;="&amp;DATE(YEAR(P901),MONTH(P901),1), $P:$P, "&lt;="&amp;EOMONTH(P901,0))&gt;10), TEXT(P901, "MMMM"), "")</f>
        <v>junio</v>
      </c>
      <c r="X901" t="str" cm="1">
        <f t="array" ref="X901">IF(AND(P901&lt;&gt;"", P901&gt;=DATE(YEAR(P901),MONTH(P901),1), SUMIFS($K:$K, $C:$C, C901, $P:$P, "&gt;="&amp;DATE(YEAR(P901),MONTH(P901),1), $P:$P, "&lt;="&amp;EOMONTH(P901,0))&gt;10), _xlfn.TEXTJOIN(", ", TRUE, _xlfn._xlws.FILTER($R:$R, ($C:$C=C901) * ($P:$P&gt;=DATE(YEAR(P901),MONTH(P901),1)) * ($P:$P&lt;=EOMONTH(P901,0)))), "")</f>
        <v>A084, O200, R51X, K580, O200, O200, R102, R102</v>
      </c>
      <c r="Y901" t="str" cm="1">
        <f t="array" ref="Y901">IF(AND(P901&lt;&gt;"", P901&gt;=DATE(YEAR(P901),MONTH(P901),1), SUMIFS($K:$K, $C:$C, C901, $P:$P, "&gt;="&amp;DATE(YEAR(P901),MONTH(P901),1), $P:$P, "&lt;="&amp;EOMONTH(P901,0))&gt;10), _xlfn.TEXTJOIN(", ", TRUE, _xlfn._xlws.FILTER($S:$S, ($C:$C=C901) * ($P:$P&gt;=DATE(YEAR(P901),MONTH(P901),1)) * ($P:$P&lt;=EOMONTH(P901,0)))), "")</f>
        <v>Infeccion intestinal viral, sin otra especificacion, Amenaza de aborto, Cefalea, Enfermedades del sistma digestivo, Amenaza de aborto, Amenaza de aborto, Dolor pelvico y perineal, Dolor pelvico y perineal</v>
      </c>
    </row>
    <row r="902" spans="1:25" x14ac:dyDescent="0.25">
      <c r="A902" s="83">
        <v>895</v>
      </c>
      <c r="B902" s="111" t="s">
        <v>26038</v>
      </c>
      <c r="C902" s="159" t="str">
        <f>_xlfn.XLOOKUP(D902,[1]!Data[CEDULA],[1]!Data[Nombre Completo],"No Existe",0,1)</f>
        <v>ESTEFANIA MARIA ORTEGA TOVAR</v>
      </c>
      <c r="D902" s="163">
        <v>1101783204</v>
      </c>
      <c r="E902" s="140">
        <f>IFERROR(_xlfn.NUMBERVALUE(Data[[#This Row],[CEDULA ]],",","."),_xlfn.NUMBERVALUE(Data[[#This Row],[CEDULA ]],".",","))</f>
        <v>1101783204</v>
      </c>
      <c r="F902" s="140" t="str">
        <f>_xlfn.XLOOKUP(E902,[1]!Data[CEDULA],[1]!Data[CARGO],"No Existe",0,1)</f>
        <v>SUPERNUMERARIO(A)</v>
      </c>
      <c r="G902" s="11" t="str">
        <f>_xlfn.XLOOKUP(E902,[1]!Data[CEDULA],[1]!Data[EMPRESA DONDE PRESTA SERVICIO],"No Existe",0,1)</f>
        <v>COMFAMILIAR ATLANTICO</v>
      </c>
      <c r="H902" s="11" t="str">
        <f>_xlfn.XLOOKUP(E902,[1]!Data[CEDULA],[1]!Data[UBICACIÓN],"No Existe",0,1)</f>
        <v>SEDE SPORT GYM</v>
      </c>
      <c r="I902" s="11" t="s">
        <v>25911</v>
      </c>
      <c r="J902" s="111" t="str">
        <f>UPPER(TEXT(Data[[#This Row],[F. INICIO]],"mmmm"))</f>
        <v>JUNIO</v>
      </c>
      <c r="K902" s="25">
        <v>5</v>
      </c>
      <c r="L902" s="11" t="s">
        <v>5</v>
      </c>
      <c r="M902" s="11" t="s">
        <v>25630</v>
      </c>
      <c r="N902" s="141" t="str">
        <f>_xlfn.XLOOKUP(D902,[1]!Data[CEDULA],[1]!Data[EPS/SURA],"No Existe",0,1)</f>
        <v>EPS/SURA</v>
      </c>
      <c r="O902" s="5">
        <f>YEAR(Data[[#This Row],[F. INICIO]])</f>
        <v>2016</v>
      </c>
      <c r="P902" s="19">
        <v>42528</v>
      </c>
      <c r="Q902" s="7">
        <v>42532</v>
      </c>
      <c r="R902" s="11" t="s">
        <v>70</v>
      </c>
      <c r="S902" s="92" t="str">
        <f>IF(Data[[#This Row],[TIPO DE INCAPACIDAD]]="LICENCIA DE PATERNIDAD","Licencia de paternidad",IF(Data[[#This Row],[TIPO DE INCAPACIDAD]]="LICENCIA DE LUTO","Licencia de Luto",_xlfn.IFNA(VLOOKUP(R902,'CIE-10 PARA RIPS'!$A$6:B14067,2,0),"No especificado")))</f>
        <v>Amenaza de aborto</v>
      </c>
      <c r="T902" t="str">
        <f>IF(P902&lt;&gt;"", IF(P902&gt;0, IF(P902&lt;=DATE(YEAR(P902),MONTH(P902),DAY(P902)), IF(P902&gt;=DATE(YEAR(P902),MONTH(P902),1), IF(K902&gt;10, C902, IF(SUMIFS($K:$K, $C:$C, C902, $P:$P, "&gt;="&amp;DATE(YEAR(P902),MONTH(P902),1), $P:$P, "&lt;="&amp;EOMONTH(P902,0))&gt;10, C902, "")), ""))), "")</f>
        <v>ESTEFANIA MARIA ORTEGA TOVAR</v>
      </c>
      <c r="U902">
        <f>IF(AND(P902&lt;&gt;"", P902&gt;=DATE(YEAR(P902),MONTH(P902),1), SUMIFS($K:$K, $C:$C, C902, $P:$P, "&gt;="&amp;DATE(YEAR(P902),MONTH(P902),1), $P:$P, "&lt;="&amp;EOMONTH(P902,0))&gt;10), K902, "")</f>
        <v>5</v>
      </c>
      <c r="V902">
        <f>IF(AND(P902&lt;&gt;"", P902&gt;=DATE(YEAR(P902),MONTH(P902),1), SUMIFS($K:$K, $C:$C, C902, $P:$P, "&gt;="&amp;DATE(YEAR(P902),MONTH(P902),1), $P:$P, "&lt;="&amp;EOMONTH(P902,0))&gt;10), YEAR(P902), "")</f>
        <v>2016</v>
      </c>
      <c r="W902" t="str">
        <f>IF(AND(P902&lt;&gt;"", P902&gt;=DATE(YEAR(P902),MONTH(P902),1), SUMIFS($K:$K, $C:$C, C902, $P:$P, "&gt;="&amp;DATE(YEAR(P902),MONTH(P902),1), $P:$P, "&lt;="&amp;EOMONTH(P902,0))&gt;10), TEXT(P902, "MMMM"), "")</f>
        <v>junio</v>
      </c>
      <c r="X902" t="str" cm="1">
        <f t="array" ref="X902">IF(AND(P902&lt;&gt;"", P902&gt;=DATE(YEAR(P902),MONTH(P902),1), SUMIFS($K:$K, $C:$C, C902, $P:$P, "&gt;="&amp;DATE(YEAR(P902),MONTH(P902),1), $P:$P, "&lt;="&amp;EOMONTH(P902,0))&gt;10), _xlfn.TEXTJOIN(", ", TRUE, _xlfn._xlws.FILTER($R:$R, ($C:$C=C902) * ($P:$P&gt;=DATE(YEAR(P902),MONTH(P902),1)) * ($P:$P&lt;=EOMONTH(P902,0)))), "")</f>
        <v>A084, O200, R51X, K580, O200, O200, R102, R102</v>
      </c>
      <c r="Y902" t="str" cm="1">
        <f t="array" ref="Y902">IF(AND(P902&lt;&gt;"", P902&gt;=DATE(YEAR(P902),MONTH(P902),1), SUMIFS($K:$K, $C:$C, C902, $P:$P, "&gt;="&amp;DATE(YEAR(P902),MONTH(P902),1), $P:$P, "&lt;="&amp;EOMONTH(P902,0))&gt;10), _xlfn.TEXTJOIN(", ", TRUE, _xlfn._xlws.FILTER($S:$S, ($C:$C=C902) * ($P:$P&gt;=DATE(YEAR(P902),MONTH(P902),1)) * ($P:$P&lt;=EOMONTH(P902,0)))), "")</f>
        <v>Infeccion intestinal viral, sin otra especificacion, Amenaza de aborto, Cefalea, Enfermedades del sistma digestivo, Amenaza de aborto, Amenaza de aborto, Dolor pelvico y perineal, Dolor pelvico y perineal</v>
      </c>
    </row>
    <row r="903" spans="1:25" x14ac:dyDescent="0.25">
      <c r="A903" s="83">
        <v>896</v>
      </c>
      <c r="B903" s="111" t="s">
        <v>26038</v>
      </c>
      <c r="C903" s="159" t="str">
        <f>_xlfn.XLOOKUP(D903,[1]!Data[CEDULA],[1]!Data[Nombre Completo],"No Existe",0,1)</f>
        <v>ESTEFANIA MARIA ORTEGA TOVAR</v>
      </c>
      <c r="D903" s="163">
        <v>1101783204</v>
      </c>
      <c r="E903" s="140">
        <f>IFERROR(_xlfn.NUMBERVALUE(Data[[#This Row],[CEDULA ]],",","."),_xlfn.NUMBERVALUE(Data[[#This Row],[CEDULA ]],".",","))</f>
        <v>1101783204</v>
      </c>
      <c r="F903" s="140" t="str">
        <f>_xlfn.XLOOKUP(E903,[1]!Data[CEDULA],[1]!Data[CARGO],"No Existe",0,1)</f>
        <v>SUPERNUMERARIO(A)</v>
      </c>
      <c r="G903" s="11" t="str">
        <f>_xlfn.XLOOKUP(E903,[1]!Data[CEDULA],[1]!Data[EMPRESA DONDE PRESTA SERVICIO],"No Existe",0,1)</f>
        <v>COMFAMILIAR ATLANTICO</v>
      </c>
      <c r="H903" s="11" t="str">
        <f>_xlfn.XLOOKUP(E903,[1]!Data[CEDULA],[1]!Data[UBICACIÓN],"No Existe",0,1)</f>
        <v>SEDE SPORT GYM</v>
      </c>
      <c r="I903" s="11" t="s">
        <v>25911</v>
      </c>
      <c r="J903" s="111" t="str">
        <f>UPPER(TEXT(Data[[#This Row],[F. INICIO]],"mmmm"))</f>
        <v>JUNIO</v>
      </c>
      <c r="K903" s="25">
        <v>1</v>
      </c>
      <c r="L903" s="11" t="s">
        <v>5</v>
      </c>
      <c r="M903" s="11" t="s">
        <v>25630</v>
      </c>
      <c r="N903" s="141" t="str">
        <f>_xlfn.XLOOKUP(D903,[1]!Data[CEDULA],[1]!Data[EPS/SURA],"No Existe",0,1)</f>
        <v>EPS/SURA</v>
      </c>
      <c r="O903" s="5">
        <f>YEAR(Data[[#This Row],[F. INICIO]])</f>
        <v>2016</v>
      </c>
      <c r="P903" s="19">
        <v>42534</v>
      </c>
      <c r="Q903" s="19">
        <v>42534</v>
      </c>
      <c r="R903" s="11" t="s">
        <v>75</v>
      </c>
      <c r="S903" s="92" t="str">
        <f>IF(Data[[#This Row],[TIPO DE INCAPACIDAD]]="LICENCIA DE PATERNIDAD","Licencia de paternidad",IF(Data[[#This Row],[TIPO DE INCAPACIDAD]]="LICENCIA DE LUTO","Licencia de Luto",_xlfn.IFNA(VLOOKUP(R903,'CIE-10 PARA RIPS'!$A$6:B14068,2,0),"No especificado")))</f>
        <v>Dolor pelvico y perineal</v>
      </c>
      <c r="T903" t="str">
        <f>IF(P903&lt;&gt;"", IF(P903&gt;0, IF(P903&lt;=DATE(YEAR(P903),MONTH(P903),DAY(P903)), IF(P903&gt;=DATE(YEAR(P903),MONTH(P903),1), IF(K903&gt;10, C903, IF(SUMIFS($K:$K, $C:$C, C903, $P:$P, "&gt;="&amp;DATE(YEAR(P903),MONTH(P903),1), $P:$P, "&lt;="&amp;EOMONTH(P903,0))&gt;10, C903, "")), ""))), "")</f>
        <v>ESTEFANIA MARIA ORTEGA TOVAR</v>
      </c>
      <c r="U903">
        <f>IF(AND(P903&lt;&gt;"", P903&gt;=DATE(YEAR(P903),MONTH(P903),1), SUMIFS($K:$K, $C:$C, C903, $P:$P, "&gt;="&amp;DATE(YEAR(P903),MONTH(P903),1), $P:$P, "&lt;="&amp;EOMONTH(P903,0))&gt;10), K903, "")</f>
        <v>1</v>
      </c>
      <c r="V903">
        <f>IF(AND(P903&lt;&gt;"", P903&gt;=DATE(YEAR(P903),MONTH(P903),1), SUMIFS($K:$K, $C:$C, C903, $P:$P, "&gt;="&amp;DATE(YEAR(P903),MONTH(P903),1), $P:$P, "&lt;="&amp;EOMONTH(P903,0))&gt;10), YEAR(P903), "")</f>
        <v>2016</v>
      </c>
      <c r="W903" t="str">
        <f>IF(AND(P903&lt;&gt;"", P903&gt;=DATE(YEAR(P903),MONTH(P903),1), SUMIFS($K:$K, $C:$C, C903, $P:$P, "&gt;="&amp;DATE(YEAR(P903),MONTH(P903),1), $P:$P, "&lt;="&amp;EOMONTH(P903,0))&gt;10), TEXT(P903, "MMMM"), "")</f>
        <v>junio</v>
      </c>
      <c r="X903" t="str" cm="1">
        <f t="array" ref="X903">IF(AND(P903&lt;&gt;"", P903&gt;=DATE(YEAR(P903),MONTH(P903),1), SUMIFS($K:$K, $C:$C, C903, $P:$P, "&gt;="&amp;DATE(YEAR(P903),MONTH(P903),1), $P:$P, "&lt;="&amp;EOMONTH(P903,0))&gt;10), _xlfn.TEXTJOIN(", ", TRUE, _xlfn._xlws.FILTER($R:$R, ($C:$C=C903) * ($P:$P&gt;=DATE(YEAR(P903),MONTH(P903),1)) * ($P:$P&lt;=EOMONTH(P903,0)))), "")</f>
        <v>A084, O200, R51X, K580, O200, O200, R102, R102</v>
      </c>
      <c r="Y903" t="str" cm="1">
        <f t="array" ref="Y903">IF(AND(P903&lt;&gt;"", P903&gt;=DATE(YEAR(P903),MONTH(P903),1), SUMIFS($K:$K, $C:$C, C903, $P:$P, "&gt;="&amp;DATE(YEAR(P903),MONTH(P903),1), $P:$P, "&lt;="&amp;EOMONTH(P903,0))&gt;10), _xlfn.TEXTJOIN(", ", TRUE, _xlfn._xlws.FILTER($S:$S, ($C:$C=C903) * ($P:$P&gt;=DATE(YEAR(P903),MONTH(P903),1)) * ($P:$P&lt;=EOMONTH(P903,0)))), "")</f>
        <v>Infeccion intestinal viral, sin otra especificacion, Amenaza de aborto, Cefalea, Enfermedades del sistma digestivo, Amenaza de aborto, Amenaza de aborto, Dolor pelvico y perineal, Dolor pelvico y perineal</v>
      </c>
    </row>
    <row r="904" spans="1:25" x14ac:dyDescent="0.25">
      <c r="A904" s="83">
        <v>897</v>
      </c>
      <c r="B904" s="111" t="s">
        <v>26038</v>
      </c>
      <c r="C904" s="159" t="str">
        <f>_xlfn.XLOOKUP(D904,[1]!Data[CEDULA],[1]!Data[Nombre Completo],"No Existe",0,1)</f>
        <v>ESTEFANIA MARIA ORTEGA TOVAR</v>
      </c>
      <c r="D904" s="163">
        <v>1101783204</v>
      </c>
      <c r="E904" s="140">
        <f>IFERROR(_xlfn.NUMBERVALUE(Data[[#This Row],[CEDULA ]],",","."),_xlfn.NUMBERVALUE(Data[[#This Row],[CEDULA ]],".",","))</f>
        <v>1101783204</v>
      </c>
      <c r="F904" s="140" t="str">
        <f>_xlfn.XLOOKUP(E904,[1]!Data[CEDULA],[1]!Data[CARGO],"No Existe",0,1)</f>
        <v>SUPERNUMERARIO(A)</v>
      </c>
      <c r="G904" s="11" t="str">
        <f>_xlfn.XLOOKUP(E904,[1]!Data[CEDULA],[1]!Data[EMPRESA DONDE PRESTA SERVICIO],"No Existe",0,1)</f>
        <v>COMFAMILIAR ATLANTICO</v>
      </c>
      <c r="H904" s="11" t="str">
        <f>_xlfn.XLOOKUP(E904,[1]!Data[CEDULA],[1]!Data[UBICACIÓN],"No Existe",0,1)</f>
        <v>SEDE SPORT GYM</v>
      </c>
      <c r="I904" s="11" t="s">
        <v>25911</v>
      </c>
      <c r="J904" s="111" t="str">
        <f>UPPER(TEXT(Data[[#This Row],[F. INICIO]],"mmmm"))</f>
        <v>JUNIO</v>
      </c>
      <c r="K904" s="13">
        <v>2</v>
      </c>
      <c r="L904" s="11" t="s">
        <v>5</v>
      </c>
      <c r="M904" s="11" t="s">
        <v>25630</v>
      </c>
      <c r="N904" s="141" t="str">
        <f>_xlfn.XLOOKUP(D904,[1]!Data[CEDULA],[1]!Data[EPS/SURA],"No Existe",0,1)</f>
        <v>EPS/SURA</v>
      </c>
      <c r="O904" s="5">
        <f>YEAR(Data[[#This Row],[F. INICIO]])</f>
        <v>2016</v>
      </c>
      <c r="P904" s="19">
        <v>42536</v>
      </c>
      <c r="Q904" s="7">
        <v>42537</v>
      </c>
      <c r="R904" s="11" t="s">
        <v>75</v>
      </c>
      <c r="S904" s="92" t="str">
        <f>IF(Data[[#This Row],[TIPO DE INCAPACIDAD]]="LICENCIA DE PATERNIDAD","Licencia de paternidad",IF(Data[[#This Row],[TIPO DE INCAPACIDAD]]="LICENCIA DE LUTO","Licencia de Luto",_xlfn.IFNA(VLOOKUP(R904,'CIE-10 PARA RIPS'!$A$6:B14069,2,0),"No especificado")))</f>
        <v>Dolor pelvico y perineal</v>
      </c>
      <c r="T904" t="str">
        <f>IF(P904&lt;&gt;"", IF(P904&gt;0, IF(P904&lt;=DATE(YEAR(P904),MONTH(P904),DAY(P904)), IF(P904&gt;=DATE(YEAR(P904),MONTH(P904),1), IF(K904&gt;10, C904, IF(SUMIFS($K:$K, $C:$C, C904, $P:$P, "&gt;="&amp;DATE(YEAR(P904),MONTH(P904),1), $P:$P, "&lt;="&amp;EOMONTH(P904,0))&gt;10, C904, "")), ""))), "")</f>
        <v>ESTEFANIA MARIA ORTEGA TOVAR</v>
      </c>
      <c r="U904">
        <f>IF(AND(P904&lt;&gt;"", P904&gt;=DATE(YEAR(P904),MONTH(P904),1), SUMIFS($K:$K, $C:$C, C904, $P:$P, "&gt;="&amp;DATE(YEAR(P904),MONTH(P904),1), $P:$P, "&lt;="&amp;EOMONTH(P904,0))&gt;10), K904, "")</f>
        <v>2</v>
      </c>
      <c r="V904">
        <f>IF(AND(P904&lt;&gt;"", P904&gt;=DATE(YEAR(P904),MONTH(P904),1), SUMIFS($K:$K, $C:$C, C904, $P:$P, "&gt;="&amp;DATE(YEAR(P904),MONTH(P904),1), $P:$P, "&lt;="&amp;EOMONTH(P904,0))&gt;10), YEAR(P904), "")</f>
        <v>2016</v>
      </c>
      <c r="W904" t="str">
        <f>IF(AND(P904&lt;&gt;"", P904&gt;=DATE(YEAR(P904),MONTH(P904),1), SUMIFS($K:$K, $C:$C, C904, $P:$P, "&gt;="&amp;DATE(YEAR(P904),MONTH(P904),1), $P:$P, "&lt;="&amp;EOMONTH(P904,0))&gt;10), TEXT(P904, "MMMM"), "")</f>
        <v>junio</v>
      </c>
      <c r="X904" t="str" cm="1">
        <f t="array" ref="X904">IF(AND(P904&lt;&gt;"", P904&gt;=DATE(YEAR(P904),MONTH(P904),1), SUMIFS($K:$K, $C:$C, C904, $P:$P, "&gt;="&amp;DATE(YEAR(P904),MONTH(P904),1), $P:$P, "&lt;="&amp;EOMONTH(P904,0))&gt;10), _xlfn.TEXTJOIN(", ", TRUE, _xlfn._xlws.FILTER($R:$R, ($C:$C=C904) * ($P:$P&gt;=DATE(YEAR(P904),MONTH(P904),1)) * ($P:$P&lt;=EOMONTH(P904,0)))), "")</f>
        <v>A084, O200, R51X, K580, O200, O200, R102, R102</v>
      </c>
      <c r="Y904" t="str" cm="1">
        <f t="array" ref="Y904">IF(AND(P904&lt;&gt;"", P904&gt;=DATE(YEAR(P904),MONTH(P904),1), SUMIFS($K:$K, $C:$C, C904, $P:$P, "&gt;="&amp;DATE(YEAR(P904),MONTH(P904),1), $P:$P, "&lt;="&amp;EOMONTH(P904,0))&gt;10), _xlfn.TEXTJOIN(", ", TRUE, _xlfn._xlws.FILTER($S:$S, ($C:$C=C904) * ($P:$P&gt;=DATE(YEAR(P904),MONTH(P904),1)) * ($P:$P&lt;=EOMONTH(P904,0)))), "")</f>
        <v>Infeccion intestinal viral, sin otra especificacion, Amenaza de aborto, Cefalea, Enfermedades del sistma digestivo, Amenaza de aborto, Amenaza de aborto, Dolor pelvico y perineal, Dolor pelvico y perineal</v>
      </c>
    </row>
    <row r="905" spans="1:25" x14ac:dyDescent="0.25">
      <c r="A905" s="83">
        <v>898</v>
      </c>
      <c r="B905" s="111" t="s">
        <v>26038</v>
      </c>
      <c r="C905" s="159" t="str">
        <f>_xlfn.XLOOKUP(D905,[1]!Data[CEDULA],[1]!Data[Nombre Completo],"No Existe",0,1)</f>
        <v>ANDREA PATRICIA AGUIRRE ARAMBULA</v>
      </c>
      <c r="D905" s="163">
        <v>1129576507</v>
      </c>
      <c r="E905" s="140">
        <f>IFERROR(_xlfn.NUMBERVALUE(Data[[#This Row],[CEDULA ]],",","."),_xlfn.NUMBERVALUE(Data[[#This Row],[CEDULA ]],".",","))</f>
        <v>1129576507</v>
      </c>
      <c r="F905" s="140" t="str">
        <f>_xlfn.XLOOKUP(E905,[1]!Data[CEDULA],[1]!Data[CARGO],"No Existe",0,1)</f>
        <v>SUPERNUMERARIO(A)</v>
      </c>
      <c r="G905" s="11" t="str">
        <f>_xlfn.XLOOKUP(E905,[1]!Data[CEDULA],[1]!Data[EMPRESA DONDE PRESTA SERVICIO],"No Existe",0,1)</f>
        <v>COMFAMILIAR ATLANTICO</v>
      </c>
      <c r="H905" s="11" t="str">
        <f>_xlfn.XLOOKUP(E905,[1]!Data[CEDULA],[1]!Data[UBICACIÓN],"No Existe",0,1)</f>
        <v>SEDE NORTE</v>
      </c>
      <c r="I905" s="11" t="s">
        <v>25911</v>
      </c>
      <c r="J905" s="111" t="str">
        <f>UPPER(TEXT(Data[[#This Row],[F. INICIO]],"mmmm"))</f>
        <v>MAYO</v>
      </c>
      <c r="K905" s="13">
        <v>13</v>
      </c>
      <c r="L905" s="11" t="s">
        <v>5</v>
      </c>
      <c r="M905" s="11" t="s">
        <v>25630</v>
      </c>
      <c r="N905" s="141" t="str">
        <f>_xlfn.XLOOKUP(D905,[1]!Data[CEDULA],[1]!Data[EPS/SURA],"No Existe",0,1)</f>
        <v>EPS/SURA</v>
      </c>
      <c r="O905" s="5">
        <f>YEAR(Data[[#This Row],[F. INICIO]])</f>
        <v>2016</v>
      </c>
      <c r="P905" s="19">
        <v>42509</v>
      </c>
      <c r="Q905" s="7">
        <v>42521</v>
      </c>
      <c r="R905" s="11" t="s">
        <v>67</v>
      </c>
      <c r="S905" s="92" t="str">
        <f>IF(Data[[#This Row],[TIPO DE INCAPACIDAD]]="LICENCIA DE PATERNIDAD","Licencia de paternidad",IF(Data[[#This Row],[TIPO DE INCAPACIDAD]]="LICENCIA DE LUTO","Licencia de Luto",_xlfn.IFNA(VLOOKUP(R905,'CIE-10 PARA RIPS'!$A$6:B14070,2,0),"No especificado")))</f>
        <v>Hernia umbilical sin obstruccion ni gangrena</v>
      </c>
      <c r="T905" t="str">
        <f>IF(P905&lt;&gt;"", IF(P905&gt;0, IF(P905&lt;=DATE(YEAR(P905),MONTH(P905),DAY(P905)), IF(P905&gt;=DATE(YEAR(P905),MONTH(P905),1), IF(K905&gt;10, C905, IF(SUMIFS($K:$K, $C:$C, C905, $P:$P, "&gt;="&amp;DATE(YEAR(P905),MONTH(P905),1), $P:$P, "&lt;="&amp;EOMONTH(P905,0))&gt;10, C905, "")), ""))), "")</f>
        <v>ANDREA PATRICIA AGUIRRE ARAMBULA</v>
      </c>
      <c r="U905">
        <f>IF(AND(P905&lt;&gt;"", P905&gt;=DATE(YEAR(P905),MONTH(P905),1), SUMIFS($K:$K, $C:$C, C905, $P:$P, "&gt;="&amp;DATE(YEAR(P905),MONTH(P905),1), $P:$P, "&lt;="&amp;EOMONTH(P905,0))&gt;10), K905, "")</f>
        <v>13</v>
      </c>
      <c r="V905">
        <f>IF(AND(P905&lt;&gt;"", P905&gt;=DATE(YEAR(P905),MONTH(P905),1), SUMIFS($K:$K, $C:$C, C905, $P:$P, "&gt;="&amp;DATE(YEAR(P905),MONTH(P905),1), $P:$P, "&lt;="&amp;EOMONTH(P905,0))&gt;10), YEAR(P905), "")</f>
        <v>2016</v>
      </c>
      <c r="W905" t="str">
        <f>IF(AND(P905&lt;&gt;"", P905&gt;=DATE(YEAR(P905),MONTH(P905),1), SUMIFS($K:$K, $C:$C, C905, $P:$P, "&gt;="&amp;DATE(YEAR(P905),MONTH(P905),1), $P:$P, "&lt;="&amp;EOMONTH(P905,0))&gt;10), TEXT(P905, "MMMM"), "")</f>
        <v>mayo</v>
      </c>
      <c r="X905" t="str" cm="1">
        <f t="array" ref="X905">IF(AND(P905&lt;&gt;"", P905&gt;=DATE(YEAR(P905),MONTH(P905),1), SUMIFS($K:$K, $C:$C, C905, $P:$P, "&gt;="&amp;DATE(YEAR(P905),MONTH(P905),1), $P:$P, "&lt;="&amp;EOMONTH(P905,0))&gt;10), _xlfn.TEXTJOIN(", ", TRUE, _xlfn._xlws.FILTER($R:$R, ($C:$C=C905) * ($P:$P&gt;=DATE(YEAR(P905),MONTH(P905),1)) * ($P:$P&lt;=EOMONTH(P905,0)))), "")</f>
        <v>K429</v>
      </c>
      <c r="Y905" t="str" cm="1">
        <f t="array" ref="Y905">IF(AND(P905&lt;&gt;"", P905&gt;=DATE(YEAR(P905),MONTH(P905),1), SUMIFS($K:$K, $C:$C, C905, $P:$P, "&gt;="&amp;DATE(YEAR(P905),MONTH(P905),1), $P:$P, "&lt;="&amp;EOMONTH(P905,0))&gt;10), _xlfn.TEXTJOIN(", ", TRUE, _xlfn._xlws.FILTER($S:$S, ($C:$C=C905) * ($P:$P&gt;=DATE(YEAR(P905),MONTH(P905),1)) * ($P:$P&lt;=EOMONTH(P905,0)))), "")</f>
        <v>Hernia umbilical sin obstruccion ni gangrena</v>
      </c>
    </row>
    <row r="906" spans="1:25" x14ac:dyDescent="0.25">
      <c r="A906" s="83">
        <v>899</v>
      </c>
      <c r="B906" s="111" t="s">
        <v>26038</v>
      </c>
      <c r="C906" s="159" t="str">
        <f>_xlfn.XLOOKUP(D906,[1]!Data[CEDULA],[1]!Data[Nombre Completo],"No Existe",0,1)</f>
        <v>ANDREA PATRICIA AGUIRRE ARAMBULA</v>
      </c>
      <c r="D906" s="163">
        <v>1129576507</v>
      </c>
      <c r="E906" s="140">
        <f>IFERROR(_xlfn.NUMBERVALUE(Data[[#This Row],[CEDULA ]],",","."),_xlfn.NUMBERVALUE(Data[[#This Row],[CEDULA ]],".",","))</f>
        <v>1129576507</v>
      </c>
      <c r="F906" s="140" t="str">
        <f>_xlfn.XLOOKUP(E906,[1]!Data[CEDULA],[1]!Data[CARGO],"No Existe",0,1)</f>
        <v>SUPERNUMERARIO(A)</v>
      </c>
      <c r="G906" s="11" t="str">
        <f>_xlfn.XLOOKUP(E906,[1]!Data[CEDULA],[1]!Data[EMPRESA DONDE PRESTA SERVICIO],"No Existe",0,1)</f>
        <v>COMFAMILIAR ATLANTICO</v>
      </c>
      <c r="H906" s="11" t="str">
        <f>_xlfn.XLOOKUP(E906,[1]!Data[CEDULA],[1]!Data[UBICACIÓN],"No Existe",0,1)</f>
        <v>SEDE NORTE</v>
      </c>
      <c r="I906" s="11" t="s">
        <v>25911</v>
      </c>
      <c r="J906" s="111" t="str">
        <f>UPPER(TEXT(Data[[#This Row],[F. INICIO]],"mmmm"))</f>
        <v>JUNIO</v>
      </c>
      <c r="K906" s="13">
        <v>2</v>
      </c>
      <c r="L906" s="11" t="s">
        <v>5</v>
      </c>
      <c r="M906" s="11" t="s">
        <v>25630</v>
      </c>
      <c r="N906" s="141" t="str">
        <f>_xlfn.XLOOKUP(D906,[1]!Data[CEDULA],[1]!Data[EPS/SURA],"No Existe",0,1)</f>
        <v>EPS/SURA</v>
      </c>
      <c r="O906" s="5">
        <f>YEAR(Data[[#This Row],[F. INICIO]])</f>
        <v>2016</v>
      </c>
      <c r="P906" s="19">
        <v>42522</v>
      </c>
      <c r="Q906" s="7">
        <v>42523</v>
      </c>
      <c r="R906" s="11" t="s">
        <v>67</v>
      </c>
      <c r="S906" s="92" t="str">
        <f>IF(Data[[#This Row],[TIPO DE INCAPACIDAD]]="LICENCIA DE PATERNIDAD","Licencia de paternidad",IF(Data[[#This Row],[TIPO DE INCAPACIDAD]]="LICENCIA DE LUTO","Licencia de Luto",_xlfn.IFNA(VLOOKUP(R906,'CIE-10 PARA RIPS'!$A$6:B14071,2,0),"No especificado")))</f>
        <v>Hernia umbilical sin obstruccion ni gangrena</v>
      </c>
      <c r="T906" t="str">
        <f>IF(P906&lt;&gt;"", IF(P906&gt;0, IF(P906&lt;=DATE(YEAR(P906),MONTH(P906),DAY(P906)), IF(P906&gt;=DATE(YEAR(P906),MONTH(P906),1), IF(K906&gt;10, C906, IF(SUMIFS($K:$K, $C:$C, C906, $P:$P, "&gt;="&amp;DATE(YEAR(P906),MONTH(P906),1), $P:$P, "&lt;="&amp;EOMONTH(P906,0))&gt;10, C906, "")), ""))), "")</f>
        <v/>
      </c>
      <c r="U906" t="str">
        <f>IF(AND(P906&lt;&gt;"", P906&gt;=DATE(YEAR(P906),MONTH(P906),1), SUMIFS($K:$K, $C:$C, C906, $P:$P, "&gt;="&amp;DATE(YEAR(P906),MONTH(P906),1), $P:$P, "&lt;="&amp;EOMONTH(P906,0))&gt;10), K906, "")</f>
        <v/>
      </c>
      <c r="V906" t="str">
        <f>IF(AND(P906&lt;&gt;"", P906&gt;=DATE(YEAR(P906),MONTH(P906),1), SUMIFS($K:$K, $C:$C, C906, $P:$P, "&gt;="&amp;DATE(YEAR(P906),MONTH(P906),1), $P:$P, "&lt;="&amp;EOMONTH(P906,0))&gt;10), YEAR(P906), "")</f>
        <v/>
      </c>
      <c r="W906" t="str">
        <f>IF(AND(P906&lt;&gt;"", P906&gt;=DATE(YEAR(P906),MONTH(P906),1), SUMIFS($K:$K, $C:$C, C906, $P:$P, "&gt;="&amp;DATE(YEAR(P906),MONTH(P906),1), $P:$P, "&lt;="&amp;EOMONTH(P906,0))&gt;10), TEXT(P906, "MMMM"), "")</f>
        <v/>
      </c>
      <c r="X906" t="str" cm="1">
        <f t="array" ref="X906">IF(AND(P906&lt;&gt;"", P906&gt;=DATE(YEAR(P906),MONTH(P906),1), SUMIFS($K:$K, $C:$C, C906, $P:$P, "&gt;="&amp;DATE(YEAR(P906),MONTH(P906),1), $P:$P, "&lt;="&amp;EOMONTH(P906,0))&gt;10), _xlfn.TEXTJOIN(", ", TRUE, _xlfn._xlws.FILTER($R:$R, ($C:$C=C906) * ($P:$P&gt;=DATE(YEAR(P906),MONTH(P906),1)) * ($P:$P&lt;=EOMONTH(P906,0)))), "")</f>
        <v/>
      </c>
      <c r="Y906" t="str" cm="1">
        <f t="array" ref="Y906">IF(AND(P906&lt;&gt;"", P906&gt;=DATE(YEAR(P906),MONTH(P906),1), SUMIFS($K:$K, $C:$C, C906, $P:$P, "&gt;="&amp;DATE(YEAR(P906),MONTH(P906),1), $P:$P, "&lt;="&amp;EOMONTH(P906,0))&gt;10), _xlfn.TEXTJOIN(", ", TRUE, _xlfn._xlws.FILTER($S:$S, ($C:$C=C906) * ($P:$P&gt;=DATE(YEAR(P906),MONTH(P906),1)) * ($P:$P&lt;=EOMONTH(P906,0)))), "")</f>
        <v/>
      </c>
    </row>
    <row r="907" spans="1:25" x14ac:dyDescent="0.25">
      <c r="A907" s="83">
        <v>900</v>
      </c>
      <c r="B907" s="111" t="s">
        <v>26038</v>
      </c>
      <c r="C907" s="159" t="str">
        <f>_xlfn.XLOOKUP(D907,[1]!Data[CEDULA],[1]!Data[Nombre Completo],"No Existe",0,1)</f>
        <v>ESTEFANIA MARIA ORTEGA TOVAR</v>
      </c>
      <c r="D907" s="163">
        <v>1101783204</v>
      </c>
      <c r="E907" s="140">
        <f>IFERROR(_xlfn.NUMBERVALUE(Data[[#This Row],[CEDULA ]],",","."),_xlfn.NUMBERVALUE(Data[[#This Row],[CEDULA ]],".",","))</f>
        <v>1101783204</v>
      </c>
      <c r="F907" s="140" t="str">
        <f>_xlfn.XLOOKUP(E907,[1]!Data[CEDULA],[1]!Data[CARGO],"No Existe",0,1)</f>
        <v>SUPERNUMERARIO(A)</v>
      </c>
      <c r="G907" s="11" t="str">
        <f>_xlfn.XLOOKUP(E907,[1]!Data[CEDULA],[1]!Data[EMPRESA DONDE PRESTA SERVICIO],"No Existe",0,1)</f>
        <v>COMFAMILIAR ATLANTICO</v>
      </c>
      <c r="H907" s="11" t="str">
        <f>_xlfn.XLOOKUP(E907,[1]!Data[CEDULA],[1]!Data[UBICACIÓN],"No Existe",0,1)</f>
        <v>SEDE SPORT GYM</v>
      </c>
      <c r="I907" s="11" t="s">
        <v>25911</v>
      </c>
      <c r="J907" s="111" t="str">
        <f>UPPER(TEXT(Data[[#This Row],[F. INICIO]],"mmmm"))</f>
        <v>MAYO</v>
      </c>
      <c r="K907" s="13">
        <v>5</v>
      </c>
      <c r="L907" s="11" t="s">
        <v>5</v>
      </c>
      <c r="M907" s="11" t="s">
        <v>25630</v>
      </c>
      <c r="N907" s="141" t="str">
        <f>_xlfn.XLOOKUP(D907,[1]!Data[CEDULA],[1]!Data[EPS/SURA],"No Existe",0,1)</f>
        <v>EPS/SURA</v>
      </c>
      <c r="O907" s="5">
        <f>YEAR(Data[[#This Row],[F. INICIO]])</f>
        <v>2016</v>
      </c>
      <c r="P907" s="19">
        <v>42492</v>
      </c>
      <c r="Q907" s="7">
        <v>42496</v>
      </c>
      <c r="R907" s="11" t="s">
        <v>70</v>
      </c>
      <c r="S907" s="92" t="str">
        <f>IF(Data[[#This Row],[TIPO DE INCAPACIDAD]]="LICENCIA DE PATERNIDAD","Licencia de paternidad",IF(Data[[#This Row],[TIPO DE INCAPACIDAD]]="LICENCIA DE LUTO","Licencia de Luto",_xlfn.IFNA(VLOOKUP(R907,'CIE-10 PARA RIPS'!$A$6:B14072,2,0),"No especificado")))</f>
        <v>Amenaza de aborto</v>
      </c>
      <c r="T907" t="str">
        <f>IF(P907&lt;&gt;"", IF(P907&gt;0, IF(P907&lt;=DATE(YEAR(P907),MONTH(P907),DAY(P907)), IF(P907&gt;=DATE(YEAR(P907),MONTH(P907),1), IF(K907&gt;10, C907, IF(SUMIFS($K:$K, $C:$C, C907, $P:$P, "&gt;="&amp;DATE(YEAR(P907),MONTH(P907),1), $P:$P, "&lt;="&amp;EOMONTH(P907,0))&gt;10, C907, "")), ""))), "")</f>
        <v>ESTEFANIA MARIA ORTEGA TOVAR</v>
      </c>
      <c r="U907">
        <f>IF(AND(P907&lt;&gt;"", P907&gt;=DATE(YEAR(P907),MONTH(P907),1), SUMIFS($K:$K, $C:$C, C907, $P:$P, "&gt;="&amp;DATE(YEAR(P907),MONTH(P907),1), $P:$P, "&lt;="&amp;EOMONTH(P907,0))&gt;10), K907, "")</f>
        <v>5</v>
      </c>
      <c r="V907">
        <f>IF(AND(P907&lt;&gt;"", P907&gt;=DATE(YEAR(P907),MONTH(P907),1), SUMIFS($K:$K, $C:$C, C907, $P:$P, "&gt;="&amp;DATE(YEAR(P907),MONTH(P907),1), $P:$P, "&lt;="&amp;EOMONTH(P907,0))&gt;10), YEAR(P907), "")</f>
        <v>2016</v>
      </c>
      <c r="W907" t="str">
        <f>IF(AND(P907&lt;&gt;"", P907&gt;=DATE(YEAR(P907),MONTH(P907),1), SUMIFS($K:$K, $C:$C, C907, $P:$P, "&gt;="&amp;DATE(YEAR(P907),MONTH(P907),1), $P:$P, "&lt;="&amp;EOMONTH(P907,0))&gt;10), TEXT(P907, "MMMM"), "")</f>
        <v>mayo</v>
      </c>
      <c r="X907" t="str" cm="1">
        <f t="array" ref="X907">IF(AND(P907&lt;&gt;"", P907&gt;=DATE(YEAR(P907),MONTH(P907),1), SUMIFS($K:$K, $C:$C, C907, $P:$P, "&gt;="&amp;DATE(YEAR(P907),MONTH(P907),1), $P:$P, "&lt;="&amp;EOMONTH(P907,0))&gt;10), _xlfn.TEXTJOIN(", ", TRUE, _xlfn._xlws.FILTER($R:$R, ($C:$C=C907) * ($P:$P&gt;=DATE(YEAR(P907),MONTH(P907),1)) * ($P:$P&lt;=EOMONTH(P907,0)))), "")</f>
        <v>O717, O200, O717, O200, O200, O200, R102, O717, O200</v>
      </c>
      <c r="Y907" t="str" cm="1">
        <f t="array" ref="Y907">IF(AND(P907&lt;&gt;"", P907&gt;=DATE(YEAR(P907),MONTH(P907),1), SUMIFS($K:$K, $C:$C, C907, $P:$P, "&gt;="&amp;DATE(YEAR(P907),MONTH(P907),1), $P:$P, "&lt;="&amp;EOMONTH(P907,0))&gt;10), _xlfn.TEXTJOIN(", ", TRUE, _xlfn._xlws.FILTER($S:$S, ($C:$C=C907) * ($P:$P&gt;=DATE(YEAR(P907),MONTH(P907),1)) * ($P:$P&lt;=EOMONTH(P907,0)))), "")</f>
        <v>Hematoma obstetrico de la pelvis, Amenaza de aborto, Hematoma obstetrico de la pelvis, Amenaza de aborto, Amenaza de aborto, Amenaza de aborto, Dolor pelvico y perineal, Hematoma obstetrico de la pelvis, Amenaza de aborto</v>
      </c>
    </row>
    <row r="908" spans="1:25" x14ac:dyDescent="0.25">
      <c r="A908" s="83">
        <v>901</v>
      </c>
      <c r="B908" s="111" t="s">
        <v>26038</v>
      </c>
      <c r="C908" s="159" t="str">
        <f>_xlfn.XLOOKUP(D908,[1]!Data[CEDULA],[1]!Data[Nombre Completo],"No Existe",0,1)</f>
        <v>ESTEFANIA MARIA ORTEGA TOVAR</v>
      </c>
      <c r="D908" s="163">
        <v>1101783204</v>
      </c>
      <c r="E908" s="140">
        <f>IFERROR(_xlfn.NUMBERVALUE(Data[[#This Row],[CEDULA ]],",","."),_xlfn.NUMBERVALUE(Data[[#This Row],[CEDULA ]],".",","))</f>
        <v>1101783204</v>
      </c>
      <c r="F908" s="140" t="str">
        <f>_xlfn.XLOOKUP(E908,[1]!Data[CEDULA],[1]!Data[CARGO],"No Existe",0,1)</f>
        <v>SUPERNUMERARIO(A)</v>
      </c>
      <c r="G908" s="11" t="str">
        <f>_xlfn.XLOOKUP(E908,[1]!Data[CEDULA],[1]!Data[EMPRESA DONDE PRESTA SERVICIO],"No Existe",0,1)</f>
        <v>COMFAMILIAR ATLANTICO</v>
      </c>
      <c r="H908" s="11" t="str">
        <f>_xlfn.XLOOKUP(E908,[1]!Data[CEDULA],[1]!Data[UBICACIÓN],"No Existe",0,1)</f>
        <v>SEDE SPORT GYM</v>
      </c>
      <c r="I908" s="11" t="s">
        <v>25911</v>
      </c>
      <c r="J908" s="111" t="str">
        <f>UPPER(TEXT(Data[[#This Row],[F. INICIO]],"mmmm"))</f>
        <v>MAYO</v>
      </c>
      <c r="K908" s="13">
        <v>1</v>
      </c>
      <c r="L908" s="11" t="s">
        <v>5</v>
      </c>
      <c r="M908" s="11" t="s">
        <v>25630</v>
      </c>
      <c r="N908" s="141" t="str">
        <f>_xlfn.XLOOKUP(D908,[1]!Data[CEDULA],[1]!Data[EPS/SURA],"No Existe",0,1)</f>
        <v>EPS/SURA</v>
      </c>
      <c r="O908" s="5">
        <f>YEAR(Data[[#This Row],[F. INICIO]])</f>
        <v>2016</v>
      </c>
      <c r="P908" s="19">
        <v>42497</v>
      </c>
      <c r="Q908" s="19">
        <v>42497</v>
      </c>
      <c r="R908" s="11" t="s">
        <v>70</v>
      </c>
      <c r="S908" s="92" t="str">
        <f>IF(Data[[#This Row],[TIPO DE INCAPACIDAD]]="LICENCIA DE PATERNIDAD","Licencia de paternidad",IF(Data[[#This Row],[TIPO DE INCAPACIDAD]]="LICENCIA DE LUTO","Licencia de Luto",_xlfn.IFNA(VLOOKUP(R908,'CIE-10 PARA RIPS'!$A$6:B14073,2,0),"No especificado")))</f>
        <v>Amenaza de aborto</v>
      </c>
      <c r="T908" t="str">
        <f>IF(P908&lt;&gt;"", IF(P908&gt;0, IF(P908&lt;=DATE(YEAR(P908),MONTH(P908),DAY(P908)), IF(P908&gt;=DATE(YEAR(P908),MONTH(P908),1), IF(K908&gt;10, C908, IF(SUMIFS($K:$K, $C:$C, C908, $P:$P, "&gt;="&amp;DATE(YEAR(P908),MONTH(P908),1), $P:$P, "&lt;="&amp;EOMONTH(P908,0))&gt;10, C908, "")), ""))), "")</f>
        <v>ESTEFANIA MARIA ORTEGA TOVAR</v>
      </c>
      <c r="U908">
        <f>IF(AND(P908&lt;&gt;"", P908&gt;=DATE(YEAR(P908),MONTH(P908),1), SUMIFS($K:$K, $C:$C, C908, $P:$P, "&gt;="&amp;DATE(YEAR(P908),MONTH(P908),1), $P:$P, "&lt;="&amp;EOMONTH(P908,0))&gt;10), K908, "")</f>
        <v>1</v>
      </c>
      <c r="V908">
        <f>IF(AND(P908&lt;&gt;"", P908&gt;=DATE(YEAR(P908),MONTH(P908),1), SUMIFS($K:$K, $C:$C, C908, $P:$P, "&gt;="&amp;DATE(YEAR(P908),MONTH(P908),1), $P:$P, "&lt;="&amp;EOMONTH(P908,0))&gt;10), YEAR(P908), "")</f>
        <v>2016</v>
      </c>
      <c r="W908" t="str">
        <f>IF(AND(P908&lt;&gt;"", P908&gt;=DATE(YEAR(P908),MONTH(P908),1), SUMIFS($K:$K, $C:$C, C908, $P:$P, "&gt;="&amp;DATE(YEAR(P908),MONTH(P908),1), $P:$P, "&lt;="&amp;EOMONTH(P908,0))&gt;10), TEXT(P908, "MMMM"), "")</f>
        <v>mayo</v>
      </c>
      <c r="X908" t="str" cm="1">
        <f t="array" ref="X908">IF(AND(P908&lt;&gt;"", P908&gt;=DATE(YEAR(P908),MONTH(P908),1), SUMIFS($K:$K, $C:$C, C908, $P:$P, "&gt;="&amp;DATE(YEAR(P908),MONTH(P908),1), $P:$P, "&lt;="&amp;EOMONTH(P908,0))&gt;10), _xlfn.TEXTJOIN(", ", TRUE, _xlfn._xlws.FILTER($R:$R, ($C:$C=C908) * ($P:$P&gt;=DATE(YEAR(P908),MONTH(P908),1)) * ($P:$P&lt;=EOMONTH(P908,0)))), "")</f>
        <v>O717, O200, O717, O200, O200, O200, R102, O717, O200</v>
      </c>
      <c r="Y908" t="str" cm="1">
        <f t="array" ref="Y908">IF(AND(P908&lt;&gt;"", P908&gt;=DATE(YEAR(P908),MONTH(P908),1), SUMIFS($K:$K, $C:$C, C908, $P:$P, "&gt;="&amp;DATE(YEAR(P908),MONTH(P908),1), $P:$P, "&lt;="&amp;EOMONTH(P908,0))&gt;10), _xlfn.TEXTJOIN(", ", TRUE, _xlfn._xlws.FILTER($S:$S, ($C:$C=C908) * ($P:$P&gt;=DATE(YEAR(P908),MONTH(P908),1)) * ($P:$P&lt;=EOMONTH(P908,0)))), "")</f>
        <v>Hematoma obstetrico de la pelvis, Amenaza de aborto, Hematoma obstetrico de la pelvis, Amenaza de aborto, Amenaza de aborto, Amenaza de aborto, Dolor pelvico y perineal, Hematoma obstetrico de la pelvis, Amenaza de aborto</v>
      </c>
    </row>
    <row r="909" spans="1:25" x14ac:dyDescent="0.25">
      <c r="A909" s="83">
        <v>902</v>
      </c>
      <c r="B909" s="111" t="s">
        <v>26038</v>
      </c>
      <c r="C909" s="159" t="str">
        <f>_xlfn.XLOOKUP(D909,[1]!Data[CEDULA],[1]!Data[Nombre Completo],"No Existe",0,1)</f>
        <v>ESTEFANIA MARIA ORTEGA TOVAR</v>
      </c>
      <c r="D909" s="163">
        <v>1101783204</v>
      </c>
      <c r="E909" s="140">
        <f>IFERROR(_xlfn.NUMBERVALUE(Data[[#This Row],[CEDULA ]],",","."),_xlfn.NUMBERVALUE(Data[[#This Row],[CEDULA ]],".",","))</f>
        <v>1101783204</v>
      </c>
      <c r="F909" s="140" t="str">
        <f>_xlfn.XLOOKUP(E909,[1]!Data[CEDULA],[1]!Data[CARGO],"No Existe",0,1)</f>
        <v>SUPERNUMERARIO(A)</v>
      </c>
      <c r="G909" s="11" t="str">
        <f>_xlfn.XLOOKUP(E909,[1]!Data[CEDULA],[1]!Data[EMPRESA DONDE PRESTA SERVICIO],"No Existe",0,1)</f>
        <v>COMFAMILIAR ATLANTICO</v>
      </c>
      <c r="H909" s="11" t="str">
        <f>_xlfn.XLOOKUP(E909,[1]!Data[CEDULA],[1]!Data[UBICACIÓN],"No Existe",0,1)</f>
        <v>SEDE SPORT GYM</v>
      </c>
      <c r="I909" s="11" t="s">
        <v>25911</v>
      </c>
      <c r="J909" s="111" t="str">
        <f>UPPER(TEXT(Data[[#This Row],[F. INICIO]],"mmmm"))</f>
        <v>MAYO</v>
      </c>
      <c r="K909" s="13">
        <v>2</v>
      </c>
      <c r="L909" s="11" t="s">
        <v>5</v>
      </c>
      <c r="M909" s="11" t="s">
        <v>25630</v>
      </c>
      <c r="N909" s="141" t="str">
        <f>_xlfn.XLOOKUP(D909,[1]!Data[CEDULA],[1]!Data[EPS/SURA],"No Existe",0,1)</f>
        <v>EPS/SURA</v>
      </c>
      <c r="O909" s="5">
        <f>YEAR(Data[[#This Row],[F. INICIO]])</f>
        <v>2016</v>
      </c>
      <c r="P909" s="19">
        <v>42500</v>
      </c>
      <c r="Q909" s="7">
        <v>42501</v>
      </c>
      <c r="R909" s="11" t="s">
        <v>75</v>
      </c>
      <c r="S909" s="92" t="str">
        <f>IF(Data[[#This Row],[TIPO DE INCAPACIDAD]]="LICENCIA DE PATERNIDAD","Licencia de paternidad",IF(Data[[#This Row],[TIPO DE INCAPACIDAD]]="LICENCIA DE LUTO","Licencia de Luto",_xlfn.IFNA(VLOOKUP(R909,'CIE-10 PARA RIPS'!$A$6:B14074,2,0),"No especificado")))</f>
        <v>Dolor pelvico y perineal</v>
      </c>
      <c r="T909" t="str">
        <f>IF(P909&lt;&gt;"", IF(P909&gt;0, IF(P909&lt;=DATE(YEAR(P909),MONTH(P909),DAY(P909)), IF(P909&gt;=DATE(YEAR(P909),MONTH(P909),1), IF(K909&gt;10, C909, IF(SUMIFS($K:$K, $C:$C, C909, $P:$P, "&gt;="&amp;DATE(YEAR(P909),MONTH(P909),1), $P:$P, "&lt;="&amp;EOMONTH(P909,0))&gt;10, C909, "")), ""))), "")</f>
        <v>ESTEFANIA MARIA ORTEGA TOVAR</v>
      </c>
      <c r="U909">
        <f>IF(AND(P909&lt;&gt;"", P909&gt;=DATE(YEAR(P909),MONTH(P909),1), SUMIFS($K:$K, $C:$C, C909, $P:$P, "&gt;="&amp;DATE(YEAR(P909),MONTH(P909),1), $P:$P, "&lt;="&amp;EOMONTH(P909,0))&gt;10), K909, "")</f>
        <v>2</v>
      </c>
      <c r="V909">
        <f>IF(AND(P909&lt;&gt;"", P909&gt;=DATE(YEAR(P909),MONTH(P909),1), SUMIFS($K:$K, $C:$C, C909, $P:$P, "&gt;="&amp;DATE(YEAR(P909),MONTH(P909),1), $P:$P, "&lt;="&amp;EOMONTH(P909,0))&gt;10), YEAR(P909), "")</f>
        <v>2016</v>
      </c>
      <c r="W909" t="str">
        <f>IF(AND(P909&lt;&gt;"", P909&gt;=DATE(YEAR(P909),MONTH(P909),1), SUMIFS($K:$K, $C:$C, C909, $P:$P, "&gt;="&amp;DATE(YEAR(P909),MONTH(P909),1), $P:$P, "&lt;="&amp;EOMONTH(P909,0))&gt;10), TEXT(P909, "MMMM"), "")</f>
        <v>mayo</v>
      </c>
      <c r="X909" t="str" cm="1">
        <f t="array" ref="X909">IF(AND(P909&lt;&gt;"", P909&gt;=DATE(YEAR(P909),MONTH(P909),1), SUMIFS($K:$K, $C:$C, C909, $P:$P, "&gt;="&amp;DATE(YEAR(P909),MONTH(P909),1), $P:$P, "&lt;="&amp;EOMONTH(P909,0))&gt;10), _xlfn.TEXTJOIN(", ", TRUE, _xlfn._xlws.FILTER($R:$R, ($C:$C=C909) * ($P:$P&gt;=DATE(YEAR(P909),MONTH(P909),1)) * ($P:$P&lt;=EOMONTH(P909,0)))), "")</f>
        <v>O717, O200, O717, O200, O200, O200, R102, O717, O200</v>
      </c>
      <c r="Y909" t="str" cm="1">
        <f t="array" ref="Y909">IF(AND(P909&lt;&gt;"", P909&gt;=DATE(YEAR(P909),MONTH(P909),1), SUMIFS($K:$K, $C:$C, C909, $P:$P, "&gt;="&amp;DATE(YEAR(P909),MONTH(P909),1), $P:$P, "&lt;="&amp;EOMONTH(P909,0))&gt;10), _xlfn.TEXTJOIN(", ", TRUE, _xlfn._xlws.FILTER($S:$S, ($C:$C=C909) * ($P:$P&gt;=DATE(YEAR(P909),MONTH(P909),1)) * ($P:$P&lt;=EOMONTH(P909,0)))), "")</f>
        <v>Hematoma obstetrico de la pelvis, Amenaza de aborto, Hematoma obstetrico de la pelvis, Amenaza de aborto, Amenaza de aborto, Amenaza de aborto, Dolor pelvico y perineal, Hematoma obstetrico de la pelvis, Amenaza de aborto</v>
      </c>
    </row>
    <row r="910" spans="1:25" x14ac:dyDescent="0.25">
      <c r="A910" s="83">
        <v>903</v>
      </c>
      <c r="B910" s="111" t="s">
        <v>26038</v>
      </c>
      <c r="C910" s="159" t="str">
        <f>_xlfn.XLOOKUP(D910,[1]!Data[CEDULA],[1]!Data[Nombre Completo],"No Existe",0,1)</f>
        <v>ESTEFANIA MARIA ORTEGA TOVAR</v>
      </c>
      <c r="D910" s="163">
        <v>1101783204</v>
      </c>
      <c r="E910" s="140">
        <f>IFERROR(_xlfn.NUMBERVALUE(Data[[#This Row],[CEDULA ]],",","."),_xlfn.NUMBERVALUE(Data[[#This Row],[CEDULA ]],".",","))</f>
        <v>1101783204</v>
      </c>
      <c r="F910" s="140" t="str">
        <f>_xlfn.XLOOKUP(E910,[1]!Data[CEDULA],[1]!Data[CARGO],"No Existe",0,1)</f>
        <v>SUPERNUMERARIO(A)</v>
      </c>
      <c r="G910" s="11" t="str">
        <f>_xlfn.XLOOKUP(E910,[1]!Data[CEDULA],[1]!Data[EMPRESA DONDE PRESTA SERVICIO],"No Existe",0,1)</f>
        <v>COMFAMILIAR ATLANTICO</v>
      </c>
      <c r="H910" s="11" t="str">
        <f>_xlfn.XLOOKUP(E910,[1]!Data[CEDULA],[1]!Data[UBICACIÓN],"No Existe",0,1)</f>
        <v>SEDE SPORT GYM</v>
      </c>
      <c r="I910" s="11" t="s">
        <v>25911</v>
      </c>
      <c r="J910" s="111" t="str">
        <f>UPPER(TEXT(Data[[#This Row],[F. INICIO]],"mmmm"))</f>
        <v>MAYO</v>
      </c>
      <c r="K910" s="13">
        <v>7</v>
      </c>
      <c r="L910" s="11" t="s">
        <v>5</v>
      </c>
      <c r="M910" s="11" t="s">
        <v>25630</v>
      </c>
      <c r="N910" s="141" t="str">
        <f>_xlfn.XLOOKUP(D910,[1]!Data[CEDULA],[1]!Data[EPS/SURA],"No Existe",0,1)</f>
        <v>EPS/SURA</v>
      </c>
      <c r="O910" s="5">
        <f>YEAR(Data[[#This Row],[F. INICIO]])</f>
        <v>2016</v>
      </c>
      <c r="P910" s="19">
        <v>42502</v>
      </c>
      <c r="Q910" s="7">
        <v>42508</v>
      </c>
      <c r="R910" s="11" t="s">
        <v>69</v>
      </c>
      <c r="S910" s="92" t="str">
        <f>IF(Data[[#This Row],[TIPO DE INCAPACIDAD]]="LICENCIA DE PATERNIDAD","Licencia de paternidad",IF(Data[[#This Row],[TIPO DE INCAPACIDAD]]="LICENCIA DE LUTO","Licencia de Luto",_xlfn.IFNA(VLOOKUP(R910,'CIE-10 PARA RIPS'!$A$6:B14075,2,0),"No especificado")))</f>
        <v>Hematoma obstetrico de la pelvis</v>
      </c>
      <c r="T910" t="str">
        <f>IF(P910&lt;&gt;"", IF(P910&gt;0, IF(P910&lt;=DATE(YEAR(P910),MONTH(P910),DAY(P910)), IF(P910&gt;=DATE(YEAR(P910),MONTH(P910),1), IF(K910&gt;10, C910, IF(SUMIFS($K:$K, $C:$C, C910, $P:$P, "&gt;="&amp;DATE(YEAR(P910),MONTH(P910),1), $P:$P, "&lt;="&amp;EOMONTH(P910,0))&gt;10, C910, "")), ""))), "")</f>
        <v>ESTEFANIA MARIA ORTEGA TOVAR</v>
      </c>
      <c r="U910">
        <f>IF(AND(P910&lt;&gt;"", P910&gt;=DATE(YEAR(P910),MONTH(P910),1), SUMIFS($K:$K, $C:$C, C910, $P:$P, "&gt;="&amp;DATE(YEAR(P910),MONTH(P910),1), $P:$P, "&lt;="&amp;EOMONTH(P910,0))&gt;10), K910, "")</f>
        <v>7</v>
      </c>
      <c r="V910">
        <f>IF(AND(P910&lt;&gt;"", P910&gt;=DATE(YEAR(P910),MONTH(P910),1), SUMIFS($K:$K, $C:$C, C910, $P:$P, "&gt;="&amp;DATE(YEAR(P910),MONTH(P910),1), $P:$P, "&lt;="&amp;EOMONTH(P910,0))&gt;10), YEAR(P910), "")</f>
        <v>2016</v>
      </c>
      <c r="W910" t="str">
        <f>IF(AND(P910&lt;&gt;"", P910&gt;=DATE(YEAR(P910),MONTH(P910),1), SUMIFS($K:$K, $C:$C, C910, $P:$P, "&gt;="&amp;DATE(YEAR(P910),MONTH(P910),1), $P:$P, "&lt;="&amp;EOMONTH(P910,0))&gt;10), TEXT(P910, "MMMM"), "")</f>
        <v>mayo</v>
      </c>
      <c r="X910" t="str" cm="1">
        <f t="array" ref="X910">IF(AND(P910&lt;&gt;"", P910&gt;=DATE(YEAR(P910),MONTH(P910),1), SUMIFS($K:$K, $C:$C, C910, $P:$P, "&gt;="&amp;DATE(YEAR(P910),MONTH(P910),1), $P:$P, "&lt;="&amp;EOMONTH(P910,0))&gt;10), _xlfn.TEXTJOIN(", ", TRUE, _xlfn._xlws.FILTER($R:$R, ($C:$C=C910) * ($P:$P&gt;=DATE(YEAR(P910),MONTH(P910),1)) * ($P:$P&lt;=EOMONTH(P910,0)))), "")</f>
        <v>O717, O200, O717, O200, O200, O200, R102, O717, O200</v>
      </c>
      <c r="Y910" t="str" cm="1">
        <f t="array" ref="Y910">IF(AND(P910&lt;&gt;"", P910&gt;=DATE(YEAR(P910),MONTH(P910),1), SUMIFS($K:$K, $C:$C, C910, $P:$P, "&gt;="&amp;DATE(YEAR(P910),MONTH(P910),1), $P:$P, "&lt;="&amp;EOMONTH(P910,0))&gt;10), _xlfn.TEXTJOIN(", ", TRUE, _xlfn._xlws.FILTER($S:$S, ($C:$C=C910) * ($P:$P&gt;=DATE(YEAR(P910),MONTH(P910),1)) * ($P:$P&lt;=EOMONTH(P910,0)))), "")</f>
        <v>Hematoma obstetrico de la pelvis, Amenaza de aborto, Hematoma obstetrico de la pelvis, Amenaza de aborto, Amenaza de aborto, Amenaza de aborto, Dolor pelvico y perineal, Hematoma obstetrico de la pelvis, Amenaza de aborto</v>
      </c>
    </row>
    <row r="911" spans="1:25" x14ac:dyDescent="0.25">
      <c r="A911" s="83">
        <v>904</v>
      </c>
      <c r="B911" s="111" t="s">
        <v>26038</v>
      </c>
      <c r="C911" s="159" t="str">
        <f>_xlfn.XLOOKUP(D911,[1]!Data[CEDULA],[1]!Data[Nombre Completo],"No Existe",0,1)</f>
        <v>ESTEFANIA MARIA ORTEGA TOVAR</v>
      </c>
      <c r="D911" s="163">
        <v>1101783204</v>
      </c>
      <c r="E911" s="140">
        <f>IFERROR(_xlfn.NUMBERVALUE(Data[[#This Row],[CEDULA ]],",","."),_xlfn.NUMBERVALUE(Data[[#This Row],[CEDULA ]],".",","))</f>
        <v>1101783204</v>
      </c>
      <c r="F911" s="140" t="str">
        <f>_xlfn.XLOOKUP(E911,[1]!Data[CEDULA],[1]!Data[CARGO],"No Existe",0,1)</f>
        <v>SUPERNUMERARIO(A)</v>
      </c>
      <c r="G911" s="11" t="str">
        <f>_xlfn.XLOOKUP(E911,[1]!Data[CEDULA],[1]!Data[EMPRESA DONDE PRESTA SERVICIO],"No Existe",0,1)</f>
        <v>COMFAMILIAR ATLANTICO</v>
      </c>
      <c r="H911" s="11" t="str">
        <f>_xlfn.XLOOKUP(E911,[1]!Data[CEDULA],[1]!Data[UBICACIÓN],"No Existe",0,1)</f>
        <v>SEDE SPORT GYM</v>
      </c>
      <c r="I911" s="11" t="s">
        <v>25911</v>
      </c>
      <c r="J911" s="111" t="str">
        <f>UPPER(TEXT(Data[[#This Row],[F. INICIO]],"mmmm"))</f>
        <v>ABRIL</v>
      </c>
      <c r="K911" s="25">
        <v>4</v>
      </c>
      <c r="L911" s="11" t="s">
        <v>5</v>
      </c>
      <c r="M911" s="11" t="s">
        <v>25630</v>
      </c>
      <c r="N911" s="141" t="str">
        <f>_xlfn.XLOOKUP(D911,[1]!Data[CEDULA],[1]!Data[EPS/SURA],"No Existe",0,1)</f>
        <v>EPS/SURA</v>
      </c>
      <c r="O911" s="5">
        <f>YEAR(Data[[#This Row],[F. INICIO]])</f>
        <v>2016</v>
      </c>
      <c r="P911" s="26">
        <v>42487</v>
      </c>
      <c r="Q911" s="7">
        <v>42490</v>
      </c>
      <c r="R911" s="11" t="s">
        <v>70</v>
      </c>
      <c r="S911" s="92" t="str">
        <f>IF(Data[[#This Row],[TIPO DE INCAPACIDAD]]="LICENCIA DE PATERNIDAD","Licencia de paternidad",IF(Data[[#This Row],[TIPO DE INCAPACIDAD]]="LICENCIA DE LUTO","Licencia de Luto",_xlfn.IFNA(VLOOKUP(R911,'CIE-10 PARA RIPS'!$A$6:B14076,2,0),"No especificado")))</f>
        <v>Amenaza de aborto</v>
      </c>
      <c r="T911" t="str">
        <f>IF(P911&lt;&gt;"", IF(P911&gt;0, IF(P911&lt;=DATE(YEAR(P911),MONTH(P911),DAY(P911)), IF(P911&gt;=DATE(YEAR(P911),MONTH(P911),1), IF(K911&gt;10, C911, IF(SUMIFS($K:$K, $C:$C, C911, $P:$P, "&gt;="&amp;DATE(YEAR(P911),MONTH(P911),1), $P:$P, "&lt;="&amp;EOMONTH(P911,0))&gt;10, C911, "")), ""))), "")</f>
        <v/>
      </c>
      <c r="U911" t="str">
        <f>IF(AND(P911&lt;&gt;"", P911&gt;=DATE(YEAR(P911),MONTH(P911),1), SUMIFS($K:$K, $C:$C, C911, $P:$P, "&gt;="&amp;DATE(YEAR(P911),MONTH(P911),1), $P:$P, "&lt;="&amp;EOMONTH(P911,0))&gt;10), K911, "")</f>
        <v/>
      </c>
      <c r="V911" t="str">
        <f>IF(AND(P911&lt;&gt;"", P911&gt;=DATE(YEAR(P911),MONTH(P911),1), SUMIFS($K:$K, $C:$C, C911, $P:$P, "&gt;="&amp;DATE(YEAR(P911),MONTH(P911),1), $P:$P, "&lt;="&amp;EOMONTH(P911,0))&gt;10), YEAR(P911), "")</f>
        <v/>
      </c>
      <c r="W911" t="str">
        <f>IF(AND(P911&lt;&gt;"", P911&gt;=DATE(YEAR(P911),MONTH(P911),1), SUMIFS($K:$K, $C:$C, C911, $P:$P, "&gt;="&amp;DATE(YEAR(P911),MONTH(P911),1), $P:$P, "&lt;="&amp;EOMONTH(P911,0))&gt;10), TEXT(P911, "MMMM"), "")</f>
        <v/>
      </c>
      <c r="X911" t="str" cm="1">
        <f t="array" ref="X911">IF(AND(P911&lt;&gt;"", P911&gt;=DATE(YEAR(P911),MONTH(P911),1), SUMIFS($K:$K, $C:$C, C911, $P:$P, "&gt;="&amp;DATE(YEAR(P911),MONTH(P911),1), $P:$P, "&lt;="&amp;EOMONTH(P911,0))&gt;10), _xlfn.TEXTJOIN(", ", TRUE, _xlfn._xlws.FILTER($R:$R, ($C:$C=C911) * ($P:$P&gt;=DATE(YEAR(P911),MONTH(P911),1)) * ($P:$P&lt;=EOMONTH(P911,0)))), "")</f>
        <v/>
      </c>
      <c r="Y911" t="str" cm="1">
        <f t="array" ref="Y911">IF(AND(P911&lt;&gt;"", P911&gt;=DATE(YEAR(P911),MONTH(P911),1), SUMIFS($K:$K, $C:$C, C911, $P:$P, "&gt;="&amp;DATE(YEAR(P911),MONTH(P911),1), $P:$P, "&lt;="&amp;EOMONTH(P911,0))&gt;10), _xlfn.TEXTJOIN(", ", TRUE, _xlfn._xlws.FILTER($S:$S, ($C:$C=C911) * ($P:$P&gt;=DATE(YEAR(P911),MONTH(P911),1)) * ($P:$P&lt;=EOMONTH(P911,0)))), "")</f>
        <v/>
      </c>
    </row>
    <row r="912" spans="1:25" x14ac:dyDescent="0.25">
      <c r="A912" s="83">
        <v>905</v>
      </c>
      <c r="B912" s="111" t="s">
        <v>26038</v>
      </c>
      <c r="C912" s="159" t="str">
        <f>_xlfn.XLOOKUP(D912,[1]!Data[CEDULA],[1]!Data[Nombre Completo],"No Existe",0,1)</f>
        <v>ESTEFANIA MARIA ORTEGA TOVAR</v>
      </c>
      <c r="D912" s="163">
        <v>1101783204</v>
      </c>
      <c r="E912" s="140">
        <f>IFERROR(_xlfn.NUMBERVALUE(Data[[#This Row],[CEDULA ]],",","."),_xlfn.NUMBERVALUE(Data[[#This Row],[CEDULA ]],".",","))</f>
        <v>1101783204</v>
      </c>
      <c r="F912" s="140" t="str">
        <f>_xlfn.XLOOKUP(E912,[1]!Data[CEDULA],[1]!Data[CARGO],"No Existe",0,1)</f>
        <v>SUPERNUMERARIO(A)</v>
      </c>
      <c r="G912" s="11" t="str">
        <f>_xlfn.XLOOKUP(E912,[1]!Data[CEDULA],[1]!Data[EMPRESA DONDE PRESTA SERVICIO],"No Existe",0,1)</f>
        <v>COMFAMILIAR ATLANTICO</v>
      </c>
      <c r="H912" s="11" t="str">
        <f>_xlfn.XLOOKUP(E912,[1]!Data[CEDULA],[1]!Data[UBICACIÓN],"No Existe",0,1)</f>
        <v>SEDE SPORT GYM</v>
      </c>
      <c r="I912" s="11" t="s">
        <v>25911</v>
      </c>
      <c r="J912" s="111" t="str">
        <f>UPPER(TEXT(Data[[#This Row],[F. INICIO]],"mmmm"))</f>
        <v>MAYO</v>
      </c>
      <c r="K912" s="13">
        <v>1</v>
      </c>
      <c r="L912" s="11" t="s">
        <v>5</v>
      </c>
      <c r="M912" s="11" t="s">
        <v>25630</v>
      </c>
      <c r="N912" s="141" t="str">
        <f>_xlfn.XLOOKUP(D912,[1]!Data[CEDULA],[1]!Data[EPS/SURA],"No Existe",0,1)</f>
        <v>EPS/SURA</v>
      </c>
      <c r="O912" s="5">
        <f>YEAR(Data[[#This Row],[F. INICIO]])</f>
        <v>2016</v>
      </c>
      <c r="P912" s="26">
        <v>42491</v>
      </c>
      <c r="Q912" s="26">
        <v>42491</v>
      </c>
      <c r="R912" s="11" t="s">
        <v>70</v>
      </c>
      <c r="S912" s="92" t="str">
        <f>IF(Data[[#This Row],[TIPO DE INCAPACIDAD]]="LICENCIA DE PATERNIDAD","Licencia de paternidad",IF(Data[[#This Row],[TIPO DE INCAPACIDAD]]="LICENCIA DE LUTO","Licencia de Luto",_xlfn.IFNA(VLOOKUP(R912,'CIE-10 PARA RIPS'!$A$6:B14077,2,0),"No especificado")))</f>
        <v>Amenaza de aborto</v>
      </c>
      <c r="T912" t="str">
        <f>IF(P912&lt;&gt;"", IF(P912&gt;0, IF(P912&lt;=DATE(YEAR(P912),MONTH(P912),DAY(P912)), IF(P912&gt;=DATE(YEAR(P912),MONTH(P912),1), IF(K912&gt;10, C912, IF(SUMIFS($K:$K, $C:$C, C912, $P:$P, "&gt;="&amp;DATE(YEAR(P912),MONTH(P912),1), $P:$P, "&lt;="&amp;EOMONTH(P912,0))&gt;10, C912, "")), ""))), "")</f>
        <v>ESTEFANIA MARIA ORTEGA TOVAR</v>
      </c>
      <c r="U912">
        <f>IF(AND(P912&lt;&gt;"", P912&gt;=DATE(YEAR(P912),MONTH(P912),1), SUMIFS($K:$K, $C:$C, C912, $P:$P, "&gt;="&amp;DATE(YEAR(P912),MONTH(P912),1), $P:$P, "&lt;="&amp;EOMONTH(P912,0))&gt;10), K912, "")</f>
        <v>1</v>
      </c>
      <c r="V912">
        <f>IF(AND(P912&lt;&gt;"", P912&gt;=DATE(YEAR(P912),MONTH(P912),1), SUMIFS($K:$K, $C:$C, C912, $P:$P, "&gt;="&amp;DATE(YEAR(P912),MONTH(P912),1), $P:$P, "&lt;="&amp;EOMONTH(P912,0))&gt;10), YEAR(P912), "")</f>
        <v>2016</v>
      </c>
      <c r="W912" t="str">
        <f>IF(AND(P912&lt;&gt;"", P912&gt;=DATE(YEAR(P912),MONTH(P912),1), SUMIFS($K:$K, $C:$C, C912, $P:$P, "&gt;="&amp;DATE(YEAR(P912),MONTH(P912),1), $P:$P, "&lt;="&amp;EOMONTH(P912,0))&gt;10), TEXT(P912, "MMMM"), "")</f>
        <v>mayo</v>
      </c>
      <c r="X912" t="str" cm="1">
        <f t="array" ref="X912">IF(AND(P912&lt;&gt;"", P912&gt;=DATE(YEAR(P912),MONTH(P912),1), SUMIFS($K:$K, $C:$C, C912, $P:$P, "&gt;="&amp;DATE(YEAR(P912),MONTH(P912),1), $P:$P, "&lt;="&amp;EOMONTH(P912,0))&gt;10), _xlfn.TEXTJOIN(", ", TRUE, _xlfn._xlws.FILTER($R:$R, ($C:$C=C912) * ($P:$P&gt;=DATE(YEAR(P912),MONTH(P912),1)) * ($P:$P&lt;=EOMONTH(P912,0)))), "")</f>
        <v>O717, O200, O717, O200, O200, O200, R102, O717, O200</v>
      </c>
      <c r="Y912" t="str" cm="1">
        <f t="array" ref="Y912">IF(AND(P912&lt;&gt;"", P912&gt;=DATE(YEAR(P912),MONTH(P912),1), SUMIFS($K:$K, $C:$C, C912, $P:$P, "&gt;="&amp;DATE(YEAR(P912),MONTH(P912),1), $P:$P, "&lt;="&amp;EOMONTH(P912,0))&gt;10), _xlfn.TEXTJOIN(", ", TRUE, _xlfn._xlws.FILTER($S:$S, ($C:$C=C912) * ($P:$P&gt;=DATE(YEAR(P912),MONTH(P912),1)) * ($P:$P&lt;=EOMONTH(P912,0)))), "")</f>
        <v>Hematoma obstetrico de la pelvis, Amenaza de aborto, Hematoma obstetrico de la pelvis, Amenaza de aborto, Amenaza de aborto, Amenaza de aborto, Dolor pelvico y perineal, Hematoma obstetrico de la pelvis, Amenaza de aborto</v>
      </c>
    </row>
    <row r="913" spans="1:25" x14ac:dyDescent="0.25">
      <c r="A913" s="83">
        <v>906</v>
      </c>
      <c r="B913" s="111" t="s">
        <v>26038</v>
      </c>
      <c r="C913" s="159" t="str">
        <f>_xlfn.XLOOKUP(D913,[1]!Data[CEDULA],[1]!Data[Nombre Completo],"No Existe",0,1)</f>
        <v>FRAY ANTONIO GONZALEZ PALACIO</v>
      </c>
      <c r="D913" s="162">
        <v>1044428129</v>
      </c>
      <c r="E913" s="139">
        <f>IFERROR(_xlfn.NUMBERVALUE(Data[[#This Row],[CEDULA ]],",","."),_xlfn.NUMBERVALUE(Data[[#This Row],[CEDULA ]],".",","))</f>
        <v>1044428129</v>
      </c>
      <c r="F913" s="139" t="str">
        <f>_xlfn.XLOOKUP(E913,[1]!Data[CEDULA],[1]!Data[CARGO],"No Existe",0,1)</f>
        <v>MAITRE</v>
      </c>
      <c r="G913" s="11" t="str">
        <f>_xlfn.XLOOKUP(E913,[1]!Data[CEDULA],[1]!Data[EMPRESA DONDE PRESTA SERVICIO],"No Existe",0,1)</f>
        <v>COMFAMILIAR ATLANTICO</v>
      </c>
      <c r="H913" s="11" t="str">
        <f>_xlfn.XLOOKUP(E913,[1]!Data[CEDULA],[1]!Data[UBICACIÓN],"No Existe",0,1)</f>
        <v>SALGARITO</v>
      </c>
      <c r="I913" s="11" t="s">
        <v>25912</v>
      </c>
      <c r="J913" s="111" t="str">
        <f>UPPER(TEXT(Data[[#This Row],[F. INICIO]],"mmmm"))</f>
        <v>FEBRERO</v>
      </c>
      <c r="K913" s="13">
        <v>5</v>
      </c>
      <c r="L913" s="11" t="s">
        <v>5</v>
      </c>
      <c r="M913" s="11" t="s">
        <v>25630</v>
      </c>
      <c r="N913" s="141" t="str">
        <f>_xlfn.XLOOKUP(D913,[1]!Data[CEDULA],[1]!Data[EPS/SURA],"No Existe",0,1)</f>
        <v>EPS/SURA</v>
      </c>
      <c r="O913" s="5">
        <f>YEAR(Data[[#This Row],[F. INICIO]])</f>
        <v>2016</v>
      </c>
      <c r="P913" s="26">
        <v>42404</v>
      </c>
      <c r="Q913" s="7">
        <v>42408</v>
      </c>
      <c r="R913" s="11" t="s">
        <v>77</v>
      </c>
      <c r="S913" s="92" t="str">
        <f>IF(Data[[#This Row],[TIPO DE INCAPACIDAD]]="LICENCIA DE PATERNIDAD","Licencia de paternidad",IF(Data[[#This Row],[TIPO DE INCAPACIDAD]]="LICENCIA DE LUTO","Licencia de Luto",_xlfn.IFNA(VLOOKUP(R913,'CIE-10 PARA RIPS'!$A$6:B14078,2,0),"No especificado")))</f>
        <v>Otros trastornos degenerativos del globo ocular</v>
      </c>
      <c r="T913" t="str">
        <f>IF(P913&lt;&gt;"", IF(P913&gt;0, IF(P913&lt;=DATE(YEAR(P913),MONTH(P913),DAY(P913)), IF(P913&gt;=DATE(YEAR(P913),MONTH(P913),1), IF(K913&gt;10, C913, IF(SUMIFS($K:$K, $C:$C, C913, $P:$P, "&gt;="&amp;DATE(YEAR(P913),MONTH(P913),1), $P:$P, "&lt;="&amp;EOMONTH(P913,0))&gt;10, C913, "")), ""))), "")</f>
        <v/>
      </c>
      <c r="U913" t="str">
        <f>IF(AND(P913&lt;&gt;"", P913&gt;=DATE(YEAR(P913),MONTH(P913),1), SUMIFS($K:$K, $C:$C, C913, $P:$P, "&gt;="&amp;DATE(YEAR(P913),MONTH(P913),1), $P:$P, "&lt;="&amp;EOMONTH(P913,0))&gt;10), K913, "")</f>
        <v/>
      </c>
      <c r="V913" t="str">
        <f>IF(AND(P913&lt;&gt;"", P913&gt;=DATE(YEAR(P913),MONTH(P913),1), SUMIFS($K:$K, $C:$C, C913, $P:$P, "&gt;="&amp;DATE(YEAR(P913),MONTH(P913),1), $P:$P, "&lt;="&amp;EOMONTH(P913,0))&gt;10), YEAR(P913), "")</f>
        <v/>
      </c>
      <c r="W913" t="str">
        <f>IF(AND(P913&lt;&gt;"", P913&gt;=DATE(YEAR(P913),MONTH(P913),1), SUMIFS($K:$K, $C:$C, C913, $P:$P, "&gt;="&amp;DATE(YEAR(P913),MONTH(P913),1), $P:$P, "&lt;="&amp;EOMONTH(P913,0))&gt;10), TEXT(P913, "MMMM"), "")</f>
        <v/>
      </c>
      <c r="X913" t="str" cm="1">
        <f t="array" ref="X913">IF(AND(P913&lt;&gt;"", P913&gt;=DATE(YEAR(P913),MONTH(P913),1), SUMIFS($K:$K, $C:$C, C913, $P:$P, "&gt;="&amp;DATE(YEAR(P913),MONTH(P913),1), $P:$P, "&lt;="&amp;EOMONTH(P913,0))&gt;10), _xlfn.TEXTJOIN(", ", TRUE, _xlfn._xlws.FILTER($R:$R, ($C:$C=C913) * ($P:$P&gt;=DATE(YEAR(P913),MONTH(P913),1)) * ($P:$P&lt;=EOMONTH(P913,0)))), "")</f>
        <v/>
      </c>
      <c r="Y913" t="str" cm="1">
        <f t="array" ref="Y913">IF(AND(P913&lt;&gt;"", P913&gt;=DATE(YEAR(P913),MONTH(P913),1), SUMIFS($K:$K, $C:$C, C913, $P:$P, "&gt;="&amp;DATE(YEAR(P913),MONTH(P913),1), $P:$P, "&lt;="&amp;EOMONTH(P913,0))&gt;10), _xlfn.TEXTJOIN(", ", TRUE, _xlfn._xlws.FILTER($S:$S, ($C:$C=C913) * ($P:$P&gt;=DATE(YEAR(P913),MONTH(P913),1)) * ($P:$P&lt;=EOMONTH(P913,0)))), "")</f>
        <v/>
      </c>
    </row>
    <row r="914" spans="1:25" x14ac:dyDescent="0.25">
      <c r="A914" s="83">
        <v>907</v>
      </c>
      <c r="B914" s="111" t="s">
        <v>26038</v>
      </c>
      <c r="C914" s="159" t="str">
        <f>_xlfn.XLOOKUP(D914,[1]!Data[CEDULA],[1]!Data[Nombre Completo],"No Existe",0,1)</f>
        <v>LUIS ALEXANDER RODRIGUEZ ZAMBRANO</v>
      </c>
      <c r="D914" s="162">
        <v>72170498</v>
      </c>
      <c r="E914" s="139">
        <f>IFERROR(_xlfn.NUMBERVALUE(Data[[#This Row],[CEDULA ]],",","."),_xlfn.NUMBERVALUE(Data[[#This Row],[CEDULA ]],".",","))</f>
        <v>72170498</v>
      </c>
      <c r="F914" s="139" t="str">
        <f>_xlfn.XLOOKUP(E914,[1]!Data[CEDULA],[1]!Data[CARGO],"No Existe",0,1)</f>
        <v>AUXILIAR</v>
      </c>
      <c r="G914" s="11" t="str">
        <f>_xlfn.XLOOKUP(E914,[1]!Data[CEDULA],[1]!Data[EMPRESA DONDE PRESTA SERVICIO],"No Existe",0,1)</f>
        <v>COMFAMILIAR ATLANTICO</v>
      </c>
      <c r="H914" s="11" t="str">
        <f>_xlfn.XLOOKUP(E914,[1]!Data[CEDULA],[1]!Data[UBICACIÓN],"No Existe",0,1)</f>
        <v>CENTRO RECREACIONAL TURIPANA</v>
      </c>
      <c r="I914" s="11" t="s">
        <v>25912</v>
      </c>
      <c r="J914" s="111" t="str">
        <f>UPPER(TEXT(Data[[#This Row],[F. INICIO]],"mmmm"))</f>
        <v>FEBRERO</v>
      </c>
      <c r="K914" s="25">
        <v>3</v>
      </c>
      <c r="L914" s="11" t="s">
        <v>5</v>
      </c>
      <c r="M914" s="11" t="s">
        <v>25630</v>
      </c>
      <c r="N914" s="141" t="str">
        <f>_xlfn.XLOOKUP(D914,[1]!Data[CEDULA],[1]!Data[EPS/SURA],"No Existe",0,1)</f>
        <v>EPS/SURA</v>
      </c>
      <c r="O914" s="5">
        <f>YEAR(Data[[#This Row],[F. INICIO]])</f>
        <v>2016</v>
      </c>
      <c r="P914" s="26">
        <v>42403</v>
      </c>
      <c r="Q914" s="7">
        <v>42405</v>
      </c>
      <c r="R914" s="11" t="s">
        <v>79</v>
      </c>
      <c r="S914" s="92" t="str">
        <f>IF(Data[[#This Row],[TIPO DE INCAPACIDAD]]="LICENCIA DE PATERNIDAD","Licencia de paternidad",IF(Data[[#This Row],[TIPO DE INCAPACIDAD]]="LICENCIA DE LUTO","Licencia de Luto",_xlfn.IFNA(VLOOKUP(R914,'CIE-10 PARA RIPS'!$A$6:B14079,2,0),"No especificado")))</f>
        <v>Contusion de otras partes de la muneca y de la mano</v>
      </c>
      <c r="T914" t="str">
        <f>IF(P914&lt;&gt;"", IF(P914&gt;0, IF(P914&lt;=DATE(YEAR(P914),MONTH(P914),DAY(P914)), IF(P914&gt;=DATE(YEAR(P914),MONTH(P914),1), IF(K914&gt;10, C914, IF(SUMIFS($K:$K, $C:$C, C914, $P:$P, "&gt;="&amp;DATE(YEAR(P914),MONTH(P914),1), $P:$P, "&lt;="&amp;EOMONTH(P914,0))&gt;10, C914, "")), ""))), "")</f>
        <v/>
      </c>
      <c r="U914" t="str">
        <f>IF(AND(P914&lt;&gt;"", P914&gt;=DATE(YEAR(P914),MONTH(P914),1), SUMIFS($K:$K, $C:$C, C914, $P:$P, "&gt;="&amp;DATE(YEAR(P914),MONTH(P914),1), $P:$P, "&lt;="&amp;EOMONTH(P914,0))&gt;10), K914, "")</f>
        <v/>
      </c>
      <c r="V914" t="str">
        <f>IF(AND(P914&lt;&gt;"", P914&gt;=DATE(YEAR(P914),MONTH(P914),1), SUMIFS($K:$K, $C:$C, C914, $P:$P, "&gt;="&amp;DATE(YEAR(P914),MONTH(P914),1), $P:$P, "&lt;="&amp;EOMONTH(P914,0))&gt;10), YEAR(P914), "")</f>
        <v/>
      </c>
      <c r="W914" t="str">
        <f>IF(AND(P914&lt;&gt;"", P914&gt;=DATE(YEAR(P914),MONTH(P914),1), SUMIFS($K:$K, $C:$C, C914, $P:$P, "&gt;="&amp;DATE(YEAR(P914),MONTH(P914),1), $P:$P, "&lt;="&amp;EOMONTH(P914,0))&gt;10), TEXT(P914, "MMMM"), "")</f>
        <v/>
      </c>
      <c r="X914" t="str" cm="1">
        <f t="array" ref="X914">IF(AND(P914&lt;&gt;"", P914&gt;=DATE(YEAR(P914),MONTH(P914),1), SUMIFS($K:$K, $C:$C, C914, $P:$P, "&gt;="&amp;DATE(YEAR(P914),MONTH(P914),1), $P:$P, "&lt;="&amp;EOMONTH(P914,0))&gt;10), _xlfn.TEXTJOIN(", ", TRUE, _xlfn._xlws.FILTER($R:$R, ($C:$C=C914) * ($P:$P&gt;=DATE(YEAR(P914),MONTH(P914),1)) * ($P:$P&lt;=EOMONTH(P914,0)))), "")</f>
        <v/>
      </c>
      <c r="Y914" t="str" cm="1">
        <f t="array" ref="Y914">IF(AND(P914&lt;&gt;"", P914&gt;=DATE(YEAR(P914),MONTH(P914),1), SUMIFS($K:$K, $C:$C, C914, $P:$P, "&gt;="&amp;DATE(YEAR(P914),MONTH(P914),1), $P:$P, "&lt;="&amp;EOMONTH(P914,0))&gt;10), _xlfn.TEXTJOIN(", ", TRUE, _xlfn._xlws.FILTER($S:$S, ($C:$C=C914) * ($P:$P&gt;=DATE(YEAR(P914),MONTH(P914),1)) * ($P:$P&lt;=EOMONTH(P914,0)))), "")</f>
        <v/>
      </c>
    </row>
    <row r="915" spans="1:25" ht="30" x14ac:dyDescent="0.25">
      <c r="A915" s="83">
        <v>908</v>
      </c>
      <c r="B915" s="111" t="s">
        <v>26038</v>
      </c>
      <c r="C915" s="159" t="str">
        <f>_xlfn.XLOOKUP(D915,[1]!Data[CEDULA],[1]!Data[Nombre Completo],"No Existe",0,1)</f>
        <v>GUSTAVO  BACCA SANTIAGO</v>
      </c>
      <c r="D915" s="162">
        <v>8485540</v>
      </c>
      <c r="E915" s="139">
        <f>IFERROR(_xlfn.NUMBERVALUE(Data[[#This Row],[CEDULA ]],",","."),_xlfn.NUMBERVALUE(Data[[#This Row],[CEDULA ]],".",","))</f>
        <v>8485540</v>
      </c>
      <c r="F915" s="139" t="str">
        <f>_xlfn.XLOOKUP(E915,[1]!Data[CEDULA],[1]!Data[CARGO],"No Existe",0,1)</f>
        <v>AUXILIAR</v>
      </c>
      <c r="G915" s="11" t="str">
        <f>_xlfn.XLOOKUP(E915,[1]!Data[CEDULA],[1]!Data[EMPRESA DONDE PRESTA SERVICIO],"No Existe",0,1)</f>
        <v>COMFAMILIAR ATLANTICO</v>
      </c>
      <c r="H915" s="11" t="str">
        <f>_xlfn.XLOOKUP(E915,[1]!Data[CEDULA],[1]!Data[UBICACIÓN],"No Existe",0,1)</f>
        <v>CLUB SOCIAL</v>
      </c>
      <c r="I915" s="11" t="s">
        <v>25912</v>
      </c>
      <c r="J915" s="111" t="str">
        <f>UPPER(TEXT(Data[[#This Row],[F. INICIO]],"mmmm"))</f>
        <v>ENERO</v>
      </c>
      <c r="K915" s="25">
        <v>8</v>
      </c>
      <c r="L915" s="11" t="s">
        <v>5</v>
      </c>
      <c r="M915" s="11" t="s">
        <v>25630</v>
      </c>
      <c r="N915" s="141" t="str">
        <f>_xlfn.XLOOKUP(D915,[1]!Data[CEDULA],[1]!Data[EPS/SURA],"No Existe",0,1)</f>
        <v>EPS/SURA</v>
      </c>
      <c r="O915" s="5">
        <f>YEAR(Data[[#This Row],[F. INICIO]])</f>
        <v>2016</v>
      </c>
      <c r="P915" s="26">
        <v>42376</v>
      </c>
      <c r="Q915" s="7">
        <v>42387</v>
      </c>
      <c r="R915" s="11" t="s">
        <v>81</v>
      </c>
      <c r="S915" s="92" t="str">
        <f>IF(Data[[#This Row],[TIPO DE INCAPACIDAD]]="LICENCIA DE PATERNIDAD","Licencia de paternidad",IF(Data[[#This Row],[TIPO DE INCAPACIDAD]]="LICENCIA DE LUTO","Licencia de Luto",_xlfn.IFNA(VLOOKUP(R915,'CIE-10 PARA RIPS'!$A$6:B14080,2,0),"No especificado")))</f>
        <v>Parto unico espontaneo, presentacion cefalica de vertice</v>
      </c>
      <c r="T915" t="str">
        <f>IF(P915&lt;&gt;"", IF(P915&gt;0, IF(P915&lt;=DATE(YEAR(P915),MONTH(P915),DAY(P915)), IF(P915&gt;=DATE(YEAR(P915),MONTH(P915),1), IF(K915&gt;10, C915, IF(SUMIFS($K:$K, $C:$C, C915, $P:$P, "&gt;="&amp;DATE(YEAR(P915),MONTH(P915),1), $P:$P, "&lt;="&amp;EOMONTH(P915,0))&gt;10, C915, "")), ""))), "")</f>
        <v/>
      </c>
      <c r="U915" t="str">
        <f>IF(AND(P915&lt;&gt;"", P915&gt;=DATE(YEAR(P915),MONTH(P915),1), SUMIFS($K:$K, $C:$C, C915, $P:$P, "&gt;="&amp;DATE(YEAR(P915),MONTH(P915),1), $P:$P, "&lt;="&amp;EOMONTH(P915,0))&gt;10), K915, "")</f>
        <v/>
      </c>
      <c r="V915" t="str">
        <f>IF(AND(P915&lt;&gt;"", P915&gt;=DATE(YEAR(P915),MONTH(P915),1), SUMIFS($K:$K, $C:$C, C915, $P:$P, "&gt;="&amp;DATE(YEAR(P915),MONTH(P915),1), $P:$P, "&lt;="&amp;EOMONTH(P915,0))&gt;10), YEAR(P915), "")</f>
        <v/>
      </c>
      <c r="W915" t="str">
        <f>IF(AND(P915&lt;&gt;"", P915&gt;=DATE(YEAR(P915),MONTH(P915),1), SUMIFS($K:$K, $C:$C, C915, $P:$P, "&gt;="&amp;DATE(YEAR(P915),MONTH(P915),1), $P:$P, "&lt;="&amp;EOMONTH(P915,0))&gt;10), TEXT(P915, "MMMM"), "")</f>
        <v/>
      </c>
      <c r="X915" t="str" cm="1">
        <f t="array" ref="X915">IF(AND(P915&lt;&gt;"", P915&gt;=DATE(YEAR(P915),MONTH(P915),1), SUMIFS($K:$K, $C:$C, C915, $P:$P, "&gt;="&amp;DATE(YEAR(P915),MONTH(P915),1), $P:$P, "&lt;="&amp;EOMONTH(P915,0))&gt;10), _xlfn.TEXTJOIN(", ", TRUE, _xlfn._xlws.FILTER($R:$R, ($C:$C=C915) * ($P:$P&gt;=DATE(YEAR(P915),MONTH(P915),1)) * ($P:$P&lt;=EOMONTH(P915,0)))), "")</f>
        <v/>
      </c>
      <c r="Y915" t="str" cm="1">
        <f t="array" ref="Y915">IF(AND(P915&lt;&gt;"", P915&gt;=DATE(YEAR(P915),MONTH(P915),1), SUMIFS($K:$K, $C:$C, C915, $P:$P, "&gt;="&amp;DATE(YEAR(P915),MONTH(P915),1), $P:$P, "&lt;="&amp;EOMONTH(P915,0))&gt;10), _xlfn.TEXTJOIN(", ", TRUE, _xlfn._xlws.FILTER($S:$S, ($C:$C=C915) * ($P:$P&gt;=DATE(YEAR(P915),MONTH(P915),1)) * ($P:$P&lt;=EOMONTH(P915,0)))), "")</f>
        <v/>
      </c>
    </row>
    <row r="916" spans="1:25" x14ac:dyDescent="0.25">
      <c r="A916" s="83">
        <v>909</v>
      </c>
      <c r="B916" s="111" t="s">
        <v>26038</v>
      </c>
      <c r="C916" s="159" t="str">
        <f>_xlfn.XLOOKUP(D916,[1]!Data[CEDULA],[1]!Data[Nombre Completo],"No Existe",0,1)</f>
        <v>MARCO TULIO SOLIS MONTAÑEZ</v>
      </c>
      <c r="D916" s="162">
        <v>72260712</v>
      </c>
      <c r="E916" s="139">
        <f>IFERROR(_xlfn.NUMBERVALUE(Data[[#This Row],[CEDULA ]],",","."),_xlfn.NUMBERVALUE(Data[[#This Row],[CEDULA ]],".",","))</f>
        <v>72260712</v>
      </c>
      <c r="F916" s="139" t="str">
        <f>_xlfn.XLOOKUP(E916,[1]!Data[CEDULA],[1]!Data[CARGO],"No Existe",0,1)</f>
        <v>MAITRE</v>
      </c>
      <c r="G916" s="11" t="str">
        <f>_xlfn.XLOOKUP(E916,[1]!Data[CEDULA],[1]!Data[EMPRESA DONDE PRESTA SERVICIO],"No Existe",0,1)</f>
        <v>COMFAMILIAR ATLANTICO</v>
      </c>
      <c r="H916" s="11" t="str">
        <f>_xlfn.XLOOKUP(E916,[1]!Data[CEDULA],[1]!Data[UBICACIÓN],"No Existe",0,1)</f>
        <v>C.ATENCION. C.76</v>
      </c>
      <c r="I916" s="11" t="s">
        <v>25912</v>
      </c>
      <c r="J916" s="111" t="str">
        <f>UPPER(TEXT(Data[[#This Row],[F. INICIO]],"mmmm"))</f>
        <v>ABRIL</v>
      </c>
      <c r="K916" s="13">
        <v>5</v>
      </c>
      <c r="L916" s="11" t="s">
        <v>5</v>
      </c>
      <c r="M916" s="11" t="s">
        <v>25630</v>
      </c>
      <c r="N916" s="141" t="str">
        <f>_xlfn.XLOOKUP(D916,[1]!Data[CEDULA],[1]!Data[EPS/SURA],"No Existe",0,1)</f>
        <v>E.P.S SANITAS</v>
      </c>
      <c r="O916" s="5">
        <f>YEAR(Data[[#This Row],[F. INICIO]])</f>
        <v>2016</v>
      </c>
      <c r="P916" s="26">
        <v>42483</v>
      </c>
      <c r="Q916" s="7">
        <v>42487</v>
      </c>
      <c r="R916" s="11" t="s">
        <v>91</v>
      </c>
      <c r="S916" s="92" t="str">
        <f>IF(Data[[#This Row],[TIPO DE INCAPACIDAD]]="LICENCIA DE PATERNIDAD","Licencia de paternidad",IF(Data[[#This Row],[TIPO DE INCAPACIDAD]]="LICENCIA DE LUTO","Licencia de Luto",_xlfn.IFNA(VLOOKUP(R916,'CIE-10 PARA RIPS'!$A$6:B14081,2,0),"No especificado")))</f>
        <v>Paralisis de Bell</v>
      </c>
      <c r="T916" t="str">
        <f>IF(P916&lt;&gt;"", IF(P916&gt;0, IF(P916&lt;=DATE(YEAR(P916),MONTH(P916),DAY(P916)), IF(P916&gt;=DATE(YEAR(P916),MONTH(P916),1), IF(K916&gt;10, C916, IF(SUMIFS($K:$K, $C:$C, C916, $P:$P, "&gt;="&amp;DATE(YEAR(P916),MONTH(P916),1), $P:$P, "&lt;="&amp;EOMONTH(P916,0))&gt;10, C916, "")), ""))), "")</f>
        <v/>
      </c>
      <c r="U916" t="str">
        <f>IF(AND(P916&lt;&gt;"", P916&gt;=DATE(YEAR(P916),MONTH(P916),1), SUMIFS($K:$K, $C:$C, C916, $P:$P, "&gt;="&amp;DATE(YEAR(P916),MONTH(P916),1), $P:$P, "&lt;="&amp;EOMONTH(P916,0))&gt;10), K916, "")</f>
        <v/>
      </c>
      <c r="V916" t="str">
        <f>IF(AND(P916&lt;&gt;"", P916&gt;=DATE(YEAR(P916),MONTH(P916),1), SUMIFS($K:$K, $C:$C, C916, $P:$P, "&gt;="&amp;DATE(YEAR(P916),MONTH(P916),1), $P:$P, "&lt;="&amp;EOMONTH(P916,0))&gt;10), YEAR(P916), "")</f>
        <v/>
      </c>
      <c r="W916" t="str">
        <f>IF(AND(P916&lt;&gt;"", P916&gt;=DATE(YEAR(P916),MONTH(P916),1), SUMIFS($K:$K, $C:$C, C916, $P:$P, "&gt;="&amp;DATE(YEAR(P916),MONTH(P916),1), $P:$P, "&lt;="&amp;EOMONTH(P916,0))&gt;10), TEXT(P916, "MMMM"), "")</f>
        <v/>
      </c>
      <c r="X916" t="str" cm="1">
        <f t="array" ref="X916">IF(AND(P916&lt;&gt;"", P916&gt;=DATE(YEAR(P916),MONTH(P916),1), SUMIFS($K:$K, $C:$C, C916, $P:$P, "&gt;="&amp;DATE(YEAR(P916),MONTH(P916),1), $P:$P, "&lt;="&amp;EOMONTH(P916,0))&gt;10), _xlfn.TEXTJOIN(", ", TRUE, _xlfn._xlws.FILTER($R:$R, ($C:$C=C916) * ($P:$P&gt;=DATE(YEAR(P916),MONTH(P916),1)) * ($P:$P&lt;=EOMONTH(P916,0)))), "")</f>
        <v/>
      </c>
      <c r="Y916" t="str" cm="1">
        <f t="array" ref="Y916">IF(AND(P916&lt;&gt;"", P916&gt;=DATE(YEAR(P916),MONTH(P916),1), SUMIFS($K:$K, $C:$C, C916, $P:$P, "&gt;="&amp;DATE(YEAR(P916),MONTH(P916),1), $P:$P, "&lt;="&amp;EOMONTH(P916,0))&gt;10), _xlfn.TEXTJOIN(", ", TRUE, _xlfn._xlws.FILTER($S:$S, ($C:$C=C916) * ($P:$P&gt;=DATE(YEAR(P916),MONTH(P916),1)) * ($P:$P&lt;=EOMONTH(P916,0)))), "")</f>
        <v/>
      </c>
    </row>
    <row r="917" spans="1:25" x14ac:dyDescent="0.25">
      <c r="A917" s="83">
        <v>910</v>
      </c>
      <c r="B917" s="111" t="s">
        <v>26038</v>
      </c>
      <c r="C917" s="159" t="str">
        <f>_xlfn.XLOOKUP(D917,[1]!Data[CEDULA],[1]!Data[Nombre Completo],"No Existe",0,1)</f>
        <v>LUZ MERYS NOVA HERNANDEZ</v>
      </c>
      <c r="D917" s="162">
        <v>44191674</v>
      </c>
      <c r="E917" s="139">
        <f>IFERROR(_xlfn.NUMBERVALUE(Data[[#This Row],[CEDULA ]],",","."),_xlfn.NUMBERVALUE(Data[[#This Row],[CEDULA ]],".",","))</f>
        <v>44191674</v>
      </c>
      <c r="F917" s="139" t="str">
        <f>_xlfn.XLOOKUP(E917,[1]!Data[CEDULA],[1]!Data[CARGO],"No Existe",0,1)</f>
        <v>AUXILIAR</v>
      </c>
      <c r="G917" s="11" t="str">
        <f>_xlfn.XLOOKUP(E917,[1]!Data[CEDULA],[1]!Data[EMPRESA DONDE PRESTA SERVICIO],"No Existe",0,1)</f>
        <v>COMFAMILIAR ATLANTICO</v>
      </c>
      <c r="H917" s="11" t="str">
        <f>_xlfn.XLOOKUP(E917,[1]!Data[CEDULA],[1]!Data[UBICACIÓN],"No Existe",0,1)</f>
        <v>C.A. VIVA QUILLA</v>
      </c>
      <c r="I917" s="11" t="s">
        <v>25912</v>
      </c>
      <c r="J917" s="111" t="str">
        <f>UPPER(TEXT(Data[[#This Row],[F. INICIO]],"mmmm"))</f>
        <v>ENERO</v>
      </c>
      <c r="K917" s="13">
        <v>3</v>
      </c>
      <c r="L917" s="11" t="s">
        <v>5</v>
      </c>
      <c r="M917" s="11" t="s">
        <v>25630</v>
      </c>
      <c r="N917" s="141" t="str">
        <f>_xlfn.XLOOKUP(D917,[1]!Data[CEDULA],[1]!Data[EPS/SURA],"No Existe",0,1)</f>
        <v>E.P.S SANITAS</v>
      </c>
      <c r="O917" s="5">
        <f>YEAR(Data[[#This Row],[F. INICIO]])</f>
        <v>2016</v>
      </c>
      <c r="P917" s="26">
        <v>42376</v>
      </c>
      <c r="Q917" s="7">
        <v>42378</v>
      </c>
      <c r="R917" s="11" t="s">
        <v>93</v>
      </c>
      <c r="S917" s="92" t="str">
        <f>IF(Data[[#This Row],[TIPO DE INCAPACIDAD]]="LICENCIA DE PATERNIDAD","Licencia de paternidad",IF(Data[[#This Row],[TIPO DE INCAPACIDAD]]="LICENCIA DE LUTO","Licencia de Luto",_xlfn.IFNA(VLOOKUP(R917,'CIE-10 PARA RIPS'!$A$6:B14082,2,0),"No especificado")))</f>
        <v>Contusion de la rodilla</v>
      </c>
      <c r="T917" t="str">
        <f>IF(P917&lt;&gt;"", IF(P917&gt;0, IF(P917&lt;=DATE(YEAR(P917),MONTH(P917),DAY(P917)), IF(P917&gt;=DATE(YEAR(P917),MONTH(P917),1), IF(K917&gt;10, C917, IF(SUMIFS($K:$K, $C:$C, C917, $P:$P, "&gt;="&amp;DATE(YEAR(P917),MONTH(P917),1), $P:$P, "&lt;="&amp;EOMONTH(P917,0))&gt;10, C917, "")), ""))), "")</f>
        <v/>
      </c>
      <c r="U917" t="str">
        <f>IF(AND(P917&lt;&gt;"", P917&gt;=DATE(YEAR(P917),MONTH(P917),1), SUMIFS($K:$K, $C:$C, C917, $P:$P, "&gt;="&amp;DATE(YEAR(P917),MONTH(P917),1), $P:$P, "&lt;="&amp;EOMONTH(P917,0))&gt;10), K917, "")</f>
        <v/>
      </c>
      <c r="V917" t="str">
        <f>IF(AND(P917&lt;&gt;"", P917&gt;=DATE(YEAR(P917),MONTH(P917),1), SUMIFS($K:$K, $C:$C, C917, $P:$P, "&gt;="&amp;DATE(YEAR(P917),MONTH(P917),1), $P:$P, "&lt;="&amp;EOMONTH(P917,0))&gt;10), YEAR(P917), "")</f>
        <v/>
      </c>
      <c r="W917" t="str">
        <f>IF(AND(P917&lt;&gt;"", P917&gt;=DATE(YEAR(P917),MONTH(P917),1), SUMIFS($K:$K, $C:$C, C917, $P:$P, "&gt;="&amp;DATE(YEAR(P917),MONTH(P917),1), $P:$P, "&lt;="&amp;EOMONTH(P917,0))&gt;10), TEXT(P917, "MMMM"), "")</f>
        <v/>
      </c>
      <c r="X917" t="str" cm="1">
        <f t="array" ref="X917">IF(AND(P917&lt;&gt;"", P917&gt;=DATE(YEAR(P917),MONTH(P917),1), SUMIFS($K:$K, $C:$C, C917, $P:$P, "&gt;="&amp;DATE(YEAR(P917),MONTH(P917),1), $P:$P, "&lt;="&amp;EOMONTH(P917,0))&gt;10), _xlfn.TEXTJOIN(", ", TRUE, _xlfn._xlws.FILTER($R:$R, ($C:$C=C917) * ($P:$P&gt;=DATE(YEAR(P917),MONTH(P917),1)) * ($P:$P&lt;=EOMONTH(P917,0)))), "")</f>
        <v/>
      </c>
      <c r="Y917" t="str" cm="1">
        <f t="array" ref="Y917">IF(AND(P917&lt;&gt;"", P917&gt;=DATE(YEAR(P917),MONTH(P917),1), SUMIFS($K:$K, $C:$C, C917, $P:$P, "&gt;="&amp;DATE(YEAR(P917),MONTH(P917),1), $P:$P, "&lt;="&amp;EOMONTH(P917,0))&gt;10), _xlfn.TEXTJOIN(", ", TRUE, _xlfn._xlws.FILTER($S:$S, ($C:$C=C917) * ($P:$P&gt;=DATE(YEAR(P917),MONTH(P917),1)) * ($P:$P&lt;=EOMONTH(P917,0)))), "")</f>
        <v/>
      </c>
    </row>
    <row r="918" spans="1:25" x14ac:dyDescent="0.25">
      <c r="A918" s="83">
        <v>911</v>
      </c>
      <c r="B918" s="111" t="s">
        <v>26038</v>
      </c>
      <c r="C918" s="159" t="str">
        <f>_xlfn.XLOOKUP(D918,[1]!Data[CEDULA],[1]!Data[Nombre Completo],"No Existe",0,1)</f>
        <v>YESID ROBERTO FIERRO GOMEZ</v>
      </c>
      <c r="D918" s="162">
        <v>8774378</v>
      </c>
      <c r="E918" s="139">
        <f>IFERROR(_xlfn.NUMBERVALUE(Data[[#This Row],[CEDULA ]],",","."),_xlfn.NUMBERVALUE(Data[[#This Row],[CEDULA ]],".",","))</f>
        <v>8774378</v>
      </c>
      <c r="F918" s="139" t="str">
        <f>_xlfn.XLOOKUP(E918,[1]!Data[CEDULA],[1]!Data[CARGO],"No Existe",0,1)</f>
        <v>EMPACADOR</v>
      </c>
      <c r="G918" s="11" t="str">
        <f>_xlfn.XLOOKUP(E918,[1]!Data[CEDULA],[1]!Data[EMPRESA DONDE PRESTA SERVICIO],"No Existe",0,1)</f>
        <v>COMFAMILIAR ATLANTICO</v>
      </c>
      <c r="H918" s="11" t="str">
        <f>_xlfn.XLOOKUP(E918,[1]!Data[CEDULA],[1]!Data[UBICACIÓN],"No Existe",0,1)</f>
        <v>CENTRO DE PROCESAMIENTO</v>
      </c>
      <c r="I918" s="11" t="s">
        <v>25912</v>
      </c>
      <c r="J918" s="111" t="str">
        <f>UPPER(TEXT(Data[[#This Row],[F. INICIO]],"mmmm"))</f>
        <v>AGOSTO</v>
      </c>
      <c r="K918" s="13">
        <v>15</v>
      </c>
      <c r="L918" s="11" t="s">
        <v>94</v>
      </c>
      <c r="M918" s="9" t="s">
        <v>12770</v>
      </c>
      <c r="N918" s="141" t="str">
        <f>_xlfn.XLOOKUP(D918,[1]!Data[CEDULA],[1]!Data[EPS/SURA],"No Existe",0,1)</f>
        <v>SALUD TOTAL</v>
      </c>
      <c r="O918" s="5">
        <f>YEAR(Data[[#This Row],[F. INICIO]])</f>
        <v>2016</v>
      </c>
      <c r="P918" s="26">
        <v>42585</v>
      </c>
      <c r="Q918" s="7">
        <v>42599</v>
      </c>
      <c r="R918" s="11" t="s">
        <v>98</v>
      </c>
      <c r="S918" s="92" t="str">
        <f>IF(Data[[#This Row],[TIPO DE INCAPACIDAD]]="LICENCIA DE PATERNIDAD","Licencia de paternidad",IF(Data[[#This Row],[TIPO DE INCAPACIDAD]]="LICENCIA DE LUTO","Licencia de Luto",_xlfn.IFNA(VLOOKUP(R918,'CIE-10 PARA RIPS'!$A$6:B14083,2,0),"No especificado")))</f>
        <v>Otras lesiones del hombro</v>
      </c>
      <c r="T918" t="str">
        <f>IF(P918&lt;&gt;"", IF(P918&gt;0, IF(P918&lt;=DATE(YEAR(P918),MONTH(P918),DAY(P918)), IF(P918&gt;=DATE(YEAR(P918),MONTH(P918),1), IF(K918&gt;10, C918, IF(SUMIFS($K:$K, $C:$C, C918, $P:$P, "&gt;="&amp;DATE(YEAR(P918),MONTH(P918),1), $P:$P, "&lt;="&amp;EOMONTH(P918,0))&gt;10, C918, "")), ""))), "")</f>
        <v>YESID ROBERTO FIERRO GOMEZ</v>
      </c>
      <c r="U918">
        <f>IF(AND(P918&lt;&gt;"", P918&gt;=DATE(YEAR(P918),MONTH(P918),1), SUMIFS($K:$K, $C:$C, C918, $P:$P, "&gt;="&amp;DATE(YEAR(P918),MONTH(P918),1), $P:$P, "&lt;="&amp;EOMONTH(P918,0))&gt;10), K918, "")</f>
        <v>15</v>
      </c>
      <c r="V918">
        <f>IF(AND(P918&lt;&gt;"", P918&gt;=DATE(YEAR(P918),MONTH(P918),1), SUMIFS($K:$K, $C:$C, C918, $P:$P, "&gt;="&amp;DATE(YEAR(P918),MONTH(P918),1), $P:$P, "&lt;="&amp;EOMONTH(P918,0))&gt;10), YEAR(P918), "")</f>
        <v>2016</v>
      </c>
      <c r="W918" t="str">
        <f>IF(AND(P918&lt;&gt;"", P918&gt;=DATE(YEAR(P918),MONTH(P918),1), SUMIFS($K:$K, $C:$C, C918, $P:$P, "&gt;="&amp;DATE(YEAR(P918),MONTH(P918),1), $P:$P, "&lt;="&amp;EOMONTH(P918,0))&gt;10), TEXT(P918, "MMMM"), "")</f>
        <v>agosto</v>
      </c>
      <c r="X918" t="str" cm="1">
        <f t="array" ref="X918">IF(AND(P918&lt;&gt;"", P918&gt;=DATE(YEAR(P918),MONTH(P918),1), SUMIFS($K:$K, $C:$C, C918, $P:$P, "&gt;="&amp;DATE(YEAR(P918),MONTH(P918),1), $P:$P, "&lt;="&amp;EOMONTH(P918,0))&gt;10), _xlfn.TEXTJOIN(", ", TRUE, _xlfn._xlws.FILTER($R:$R, ($C:$C=C918) * ($P:$P&gt;=DATE(YEAR(P918),MONTH(P918),1)) * ($P:$P&lt;=EOMONTH(P918,0)))), "")</f>
        <v>M758</v>
      </c>
      <c r="Y918" t="str" cm="1">
        <f t="array" ref="Y918">IF(AND(P918&lt;&gt;"", P918&gt;=DATE(YEAR(P918),MONTH(P918),1), SUMIFS($K:$K, $C:$C, C918, $P:$P, "&gt;="&amp;DATE(YEAR(P918),MONTH(P918),1), $P:$P, "&lt;="&amp;EOMONTH(P918,0))&gt;10), _xlfn.TEXTJOIN(", ", TRUE, _xlfn._xlws.FILTER($S:$S, ($C:$C=C918) * ($P:$P&gt;=DATE(YEAR(P918),MONTH(P918),1)) * ($P:$P&lt;=EOMONTH(P918,0)))), "")</f>
        <v>Otras lesiones del hombro</v>
      </c>
    </row>
    <row r="919" spans="1:25" x14ac:dyDescent="0.25">
      <c r="A919" s="83">
        <v>912</v>
      </c>
      <c r="B919" s="111" t="s">
        <v>26038</v>
      </c>
      <c r="C919" s="159" t="str">
        <f>_xlfn.XLOOKUP(D919,[1]!Data[CEDULA],[1]!Data[Nombre Completo],"No Existe",0,1)</f>
        <v>PAOLA ALEXANDRA MALDONADO CORONELL</v>
      </c>
      <c r="D919" s="162">
        <v>1044390535</v>
      </c>
      <c r="E919" s="139">
        <f>IFERROR(_xlfn.NUMBERVALUE(Data[[#This Row],[CEDULA ]],",","."),_xlfn.NUMBERVALUE(Data[[#This Row],[CEDULA ]],".",","))</f>
        <v>1044390535</v>
      </c>
      <c r="F919" s="139" t="str">
        <f>_xlfn.XLOOKUP(E919,[1]!Data[CEDULA],[1]!Data[CARGO],"No Existe",0,1)</f>
        <v>SUPERNUMERARIO(A)</v>
      </c>
      <c r="G919" s="11" t="str">
        <f>_xlfn.XLOOKUP(E919,[1]!Data[CEDULA],[1]!Data[EMPRESA DONDE PRESTA SERVICIO],"No Existe",0,1)</f>
        <v>COMFAMILIAR ATLANTICO</v>
      </c>
      <c r="H919" s="11" t="str">
        <f>_xlfn.XLOOKUP(E919,[1]!Data[CEDULA],[1]!Data[UBICACIÓN],"No Existe",0,1)</f>
        <v>TURIPANA</v>
      </c>
      <c r="I919" s="11" t="s">
        <v>25911</v>
      </c>
      <c r="J919" s="111" t="str">
        <f>UPPER(TEXT(Data[[#This Row],[F. INICIO]],"mmmm"))</f>
        <v>MAYO</v>
      </c>
      <c r="K919" s="25">
        <v>3</v>
      </c>
      <c r="L919" s="11" t="s">
        <v>94</v>
      </c>
      <c r="M919" s="9" t="s">
        <v>12770</v>
      </c>
      <c r="N919" s="141" t="str">
        <f>_xlfn.XLOOKUP(D919,[1]!Data[CEDULA],[1]!Data[EPS/SURA],"No Existe",0,1)</f>
        <v>SALUD TOTAL</v>
      </c>
      <c r="O919" s="5">
        <f>YEAR(Data[[#This Row],[F. INICIO]])</f>
        <v>2016</v>
      </c>
      <c r="P919" s="26">
        <v>42499</v>
      </c>
      <c r="Q919" s="7">
        <v>42501</v>
      </c>
      <c r="R919" s="11" t="s">
        <v>101</v>
      </c>
      <c r="S919" s="92" t="str">
        <f>IF(Data[[#This Row],[TIPO DE INCAPACIDAD]]="LICENCIA DE PATERNIDAD","Licencia de paternidad",IF(Data[[#This Row],[TIPO DE INCAPACIDAD]]="LICENCIA DE LUTO","Licencia de Luto",_xlfn.IFNA(VLOOKUP(R919,'CIE-10 PARA RIPS'!$A$6:B14084,2,0),"No especificado")))</f>
        <v>Contusion del hombro y del brazo</v>
      </c>
      <c r="T919" t="str">
        <f>IF(P919&lt;&gt;"", IF(P919&gt;0, IF(P919&lt;=DATE(YEAR(P919),MONTH(P919),DAY(P919)), IF(P919&gt;=DATE(YEAR(P919),MONTH(P919),1), IF(K919&gt;10, C919, IF(SUMIFS($K:$K, $C:$C, C919, $P:$P, "&gt;="&amp;DATE(YEAR(P919),MONTH(P919),1), $P:$P, "&lt;="&amp;EOMONTH(P919,0))&gt;10, C919, "")), ""))), "")</f>
        <v/>
      </c>
      <c r="U919" t="str">
        <f>IF(AND(P919&lt;&gt;"", P919&gt;=DATE(YEAR(P919),MONTH(P919),1), SUMIFS($K:$K, $C:$C, C919, $P:$P, "&gt;="&amp;DATE(YEAR(P919),MONTH(P919),1), $P:$P, "&lt;="&amp;EOMONTH(P919,0))&gt;10), K919, "")</f>
        <v/>
      </c>
      <c r="V919" t="str">
        <f>IF(AND(P919&lt;&gt;"", P919&gt;=DATE(YEAR(P919),MONTH(P919),1), SUMIFS($K:$K, $C:$C, C919, $P:$P, "&gt;="&amp;DATE(YEAR(P919),MONTH(P919),1), $P:$P, "&lt;="&amp;EOMONTH(P919,0))&gt;10), YEAR(P919), "")</f>
        <v/>
      </c>
      <c r="W919" t="str">
        <f>IF(AND(P919&lt;&gt;"", P919&gt;=DATE(YEAR(P919),MONTH(P919),1), SUMIFS($K:$K, $C:$C, C919, $P:$P, "&gt;="&amp;DATE(YEAR(P919),MONTH(P919),1), $P:$P, "&lt;="&amp;EOMONTH(P919,0))&gt;10), TEXT(P919, "MMMM"), "")</f>
        <v/>
      </c>
      <c r="X919" t="str" cm="1">
        <f t="array" ref="X919">IF(AND(P919&lt;&gt;"", P919&gt;=DATE(YEAR(P919),MONTH(P919),1), SUMIFS($K:$K, $C:$C, C919, $P:$P, "&gt;="&amp;DATE(YEAR(P919),MONTH(P919),1), $P:$P, "&lt;="&amp;EOMONTH(P919,0))&gt;10), _xlfn.TEXTJOIN(", ", TRUE, _xlfn._xlws.FILTER($R:$R, ($C:$C=C919) * ($P:$P&gt;=DATE(YEAR(P919),MONTH(P919),1)) * ($P:$P&lt;=EOMONTH(P919,0)))), "")</f>
        <v/>
      </c>
      <c r="Y919" t="str" cm="1">
        <f t="array" ref="Y919">IF(AND(P919&lt;&gt;"", P919&gt;=DATE(YEAR(P919),MONTH(P919),1), SUMIFS($K:$K, $C:$C, C919, $P:$P, "&gt;="&amp;DATE(YEAR(P919),MONTH(P919),1), $P:$P, "&lt;="&amp;EOMONTH(P919,0))&gt;10), _xlfn.TEXTJOIN(", ", TRUE, _xlfn._xlws.FILTER($S:$S, ($C:$C=C919) * ($P:$P&gt;=DATE(YEAR(P919),MONTH(P919),1)) * ($P:$P&lt;=EOMONTH(P919,0)))), "")</f>
        <v/>
      </c>
    </row>
    <row r="920" spans="1:25" ht="30" x14ac:dyDescent="0.25">
      <c r="A920" s="83">
        <v>913</v>
      </c>
      <c r="B920" s="111" t="s">
        <v>26038</v>
      </c>
      <c r="C920" s="159" t="str">
        <f>_xlfn.XLOOKUP(D920,[1]!Data[CEDULA],[1]!Data[Nombre Completo],"No Existe",0,1)</f>
        <v>MONICA CECILIA CARDENAS PEDROZA</v>
      </c>
      <c r="D920" s="162">
        <v>1046812955</v>
      </c>
      <c r="E920" s="139">
        <f>IFERROR(_xlfn.NUMBERVALUE(Data[[#This Row],[CEDULA ]],",","."),_xlfn.NUMBERVALUE(Data[[#This Row],[CEDULA ]],".",","))</f>
        <v>1046812955</v>
      </c>
      <c r="F920" s="139" t="str">
        <f>_xlfn.XLOOKUP(E920,[1]!Data[CEDULA],[1]!Data[CARGO],"No Existe",0,1)</f>
        <v>SUPERNUMERARIO(A)</v>
      </c>
      <c r="G920" s="11" t="str">
        <f>_xlfn.XLOOKUP(E920,[1]!Data[CEDULA],[1]!Data[EMPRESA DONDE PRESTA SERVICIO],"No Existe",0,1)</f>
        <v>COMFAMILIAR ATLANTICO</v>
      </c>
      <c r="H920" s="11" t="str">
        <f>_xlfn.XLOOKUP(E920,[1]!Data[CEDULA],[1]!Data[UBICACIÓN],"No Existe",0,1)</f>
        <v>C. ATENCION C.48</v>
      </c>
      <c r="I920" s="11" t="s">
        <v>25911</v>
      </c>
      <c r="J920" s="111" t="str">
        <f>UPPER(TEXT(Data[[#This Row],[F. INICIO]],"mmmm"))</f>
        <v>MARZO</v>
      </c>
      <c r="K920" s="13">
        <v>3</v>
      </c>
      <c r="L920" s="11" t="s">
        <v>94</v>
      </c>
      <c r="M920" s="9" t="s">
        <v>12770</v>
      </c>
      <c r="N920" s="141" t="str">
        <f>_xlfn.XLOOKUP(D920,[1]!Data[CEDULA],[1]!Data[EPS/SURA],"No Existe",0,1)</f>
        <v>E.P.S SANITAS</v>
      </c>
      <c r="O920" s="5">
        <f>YEAR(Data[[#This Row],[F. INICIO]])</f>
        <v>2016</v>
      </c>
      <c r="P920" s="26">
        <v>42451</v>
      </c>
      <c r="Q920" s="7">
        <v>42453</v>
      </c>
      <c r="R920" s="11" t="s">
        <v>103</v>
      </c>
      <c r="S920" s="92" t="str">
        <f>IF(Data[[#This Row],[TIPO DE INCAPACIDAD]]="LICENCIA DE PATERNIDAD","Licencia de paternidad",IF(Data[[#This Row],[TIPO DE INCAPACIDAD]]="LICENCIA DE LUTO","Licencia de Luto",_xlfn.IFNA(VLOOKUP(R920,'CIE-10 PARA RIPS'!$A$6:B14085,2,0),"No especificado")))</f>
        <v>Traumatismo superficial de la cabeza, parte no especificada</v>
      </c>
      <c r="T920" t="str">
        <f>IF(P920&lt;&gt;"", IF(P920&gt;0, IF(P920&lt;=DATE(YEAR(P920),MONTH(P920),DAY(P920)), IF(P920&gt;=DATE(YEAR(P920),MONTH(P920),1), IF(K920&gt;10, C920, IF(SUMIFS($K:$K, $C:$C, C920, $P:$P, "&gt;="&amp;DATE(YEAR(P920),MONTH(P920),1), $P:$P, "&lt;="&amp;EOMONTH(P920,0))&gt;10, C920, "")), ""))), "")</f>
        <v/>
      </c>
      <c r="U920" t="str">
        <f>IF(AND(P920&lt;&gt;"", P920&gt;=DATE(YEAR(P920),MONTH(P920),1), SUMIFS($K:$K, $C:$C, C920, $P:$P, "&gt;="&amp;DATE(YEAR(P920),MONTH(P920),1), $P:$P, "&lt;="&amp;EOMONTH(P920,0))&gt;10), K920, "")</f>
        <v/>
      </c>
      <c r="V920" t="str">
        <f>IF(AND(P920&lt;&gt;"", P920&gt;=DATE(YEAR(P920),MONTH(P920),1), SUMIFS($K:$K, $C:$C, C920, $P:$P, "&gt;="&amp;DATE(YEAR(P920),MONTH(P920),1), $P:$P, "&lt;="&amp;EOMONTH(P920,0))&gt;10), YEAR(P920), "")</f>
        <v/>
      </c>
      <c r="W920" t="str">
        <f>IF(AND(P920&lt;&gt;"", P920&gt;=DATE(YEAR(P920),MONTH(P920),1), SUMIFS($K:$K, $C:$C, C920, $P:$P, "&gt;="&amp;DATE(YEAR(P920),MONTH(P920),1), $P:$P, "&lt;="&amp;EOMONTH(P920,0))&gt;10), TEXT(P920, "MMMM"), "")</f>
        <v/>
      </c>
      <c r="X920" t="str" cm="1">
        <f t="array" ref="X920">IF(AND(P920&lt;&gt;"", P920&gt;=DATE(YEAR(P920),MONTH(P920),1), SUMIFS($K:$K, $C:$C, C920, $P:$P, "&gt;="&amp;DATE(YEAR(P920),MONTH(P920),1), $P:$P, "&lt;="&amp;EOMONTH(P920,0))&gt;10), _xlfn.TEXTJOIN(", ", TRUE, _xlfn._xlws.FILTER($R:$R, ($C:$C=C920) * ($P:$P&gt;=DATE(YEAR(P920),MONTH(P920),1)) * ($P:$P&lt;=EOMONTH(P920,0)))), "")</f>
        <v/>
      </c>
      <c r="Y920" t="str" cm="1">
        <f t="array" ref="Y920">IF(AND(P920&lt;&gt;"", P920&gt;=DATE(YEAR(P920),MONTH(P920),1), SUMIFS($K:$K, $C:$C, C920, $P:$P, "&gt;="&amp;DATE(YEAR(P920),MONTH(P920),1), $P:$P, "&lt;="&amp;EOMONTH(P920,0))&gt;10), _xlfn.TEXTJOIN(", ", TRUE, _xlfn._xlws.FILTER($S:$S, ($C:$C=C920) * ($P:$P&gt;=DATE(YEAR(P920),MONTH(P920),1)) * ($P:$P&lt;=EOMONTH(P920,0)))), "")</f>
        <v/>
      </c>
    </row>
    <row r="921" spans="1:25" x14ac:dyDescent="0.25">
      <c r="A921" s="83">
        <v>914</v>
      </c>
      <c r="B921" s="111" t="s">
        <v>26038</v>
      </c>
      <c r="C921" s="159" t="str">
        <f>_xlfn.XLOOKUP(D921,[1]!Data[CEDULA],[1]!Data[Nombre Completo],"No Existe",0,1)</f>
        <v>ZENITH  SUAREZ PEREZ</v>
      </c>
      <c r="D921" s="162">
        <v>22583181</v>
      </c>
      <c r="E921" s="139">
        <f>IFERROR(_xlfn.NUMBERVALUE(Data[[#This Row],[CEDULA ]],",","."),_xlfn.NUMBERVALUE(Data[[#This Row],[CEDULA ]],".",","))</f>
        <v>22583181</v>
      </c>
      <c r="F921" s="139" t="str">
        <f>_xlfn.XLOOKUP(E921,[1]!Data[CEDULA],[1]!Data[CARGO],"No Existe",0,1)</f>
        <v>SUPERNUMERARIO(A)</v>
      </c>
      <c r="G921" s="11" t="str">
        <f>_xlfn.XLOOKUP(E921,[1]!Data[CEDULA],[1]!Data[EMPRESA DONDE PRESTA SERVICIO],"No Existe",0,1)</f>
        <v>COMFAMILIAR ATLANTICO</v>
      </c>
      <c r="H921" s="11" t="str">
        <f>_xlfn.XLOOKUP(E921,[1]!Data[CEDULA],[1]!Data[UBICACIÓN],"No Existe",0,1)</f>
        <v>SALGARITO MERCADEO</v>
      </c>
      <c r="I921" s="11" t="s">
        <v>25911</v>
      </c>
      <c r="J921" s="111" t="str">
        <f>UPPER(TEXT(Data[[#This Row],[F. INICIO]],"mmmm"))</f>
        <v>MARZO</v>
      </c>
      <c r="K921" s="13">
        <v>3</v>
      </c>
      <c r="L921" s="11" t="s">
        <v>94</v>
      </c>
      <c r="M921" s="9" t="s">
        <v>12770</v>
      </c>
      <c r="N921" s="141" t="str">
        <f>_xlfn.XLOOKUP(D921,[1]!Data[CEDULA],[1]!Data[EPS/SURA],"No Existe",0,1)</f>
        <v>NUEVA E.P.S.</v>
      </c>
      <c r="O921" s="5">
        <f>YEAR(Data[[#This Row],[F. INICIO]])</f>
        <v>2016</v>
      </c>
      <c r="P921" s="26">
        <v>42455</v>
      </c>
      <c r="Q921" s="7">
        <v>42457</v>
      </c>
      <c r="R921" s="11" t="s">
        <v>105</v>
      </c>
      <c r="S921" s="92" t="str">
        <f>IF(Data[[#This Row],[TIPO DE INCAPACIDAD]]="LICENCIA DE PATERNIDAD","Licencia de paternidad",IF(Data[[#This Row],[TIPO DE INCAPACIDAD]]="LICENCIA DE LUTO","Licencia de Luto",_xlfn.IFNA(VLOOKUP(R921,'CIE-10 PARA RIPS'!$A$6:B14086,2,0),"No especificado")))</f>
        <v>Herida del tobillo</v>
      </c>
      <c r="T921" t="str">
        <f>IF(P921&lt;&gt;"", IF(P921&gt;0, IF(P921&lt;=DATE(YEAR(P921),MONTH(P921),DAY(P921)), IF(P921&gt;=DATE(YEAR(P921),MONTH(P921),1), IF(K921&gt;10, C921, IF(SUMIFS($K:$K, $C:$C, C921, $P:$P, "&gt;="&amp;DATE(YEAR(P921),MONTH(P921),1), $P:$P, "&lt;="&amp;EOMONTH(P921,0))&gt;10, C921, "")), ""))), "")</f>
        <v/>
      </c>
      <c r="U921" t="str">
        <f>IF(AND(P921&lt;&gt;"", P921&gt;=DATE(YEAR(P921),MONTH(P921),1), SUMIFS($K:$K, $C:$C, C921, $P:$P, "&gt;="&amp;DATE(YEAR(P921),MONTH(P921),1), $P:$P, "&lt;="&amp;EOMONTH(P921,0))&gt;10), K921, "")</f>
        <v/>
      </c>
      <c r="V921" t="str">
        <f>IF(AND(P921&lt;&gt;"", P921&gt;=DATE(YEAR(P921),MONTH(P921),1), SUMIFS($K:$K, $C:$C, C921, $P:$P, "&gt;="&amp;DATE(YEAR(P921),MONTH(P921),1), $P:$P, "&lt;="&amp;EOMONTH(P921,0))&gt;10), YEAR(P921), "")</f>
        <v/>
      </c>
      <c r="W921" t="str">
        <f>IF(AND(P921&lt;&gt;"", P921&gt;=DATE(YEAR(P921),MONTH(P921),1), SUMIFS($K:$K, $C:$C, C921, $P:$P, "&gt;="&amp;DATE(YEAR(P921),MONTH(P921),1), $P:$P, "&lt;="&amp;EOMONTH(P921,0))&gt;10), TEXT(P921, "MMMM"), "")</f>
        <v/>
      </c>
      <c r="X921" t="str" cm="1">
        <f t="array" ref="X921">IF(AND(P921&lt;&gt;"", P921&gt;=DATE(YEAR(P921),MONTH(P921),1), SUMIFS($K:$K, $C:$C, C921, $P:$P, "&gt;="&amp;DATE(YEAR(P921),MONTH(P921),1), $P:$P, "&lt;="&amp;EOMONTH(P921,0))&gt;10), _xlfn.TEXTJOIN(", ", TRUE, _xlfn._xlws.FILTER($R:$R, ($C:$C=C921) * ($P:$P&gt;=DATE(YEAR(P921),MONTH(P921),1)) * ($P:$P&lt;=EOMONTH(P921,0)))), "")</f>
        <v/>
      </c>
      <c r="Y921" t="str" cm="1">
        <f t="array" ref="Y921">IF(AND(P921&lt;&gt;"", P921&gt;=DATE(YEAR(P921),MONTH(P921),1), SUMIFS($K:$K, $C:$C, C921, $P:$P, "&gt;="&amp;DATE(YEAR(P921),MONTH(P921),1), $P:$P, "&lt;="&amp;EOMONTH(P921,0))&gt;10), _xlfn.TEXTJOIN(", ", TRUE, _xlfn._xlws.FILTER($S:$S, ($C:$C=C921) * ($P:$P&gt;=DATE(YEAR(P921),MONTH(P921),1)) * ($P:$P&lt;=EOMONTH(P921,0)))), "")</f>
        <v/>
      </c>
    </row>
    <row r="922" spans="1:25" x14ac:dyDescent="0.25">
      <c r="A922" s="83">
        <v>915</v>
      </c>
      <c r="B922" s="111" t="s">
        <v>26038</v>
      </c>
      <c r="C922" s="159" t="str">
        <f>_xlfn.XLOOKUP(D922,[1]!Data[CEDULA],[1]!Data[Nombre Completo],"No Existe",0,1)</f>
        <v>YURANI PATRICIA OSPINO CASTILLO</v>
      </c>
      <c r="D922" s="162">
        <v>1043604639</v>
      </c>
      <c r="E922" s="139">
        <f>IFERROR(_xlfn.NUMBERVALUE(Data[[#This Row],[CEDULA ]],",","."),_xlfn.NUMBERVALUE(Data[[#This Row],[CEDULA ]],".",","))</f>
        <v>1043604639</v>
      </c>
      <c r="F922" s="139" t="str">
        <f>_xlfn.XLOOKUP(E922,[1]!Data[CEDULA],[1]!Data[CARGO],"No Existe",0,1)</f>
        <v>COCINERO 1</v>
      </c>
      <c r="G922" s="11" t="str">
        <f>_xlfn.XLOOKUP(E922,[1]!Data[CEDULA],[1]!Data[EMPRESA DONDE PRESTA SERVICIO],"No Existe",0,1)</f>
        <v>COMFAMILIAR ATLANTICO</v>
      </c>
      <c r="H922" s="11" t="str">
        <f>_xlfn.XLOOKUP(E922,[1]!Data[CEDULA],[1]!Data[UBICACIÓN],"No Existe",0,1)</f>
        <v>SPORT GYM MERCADEO</v>
      </c>
      <c r="I922" s="11" t="s">
        <v>25911</v>
      </c>
      <c r="J922" s="111" t="str">
        <f>UPPER(TEXT(Data[[#This Row],[F. INICIO]],"mmmm"))</f>
        <v>MAYO</v>
      </c>
      <c r="K922" s="13">
        <v>3</v>
      </c>
      <c r="L922" s="11" t="s">
        <v>94</v>
      </c>
      <c r="M922" s="9" t="s">
        <v>12770</v>
      </c>
      <c r="N922" s="141" t="str">
        <f>_xlfn.XLOOKUP(D922,[1]!Data[CEDULA],[1]!Data[EPS/SURA],"No Existe",0,1)</f>
        <v>EPS/SURA</v>
      </c>
      <c r="O922" s="5">
        <f>YEAR(Data[[#This Row],[F. INICIO]])</f>
        <v>2016</v>
      </c>
      <c r="P922" s="26">
        <v>42519</v>
      </c>
      <c r="Q922" s="7">
        <v>42521</v>
      </c>
      <c r="R922" s="11" t="s">
        <v>106</v>
      </c>
      <c r="S922" s="92" t="str">
        <f>IF(Data[[#This Row],[TIPO DE INCAPACIDAD]]="LICENCIA DE PATERNIDAD","Licencia de paternidad",IF(Data[[#This Row],[TIPO DE INCAPACIDAD]]="LICENCIA DE LUTO","Licencia de Luto",_xlfn.IFNA(VLOOKUP(R922,'CIE-10 PARA RIPS'!$A$6:B14087,2,0),"No especificado")))</f>
        <v>Esguinces y torceduras del tobillo</v>
      </c>
      <c r="T922" t="str">
        <f>IF(P922&lt;&gt;"", IF(P922&gt;0, IF(P922&lt;=DATE(YEAR(P922),MONTH(P922),DAY(P922)), IF(P922&gt;=DATE(YEAR(P922),MONTH(P922),1), IF(K922&gt;10, C922, IF(SUMIFS($K:$K, $C:$C, C922, $P:$P, "&gt;="&amp;DATE(YEAR(P922),MONTH(P922),1), $P:$P, "&lt;="&amp;EOMONTH(P922,0))&gt;10, C922, "")), ""))), "")</f>
        <v/>
      </c>
      <c r="U922" t="str">
        <f>IF(AND(P922&lt;&gt;"", P922&gt;=DATE(YEAR(P922),MONTH(P922),1), SUMIFS($K:$K, $C:$C, C922, $P:$P, "&gt;="&amp;DATE(YEAR(P922),MONTH(P922),1), $P:$P, "&lt;="&amp;EOMONTH(P922,0))&gt;10), K922, "")</f>
        <v/>
      </c>
      <c r="V922" t="str">
        <f>IF(AND(P922&lt;&gt;"", P922&gt;=DATE(YEAR(P922),MONTH(P922),1), SUMIFS($K:$K, $C:$C, C922, $P:$P, "&gt;="&amp;DATE(YEAR(P922),MONTH(P922),1), $P:$P, "&lt;="&amp;EOMONTH(P922,0))&gt;10), YEAR(P922), "")</f>
        <v/>
      </c>
      <c r="W922" t="str">
        <f>IF(AND(P922&lt;&gt;"", P922&gt;=DATE(YEAR(P922),MONTH(P922),1), SUMIFS($K:$K, $C:$C, C922, $P:$P, "&gt;="&amp;DATE(YEAR(P922),MONTH(P922),1), $P:$P, "&lt;="&amp;EOMONTH(P922,0))&gt;10), TEXT(P922, "MMMM"), "")</f>
        <v/>
      </c>
      <c r="X922" t="str" cm="1">
        <f t="array" ref="X922">IF(AND(P922&lt;&gt;"", P922&gt;=DATE(YEAR(P922),MONTH(P922),1), SUMIFS($K:$K, $C:$C, C922, $P:$P, "&gt;="&amp;DATE(YEAR(P922),MONTH(P922),1), $P:$P, "&lt;="&amp;EOMONTH(P922,0))&gt;10), _xlfn.TEXTJOIN(", ", TRUE, _xlfn._xlws.FILTER($R:$R, ($C:$C=C922) * ($P:$P&gt;=DATE(YEAR(P922),MONTH(P922),1)) * ($P:$P&lt;=EOMONTH(P922,0)))), "")</f>
        <v/>
      </c>
      <c r="Y922" t="str" cm="1">
        <f t="array" ref="Y922">IF(AND(P922&lt;&gt;"", P922&gt;=DATE(YEAR(P922),MONTH(P922),1), SUMIFS($K:$K, $C:$C, C922, $P:$P, "&gt;="&amp;DATE(YEAR(P922),MONTH(P922),1), $P:$P, "&lt;="&amp;EOMONTH(P922,0))&gt;10), _xlfn.TEXTJOIN(", ", TRUE, _xlfn._xlws.FILTER($S:$S, ($C:$C=C922) * ($P:$P&gt;=DATE(YEAR(P922),MONTH(P922),1)) * ($P:$P&lt;=EOMONTH(P922,0)))), "")</f>
        <v/>
      </c>
    </row>
    <row r="923" spans="1:25" x14ac:dyDescent="0.25">
      <c r="A923" s="83">
        <v>916</v>
      </c>
      <c r="B923" s="111" t="s">
        <v>26038</v>
      </c>
      <c r="C923" s="159" t="str">
        <f>_xlfn.XLOOKUP(D923,[1]!Data[CEDULA],[1]!Data[Nombre Completo],"No Existe",0,1)</f>
        <v>AMANDA LUCIA MOLINA MOLINA</v>
      </c>
      <c r="D923" s="162">
        <v>22510033</v>
      </c>
      <c r="E923" s="139">
        <f>IFERROR(_xlfn.NUMBERVALUE(Data[[#This Row],[CEDULA ]],",","."),_xlfn.NUMBERVALUE(Data[[#This Row],[CEDULA ]],".",","))</f>
        <v>22510033</v>
      </c>
      <c r="F923" s="139" t="str">
        <f>_xlfn.XLOOKUP(E923,[1]!Data[CEDULA],[1]!Data[CARGO],"No Existe",0,1)</f>
        <v>SUPERNUMERARIO(A)</v>
      </c>
      <c r="G923" s="11" t="str">
        <f>_xlfn.XLOOKUP(E923,[1]!Data[CEDULA],[1]!Data[EMPRESA DONDE PRESTA SERVICIO],"No Existe",0,1)</f>
        <v>COMFAMILIAR ATLANTICO</v>
      </c>
      <c r="H923" s="11" t="str">
        <f>_xlfn.XLOOKUP(E923,[1]!Data[CEDULA],[1]!Data[UBICACIÓN],"No Existe",0,1)</f>
        <v>TURIPANA</v>
      </c>
      <c r="I923" s="11" t="s">
        <v>25911</v>
      </c>
      <c r="J923" s="111" t="str">
        <f>UPPER(TEXT(Data[[#This Row],[F. INICIO]],"mmmm"))</f>
        <v>FEBRERO</v>
      </c>
      <c r="K923" s="25">
        <v>3</v>
      </c>
      <c r="L923" s="11" t="s">
        <v>94</v>
      </c>
      <c r="M923" s="9" t="s">
        <v>12770</v>
      </c>
      <c r="N923" s="141" t="str">
        <f>_xlfn.XLOOKUP(D923,[1]!Data[CEDULA],[1]!Data[EPS/SURA],"No Existe",0,1)</f>
        <v>SALUD TOTAL</v>
      </c>
      <c r="O923" s="5">
        <f>YEAR(Data[[#This Row],[F. INICIO]])</f>
        <v>2016</v>
      </c>
      <c r="P923" s="26">
        <v>42423</v>
      </c>
      <c r="Q923" s="7">
        <v>42425</v>
      </c>
      <c r="R923" s="11" t="s">
        <v>108</v>
      </c>
      <c r="S923" s="92" t="str">
        <f>IF(Data[[#This Row],[TIPO DE INCAPACIDAD]]="LICENCIA DE PATERNIDAD","Licencia de paternidad",IF(Data[[#This Row],[TIPO DE INCAPACIDAD]]="LICENCIA DE LUTO","Licencia de Luto",_xlfn.IFNA(VLOOKUP(R923,'CIE-10 PARA RIPS'!$A$6:B14088,2,0),"No especificado")))</f>
        <v>Hemorragia conjuntival</v>
      </c>
      <c r="T923" t="str">
        <f>IF(P923&lt;&gt;"", IF(P923&gt;0, IF(P923&lt;=DATE(YEAR(P923),MONTH(P923),DAY(P923)), IF(P923&gt;=DATE(YEAR(P923),MONTH(P923),1), IF(K923&gt;10, C923, IF(SUMIFS($K:$K, $C:$C, C923, $P:$P, "&gt;="&amp;DATE(YEAR(P923),MONTH(P923),1), $P:$P, "&lt;="&amp;EOMONTH(P923,0))&gt;10, C923, "")), ""))), "")</f>
        <v/>
      </c>
      <c r="U923" t="str">
        <f>IF(AND(P923&lt;&gt;"", P923&gt;=DATE(YEAR(P923),MONTH(P923),1), SUMIFS($K:$K, $C:$C, C923, $P:$P, "&gt;="&amp;DATE(YEAR(P923),MONTH(P923),1), $P:$P, "&lt;="&amp;EOMONTH(P923,0))&gt;10), K923, "")</f>
        <v/>
      </c>
      <c r="V923" t="str">
        <f>IF(AND(P923&lt;&gt;"", P923&gt;=DATE(YEAR(P923),MONTH(P923),1), SUMIFS($K:$K, $C:$C, C923, $P:$P, "&gt;="&amp;DATE(YEAR(P923),MONTH(P923),1), $P:$P, "&lt;="&amp;EOMONTH(P923,0))&gt;10), YEAR(P923), "")</f>
        <v/>
      </c>
      <c r="W923" t="str">
        <f>IF(AND(P923&lt;&gt;"", P923&gt;=DATE(YEAR(P923),MONTH(P923),1), SUMIFS($K:$K, $C:$C, C923, $P:$P, "&gt;="&amp;DATE(YEAR(P923),MONTH(P923),1), $P:$P, "&lt;="&amp;EOMONTH(P923,0))&gt;10), TEXT(P923, "MMMM"), "")</f>
        <v/>
      </c>
      <c r="X923" t="str" cm="1">
        <f t="array" ref="X923">IF(AND(P923&lt;&gt;"", P923&gt;=DATE(YEAR(P923),MONTH(P923),1), SUMIFS($K:$K, $C:$C, C923, $P:$P, "&gt;="&amp;DATE(YEAR(P923),MONTH(P923),1), $P:$P, "&lt;="&amp;EOMONTH(P923,0))&gt;10), _xlfn.TEXTJOIN(", ", TRUE, _xlfn._xlws.FILTER($R:$R, ($C:$C=C923) * ($P:$P&gt;=DATE(YEAR(P923),MONTH(P923),1)) * ($P:$P&lt;=EOMONTH(P923,0)))), "")</f>
        <v/>
      </c>
      <c r="Y923" t="str" cm="1">
        <f t="array" ref="Y923">IF(AND(P923&lt;&gt;"", P923&gt;=DATE(YEAR(P923),MONTH(P923),1), SUMIFS($K:$K, $C:$C, C923, $P:$P, "&gt;="&amp;DATE(YEAR(P923),MONTH(P923),1), $P:$P, "&lt;="&amp;EOMONTH(P923,0))&gt;10), _xlfn.TEXTJOIN(", ", TRUE, _xlfn._xlws.FILTER($S:$S, ($C:$C=C923) * ($P:$P&gt;=DATE(YEAR(P923),MONTH(P923),1)) * ($P:$P&lt;=EOMONTH(P923,0)))), "")</f>
        <v/>
      </c>
    </row>
    <row r="924" spans="1:25" ht="30" x14ac:dyDescent="0.25">
      <c r="A924" s="83">
        <v>917</v>
      </c>
      <c r="B924" s="111" t="s">
        <v>26038</v>
      </c>
      <c r="C924" s="159" t="str">
        <f>_xlfn.XLOOKUP(D924,[1]!Data[CEDULA],[1]!Data[Nombre Completo],"No Existe",0,1)</f>
        <v>ADOLFO LEON JIMENEZ PADILLA</v>
      </c>
      <c r="D924" s="162">
        <v>72122933</v>
      </c>
      <c r="E924" s="139">
        <f>IFERROR(_xlfn.NUMBERVALUE(Data[[#This Row],[CEDULA ]],",","."),_xlfn.NUMBERVALUE(Data[[#This Row],[CEDULA ]],".",","))</f>
        <v>72122933</v>
      </c>
      <c r="F924" s="139" t="str">
        <f>_xlfn.XLOOKUP(E924,[1]!Data[CEDULA],[1]!Data[CARGO],"No Existe",0,1)</f>
        <v>AYUDANTE MANTENIMIENTO</v>
      </c>
      <c r="G924" s="11" t="str">
        <f>_xlfn.XLOOKUP(E924,[1]!Data[CEDULA],[1]!Data[EMPRESA DONDE PRESTA SERVICIO],"No Existe",0,1)</f>
        <v>COMFAMILIAR ATLANTICO</v>
      </c>
      <c r="H924" s="11" t="str">
        <f>_xlfn.XLOOKUP(E924,[1]!Data[CEDULA],[1]!Data[UBICACIÓN],"No Existe",0,1)</f>
        <v>CENTRO RECREACIONAL TURIPANA</v>
      </c>
      <c r="I924" s="11" t="s">
        <v>25912</v>
      </c>
      <c r="J924" s="111" t="str">
        <f>UPPER(TEXT(Data[[#This Row],[F. INICIO]],"mmmm"))</f>
        <v>OCTUBRE</v>
      </c>
      <c r="K924" s="13">
        <v>5</v>
      </c>
      <c r="L924" s="11" t="s">
        <v>94</v>
      </c>
      <c r="M924" s="9" t="s">
        <v>12770</v>
      </c>
      <c r="N924" s="141" t="str">
        <f>_xlfn.XLOOKUP(D924,[1]!Data[CEDULA],[1]!Data[EPS/SURA],"No Existe",0,1)</f>
        <v>SALUD TOTAL</v>
      </c>
      <c r="O924" s="5">
        <f>YEAR(Data[[#This Row],[F. INICIO]])</f>
        <v>2016</v>
      </c>
      <c r="P924" s="26">
        <v>42669</v>
      </c>
      <c r="Q924" s="7">
        <v>42673</v>
      </c>
      <c r="R924" s="11" t="s">
        <v>111</v>
      </c>
      <c r="S924" s="92" t="str">
        <f>IF(Data[[#This Row],[TIPO DE INCAPACIDAD]]="LICENCIA DE PATERNIDAD","Licencia de paternidad",IF(Data[[#This Row],[TIPO DE INCAPACIDAD]]="LICENCIA DE LUTO","Licencia de Luto",_xlfn.IFNA(VLOOKUP(R924,'CIE-10 PARA RIPS'!$A$6:B14089,2,0),"No especificado")))</f>
        <v>Herida de dedo(s) de la mano, sin dano de la(s) una(s)</v>
      </c>
      <c r="T924" t="str">
        <f>IF(P924&lt;&gt;"", IF(P924&gt;0, IF(P924&lt;=DATE(YEAR(P924),MONTH(P924),DAY(P924)), IF(P924&gt;=DATE(YEAR(P924),MONTH(P924),1), IF(K924&gt;10, C924, IF(SUMIFS($K:$K, $C:$C, C924, $P:$P, "&gt;="&amp;DATE(YEAR(P924),MONTH(P924),1), $P:$P, "&lt;="&amp;EOMONTH(P924,0))&gt;10, C924, "")), ""))), "")</f>
        <v/>
      </c>
      <c r="U924" t="str">
        <f>IF(AND(P924&lt;&gt;"", P924&gt;=DATE(YEAR(P924),MONTH(P924),1), SUMIFS($K:$K, $C:$C, C924, $P:$P, "&gt;="&amp;DATE(YEAR(P924),MONTH(P924),1), $P:$P, "&lt;="&amp;EOMONTH(P924,0))&gt;10), K924, "")</f>
        <v/>
      </c>
      <c r="V924" t="str">
        <f>IF(AND(P924&lt;&gt;"", P924&gt;=DATE(YEAR(P924),MONTH(P924),1), SUMIFS($K:$K, $C:$C, C924, $P:$P, "&gt;="&amp;DATE(YEAR(P924),MONTH(P924),1), $P:$P, "&lt;="&amp;EOMONTH(P924,0))&gt;10), YEAR(P924), "")</f>
        <v/>
      </c>
      <c r="W924" t="str">
        <f>IF(AND(P924&lt;&gt;"", P924&gt;=DATE(YEAR(P924),MONTH(P924),1), SUMIFS($K:$K, $C:$C, C924, $P:$P, "&gt;="&amp;DATE(YEAR(P924),MONTH(P924),1), $P:$P, "&lt;="&amp;EOMONTH(P924,0))&gt;10), TEXT(P924, "MMMM"), "")</f>
        <v/>
      </c>
      <c r="X924" t="str" cm="1">
        <f t="array" ref="X924">IF(AND(P924&lt;&gt;"", P924&gt;=DATE(YEAR(P924),MONTH(P924),1), SUMIFS($K:$K, $C:$C, C924, $P:$P, "&gt;="&amp;DATE(YEAR(P924),MONTH(P924),1), $P:$P, "&lt;="&amp;EOMONTH(P924,0))&gt;10), _xlfn.TEXTJOIN(", ", TRUE, _xlfn._xlws.FILTER($R:$R, ($C:$C=C924) * ($P:$P&gt;=DATE(YEAR(P924),MONTH(P924),1)) * ($P:$P&lt;=EOMONTH(P924,0)))), "")</f>
        <v/>
      </c>
      <c r="Y924" t="str" cm="1">
        <f t="array" ref="Y924">IF(AND(P924&lt;&gt;"", P924&gt;=DATE(YEAR(P924),MONTH(P924),1), SUMIFS($K:$K, $C:$C, C924, $P:$P, "&gt;="&amp;DATE(YEAR(P924),MONTH(P924),1), $P:$P, "&lt;="&amp;EOMONTH(P924,0))&gt;10), _xlfn.TEXTJOIN(", ", TRUE, _xlfn._xlws.FILTER($S:$S, ($C:$C=C924) * ($P:$P&gt;=DATE(YEAR(P924),MONTH(P924),1)) * ($P:$P&lt;=EOMONTH(P924,0)))), "")</f>
        <v/>
      </c>
    </row>
    <row r="925" spans="1:25" x14ac:dyDescent="0.25">
      <c r="A925" s="83">
        <v>918</v>
      </c>
      <c r="B925" s="111" t="s">
        <v>26038</v>
      </c>
      <c r="C925" s="159" t="str">
        <f>_xlfn.XLOOKUP(D925,[1]!Data[CEDULA],[1]!Data[Nombre Completo],"No Existe",0,1)</f>
        <v>EDDIE ENRIQUE MEZA GONZALEZ</v>
      </c>
      <c r="D925" s="163">
        <v>1044424401</v>
      </c>
      <c r="E925" s="140">
        <f>IFERROR(_xlfn.NUMBERVALUE(Data[[#This Row],[CEDULA ]],",","."),_xlfn.NUMBERVALUE(Data[[#This Row],[CEDULA ]],".",","))</f>
        <v>1044424401</v>
      </c>
      <c r="F925" s="140" t="str">
        <f>_xlfn.XLOOKUP(E925,[1]!Data[CEDULA],[1]!Data[CARGO],"No Existe",0,1)</f>
        <v>SUPERNUMERARIO(A)</v>
      </c>
      <c r="G925" s="5" t="str">
        <f>_xlfn.XLOOKUP(E925,[1]!Data[CEDULA],[1]!Data[EMPRESA DONDE PRESTA SERVICIO],"No Existe",0,1)</f>
        <v>COMFAMILIAR ATLANTICO</v>
      </c>
      <c r="H925" s="5" t="str">
        <f>_xlfn.XLOOKUP(E925,[1]!Data[CEDULA],[1]!Data[UBICACIÓN],"No Existe",0,1)</f>
        <v>CENTRO RECREACIONAL TURIPANA</v>
      </c>
      <c r="I925" s="5" t="s">
        <v>25912</v>
      </c>
      <c r="J925" s="111" t="str">
        <f>UPPER(TEXT(Data[[#This Row],[F. INICIO]],"mmmm"))</f>
        <v>AGOSTO</v>
      </c>
      <c r="K925" s="9">
        <v>14</v>
      </c>
      <c r="L925" s="11" t="s">
        <v>5</v>
      </c>
      <c r="M925" s="11" t="s">
        <v>25630</v>
      </c>
      <c r="N925" s="141" t="str">
        <f>_xlfn.XLOOKUP(D925,[1]!Data[CEDULA],[1]!Data[EPS/SURA],"No Existe",0,1)</f>
        <v>NUEVA E.P.S.</v>
      </c>
      <c r="O925" s="5">
        <f>YEAR(Data[[#This Row],[F. INICIO]])</f>
        <v>2016</v>
      </c>
      <c r="P925" s="17">
        <v>42600</v>
      </c>
      <c r="Q925" s="18">
        <v>42613</v>
      </c>
      <c r="R925" s="6" t="s">
        <v>101</v>
      </c>
      <c r="S925" s="92" t="str">
        <f>IF(Data[[#This Row],[TIPO DE INCAPACIDAD]]="LICENCIA DE PATERNIDAD","Licencia de paternidad",IF(Data[[#This Row],[TIPO DE INCAPACIDAD]]="LICENCIA DE LUTO","Licencia de Luto",_xlfn.IFNA(VLOOKUP(R925,'CIE-10 PARA RIPS'!$A$6:B14090,2,0),"No especificado")))</f>
        <v>Contusion del hombro y del brazo</v>
      </c>
      <c r="T925" t="str">
        <f>IF(P925&lt;&gt;"", IF(P925&gt;0, IF(P925&lt;=DATE(YEAR(P925),MONTH(P925),DAY(P925)), IF(P925&gt;=DATE(YEAR(P925),MONTH(P925),1), IF(K925&gt;10, C925, IF(SUMIFS($K:$K, $C:$C, C925, $P:$P, "&gt;="&amp;DATE(YEAR(P925),MONTH(P925),1), $P:$P, "&lt;="&amp;EOMONTH(P925,0))&gt;10, C925, "")), ""))), "")</f>
        <v>EDDIE ENRIQUE MEZA GONZALEZ</v>
      </c>
      <c r="U925">
        <f>IF(AND(P925&lt;&gt;"", P925&gt;=DATE(YEAR(P925),MONTH(P925),1), SUMIFS($K:$K, $C:$C, C925, $P:$P, "&gt;="&amp;DATE(YEAR(P925),MONTH(P925),1), $P:$P, "&lt;="&amp;EOMONTH(P925,0))&gt;10), K925, "")</f>
        <v>14</v>
      </c>
      <c r="V925">
        <f>IF(AND(P925&lt;&gt;"", P925&gt;=DATE(YEAR(P925),MONTH(P925),1), SUMIFS($K:$K, $C:$C, C925, $P:$P, "&gt;="&amp;DATE(YEAR(P925),MONTH(P925),1), $P:$P, "&lt;="&amp;EOMONTH(P925,0))&gt;10), YEAR(P925), "")</f>
        <v>2016</v>
      </c>
      <c r="W925" t="str">
        <f>IF(AND(P925&lt;&gt;"", P925&gt;=DATE(YEAR(P925),MONTH(P925),1), SUMIFS($K:$K, $C:$C, C925, $P:$P, "&gt;="&amp;DATE(YEAR(P925),MONTH(P925),1), $P:$P, "&lt;="&amp;EOMONTH(P925,0))&gt;10), TEXT(P925, "MMMM"), "")</f>
        <v>agosto</v>
      </c>
      <c r="X925" t="str" cm="1">
        <f t="array" ref="X925">IF(AND(P925&lt;&gt;"", P925&gt;=DATE(YEAR(P925),MONTH(P925),1), SUMIFS($K:$K, $C:$C, C925, $P:$P, "&gt;="&amp;DATE(YEAR(P925),MONTH(P925),1), $P:$P, "&lt;="&amp;EOMONTH(P925,0))&gt;10), _xlfn.TEXTJOIN(", ", TRUE, _xlfn._xlws.FILTER($R:$R, ($C:$C=C925) * ($P:$P&gt;=DATE(YEAR(P925),MONTH(P925),1)) * ($P:$P&lt;=EOMONTH(P925,0)))), "")</f>
        <v>A401, S400</v>
      </c>
      <c r="Y925" t="str" cm="1">
        <f t="array" ref="Y925">IF(AND(P925&lt;&gt;"", P925&gt;=DATE(YEAR(P925),MONTH(P925),1), SUMIFS($K:$K, $C:$C, C925, $P:$P, "&gt;="&amp;DATE(YEAR(P925),MONTH(P925),1), $P:$P, "&lt;="&amp;EOMONTH(P925,0))&gt;10), _xlfn.TEXTJOIN(", ", TRUE, _xlfn._xlws.FILTER($S:$S, ($C:$C=C925) * ($P:$P&gt;=DATE(YEAR(P925),MONTH(P925),1)) * ($P:$P&lt;=EOMONTH(P925,0)))), "")</f>
        <v>Sepsis debida a estreptococo, grupo B, Contusion del hombro y del brazo</v>
      </c>
    </row>
    <row r="926" spans="1:25" x14ac:dyDescent="0.25">
      <c r="A926" s="83">
        <v>919</v>
      </c>
      <c r="B926" s="111" t="s">
        <v>26038</v>
      </c>
      <c r="C926" s="159" t="str">
        <f>_xlfn.XLOOKUP(D926,[1]!Data[CEDULA],[1]!Data[Nombre Completo],"No Existe",0,1)</f>
        <v>RUBEN DARIO MERCADO SALAS</v>
      </c>
      <c r="D926">
        <v>3715133</v>
      </c>
      <c r="E926" s="140">
        <f>IFERROR(_xlfn.NUMBERVALUE(Data[[#This Row],[CEDULA ]],",","."),_xlfn.NUMBERVALUE(Data[[#This Row],[CEDULA ]],".",","))</f>
        <v>3715133</v>
      </c>
      <c r="F926" s="140" t="str">
        <f>_xlfn.XLOOKUP(E926,[1]!Data[CEDULA],[1]!Data[CARGO],"No Existe",0,1)</f>
        <v>SUPERNUMERARIO(A)</v>
      </c>
      <c r="G926" s="5" t="str">
        <f>_xlfn.XLOOKUP(E926,[1]!Data[CEDULA],[1]!Data[EMPRESA DONDE PRESTA SERVICIO],"No Existe",0,1)</f>
        <v>COMFAMILIAR ATLANTICO</v>
      </c>
      <c r="H926" s="5" t="str">
        <f>_xlfn.XLOOKUP(E926,[1]!Data[CEDULA],[1]!Data[UBICACIÓN],"No Existe",0,1)</f>
        <v>SEDE NORTE</v>
      </c>
      <c r="I926" s="5" t="s">
        <v>25912</v>
      </c>
      <c r="J926" s="111" t="str">
        <f>UPPER(TEXT(Data[[#This Row],[F. INICIO]],"mmmm"))</f>
        <v>ABRIL</v>
      </c>
      <c r="K926" s="9">
        <v>3</v>
      </c>
      <c r="L926" s="11" t="s">
        <v>5</v>
      </c>
      <c r="M926" s="11" t="s">
        <v>25630</v>
      </c>
      <c r="N926" s="141" t="str">
        <f>_xlfn.XLOOKUP(D926,[1]!Data[CEDULA],[1]!Data[EPS/SURA],"No Existe",0,1)</f>
        <v>FAMISANAR</v>
      </c>
      <c r="O926" s="5">
        <f>YEAR(Data[[#This Row],[F. INICIO]])</f>
        <v>2019</v>
      </c>
      <c r="P926" s="17">
        <v>43565</v>
      </c>
      <c r="Q926" s="17">
        <v>43567</v>
      </c>
      <c r="R926" s="5" t="s">
        <v>7590</v>
      </c>
      <c r="S926" s="92" t="str">
        <f>IF(Data[[#This Row],[TIPO DE INCAPACIDAD]]="LICENCIA DE PATERNIDAD","Licencia de paternidad",IF(Data[[#This Row],[TIPO DE INCAPACIDAD]]="LICENCIA DE LUTO","Licencia de Luto",_xlfn.IFNA(VLOOKUP(R926,'CIE-10 PARA RIPS'!$A$6:B14091,2,0),"No especificado")))</f>
        <v>Tendinitis aquiliana</v>
      </c>
      <c r="T926" t="str">
        <f>IF(P926&lt;&gt;"", IF(P926&gt;0, IF(P926&lt;=DATE(YEAR(P926),MONTH(P926),DAY(P926)), IF(P926&gt;=DATE(YEAR(P926),MONTH(P926),1), IF(K926&gt;10, C926, IF(SUMIFS($K:$K, $C:$C, C926, $P:$P, "&gt;="&amp;DATE(YEAR(P926),MONTH(P926),1), $P:$P, "&lt;="&amp;EOMONTH(P926,0))&gt;10, C926, "")), ""))), "")</f>
        <v/>
      </c>
      <c r="U926" t="str">
        <f>IF(AND(P926&lt;&gt;"", P926&gt;=DATE(YEAR(P926),MONTH(P926),1), SUMIFS($K:$K, $C:$C, C926, $P:$P, "&gt;="&amp;DATE(YEAR(P926),MONTH(P926),1), $P:$P, "&lt;="&amp;EOMONTH(P926,0))&gt;10), K926, "")</f>
        <v/>
      </c>
      <c r="V926" t="str">
        <f>IF(AND(P926&lt;&gt;"", P926&gt;=DATE(YEAR(P926),MONTH(P926),1), SUMIFS($K:$K, $C:$C, C926, $P:$P, "&gt;="&amp;DATE(YEAR(P926),MONTH(P926),1), $P:$P, "&lt;="&amp;EOMONTH(P926,0))&gt;10), YEAR(P926), "")</f>
        <v/>
      </c>
      <c r="W926" t="str">
        <f>IF(AND(P926&lt;&gt;"", P926&gt;=DATE(YEAR(P926),MONTH(P926),1), SUMIFS($K:$K, $C:$C, C926, $P:$P, "&gt;="&amp;DATE(YEAR(P926),MONTH(P926),1), $P:$P, "&lt;="&amp;EOMONTH(P926,0))&gt;10), TEXT(P926, "MMMM"), "")</f>
        <v/>
      </c>
      <c r="X926" t="str" cm="1">
        <f t="array" ref="X926">IF(AND(P926&lt;&gt;"", P926&gt;=DATE(YEAR(P926),MONTH(P926),1), SUMIFS($K:$K, $C:$C, C926, $P:$P, "&gt;="&amp;DATE(YEAR(P926),MONTH(P926),1), $P:$P, "&lt;="&amp;EOMONTH(P926,0))&gt;10), _xlfn.TEXTJOIN(", ", TRUE, _xlfn._xlws.FILTER($R:$R, ($C:$C=C926) * ($P:$P&gt;=DATE(YEAR(P926),MONTH(P926),1)) * ($P:$P&lt;=EOMONTH(P926,0)))), "")</f>
        <v/>
      </c>
      <c r="Y926" t="str" cm="1">
        <f t="array" ref="Y926">IF(AND(P926&lt;&gt;"", P926&gt;=DATE(YEAR(P926),MONTH(P926),1), SUMIFS($K:$K, $C:$C, C926, $P:$P, "&gt;="&amp;DATE(YEAR(P926),MONTH(P926),1), $P:$P, "&lt;="&amp;EOMONTH(P926,0))&gt;10), _xlfn.TEXTJOIN(", ", TRUE, _xlfn._xlws.FILTER($S:$S, ($C:$C=C926) * ($P:$P&gt;=DATE(YEAR(P926),MONTH(P926),1)) * ($P:$P&lt;=EOMONTH(P926,0)))), "")</f>
        <v/>
      </c>
    </row>
    <row r="927" spans="1:25" x14ac:dyDescent="0.25">
      <c r="A927" s="83">
        <v>920</v>
      </c>
      <c r="B927" s="111" t="s">
        <v>26038</v>
      </c>
      <c r="C927" s="159" t="str">
        <f>_xlfn.XLOOKUP(D927,[1]!Data[CEDULA],[1]!Data[Nombre Completo],"No Existe",0,1)</f>
        <v>ALVARO DE JESUS IGLESIAS HEREDIA</v>
      </c>
      <c r="D927" s="163">
        <v>72010807</v>
      </c>
      <c r="E927" s="140">
        <f>IFERROR(_xlfn.NUMBERVALUE(Data[[#This Row],[CEDULA ]],",","."),_xlfn.NUMBERVALUE(Data[[#This Row],[CEDULA ]],".",","))</f>
        <v>72010807</v>
      </c>
      <c r="F927" s="140" t="str">
        <f>_xlfn.XLOOKUP(E927,[1]!Data[CEDULA],[1]!Data[CARGO],"No Existe",0,1)</f>
        <v>MESERO</v>
      </c>
      <c r="G927" s="11" t="str">
        <f>_xlfn.XLOOKUP(E927,[1]!Data[CEDULA],[1]!Data[EMPRESA DONDE PRESTA SERVICIO],"No Existe",0,1)</f>
        <v>COMFAMILIAR ATLANTICO</v>
      </c>
      <c r="H927" s="11" t="str">
        <f>_xlfn.XLOOKUP(E927,[1]!Data[CEDULA],[1]!Data[UBICACIÓN],"No Existe",0,1)</f>
        <v>SEDE NORTE MERCADEO</v>
      </c>
      <c r="I927" s="11" t="s">
        <v>25912</v>
      </c>
      <c r="J927" s="111" t="str">
        <f>UPPER(TEXT(Data[[#This Row],[F. INICIO]],"mmmm"))</f>
        <v>MARZO</v>
      </c>
      <c r="K927" s="25">
        <v>4</v>
      </c>
      <c r="L927" s="11" t="s">
        <v>5</v>
      </c>
      <c r="M927" s="11" t="s">
        <v>25630</v>
      </c>
      <c r="N927" s="141" t="str">
        <f>_xlfn.XLOOKUP(D927,[1]!Data[CEDULA],[1]!Data[EPS/SURA],"No Existe",0,1)</f>
        <v>NUEVA E.P.S.</v>
      </c>
      <c r="O927" s="5">
        <f>YEAR(Data[[#This Row],[F. INICIO]])</f>
        <v>2016</v>
      </c>
      <c r="P927" s="26">
        <v>42457</v>
      </c>
      <c r="Q927" s="7">
        <v>42460</v>
      </c>
      <c r="R927" s="11" t="s">
        <v>9634</v>
      </c>
      <c r="S927" s="92" t="str">
        <f>IF(Data[[#This Row],[TIPO DE INCAPACIDAD]]="LICENCIA DE PATERNIDAD","Licencia de paternidad",IF(Data[[#This Row],[TIPO DE INCAPACIDAD]]="LICENCIA DE LUTO","Licencia de Luto",_xlfn.IFNA(VLOOKUP(R927,'CIE-10 PARA RIPS'!$A$6:B14092,2,0),"No especificado")))</f>
        <v>Pterigion</v>
      </c>
      <c r="T927" t="str">
        <f>IF(P927&lt;&gt;"", IF(P927&gt;0, IF(P927&lt;=DATE(YEAR(P927),MONTH(P927),DAY(P927)), IF(P927&gt;=DATE(YEAR(P927),MONTH(P927),1), IF(K927&gt;10, C927, IF(SUMIFS($K:$K, $C:$C, C927, $P:$P, "&gt;="&amp;DATE(YEAR(P927),MONTH(P927),1), $P:$P, "&lt;="&amp;EOMONTH(P927,0))&gt;10, C927, "")), ""))), "")</f>
        <v/>
      </c>
      <c r="U927" t="str">
        <f>IF(AND(P927&lt;&gt;"", P927&gt;=DATE(YEAR(P927),MONTH(P927),1), SUMIFS($K:$K, $C:$C, C927, $P:$P, "&gt;="&amp;DATE(YEAR(P927),MONTH(P927),1), $P:$P, "&lt;="&amp;EOMONTH(P927,0))&gt;10), K927, "")</f>
        <v/>
      </c>
      <c r="V927" t="str">
        <f>IF(AND(P927&lt;&gt;"", P927&gt;=DATE(YEAR(P927),MONTH(P927),1), SUMIFS($K:$K, $C:$C, C927, $P:$P, "&gt;="&amp;DATE(YEAR(P927),MONTH(P927),1), $P:$P, "&lt;="&amp;EOMONTH(P927,0))&gt;10), YEAR(P927), "")</f>
        <v/>
      </c>
      <c r="W927" t="str">
        <f>IF(AND(P927&lt;&gt;"", P927&gt;=DATE(YEAR(P927),MONTH(P927),1), SUMIFS($K:$K, $C:$C, C927, $P:$P, "&gt;="&amp;DATE(YEAR(P927),MONTH(P927),1), $P:$P, "&lt;="&amp;EOMONTH(P927,0))&gt;10), TEXT(P927, "MMMM"), "")</f>
        <v/>
      </c>
      <c r="X927" t="str" cm="1">
        <f t="array" ref="X927">IF(AND(P927&lt;&gt;"", P927&gt;=DATE(YEAR(P927),MONTH(P927),1), SUMIFS($K:$K, $C:$C, C927, $P:$P, "&gt;="&amp;DATE(YEAR(P927),MONTH(P927),1), $P:$P, "&lt;="&amp;EOMONTH(P927,0))&gt;10), _xlfn.TEXTJOIN(", ", TRUE, _xlfn._xlws.FILTER($R:$R, ($C:$C=C927) * ($P:$P&gt;=DATE(YEAR(P927),MONTH(P927),1)) * ($P:$P&lt;=EOMONTH(P927,0)))), "")</f>
        <v/>
      </c>
      <c r="Y927" t="str" cm="1">
        <f t="array" ref="Y927">IF(AND(P927&lt;&gt;"", P927&gt;=DATE(YEAR(P927),MONTH(P927),1), SUMIFS($K:$K, $C:$C, C927, $P:$P, "&gt;="&amp;DATE(YEAR(P927),MONTH(P927),1), $P:$P, "&lt;="&amp;EOMONTH(P927,0))&gt;10), _xlfn.TEXTJOIN(", ", TRUE, _xlfn._xlws.FILTER($S:$S, ($C:$C=C927) * ($P:$P&gt;=DATE(YEAR(P927),MONTH(P927),1)) * ($P:$P&lt;=EOMONTH(P927,0)))), "")</f>
        <v/>
      </c>
    </row>
    <row r="928" spans="1:25" x14ac:dyDescent="0.25">
      <c r="A928" s="83">
        <v>921</v>
      </c>
      <c r="B928" s="111" t="s">
        <v>26038</v>
      </c>
      <c r="C928" s="159" t="str">
        <f>_xlfn.XLOOKUP(D928,[1]!Data[CEDULA],[1]!Data[Nombre Completo],"No Existe",0,1)</f>
        <v>SHAKIRA DAYANS SANTOYA MARIOTTE</v>
      </c>
      <c r="D928">
        <v>1140841070</v>
      </c>
      <c r="E928" s="139">
        <f>IFERROR(_xlfn.NUMBERVALUE(Data[[#This Row],[CEDULA ]],",","."),_xlfn.NUMBERVALUE(Data[[#This Row],[CEDULA ]],".",","))</f>
        <v>1140841070</v>
      </c>
      <c r="F928" s="139" t="str">
        <f>_xlfn.XLOOKUP(E928,[1]!Data[CEDULA],[1]!Data[CARGO],"No Existe",0,1)</f>
        <v>AUXILIAR</v>
      </c>
      <c r="G928" s="11" t="str">
        <f>_xlfn.XLOOKUP(E928,[1]!Data[CEDULA],[1]!Data[EMPRESA DONDE PRESTA SERVICIO],"No Existe",0,1)</f>
        <v>COMFAMILIAR ATLANTICO</v>
      </c>
      <c r="H928" s="11" t="str">
        <f>_xlfn.XLOOKUP(E928,[1]!Data[CEDULA],[1]!Data[UBICACIÓN],"No Existe",0,1)</f>
        <v>C.ATENCION C.82</v>
      </c>
      <c r="I928" s="11" t="s">
        <v>25911</v>
      </c>
      <c r="J928" s="111" t="str">
        <f>UPPER(TEXT(Data[[#This Row],[F. INICIO]],"mmmm"))</f>
        <v>MARZO</v>
      </c>
      <c r="K928" s="13">
        <v>1</v>
      </c>
      <c r="L928" s="11" t="s">
        <v>5</v>
      </c>
      <c r="M928" s="11" t="s">
        <v>25630</v>
      </c>
      <c r="N928" s="141" t="str">
        <f>_xlfn.XLOOKUP(D928,[1]!Data[CEDULA],[1]!Data[EPS/SURA],"No Existe",0,1)</f>
        <v>EPS/SURA</v>
      </c>
      <c r="O928" s="5">
        <f>YEAR(Data[[#This Row],[F. INICIO]])</f>
        <v>2016</v>
      </c>
      <c r="P928" s="26">
        <v>42452</v>
      </c>
      <c r="Q928" s="7">
        <v>42452</v>
      </c>
      <c r="R928" s="11" t="s">
        <v>7283</v>
      </c>
      <c r="S928" s="92" t="str">
        <f>IF(Data[[#This Row],[TIPO DE INCAPACIDAD]]="LICENCIA DE PATERNIDAD","Licencia de paternidad",IF(Data[[#This Row],[TIPO DE INCAPACIDAD]]="LICENCIA DE LUTO","Licencia de Luto",_xlfn.IFNA(VLOOKUP(R928,'CIE-10 PARA RIPS'!$A$6:B14093,2,0),"No especificado")))</f>
        <v>Cistitis aguda</v>
      </c>
      <c r="T928" t="str">
        <f>IF(P928&lt;&gt;"", IF(P928&gt;0, IF(P928&lt;=DATE(YEAR(P928),MONTH(P928),DAY(P928)), IF(P928&gt;=DATE(YEAR(P928),MONTH(P928),1), IF(K928&gt;10, C928, IF(SUMIFS($K:$K, $C:$C, C928, $P:$P, "&gt;="&amp;DATE(YEAR(P928),MONTH(P928),1), $P:$P, "&lt;="&amp;EOMONTH(P928,0))&gt;10, C928, "")), ""))), "")</f>
        <v/>
      </c>
      <c r="U928" t="str">
        <f>IF(AND(P928&lt;&gt;"", P928&gt;=DATE(YEAR(P928),MONTH(P928),1), SUMIFS($K:$K, $C:$C, C928, $P:$P, "&gt;="&amp;DATE(YEAR(P928),MONTH(P928),1), $P:$P, "&lt;="&amp;EOMONTH(P928,0))&gt;10), K928, "")</f>
        <v/>
      </c>
      <c r="V928" t="str">
        <f>IF(AND(P928&lt;&gt;"", P928&gt;=DATE(YEAR(P928),MONTH(P928),1), SUMIFS($K:$K, $C:$C, C928, $P:$P, "&gt;="&amp;DATE(YEAR(P928),MONTH(P928),1), $P:$P, "&lt;="&amp;EOMONTH(P928,0))&gt;10), YEAR(P928), "")</f>
        <v/>
      </c>
      <c r="W928" t="str">
        <f>IF(AND(P928&lt;&gt;"", P928&gt;=DATE(YEAR(P928),MONTH(P928),1), SUMIFS($K:$K, $C:$C, C928, $P:$P, "&gt;="&amp;DATE(YEAR(P928),MONTH(P928),1), $P:$P, "&lt;="&amp;EOMONTH(P928,0))&gt;10), TEXT(P928, "MMMM"), "")</f>
        <v/>
      </c>
      <c r="X928" t="str" cm="1">
        <f t="array" ref="X928">IF(AND(P928&lt;&gt;"", P928&gt;=DATE(YEAR(P928),MONTH(P928),1), SUMIFS($K:$K, $C:$C, C928, $P:$P, "&gt;="&amp;DATE(YEAR(P928),MONTH(P928),1), $P:$P, "&lt;="&amp;EOMONTH(P928,0))&gt;10), _xlfn.TEXTJOIN(", ", TRUE, _xlfn._xlws.FILTER($R:$R, ($C:$C=C928) * ($P:$P&gt;=DATE(YEAR(P928),MONTH(P928),1)) * ($P:$P&lt;=EOMONTH(P928,0)))), "")</f>
        <v/>
      </c>
      <c r="Y928" t="str" cm="1">
        <f t="array" ref="Y928">IF(AND(P928&lt;&gt;"", P928&gt;=DATE(YEAR(P928),MONTH(P928),1), SUMIFS($K:$K, $C:$C, C928, $P:$P, "&gt;="&amp;DATE(YEAR(P928),MONTH(P928),1), $P:$P, "&lt;="&amp;EOMONTH(P928,0))&gt;10), _xlfn.TEXTJOIN(", ", TRUE, _xlfn._xlws.FILTER($S:$S, ($C:$C=C928) * ($P:$P&gt;=DATE(YEAR(P928),MONTH(P928),1)) * ($P:$P&lt;=EOMONTH(P928,0)))), "")</f>
        <v/>
      </c>
    </row>
    <row r="929" spans="1:25" ht="30" x14ac:dyDescent="0.25">
      <c r="A929" s="83">
        <v>922</v>
      </c>
      <c r="B929" s="111" t="s">
        <v>26038</v>
      </c>
      <c r="C929" s="159" t="str">
        <f>_xlfn.XLOOKUP(D929,[1]!Data[CEDULA],[1]!Data[Nombre Completo],"No Existe",0,1)</f>
        <v>SHIRLEY LUCIA DORIA PEÑA</v>
      </c>
      <c r="D929">
        <v>1140876691</v>
      </c>
      <c r="E929" s="139">
        <f>IFERROR(_xlfn.NUMBERVALUE(Data[[#This Row],[CEDULA ]],",","."),_xlfn.NUMBERVALUE(Data[[#This Row],[CEDULA ]],".",","))</f>
        <v>1140876691</v>
      </c>
      <c r="F929" s="139" t="str">
        <f>_xlfn.XLOOKUP(E929,[1]!Data[CEDULA],[1]!Data[CARGO],"No Existe",0,1)</f>
        <v>SUPERNUMERARIO(A)</v>
      </c>
      <c r="G929" s="5" t="str">
        <f>_xlfn.XLOOKUP(E929,[1]!Data[CEDULA],[1]!Data[EMPRESA DONDE PRESTA SERVICIO],"No Existe",0,1)</f>
        <v>COMFAMILIAR ATLANTICO</v>
      </c>
      <c r="H929" s="5" t="str">
        <f>_xlfn.XLOOKUP(E929,[1]!Data[CEDULA],[1]!Data[UBICACIÓN],"No Existe",0,1)</f>
        <v>SEDE CARIBE</v>
      </c>
      <c r="I929" s="11" t="s">
        <v>25911</v>
      </c>
      <c r="J929" s="111" t="str">
        <f>UPPER(TEXT(Data[[#This Row],[F. INICIO]],"mmmm"))</f>
        <v>FEBRERO</v>
      </c>
      <c r="K929" s="13">
        <v>3</v>
      </c>
      <c r="L929" s="11" t="s">
        <v>5</v>
      </c>
      <c r="M929" s="11" t="s">
        <v>25630</v>
      </c>
      <c r="N929" s="141" t="str">
        <f>_xlfn.XLOOKUP(D929,[1]!Data[CEDULA],[1]!Data[EPS/SURA],"No Existe",0,1)</f>
        <v>NUEVA E.P.S.</v>
      </c>
      <c r="O929" s="5">
        <f>YEAR(Data[[#This Row],[F. INICIO]])</f>
        <v>2022</v>
      </c>
      <c r="P929" s="17">
        <v>44615</v>
      </c>
      <c r="Q929" s="17" t="s">
        <v>25654</v>
      </c>
      <c r="R929" s="9" t="s">
        <v>4774</v>
      </c>
      <c r="S929" s="92" t="str">
        <f>IF(Data[[#This Row],[TIPO DE INCAPACIDAD]]="LICENCIA DE PATERNIDAD","Licencia de paternidad",IF(Data[[#This Row],[TIPO DE INCAPACIDAD]]="LICENCIA DE LUTO","Licencia de Luto",_xlfn.IFNA(VLOOKUP(R929,'CIE-10 PARA RIPS'!$A$6:B14094,2,0),"No especificado")))</f>
        <v>Contusion de otras partes y de las no especificadas del pie</v>
      </c>
      <c r="T929" t="str">
        <f>IF(P929&lt;&gt;"", IF(P929&gt;0, IF(P929&lt;=DATE(YEAR(P929),MONTH(P929),DAY(P929)), IF(P929&gt;=DATE(YEAR(P929),MONTH(P929),1), IF(K929&gt;10, C929, IF(SUMIFS($K:$K, $C:$C, C929, $P:$P, "&gt;="&amp;DATE(YEAR(P929),MONTH(P929),1), $P:$P, "&lt;="&amp;EOMONTH(P929,0))&gt;10, C929, "")), ""))), "")</f>
        <v/>
      </c>
      <c r="U929" t="str">
        <f>IF(AND(P929&lt;&gt;"", P929&gt;=DATE(YEAR(P929),MONTH(P929),1), SUMIFS($K:$K, $C:$C, C929, $P:$P, "&gt;="&amp;DATE(YEAR(P929),MONTH(P929),1), $P:$P, "&lt;="&amp;EOMONTH(P929,0))&gt;10), K929, "")</f>
        <v/>
      </c>
      <c r="V929" t="str">
        <f>IF(AND(P929&lt;&gt;"", P929&gt;=DATE(YEAR(P929),MONTH(P929),1), SUMIFS($K:$K, $C:$C, C929, $P:$P, "&gt;="&amp;DATE(YEAR(P929),MONTH(P929),1), $P:$P, "&lt;="&amp;EOMONTH(P929,0))&gt;10), YEAR(P929), "")</f>
        <v/>
      </c>
      <c r="W929" t="str">
        <f>IF(AND(P929&lt;&gt;"", P929&gt;=DATE(YEAR(P929),MONTH(P929),1), SUMIFS($K:$K, $C:$C, C929, $P:$P, "&gt;="&amp;DATE(YEAR(P929),MONTH(P929),1), $P:$P, "&lt;="&amp;EOMONTH(P929,0))&gt;10), TEXT(P929, "MMMM"), "")</f>
        <v/>
      </c>
      <c r="X929" t="str" cm="1">
        <f t="array" ref="X929">IF(AND(P929&lt;&gt;"", P929&gt;=DATE(YEAR(P929),MONTH(P929),1), SUMIFS($K:$K, $C:$C, C929, $P:$P, "&gt;="&amp;DATE(YEAR(P929),MONTH(P929),1), $P:$P, "&lt;="&amp;EOMONTH(P929,0))&gt;10), _xlfn.TEXTJOIN(", ", TRUE, _xlfn._xlws.FILTER($R:$R, ($C:$C=C929) * ($P:$P&gt;=DATE(YEAR(P929),MONTH(P929),1)) * ($P:$P&lt;=EOMONTH(P929,0)))), "")</f>
        <v/>
      </c>
      <c r="Y929" t="str" cm="1">
        <f t="array" ref="Y929">IF(AND(P929&lt;&gt;"", P929&gt;=DATE(YEAR(P929),MONTH(P929),1), SUMIFS($K:$K, $C:$C, C929, $P:$P, "&gt;="&amp;DATE(YEAR(P929),MONTH(P929),1), $P:$P, "&lt;="&amp;EOMONTH(P929,0))&gt;10), _xlfn.TEXTJOIN(", ", TRUE, _xlfn._xlws.FILTER($S:$S, ($C:$C=C929) * ($P:$P&gt;=DATE(YEAR(P929),MONTH(P929),1)) * ($P:$P&lt;=EOMONTH(P929,0)))), "")</f>
        <v/>
      </c>
    </row>
    <row r="930" spans="1:25" x14ac:dyDescent="0.25">
      <c r="A930" s="83">
        <v>923</v>
      </c>
      <c r="B930" s="111" t="s">
        <v>26038</v>
      </c>
      <c r="C930" s="159" t="str">
        <f>_xlfn.XLOOKUP(D930,[1]!Data[CEDULA],[1]!Data[Nombre Completo],"No Existe",0,1)</f>
        <v>SHIRLEY LUCIA DORIA PEÑA</v>
      </c>
      <c r="D930">
        <v>1140876691</v>
      </c>
      <c r="E930" s="139">
        <f>IFERROR(_xlfn.NUMBERVALUE(Data[[#This Row],[CEDULA ]],",","."),_xlfn.NUMBERVALUE(Data[[#This Row],[CEDULA ]],".",","))</f>
        <v>1140876691</v>
      </c>
      <c r="F930" s="139" t="str">
        <f>_xlfn.XLOOKUP(E930,[1]!Data[CEDULA],[1]!Data[CARGO],"No Existe",0,1)</f>
        <v>SUPERNUMERARIO(A)</v>
      </c>
      <c r="G930" s="5" t="str">
        <f>_xlfn.XLOOKUP(E930,[1]!Data[CEDULA],[1]!Data[EMPRESA DONDE PRESTA SERVICIO],"No Existe",0,1)</f>
        <v>COMFAMILIAR ATLANTICO</v>
      </c>
      <c r="H930" s="5" t="str">
        <f>_xlfn.XLOOKUP(E930,[1]!Data[CEDULA],[1]!Data[UBICACIÓN],"No Existe",0,1)</f>
        <v>SEDE CARIBE</v>
      </c>
      <c r="I930" s="11" t="s">
        <v>25911</v>
      </c>
      <c r="J930" s="111" t="str">
        <f>UPPER(TEXT(Data[[#This Row],[F. INICIO]],"mmmm"))</f>
        <v>MARZO</v>
      </c>
      <c r="K930" s="13">
        <v>2</v>
      </c>
      <c r="L930" s="11" t="s">
        <v>5</v>
      </c>
      <c r="M930" s="11" t="s">
        <v>25630</v>
      </c>
      <c r="N930" s="141" t="str">
        <f>_xlfn.XLOOKUP(D930,[1]!Data[CEDULA],[1]!Data[EPS/SURA],"No Existe",0,1)</f>
        <v>NUEVA E.P.S.</v>
      </c>
      <c r="O930" s="5">
        <f>YEAR(Data[[#This Row],[F. INICIO]])</f>
        <v>2022</v>
      </c>
      <c r="P930" s="17">
        <v>44621</v>
      </c>
      <c r="Q930" s="17">
        <v>44622</v>
      </c>
      <c r="R930" s="9" t="s">
        <v>4777</v>
      </c>
      <c r="S930" s="92" t="str">
        <f>IF(Data[[#This Row],[TIPO DE INCAPACIDAD]]="LICENCIA DE PATERNIDAD","Licencia de paternidad",IF(Data[[#This Row],[TIPO DE INCAPACIDAD]]="LICENCIA DE LUTO","Licencia de Luto",_xlfn.IFNA(VLOOKUP(R930,'CIE-10 PARA RIPS'!$A$6:B14095,2,0),"No especificado")))</f>
        <v>Contusion del tobillo</v>
      </c>
      <c r="T930" t="str">
        <f>IF(P930&lt;&gt;"", IF(P930&gt;0, IF(P930&lt;=DATE(YEAR(P930),MONTH(P930),DAY(P930)), IF(P930&gt;=DATE(YEAR(P930),MONTH(P930),1), IF(K930&gt;10, C930, IF(SUMIFS($K:$K, $C:$C, C930, $P:$P, "&gt;="&amp;DATE(YEAR(P930),MONTH(P930),1), $P:$P, "&lt;="&amp;EOMONTH(P930,0))&gt;10, C930, "")), ""))), "")</f>
        <v/>
      </c>
      <c r="U930" t="str">
        <f>IF(AND(P930&lt;&gt;"", P930&gt;=DATE(YEAR(P930),MONTH(P930),1), SUMIFS($K:$K, $C:$C, C930, $P:$P, "&gt;="&amp;DATE(YEAR(P930),MONTH(P930),1), $P:$P, "&lt;="&amp;EOMONTH(P930,0))&gt;10), K930, "")</f>
        <v/>
      </c>
      <c r="V930" t="str">
        <f>IF(AND(P930&lt;&gt;"", P930&gt;=DATE(YEAR(P930),MONTH(P930),1), SUMIFS($K:$K, $C:$C, C930, $P:$P, "&gt;="&amp;DATE(YEAR(P930),MONTH(P930),1), $P:$P, "&lt;="&amp;EOMONTH(P930,0))&gt;10), YEAR(P930), "")</f>
        <v/>
      </c>
      <c r="W930" t="str">
        <f>IF(AND(P930&lt;&gt;"", P930&gt;=DATE(YEAR(P930),MONTH(P930),1), SUMIFS($K:$K, $C:$C, C930, $P:$P, "&gt;="&amp;DATE(YEAR(P930),MONTH(P930),1), $P:$P, "&lt;="&amp;EOMONTH(P930,0))&gt;10), TEXT(P930, "MMMM"), "")</f>
        <v/>
      </c>
      <c r="X930" t="str" cm="1">
        <f t="array" ref="X930">IF(AND(P930&lt;&gt;"", P930&gt;=DATE(YEAR(P930),MONTH(P930),1), SUMIFS($K:$K, $C:$C, C930, $P:$P, "&gt;="&amp;DATE(YEAR(P930),MONTH(P930),1), $P:$P, "&lt;="&amp;EOMONTH(P930,0))&gt;10), _xlfn.TEXTJOIN(", ", TRUE, _xlfn._xlws.FILTER($R:$R, ($C:$C=C930) * ($P:$P&gt;=DATE(YEAR(P930),MONTH(P930),1)) * ($P:$P&lt;=EOMONTH(P930,0)))), "")</f>
        <v/>
      </c>
      <c r="Y930" t="str" cm="1">
        <f t="array" ref="Y930">IF(AND(P930&lt;&gt;"", P930&gt;=DATE(YEAR(P930),MONTH(P930),1), SUMIFS($K:$K, $C:$C, C930, $P:$P, "&gt;="&amp;DATE(YEAR(P930),MONTH(P930),1), $P:$P, "&lt;="&amp;EOMONTH(P930,0))&gt;10), _xlfn.TEXTJOIN(", ", TRUE, _xlfn._xlws.FILTER($S:$S, ($C:$C=C930) * ($P:$P&gt;=DATE(YEAR(P930),MONTH(P930),1)) * ($P:$P&lt;=EOMONTH(P930,0)))), "")</f>
        <v/>
      </c>
    </row>
    <row r="931" spans="1:25" x14ac:dyDescent="0.25">
      <c r="A931" s="83">
        <v>924</v>
      </c>
      <c r="B931" s="111" t="s">
        <v>26038</v>
      </c>
      <c r="C931" s="159" t="str">
        <f>_xlfn.XLOOKUP(D931,[1]!Data[CEDULA],[1]!Data[Nombre Completo],"No Existe",0,1)</f>
        <v>JHONNY MANUEL ARRIETA LLANOS</v>
      </c>
      <c r="D931" s="162">
        <v>8699499</v>
      </c>
      <c r="E931" s="139">
        <f>IFERROR(_xlfn.NUMBERVALUE(Data[[#This Row],[CEDULA ]],",","."),_xlfn.NUMBERVALUE(Data[[#This Row],[CEDULA ]],".",","))</f>
        <v>8699499</v>
      </c>
      <c r="F931" s="139" t="str">
        <f>_xlfn.XLOOKUP(E931,[1]!Data[CEDULA],[1]!Data[CARGO],"No Existe",0,1)</f>
        <v>SUPERNUMERARIO(A)</v>
      </c>
      <c r="G931" s="11" t="str">
        <f>_xlfn.XLOOKUP(E931,[1]!Data[CEDULA],[1]!Data[EMPRESA DONDE PRESTA SERVICIO],"No Existe",0,1)</f>
        <v>COMFAMILIAR ATLANTICO</v>
      </c>
      <c r="H931" s="11" t="str">
        <f>_xlfn.XLOOKUP(E931,[1]!Data[CEDULA],[1]!Data[UBICACIÓN],"No Existe",0,1)</f>
        <v>SEDE NORTE MERCADEO</v>
      </c>
      <c r="I931" s="11" t="s">
        <v>25912</v>
      </c>
      <c r="J931" s="111" t="str">
        <f>UPPER(TEXT(Data[[#This Row],[F. INICIO]],"mmmm"))</f>
        <v>ENERO</v>
      </c>
      <c r="K931" s="13">
        <v>2</v>
      </c>
      <c r="L931" s="11" t="s">
        <v>5</v>
      </c>
      <c r="M931" s="11" t="s">
        <v>25630</v>
      </c>
      <c r="N931" s="141" t="str">
        <f>_xlfn.XLOOKUP(D931,[1]!Data[CEDULA],[1]!Data[EPS/SURA],"No Existe",0,1)</f>
        <v>CAJACOPI</v>
      </c>
      <c r="O931" s="5">
        <f>YEAR(Data[[#This Row],[F. INICIO]])</f>
        <v>2016</v>
      </c>
      <c r="P931" s="26">
        <v>42383</v>
      </c>
      <c r="Q931" s="7">
        <v>42384</v>
      </c>
      <c r="R931" s="11" t="s">
        <v>11923</v>
      </c>
      <c r="S931" s="92" t="str">
        <f>IF(Data[[#This Row],[TIPO DE INCAPACIDAD]]="LICENCIA DE PATERNIDAD","Licencia de paternidad",IF(Data[[#This Row],[TIPO DE INCAPACIDAD]]="LICENCIA DE LUTO","Licencia de Luto",_xlfn.IFNA(VLOOKUP(R931,'CIE-10 PARA RIPS'!$A$6:B14096,2,0),"No especificado")))</f>
        <v>Infeccion viral, no especificada</v>
      </c>
      <c r="T931" t="str">
        <f>IF(P931&lt;&gt;"", IF(P931&gt;0, IF(P931&lt;=DATE(YEAR(P931),MONTH(P931),DAY(P931)), IF(P931&gt;=DATE(YEAR(P931),MONTH(P931),1), IF(K931&gt;10, C931, IF(SUMIFS($K:$K, $C:$C, C931, $P:$P, "&gt;="&amp;DATE(YEAR(P931),MONTH(P931),1), $P:$P, "&lt;="&amp;EOMONTH(P931,0))&gt;10, C931, "")), ""))), "")</f>
        <v/>
      </c>
      <c r="U931" t="str">
        <f>IF(AND(P931&lt;&gt;"", P931&gt;=DATE(YEAR(P931),MONTH(P931),1), SUMIFS($K:$K, $C:$C, C931, $P:$P, "&gt;="&amp;DATE(YEAR(P931),MONTH(P931),1), $P:$P, "&lt;="&amp;EOMONTH(P931,0))&gt;10), K931, "")</f>
        <v/>
      </c>
      <c r="V931" t="str">
        <f>IF(AND(P931&lt;&gt;"", P931&gt;=DATE(YEAR(P931),MONTH(P931),1), SUMIFS($K:$K, $C:$C, C931, $P:$P, "&gt;="&amp;DATE(YEAR(P931),MONTH(P931),1), $P:$P, "&lt;="&amp;EOMONTH(P931,0))&gt;10), YEAR(P931), "")</f>
        <v/>
      </c>
      <c r="W931" t="str">
        <f>IF(AND(P931&lt;&gt;"", P931&gt;=DATE(YEAR(P931),MONTH(P931),1), SUMIFS($K:$K, $C:$C, C931, $P:$P, "&gt;="&amp;DATE(YEAR(P931),MONTH(P931),1), $P:$P, "&lt;="&amp;EOMONTH(P931,0))&gt;10), TEXT(P931, "MMMM"), "")</f>
        <v/>
      </c>
      <c r="X931" t="str" cm="1">
        <f t="array" ref="X931">IF(AND(P931&lt;&gt;"", P931&gt;=DATE(YEAR(P931),MONTH(P931),1), SUMIFS($K:$K, $C:$C, C931, $P:$P, "&gt;="&amp;DATE(YEAR(P931),MONTH(P931),1), $P:$P, "&lt;="&amp;EOMONTH(P931,0))&gt;10), _xlfn.TEXTJOIN(", ", TRUE, _xlfn._xlws.FILTER($R:$R, ($C:$C=C931) * ($P:$P&gt;=DATE(YEAR(P931),MONTH(P931),1)) * ($P:$P&lt;=EOMONTH(P931,0)))), "")</f>
        <v/>
      </c>
      <c r="Y931" t="str" cm="1">
        <f t="array" ref="Y931">IF(AND(P931&lt;&gt;"", P931&gt;=DATE(YEAR(P931),MONTH(P931),1), SUMIFS($K:$K, $C:$C, C931, $P:$P, "&gt;="&amp;DATE(YEAR(P931),MONTH(P931),1), $P:$P, "&lt;="&amp;EOMONTH(P931,0))&gt;10), _xlfn.TEXTJOIN(", ", TRUE, _xlfn._xlws.FILTER($S:$S, ($C:$C=C931) * ($P:$P&gt;=DATE(YEAR(P931),MONTH(P931),1)) * ($P:$P&lt;=EOMONTH(P931,0)))), "")</f>
        <v/>
      </c>
    </row>
    <row r="932" spans="1:25" x14ac:dyDescent="0.25">
      <c r="A932" s="83">
        <v>925</v>
      </c>
      <c r="B932" s="111" t="s">
        <v>26038</v>
      </c>
      <c r="C932" s="159" t="str">
        <f>_xlfn.XLOOKUP(D932,[1]!Data[CEDULA],[1]!Data[Nombre Completo],"No Existe",0,1)</f>
        <v>JHONNY MANUEL ARRIETA LLANOS</v>
      </c>
      <c r="D932" s="162">
        <v>8699499</v>
      </c>
      <c r="E932" s="139">
        <f>IFERROR(_xlfn.NUMBERVALUE(Data[[#This Row],[CEDULA ]],",","."),_xlfn.NUMBERVALUE(Data[[#This Row],[CEDULA ]],".",","))</f>
        <v>8699499</v>
      </c>
      <c r="F932" s="139" t="str">
        <f>_xlfn.XLOOKUP(E932,[1]!Data[CEDULA],[1]!Data[CARGO],"No Existe",0,1)</f>
        <v>SUPERNUMERARIO(A)</v>
      </c>
      <c r="G932" s="11" t="str">
        <f>_xlfn.XLOOKUP(E932,[1]!Data[CEDULA],[1]!Data[EMPRESA DONDE PRESTA SERVICIO],"No Existe",0,1)</f>
        <v>COMFAMILIAR ATLANTICO</v>
      </c>
      <c r="H932" s="11" t="str">
        <f>_xlfn.XLOOKUP(E932,[1]!Data[CEDULA],[1]!Data[UBICACIÓN],"No Existe",0,1)</f>
        <v>SEDE NORTE MERCADEO</v>
      </c>
      <c r="I932" s="11" t="s">
        <v>25912</v>
      </c>
      <c r="J932" s="111" t="str">
        <f>UPPER(TEXT(Data[[#This Row],[F. INICIO]],"mmmm"))</f>
        <v>ENERO</v>
      </c>
      <c r="K932" s="13">
        <v>2</v>
      </c>
      <c r="L932" s="11" t="s">
        <v>5</v>
      </c>
      <c r="M932" s="11" t="s">
        <v>25630</v>
      </c>
      <c r="N932" s="141" t="str">
        <f>_xlfn.XLOOKUP(D932,[1]!Data[CEDULA],[1]!Data[EPS/SURA],"No Existe",0,1)</f>
        <v>CAJACOPI</v>
      </c>
      <c r="O932" s="5">
        <f>YEAR(Data[[#This Row],[F. INICIO]])</f>
        <v>2016</v>
      </c>
      <c r="P932" s="26">
        <v>42385</v>
      </c>
      <c r="Q932" s="7">
        <v>42386</v>
      </c>
      <c r="R932" s="11" t="s">
        <v>88</v>
      </c>
      <c r="S932" s="92" t="str">
        <f>IF(Data[[#This Row],[TIPO DE INCAPACIDAD]]="LICENCIA DE PATERNIDAD","Licencia de paternidad",IF(Data[[#This Row],[TIPO DE INCAPACIDAD]]="LICENCIA DE LUTO","Licencia de Luto",_xlfn.IFNA(VLOOKUP(R932,'CIE-10 PARA RIPS'!$A$6:B14097,2,0),"No especificado")))</f>
        <v>Fiebre, no especificada</v>
      </c>
      <c r="T932" t="str">
        <f>IF(P932&lt;&gt;"", IF(P932&gt;0, IF(P932&lt;=DATE(YEAR(P932),MONTH(P932),DAY(P932)), IF(P932&gt;=DATE(YEAR(P932),MONTH(P932),1), IF(K932&gt;10, C932, IF(SUMIFS($K:$K, $C:$C, C932, $P:$P, "&gt;="&amp;DATE(YEAR(P932),MONTH(P932),1), $P:$P, "&lt;="&amp;EOMONTH(P932,0))&gt;10, C932, "")), ""))), "")</f>
        <v/>
      </c>
      <c r="U932" t="str">
        <f>IF(AND(P932&lt;&gt;"", P932&gt;=DATE(YEAR(P932),MONTH(P932),1), SUMIFS($K:$K, $C:$C, C932, $P:$P, "&gt;="&amp;DATE(YEAR(P932),MONTH(P932),1), $P:$P, "&lt;="&amp;EOMONTH(P932,0))&gt;10), K932, "")</f>
        <v/>
      </c>
      <c r="V932" t="str">
        <f>IF(AND(P932&lt;&gt;"", P932&gt;=DATE(YEAR(P932),MONTH(P932),1), SUMIFS($K:$K, $C:$C, C932, $P:$P, "&gt;="&amp;DATE(YEAR(P932),MONTH(P932),1), $P:$P, "&lt;="&amp;EOMONTH(P932,0))&gt;10), YEAR(P932), "")</f>
        <v/>
      </c>
      <c r="W932" t="str">
        <f>IF(AND(P932&lt;&gt;"", P932&gt;=DATE(YEAR(P932),MONTH(P932),1), SUMIFS($K:$K, $C:$C, C932, $P:$P, "&gt;="&amp;DATE(YEAR(P932),MONTH(P932),1), $P:$P, "&lt;="&amp;EOMONTH(P932,0))&gt;10), TEXT(P932, "MMMM"), "")</f>
        <v/>
      </c>
      <c r="X932" t="str" cm="1">
        <f t="array" ref="X932">IF(AND(P932&lt;&gt;"", P932&gt;=DATE(YEAR(P932),MONTH(P932),1), SUMIFS($K:$K, $C:$C, C932, $P:$P, "&gt;="&amp;DATE(YEAR(P932),MONTH(P932),1), $P:$P, "&lt;="&amp;EOMONTH(P932,0))&gt;10), _xlfn.TEXTJOIN(", ", TRUE, _xlfn._xlws.FILTER($R:$R, ($C:$C=C932) * ($P:$P&gt;=DATE(YEAR(P932),MONTH(P932),1)) * ($P:$P&lt;=EOMONTH(P932,0)))), "")</f>
        <v/>
      </c>
      <c r="Y932" t="str" cm="1">
        <f t="array" ref="Y932">IF(AND(P932&lt;&gt;"", P932&gt;=DATE(YEAR(P932),MONTH(P932),1), SUMIFS($K:$K, $C:$C, C932, $P:$P, "&gt;="&amp;DATE(YEAR(P932),MONTH(P932),1), $P:$P, "&lt;="&amp;EOMONTH(P932,0))&gt;10), _xlfn.TEXTJOIN(", ", TRUE, _xlfn._xlws.FILTER($S:$S, ($C:$C=C932) * ($P:$P&gt;=DATE(YEAR(P932),MONTH(P932),1)) * ($P:$P&lt;=EOMONTH(P932,0)))), "")</f>
        <v/>
      </c>
    </row>
    <row r="933" spans="1:25" x14ac:dyDescent="0.25">
      <c r="A933" s="83">
        <v>926</v>
      </c>
      <c r="B933" s="111" t="s">
        <v>26038</v>
      </c>
      <c r="C933" s="159" t="str">
        <f>_xlfn.XLOOKUP(D933,[1]!Data[CEDULA],[1]!Data[Nombre Completo],"No Existe",0,1)</f>
        <v>JHONNY MANUEL ARRIETA LLANOS</v>
      </c>
      <c r="D933" s="162">
        <v>8699499</v>
      </c>
      <c r="E933" s="139">
        <f>IFERROR(_xlfn.NUMBERVALUE(Data[[#This Row],[CEDULA ]],",","."),_xlfn.NUMBERVALUE(Data[[#This Row],[CEDULA ]],".",","))</f>
        <v>8699499</v>
      </c>
      <c r="F933" s="139" t="str">
        <f>_xlfn.XLOOKUP(E933,[1]!Data[CEDULA],[1]!Data[CARGO],"No Existe",0,1)</f>
        <v>SUPERNUMERARIO(A)</v>
      </c>
      <c r="G933" s="11" t="str">
        <f>_xlfn.XLOOKUP(E933,[1]!Data[CEDULA],[1]!Data[EMPRESA DONDE PRESTA SERVICIO],"No Existe",0,1)</f>
        <v>COMFAMILIAR ATLANTICO</v>
      </c>
      <c r="H933" s="11" t="str">
        <f>_xlfn.XLOOKUP(E933,[1]!Data[CEDULA],[1]!Data[UBICACIÓN],"No Existe",0,1)</f>
        <v>SEDE NORTE MERCADEO</v>
      </c>
      <c r="I933" s="11" t="s">
        <v>25912</v>
      </c>
      <c r="J933" s="111" t="str">
        <f>UPPER(TEXT(Data[[#This Row],[F. INICIO]],"mmmm"))</f>
        <v>ENERO</v>
      </c>
      <c r="K933" s="13">
        <v>1</v>
      </c>
      <c r="L933" s="11" t="s">
        <v>5</v>
      </c>
      <c r="M933" s="11" t="s">
        <v>25630</v>
      </c>
      <c r="N933" s="141" t="str">
        <f>_xlfn.XLOOKUP(D933,[1]!Data[CEDULA],[1]!Data[EPS/SURA],"No Existe",0,1)</f>
        <v>CAJACOPI</v>
      </c>
      <c r="O933" s="5">
        <f>YEAR(Data[[#This Row],[F. INICIO]])</f>
        <v>2016</v>
      </c>
      <c r="P933" s="26">
        <v>42387</v>
      </c>
      <c r="Q933" s="7">
        <v>42387</v>
      </c>
      <c r="R933" s="11" t="s">
        <v>11923</v>
      </c>
      <c r="S933" s="92" t="str">
        <f>IF(Data[[#This Row],[TIPO DE INCAPACIDAD]]="LICENCIA DE PATERNIDAD","Licencia de paternidad",IF(Data[[#This Row],[TIPO DE INCAPACIDAD]]="LICENCIA DE LUTO","Licencia de Luto",_xlfn.IFNA(VLOOKUP(R933,'CIE-10 PARA RIPS'!$A$6:B14098,2,0),"No especificado")))</f>
        <v>Infeccion viral, no especificada</v>
      </c>
      <c r="T933" t="str">
        <f>IF(P933&lt;&gt;"", IF(P933&gt;0, IF(P933&lt;=DATE(YEAR(P933),MONTH(P933),DAY(P933)), IF(P933&gt;=DATE(YEAR(P933),MONTH(P933),1), IF(K933&gt;10, C933, IF(SUMIFS($K:$K, $C:$C, C933, $P:$P, "&gt;="&amp;DATE(YEAR(P933),MONTH(P933),1), $P:$P, "&lt;="&amp;EOMONTH(P933,0))&gt;10, C933, "")), ""))), "")</f>
        <v/>
      </c>
      <c r="U933" t="str">
        <f>IF(AND(P933&lt;&gt;"", P933&gt;=DATE(YEAR(P933),MONTH(P933),1), SUMIFS($K:$K, $C:$C, C933, $P:$P, "&gt;="&amp;DATE(YEAR(P933),MONTH(P933),1), $P:$P, "&lt;="&amp;EOMONTH(P933,0))&gt;10), K933, "")</f>
        <v/>
      </c>
      <c r="V933" t="str">
        <f>IF(AND(P933&lt;&gt;"", P933&gt;=DATE(YEAR(P933),MONTH(P933),1), SUMIFS($K:$K, $C:$C, C933, $P:$P, "&gt;="&amp;DATE(YEAR(P933),MONTH(P933),1), $P:$P, "&lt;="&amp;EOMONTH(P933,0))&gt;10), YEAR(P933), "")</f>
        <v/>
      </c>
      <c r="W933" t="str">
        <f>IF(AND(P933&lt;&gt;"", P933&gt;=DATE(YEAR(P933),MONTH(P933),1), SUMIFS($K:$K, $C:$C, C933, $P:$P, "&gt;="&amp;DATE(YEAR(P933),MONTH(P933),1), $P:$P, "&lt;="&amp;EOMONTH(P933,0))&gt;10), TEXT(P933, "MMMM"), "")</f>
        <v/>
      </c>
      <c r="X933" t="str" cm="1">
        <f t="array" ref="X933">IF(AND(P933&lt;&gt;"", P933&gt;=DATE(YEAR(P933),MONTH(P933),1), SUMIFS($K:$K, $C:$C, C933, $P:$P, "&gt;="&amp;DATE(YEAR(P933),MONTH(P933),1), $P:$P, "&lt;="&amp;EOMONTH(P933,0))&gt;10), _xlfn.TEXTJOIN(", ", TRUE, _xlfn._xlws.FILTER($R:$R, ($C:$C=C933) * ($P:$P&gt;=DATE(YEAR(P933),MONTH(P933),1)) * ($P:$P&lt;=EOMONTH(P933,0)))), "")</f>
        <v/>
      </c>
      <c r="Y933" t="str" cm="1">
        <f t="array" ref="Y933">IF(AND(P933&lt;&gt;"", P933&gt;=DATE(YEAR(P933),MONTH(P933),1), SUMIFS($K:$K, $C:$C, C933, $P:$P, "&gt;="&amp;DATE(YEAR(P933),MONTH(P933),1), $P:$P, "&lt;="&amp;EOMONTH(P933,0))&gt;10), _xlfn.TEXTJOIN(", ", TRUE, _xlfn._xlws.FILTER($S:$S, ($C:$C=C933) * ($P:$P&gt;=DATE(YEAR(P933),MONTH(P933),1)) * ($P:$P&lt;=EOMONTH(P933,0)))), "")</f>
        <v/>
      </c>
    </row>
    <row r="934" spans="1:25" x14ac:dyDescent="0.25">
      <c r="A934" s="83">
        <v>927</v>
      </c>
      <c r="B934" s="111" t="s">
        <v>26038</v>
      </c>
      <c r="C934" s="159" t="str">
        <f>_xlfn.XLOOKUP(D934,[1]!Data[CEDULA],[1]!Data[Nombre Completo],"No Existe",0,1)</f>
        <v>GABRIEL  HERNANDEZ NUÑEZ</v>
      </c>
      <c r="D934" s="162">
        <v>3730991</v>
      </c>
      <c r="E934" s="139">
        <f>IFERROR(_xlfn.NUMBERVALUE(Data[[#This Row],[CEDULA ]],",","."),_xlfn.NUMBERVALUE(Data[[#This Row],[CEDULA ]],".",","))</f>
        <v>3730991</v>
      </c>
      <c r="F934" s="139" t="str">
        <f>_xlfn.XLOOKUP(E934,[1]!Data[CEDULA],[1]!Data[CARGO],"No Existe",0,1)</f>
        <v>SUPERNUMERARIO(A)</v>
      </c>
      <c r="G934" s="11" t="str">
        <f>_xlfn.XLOOKUP(E934,[1]!Data[CEDULA],[1]!Data[EMPRESA DONDE PRESTA SERVICIO],"No Existe",0,1)</f>
        <v>COMFAMILIAR ATLANTICO</v>
      </c>
      <c r="H934" s="11" t="str">
        <f>_xlfn.XLOOKUP(E934,[1]!Data[CEDULA],[1]!Data[UBICACIÓN],"No Existe",0,1)</f>
        <v>TURIPANA</v>
      </c>
      <c r="I934" s="11" t="s">
        <v>25912</v>
      </c>
      <c r="J934" s="111" t="str">
        <f>UPPER(TEXT(Data[[#This Row],[F. INICIO]],"mmmm"))</f>
        <v>ABRIL</v>
      </c>
      <c r="K934" s="13">
        <v>10</v>
      </c>
      <c r="L934" s="11" t="s">
        <v>5</v>
      </c>
      <c r="M934" s="11" t="s">
        <v>25630</v>
      </c>
      <c r="N934" s="141" t="str">
        <f>_xlfn.XLOOKUP(D934,[1]!Data[CEDULA],[1]!Data[EPS/SURA],"No Existe",0,1)</f>
        <v>MEDIMAS</v>
      </c>
      <c r="O934" s="5">
        <f>YEAR(Data[[#This Row],[F. INICIO]])</f>
        <v>2016</v>
      </c>
      <c r="P934" s="26">
        <v>42464</v>
      </c>
      <c r="Q934" s="7">
        <v>42473</v>
      </c>
      <c r="R934" s="11" t="s">
        <v>7003</v>
      </c>
      <c r="S934" s="92" t="str">
        <f>IF(Data[[#This Row],[TIPO DE INCAPACIDAD]]="LICENCIA DE PATERNIDAD","Licencia de paternidad",IF(Data[[#This Row],[TIPO DE INCAPACIDAD]]="LICENCIA DE LUTO","Licencia de Luto",_xlfn.IFNA(VLOOKUP(R934,'CIE-10 PARA RIPS'!$A$6:B14099,2,0),"No especificado")))</f>
        <v>Embarazo tubarico</v>
      </c>
      <c r="T934" t="str">
        <f>IF(P934&lt;&gt;"", IF(P934&gt;0, IF(P934&lt;=DATE(YEAR(P934),MONTH(P934),DAY(P934)), IF(P934&gt;=DATE(YEAR(P934),MONTH(P934),1), IF(K934&gt;10, C934, IF(SUMIFS($K:$K, $C:$C, C934, $P:$P, "&gt;="&amp;DATE(YEAR(P934),MONTH(P934),1), $P:$P, "&lt;="&amp;EOMONTH(P934,0))&gt;10, C934, "")), ""))), "")</f>
        <v/>
      </c>
      <c r="U934" t="str">
        <f>IF(AND(P934&lt;&gt;"", P934&gt;=DATE(YEAR(P934),MONTH(P934),1), SUMIFS($K:$K, $C:$C, C934, $P:$P, "&gt;="&amp;DATE(YEAR(P934),MONTH(P934),1), $P:$P, "&lt;="&amp;EOMONTH(P934,0))&gt;10), K934, "")</f>
        <v/>
      </c>
      <c r="V934" t="str">
        <f>IF(AND(P934&lt;&gt;"", P934&gt;=DATE(YEAR(P934),MONTH(P934),1), SUMIFS($K:$K, $C:$C, C934, $P:$P, "&gt;="&amp;DATE(YEAR(P934),MONTH(P934),1), $P:$P, "&lt;="&amp;EOMONTH(P934,0))&gt;10), YEAR(P934), "")</f>
        <v/>
      </c>
      <c r="W934" t="str">
        <f>IF(AND(P934&lt;&gt;"", P934&gt;=DATE(YEAR(P934),MONTH(P934),1), SUMIFS($K:$K, $C:$C, C934, $P:$P, "&gt;="&amp;DATE(YEAR(P934),MONTH(P934),1), $P:$P, "&lt;="&amp;EOMONTH(P934,0))&gt;10), TEXT(P934, "MMMM"), "")</f>
        <v/>
      </c>
      <c r="X934" t="str" cm="1">
        <f t="array" ref="X934">IF(AND(P934&lt;&gt;"", P934&gt;=DATE(YEAR(P934),MONTH(P934),1), SUMIFS($K:$K, $C:$C, C934, $P:$P, "&gt;="&amp;DATE(YEAR(P934),MONTH(P934),1), $P:$P, "&lt;="&amp;EOMONTH(P934,0))&gt;10), _xlfn.TEXTJOIN(", ", TRUE, _xlfn._xlws.FILTER($R:$R, ($C:$C=C934) * ($P:$P&gt;=DATE(YEAR(P934),MONTH(P934),1)) * ($P:$P&lt;=EOMONTH(P934,0)))), "")</f>
        <v/>
      </c>
      <c r="Y934" t="str" cm="1">
        <f t="array" ref="Y934">IF(AND(P934&lt;&gt;"", P934&gt;=DATE(YEAR(P934),MONTH(P934),1), SUMIFS($K:$K, $C:$C, C934, $P:$P, "&gt;="&amp;DATE(YEAR(P934),MONTH(P934),1), $P:$P, "&lt;="&amp;EOMONTH(P934,0))&gt;10), _xlfn.TEXTJOIN(", ", TRUE, _xlfn._xlws.FILTER($S:$S, ($C:$C=C934) * ($P:$P&gt;=DATE(YEAR(P934),MONTH(P934),1)) * ($P:$P&lt;=EOMONTH(P934,0)))), "")</f>
        <v/>
      </c>
    </row>
    <row r="935" spans="1:25" x14ac:dyDescent="0.25">
      <c r="A935" s="83">
        <v>928</v>
      </c>
      <c r="B935" s="111" t="s">
        <v>26038</v>
      </c>
      <c r="C935" s="159" t="str">
        <f>_xlfn.XLOOKUP(D935,[1]!Data[CEDULA],[1]!Data[Nombre Completo],"No Existe",0,1)</f>
        <v>LEVYS  TORRES TORRES</v>
      </c>
      <c r="D935" s="162">
        <v>19752681</v>
      </c>
      <c r="E935" s="139">
        <f>IFERROR(_xlfn.NUMBERVALUE(Data[[#This Row],[CEDULA ]],",","."),_xlfn.NUMBERVALUE(Data[[#This Row],[CEDULA ]],".",","))</f>
        <v>19752681</v>
      </c>
      <c r="F935" s="139" t="str">
        <f>_xlfn.XLOOKUP(E935,[1]!Data[CEDULA],[1]!Data[CARGO],"No Existe",0,1)</f>
        <v>AUX GESTION DOCUMENTAL</v>
      </c>
      <c r="G935" s="11" t="str">
        <f>_xlfn.XLOOKUP(E935,[1]!Data[CEDULA],[1]!Data[EMPRESA DONDE PRESTA SERVICIO],"No Existe",0,1)</f>
        <v>PLASDIBAR LTDA</v>
      </c>
      <c r="H935" s="11" t="str">
        <f>_xlfn.XLOOKUP(E935,[1]!Data[CEDULA],[1]!Data[UBICACIÓN],"No Existe",0,1)</f>
        <v>PLASDIBAR LTDA</v>
      </c>
      <c r="I935" s="11" t="s">
        <v>25912</v>
      </c>
      <c r="J935" s="111" t="str">
        <f>UPPER(TEXT(Data[[#This Row],[F. INICIO]],"mmmm"))</f>
        <v>SEPTIEMBRE</v>
      </c>
      <c r="K935" s="25">
        <v>8</v>
      </c>
      <c r="L935" s="11" t="s">
        <v>5</v>
      </c>
      <c r="M935" s="11" t="s">
        <v>25630</v>
      </c>
      <c r="N935" s="141" t="str">
        <f>_xlfn.XLOOKUP(D935,[1]!Data[CEDULA],[1]!Data[EPS/SURA],"No Existe",0,1)</f>
        <v>CAFESALUD</v>
      </c>
      <c r="O935" s="5">
        <f>YEAR(Data[[#This Row],[F. INICIO]])</f>
        <v>2016</v>
      </c>
      <c r="P935" s="26">
        <v>42636</v>
      </c>
      <c r="Q935" s="7">
        <v>42643</v>
      </c>
      <c r="R935" s="11" t="s">
        <v>4932</v>
      </c>
      <c r="S935" s="92" t="str">
        <f>IF(Data[[#This Row],[TIPO DE INCAPACIDAD]]="LICENCIA DE PATERNIDAD","Licencia de paternidad",IF(Data[[#This Row],[TIPO DE INCAPACIDAD]]="LICENCIA DE LUTO","Licencia de Luto",_xlfn.IFNA(VLOOKUP(R935,'CIE-10 PARA RIPS'!$A$6:B14100,2,0),"No especificado")))</f>
        <v>Fractura de otros huesos metacarpianos</v>
      </c>
      <c r="T935" t="str">
        <f>IF(P935&lt;&gt;"", IF(P935&gt;0, IF(P935&lt;=DATE(YEAR(P935),MONTH(P935),DAY(P935)), IF(P935&gt;=DATE(YEAR(P935),MONTH(P935),1), IF(K935&gt;10, C935, IF(SUMIFS($K:$K, $C:$C, C935, $P:$P, "&gt;="&amp;DATE(YEAR(P935),MONTH(P935),1), $P:$P, "&lt;="&amp;EOMONTH(P935,0))&gt;10, C935, "")), ""))), "")</f>
        <v>LEVYS  TORRES TORRES</v>
      </c>
      <c r="U935">
        <f>IF(AND(P935&lt;&gt;"", P935&gt;=DATE(YEAR(P935),MONTH(P935),1), SUMIFS($K:$K, $C:$C, C935, $P:$P, "&gt;="&amp;DATE(YEAR(P935),MONTH(P935),1), $P:$P, "&lt;="&amp;EOMONTH(P935,0))&gt;10), K935, "")</f>
        <v>8</v>
      </c>
      <c r="V935">
        <f>IF(AND(P935&lt;&gt;"", P935&gt;=DATE(YEAR(P935),MONTH(P935),1), SUMIFS($K:$K, $C:$C, C935, $P:$P, "&gt;="&amp;DATE(YEAR(P935),MONTH(P935),1), $P:$P, "&lt;="&amp;EOMONTH(P935,0))&gt;10), YEAR(P935), "")</f>
        <v>2016</v>
      </c>
      <c r="W935" t="str">
        <f>IF(AND(P935&lt;&gt;"", P935&gt;=DATE(YEAR(P935),MONTH(P935),1), SUMIFS($K:$K, $C:$C, C935, $P:$P, "&gt;="&amp;DATE(YEAR(P935),MONTH(P935),1), $P:$P, "&lt;="&amp;EOMONTH(P935,0))&gt;10), TEXT(P935, "MMMM"), "")</f>
        <v>septiembre</v>
      </c>
      <c r="X935" t="str" cm="1">
        <f t="array" ref="X935">IF(AND(P935&lt;&gt;"", P935&gt;=DATE(YEAR(P935),MONTH(P935),1), SUMIFS($K:$K, $C:$C, C935, $P:$P, "&gt;="&amp;DATE(YEAR(P935),MONTH(P935),1), $P:$P, "&lt;="&amp;EOMONTH(P935,0))&gt;10), _xlfn.TEXTJOIN(", ", TRUE, _xlfn._xlws.FILTER($R:$R, ($C:$C=C935) * ($P:$P&gt;=DATE(YEAR(P935),MONTH(P935),1)) * ($P:$P&lt;=EOMONTH(P935,0)))), "")</f>
        <v>S623, S623</v>
      </c>
      <c r="Y935" t="str" cm="1">
        <f t="array" ref="Y935">IF(AND(P935&lt;&gt;"", P935&gt;=DATE(YEAR(P935),MONTH(P935),1), SUMIFS($K:$K, $C:$C, C935, $P:$P, "&gt;="&amp;DATE(YEAR(P935),MONTH(P935),1), $P:$P, "&lt;="&amp;EOMONTH(P935,0))&gt;10), _xlfn.TEXTJOIN(", ", TRUE, _xlfn._xlws.FILTER($S:$S, ($C:$C=C935) * ($P:$P&gt;=DATE(YEAR(P935),MONTH(P935),1)) * ($P:$P&lt;=EOMONTH(P935,0)))), "")</f>
        <v>Fractura de otros huesos metacarpianos, Fractura de otros huesos metacarpianos</v>
      </c>
    </row>
    <row r="936" spans="1:25" x14ac:dyDescent="0.25">
      <c r="A936" s="83">
        <v>929</v>
      </c>
      <c r="B936" s="111" t="s">
        <v>26038</v>
      </c>
      <c r="C936" s="159" t="str">
        <f>_xlfn.XLOOKUP(D936,[1]!Data[CEDULA],[1]!Data[Nombre Completo],"No Existe",0,1)</f>
        <v>LEVYS  TORRES TORRES</v>
      </c>
      <c r="D936" s="162">
        <v>19752681</v>
      </c>
      <c r="E936" s="139">
        <f>IFERROR(_xlfn.NUMBERVALUE(Data[[#This Row],[CEDULA ]],",","."),_xlfn.NUMBERVALUE(Data[[#This Row],[CEDULA ]],".",","))</f>
        <v>19752681</v>
      </c>
      <c r="F936" s="139" t="str">
        <f>_xlfn.XLOOKUP(E936,[1]!Data[CEDULA],[1]!Data[CARGO],"No Existe",0,1)</f>
        <v>AUX GESTION DOCUMENTAL</v>
      </c>
      <c r="G936" s="11" t="str">
        <f>_xlfn.XLOOKUP(E936,[1]!Data[CEDULA],[1]!Data[EMPRESA DONDE PRESTA SERVICIO],"No Existe",0,1)</f>
        <v>PLASDIBAR LTDA</v>
      </c>
      <c r="H936" s="11" t="str">
        <f>_xlfn.XLOOKUP(E936,[1]!Data[CEDULA],[1]!Data[UBICACIÓN],"No Existe",0,1)</f>
        <v>PLASDIBAR LTDA</v>
      </c>
      <c r="I936" s="11" t="s">
        <v>25912</v>
      </c>
      <c r="J936" s="111" t="str">
        <f>UPPER(TEXT(Data[[#This Row],[F. INICIO]],"mmmm"))</f>
        <v>OCTUBRE</v>
      </c>
      <c r="K936" s="25">
        <v>12</v>
      </c>
      <c r="L936" s="11" t="s">
        <v>5</v>
      </c>
      <c r="M936" s="11" t="s">
        <v>25630</v>
      </c>
      <c r="N936" s="141" t="str">
        <f>_xlfn.XLOOKUP(D936,[1]!Data[CEDULA],[1]!Data[EPS/SURA],"No Existe",0,1)</f>
        <v>CAFESALUD</v>
      </c>
      <c r="O936" s="5">
        <f>YEAR(Data[[#This Row],[F. INICIO]])</f>
        <v>2016</v>
      </c>
      <c r="P936" s="26">
        <v>42644</v>
      </c>
      <c r="Q936" s="7">
        <v>42655</v>
      </c>
      <c r="R936" s="26" t="s">
        <v>4932</v>
      </c>
      <c r="S936" s="92" t="str">
        <f>IF(Data[[#This Row],[TIPO DE INCAPACIDAD]]="LICENCIA DE PATERNIDAD","Licencia de paternidad",IF(Data[[#This Row],[TIPO DE INCAPACIDAD]]="LICENCIA DE LUTO","Licencia de Luto",_xlfn.IFNA(VLOOKUP(R936,'CIE-10 PARA RIPS'!$A$6:B14101,2,0),"No especificado")))</f>
        <v>Fractura de otros huesos metacarpianos</v>
      </c>
      <c r="T936" t="str">
        <f>IF(P936&lt;&gt;"", IF(P936&gt;0, IF(P936&lt;=DATE(YEAR(P936),MONTH(P936),DAY(P936)), IF(P936&gt;=DATE(YEAR(P936),MONTH(P936),1), IF(K936&gt;10, C936, IF(SUMIFS($K:$K, $C:$C, C936, $P:$P, "&gt;="&amp;DATE(YEAR(P936),MONTH(P936),1), $P:$P, "&lt;="&amp;EOMONTH(P936,0))&gt;10, C936, "")), ""))), "")</f>
        <v>LEVYS  TORRES TORRES</v>
      </c>
      <c r="U936">
        <f>IF(AND(P936&lt;&gt;"", P936&gt;=DATE(YEAR(P936),MONTH(P936),1), SUMIFS($K:$K, $C:$C, C936, $P:$P, "&gt;="&amp;DATE(YEAR(P936),MONTH(P936),1), $P:$P, "&lt;="&amp;EOMONTH(P936,0))&gt;10), K936, "")</f>
        <v>12</v>
      </c>
      <c r="V936">
        <f>IF(AND(P936&lt;&gt;"", P936&gt;=DATE(YEAR(P936),MONTH(P936),1), SUMIFS($K:$K, $C:$C, C936, $P:$P, "&gt;="&amp;DATE(YEAR(P936),MONTH(P936),1), $P:$P, "&lt;="&amp;EOMONTH(P936,0))&gt;10), YEAR(P936), "")</f>
        <v>2016</v>
      </c>
      <c r="W936" t="str">
        <f>IF(AND(P936&lt;&gt;"", P936&gt;=DATE(YEAR(P936),MONTH(P936),1), SUMIFS($K:$K, $C:$C, C936, $P:$P, "&gt;="&amp;DATE(YEAR(P936),MONTH(P936),1), $P:$P, "&lt;="&amp;EOMONTH(P936,0))&gt;10), TEXT(P936, "MMMM"), "")</f>
        <v>octubre</v>
      </c>
      <c r="X936" t="str" cm="1">
        <f t="array" ref="X936">IF(AND(P936&lt;&gt;"", P936&gt;=DATE(YEAR(P936),MONTH(P936),1), SUMIFS($K:$K, $C:$C, C936, $P:$P, "&gt;="&amp;DATE(YEAR(P936),MONTH(P936),1), $P:$P, "&lt;="&amp;EOMONTH(P936,0))&gt;10), _xlfn.TEXTJOIN(", ", TRUE, _xlfn._xlws.FILTER($R:$R, ($C:$C=C936) * ($P:$P&gt;=DATE(YEAR(P936),MONTH(P936),1)) * ($P:$P&lt;=EOMONTH(P936,0)))), "")</f>
        <v>S623, S623, S623, S623, S623</v>
      </c>
      <c r="Y936" t="str" cm="1">
        <f t="array" ref="Y936">IF(AND(P936&lt;&gt;"", P936&gt;=DATE(YEAR(P936),MONTH(P936),1), SUMIFS($K:$K, $C:$C, C936, $P:$P, "&gt;="&amp;DATE(YEAR(P936),MONTH(P936),1), $P:$P, "&lt;="&amp;EOMONTH(P936,0))&gt;10), _xlfn.TEXTJOIN(", ", TRUE, _xlfn._xlws.FILTER($S:$S, ($C:$C=C936) * ($P:$P&gt;=DATE(YEAR(P936),MONTH(P936),1)) * ($P:$P&lt;=EOMONTH(P936,0)))), "")</f>
        <v>Fractura de otros huesos metacarpianos, Fractura de otros huesos metacarpianos, Fractura de otros huesos metacarpianos, Fractura de otros huesos metacarpianos, Fractura de otros huesos metacarpianos</v>
      </c>
    </row>
    <row r="937" spans="1:25" x14ac:dyDescent="0.25">
      <c r="A937" s="83">
        <v>930</v>
      </c>
      <c r="B937" s="111" t="s">
        <v>26038</v>
      </c>
      <c r="C937" s="159" t="str">
        <f>_xlfn.XLOOKUP(D937,[1]!Data[CEDULA],[1]!Data[Nombre Completo],"No Existe",0,1)</f>
        <v>LEVYS  TORRES TORRES</v>
      </c>
      <c r="D937" s="162">
        <v>19752681</v>
      </c>
      <c r="E937" s="139">
        <f>IFERROR(_xlfn.NUMBERVALUE(Data[[#This Row],[CEDULA ]],",","."),_xlfn.NUMBERVALUE(Data[[#This Row],[CEDULA ]],".",","))</f>
        <v>19752681</v>
      </c>
      <c r="F937" s="139" t="str">
        <f>_xlfn.XLOOKUP(E937,[1]!Data[CEDULA],[1]!Data[CARGO],"No Existe",0,1)</f>
        <v>AUX GESTION DOCUMENTAL</v>
      </c>
      <c r="G937" s="11" t="str">
        <f>_xlfn.XLOOKUP(E937,[1]!Data[CEDULA],[1]!Data[EMPRESA DONDE PRESTA SERVICIO],"No Existe",0,1)</f>
        <v>PLASDIBAR LTDA</v>
      </c>
      <c r="H937" s="11" t="str">
        <f>_xlfn.XLOOKUP(E937,[1]!Data[CEDULA],[1]!Data[UBICACIÓN],"No Existe",0,1)</f>
        <v>PLASDIBAR LTDA</v>
      </c>
      <c r="I937" s="11" t="s">
        <v>25912</v>
      </c>
      <c r="J937" s="111" t="str">
        <f>UPPER(TEXT(Data[[#This Row],[F. INICIO]],"mmmm"))</f>
        <v>OCTUBRE</v>
      </c>
      <c r="K937" s="25">
        <v>18</v>
      </c>
      <c r="L937" s="11" t="s">
        <v>5</v>
      </c>
      <c r="M937" s="11" t="s">
        <v>25630</v>
      </c>
      <c r="N937" s="141" t="str">
        <f>_xlfn.XLOOKUP(D937,[1]!Data[CEDULA],[1]!Data[EPS/SURA],"No Existe",0,1)</f>
        <v>CAFESALUD</v>
      </c>
      <c r="O937" s="5">
        <f>YEAR(Data[[#This Row],[F. INICIO]])</f>
        <v>2016</v>
      </c>
      <c r="P937" s="26">
        <v>42656</v>
      </c>
      <c r="Q937" s="7">
        <v>42673</v>
      </c>
      <c r="R937" s="11" t="s">
        <v>4932</v>
      </c>
      <c r="S937" s="92" t="str">
        <f>IF(Data[[#This Row],[TIPO DE INCAPACIDAD]]="LICENCIA DE PATERNIDAD","Licencia de paternidad",IF(Data[[#This Row],[TIPO DE INCAPACIDAD]]="LICENCIA DE LUTO","Licencia de Luto",_xlfn.IFNA(VLOOKUP(R937,'CIE-10 PARA RIPS'!$A$6:B14102,2,0),"No especificado")))</f>
        <v>Fractura de otros huesos metacarpianos</v>
      </c>
      <c r="T937" t="str">
        <f>IF(P937&lt;&gt;"", IF(P937&gt;0, IF(P937&lt;=DATE(YEAR(P937),MONTH(P937),DAY(P937)), IF(P937&gt;=DATE(YEAR(P937),MONTH(P937),1), IF(K937&gt;10, C937, IF(SUMIFS($K:$K, $C:$C, C937, $P:$P, "&gt;="&amp;DATE(YEAR(P937),MONTH(P937),1), $P:$P, "&lt;="&amp;EOMONTH(P937,0))&gt;10, C937, "")), ""))), "")</f>
        <v>LEVYS  TORRES TORRES</v>
      </c>
      <c r="U937">
        <f>IF(AND(P937&lt;&gt;"", P937&gt;=DATE(YEAR(P937),MONTH(P937),1), SUMIFS($K:$K, $C:$C, C937, $P:$P, "&gt;="&amp;DATE(YEAR(P937),MONTH(P937),1), $P:$P, "&lt;="&amp;EOMONTH(P937,0))&gt;10), K937, "")</f>
        <v>18</v>
      </c>
      <c r="V937">
        <f>IF(AND(P937&lt;&gt;"", P937&gt;=DATE(YEAR(P937),MONTH(P937),1), SUMIFS($K:$K, $C:$C, C937, $P:$P, "&gt;="&amp;DATE(YEAR(P937),MONTH(P937),1), $P:$P, "&lt;="&amp;EOMONTH(P937,0))&gt;10), YEAR(P937), "")</f>
        <v>2016</v>
      </c>
      <c r="W937" t="str">
        <f>IF(AND(P937&lt;&gt;"", P937&gt;=DATE(YEAR(P937),MONTH(P937),1), SUMIFS($K:$K, $C:$C, C937, $P:$P, "&gt;="&amp;DATE(YEAR(P937),MONTH(P937),1), $P:$P, "&lt;="&amp;EOMONTH(P937,0))&gt;10), TEXT(P937, "MMMM"), "")</f>
        <v>octubre</v>
      </c>
      <c r="X937" t="str" cm="1">
        <f t="array" ref="X937">IF(AND(P937&lt;&gt;"", P937&gt;=DATE(YEAR(P937),MONTH(P937),1), SUMIFS($K:$K, $C:$C, C937, $P:$P, "&gt;="&amp;DATE(YEAR(P937),MONTH(P937),1), $P:$P, "&lt;="&amp;EOMONTH(P937,0))&gt;10), _xlfn.TEXTJOIN(", ", TRUE, _xlfn._xlws.FILTER($R:$R, ($C:$C=C937) * ($P:$P&gt;=DATE(YEAR(P937),MONTH(P937),1)) * ($P:$P&lt;=EOMONTH(P937,0)))), "")</f>
        <v>S623, S623, S623, S623, S623</v>
      </c>
      <c r="Y937" t="str" cm="1">
        <f t="array" ref="Y937">IF(AND(P937&lt;&gt;"", P937&gt;=DATE(YEAR(P937),MONTH(P937),1), SUMIFS($K:$K, $C:$C, C937, $P:$P, "&gt;="&amp;DATE(YEAR(P937),MONTH(P937),1), $P:$P, "&lt;="&amp;EOMONTH(P937,0))&gt;10), _xlfn.TEXTJOIN(", ", TRUE, _xlfn._xlws.FILTER($S:$S, ($C:$C=C937) * ($P:$P&gt;=DATE(YEAR(P937),MONTH(P937),1)) * ($P:$P&lt;=EOMONTH(P937,0)))), "")</f>
        <v>Fractura de otros huesos metacarpianos, Fractura de otros huesos metacarpianos, Fractura de otros huesos metacarpianos, Fractura de otros huesos metacarpianos, Fractura de otros huesos metacarpianos</v>
      </c>
    </row>
    <row r="938" spans="1:25" x14ac:dyDescent="0.25">
      <c r="A938" s="83">
        <v>931</v>
      </c>
      <c r="B938" s="111" t="s">
        <v>26038</v>
      </c>
      <c r="C938" s="159" t="str">
        <f>_xlfn.XLOOKUP(D938,[1]!Data[CEDULA],[1]!Data[Nombre Completo],"No Existe",0,1)</f>
        <v>LEVYS  TORRES TORRES</v>
      </c>
      <c r="D938" s="162">
        <v>19752681</v>
      </c>
      <c r="E938" s="139">
        <f>IFERROR(_xlfn.NUMBERVALUE(Data[[#This Row],[CEDULA ]],",","."),_xlfn.NUMBERVALUE(Data[[#This Row],[CEDULA ]],".",","))</f>
        <v>19752681</v>
      </c>
      <c r="F938" s="139" t="str">
        <f>_xlfn.XLOOKUP(E938,[1]!Data[CEDULA],[1]!Data[CARGO],"No Existe",0,1)</f>
        <v>AUX GESTION DOCUMENTAL</v>
      </c>
      <c r="G938" s="11" t="str">
        <f>_xlfn.XLOOKUP(E938,[1]!Data[CEDULA],[1]!Data[EMPRESA DONDE PRESTA SERVICIO],"No Existe",0,1)</f>
        <v>PLASDIBAR LTDA</v>
      </c>
      <c r="H938" s="11" t="str">
        <f>_xlfn.XLOOKUP(E938,[1]!Data[CEDULA],[1]!Data[UBICACIÓN],"No Existe",0,1)</f>
        <v>PLASDIBAR LTDA</v>
      </c>
      <c r="I938" s="11" t="s">
        <v>25912</v>
      </c>
      <c r="J938" s="111" t="str">
        <f>UPPER(TEXT(Data[[#This Row],[F. INICIO]],"mmmm"))</f>
        <v>OCTUBRE</v>
      </c>
      <c r="K938" s="13">
        <v>1</v>
      </c>
      <c r="L938" s="11" t="s">
        <v>5</v>
      </c>
      <c r="M938" s="11" t="s">
        <v>25630</v>
      </c>
      <c r="N938" s="141" t="str">
        <f>_xlfn.XLOOKUP(D938,[1]!Data[CEDULA],[1]!Data[EPS/SURA],"No Existe",0,1)</f>
        <v>CAFESALUD</v>
      </c>
      <c r="O938" s="5">
        <f>YEAR(Data[[#This Row],[F. INICIO]])</f>
        <v>2016</v>
      </c>
      <c r="P938" s="26">
        <v>42674</v>
      </c>
      <c r="Q938" s="7">
        <v>42674</v>
      </c>
      <c r="R938" s="11" t="s">
        <v>4932</v>
      </c>
      <c r="S938" s="92" t="str">
        <f>IF(Data[[#This Row],[TIPO DE INCAPACIDAD]]="LICENCIA DE PATERNIDAD","Licencia de paternidad",IF(Data[[#This Row],[TIPO DE INCAPACIDAD]]="LICENCIA DE LUTO","Licencia de Luto",_xlfn.IFNA(VLOOKUP(R938,'CIE-10 PARA RIPS'!$A$6:B14103,2,0),"No especificado")))</f>
        <v>Fractura de otros huesos metacarpianos</v>
      </c>
      <c r="T938" t="str">
        <f>IF(P938&lt;&gt;"", IF(P938&gt;0, IF(P938&lt;=DATE(YEAR(P938),MONTH(P938),DAY(P938)), IF(P938&gt;=DATE(YEAR(P938),MONTH(P938),1), IF(K938&gt;10, C938, IF(SUMIFS($K:$K, $C:$C, C938, $P:$P, "&gt;="&amp;DATE(YEAR(P938),MONTH(P938),1), $P:$P, "&lt;="&amp;EOMONTH(P938,0))&gt;10, C938, "")), ""))), "")</f>
        <v>LEVYS  TORRES TORRES</v>
      </c>
      <c r="U938">
        <f>IF(AND(P938&lt;&gt;"", P938&gt;=DATE(YEAR(P938),MONTH(P938),1), SUMIFS($K:$K, $C:$C, C938, $P:$P, "&gt;="&amp;DATE(YEAR(P938),MONTH(P938),1), $P:$P, "&lt;="&amp;EOMONTH(P938,0))&gt;10), K938, "")</f>
        <v>1</v>
      </c>
      <c r="V938">
        <f>IF(AND(P938&lt;&gt;"", P938&gt;=DATE(YEAR(P938),MONTH(P938),1), SUMIFS($K:$K, $C:$C, C938, $P:$P, "&gt;="&amp;DATE(YEAR(P938),MONTH(P938),1), $P:$P, "&lt;="&amp;EOMONTH(P938,0))&gt;10), YEAR(P938), "")</f>
        <v>2016</v>
      </c>
      <c r="W938" t="str">
        <f>IF(AND(P938&lt;&gt;"", P938&gt;=DATE(YEAR(P938),MONTH(P938),1), SUMIFS($K:$K, $C:$C, C938, $P:$P, "&gt;="&amp;DATE(YEAR(P938),MONTH(P938),1), $P:$P, "&lt;="&amp;EOMONTH(P938,0))&gt;10), TEXT(P938, "MMMM"), "")</f>
        <v>octubre</v>
      </c>
      <c r="X938" t="str" cm="1">
        <f t="array" ref="X938">IF(AND(P938&lt;&gt;"", P938&gt;=DATE(YEAR(P938),MONTH(P938),1), SUMIFS($K:$K, $C:$C, C938, $P:$P, "&gt;="&amp;DATE(YEAR(P938),MONTH(P938),1), $P:$P, "&lt;="&amp;EOMONTH(P938,0))&gt;10), _xlfn.TEXTJOIN(", ", TRUE, _xlfn._xlws.FILTER($R:$R, ($C:$C=C938) * ($P:$P&gt;=DATE(YEAR(P938),MONTH(P938),1)) * ($P:$P&lt;=EOMONTH(P938,0)))), "")</f>
        <v>S623, S623, S623, S623, S623</v>
      </c>
      <c r="Y938" t="str" cm="1">
        <f t="array" ref="Y938">IF(AND(P938&lt;&gt;"", P938&gt;=DATE(YEAR(P938),MONTH(P938),1), SUMIFS($K:$K, $C:$C, C938, $P:$P, "&gt;="&amp;DATE(YEAR(P938),MONTH(P938),1), $P:$P, "&lt;="&amp;EOMONTH(P938,0))&gt;10), _xlfn.TEXTJOIN(", ", TRUE, _xlfn._xlws.FILTER($S:$S, ($C:$C=C938) * ($P:$P&gt;=DATE(YEAR(P938),MONTH(P938),1)) * ($P:$P&lt;=EOMONTH(P938,0)))), "")</f>
        <v>Fractura de otros huesos metacarpianos, Fractura de otros huesos metacarpianos, Fractura de otros huesos metacarpianos, Fractura de otros huesos metacarpianos, Fractura de otros huesos metacarpianos</v>
      </c>
    </row>
    <row r="939" spans="1:25" x14ac:dyDescent="0.25">
      <c r="A939" s="83">
        <v>932</v>
      </c>
      <c r="B939" s="111" t="s">
        <v>26038</v>
      </c>
      <c r="C939" s="159" t="str">
        <f>_xlfn.XLOOKUP(D939,[1]!Data[CEDULA],[1]!Data[Nombre Completo],"No Existe",0,1)</f>
        <v>LEVYS  TORRES TORRES</v>
      </c>
      <c r="D939" s="162">
        <v>19752681</v>
      </c>
      <c r="E939" s="139">
        <f>IFERROR(_xlfn.NUMBERVALUE(Data[[#This Row],[CEDULA ]],",","."),_xlfn.NUMBERVALUE(Data[[#This Row],[CEDULA ]],".",","))</f>
        <v>19752681</v>
      </c>
      <c r="F939" s="139" t="str">
        <f>_xlfn.XLOOKUP(E939,[1]!Data[CEDULA],[1]!Data[CARGO],"No Existe",0,1)</f>
        <v>AUX GESTION DOCUMENTAL</v>
      </c>
      <c r="G939" s="11" t="str">
        <f>_xlfn.XLOOKUP(E939,[1]!Data[CEDULA],[1]!Data[EMPRESA DONDE PRESTA SERVICIO],"No Existe",0,1)</f>
        <v>PLASDIBAR LTDA</v>
      </c>
      <c r="H939" s="11" t="str">
        <f>_xlfn.XLOOKUP(E939,[1]!Data[CEDULA],[1]!Data[UBICACIÓN],"No Existe",0,1)</f>
        <v>PLASDIBAR LTDA</v>
      </c>
      <c r="I939" s="11" t="s">
        <v>25912</v>
      </c>
      <c r="J939" s="111" t="str">
        <f>UPPER(TEXT(Data[[#This Row],[F. INICIO]],"mmmm"))</f>
        <v>NOVIEMBRE</v>
      </c>
      <c r="K939" s="13">
        <v>14</v>
      </c>
      <c r="L939" s="11" t="s">
        <v>5</v>
      </c>
      <c r="M939" s="11" t="s">
        <v>25630</v>
      </c>
      <c r="N939" s="141" t="str">
        <f>_xlfn.XLOOKUP(D939,[1]!Data[CEDULA],[1]!Data[EPS/SURA],"No Existe",0,1)</f>
        <v>CAFESALUD</v>
      </c>
      <c r="O939" s="5">
        <f>YEAR(Data[[#This Row],[F. INICIO]])</f>
        <v>2016</v>
      </c>
      <c r="P939" s="26">
        <v>42675</v>
      </c>
      <c r="Q939" s="7">
        <v>42688</v>
      </c>
      <c r="R939" s="11" t="s">
        <v>4932</v>
      </c>
      <c r="S939" s="92" t="str">
        <f>IF(Data[[#This Row],[TIPO DE INCAPACIDAD]]="LICENCIA DE PATERNIDAD","Licencia de paternidad",IF(Data[[#This Row],[TIPO DE INCAPACIDAD]]="LICENCIA DE LUTO","Licencia de Luto",_xlfn.IFNA(VLOOKUP(R939,'CIE-10 PARA RIPS'!$A$6:B14104,2,0),"No especificado")))</f>
        <v>Fractura de otros huesos metacarpianos</v>
      </c>
      <c r="T939" t="str">
        <f>IF(P939&lt;&gt;"", IF(P939&gt;0, IF(P939&lt;=DATE(YEAR(P939),MONTH(P939),DAY(P939)), IF(P939&gt;=DATE(YEAR(P939),MONTH(P939),1), IF(K939&gt;10, C939, IF(SUMIFS($K:$K, $C:$C, C939, $P:$P, "&gt;="&amp;DATE(YEAR(P939),MONTH(P939),1), $P:$P, "&lt;="&amp;EOMONTH(P939,0))&gt;10, C939, "")), ""))), "")</f>
        <v>LEVYS  TORRES TORRES</v>
      </c>
      <c r="U939">
        <f>IF(AND(P939&lt;&gt;"", P939&gt;=DATE(YEAR(P939),MONTH(P939),1), SUMIFS($K:$K, $C:$C, C939, $P:$P, "&gt;="&amp;DATE(YEAR(P939),MONTH(P939),1), $P:$P, "&lt;="&amp;EOMONTH(P939,0))&gt;10), K939, "")</f>
        <v>14</v>
      </c>
      <c r="V939">
        <f>IF(AND(P939&lt;&gt;"", P939&gt;=DATE(YEAR(P939),MONTH(P939),1), SUMIFS($K:$K, $C:$C, C939, $P:$P, "&gt;="&amp;DATE(YEAR(P939),MONTH(P939),1), $P:$P, "&lt;="&amp;EOMONTH(P939,0))&gt;10), YEAR(P939), "")</f>
        <v>2016</v>
      </c>
      <c r="W939" t="str">
        <f>IF(AND(P939&lt;&gt;"", P939&gt;=DATE(YEAR(P939),MONTH(P939),1), SUMIFS($K:$K, $C:$C, C939, $P:$P, "&gt;="&amp;DATE(YEAR(P939),MONTH(P939),1), $P:$P, "&lt;="&amp;EOMONTH(P939,0))&gt;10), TEXT(P939, "MMMM"), "")</f>
        <v>noviembre</v>
      </c>
      <c r="X939" t="str" cm="1">
        <f t="array" ref="X939">IF(AND(P939&lt;&gt;"", P939&gt;=DATE(YEAR(P939),MONTH(P939),1), SUMIFS($K:$K, $C:$C, C939, $P:$P, "&gt;="&amp;DATE(YEAR(P939),MONTH(P939),1), $P:$P, "&lt;="&amp;EOMONTH(P939,0))&gt;10), _xlfn.TEXTJOIN(", ", TRUE, _xlfn._xlws.FILTER($R:$R, ($C:$C=C939) * ($P:$P&gt;=DATE(YEAR(P939),MONTH(P939),1)) * ($P:$P&lt;=EOMONTH(P939,0)))), "")</f>
        <v>S623, S623</v>
      </c>
      <c r="Y939" t="str" cm="1">
        <f t="array" ref="Y939">IF(AND(P939&lt;&gt;"", P939&gt;=DATE(YEAR(P939),MONTH(P939),1), SUMIFS($K:$K, $C:$C, C939, $P:$P, "&gt;="&amp;DATE(YEAR(P939),MONTH(P939),1), $P:$P, "&lt;="&amp;EOMONTH(P939,0))&gt;10), _xlfn.TEXTJOIN(", ", TRUE, _xlfn._xlws.FILTER($S:$S, ($C:$C=C939) * ($P:$P&gt;=DATE(YEAR(P939),MONTH(P939),1)) * ($P:$P&lt;=EOMONTH(P939,0)))), "")</f>
        <v>Fractura de otros huesos metacarpianos, Fractura de otros huesos metacarpianos</v>
      </c>
    </row>
    <row r="940" spans="1:25" x14ac:dyDescent="0.25">
      <c r="A940" s="83">
        <v>933</v>
      </c>
      <c r="B940" s="111" t="s">
        <v>26038</v>
      </c>
      <c r="C940" s="159" t="str">
        <f>_xlfn.XLOOKUP(D940,[1]!Data[CEDULA],[1]!Data[Nombre Completo],"No Existe",0,1)</f>
        <v>RUBEN DARIO MERCADO SALAS</v>
      </c>
      <c r="D940" s="162">
        <v>3715133</v>
      </c>
      <c r="E940" s="139">
        <f>IFERROR(_xlfn.NUMBERVALUE(Data[[#This Row],[CEDULA ]],",","."),_xlfn.NUMBERVALUE(Data[[#This Row],[CEDULA ]],".",","))</f>
        <v>3715133</v>
      </c>
      <c r="F940" s="139" t="str">
        <f>_xlfn.XLOOKUP(E940,[1]!Data[CEDULA],[1]!Data[CARGO],"No Existe",0,1)</f>
        <v>SUPERNUMERARIO(A)</v>
      </c>
      <c r="G940" s="11" t="str">
        <f>_xlfn.XLOOKUP(E940,[1]!Data[CEDULA],[1]!Data[EMPRESA DONDE PRESTA SERVICIO],"No Existe",0,1)</f>
        <v>COMFAMILIAR ATLANTICO</v>
      </c>
      <c r="H940" s="11" t="str">
        <f>_xlfn.XLOOKUP(E940,[1]!Data[CEDULA],[1]!Data[UBICACIÓN],"No Existe",0,1)</f>
        <v>SEDE NORTE</v>
      </c>
      <c r="I940" s="11" t="s">
        <v>25912</v>
      </c>
      <c r="J940" s="111" t="str">
        <f>UPPER(TEXT(Data[[#This Row],[F. INICIO]],"mmmm"))</f>
        <v>OCTUBRE</v>
      </c>
      <c r="K940" s="13">
        <v>3</v>
      </c>
      <c r="L940" s="11" t="s">
        <v>5</v>
      </c>
      <c r="M940" s="11" t="s">
        <v>25630</v>
      </c>
      <c r="N940" s="141" t="str">
        <f>_xlfn.XLOOKUP(D940,[1]!Data[CEDULA],[1]!Data[EPS/SURA],"No Existe",0,1)</f>
        <v>FAMISANAR</v>
      </c>
      <c r="O940" s="5">
        <f>YEAR(Data[[#This Row],[F. INICIO]])</f>
        <v>2016</v>
      </c>
      <c r="P940" s="26">
        <v>42667</v>
      </c>
      <c r="Q940" s="7" t="s">
        <v>12444</v>
      </c>
      <c r="R940" s="11" t="s">
        <v>7685</v>
      </c>
      <c r="S940" s="92" t="str">
        <f>IF(Data[[#This Row],[TIPO DE INCAPACIDAD]]="LICENCIA DE PATERNIDAD","Licencia de paternidad",IF(Data[[#This Row],[TIPO DE INCAPACIDAD]]="LICENCIA DE LUTO","Licencia de Luto",_xlfn.IFNA(VLOOKUP(R940,'CIE-10 PARA RIPS'!$A$6:B14105,2,0),"No especificado")))</f>
        <v>Cervicalgia</v>
      </c>
      <c r="T940" t="str">
        <f>IF(P940&lt;&gt;"", IF(P940&gt;0, IF(P940&lt;=DATE(YEAR(P940),MONTH(P940),DAY(P940)), IF(P940&gt;=DATE(YEAR(P940),MONTH(P940),1), IF(K940&gt;10, C940, IF(SUMIFS($K:$K, $C:$C, C940, $P:$P, "&gt;="&amp;DATE(YEAR(P940),MONTH(P940),1), $P:$P, "&lt;="&amp;EOMONTH(P940,0))&gt;10, C940, "")), ""))), "")</f>
        <v>RUBEN DARIO MERCADO SALAS</v>
      </c>
      <c r="U940">
        <f>IF(AND(P940&lt;&gt;"", P940&gt;=DATE(YEAR(P940),MONTH(P940),1), SUMIFS($K:$K, $C:$C, C940, $P:$P, "&gt;="&amp;DATE(YEAR(P940),MONTH(P940),1), $P:$P, "&lt;="&amp;EOMONTH(P940,0))&gt;10), K940, "")</f>
        <v>3</v>
      </c>
      <c r="V940">
        <f>IF(AND(P940&lt;&gt;"", P940&gt;=DATE(YEAR(P940),MONTH(P940),1), SUMIFS($K:$K, $C:$C, C940, $P:$P, "&gt;="&amp;DATE(YEAR(P940),MONTH(P940),1), $P:$P, "&lt;="&amp;EOMONTH(P940,0))&gt;10), YEAR(P940), "")</f>
        <v>2016</v>
      </c>
      <c r="W940" t="str">
        <f>IF(AND(P940&lt;&gt;"", P940&gt;=DATE(YEAR(P940),MONTH(P940),1), SUMIFS($K:$K, $C:$C, C940, $P:$P, "&gt;="&amp;DATE(YEAR(P940),MONTH(P940),1), $P:$P, "&lt;="&amp;EOMONTH(P940,0))&gt;10), TEXT(P940, "MMMM"), "")</f>
        <v>octubre</v>
      </c>
      <c r="X940" t="str" cm="1">
        <f t="array" ref="X940">IF(AND(P940&lt;&gt;"", P940&gt;=DATE(YEAR(P940),MONTH(P940),1), SUMIFS($K:$K, $C:$C, C940, $P:$P, "&gt;="&amp;DATE(YEAR(P940),MONTH(P940),1), $P:$P, "&lt;="&amp;EOMONTH(P940,0))&gt;10), _xlfn.TEXTJOIN(", ", TRUE, _xlfn._xlws.FILTER($R:$R, ($C:$C=C940) * ($P:$P&gt;=DATE(YEAR(P940),MONTH(P940),1)) * ($P:$P&lt;=EOMONTH(P940,0)))), "")</f>
        <v>M542, M542, S834</v>
      </c>
      <c r="Y940" t="str" cm="1">
        <f t="array" ref="Y940">IF(AND(P940&lt;&gt;"", P940&gt;=DATE(YEAR(P940),MONTH(P940),1), SUMIFS($K:$K, $C:$C, C940, $P:$P, "&gt;="&amp;DATE(YEAR(P940),MONTH(P940),1), $P:$P, "&lt;="&amp;EOMONTH(P940,0))&gt;10), _xlfn.TEXTJOIN(", ", TRUE, _xlfn._xlws.FILTER($S:$S, ($C:$C=C940) * ($P:$P&gt;=DATE(YEAR(P940),MONTH(P940),1)) * ($P:$P&lt;=EOMONTH(P940,0)))), "")</f>
        <v>Cervicalgia, Cervicalgia, Esguinces y torceduras que comprometen los ligamentos laterales (externo) (interno) de la rodilla</v>
      </c>
    </row>
    <row r="941" spans="1:25" x14ac:dyDescent="0.25">
      <c r="A941" s="83">
        <v>934</v>
      </c>
      <c r="B941" s="111" t="s">
        <v>26038</v>
      </c>
      <c r="C941" s="159" t="str">
        <f>_xlfn.XLOOKUP(D941,[1]!Data[CEDULA],[1]!Data[Nombre Completo],"No Existe",0,1)</f>
        <v>JHONNY MANUEL ARRIETA LLANOS</v>
      </c>
      <c r="D941" s="162">
        <v>8699499</v>
      </c>
      <c r="E941" s="139">
        <f>IFERROR(_xlfn.NUMBERVALUE(Data[[#This Row],[CEDULA ]],",","."),_xlfn.NUMBERVALUE(Data[[#This Row],[CEDULA ]],".",","))</f>
        <v>8699499</v>
      </c>
      <c r="F941" s="139" t="str">
        <f>_xlfn.XLOOKUP(E941,[1]!Data[CEDULA],[1]!Data[CARGO],"No Existe",0,1)</f>
        <v>SUPERNUMERARIO(A)</v>
      </c>
      <c r="G941" s="11" t="str">
        <f>_xlfn.XLOOKUP(E941,[1]!Data[CEDULA],[1]!Data[EMPRESA DONDE PRESTA SERVICIO],"No Existe",0,1)</f>
        <v>COMFAMILIAR ATLANTICO</v>
      </c>
      <c r="H941" s="11" t="str">
        <f>_xlfn.XLOOKUP(E941,[1]!Data[CEDULA],[1]!Data[UBICACIÓN],"No Existe",0,1)</f>
        <v>SEDE NORTE MERCADEO</v>
      </c>
      <c r="I941" s="11" t="s">
        <v>25912</v>
      </c>
      <c r="J941" s="111" t="str">
        <f>UPPER(TEXT(Data[[#This Row],[F. INICIO]],"mmmm"))</f>
        <v>NOVIEMBRE</v>
      </c>
      <c r="K941" s="13">
        <v>13</v>
      </c>
      <c r="L941" s="11" t="s">
        <v>5</v>
      </c>
      <c r="M941" s="11" t="s">
        <v>25630</v>
      </c>
      <c r="N941" s="141" t="str">
        <f>_xlfn.XLOOKUP(D941,[1]!Data[CEDULA],[1]!Data[EPS/SURA],"No Existe",0,1)</f>
        <v>CAJACOPI</v>
      </c>
      <c r="O941" s="5">
        <f>YEAR(Data[[#This Row],[F. INICIO]])</f>
        <v>2016</v>
      </c>
      <c r="P941" s="26">
        <v>42692</v>
      </c>
      <c r="Q941" s="7" t="s">
        <v>12445</v>
      </c>
      <c r="R941" s="11" t="s">
        <v>9574</v>
      </c>
      <c r="S941" s="92" t="str">
        <f>IF(Data[[#This Row],[TIPO DE INCAPACIDAD]]="LICENCIA DE PATERNIDAD","Licencia de paternidad",IF(Data[[#This Row],[TIPO DE INCAPACIDAD]]="LICENCIA DE LUTO","Licencia de Luto",_xlfn.IFNA(VLOOKUP(R941,'CIE-10 PARA RIPS'!$A$6:B14106,2,0),"No especificado")))</f>
        <v>Catarata senil, no especificada</v>
      </c>
      <c r="T941" t="str">
        <f>IF(P941&lt;&gt;"", IF(P941&gt;0, IF(P941&lt;=DATE(YEAR(P941),MONTH(P941),DAY(P941)), IF(P941&gt;=DATE(YEAR(P941),MONTH(P941),1), IF(K941&gt;10, C941, IF(SUMIFS($K:$K, $C:$C, C941, $P:$P, "&gt;="&amp;DATE(YEAR(P941),MONTH(P941),1), $P:$P, "&lt;="&amp;EOMONTH(P941,0))&gt;10, C941, "")), ""))), "")</f>
        <v>JHONNY MANUEL ARRIETA LLANOS</v>
      </c>
      <c r="U941">
        <f>IF(AND(P941&lt;&gt;"", P941&gt;=DATE(YEAR(P941),MONTH(P941),1), SUMIFS($K:$K, $C:$C, C941, $P:$P, "&gt;="&amp;DATE(YEAR(P941),MONTH(P941),1), $P:$P, "&lt;="&amp;EOMONTH(P941,0))&gt;10), K941, "")</f>
        <v>13</v>
      </c>
      <c r="V941">
        <f>IF(AND(P941&lt;&gt;"", P941&gt;=DATE(YEAR(P941),MONTH(P941),1), SUMIFS($K:$K, $C:$C, C941, $P:$P, "&gt;="&amp;DATE(YEAR(P941),MONTH(P941),1), $P:$P, "&lt;="&amp;EOMONTH(P941,0))&gt;10), YEAR(P941), "")</f>
        <v>2016</v>
      </c>
      <c r="W941" t="str">
        <f>IF(AND(P941&lt;&gt;"", P941&gt;=DATE(YEAR(P941),MONTH(P941),1), SUMIFS($K:$K, $C:$C, C941, $P:$P, "&gt;="&amp;DATE(YEAR(P941),MONTH(P941),1), $P:$P, "&lt;="&amp;EOMONTH(P941,0))&gt;10), TEXT(P941, "MMMM"), "")</f>
        <v>noviembre</v>
      </c>
      <c r="X941" t="str" cm="1">
        <f t="array" ref="X941">IF(AND(P941&lt;&gt;"", P941&gt;=DATE(YEAR(P941),MONTH(P941),1), SUMIFS($K:$K, $C:$C, C941, $P:$P, "&gt;="&amp;DATE(YEAR(P941),MONTH(P941),1), $P:$P, "&lt;="&amp;EOMONTH(P941,0))&gt;10), _xlfn.TEXTJOIN(", ", TRUE, _xlfn._xlws.FILTER($R:$R, ($C:$C=C941) * ($P:$P&gt;=DATE(YEAR(P941),MONTH(P941),1)) * ($P:$P&lt;=EOMONTH(P941,0)))), "")</f>
        <v>H259, H269, H269</v>
      </c>
      <c r="Y941" t="str" cm="1">
        <f t="array" ref="Y941">IF(AND(P941&lt;&gt;"", P941&gt;=DATE(YEAR(P941),MONTH(P941),1), SUMIFS($K:$K, $C:$C, C941, $P:$P, "&gt;="&amp;DATE(YEAR(P941),MONTH(P941),1), $P:$P, "&lt;="&amp;EOMONTH(P941,0))&gt;10), _xlfn.TEXTJOIN(", ", TRUE, _xlfn._xlws.FILTER($S:$S, ($C:$C=C941) * ($P:$P&gt;=DATE(YEAR(P941),MONTH(P941),1)) * ($P:$P&lt;=EOMONTH(P941,0)))), "")</f>
        <v>Catarata senil, no especificada, Catarata, no especificada, Catarata, no especificada</v>
      </c>
    </row>
    <row r="942" spans="1:25" x14ac:dyDescent="0.25">
      <c r="A942" s="83">
        <v>935</v>
      </c>
      <c r="B942" s="111" t="s">
        <v>26038</v>
      </c>
      <c r="C942" s="159" t="str">
        <f>_xlfn.XLOOKUP(D942,[1]!Data[CEDULA],[1]!Data[Nombre Completo],"No Existe",0,1)</f>
        <v>JHONNY MANUEL ARRIETA LLANOS</v>
      </c>
      <c r="D942" s="162">
        <v>8699499</v>
      </c>
      <c r="E942" s="139">
        <f>IFERROR(_xlfn.NUMBERVALUE(Data[[#This Row],[CEDULA ]],",","."),_xlfn.NUMBERVALUE(Data[[#This Row],[CEDULA ]],".",","))</f>
        <v>8699499</v>
      </c>
      <c r="F942" s="139" t="str">
        <f>_xlfn.XLOOKUP(E942,[1]!Data[CEDULA],[1]!Data[CARGO],"No Existe",0,1)</f>
        <v>SUPERNUMERARIO(A)</v>
      </c>
      <c r="G942" s="11" t="str">
        <f>_xlfn.XLOOKUP(E942,[1]!Data[CEDULA],[1]!Data[EMPRESA DONDE PRESTA SERVICIO],"No Existe",0,1)</f>
        <v>COMFAMILIAR ATLANTICO</v>
      </c>
      <c r="H942" s="11" t="str">
        <f>_xlfn.XLOOKUP(E942,[1]!Data[CEDULA],[1]!Data[UBICACIÓN],"No Existe",0,1)</f>
        <v>SEDE NORTE MERCADEO</v>
      </c>
      <c r="I942" s="11" t="s">
        <v>25912</v>
      </c>
      <c r="J942" s="111" t="str">
        <f>UPPER(TEXT(Data[[#This Row],[F. INICIO]],"mmmm"))</f>
        <v>DICIEMBRE</v>
      </c>
      <c r="K942" s="13">
        <v>2</v>
      </c>
      <c r="L942" s="11" t="s">
        <v>5</v>
      </c>
      <c r="M942" s="11" t="s">
        <v>25630</v>
      </c>
      <c r="N942" s="141" t="str">
        <f>_xlfn.XLOOKUP(D942,[1]!Data[CEDULA],[1]!Data[EPS/SURA],"No Existe",0,1)</f>
        <v>CAJACOPI</v>
      </c>
      <c r="O942" s="5">
        <f>YEAR(Data[[#This Row],[F. INICIO]])</f>
        <v>2016</v>
      </c>
      <c r="P942" s="26">
        <v>42705</v>
      </c>
      <c r="Q942" s="7">
        <v>42706</v>
      </c>
      <c r="R942" s="11" t="s">
        <v>9574</v>
      </c>
      <c r="S942" s="92" t="str">
        <f>IF(Data[[#This Row],[TIPO DE INCAPACIDAD]]="LICENCIA DE PATERNIDAD","Licencia de paternidad",IF(Data[[#This Row],[TIPO DE INCAPACIDAD]]="LICENCIA DE LUTO","Licencia de Luto",_xlfn.IFNA(VLOOKUP(R942,'CIE-10 PARA RIPS'!$A$6:B14107,2,0),"No especificado")))</f>
        <v>Catarata senil, no especificada</v>
      </c>
      <c r="T942" t="str">
        <f>IF(P942&lt;&gt;"", IF(P942&gt;0, IF(P942&lt;=DATE(YEAR(P942),MONTH(P942),DAY(P942)), IF(P942&gt;=DATE(YEAR(P942),MONTH(P942),1), IF(K942&gt;10, C942, IF(SUMIFS($K:$K, $C:$C, C942, $P:$P, "&gt;="&amp;DATE(YEAR(P942),MONTH(P942),1), $P:$P, "&lt;="&amp;EOMONTH(P942,0))&gt;10, C942, "")), ""))), "")</f>
        <v/>
      </c>
      <c r="U942" t="str">
        <f>IF(AND(P942&lt;&gt;"", P942&gt;=DATE(YEAR(P942),MONTH(P942),1), SUMIFS($K:$K, $C:$C, C942, $P:$P, "&gt;="&amp;DATE(YEAR(P942),MONTH(P942),1), $P:$P, "&lt;="&amp;EOMONTH(P942,0))&gt;10), K942, "")</f>
        <v/>
      </c>
      <c r="V942" t="str">
        <f>IF(AND(P942&lt;&gt;"", P942&gt;=DATE(YEAR(P942),MONTH(P942),1), SUMIFS($K:$K, $C:$C, C942, $P:$P, "&gt;="&amp;DATE(YEAR(P942),MONTH(P942),1), $P:$P, "&lt;="&amp;EOMONTH(P942,0))&gt;10), YEAR(P942), "")</f>
        <v/>
      </c>
      <c r="W942" t="str">
        <f>IF(AND(P942&lt;&gt;"", P942&gt;=DATE(YEAR(P942),MONTH(P942),1), SUMIFS($K:$K, $C:$C, C942, $P:$P, "&gt;="&amp;DATE(YEAR(P942),MONTH(P942),1), $P:$P, "&lt;="&amp;EOMONTH(P942,0))&gt;10), TEXT(P942, "MMMM"), "")</f>
        <v/>
      </c>
      <c r="X942" t="str" cm="1">
        <f t="array" ref="X942">IF(AND(P942&lt;&gt;"", P942&gt;=DATE(YEAR(P942),MONTH(P942),1), SUMIFS($K:$K, $C:$C, C942, $P:$P, "&gt;="&amp;DATE(YEAR(P942),MONTH(P942),1), $P:$P, "&lt;="&amp;EOMONTH(P942,0))&gt;10), _xlfn.TEXTJOIN(", ", TRUE, _xlfn._xlws.FILTER($R:$R, ($C:$C=C942) * ($P:$P&gt;=DATE(YEAR(P942),MONTH(P942),1)) * ($P:$P&lt;=EOMONTH(P942,0)))), "")</f>
        <v/>
      </c>
      <c r="Y942" t="str" cm="1">
        <f t="array" ref="Y942">IF(AND(P942&lt;&gt;"", P942&gt;=DATE(YEAR(P942),MONTH(P942),1), SUMIFS($K:$K, $C:$C, C942, $P:$P, "&gt;="&amp;DATE(YEAR(P942),MONTH(P942),1), $P:$P, "&lt;="&amp;EOMONTH(P942,0))&gt;10), _xlfn.TEXTJOIN(", ", TRUE, _xlfn._xlws.FILTER($S:$S, ($C:$C=C942) * ($P:$P&gt;=DATE(YEAR(P942),MONTH(P942),1)) * ($P:$P&lt;=EOMONTH(P942,0)))), "")</f>
        <v/>
      </c>
    </row>
    <row r="943" spans="1:25" x14ac:dyDescent="0.25">
      <c r="A943" s="83">
        <v>936</v>
      </c>
      <c r="B943" s="111" t="s">
        <v>26038</v>
      </c>
      <c r="C943" s="159" t="str">
        <f>_xlfn.XLOOKUP(D943,[1]!Data[CEDULA],[1]!Data[Nombre Completo],"No Existe",0,1)</f>
        <v>LEVYS  TORRES TORRES</v>
      </c>
      <c r="D943" s="162">
        <v>19752681</v>
      </c>
      <c r="E943" s="139">
        <f>IFERROR(_xlfn.NUMBERVALUE(Data[[#This Row],[CEDULA ]],",","."),_xlfn.NUMBERVALUE(Data[[#This Row],[CEDULA ]],".",","))</f>
        <v>19752681</v>
      </c>
      <c r="F943" s="139" t="str">
        <f>_xlfn.XLOOKUP(E943,[1]!Data[CEDULA],[1]!Data[CARGO],"No Existe",0,1)</f>
        <v>AUX GESTION DOCUMENTAL</v>
      </c>
      <c r="G943" s="11" t="str">
        <f>_xlfn.XLOOKUP(E943,[1]!Data[CEDULA],[1]!Data[EMPRESA DONDE PRESTA SERVICIO],"No Existe",0,1)</f>
        <v>PLASDIBAR LTDA</v>
      </c>
      <c r="H943" s="11" t="str">
        <f>_xlfn.XLOOKUP(E943,[1]!Data[CEDULA],[1]!Data[UBICACIÓN],"No Existe",0,1)</f>
        <v>PLASDIBAR LTDA</v>
      </c>
      <c r="I943" s="11" t="s">
        <v>25912</v>
      </c>
      <c r="J943" s="111" t="str">
        <f>UPPER(TEXT(Data[[#This Row],[F. INICIO]],"mmmm"))</f>
        <v>SEPTIEMBRE</v>
      </c>
      <c r="K943" s="13">
        <v>8</v>
      </c>
      <c r="L943" s="11" t="s">
        <v>5</v>
      </c>
      <c r="M943" s="11" t="s">
        <v>25630</v>
      </c>
      <c r="N943" s="141" t="str">
        <f>_xlfn.XLOOKUP(D943,[1]!Data[CEDULA],[1]!Data[EPS/SURA],"No Existe",0,1)</f>
        <v>CAFESALUD</v>
      </c>
      <c r="O943" s="5">
        <f>YEAR(Data[[#This Row],[F. INICIO]])</f>
        <v>2016</v>
      </c>
      <c r="P943" s="26">
        <v>42636</v>
      </c>
      <c r="Q943" s="7">
        <v>42643</v>
      </c>
      <c r="R943" s="11" t="s">
        <v>4932</v>
      </c>
      <c r="S943" s="92" t="str">
        <f>IF(Data[[#This Row],[TIPO DE INCAPACIDAD]]="LICENCIA DE PATERNIDAD","Licencia de paternidad",IF(Data[[#This Row],[TIPO DE INCAPACIDAD]]="LICENCIA DE LUTO","Licencia de Luto",_xlfn.IFNA(VLOOKUP(R943,'CIE-10 PARA RIPS'!$A$6:B14108,2,0),"No especificado")))</f>
        <v>Fractura de otros huesos metacarpianos</v>
      </c>
      <c r="T943" t="str">
        <f>IF(P943&lt;&gt;"", IF(P943&gt;0, IF(P943&lt;=DATE(YEAR(P943),MONTH(P943),DAY(P943)), IF(P943&gt;=DATE(YEAR(P943),MONTH(P943),1), IF(K943&gt;10, C943, IF(SUMIFS($K:$K, $C:$C, C943, $P:$P, "&gt;="&amp;DATE(YEAR(P943),MONTH(P943),1), $P:$P, "&lt;="&amp;EOMONTH(P943,0))&gt;10, C943, "")), ""))), "")</f>
        <v>LEVYS  TORRES TORRES</v>
      </c>
      <c r="U943">
        <f>IF(AND(P943&lt;&gt;"", P943&gt;=DATE(YEAR(P943),MONTH(P943),1), SUMIFS($K:$K, $C:$C, C943, $P:$P, "&gt;="&amp;DATE(YEAR(P943),MONTH(P943),1), $P:$P, "&lt;="&amp;EOMONTH(P943,0))&gt;10), K943, "")</f>
        <v>8</v>
      </c>
      <c r="V943">
        <f>IF(AND(P943&lt;&gt;"", P943&gt;=DATE(YEAR(P943),MONTH(P943),1), SUMIFS($K:$K, $C:$C, C943, $P:$P, "&gt;="&amp;DATE(YEAR(P943),MONTH(P943),1), $P:$P, "&lt;="&amp;EOMONTH(P943,0))&gt;10), YEAR(P943), "")</f>
        <v>2016</v>
      </c>
      <c r="W943" t="str">
        <f>IF(AND(P943&lt;&gt;"", P943&gt;=DATE(YEAR(P943),MONTH(P943),1), SUMIFS($K:$K, $C:$C, C943, $P:$P, "&gt;="&amp;DATE(YEAR(P943),MONTH(P943),1), $P:$P, "&lt;="&amp;EOMONTH(P943,0))&gt;10), TEXT(P943, "MMMM"), "")</f>
        <v>septiembre</v>
      </c>
      <c r="X943" t="str" cm="1">
        <f t="array" ref="X943">IF(AND(P943&lt;&gt;"", P943&gt;=DATE(YEAR(P943),MONTH(P943),1), SUMIFS($K:$K, $C:$C, C943, $P:$P, "&gt;="&amp;DATE(YEAR(P943),MONTH(P943),1), $P:$P, "&lt;="&amp;EOMONTH(P943,0))&gt;10), _xlfn.TEXTJOIN(", ", TRUE, _xlfn._xlws.FILTER($R:$R, ($C:$C=C943) * ($P:$P&gt;=DATE(YEAR(P943),MONTH(P943),1)) * ($P:$P&lt;=EOMONTH(P943,0)))), "")</f>
        <v>S623, S623</v>
      </c>
      <c r="Y943" t="str" cm="1">
        <f t="array" ref="Y943">IF(AND(P943&lt;&gt;"", P943&gt;=DATE(YEAR(P943),MONTH(P943),1), SUMIFS($K:$K, $C:$C, C943, $P:$P, "&gt;="&amp;DATE(YEAR(P943),MONTH(P943),1), $P:$P, "&lt;="&amp;EOMONTH(P943,0))&gt;10), _xlfn.TEXTJOIN(", ", TRUE, _xlfn._xlws.FILTER($S:$S, ($C:$C=C943) * ($P:$P&gt;=DATE(YEAR(P943),MONTH(P943),1)) * ($P:$P&lt;=EOMONTH(P943,0)))), "")</f>
        <v>Fractura de otros huesos metacarpianos, Fractura de otros huesos metacarpianos</v>
      </c>
    </row>
    <row r="944" spans="1:25" x14ac:dyDescent="0.25">
      <c r="A944" s="83">
        <v>937</v>
      </c>
      <c r="B944" s="111" t="s">
        <v>26038</v>
      </c>
      <c r="C944" s="159" t="str">
        <f>_xlfn.XLOOKUP(D944,[1]!Data[CEDULA],[1]!Data[Nombre Completo],"No Existe",0,1)</f>
        <v>LEVYS  TORRES TORRES</v>
      </c>
      <c r="D944" s="162">
        <v>19752681</v>
      </c>
      <c r="E944" s="139">
        <f>IFERROR(_xlfn.NUMBERVALUE(Data[[#This Row],[CEDULA ]],",","."),_xlfn.NUMBERVALUE(Data[[#This Row],[CEDULA ]],".",","))</f>
        <v>19752681</v>
      </c>
      <c r="F944" s="139" t="str">
        <f>_xlfn.XLOOKUP(E944,[1]!Data[CEDULA],[1]!Data[CARGO],"No Existe",0,1)</f>
        <v>AUX GESTION DOCUMENTAL</v>
      </c>
      <c r="G944" s="11" t="str">
        <f>_xlfn.XLOOKUP(E944,[1]!Data[CEDULA],[1]!Data[EMPRESA DONDE PRESTA SERVICIO],"No Existe",0,1)</f>
        <v>PLASDIBAR LTDA</v>
      </c>
      <c r="H944" s="11" t="str">
        <f>_xlfn.XLOOKUP(E944,[1]!Data[CEDULA],[1]!Data[UBICACIÓN],"No Existe",0,1)</f>
        <v>PLASDIBAR LTDA</v>
      </c>
      <c r="I944" s="11" t="s">
        <v>25912</v>
      </c>
      <c r="J944" s="111" t="str">
        <f>UPPER(TEXT(Data[[#This Row],[F. INICIO]],"mmmm"))</f>
        <v>OCTUBRE</v>
      </c>
      <c r="K944" s="13">
        <v>12</v>
      </c>
      <c r="L944" s="11" t="s">
        <v>5</v>
      </c>
      <c r="M944" s="11" t="s">
        <v>25630</v>
      </c>
      <c r="N944" s="141" t="str">
        <f>_xlfn.XLOOKUP(D944,[1]!Data[CEDULA],[1]!Data[EPS/SURA],"No Existe",0,1)</f>
        <v>CAFESALUD</v>
      </c>
      <c r="O944" s="5">
        <f>YEAR(Data[[#This Row],[F. INICIO]])</f>
        <v>2016</v>
      </c>
      <c r="P944" s="26">
        <v>42644</v>
      </c>
      <c r="Q944" s="7">
        <v>42655</v>
      </c>
      <c r="R944" s="11" t="s">
        <v>4932</v>
      </c>
      <c r="S944" s="92" t="str">
        <f>IF(Data[[#This Row],[TIPO DE INCAPACIDAD]]="LICENCIA DE PATERNIDAD","Licencia de paternidad",IF(Data[[#This Row],[TIPO DE INCAPACIDAD]]="LICENCIA DE LUTO","Licencia de Luto",_xlfn.IFNA(VLOOKUP(R944,'CIE-10 PARA RIPS'!$A$6:B14109,2,0),"No especificado")))</f>
        <v>Fractura de otros huesos metacarpianos</v>
      </c>
      <c r="T944" t="str">
        <f>IF(P944&lt;&gt;"", IF(P944&gt;0, IF(P944&lt;=DATE(YEAR(P944),MONTH(P944),DAY(P944)), IF(P944&gt;=DATE(YEAR(P944),MONTH(P944),1), IF(K944&gt;10, C944, IF(SUMIFS($K:$K, $C:$C, C944, $P:$P, "&gt;="&amp;DATE(YEAR(P944),MONTH(P944),1), $P:$P, "&lt;="&amp;EOMONTH(P944,0))&gt;10, C944, "")), ""))), "")</f>
        <v>LEVYS  TORRES TORRES</v>
      </c>
      <c r="U944">
        <f>IF(AND(P944&lt;&gt;"", P944&gt;=DATE(YEAR(P944),MONTH(P944),1), SUMIFS($K:$K, $C:$C, C944, $P:$P, "&gt;="&amp;DATE(YEAR(P944),MONTH(P944),1), $P:$P, "&lt;="&amp;EOMONTH(P944,0))&gt;10), K944, "")</f>
        <v>12</v>
      </c>
      <c r="V944">
        <f>IF(AND(P944&lt;&gt;"", P944&gt;=DATE(YEAR(P944),MONTH(P944),1), SUMIFS($K:$K, $C:$C, C944, $P:$P, "&gt;="&amp;DATE(YEAR(P944),MONTH(P944),1), $P:$P, "&lt;="&amp;EOMONTH(P944,0))&gt;10), YEAR(P944), "")</f>
        <v>2016</v>
      </c>
      <c r="W944" t="str">
        <f>IF(AND(P944&lt;&gt;"", P944&gt;=DATE(YEAR(P944),MONTH(P944),1), SUMIFS($K:$K, $C:$C, C944, $P:$P, "&gt;="&amp;DATE(YEAR(P944),MONTH(P944),1), $P:$P, "&lt;="&amp;EOMONTH(P944,0))&gt;10), TEXT(P944, "MMMM"), "")</f>
        <v>octubre</v>
      </c>
      <c r="X944" t="str" cm="1">
        <f t="array" ref="X944">IF(AND(P944&lt;&gt;"", P944&gt;=DATE(YEAR(P944),MONTH(P944),1), SUMIFS($K:$K, $C:$C, C944, $P:$P, "&gt;="&amp;DATE(YEAR(P944),MONTH(P944),1), $P:$P, "&lt;="&amp;EOMONTH(P944,0))&gt;10), _xlfn.TEXTJOIN(", ", TRUE, _xlfn._xlws.FILTER($R:$R, ($C:$C=C944) * ($P:$P&gt;=DATE(YEAR(P944),MONTH(P944),1)) * ($P:$P&lt;=EOMONTH(P944,0)))), "")</f>
        <v>S623, S623, S623, S623, S623</v>
      </c>
      <c r="Y944" t="str" cm="1">
        <f t="array" ref="Y944">IF(AND(P944&lt;&gt;"", P944&gt;=DATE(YEAR(P944),MONTH(P944),1), SUMIFS($K:$K, $C:$C, C944, $P:$P, "&gt;="&amp;DATE(YEAR(P944),MONTH(P944),1), $P:$P, "&lt;="&amp;EOMONTH(P944,0))&gt;10), _xlfn.TEXTJOIN(", ", TRUE, _xlfn._xlws.FILTER($S:$S, ($C:$C=C944) * ($P:$P&gt;=DATE(YEAR(P944),MONTH(P944),1)) * ($P:$P&lt;=EOMONTH(P944,0)))), "")</f>
        <v>Fractura de otros huesos metacarpianos, Fractura de otros huesos metacarpianos, Fractura de otros huesos metacarpianos, Fractura de otros huesos metacarpianos, Fractura de otros huesos metacarpianos</v>
      </c>
    </row>
    <row r="945" spans="1:25" ht="30" x14ac:dyDescent="0.25">
      <c r="A945" s="83">
        <v>938</v>
      </c>
      <c r="B945" s="111" t="s">
        <v>26038</v>
      </c>
      <c r="C945" s="159" t="str">
        <f>_xlfn.XLOOKUP(D945,[1]!Data[CEDULA],[1]!Data[Nombre Completo],"No Existe",0,1)</f>
        <v>YUSEF YAMID AMAYA MOLINA</v>
      </c>
      <c r="D945" s="162">
        <v>1044391162</v>
      </c>
      <c r="E945" s="139">
        <f>IFERROR(_xlfn.NUMBERVALUE(Data[[#This Row],[CEDULA ]],",","."),_xlfn.NUMBERVALUE(Data[[#This Row],[CEDULA ]],".",","))</f>
        <v>1044391162</v>
      </c>
      <c r="F945" s="139" t="str">
        <f>_xlfn.XLOOKUP(E945,[1]!Data[CEDULA],[1]!Data[CARGO],"No Existe",0,1)</f>
        <v>AYUDANTE MANTENIMIENTO</v>
      </c>
      <c r="G945" s="11" t="str">
        <f>_xlfn.XLOOKUP(E945,[1]!Data[CEDULA],[1]!Data[EMPRESA DONDE PRESTA SERVICIO],"No Existe",0,1)</f>
        <v>COMFAMILIAR ATLANTICO</v>
      </c>
      <c r="H945" s="11" t="str">
        <f>_xlfn.XLOOKUP(E945,[1]!Data[CEDULA],[1]!Data[UBICACIÓN],"No Existe",0,1)</f>
        <v>CENTRO RECREACIONAL TURIPANA</v>
      </c>
      <c r="I945" s="11" t="s">
        <v>25912</v>
      </c>
      <c r="J945" s="111" t="str">
        <f>UPPER(TEXT(Data[[#This Row],[F. INICIO]],"mmmm"))</f>
        <v>SEPTIEMBRE</v>
      </c>
      <c r="K945" s="13">
        <v>5</v>
      </c>
      <c r="L945" s="11" t="s">
        <v>5</v>
      </c>
      <c r="M945" s="11" t="s">
        <v>25630</v>
      </c>
      <c r="N945" s="141" t="str">
        <f>_xlfn.XLOOKUP(D945,[1]!Data[CEDULA],[1]!Data[EPS/SURA],"No Existe",0,1)</f>
        <v>E.P.S SANITAS</v>
      </c>
      <c r="O945" s="5">
        <f>YEAR(Data[[#This Row],[F. INICIO]])</f>
        <v>2016</v>
      </c>
      <c r="P945" s="26">
        <v>42639</v>
      </c>
      <c r="Q945" s="7">
        <v>42643</v>
      </c>
      <c r="R945" s="11" t="s">
        <v>4811</v>
      </c>
      <c r="S945" s="92" t="str">
        <f>IF(Data[[#This Row],[TIPO DE INCAPACIDAD]]="LICENCIA DE PATERNIDAD","Licencia de paternidad",IF(Data[[#This Row],[TIPO DE INCAPACIDAD]]="LICENCIA DE LUTO","Licencia de Luto",_xlfn.IFNA(VLOOKUP(R945,'CIE-10 PARA RIPS'!$A$6:B14110,2,0),"No especificado")))</f>
        <v>Esguinces y torceduras que comprometen los ligamentos laterales (externo) (interno) de la rodilla</v>
      </c>
      <c r="T945" t="str">
        <f>IF(P945&lt;&gt;"", IF(P945&gt;0, IF(P945&lt;=DATE(YEAR(P945),MONTH(P945),DAY(P945)), IF(P945&gt;=DATE(YEAR(P945),MONTH(P945),1), IF(K945&gt;10, C945, IF(SUMIFS($K:$K, $C:$C, C945, $P:$P, "&gt;="&amp;DATE(YEAR(P945),MONTH(P945),1), $P:$P, "&lt;="&amp;EOMONTH(P945,0))&gt;10, C945, "")), ""))), "")</f>
        <v/>
      </c>
      <c r="U945" t="str">
        <f>IF(AND(P945&lt;&gt;"", P945&gt;=DATE(YEAR(P945),MONTH(P945),1), SUMIFS($K:$K, $C:$C, C945, $P:$P, "&gt;="&amp;DATE(YEAR(P945),MONTH(P945),1), $P:$P, "&lt;="&amp;EOMONTH(P945,0))&gt;10), K945, "")</f>
        <v/>
      </c>
      <c r="V945" t="str">
        <f>IF(AND(P945&lt;&gt;"", P945&gt;=DATE(YEAR(P945),MONTH(P945),1), SUMIFS($K:$K, $C:$C, C945, $P:$P, "&gt;="&amp;DATE(YEAR(P945),MONTH(P945),1), $P:$P, "&lt;="&amp;EOMONTH(P945,0))&gt;10), YEAR(P945), "")</f>
        <v/>
      </c>
      <c r="W945" t="str">
        <f>IF(AND(P945&lt;&gt;"", P945&gt;=DATE(YEAR(P945),MONTH(P945),1), SUMIFS($K:$K, $C:$C, C945, $P:$P, "&gt;="&amp;DATE(YEAR(P945),MONTH(P945),1), $P:$P, "&lt;="&amp;EOMONTH(P945,0))&gt;10), TEXT(P945, "MMMM"), "")</f>
        <v/>
      </c>
      <c r="X945" t="str" cm="1">
        <f t="array" ref="X945">IF(AND(P945&lt;&gt;"", P945&gt;=DATE(YEAR(P945),MONTH(P945),1), SUMIFS($K:$K, $C:$C, C945, $P:$P, "&gt;="&amp;DATE(YEAR(P945),MONTH(P945),1), $P:$P, "&lt;="&amp;EOMONTH(P945,0))&gt;10), _xlfn.TEXTJOIN(", ", TRUE, _xlfn._xlws.FILTER($R:$R, ($C:$C=C945) * ($P:$P&gt;=DATE(YEAR(P945),MONTH(P945),1)) * ($P:$P&lt;=EOMONTH(P945,0)))), "")</f>
        <v/>
      </c>
      <c r="Y945" t="str" cm="1">
        <f t="array" ref="Y945">IF(AND(P945&lt;&gt;"", P945&gt;=DATE(YEAR(P945),MONTH(P945),1), SUMIFS($K:$K, $C:$C, C945, $P:$P, "&gt;="&amp;DATE(YEAR(P945),MONTH(P945),1), $P:$P, "&lt;="&amp;EOMONTH(P945,0))&gt;10), _xlfn.TEXTJOIN(", ", TRUE, _xlfn._xlws.FILTER($S:$S, ($C:$C=C945) * ($P:$P&gt;=DATE(YEAR(P945),MONTH(P945),1)) * ($P:$P&lt;=EOMONTH(P945,0)))), "")</f>
        <v/>
      </c>
    </row>
    <row r="946" spans="1:25" ht="30" x14ac:dyDescent="0.25">
      <c r="A946" s="83">
        <v>939</v>
      </c>
      <c r="B946" s="111" t="s">
        <v>26038</v>
      </c>
      <c r="C946" s="159" t="str">
        <f>_xlfn.XLOOKUP(D946,[1]!Data[CEDULA],[1]!Data[Nombre Completo],"No Existe",0,1)</f>
        <v>YUSEF YAMID AMAYA MOLINA</v>
      </c>
      <c r="D946" s="162">
        <v>1044391162</v>
      </c>
      <c r="E946" s="139">
        <f>IFERROR(_xlfn.NUMBERVALUE(Data[[#This Row],[CEDULA ]],",","."),_xlfn.NUMBERVALUE(Data[[#This Row],[CEDULA ]],".",","))</f>
        <v>1044391162</v>
      </c>
      <c r="F946" s="139" t="str">
        <f>_xlfn.XLOOKUP(E946,[1]!Data[CEDULA],[1]!Data[CARGO],"No Existe",0,1)</f>
        <v>AYUDANTE MANTENIMIENTO</v>
      </c>
      <c r="G946" s="11" t="str">
        <f>_xlfn.XLOOKUP(E946,[1]!Data[CEDULA],[1]!Data[EMPRESA DONDE PRESTA SERVICIO],"No Existe",0,1)</f>
        <v>COMFAMILIAR ATLANTICO</v>
      </c>
      <c r="H946" s="11" t="str">
        <f>_xlfn.XLOOKUP(E946,[1]!Data[CEDULA],[1]!Data[UBICACIÓN],"No Existe",0,1)</f>
        <v>CENTRO RECREACIONAL TURIPANA</v>
      </c>
      <c r="I946" s="11" t="s">
        <v>25912</v>
      </c>
      <c r="J946" s="111" t="str">
        <f>UPPER(TEXT(Data[[#This Row],[F. INICIO]],"mmmm"))</f>
        <v>OCTUBRE</v>
      </c>
      <c r="K946" s="13">
        <v>5</v>
      </c>
      <c r="L946" s="11" t="s">
        <v>5</v>
      </c>
      <c r="M946" s="11" t="s">
        <v>25630</v>
      </c>
      <c r="N946" s="141" t="str">
        <f>_xlfn.XLOOKUP(D946,[1]!Data[CEDULA],[1]!Data[EPS/SURA],"No Existe",0,1)</f>
        <v>E.P.S SANITAS</v>
      </c>
      <c r="O946" s="5">
        <f>YEAR(Data[[#This Row],[F. INICIO]])</f>
        <v>2016</v>
      </c>
      <c r="P946" s="26">
        <v>42644</v>
      </c>
      <c r="Q946" s="7">
        <v>42648</v>
      </c>
      <c r="R946" s="11" t="s">
        <v>4811</v>
      </c>
      <c r="S946" s="92" t="str">
        <f>IF(Data[[#This Row],[TIPO DE INCAPACIDAD]]="LICENCIA DE PATERNIDAD","Licencia de paternidad",IF(Data[[#This Row],[TIPO DE INCAPACIDAD]]="LICENCIA DE LUTO","Licencia de Luto",_xlfn.IFNA(VLOOKUP(R946,'CIE-10 PARA RIPS'!$A$6:B14111,2,0),"No especificado")))</f>
        <v>Esguinces y torceduras que comprometen los ligamentos laterales (externo) (interno) de la rodilla</v>
      </c>
      <c r="T946" t="str">
        <f>IF(P946&lt;&gt;"", IF(P946&gt;0, IF(P946&lt;=DATE(YEAR(P946),MONTH(P946),DAY(P946)), IF(P946&gt;=DATE(YEAR(P946),MONTH(P946),1), IF(K946&gt;10, C946, IF(SUMIFS($K:$K, $C:$C, C946, $P:$P, "&gt;="&amp;DATE(YEAR(P946),MONTH(P946),1), $P:$P, "&lt;="&amp;EOMONTH(P946,0))&gt;10, C946, "")), ""))), "")</f>
        <v/>
      </c>
      <c r="U946" t="str">
        <f>IF(AND(P946&lt;&gt;"", P946&gt;=DATE(YEAR(P946),MONTH(P946),1), SUMIFS($K:$K, $C:$C, C946, $P:$P, "&gt;="&amp;DATE(YEAR(P946),MONTH(P946),1), $P:$P, "&lt;="&amp;EOMONTH(P946,0))&gt;10), K946, "")</f>
        <v/>
      </c>
      <c r="V946" t="str">
        <f>IF(AND(P946&lt;&gt;"", P946&gt;=DATE(YEAR(P946),MONTH(P946),1), SUMIFS($K:$K, $C:$C, C946, $P:$P, "&gt;="&amp;DATE(YEAR(P946),MONTH(P946),1), $P:$P, "&lt;="&amp;EOMONTH(P946,0))&gt;10), YEAR(P946), "")</f>
        <v/>
      </c>
      <c r="W946" t="str">
        <f>IF(AND(P946&lt;&gt;"", P946&gt;=DATE(YEAR(P946),MONTH(P946),1), SUMIFS($K:$K, $C:$C, C946, $P:$P, "&gt;="&amp;DATE(YEAR(P946),MONTH(P946),1), $P:$P, "&lt;="&amp;EOMONTH(P946,0))&gt;10), TEXT(P946, "MMMM"), "")</f>
        <v/>
      </c>
      <c r="X946" t="str" cm="1">
        <f t="array" ref="X946">IF(AND(P946&lt;&gt;"", P946&gt;=DATE(YEAR(P946),MONTH(P946),1), SUMIFS($K:$K, $C:$C, C946, $P:$P, "&gt;="&amp;DATE(YEAR(P946),MONTH(P946),1), $P:$P, "&lt;="&amp;EOMONTH(P946,0))&gt;10), _xlfn.TEXTJOIN(", ", TRUE, _xlfn._xlws.FILTER($R:$R, ($C:$C=C946) * ($P:$P&gt;=DATE(YEAR(P946),MONTH(P946),1)) * ($P:$P&lt;=EOMONTH(P946,0)))), "")</f>
        <v/>
      </c>
      <c r="Y946" t="str" cm="1">
        <f t="array" ref="Y946">IF(AND(P946&lt;&gt;"", P946&gt;=DATE(YEAR(P946),MONTH(P946),1), SUMIFS($K:$K, $C:$C, C946, $P:$P, "&gt;="&amp;DATE(YEAR(P946),MONTH(P946),1), $P:$P, "&lt;="&amp;EOMONTH(P946,0))&gt;10), _xlfn.TEXTJOIN(", ", TRUE, _xlfn._xlws.FILTER($S:$S, ($C:$C=C946) * ($P:$P&gt;=DATE(YEAR(P946),MONTH(P946),1)) * ($P:$P&lt;=EOMONTH(P946,0)))), "")</f>
        <v/>
      </c>
    </row>
    <row r="947" spans="1:25" x14ac:dyDescent="0.25">
      <c r="A947" s="83">
        <v>940</v>
      </c>
      <c r="B947" s="111" t="s">
        <v>26038</v>
      </c>
      <c r="C947" s="159" t="str">
        <f>_xlfn.XLOOKUP(D947,[1]!Data[CEDULA],[1]!Data[Nombre Completo],"No Existe",0,1)</f>
        <v>RUBEN DARIO MERCADO SALAS</v>
      </c>
      <c r="D947" s="162">
        <v>3715133</v>
      </c>
      <c r="E947" s="139">
        <f>IFERROR(_xlfn.NUMBERVALUE(Data[[#This Row],[CEDULA ]],",","."),_xlfn.NUMBERVALUE(Data[[#This Row],[CEDULA ]],".",","))</f>
        <v>3715133</v>
      </c>
      <c r="F947" s="139" t="str">
        <f>_xlfn.XLOOKUP(E947,[1]!Data[CEDULA],[1]!Data[CARGO],"No Existe",0,1)</f>
        <v>SUPERNUMERARIO(A)</v>
      </c>
      <c r="G947" s="11" t="str">
        <f>_xlfn.XLOOKUP(E947,[1]!Data[CEDULA],[1]!Data[EMPRESA DONDE PRESTA SERVICIO],"No Existe",0,1)</f>
        <v>COMFAMILIAR ATLANTICO</v>
      </c>
      <c r="H947" s="11" t="str">
        <f>_xlfn.XLOOKUP(E947,[1]!Data[CEDULA],[1]!Data[UBICACIÓN],"No Existe",0,1)</f>
        <v>SEDE NORTE</v>
      </c>
      <c r="I947" s="11" t="s">
        <v>25912</v>
      </c>
      <c r="J947" s="111" t="str">
        <f>UPPER(TEXT(Data[[#This Row],[F. INICIO]],"mmmm"))</f>
        <v>SEPTIEMBRE</v>
      </c>
      <c r="K947" s="13">
        <v>3</v>
      </c>
      <c r="L947" s="11" t="s">
        <v>5</v>
      </c>
      <c r="M947" s="11" t="s">
        <v>25630</v>
      </c>
      <c r="N947" s="141" t="str">
        <f>_xlfn.XLOOKUP(D947,[1]!Data[CEDULA],[1]!Data[EPS/SURA],"No Existe",0,1)</f>
        <v>FAMISANAR</v>
      </c>
      <c r="O947" s="5">
        <f>YEAR(Data[[#This Row],[F. INICIO]])</f>
        <v>2016</v>
      </c>
      <c r="P947" s="26">
        <v>42619</v>
      </c>
      <c r="Q947" s="7">
        <v>42621</v>
      </c>
      <c r="R947" s="11" t="s">
        <v>7699</v>
      </c>
      <c r="S947" s="92" t="str">
        <f>IF(Data[[#This Row],[TIPO DE INCAPACIDAD]]="LICENCIA DE PATERNIDAD","Licencia de paternidad",IF(Data[[#This Row],[TIPO DE INCAPACIDAD]]="LICENCIA DE LUTO","Licencia de Luto",_xlfn.IFNA(VLOOKUP(R947,'CIE-10 PARA RIPS'!$A$6:B14112,2,0),"No especificado")))</f>
        <v>Trastornos de disco lumbar y otros, con radiculopatia</v>
      </c>
      <c r="T947" t="str">
        <f>IF(P947&lt;&gt;"", IF(P947&gt;0, IF(P947&lt;=DATE(YEAR(P947),MONTH(P947),DAY(P947)), IF(P947&gt;=DATE(YEAR(P947),MONTH(P947),1), IF(K947&gt;10, C947, IF(SUMIFS($K:$K, $C:$C, C947, $P:$P, "&gt;="&amp;DATE(YEAR(P947),MONTH(P947),1), $P:$P, "&lt;="&amp;EOMONTH(P947,0))&gt;10, C947, "")), ""))), "")</f>
        <v/>
      </c>
      <c r="U947" t="str">
        <f>IF(AND(P947&lt;&gt;"", P947&gt;=DATE(YEAR(P947),MONTH(P947),1), SUMIFS($K:$K, $C:$C, C947, $P:$P, "&gt;="&amp;DATE(YEAR(P947),MONTH(P947),1), $P:$P, "&lt;="&amp;EOMONTH(P947,0))&gt;10), K947, "")</f>
        <v/>
      </c>
      <c r="V947" t="str">
        <f>IF(AND(P947&lt;&gt;"", P947&gt;=DATE(YEAR(P947),MONTH(P947),1), SUMIFS($K:$K, $C:$C, C947, $P:$P, "&gt;="&amp;DATE(YEAR(P947),MONTH(P947),1), $P:$P, "&lt;="&amp;EOMONTH(P947,0))&gt;10), YEAR(P947), "")</f>
        <v/>
      </c>
      <c r="W947" t="str">
        <f>IF(AND(P947&lt;&gt;"", P947&gt;=DATE(YEAR(P947),MONTH(P947),1), SUMIFS($K:$K, $C:$C, C947, $P:$P, "&gt;="&amp;DATE(YEAR(P947),MONTH(P947),1), $P:$P, "&lt;="&amp;EOMONTH(P947,0))&gt;10), TEXT(P947, "MMMM"), "")</f>
        <v/>
      </c>
      <c r="X947" t="str" cm="1">
        <f t="array" ref="X947">IF(AND(P947&lt;&gt;"", P947&gt;=DATE(YEAR(P947),MONTH(P947),1), SUMIFS($K:$K, $C:$C, C947, $P:$P, "&gt;="&amp;DATE(YEAR(P947),MONTH(P947),1), $P:$P, "&lt;="&amp;EOMONTH(P947,0))&gt;10), _xlfn.TEXTJOIN(", ", TRUE, _xlfn._xlws.FILTER($R:$R, ($C:$C=C947) * ($P:$P&gt;=DATE(YEAR(P947),MONTH(P947),1)) * ($P:$P&lt;=EOMONTH(P947,0)))), "")</f>
        <v/>
      </c>
      <c r="Y947" t="str" cm="1">
        <f t="array" ref="Y947">IF(AND(P947&lt;&gt;"", P947&gt;=DATE(YEAR(P947),MONTH(P947),1), SUMIFS($K:$K, $C:$C, C947, $P:$P, "&gt;="&amp;DATE(YEAR(P947),MONTH(P947),1), $P:$P, "&lt;="&amp;EOMONTH(P947,0))&gt;10), _xlfn.TEXTJOIN(", ", TRUE, _xlfn._xlws.FILTER($S:$S, ($C:$C=C947) * ($P:$P&gt;=DATE(YEAR(P947),MONTH(P947),1)) * ($P:$P&lt;=EOMONTH(P947,0)))), "")</f>
        <v/>
      </c>
    </row>
    <row r="948" spans="1:25" x14ac:dyDescent="0.25">
      <c r="A948" s="83">
        <v>941</v>
      </c>
      <c r="B948" s="111" t="s">
        <v>26038</v>
      </c>
      <c r="C948" s="159" t="str">
        <f>_xlfn.XLOOKUP(D948,[1]!Data[CEDULA],[1]!Data[Nombre Completo],"No Existe",0,1)</f>
        <v>RUBEN DARIO MERCADO SALAS</v>
      </c>
      <c r="D948" s="162">
        <v>3715133</v>
      </c>
      <c r="E948" s="139">
        <f>IFERROR(_xlfn.NUMBERVALUE(Data[[#This Row],[CEDULA ]],",","."),_xlfn.NUMBERVALUE(Data[[#This Row],[CEDULA ]],".",","))</f>
        <v>3715133</v>
      </c>
      <c r="F948" s="139" t="str">
        <f>_xlfn.XLOOKUP(E948,[1]!Data[CEDULA],[1]!Data[CARGO],"No Existe",0,1)</f>
        <v>SUPERNUMERARIO(A)</v>
      </c>
      <c r="G948" s="11" t="str">
        <f>_xlfn.XLOOKUP(E948,[1]!Data[CEDULA],[1]!Data[EMPRESA DONDE PRESTA SERVICIO],"No Existe",0,1)</f>
        <v>COMFAMILIAR ATLANTICO</v>
      </c>
      <c r="H948" s="11" t="str">
        <f>_xlfn.XLOOKUP(E948,[1]!Data[CEDULA],[1]!Data[UBICACIÓN],"No Existe",0,1)</f>
        <v>SEDE NORTE</v>
      </c>
      <c r="I948" s="11" t="s">
        <v>25912</v>
      </c>
      <c r="J948" s="111" t="str">
        <f>UPPER(TEXT(Data[[#This Row],[F. INICIO]],"mmmm"))</f>
        <v>OCTUBRE</v>
      </c>
      <c r="K948" s="13">
        <v>3</v>
      </c>
      <c r="L948" s="11" t="s">
        <v>5</v>
      </c>
      <c r="M948" s="11" t="s">
        <v>25630</v>
      </c>
      <c r="N948" s="141" t="str">
        <f>_xlfn.XLOOKUP(D948,[1]!Data[CEDULA],[1]!Data[EPS/SURA],"No Existe",0,1)</f>
        <v>FAMISANAR</v>
      </c>
      <c r="O948" s="5">
        <f>YEAR(Data[[#This Row],[F. INICIO]])</f>
        <v>2016</v>
      </c>
      <c r="P948" s="26">
        <v>42667</v>
      </c>
      <c r="Q948" s="7">
        <v>42669</v>
      </c>
      <c r="R948" s="11" t="s">
        <v>7685</v>
      </c>
      <c r="S948" s="92" t="str">
        <f>IF(Data[[#This Row],[TIPO DE INCAPACIDAD]]="LICENCIA DE PATERNIDAD","Licencia de paternidad",IF(Data[[#This Row],[TIPO DE INCAPACIDAD]]="LICENCIA DE LUTO","Licencia de Luto",_xlfn.IFNA(VLOOKUP(R948,'CIE-10 PARA RIPS'!$A$6:B14113,2,0),"No especificado")))</f>
        <v>Cervicalgia</v>
      </c>
      <c r="T948" t="str">
        <f>IF(P948&lt;&gt;"", IF(P948&gt;0, IF(P948&lt;=DATE(YEAR(P948),MONTH(P948),DAY(P948)), IF(P948&gt;=DATE(YEAR(P948),MONTH(P948),1), IF(K948&gt;10, C948, IF(SUMIFS($K:$K, $C:$C, C948, $P:$P, "&gt;="&amp;DATE(YEAR(P948),MONTH(P948),1), $P:$P, "&lt;="&amp;EOMONTH(P948,0))&gt;10, C948, "")), ""))), "")</f>
        <v>RUBEN DARIO MERCADO SALAS</v>
      </c>
      <c r="U948">
        <f>IF(AND(P948&lt;&gt;"", P948&gt;=DATE(YEAR(P948),MONTH(P948),1), SUMIFS($K:$K, $C:$C, C948, $P:$P, "&gt;="&amp;DATE(YEAR(P948),MONTH(P948),1), $P:$P, "&lt;="&amp;EOMONTH(P948,0))&gt;10), K948, "")</f>
        <v>3</v>
      </c>
      <c r="V948">
        <f>IF(AND(P948&lt;&gt;"", P948&gt;=DATE(YEAR(P948),MONTH(P948),1), SUMIFS($K:$K, $C:$C, C948, $P:$P, "&gt;="&amp;DATE(YEAR(P948),MONTH(P948),1), $P:$P, "&lt;="&amp;EOMONTH(P948,0))&gt;10), YEAR(P948), "")</f>
        <v>2016</v>
      </c>
      <c r="W948" t="str">
        <f>IF(AND(P948&lt;&gt;"", P948&gt;=DATE(YEAR(P948),MONTH(P948),1), SUMIFS($K:$K, $C:$C, C948, $P:$P, "&gt;="&amp;DATE(YEAR(P948),MONTH(P948),1), $P:$P, "&lt;="&amp;EOMONTH(P948,0))&gt;10), TEXT(P948, "MMMM"), "")</f>
        <v>octubre</v>
      </c>
      <c r="X948" t="str" cm="1">
        <f t="array" ref="X948">IF(AND(P948&lt;&gt;"", P948&gt;=DATE(YEAR(P948),MONTH(P948),1), SUMIFS($K:$K, $C:$C, C948, $P:$P, "&gt;="&amp;DATE(YEAR(P948),MONTH(P948),1), $P:$P, "&lt;="&amp;EOMONTH(P948,0))&gt;10), _xlfn.TEXTJOIN(", ", TRUE, _xlfn._xlws.FILTER($R:$R, ($C:$C=C948) * ($P:$P&gt;=DATE(YEAR(P948),MONTH(P948),1)) * ($P:$P&lt;=EOMONTH(P948,0)))), "")</f>
        <v>M542, M542, S834</v>
      </c>
      <c r="Y948" t="str" cm="1">
        <f t="array" ref="Y948">IF(AND(P948&lt;&gt;"", P948&gt;=DATE(YEAR(P948),MONTH(P948),1), SUMIFS($K:$K, $C:$C, C948, $P:$P, "&gt;="&amp;DATE(YEAR(P948),MONTH(P948),1), $P:$P, "&lt;="&amp;EOMONTH(P948,0))&gt;10), _xlfn.TEXTJOIN(", ", TRUE, _xlfn._xlws.FILTER($S:$S, ($C:$C=C948) * ($P:$P&gt;=DATE(YEAR(P948),MONTH(P948),1)) * ($P:$P&lt;=EOMONTH(P948,0)))), "")</f>
        <v>Cervicalgia, Cervicalgia, Esguinces y torceduras que comprometen los ligamentos laterales (externo) (interno) de la rodilla</v>
      </c>
    </row>
    <row r="949" spans="1:25" x14ac:dyDescent="0.25">
      <c r="A949" s="83">
        <v>942</v>
      </c>
      <c r="B949" s="111" t="s">
        <v>26038</v>
      </c>
      <c r="C949" s="159" t="str">
        <f>_xlfn.XLOOKUP(D949,[1]!Data[CEDULA],[1]!Data[Nombre Completo],"No Existe",0,1)</f>
        <v>JHONNY MANUEL ARRIETA LLANOS</v>
      </c>
      <c r="D949" s="162">
        <v>8699499</v>
      </c>
      <c r="E949" s="139">
        <f>IFERROR(_xlfn.NUMBERVALUE(Data[[#This Row],[CEDULA ]],",","."),_xlfn.NUMBERVALUE(Data[[#This Row],[CEDULA ]],".",","))</f>
        <v>8699499</v>
      </c>
      <c r="F949" s="139" t="str">
        <f>_xlfn.XLOOKUP(E949,[1]!Data[CEDULA],[1]!Data[CARGO],"No Existe",0,1)</f>
        <v>SUPERNUMERARIO(A)</v>
      </c>
      <c r="G949" s="11" t="str">
        <f>_xlfn.XLOOKUP(E949,[1]!Data[CEDULA],[1]!Data[EMPRESA DONDE PRESTA SERVICIO],"No Existe",0,1)</f>
        <v>COMFAMILIAR ATLANTICO</v>
      </c>
      <c r="H949" s="11" t="str">
        <f>_xlfn.XLOOKUP(E949,[1]!Data[CEDULA],[1]!Data[UBICACIÓN],"No Existe",0,1)</f>
        <v>SEDE NORTE MERCADEO</v>
      </c>
      <c r="I949" s="11" t="s">
        <v>25912</v>
      </c>
      <c r="J949" s="111" t="str">
        <f>UPPER(TEXT(Data[[#This Row],[F. INICIO]],"mmmm"))</f>
        <v>NOVIEMBRE</v>
      </c>
      <c r="K949" s="13">
        <v>13</v>
      </c>
      <c r="L949" s="11" t="s">
        <v>5</v>
      </c>
      <c r="M949" s="11" t="s">
        <v>25630</v>
      </c>
      <c r="N949" s="141" t="str">
        <f>_xlfn.XLOOKUP(D949,[1]!Data[CEDULA],[1]!Data[EPS/SURA],"No Existe",0,1)</f>
        <v>CAJACOPI</v>
      </c>
      <c r="O949" s="5">
        <f>YEAR(Data[[#This Row],[F. INICIO]])</f>
        <v>2016</v>
      </c>
      <c r="P949" s="26">
        <v>42690</v>
      </c>
      <c r="Q949" s="7">
        <v>42704</v>
      </c>
      <c r="R949" s="11" t="s">
        <v>9567</v>
      </c>
      <c r="S949" s="92" t="str">
        <f>IF(Data[[#This Row],[TIPO DE INCAPACIDAD]]="LICENCIA DE PATERNIDAD","Licencia de paternidad",IF(Data[[#This Row],[TIPO DE INCAPACIDAD]]="LICENCIA DE LUTO","Licencia de Luto",_xlfn.IFNA(VLOOKUP(R949,'CIE-10 PARA RIPS'!$A$6:B14114,2,0),"No especificado")))</f>
        <v>Catarata, no especificada</v>
      </c>
      <c r="T949" t="str">
        <f>IF(P949&lt;&gt;"", IF(P949&gt;0, IF(P949&lt;=DATE(YEAR(P949),MONTH(P949),DAY(P949)), IF(P949&gt;=DATE(YEAR(P949),MONTH(P949),1), IF(K949&gt;10, C949, IF(SUMIFS($K:$K, $C:$C, C949, $P:$P, "&gt;="&amp;DATE(YEAR(P949),MONTH(P949),1), $P:$P, "&lt;="&amp;EOMONTH(P949,0))&gt;10, C949, "")), ""))), "")</f>
        <v>JHONNY MANUEL ARRIETA LLANOS</v>
      </c>
      <c r="U949">
        <f>IF(AND(P949&lt;&gt;"", P949&gt;=DATE(YEAR(P949),MONTH(P949),1), SUMIFS($K:$K, $C:$C, C949, $P:$P, "&gt;="&amp;DATE(YEAR(P949),MONTH(P949),1), $P:$P, "&lt;="&amp;EOMONTH(P949,0))&gt;10), K949, "")</f>
        <v>13</v>
      </c>
      <c r="V949">
        <f>IF(AND(P949&lt;&gt;"", P949&gt;=DATE(YEAR(P949),MONTH(P949),1), SUMIFS($K:$K, $C:$C, C949, $P:$P, "&gt;="&amp;DATE(YEAR(P949),MONTH(P949),1), $P:$P, "&lt;="&amp;EOMONTH(P949,0))&gt;10), YEAR(P949), "")</f>
        <v>2016</v>
      </c>
      <c r="W949" t="str">
        <f>IF(AND(P949&lt;&gt;"", P949&gt;=DATE(YEAR(P949),MONTH(P949),1), SUMIFS($K:$K, $C:$C, C949, $P:$P, "&gt;="&amp;DATE(YEAR(P949),MONTH(P949),1), $P:$P, "&lt;="&amp;EOMONTH(P949,0))&gt;10), TEXT(P949, "MMMM"), "")</f>
        <v>noviembre</v>
      </c>
      <c r="X949" t="str" cm="1">
        <f t="array" ref="X949">IF(AND(P949&lt;&gt;"", P949&gt;=DATE(YEAR(P949),MONTH(P949),1), SUMIFS($K:$K, $C:$C, C949, $P:$P, "&gt;="&amp;DATE(YEAR(P949),MONTH(P949),1), $P:$P, "&lt;="&amp;EOMONTH(P949,0))&gt;10), _xlfn.TEXTJOIN(", ", TRUE, _xlfn._xlws.FILTER($R:$R, ($C:$C=C949) * ($P:$P&gt;=DATE(YEAR(P949),MONTH(P949),1)) * ($P:$P&lt;=EOMONTH(P949,0)))), "")</f>
        <v>H259, H269, H269</v>
      </c>
      <c r="Y949" t="str" cm="1">
        <f t="array" ref="Y949">IF(AND(P949&lt;&gt;"", P949&gt;=DATE(YEAR(P949),MONTH(P949),1), SUMIFS($K:$K, $C:$C, C949, $P:$P, "&gt;="&amp;DATE(YEAR(P949),MONTH(P949),1), $P:$P, "&lt;="&amp;EOMONTH(P949,0))&gt;10), _xlfn.TEXTJOIN(", ", TRUE, _xlfn._xlws.FILTER($S:$S, ($C:$C=C949) * ($P:$P&gt;=DATE(YEAR(P949),MONTH(P949),1)) * ($P:$P&lt;=EOMONTH(P949,0)))), "")</f>
        <v>Catarata senil, no especificada, Catarata, no especificada, Catarata, no especificada</v>
      </c>
    </row>
    <row r="950" spans="1:25" x14ac:dyDescent="0.25">
      <c r="A950" s="83">
        <v>943</v>
      </c>
      <c r="B950" s="111" t="s">
        <v>26038</v>
      </c>
      <c r="C950" s="159" t="str">
        <f>_xlfn.XLOOKUP(D950,[1]!Data[CEDULA],[1]!Data[Nombre Completo],"No Existe",0,1)</f>
        <v>JHONNY MANUEL ARRIETA LLANOS</v>
      </c>
      <c r="D950" s="162">
        <v>8699499</v>
      </c>
      <c r="E950" s="139">
        <f>IFERROR(_xlfn.NUMBERVALUE(Data[[#This Row],[CEDULA ]],",","."),_xlfn.NUMBERVALUE(Data[[#This Row],[CEDULA ]],".",","))</f>
        <v>8699499</v>
      </c>
      <c r="F950" s="139" t="str">
        <f>_xlfn.XLOOKUP(E950,[1]!Data[CEDULA],[1]!Data[CARGO],"No Existe",0,1)</f>
        <v>SUPERNUMERARIO(A)</v>
      </c>
      <c r="G950" s="11" t="str">
        <f>_xlfn.XLOOKUP(E950,[1]!Data[CEDULA],[1]!Data[EMPRESA DONDE PRESTA SERVICIO],"No Existe",0,1)</f>
        <v>COMFAMILIAR ATLANTICO</v>
      </c>
      <c r="H950" s="11" t="str">
        <f>_xlfn.XLOOKUP(E950,[1]!Data[CEDULA],[1]!Data[UBICACIÓN],"No Existe",0,1)</f>
        <v>SEDE NORTE MERCADEO</v>
      </c>
      <c r="I950" s="11" t="s">
        <v>25912</v>
      </c>
      <c r="J950" s="111" t="str">
        <f>UPPER(TEXT(Data[[#This Row],[F. INICIO]],"mmmm"))</f>
        <v>DICIEMBRE</v>
      </c>
      <c r="K950" s="13">
        <v>2</v>
      </c>
      <c r="L950" s="11" t="s">
        <v>5</v>
      </c>
      <c r="M950" s="11" t="s">
        <v>25630</v>
      </c>
      <c r="N950" s="141" t="str">
        <f>_xlfn.XLOOKUP(D950,[1]!Data[CEDULA],[1]!Data[EPS/SURA],"No Existe",0,1)</f>
        <v>CAJACOPI</v>
      </c>
      <c r="O950" s="5">
        <f>YEAR(Data[[#This Row],[F. INICIO]])</f>
        <v>2016</v>
      </c>
      <c r="P950" s="26">
        <v>42705</v>
      </c>
      <c r="Q950" s="7">
        <v>42706</v>
      </c>
      <c r="R950" s="11" t="s">
        <v>9567</v>
      </c>
      <c r="S950" s="92" t="str">
        <f>IF(Data[[#This Row],[TIPO DE INCAPACIDAD]]="LICENCIA DE PATERNIDAD","Licencia de paternidad",IF(Data[[#This Row],[TIPO DE INCAPACIDAD]]="LICENCIA DE LUTO","Licencia de Luto",_xlfn.IFNA(VLOOKUP(R950,'CIE-10 PARA RIPS'!$A$6:B14115,2,0),"No especificado")))</f>
        <v>Catarata, no especificada</v>
      </c>
      <c r="T950" t="str">
        <f>IF(P950&lt;&gt;"", IF(P950&gt;0, IF(P950&lt;=DATE(YEAR(P950),MONTH(P950),DAY(P950)), IF(P950&gt;=DATE(YEAR(P950),MONTH(P950),1), IF(K950&gt;10, C950, IF(SUMIFS($K:$K, $C:$C, C950, $P:$P, "&gt;="&amp;DATE(YEAR(P950),MONTH(P950),1), $P:$P, "&lt;="&amp;EOMONTH(P950,0))&gt;10, C950, "")), ""))), "")</f>
        <v/>
      </c>
      <c r="U950" t="str">
        <f>IF(AND(P950&lt;&gt;"", P950&gt;=DATE(YEAR(P950),MONTH(P950),1), SUMIFS($K:$K, $C:$C, C950, $P:$P, "&gt;="&amp;DATE(YEAR(P950),MONTH(P950),1), $P:$P, "&lt;="&amp;EOMONTH(P950,0))&gt;10), K950, "")</f>
        <v/>
      </c>
      <c r="V950" t="str">
        <f>IF(AND(P950&lt;&gt;"", P950&gt;=DATE(YEAR(P950),MONTH(P950),1), SUMIFS($K:$K, $C:$C, C950, $P:$P, "&gt;="&amp;DATE(YEAR(P950),MONTH(P950),1), $P:$P, "&lt;="&amp;EOMONTH(P950,0))&gt;10), YEAR(P950), "")</f>
        <v/>
      </c>
      <c r="W950" t="str">
        <f>IF(AND(P950&lt;&gt;"", P950&gt;=DATE(YEAR(P950),MONTH(P950),1), SUMIFS($K:$K, $C:$C, C950, $P:$P, "&gt;="&amp;DATE(YEAR(P950),MONTH(P950),1), $P:$P, "&lt;="&amp;EOMONTH(P950,0))&gt;10), TEXT(P950, "MMMM"), "")</f>
        <v/>
      </c>
      <c r="X950" t="str" cm="1">
        <f t="array" ref="X950">IF(AND(P950&lt;&gt;"", P950&gt;=DATE(YEAR(P950),MONTH(P950),1), SUMIFS($K:$K, $C:$C, C950, $P:$P, "&gt;="&amp;DATE(YEAR(P950),MONTH(P950),1), $P:$P, "&lt;="&amp;EOMONTH(P950,0))&gt;10), _xlfn.TEXTJOIN(", ", TRUE, _xlfn._xlws.FILTER($R:$R, ($C:$C=C950) * ($P:$P&gt;=DATE(YEAR(P950),MONTH(P950),1)) * ($P:$P&lt;=EOMONTH(P950,0)))), "")</f>
        <v/>
      </c>
      <c r="Y950" t="str" cm="1">
        <f t="array" ref="Y950">IF(AND(P950&lt;&gt;"", P950&gt;=DATE(YEAR(P950),MONTH(P950),1), SUMIFS($K:$K, $C:$C, C950, $P:$P, "&gt;="&amp;DATE(YEAR(P950),MONTH(P950),1), $P:$P, "&lt;="&amp;EOMONTH(P950,0))&gt;10), _xlfn.TEXTJOIN(", ", TRUE, _xlfn._xlws.FILTER($S:$S, ($C:$C=C950) * ($P:$P&gt;=DATE(YEAR(P950),MONTH(P950),1)) * ($P:$P&lt;=EOMONTH(P950,0)))), "")</f>
        <v/>
      </c>
    </row>
    <row r="951" spans="1:25" x14ac:dyDescent="0.25">
      <c r="A951" s="83">
        <v>944</v>
      </c>
      <c r="B951" s="111" t="s">
        <v>26038</v>
      </c>
      <c r="C951" s="159" t="str">
        <f>_xlfn.XLOOKUP(D951,[1]!Data[CEDULA],[1]!Data[Nombre Completo],"No Existe",0,1)</f>
        <v>JHONNY MANUEL ARRIETA LLANOS</v>
      </c>
      <c r="D951" s="162">
        <v>8699499</v>
      </c>
      <c r="E951" s="139">
        <f>IFERROR(_xlfn.NUMBERVALUE(Data[[#This Row],[CEDULA ]],",","."),_xlfn.NUMBERVALUE(Data[[#This Row],[CEDULA ]],".",","))</f>
        <v>8699499</v>
      </c>
      <c r="F951" s="139" t="str">
        <f>_xlfn.XLOOKUP(E951,[1]!Data[CEDULA],[1]!Data[CARGO],"No Existe",0,1)</f>
        <v>SUPERNUMERARIO(A)</v>
      </c>
      <c r="G951" s="11" t="str">
        <f>_xlfn.XLOOKUP(E951,[1]!Data[CEDULA],[1]!Data[EMPRESA DONDE PRESTA SERVICIO],"No Existe",0,1)</f>
        <v>COMFAMILIAR ATLANTICO</v>
      </c>
      <c r="H951" s="11" t="str">
        <f>_xlfn.XLOOKUP(E951,[1]!Data[CEDULA],[1]!Data[UBICACIÓN],"No Existe",0,1)</f>
        <v>SEDE NORTE MERCADEO</v>
      </c>
      <c r="I951" s="11" t="s">
        <v>25912</v>
      </c>
      <c r="J951" s="111" t="str">
        <f>UPPER(TEXT(Data[[#This Row],[F. INICIO]],"mmmm"))</f>
        <v>OCTUBRE</v>
      </c>
      <c r="K951" s="13">
        <v>13</v>
      </c>
      <c r="L951" s="11" t="s">
        <v>5</v>
      </c>
      <c r="M951" s="11" t="s">
        <v>25630</v>
      </c>
      <c r="N951" s="141" t="str">
        <f>_xlfn.XLOOKUP(D951,[1]!Data[CEDULA],[1]!Data[EPS/SURA],"No Existe",0,1)</f>
        <v>CAJACOPI</v>
      </c>
      <c r="O951" s="5">
        <f>YEAR(Data[[#This Row],[F. INICIO]])</f>
        <v>2016</v>
      </c>
      <c r="P951" s="26">
        <v>42662</v>
      </c>
      <c r="Q951" s="7">
        <v>42674</v>
      </c>
      <c r="R951" s="11" t="s">
        <v>9567</v>
      </c>
      <c r="S951" s="92" t="str">
        <f>IF(Data[[#This Row],[TIPO DE INCAPACIDAD]]="LICENCIA DE PATERNIDAD","Licencia de paternidad",IF(Data[[#This Row],[TIPO DE INCAPACIDAD]]="LICENCIA DE LUTO","Licencia de Luto",_xlfn.IFNA(VLOOKUP(R951,'CIE-10 PARA RIPS'!$A$6:B14116,2,0),"No especificado")))</f>
        <v>Catarata, no especificada</v>
      </c>
      <c r="T951" t="str">
        <f>IF(P951&lt;&gt;"", IF(P951&gt;0, IF(P951&lt;=DATE(YEAR(P951),MONTH(P951),DAY(P951)), IF(P951&gt;=DATE(YEAR(P951),MONTH(P951),1), IF(K951&gt;10, C951, IF(SUMIFS($K:$K, $C:$C, C951, $P:$P, "&gt;="&amp;DATE(YEAR(P951),MONTH(P951),1), $P:$P, "&lt;="&amp;EOMONTH(P951,0))&gt;10, C951, "")), ""))), "")</f>
        <v>JHONNY MANUEL ARRIETA LLANOS</v>
      </c>
      <c r="U951">
        <f>IF(AND(P951&lt;&gt;"", P951&gt;=DATE(YEAR(P951),MONTH(P951),1), SUMIFS($K:$K, $C:$C, C951, $P:$P, "&gt;="&amp;DATE(YEAR(P951),MONTH(P951),1), $P:$P, "&lt;="&amp;EOMONTH(P951,0))&gt;10), K951, "")</f>
        <v>13</v>
      </c>
      <c r="V951">
        <f>IF(AND(P951&lt;&gt;"", P951&gt;=DATE(YEAR(P951),MONTH(P951),1), SUMIFS($K:$K, $C:$C, C951, $P:$P, "&gt;="&amp;DATE(YEAR(P951),MONTH(P951),1), $P:$P, "&lt;="&amp;EOMONTH(P951,0))&gt;10), YEAR(P951), "")</f>
        <v>2016</v>
      </c>
      <c r="W951" t="str">
        <f>IF(AND(P951&lt;&gt;"", P951&gt;=DATE(YEAR(P951),MONTH(P951),1), SUMIFS($K:$K, $C:$C, C951, $P:$P, "&gt;="&amp;DATE(YEAR(P951),MONTH(P951),1), $P:$P, "&lt;="&amp;EOMONTH(P951,0))&gt;10), TEXT(P951, "MMMM"), "")</f>
        <v>octubre</v>
      </c>
      <c r="X951" t="str" cm="1">
        <f t="array" ref="X951">IF(AND(P951&lt;&gt;"", P951&gt;=DATE(YEAR(P951),MONTH(P951),1), SUMIFS($K:$K, $C:$C, C951, $P:$P, "&gt;="&amp;DATE(YEAR(P951),MONTH(P951),1), $P:$P, "&lt;="&amp;EOMONTH(P951,0))&gt;10), _xlfn.TEXTJOIN(", ", TRUE, _xlfn._xlws.FILTER($R:$R, ($C:$C=C951) * ($P:$P&gt;=DATE(YEAR(P951),MONTH(P951),1)) * ($P:$P&lt;=EOMONTH(P951,0)))), "")</f>
        <v>H269</v>
      </c>
      <c r="Y951" t="str" cm="1">
        <f t="array" ref="Y951">IF(AND(P951&lt;&gt;"", P951&gt;=DATE(YEAR(P951),MONTH(P951),1), SUMIFS($K:$K, $C:$C, C951, $P:$P, "&gt;="&amp;DATE(YEAR(P951),MONTH(P951),1), $P:$P, "&lt;="&amp;EOMONTH(P951,0))&gt;10), _xlfn.TEXTJOIN(", ", TRUE, _xlfn._xlws.FILTER($S:$S, ($C:$C=C951) * ($P:$P&gt;=DATE(YEAR(P951),MONTH(P951),1)) * ($P:$P&lt;=EOMONTH(P951,0)))), "")</f>
        <v>Catarata, no especificada</v>
      </c>
    </row>
    <row r="952" spans="1:25" x14ac:dyDescent="0.25">
      <c r="A952" s="83">
        <v>945</v>
      </c>
      <c r="B952" s="111" t="s">
        <v>26038</v>
      </c>
      <c r="C952" s="159" t="str">
        <f>_xlfn.XLOOKUP(D952,[1]!Data[CEDULA],[1]!Data[Nombre Completo],"No Existe",0,1)</f>
        <v>JHONNY MANUEL ARRIETA LLANOS</v>
      </c>
      <c r="D952" s="162">
        <v>8699499</v>
      </c>
      <c r="E952" s="139">
        <f>IFERROR(_xlfn.NUMBERVALUE(Data[[#This Row],[CEDULA ]],",","."),_xlfn.NUMBERVALUE(Data[[#This Row],[CEDULA ]],".",","))</f>
        <v>8699499</v>
      </c>
      <c r="F952" s="139" t="str">
        <f>_xlfn.XLOOKUP(E952,[1]!Data[CEDULA],[1]!Data[CARGO],"No Existe",0,1)</f>
        <v>SUPERNUMERARIO(A)</v>
      </c>
      <c r="G952" s="11" t="str">
        <f>_xlfn.XLOOKUP(E952,[1]!Data[CEDULA],[1]!Data[EMPRESA DONDE PRESTA SERVICIO],"No Existe",0,1)</f>
        <v>COMFAMILIAR ATLANTICO</v>
      </c>
      <c r="H952" s="11" t="str">
        <f>_xlfn.XLOOKUP(E952,[1]!Data[CEDULA],[1]!Data[UBICACIÓN],"No Existe",0,1)</f>
        <v>SEDE NORTE MERCADEO</v>
      </c>
      <c r="I952" s="11" t="s">
        <v>25912</v>
      </c>
      <c r="J952" s="111" t="str">
        <f>UPPER(TEXT(Data[[#This Row],[F. INICIO]],"mmmm"))</f>
        <v>NOVIEMBRE</v>
      </c>
      <c r="K952" s="13">
        <v>17</v>
      </c>
      <c r="L952" s="11" t="s">
        <v>5</v>
      </c>
      <c r="M952" s="11" t="s">
        <v>25630</v>
      </c>
      <c r="N952" s="141" t="str">
        <f>_xlfn.XLOOKUP(D952,[1]!Data[CEDULA],[1]!Data[EPS/SURA],"No Existe",0,1)</f>
        <v>CAJACOPI</v>
      </c>
      <c r="O952" s="5">
        <f>YEAR(Data[[#This Row],[F. INICIO]])</f>
        <v>2016</v>
      </c>
      <c r="P952" s="26">
        <v>42675</v>
      </c>
      <c r="Q952" s="7">
        <v>42691</v>
      </c>
      <c r="R952" s="11" t="s">
        <v>9567</v>
      </c>
      <c r="S952" s="92" t="str">
        <f>IF(Data[[#This Row],[TIPO DE INCAPACIDAD]]="LICENCIA DE PATERNIDAD","Licencia de paternidad",IF(Data[[#This Row],[TIPO DE INCAPACIDAD]]="LICENCIA DE LUTO","Licencia de Luto",_xlfn.IFNA(VLOOKUP(R952,'CIE-10 PARA RIPS'!$A$6:B14117,2,0),"No especificado")))</f>
        <v>Catarata, no especificada</v>
      </c>
      <c r="T952" t="str">
        <f>IF(P952&lt;&gt;"", IF(P952&gt;0, IF(P952&lt;=DATE(YEAR(P952),MONTH(P952),DAY(P952)), IF(P952&gt;=DATE(YEAR(P952),MONTH(P952),1), IF(K952&gt;10, C952, IF(SUMIFS($K:$K, $C:$C, C952, $P:$P, "&gt;="&amp;DATE(YEAR(P952),MONTH(P952),1), $P:$P, "&lt;="&amp;EOMONTH(P952,0))&gt;10, C952, "")), ""))), "")</f>
        <v>JHONNY MANUEL ARRIETA LLANOS</v>
      </c>
      <c r="U952">
        <f>IF(AND(P952&lt;&gt;"", P952&gt;=DATE(YEAR(P952),MONTH(P952),1), SUMIFS($K:$K, $C:$C, C952, $P:$P, "&gt;="&amp;DATE(YEAR(P952),MONTH(P952),1), $P:$P, "&lt;="&amp;EOMONTH(P952,0))&gt;10), K952, "")</f>
        <v>17</v>
      </c>
      <c r="V952">
        <f>IF(AND(P952&lt;&gt;"", P952&gt;=DATE(YEAR(P952),MONTH(P952),1), SUMIFS($K:$K, $C:$C, C952, $P:$P, "&gt;="&amp;DATE(YEAR(P952),MONTH(P952),1), $P:$P, "&lt;="&amp;EOMONTH(P952,0))&gt;10), YEAR(P952), "")</f>
        <v>2016</v>
      </c>
      <c r="W952" t="str">
        <f>IF(AND(P952&lt;&gt;"", P952&gt;=DATE(YEAR(P952),MONTH(P952),1), SUMIFS($K:$K, $C:$C, C952, $P:$P, "&gt;="&amp;DATE(YEAR(P952),MONTH(P952),1), $P:$P, "&lt;="&amp;EOMONTH(P952,0))&gt;10), TEXT(P952, "MMMM"), "")</f>
        <v>noviembre</v>
      </c>
      <c r="X952" t="str" cm="1">
        <f t="array" ref="X952">IF(AND(P952&lt;&gt;"", P952&gt;=DATE(YEAR(P952),MONTH(P952),1), SUMIFS($K:$K, $C:$C, C952, $P:$P, "&gt;="&amp;DATE(YEAR(P952),MONTH(P952),1), $P:$P, "&lt;="&amp;EOMONTH(P952,0))&gt;10), _xlfn.TEXTJOIN(", ", TRUE, _xlfn._xlws.FILTER($R:$R, ($C:$C=C952) * ($P:$P&gt;=DATE(YEAR(P952),MONTH(P952),1)) * ($P:$P&lt;=EOMONTH(P952,0)))), "")</f>
        <v>H259, H269, H269</v>
      </c>
      <c r="Y952" t="str" cm="1">
        <f t="array" ref="Y952">IF(AND(P952&lt;&gt;"", P952&gt;=DATE(YEAR(P952),MONTH(P952),1), SUMIFS($K:$K, $C:$C, C952, $P:$P, "&gt;="&amp;DATE(YEAR(P952),MONTH(P952),1), $P:$P, "&lt;="&amp;EOMONTH(P952,0))&gt;10), _xlfn.TEXTJOIN(", ", TRUE, _xlfn._xlws.FILTER($S:$S, ($C:$C=C952) * ($P:$P&gt;=DATE(YEAR(P952),MONTH(P952),1)) * ($P:$P&lt;=EOMONTH(P952,0)))), "")</f>
        <v>Catarata senil, no especificada, Catarata, no especificada, Catarata, no especificada</v>
      </c>
    </row>
    <row r="953" spans="1:25" x14ac:dyDescent="0.25">
      <c r="A953" s="83">
        <v>946</v>
      </c>
      <c r="B953" s="111" t="s">
        <v>26038</v>
      </c>
      <c r="C953" s="159" t="str">
        <f>_xlfn.XLOOKUP(D953,[1]!Data[CEDULA],[1]!Data[Nombre Completo],"No Existe",0,1)</f>
        <v>LEVYS  TORRES TORRES</v>
      </c>
      <c r="D953" s="162">
        <v>19752681</v>
      </c>
      <c r="E953" s="139">
        <f>IFERROR(_xlfn.NUMBERVALUE(Data[[#This Row],[CEDULA ]],",","."),_xlfn.NUMBERVALUE(Data[[#This Row],[CEDULA ]],".",","))</f>
        <v>19752681</v>
      </c>
      <c r="F953" s="139" t="str">
        <f>_xlfn.XLOOKUP(E953,[1]!Data[CEDULA],[1]!Data[CARGO],"No Existe",0,1)</f>
        <v>AUX GESTION DOCUMENTAL</v>
      </c>
      <c r="G953" s="11" t="str">
        <f>_xlfn.XLOOKUP(E953,[1]!Data[CEDULA],[1]!Data[EMPRESA DONDE PRESTA SERVICIO],"No Existe",0,1)</f>
        <v>PLASDIBAR LTDA</v>
      </c>
      <c r="H953" s="11" t="str">
        <f>_xlfn.XLOOKUP(E953,[1]!Data[CEDULA],[1]!Data[UBICACIÓN],"No Existe",0,1)</f>
        <v>PLASDIBAR LTDA</v>
      </c>
      <c r="I953" s="11" t="s">
        <v>25912</v>
      </c>
      <c r="J953" s="111" t="str">
        <f>UPPER(TEXT(Data[[#This Row],[F. INICIO]],"mmmm"))</f>
        <v>OCTUBRE</v>
      </c>
      <c r="K953" s="13">
        <v>1</v>
      </c>
      <c r="L953" s="11" t="s">
        <v>5</v>
      </c>
      <c r="M953" s="11" t="s">
        <v>25630</v>
      </c>
      <c r="N953" s="141" t="str">
        <f>_xlfn.XLOOKUP(D953,[1]!Data[CEDULA],[1]!Data[EPS/SURA],"No Existe",0,1)</f>
        <v>CAFESALUD</v>
      </c>
      <c r="O953" s="5">
        <f>YEAR(Data[[#This Row],[F. INICIO]])</f>
        <v>2016</v>
      </c>
      <c r="P953" s="26">
        <v>42674</v>
      </c>
      <c r="Q953" s="7">
        <v>42674</v>
      </c>
      <c r="R953" s="11" t="s">
        <v>4932</v>
      </c>
      <c r="S953" s="92" t="str">
        <f>IF(Data[[#This Row],[TIPO DE INCAPACIDAD]]="LICENCIA DE PATERNIDAD","Licencia de paternidad",IF(Data[[#This Row],[TIPO DE INCAPACIDAD]]="LICENCIA DE LUTO","Licencia de Luto",_xlfn.IFNA(VLOOKUP(R953,'CIE-10 PARA RIPS'!$A$6:B14118,2,0),"No especificado")))</f>
        <v>Fractura de otros huesos metacarpianos</v>
      </c>
      <c r="T953" t="str">
        <f>IF(P953&lt;&gt;"", IF(P953&gt;0, IF(P953&lt;=DATE(YEAR(P953),MONTH(P953),DAY(P953)), IF(P953&gt;=DATE(YEAR(P953),MONTH(P953),1), IF(K953&gt;10, C953, IF(SUMIFS($K:$K, $C:$C, C953, $P:$P, "&gt;="&amp;DATE(YEAR(P953),MONTH(P953),1), $P:$P, "&lt;="&amp;EOMONTH(P953,0))&gt;10, C953, "")), ""))), "")</f>
        <v>LEVYS  TORRES TORRES</v>
      </c>
      <c r="U953">
        <f>IF(AND(P953&lt;&gt;"", P953&gt;=DATE(YEAR(P953),MONTH(P953),1), SUMIFS($K:$K, $C:$C, C953, $P:$P, "&gt;="&amp;DATE(YEAR(P953),MONTH(P953),1), $P:$P, "&lt;="&amp;EOMONTH(P953,0))&gt;10), K953, "")</f>
        <v>1</v>
      </c>
      <c r="V953">
        <f>IF(AND(P953&lt;&gt;"", P953&gt;=DATE(YEAR(P953),MONTH(P953),1), SUMIFS($K:$K, $C:$C, C953, $P:$P, "&gt;="&amp;DATE(YEAR(P953),MONTH(P953),1), $P:$P, "&lt;="&amp;EOMONTH(P953,0))&gt;10), YEAR(P953), "")</f>
        <v>2016</v>
      </c>
      <c r="W953" t="str">
        <f>IF(AND(P953&lt;&gt;"", P953&gt;=DATE(YEAR(P953),MONTH(P953),1), SUMIFS($K:$K, $C:$C, C953, $P:$P, "&gt;="&amp;DATE(YEAR(P953),MONTH(P953),1), $P:$P, "&lt;="&amp;EOMONTH(P953,0))&gt;10), TEXT(P953, "MMMM"), "")</f>
        <v>octubre</v>
      </c>
      <c r="X953" t="str" cm="1">
        <f t="array" ref="X953">IF(AND(P953&lt;&gt;"", P953&gt;=DATE(YEAR(P953),MONTH(P953),1), SUMIFS($K:$K, $C:$C, C953, $P:$P, "&gt;="&amp;DATE(YEAR(P953),MONTH(P953),1), $P:$P, "&lt;="&amp;EOMONTH(P953,0))&gt;10), _xlfn.TEXTJOIN(", ", TRUE, _xlfn._xlws.FILTER($R:$R, ($C:$C=C953) * ($P:$P&gt;=DATE(YEAR(P953),MONTH(P953),1)) * ($P:$P&lt;=EOMONTH(P953,0)))), "")</f>
        <v>S623, S623, S623, S623, S623</v>
      </c>
      <c r="Y953" t="str" cm="1">
        <f t="array" ref="Y953">IF(AND(P953&lt;&gt;"", P953&gt;=DATE(YEAR(P953),MONTH(P953),1), SUMIFS($K:$K, $C:$C, C953, $P:$P, "&gt;="&amp;DATE(YEAR(P953),MONTH(P953),1), $P:$P, "&lt;="&amp;EOMONTH(P953,0))&gt;10), _xlfn.TEXTJOIN(", ", TRUE, _xlfn._xlws.FILTER($S:$S, ($C:$C=C953) * ($P:$P&gt;=DATE(YEAR(P953),MONTH(P953),1)) * ($P:$P&lt;=EOMONTH(P953,0)))), "")</f>
        <v>Fractura de otros huesos metacarpianos, Fractura de otros huesos metacarpianos, Fractura de otros huesos metacarpianos, Fractura de otros huesos metacarpianos, Fractura de otros huesos metacarpianos</v>
      </c>
    </row>
    <row r="954" spans="1:25" x14ac:dyDescent="0.25">
      <c r="A954" s="83">
        <v>947</v>
      </c>
      <c r="B954" s="111" t="s">
        <v>26038</v>
      </c>
      <c r="C954" s="159" t="str">
        <f>_xlfn.XLOOKUP(D954,[1]!Data[CEDULA],[1]!Data[Nombre Completo],"No Existe",0,1)</f>
        <v>LEVYS  TORRES TORRES</v>
      </c>
      <c r="D954" s="162">
        <v>19752681</v>
      </c>
      <c r="E954" s="139">
        <f>IFERROR(_xlfn.NUMBERVALUE(Data[[#This Row],[CEDULA ]],",","."),_xlfn.NUMBERVALUE(Data[[#This Row],[CEDULA ]],".",","))</f>
        <v>19752681</v>
      </c>
      <c r="F954" s="139" t="str">
        <f>_xlfn.XLOOKUP(E954,[1]!Data[CEDULA],[1]!Data[CARGO],"No Existe",0,1)</f>
        <v>AUX GESTION DOCUMENTAL</v>
      </c>
      <c r="G954" s="11" t="str">
        <f>_xlfn.XLOOKUP(E954,[1]!Data[CEDULA],[1]!Data[EMPRESA DONDE PRESTA SERVICIO],"No Existe",0,1)</f>
        <v>PLASDIBAR LTDA</v>
      </c>
      <c r="H954" s="11" t="str">
        <f>_xlfn.XLOOKUP(E954,[1]!Data[CEDULA],[1]!Data[UBICACIÓN],"No Existe",0,1)</f>
        <v>PLASDIBAR LTDA</v>
      </c>
      <c r="I954" s="11" t="s">
        <v>25912</v>
      </c>
      <c r="J954" s="111" t="str">
        <f>UPPER(TEXT(Data[[#This Row],[F. INICIO]],"mmmm"))</f>
        <v>NOVIEMBRE</v>
      </c>
      <c r="K954" s="13">
        <v>14</v>
      </c>
      <c r="L954" s="11" t="s">
        <v>5</v>
      </c>
      <c r="M954" s="11" t="s">
        <v>25630</v>
      </c>
      <c r="N954" s="141" t="str">
        <f>_xlfn.XLOOKUP(D954,[1]!Data[CEDULA],[1]!Data[EPS/SURA],"No Existe",0,1)</f>
        <v>CAFESALUD</v>
      </c>
      <c r="O954" s="5">
        <f>YEAR(Data[[#This Row],[F. INICIO]])</f>
        <v>2016</v>
      </c>
      <c r="P954" s="26">
        <v>42675</v>
      </c>
      <c r="Q954" s="7">
        <v>42688</v>
      </c>
      <c r="R954" s="11" t="s">
        <v>4932</v>
      </c>
      <c r="S954" s="92" t="str">
        <f>IF(Data[[#This Row],[TIPO DE INCAPACIDAD]]="LICENCIA DE PATERNIDAD","Licencia de paternidad",IF(Data[[#This Row],[TIPO DE INCAPACIDAD]]="LICENCIA DE LUTO","Licencia de Luto",_xlfn.IFNA(VLOOKUP(R954,'CIE-10 PARA RIPS'!$A$6:B14119,2,0),"No especificado")))</f>
        <v>Fractura de otros huesos metacarpianos</v>
      </c>
      <c r="T954" t="str">
        <f>IF(P954&lt;&gt;"", IF(P954&gt;0, IF(P954&lt;=DATE(YEAR(P954),MONTH(P954),DAY(P954)), IF(P954&gt;=DATE(YEAR(P954),MONTH(P954),1), IF(K954&gt;10, C954, IF(SUMIFS($K:$K, $C:$C, C954, $P:$P, "&gt;="&amp;DATE(YEAR(P954),MONTH(P954),1), $P:$P, "&lt;="&amp;EOMONTH(P954,0))&gt;10, C954, "")), ""))), "")</f>
        <v>LEVYS  TORRES TORRES</v>
      </c>
      <c r="U954">
        <f>IF(AND(P954&lt;&gt;"", P954&gt;=DATE(YEAR(P954),MONTH(P954),1), SUMIFS($K:$K, $C:$C, C954, $P:$P, "&gt;="&amp;DATE(YEAR(P954),MONTH(P954),1), $P:$P, "&lt;="&amp;EOMONTH(P954,0))&gt;10), K954, "")</f>
        <v>14</v>
      </c>
      <c r="V954">
        <f>IF(AND(P954&lt;&gt;"", P954&gt;=DATE(YEAR(P954),MONTH(P954),1), SUMIFS($K:$K, $C:$C, C954, $P:$P, "&gt;="&amp;DATE(YEAR(P954),MONTH(P954),1), $P:$P, "&lt;="&amp;EOMONTH(P954,0))&gt;10), YEAR(P954), "")</f>
        <v>2016</v>
      </c>
      <c r="W954" t="str">
        <f>IF(AND(P954&lt;&gt;"", P954&gt;=DATE(YEAR(P954),MONTH(P954),1), SUMIFS($K:$K, $C:$C, C954, $P:$P, "&gt;="&amp;DATE(YEAR(P954),MONTH(P954),1), $P:$P, "&lt;="&amp;EOMONTH(P954,0))&gt;10), TEXT(P954, "MMMM"), "")</f>
        <v>noviembre</v>
      </c>
      <c r="X954" t="str" cm="1">
        <f t="array" ref="X954">IF(AND(P954&lt;&gt;"", P954&gt;=DATE(YEAR(P954),MONTH(P954),1), SUMIFS($K:$K, $C:$C, C954, $P:$P, "&gt;="&amp;DATE(YEAR(P954),MONTH(P954),1), $P:$P, "&lt;="&amp;EOMONTH(P954,0))&gt;10), _xlfn.TEXTJOIN(", ", TRUE, _xlfn._xlws.FILTER($R:$R, ($C:$C=C954) * ($P:$P&gt;=DATE(YEAR(P954),MONTH(P954),1)) * ($P:$P&lt;=EOMONTH(P954,0)))), "")</f>
        <v>S623, S623</v>
      </c>
      <c r="Y954" t="str" cm="1">
        <f t="array" ref="Y954">IF(AND(P954&lt;&gt;"", P954&gt;=DATE(YEAR(P954),MONTH(P954),1), SUMIFS($K:$K, $C:$C, C954, $P:$P, "&gt;="&amp;DATE(YEAR(P954),MONTH(P954),1), $P:$P, "&lt;="&amp;EOMONTH(P954,0))&gt;10), _xlfn.TEXTJOIN(", ", TRUE, _xlfn._xlws.FILTER($S:$S, ($C:$C=C954) * ($P:$P&gt;=DATE(YEAR(P954),MONTH(P954),1)) * ($P:$P&lt;=EOMONTH(P954,0)))), "")</f>
        <v>Fractura de otros huesos metacarpianos, Fractura de otros huesos metacarpianos</v>
      </c>
    </row>
    <row r="955" spans="1:25" ht="30" x14ac:dyDescent="0.25">
      <c r="A955" s="83">
        <v>948</v>
      </c>
      <c r="B955" s="111" t="s">
        <v>26038</v>
      </c>
      <c r="C955" s="159" t="str">
        <f>_xlfn.XLOOKUP(D955,[1]!Data[CEDULA],[1]!Data[Nombre Completo],"No Existe",0,1)</f>
        <v>RUBEN DARIO MERCADO SALAS</v>
      </c>
      <c r="D955" s="162">
        <v>3715133</v>
      </c>
      <c r="E955" s="139">
        <f>IFERROR(_xlfn.NUMBERVALUE(Data[[#This Row],[CEDULA ]],",","."),_xlfn.NUMBERVALUE(Data[[#This Row],[CEDULA ]],".",","))</f>
        <v>3715133</v>
      </c>
      <c r="F955" s="139" t="str">
        <f>_xlfn.XLOOKUP(E955,[1]!Data[CEDULA],[1]!Data[CARGO],"No Existe",0,1)</f>
        <v>SUPERNUMERARIO(A)</v>
      </c>
      <c r="G955" s="11" t="str">
        <f>_xlfn.XLOOKUP(E955,[1]!Data[CEDULA],[1]!Data[EMPRESA DONDE PRESTA SERVICIO],"No Existe",0,1)</f>
        <v>COMFAMILIAR ATLANTICO</v>
      </c>
      <c r="H955" s="11" t="str">
        <f>_xlfn.XLOOKUP(E955,[1]!Data[CEDULA],[1]!Data[UBICACIÓN],"No Existe",0,1)</f>
        <v>SEDE NORTE</v>
      </c>
      <c r="I955" s="11" t="s">
        <v>25912</v>
      </c>
      <c r="J955" s="111" t="str">
        <f>UPPER(TEXT(Data[[#This Row],[F. INICIO]],"mmmm"))</f>
        <v>SEPTIEMBRE</v>
      </c>
      <c r="K955" s="25">
        <v>5</v>
      </c>
      <c r="L955" s="11" t="s">
        <v>5</v>
      </c>
      <c r="M955" s="11" t="s">
        <v>25630</v>
      </c>
      <c r="N955" s="141" t="str">
        <f>_xlfn.XLOOKUP(D955,[1]!Data[CEDULA],[1]!Data[EPS/SURA],"No Existe",0,1)</f>
        <v>FAMISANAR</v>
      </c>
      <c r="O955" s="5">
        <f>YEAR(Data[[#This Row],[F. INICIO]])</f>
        <v>2016</v>
      </c>
      <c r="P955" s="26">
        <v>42639</v>
      </c>
      <c r="Q955" s="7">
        <v>42643</v>
      </c>
      <c r="R955" s="11" t="s">
        <v>4811</v>
      </c>
      <c r="S955" s="92" t="str">
        <f>IF(Data[[#This Row],[TIPO DE INCAPACIDAD]]="LICENCIA DE PATERNIDAD","Licencia de paternidad",IF(Data[[#This Row],[TIPO DE INCAPACIDAD]]="LICENCIA DE LUTO","Licencia de Luto",_xlfn.IFNA(VLOOKUP(R955,'CIE-10 PARA RIPS'!$A$6:B14120,2,0),"No especificado")))</f>
        <v>Esguinces y torceduras que comprometen los ligamentos laterales (externo) (interno) de la rodilla</v>
      </c>
      <c r="T955" t="str">
        <f>IF(P955&lt;&gt;"", IF(P955&gt;0, IF(P955&lt;=DATE(YEAR(P955),MONTH(P955),DAY(P955)), IF(P955&gt;=DATE(YEAR(P955),MONTH(P955),1), IF(K955&gt;10, C955, IF(SUMIFS($K:$K, $C:$C, C955, $P:$P, "&gt;="&amp;DATE(YEAR(P955),MONTH(P955),1), $P:$P, "&lt;="&amp;EOMONTH(P955,0))&gt;10, C955, "")), ""))), "")</f>
        <v/>
      </c>
      <c r="U955" t="str">
        <f>IF(AND(P955&lt;&gt;"", P955&gt;=DATE(YEAR(P955),MONTH(P955),1), SUMIFS($K:$K, $C:$C, C955, $P:$P, "&gt;="&amp;DATE(YEAR(P955),MONTH(P955),1), $P:$P, "&lt;="&amp;EOMONTH(P955,0))&gt;10), K955, "")</f>
        <v/>
      </c>
      <c r="V955" t="str">
        <f>IF(AND(P955&lt;&gt;"", P955&gt;=DATE(YEAR(P955),MONTH(P955),1), SUMIFS($K:$K, $C:$C, C955, $P:$P, "&gt;="&amp;DATE(YEAR(P955),MONTH(P955),1), $P:$P, "&lt;="&amp;EOMONTH(P955,0))&gt;10), YEAR(P955), "")</f>
        <v/>
      </c>
      <c r="W955" t="str">
        <f>IF(AND(P955&lt;&gt;"", P955&gt;=DATE(YEAR(P955),MONTH(P955),1), SUMIFS($K:$K, $C:$C, C955, $P:$P, "&gt;="&amp;DATE(YEAR(P955),MONTH(P955),1), $P:$P, "&lt;="&amp;EOMONTH(P955,0))&gt;10), TEXT(P955, "MMMM"), "")</f>
        <v/>
      </c>
      <c r="X955" t="str" cm="1">
        <f t="array" ref="X955">IF(AND(P955&lt;&gt;"", P955&gt;=DATE(YEAR(P955),MONTH(P955),1), SUMIFS($K:$K, $C:$C, C955, $P:$P, "&gt;="&amp;DATE(YEAR(P955),MONTH(P955),1), $P:$P, "&lt;="&amp;EOMONTH(P955,0))&gt;10), _xlfn.TEXTJOIN(", ", TRUE, _xlfn._xlws.FILTER($R:$R, ($C:$C=C955) * ($P:$P&gt;=DATE(YEAR(P955),MONTH(P955),1)) * ($P:$P&lt;=EOMONTH(P955,0)))), "")</f>
        <v/>
      </c>
      <c r="Y955" t="str" cm="1">
        <f t="array" ref="Y955">IF(AND(P955&lt;&gt;"", P955&gt;=DATE(YEAR(P955),MONTH(P955),1), SUMIFS($K:$K, $C:$C, C955, $P:$P, "&gt;="&amp;DATE(YEAR(P955),MONTH(P955),1), $P:$P, "&lt;="&amp;EOMONTH(P955,0))&gt;10), _xlfn.TEXTJOIN(", ", TRUE, _xlfn._xlws.FILTER($S:$S, ($C:$C=C955) * ($P:$P&gt;=DATE(YEAR(P955),MONTH(P955),1)) * ($P:$P&lt;=EOMONTH(P955,0)))), "")</f>
        <v/>
      </c>
    </row>
    <row r="956" spans="1:25" ht="30" x14ac:dyDescent="0.25">
      <c r="A956" s="83">
        <v>949</v>
      </c>
      <c r="B956" s="111" t="s">
        <v>26038</v>
      </c>
      <c r="C956" s="159" t="str">
        <f>_xlfn.XLOOKUP(D956,[1]!Data[CEDULA],[1]!Data[Nombre Completo],"No Existe",0,1)</f>
        <v>RUBEN DARIO MERCADO SALAS</v>
      </c>
      <c r="D956" s="162">
        <v>3715133</v>
      </c>
      <c r="E956" s="139">
        <f>IFERROR(_xlfn.NUMBERVALUE(Data[[#This Row],[CEDULA ]],",","."),_xlfn.NUMBERVALUE(Data[[#This Row],[CEDULA ]],".",","))</f>
        <v>3715133</v>
      </c>
      <c r="F956" s="139" t="str">
        <f>_xlfn.XLOOKUP(E956,[1]!Data[CEDULA],[1]!Data[CARGO],"No Existe",0,1)</f>
        <v>SUPERNUMERARIO(A)</v>
      </c>
      <c r="G956" s="11" t="str">
        <f>_xlfn.XLOOKUP(E956,[1]!Data[CEDULA],[1]!Data[EMPRESA DONDE PRESTA SERVICIO],"No Existe",0,1)</f>
        <v>COMFAMILIAR ATLANTICO</v>
      </c>
      <c r="H956" s="11" t="str">
        <f>_xlfn.XLOOKUP(E956,[1]!Data[CEDULA],[1]!Data[UBICACIÓN],"No Existe",0,1)</f>
        <v>SEDE NORTE</v>
      </c>
      <c r="I956" s="11" t="s">
        <v>25912</v>
      </c>
      <c r="J956" s="111" t="str">
        <f>UPPER(TEXT(Data[[#This Row],[F. INICIO]],"mmmm"))</f>
        <v>OCTUBRE</v>
      </c>
      <c r="K956" s="25">
        <v>5</v>
      </c>
      <c r="L956" s="11" t="s">
        <v>5</v>
      </c>
      <c r="M956" s="11" t="s">
        <v>25630</v>
      </c>
      <c r="N956" s="141" t="str">
        <f>_xlfn.XLOOKUP(D956,[1]!Data[CEDULA],[1]!Data[EPS/SURA],"No Existe",0,1)</f>
        <v>FAMISANAR</v>
      </c>
      <c r="O956" s="5">
        <f>YEAR(Data[[#This Row],[F. INICIO]])</f>
        <v>2016</v>
      </c>
      <c r="P956" s="26">
        <v>42644</v>
      </c>
      <c r="Q956" s="7">
        <v>42648</v>
      </c>
      <c r="R956" s="11" t="s">
        <v>4811</v>
      </c>
      <c r="S956" s="92" t="str">
        <f>IF(Data[[#This Row],[TIPO DE INCAPACIDAD]]="LICENCIA DE PATERNIDAD","Licencia de paternidad",IF(Data[[#This Row],[TIPO DE INCAPACIDAD]]="LICENCIA DE LUTO","Licencia de Luto",_xlfn.IFNA(VLOOKUP(R956,'CIE-10 PARA RIPS'!$A$6:B14121,2,0),"No especificado")))</f>
        <v>Esguinces y torceduras que comprometen los ligamentos laterales (externo) (interno) de la rodilla</v>
      </c>
      <c r="T956" t="str">
        <f>IF(P956&lt;&gt;"", IF(P956&gt;0, IF(P956&lt;=DATE(YEAR(P956),MONTH(P956),DAY(P956)), IF(P956&gt;=DATE(YEAR(P956),MONTH(P956),1), IF(K956&gt;10, C956, IF(SUMIFS($K:$K, $C:$C, C956, $P:$P, "&gt;="&amp;DATE(YEAR(P956),MONTH(P956),1), $P:$P, "&lt;="&amp;EOMONTH(P956,0))&gt;10, C956, "")), ""))), "")</f>
        <v>RUBEN DARIO MERCADO SALAS</v>
      </c>
      <c r="U956">
        <f>IF(AND(P956&lt;&gt;"", P956&gt;=DATE(YEAR(P956),MONTH(P956),1), SUMIFS($K:$K, $C:$C, C956, $P:$P, "&gt;="&amp;DATE(YEAR(P956),MONTH(P956),1), $P:$P, "&lt;="&amp;EOMONTH(P956,0))&gt;10), K956, "")</f>
        <v>5</v>
      </c>
      <c r="V956">
        <f>IF(AND(P956&lt;&gt;"", P956&gt;=DATE(YEAR(P956),MONTH(P956),1), SUMIFS($K:$K, $C:$C, C956, $P:$P, "&gt;="&amp;DATE(YEAR(P956),MONTH(P956),1), $P:$P, "&lt;="&amp;EOMONTH(P956,0))&gt;10), YEAR(P956), "")</f>
        <v>2016</v>
      </c>
      <c r="W956" t="str">
        <f>IF(AND(P956&lt;&gt;"", P956&gt;=DATE(YEAR(P956),MONTH(P956),1), SUMIFS($K:$K, $C:$C, C956, $P:$P, "&gt;="&amp;DATE(YEAR(P956),MONTH(P956),1), $P:$P, "&lt;="&amp;EOMONTH(P956,0))&gt;10), TEXT(P956, "MMMM"), "")</f>
        <v>octubre</v>
      </c>
      <c r="X956" t="str" cm="1">
        <f t="array" ref="X956">IF(AND(P956&lt;&gt;"", P956&gt;=DATE(YEAR(P956),MONTH(P956),1), SUMIFS($K:$K, $C:$C, C956, $P:$P, "&gt;="&amp;DATE(YEAR(P956),MONTH(P956),1), $P:$P, "&lt;="&amp;EOMONTH(P956,0))&gt;10), _xlfn.TEXTJOIN(", ", TRUE, _xlfn._xlws.FILTER($R:$R, ($C:$C=C956) * ($P:$P&gt;=DATE(YEAR(P956),MONTH(P956),1)) * ($P:$P&lt;=EOMONTH(P956,0)))), "")</f>
        <v>M542, M542, S834</v>
      </c>
      <c r="Y956" t="str" cm="1">
        <f t="array" ref="Y956">IF(AND(P956&lt;&gt;"", P956&gt;=DATE(YEAR(P956),MONTH(P956),1), SUMIFS($K:$K, $C:$C, C956, $P:$P, "&gt;="&amp;DATE(YEAR(P956),MONTH(P956),1), $P:$P, "&lt;="&amp;EOMONTH(P956,0))&gt;10), _xlfn.TEXTJOIN(", ", TRUE, _xlfn._xlws.FILTER($S:$S, ($C:$C=C956) * ($P:$P&gt;=DATE(YEAR(P956),MONTH(P956),1)) * ($P:$P&lt;=EOMONTH(P956,0)))), "")</f>
        <v>Cervicalgia, Cervicalgia, Esguinces y torceduras que comprometen los ligamentos laterales (externo) (interno) de la rodilla</v>
      </c>
    </row>
    <row r="957" spans="1:25" x14ac:dyDescent="0.25">
      <c r="A957" s="83">
        <v>950</v>
      </c>
      <c r="B957" s="111" t="s">
        <v>26038</v>
      </c>
      <c r="C957" s="159" t="str">
        <f>_xlfn.XLOOKUP(D957,[1]!Data[CEDULA],[1]!Data[Nombre Completo],"No Existe",0,1)</f>
        <v>VICTOR ALFONSO MOLINA CABARCAS</v>
      </c>
      <c r="D957" s="162">
        <v>3731132</v>
      </c>
      <c r="E957" s="139">
        <f>IFERROR(_xlfn.NUMBERVALUE(Data[[#This Row],[CEDULA ]],",","."),_xlfn.NUMBERVALUE(Data[[#This Row],[CEDULA ]],".",","))</f>
        <v>3731132</v>
      </c>
      <c r="F957" s="139" t="str">
        <f>_xlfn.XLOOKUP(E957,[1]!Data[CEDULA],[1]!Data[CARGO],"No Existe",0,1)</f>
        <v>SUPERNUMERARIO(A)</v>
      </c>
      <c r="G957" s="11" t="str">
        <f>_xlfn.XLOOKUP(E957,[1]!Data[CEDULA],[1]!Data[EMPRESA DONDE PRESTA SERVICIO],"No Existe",0,1)</f>
        <v>COMFAMILIAR ATLANTICO</v>
      </c>
      <c r="H957" s="11" t="str">
        <f>_xlfn.XLOOKUP(E957,[1]!Data[CEDULA],[1]!Data[UBICACIÓN],"No Existe",0,1)</f>
        <v>CENTRO RECREACIONAL TURIPANA</v>
      </c>
      <c r="I957" s="11" t="s">
        <v>25912</v>
      </c>
      <c r="J957" s="111" t="str">
        <f>UPPER(TEXT(Data[[#This Row],[F. INICIO]],"mmmm"))</f>
        <v>OCTUBRE</v>
      </c>
      <c r="K957" s="25">
        <v>5</v>
      </c>
      <c r="L957" s="11" t="s">
        <v>5</v>
      </c>
      <c r="M957" s="11" t="s">
        <v>25630</v>
      </c>
      <c r="N957" s="141" t="str">
        <f>_xlfn.XLOOKUP(D957,[1]!Data[CEDULA],[1]!Data[EPS/SURA],"No Existe",0,1)</f>
        <v>SALUD TOTAL</v>
      </c>
      <c r="O957" s="5">
        <f>YEAR(Data[[#This Row],[F. INICIO]])</f>
        <v>2016</v>
      </c>
      <c r="P957" s="26">
        <v>42670</v>
      </c>
      <c r="Q957" s="7">
        <v>42674</v>
      </c>
      <c r="R957" s="11" t="s">
        <v>4932</v>
      </c>
      <c r="S957" s="92" t="str">
        <f>IF(Data[[#This Row],[TIPO DE INCAPACIDAD]]="LICENCIA DE PATERNIDAD","Licencia de paternidad",IF(Data[[#This Row],[TIPO DE INCAPACIDAD]]="LICENCIA DE LUTO","Licencia de Luto",_xlfn.IFNA(VLOOKUP(R957,'CIE-10 PARA RIPS'!$A$6:B14122,2,0),"No especificado")))</f>
        <v>Fractura de otros huesos metacarpianos</v>
      </c>
      <c r="T957" t="str">
        <f>IF(P957&lt;&gt;"", IF(P957&gt;0, IF(P957&lt;=DATE(YEAR(P957),MONTH(P957),DAY(P957)), IF(P957&gt;=DATE(YEAR(P957),MONTH(P957),1), IF(K957&gt;10, C957, IF(SUMIFS($K:$K, $C:$C, C957, $P:$P, "&gt;="&amp;DATE(YEAR(P957),MONTH(P957),1), $P:$P, "&lt;="&amp;EOMONTH(P957,0))&gt;10, C957, "")), ""))), "")</f>
        <v/>
      </c>
      <c r="U957" t="str">
        <f>IF(AND(P957&lt;&gt;"", P957&gt;=DATE(YEAR(P957),MONTH(P957),1), SUMIFS($K:$K, $C:$C, C957, $P:$P, "&gt;="&amp;DATE(YEAR(P957),MONTH(P957),1), $P:$P, "&lt;="&amp;EOMONTH(P957,0))&gt;10), K957, "")</f>
        <v/>
      </c>
      <c r="V957" t="str">
        <f>IF(AND(P957&lt;&gt;"", P957&gt;=DATE(YEAR(P957),MONTH(P957),1), SUMIFS($K:$K, $C:$C, C957, $P:$P, "&gt;="&amp;DATE(YEAR(P957),MONTH(P957),1), $P:$P, "&lt;="&amp;EOMONTH(P957,0))&gt;10), YEAR(P957), "")</f>
        <v/>
      </c>
      <c r="W957" t="str">
        <f>IF(AND(P957&lt;&gt;"", P957&gt;=DATE(YEAR(P957),MONTH(P957),1), SUMIFS($K:$K, $C:$C, C957, $P:$P, "&gt;="&amp;DATE(YEAR(P957),MONTH(P957),1), $P:$P, "&lt;="&amp;EOMONTH(P957,0))&gt;10), TEXT(P957, "MMMM"), "")</f>
        <v/>
      </c>
      <c r="X957" t="str" cm="1">
        <f t="array" ref="X957">IF(AND(P957&lt;&gt;"", P957&gt;=DATE(YEAR(P957),MONTH(P957),1), SUMIFS($K:$K, $C:$C, C957, $P:$P, "&gt;="&amp;DATE(YEAR(P957),MONTH(P957),1), $P:$P, "&lt;="&amp;EOMONTH(P957,0))&gt;10), _xlfn.TEXTJOIN(", ", TRUE, _xlfn._xlws.FILTER($R:$R, ($C:$C=C957) * ($P:$P&gt;=DATE(YEAR(P957),MONTH(P957),1)) * ($P:$P&lt;=EOMONTH(P957,0)))), "")</f>
        <v/>
      </c>
      <c r="Y957" t="str" cm="1">
        <f t="array" ref="Y957">IF(AND(P957&lt;&gt;"", P957&gt;=DATE(YEAR(P957),MONTH(P957),1), SUMIFS($K:$K, $C:$C, C957, $P:$P, "&gt;="&amp;DATE(YEAR(P957),MONTH(P957),1), $P:$P, "&lt;="&amp;EOMONTH(P957,0))&gt;10), _xlfn.TEXTJOIN(", ", TRUE, _xlfn._xlws.FILTER($S:$S, ($C:$C=C957) * ($P:$P&gt;=DATE(YEAR(P957),MONTH(P957),1)) * ($P:$P&lt;=EOMONTH(P957,0)))), "")</f>
        <v/>
      </c>
    </row>
    <row r="958" spans="1:25" x14ac:dyDescent="0.25">
      <c r="A958" s="83">
        <v>951</v>
      </c>
      <c r="B958" s="111" t="s">
        <v>26038</v>
      </c>
      <c r="C958" s="159" t="str">
        <f>_xlfn.XLOOKUP(D958,[1]!Data[CEDULA],[1]!Data[Nombre Completo],"No Existe",0,1)</f>
        <v>VICTOR ALFONSO MOLINA CABARCAS</v>
      </c>
      <c r="D958" s="162">
        <v>3731132</v>
      </c>
      <c r="E958" s="139">
        <f>IFERROR(_xlfn.NUMBERVALUE(Data[[#This Row],[CEDULA ]],",","."),_xlfn.NUMBERVALUE(Data[[#This Row],[CEDULA ]],".",","))</f>
        <v>3731132</v>
      </c>
      <c r="F958" s="139" t="str">
        <f>_xlfn.XLOOKUP(E958,[1]!Data[CEDULA],[1]!Data[CARGO],"No Existe",0,1)</f>
        <v>SUPERNUMERARIO(A)</v>
      </c>
      <c r="G958" s="11" t="str">
        <f>_xlfn.XLOOKUP(E958,[1]!Data[CEDULA],[1]!Data[EMPRESA DONDE PRESTA SERVICIO],"No Existe",0,1)</f>
        <v>COMFAMILIAR ATLANTICO</v>
      </c>
      <c r="H958" s="11" t="str">
        <f>_xlfn.XLOOKUP(E958,[1]!Data[CEDULA],[1]!Data[UBICACIÓN],"No Existe",0,1)</f>
        <v>CENTRO RECREACIONAL TURIPANA</v>
      </c>
      <c r="I958" s="11" t="s">
        <v>25912</v>
      </c>
      <c r="J958" s="111" t="str">
        <f>UPPER(TEXT(Data[[#This Row],[F. INICIO]],"mmmm"))</f>
        <v>NOVIEMBRE</v>
      </c>
      <c r="K958" s="25">
        <v>25</v>
      </c>
      <c r="L958" s="11" t="s">
        <v>5</v>
      </c>
      <c r="M958" s="11" t="s">
        <v>25630</v>
      </c>
      <c r="N958" s="141" t="str">
        <f>_xlfn.XLOOKUP(D958,[1]!Data[CEDULA],[1]!Data[EPS/SURA],"No Existe",0,1)</f>
        <v>SALUD TOTAL</v>
      </c>
      <c r="O958" s="5">
        <f>YEAR(Data[[#This Row],[F. INICIO]])</f>
        <v>2016</v>
      </c>
      <c r="P958" s="26">
        <v>42675</v>
      </c>
      <c r="Q958" s="7">
        <v>42699</v>
      </c>
      <c r="R958" s="11" t="s">
        <v>4932</v>
      </c>
      <c r="S958" s="92" t="str">
        <f>IF(Data[[#This Row],[TIPO DE INCAPACIDAD]]="LICENCIA DE PATERNIDAD","Licencia de paternidad",IF(Data[[#This Row],[TIPO DE INCAPACIDAD]]="LICENCIA DE LUTO","Licencia de Luto",_xlfn.IFNA(VLOOKUP(R958,'CIE-10 PARA RIPS'!$A$6:B14123,2,0),"No especificado")))</f>
        <v>Fractura de otros huesos metacarpianos</v>
      </c>
      <c r="T958" t="str">
        <f>IF(P958&lt;&gt;"", IF(P958&gt;0, IF(P958&lt;=DATE(YEAR(P958),MONTH(P958),DAY(P958)), IF(P958&gt;=DATE(YEAR(P958),MONTH(P958),1), IF(K958&gt;10, C958, IF(SUMIFS($K:$K, $C:$C, C958, $P:$P, "&gt;="&amp;DATE(YEAR(P958),MONTH(P958),1), $P:$P, "&lt;="&amp;EOMONTH(P958,0))&gt;10, C958, "")), ""))), "")</f>
        <v>VICTOR ALFONSO MOLINA CABARCAS</v>
      </c>
      <c r="U958">
        <f>IF(AND(P958&lt;&gt;"", P958&gt;=DATE(YEAR(P958),MONTH(P958),1), SUMIFS($K:$K, $C:$C, C958, $P:$P, "&gt;="&amp;DATE(YEAR(P958),MONTH(P958),1), $P:$P, "&lt;="&amp;EOMONTH(P958,0))&gt;10), K958, "")</f>
        <v>25</v>
      </c>
      <c r="V958">
        <f>IF(AND(P958&lt;&gt;"", P958&gt;=DATE(YEAR(P958),MONTH(P958),1), SUMIFS($K:$K, $C:$C, C958, $P:$P, "&gt;="&amp;DATE(YEAR(P958),MONTH(P958),1), $P:$P, "&lt;="&amp;EOMONTH(P958,0))&gt;10), YEAR(P958), "")</f>
        <v>2016</v>
      </c>
      <c r="W958" t="str">
        <f>IF(AND(P958&lt;&gt;"", P958&gt;=DATE(YEAR(P958),MONTH(P958),1), SUMIFS($K:$K, $C:$C, C958, $P:$P, "&gt;="&amp;DATE(YEAR(P958),MONTH(P958),1), $P:$P, "&lt;="&amp;EOMONTH(P958,0))&gt;10), TEXT(P958, "MMMM"), "")</f>
        <v>noviembre</v>
      </c>
      <c r="X958" t="str" cm="1">
        <f t="array" ref="X958">IF(AND(P958&lt;&gt;"", P958&gt;=DATE(YEAR(P958),MONTH(P958),1), SUMIFS($K:$K, $C:$C, C958, $P:$P, "&gt;="&amp;DATE(YEAR(P958),MONTH(P958),1), $P:$P, "&lt;="&amp;EOMONTH(P958,0))&gt;10), _xlfn.TEXTJOIN(", ", TRUE, _xlfn._xlws.FILTER($R:$R, ($C:$C=C958) * ($P:$P&gt;=DATE(YEAR(P958),MONTH(P958),1)) * ($P:$P&lt;=EOMONTH(P958,0)))), "")</f>
        <v>S623</v>
      </c>
      <c r="Y958" t="str" cm="1">
        <f t="array" ref="Y958">IF(AND(P958&lt;&gt;"", P958&gt;=DATE(YEAR(P958),MONTH(P958),1), SUMIFS($K:$K, $C:$C, C958, $P:$P, "&gt;="&amp;DATE(YEAR(P958),MONTH(P958),1), $P:$P, "&lt;="&amp;EOMONTH(P958,0))&gt;10), _xlfn.TEXTJOIN(", ", TRUE, _xlfn._xlws.FILTER($S:$S, ($C:$C=C958) * ($P:$P&gt;=DATE(YEAR(P958),MONTH(P958),1)) * ($P:$P&lt;=EOMONTH(P958,0)))), "")</f>
        <v>Fractura de otros huesos metacarpianos</v>
      </c>
    </row>
    <row r="959" spans="1:25" x14ac:dyDescent="0.25">
      <c r="A959" s="83">
        <v>952</v>
      </c>
      <c r="B959" s="111" t="s">
        <v>26038</v>
      </c>
      <c r="C959" s="159" t="str">
        <f>_xlfn.XLOOKUP(D959,[1]!Data[CEDULA],[1]!Data[Nombre Completo],"No Existe",0,1)</f>
        <v>SANDY PAULINA PERTUZ SAMPER</v>
      </c>
      <c r="D959" s="162">
        <v>1048290598</v>
      </c>
      <c r="E959" s="139">
        <f>IFERROR(_xlfn.NUMBERVALUE(Data[[#This Row],[CEDULA ]],",","."),_xlfn.NUMBERVALUE(Data[[#This Row],[CEDULA ]],".",","))</f>
        <v>1048290598</v>
      </c>
      <c r="F959" s="139" t="str">
        <f>_xlfn.XLOOKUP(E959,[1]!Data[CEDULA],[1]!Data[CARGO],"No Existe",0,1)</f>
        <v>AUXILIAR</v>
      </c>
      <c r="G959" s="11" t="str">
        <f>_xlfn.XLOOKUP(E959,[1]!Data[CEDULA],[1]!Data[EMPRESA DONDE PRESTA SERVICIO],"No Existe",0,1)</f>
        <v>COMFAMILIAR ATLANTICO</v>
      </c>
      <c r="H959" s="11" t="str">
        <f>_xlfn.XLOOKUP(E959,[1]!Data[CEDULA],[1]!Data[UBICACIÓN],"No Existe",0,1)</f>
        <v>C.R.U</v>
      </c>
      <c r="I959" s="11" t="s">
        <v>25911</v>
      </c>
      <c r="J959" s="111" t="str">
        <f>UPPER(TEXT(Data[[#This Row],[F. INICIO]],"mmmm"))</f>
        <v>OCTUBRE</v>
      </c>
      <c r="K959" s="25">
        <v>7</v>
      </c>
      <c r="L959" s="11" t="s">
        <v>5</v>
      </c>
      <c r="M959" s="11" t="s">
        <v>51</v>
      </c>
      <c r="N959" s="141" t="str">
        <f>_xlfn.XLOOKUP(D959,[1]!Data[CEDULA],[1]!Data[EPS/SURA],"No Existe",0,1)</f>
        <v>SALUD TOTAL</v>
      </c>
      <c r="O959" s="5">
        <f>YEAR(Data[[#This Row],[F. INICIO]])</f>
        <v>2016</v>
      </c>
      <c r="P959" s="26">
        <v>42668</v>
      </c>
      <c r="Q959" s="7">
        <v>31</v>
      </c>
      <c r="R959" s="11" t="s">
        <v>6670</v>
      </c>
      <c r="S959" s="92" t="str">
        <f>IF(Data[[#This Row],[TIPO DE INCAPACIDAD]]="LICENCIA DE PATERNIDAD","Licencia de paternidad",IF(Data[[#This Row],[TIPO DE INCAPACIDAD]]="LICENCIA DE LUTO","Licencia de Luto",_xlfn.IFNA(VLOOKUP(R959,'CIE-10 PARA RIPS'!$A$6:B14124,2,0),"No especificado")))</f>
        <v>Parto por cesarea de emergencia</v>
      </c>
      <c r="T959" t="str">
        <f>IF(P959&lt;&gt;"", IF(P959&gt;0, IF(P959&lt;=DATE(YEAR(P959),MONTH(P959),DAY(P959)), IF(P959&gt;=DATE(YEAR(P959),MONTH(P959),1), IF(K959&gt;10, C959, IF(SUMIFS($K:$K, $C:$C, C959, $P:$P, "&gt;="&amp;DATE(YEAR(P959),MONTH(P959),1), $P:$P, "&lt;="&amp;EOMONTH(P959,0))&gt;10, C959, "")), ""))), "")</f>
        <v/>
      </c>
      <c r="U959" t="str">
        <f>IF(AND(P959&lt;&gt;"", P959&gt;=DATE(YEAR(P959),MONTH(P959),1), SUMIFS($K:$K, $C:$C, C959, $P:$P, "&gt;="&amp;DATE(YEAR(P959),MONTH(P959),1), $P:$P, "&lt;="&amp;EOMONTH(P959,0))&gt;10), K959, "")</f>
        <v/>
      </c>
      <c r="V959" t="str">
        <f>IF(AND(P959&lt;&gt;"", P959&gt;=DATE(YEAR(P959),MONTH(P959),1), SUMIFS($K:$K, $C:$C, C959, $P:$P, "&gt;="&amp;DATE(YEAR(P959),MONTH(P959),1), $P:$P, "&lt;="&amp;EOMONTH(P959,0))&gt;10), YEAR(P959), "")</f>
        <v/>
      </c>
      <c r="W959" t="str">
        <f>IF(AND(P959&lt;&gt;"", P959&gt;=DATE(YEAR(P959),MONTH(P959),1), SUMIFS($K:$K, $C:$C, C959, $P:$P, "&gt;="&amp;DATE(YEAR(P959),MONTH(P959),1), $P:$P, "&lt;="&amp;EOMONTH(P959,0))&gt;10), TEXT(P959, "MMMM"), "")</f>
        <v/>
      </c>
      <c r="X959" t="str" cm="1">
        <f t="array" ref="X959">IF(AND(P959&lt;&gt;"", P959&gt;=DATE(YEAR(P959),MONTH(P959),1), SUMIFS($K:$K, $C:$C, C959, $P:$P, "&gt;="&amp;DATE(YEAR(P959),MONTH(P959),1), $P:$P, "&lt;="&amp;EOMONTH(P959,0))&gt;10), _xlfn.TEXTJOIN(", ", TRUE, _xlfn._xlws.FILTER($R:$R, ($C:$C=C959) * ($P:$P&gt;=DATE(YEAR(P959),MONTH(P959),1)) * ($P:$P&lt;=EOMONTH(P959,0)))), "")</f>
        <v/>
      </c>
      <c r="Y959" t="str" cm="1">
        <f t="array" ref="Y959">IF(AND(P959&lt;&gt;"", P959&gt;=DATE(YEAR(P959),MONTH(P959),1), SUMIFS($K:$K, $C:$C, C959, $P:$P, "&gt;="&amp;DATE(YEAR(P959),MONTH(P959),1), $P:$P, "&lt;="&amp;EOMONTH(P959,0))&gt;10), _xlfn.TEXTJOIN(", ", TRUE, _xlfn._xlws.FILTER($S:$S, ($C:$C=C959) * ($P:$P&gt;=DATE(YEAR(P959),MONTH(P959),1)) * ($P:$P&lt;=EOMONTH(P959,0)))), "")</f>
        <v/>
      </c>
    </row>
    <row r="960" spans="1:25" x14ac:dyDescent="0.25">
      <c r="A960" s="83">
        <v>953</v>
      </c>
      <c r="B960" s="111" t="s">
        <v>26038</v>
      </c>
      <c r="C960" s="159" t="str">
        <f>_xlfn.XLOOKUP(D960,[1]!Data[CEDULA],[1]!Data[Nombre Completo],"No Existe",0,1)</f>
        <v>SANDY PAULINA PERTUZ SAMPER</v>
      </c>
      <c r="D960" s="162">
        <v>1048290598</v>
      </c>
      <c r="E960" s="139">
        <f>IFERROR(_xlfn.NUMBERVALUE(Data[[#This Row],[CEDULA ]],",","."),_xlfn.NUMBERVALUE(Data[[#This Row],[CEDULA ]],".",","))</f>
        <v>1048290598</v>
      </c>
      <c r="F960" s="139" t="str">
        <f>_xlfn.XLOOKUP(E960,[1]!Data[CEDULA],[1]!Data[CARGO],"No Existe",0,1)</f>
        <v>AUXILIAR</v>
      </c>
      <c r="G960" s="11" t="str">
        <f>_xlfn.XLOOKUP(E960,[1]!Data[CEDULA],[1]!Data[EMPRESA DONDE PRESTA SERVICIO],"No Existe",0,1)</f>
        <v>COMFAMILIAR ATLANTICO</v>
      </c>
      <c r="H960" s="11" t="str">
        <f>_xlfn.XLOOKUP(E960,[1]!Data[CEDULA],[1]!Data[UBICACIÓN],"No Existe",0,1)</f>
        <v>C.R.U</v>
      </c>
      <c r="I960" s="11" t="s">
        <v>25911</v>
      </c>
      <c r="J960" s="111" t="str">
        <f>UPPER(TEXT(Data[[#This Row],[F. INICIO]],"mmmm"))</f>
        <v>NOVIEMBRE</v>
      </c>
      <c r="K960" s="25">
        <v>30</v>
      </c>
      <c r="L960" s="11" t="s">
        <v>5</v>
      </c>
      <c r="M960" s="11" t="s">
        <v>51</v>
      </c>
      <c r="N960" s="141" t="str">
        <f>_xlfn.XLOOKUP(D960,[1]!Data[CEDULA],[1]!Data[EPS/SURA],"No Existe",0,1)</f>
        <v>SALUD TOTAL</v>
      </c>
      <c r="O960" s="5">
        <f>YEAR(Data[[#This Row],[F. INICIO]])</f>
        <v>2016</v>
      </c>
      <c r="P960" s="26">
        <v>42675</v>
      </c>
      <c r="Q960" s="7">
        <v>42704</v>
      </c>
      <c r="R960" s="11" t="s">
        <v>6670</v>
      </c>
      <c r="S960" s="92" t="str">
        <f>IF(Data[[#This Row],[TIPO DE INCAPACIDAD]]="LICENCIA DE PATERNIDAD","Licencia de paternidad",IF(Data[[#This Row],[TIPO DE INCAPACIDAD]]="LICENCIA DE LUTO","Licencia de Luto",_xlfn.IFNA(VLOOKUP(R960,'CIE-10 PARA RIPS'!$A$6:B14125,2,0),"No especificado")))</f>
        <v>Parto por cesarea de emergencia</v>
      </c>
      <c r="T960" t="str">
        <f>IF(P960&lt;&gt;"", IF(P960&gt;0, IF(P960&lt;=DATE(YEAR(P960),MONTH(P960),DAY(P960)), IF(P960&gt;=DATE(YEAR(P960),MONTH(P960),1), IF(K960&gt;10, C960, IF(SUMIFS($K:$K, $C:$C, C960, $P:$P, "&gt;="&amp;DATE(YEAR(P960),MONTH(P960),1), $P:$P, "&lt;="&amp;EOMONTH(P960,0))&gt;10, C960, "")), ""))), "")</f>
        <v>SANDY PAULINA PERTUZ SAMPER</v>
      </c>
      <c r="U960">
        <f>IF(AND(P960&lt;&gt;"", P960&gt;=DATE(YEAR(P960),MONTH(P960),1), SUMIFS($K:$K, $C:$C, C960, $P:$P, "&gt;="&amp;DATE(YEAR(P960),MONTH(P960),1), $P:$P, "&lt;="&amp;EOMONTH(P960,0))&gt;10), K960, "")</f>
        <v>30</v>
      </c>
      <c r="V960">
        <f>IF(AND(P960&lt;&gt;"", P960&gt;=DATE(YEAR(P960),MONTH(P960),1), SUMIFS($K:$K, $C:$C, C960, $P:$P, "&gt;="&amp;DATE(YEAR(P960),MONTH(P960),1), $P:$P, "&lt;="&amp;EOMONTH(P960,0))&gt;10), YEAR(P960), "")</f>
        <v>2016</v>
      </c>
      <c r="W960" t="str">
        <f>IF(AND(P960&lt;&gt;"", P960&gt;=DATE(YEAR(P960),MONTH(P960),1), SUMIFS($K:$K, $C:$C, C960, $P:$P, "&gt;="&amp;DATE(YEAR(P960),MONTH(P960),1), $P:$P, "&lt;="&amp;EOMONTH(P960,0))&gt;10), TEXT(P960, "MMMM"), "")</f>
        <v>noviembre</v>
      </c>
      <c r="X960" t="str" cm="1">
        <f t="array" ref="X960">IF(AND(P960&lt;&gt;"", P960&gt;=DATE(YEAR(P960),MONTH(P960),1), SUMIFS($K:$K, $C:$C, C960, $P:$P, "&gt;="&amp;DATE(YEAR(P960),MONTH(P960),1), $P:$P, "&lt;="&amp;EOMONTH(P960,0))&gt;10), _xlfn.TEXTJOIN(", ", TRUE, _xlfn._xlws.FILTER($R:$R, ($C:$C=C960) * ($P:$P&gt;=DATE(YEAR(P960),MONTH(P960),1)) * ($P:$P&lt;=EOMONTH(P960,0)))), "")</f>
        <v>O821</v>
      </c>
      <c r="Y960" t="str" cm="1">
        <f t="array" ref="Y960">IF(AND(P960&lt;&gt;"", P960&gt;=DATE(YEAR(P960),MONTH(P960),1), SUMIFS($K:$K, $C:$C, C960, $P:$P, "&gt;="&amp;DATE(YEAR(P960),MONTH(P960),1), $P:$P, "&lt;="&amp;EOMONTH(P960,0))&gt;10), _xlfn.TEXTJOIN(", ", TRUE, _xlfn._xlws.FILTER($S:$S, ($C:$C=C960) * ($P:$P&gt;=DATE(YEAR(P960),MONTH(P960),1)) * ($P:$P&lt;=EOMONTH(P960,0)))), "")</f>
        <v>Parto por cesarea de emergencia</v>
      </c>
    </row>
    <row r="961" spans="1:25" x14ac:dyDescent="0.25">
      <c r="A961" s="83">
        <v>954</v>
      </c>
      <c r="B961" s="111" t="s">
        <v>26038</v>
      </c>
      <c r="C961" s="159" t="str">
        <f>_xlfn.XLOOKUP(D961,[1]!Data[CEDULA],[1]!Data[Nombre Completo],"No Existe",0,1)</f>
        <v>SANDY PAULINA PERTUZ SAMPER</v>
      </c>
      <c r="D961" s="162">
        <v>1048290598</v>
      </c>
      <c r="E961" s="139">
        <f>IFERROR(_xlfn.NUMBERVALUE(Data[[#This Row],[CEDULA ]],",","."),_xlfn.NUMBERVALUE(Data[[#This Row],[CEDULA ]],".",","))</f>
        <v>1048290598</v>
      </c>
      <c r="F961" s="139" t="str">
        <f>_xlfn.XLOOKUP(E961,[1]!Data[CEDULA],[1]!Data[CARGO],"No Existe",0,1)</f>
        <v>AUXILIAR</v>
      </c>
      <c r="G961" s="11" t="str">
        <f>_xlfn.XLOOKUP(E961,[1]!Data[CEDULA],[1]!Data[EMPRESA DONDE PRESTA SERVICIO],"No Existe",0,1)</f>
        <v>COMFAMILIAR ATLANTICO</v>
      </c>
      <c r="H961" s="11" t="str">
        <f>_xlfn.XLOOKUP(E961,[1]!Data[CEDULA],[1]!Data[UBICACIÓN],"No Existe",0,1)</f>
        <v>C.R.U</v>
      </c>
      <c r="I961" s="11" t="s">
        <v>25911</v>
      </c>
      <c r="J961" s="111" t="str">
        <f>UPPER(TEXT(Data[[#This Row],[F. INICIO]],"mmmm"))</f>
        <v>DICIEMBRE</v>
      </c>
      <c r="K961" s="25">
        <v>31</v>
      </c>
      <c r="L961" s="11" t="s">
        <v>5</v>
      </c>
      <c r="M961" s="11" t="s">
        <v>51</v>
      </c>
      <c r="N961" s="141" t="str">
        <f>_xlfn.XLOOKUP(D961,[1]!Data[CEDULA],[1]!Data[EPS/SURA],"No Existe",0,1)</f>
        <v>SALUD TOTAL</v>
      </c>
      <c r="O961" s="5">
        <f>YEAR(Data[[#This Row],[F. INICIO]])</f>
        <v>2016</v>
      </c>
      <c r="P961" s="26">
        <v>42705</v>
      </c>
      <c r="Q961" s="7">
        <v>42735</v>
      </c>
      <c r="R961" s="11" t="s">
        <v>6670</v>
      </c>
      <c r="S961" s="92" t="str">
        <f>IF(Data[[#This Row],[TIPO DE INCAPACIDAD]]="LICENCIA DE PATERNIDAD","Licencia de paternidad",IF(Data[[#This Row],[TIPO DE INCAPACIDAD]]="LICENCIA DE LUTO","Licencia de Luto",_xlfn.IFNA(VLOOKUP(R961,'CIE-10 PARA RIPS'!$A$6:B14126,2,0),"No especificado")))</f>
        <v>Parto por cesarea de emergencia</v>
      </c>
      <c r="T961" t="str">
        <f>IF(P961&lt;&gt;"", IF(P961&gt;0, IF(P961&lt;=DATE(YEAR(P961),MONTH(P961),DAY(P961)), IF(P961&gt;=DATE(YEAR(P961),MONTH(P961),1), IF(K961&gt;10, C961, IF(SUMIFS($K:$K, $C:$C, C961, $P:$P, "&gt;="&amp;DATE(YEAR(P961),MONTH(P961),1), $P:$P, "&lt;="&amp;EOMONTH(P961,0))&gt;10, C961, "")), ""))), "")</f>
        <v>SANDY PAULINA PERTUZ SAMPER</v>
      </c>
      <c r="U961">
        <f>IF(AND(P961&lt;&gt;"", P961&gt;=DATE(YEAR(P961),MONTH(P961),1), SUMIFS($K:$K, $C:$C, C961, $P:$P, "&gt;="&amp;DATE(YEAR(P961),MONTH(P961),1), $P:$P, "&lt;="&amp;EOMONTH(P961,0))&gt;10), K961, "")</f>
        <v>31</v>
      </c>
      <c r="V961">
        <f>IF(AND(P961&lt;&gt;"", P961&gt;=DATE(YEAR(P961),MONTH(P961),1), SUMIFS($K:$K, $C:$C, C961, $P:$P, "&gt;="&amp;DATE(YEAR(P961),MONTH(P961),1), $P:$P, "&lt;="&amp;EOMONTH(P961,0))&gt;10), YEAR(P961), "")</f>
        <v>2016</v>
      </c>
      <c r="W961" t="str">
        <f>IF(AND(P961&lt;&gt;"", P961&gt;=DATE(YEAR(P961),MONTH(P961),1), SUMIFS($K:$K, $C:$C, C961, $P:$P, "&gt;="&amp;DATE(YEAR(P961),MONTH(P961),1), $P:$P, "&lt;="&amp;EOMONTH(P961,0))&gt;10), TEXT(P961, "MMMM"), "")</f>
        <v>diciembre</v>
      </c>
      <c r="X961" t="str" cm="1">
        <f t="array" ref="X961">IF(AND(P961&lt;&gt;"", P961&gt;=DATE(YEAR(P961),MONTH(P961),1), SUMIFS($K:$K, $C:$C, C961, $P:$P, "&gt;="&amp;DATE(YEAR(P961),MONTH(P961),1), $P:$P, "&lt;="&amp;EOMONTH(P961,0))&gt;10), _xlfn.TEXTJOIN(", ", TRUE, _xlfn._xlws.FILTER($R:$R, ($C:$C=C961) * ($P:$P&gt;=DATE(YEAR(P961),MONTH(P961),1)) * ($P:$P&lt;=EOMONTH(P961,0)))), "")</f>
        <v>O821</v>
      </c>
      <c r="Y961" t="str" cm="1">
        <f t="array" ref="Y961">IF(AND(P961&lt;&gt;"", P961&gt;=DATE(YEAR(P961),MONTH(P961),1), SUMIFS($K:$K, $C:$C, C961, $P:$P, "&gt;="&amp;DATE(YEAR(P961),MONTH(P961),1), $P:$P, "&lt;="&amp;EOMONTH(P961,0))&gt;10), _xlfn.TEXTJOIN(", ", TRUE, _xlfn._xlws.FILTER($S:$S, ($C:$C=C961) * ($P:$P&gt;=DATE(YEAR(P961),MONTH(P961),1)) * ($P:$P&lt;=EOMONTH(P961,0)))), "")</f>
        <v>Parto por cesarea de emergencia</v>
      </c>
    </row>
    <row r="962" spans="1:25" x14ac:dyDescent="0.25">
      <c r="A962" s="83">
        <v>955</v>
      </c>
      <c r="B962" s="111" t="s">
        <v>26038</v>
      </c>
      <c r="C962" s="159" t="str">
        <f>_xlfn.XLOOKUP(D962,[1]!Data[CEDULA],[1]!Data[Nombre Completo],"No Existe",0,1)</f>
        <v>GILBERTO RAFAEL HERNANDEZ ARCIA</v>
      </c>
      <c r="D962" s="162">
        <v>9196307</v>
      </c>
      <c r="E962" s="139">
        <f>IFERROR(_xlfn.NUMBERVALUE(Data[[#This Row],[CEDULA ]],",","."),_xlfn.NUMBERVALUE(Data[[#This Row],[CEDULA ]],".",","))</f>
        <v>9196307</v>
      </c>
      <c r="F962" s="139" t="str">
        <f>_xlfn.XLOOKUP(E962,[1]!Data[CEDULA],[1]!Data[CARGO],"No Existe",0,1)</f>
        <v>OFICIOS VARIOS</v>
      </c>
      <c r="G962" s="11" t="str">
        <f>_xlfn.XLOOKUP(E962,[1]!Data[CEDULA],[1]!Data[EMPRESA DONDE PRESTA SERVICIO],"No Existe",0,1)</f>
        <v>COMFAMILIAR ATLANTICO</v>
      </c>
      <c r="H962" s="11" t="str">
        <f>_xlfn.XLOOKUP(E962,[1]!Data[CEDULA],[1]!Data[UBICACIÓN],"No Existe",0,1)</f>
        <v>CENTRO RECREACIONAL TURIPANA</v>
      </c>
      <c r="I962" s="11" t="s">
        <v>25912</v>
      </c>
      <c r="J962" s="111" t="str">
        <f>UPPER(TEXT(Data[[#This Row],[F. INICIO]],"mmmm"))</f>
        <v>OCTUBRE</v>
      </c>
      <c r="K962" s="25">
        <v>1</v>
      </c>
      <c r="L962" s="11" t="s">
        <v>5</v>
      </c>
      <c r="M962" s="11" t="s">
        <v>25630</v>
      </c>
      <c r="N962" s="141" t="str">
        <f>_xlfn.XLOOKUP(D962,[1]!Data[CEDULA],[1]!Data[EPS/SURA],"No Existe",0,1)</f>
        <v>SALUD TOTAL</v>
      </c>
      <c r="O962" s="5">
        <f>YEAR(Data[[#This Row],[F. INICIO]])</f>
        <v>2016</v>
      </c>
      <c r="P962" s="26">
        <v>42657</v>
      </c>
      <c r="Q962" s="7" t="s">
        <v>12454</v>
      </c>
      <c r="R962" s="11" t="s">
        <v>8547</v>
      </c>
      <c r="S962" s="92" t="str">
        <f>IF(Data[[#This Row],[TIPO DE INCAPACIDAD]]="LICENCIA DE PATERNIDAD","Licencia de paternidad",IF(Data[[#This Row],[TIPO DE INCAPACIDAD]]="LICENCIA DE LUTO","Licencia de Luto",_xlfn.IFNA(VLOOKUP(R962,'CIE-10 PARA RIPS'!$A$6:B14127,2,0),"No especificado")))</f>
        <v>Otras gastritis</v>
      </c>
      <c r="T962" t="str">
        <f>IF(P962&lt;&gt;"", IF(P962&gt;0, IF(P962&lt;=DATE(YEAR(P962),MONTH(P962),DAY(P962)), IF(P962&gt;=DATE(YEAR(P962),MONTH(P962),1), IF(K962&gt;10, C962, IF(SUMIFS($K:$K, $C:$C, C962, $P:$P, "&gt;="&amp;DATE(YEAR(P962),MONTH(P962),1), $P:$P, "&lt;="&amp;EOMONTH(P962,0))&gt;10, C962, "")), ""))), "")</f>
        <v/>
      </c>
      <c r="U962" t="str">
        <f>IF(AND(P962&lt;&gt;"", P962&gt;=DATE(YEAR(P962),MONTH(P962),1), SUMIFS($K:$K, $C:$C, C962, $P:$P, "&gt;="&amp;DATE(YEAR(P962),MONTH(P962),1), $P:$P, "&lt;="&amp;EOMONTH(P962,0))&gt;10), K962, "")</f>
        <v/>
      </c>
      <c r="V962" t="str">
        <f>IF(AND(P962&lt;&gt;"", P962&gt;=DATE(YEAR(P962),MONTH(P962),1), SUMIFS($K:$K, $C:$C, C962, $P:$P, "&gt;="&amp;DATE(YEAR(P962),MONTH(P962),1), $P:$P, "&lt;="&amp;EOMONTH(P962,0))&gt;10), YEAR(P962), "")</f>
        <v/>
      </c>
      <c r="W962" t="str">
        <f>IF(AND(P962&lt;&gt;"", P962&gt;=DATE(YEAR(P962),MONTH(P962),1), SUMIFS($K:$K, $C:$C, C962, $P:$P, "&gt;="&amp;DATE(YEAR(P962),MONTH(P962),1), $P:$P, "&lt;="&amp;EOMONTH(P962,0))&gt;10), TEXT(P962, "MMMM"), "")</f>
        <v/>
      </c>
      <c r="X962" t="str" cm="1">
        <f t="array" ref="X962">IF(AND(P962&lt;&gt;"", P962&gt;=DATE(YEAR(P962),MONTH(P962),1), SUMIFS($K:$K, $C:$C, C962, $P:$P, "&gt;="&amp;DATE(YEAR(P962),MONTH(P962),1), $P:$P, "&lt;="&amp;EOMONTH(P962,0))&gt;10), _xlfn.TEXTJOIN(", ", TRUE, _xlfn._xlws.FILTER($R:$R, ($C:$C=C962) * ($P:$P&gt;=DATE(YEAR(P962),MONTH(P962),1)) * ($P:$P&lt;=EOMONTH(P962,0)))), "")</f>
        <v/>
      </c>
      <c r="Y962" t="str" cm="1">
        <f t="array" ref="Y962">IF(AND(P962&lt;&gt;"", P962&gt;=DATE(YEAR(P962),MONTH(P962),1), SUMIFS($K:$K, $C:$C, C962, $P:$P, "&gt;="&amp;DATE(YEAR(P962),MONTH(P962),1), $P:$P, "&lt;="&amp;EOMONTH(P962,0))&gt;10), _xlfn.TEXTJOIN(", ", TRUE, _xlfn._xlws.FILTER($S:$S, ($C:$C=C962) * ($P:$P&gt;=DATE(YEAR(P962),MONTH(P962),1)) * ($P:$P&lt;=EOMONTH(P962,0)))), "")</f>
        <v/>
      </c>
    </row>
    <row r="963" spans="1:25" x14ac:dyDescent="0.25">
      <c r="A963" s="83">
        <v>956</v>
      </c>
      <c r="B963" s="111" t="s">
        <v>26038</v>
      </c>
      <c r="C963" s="159" t="str">
        <f>_xlfn.XLOOKUP(D963,[1]!Data[CEDULA],[1]!Data[Nombre Completo],"No Existe",0,1)</f>
        <v>GILBERTO RAFAEL HERNANDEZ ARCIA</v>
      </c>
      <c r="D963" s="162">
        <v>9196307</v>
      </c>
      <c r="E963" s="139">
        <f>IFERROR(_xlfn.NUMBERVALUE(Data[[#This Row],[CEDULA ]],",","."),_xlfn.NUMBERVALUE(Data[[#This Row],[CEDULA ]],".",","))</f>
        <v>9196307</v>
      </c>
      <c r="F963" s="139" t="str">
        <f>_xlfn.XLOOKUP(E963,[1]!Data[CEDULA],[1]!Data[CARGO],"No Existe",0,1)</f>
        <v>OFICIOS VARIOS</v>
      </c>
      <c r="G963" s="11" t="str">
        <f>_xlfn.XLOOKUP(E963,[1]!Data[CEDULA],[1]!Data[EMPRESA DONDE PRESTA SERVICIO],"No Existe",0,1)</f>
        <v>COMFAMILIAR ATLANTICO</v>
      </c>
      <c r="H963" s="11" t="str">
        <f>_xlfn.XLOOKUP(E963,[1]!Data[CEDULA],[1]!Data[UBICACIÓN],"No Existe",0,1)</f>
        <v>CENTRO RECREACIONAL TURIPANA</v>
      </c>
      <c r="I963" s="11" t="s">
        <v>25912</v>
      </c>
      <c r="J963" s="111" t="str">
        <f>UPPER(TEXT(Data[[#This Row],[F. INICIO]],"mmmm"))</f>
        <v>OCTUBRE</v>
      </c>
      <c r="K963" s="25">
        <v>2</v>
      </c>
      <c r="L963" s="11" t="s">
        <v>5</v>
      </c>
      <c r="M963" s="11" t="s">
        <v>25630</v>
      </c>
      <c r="N963" s="141" t="str">
        <f>_xlfn.XLOOKUP(D963,[1]!Data[CEDULA],[1]!Data[EPS/SURA],"No Existe",0,1)</f>
        <v>SALUD TOTAL</v>
      </c>
      <c r="O963" s="5">
        <f>YEAR(Data[[#This Row],[F. INICIO]])</f>
        <v>2016</v>
      </c>
      <c r="P963" s="26">
        <v>42655</v>
      </c>
      <c r="Q963" s="7">
        <v>42657</v>
      </c>
      <c r="R963" s="11" t="s">
        <v>55</v>
      </c>
      <c r="S963" s="92" t="str">
        <f>IF(Data[[#This Row],[TIPO DE INCAPACIDAD]]="LICENCIA DE PATERNIDAD","Licencia de paternidad",IF(Data[[#This Row],[TIPO DE INCAPACIDAD]]="LICENCIA DE LUTO","Licencia de Luto",_xlfn.IFNA(VLOOKUP(R963,'CIE-10 PARA RIPS'!$A$6:B14128,2,0),"No especificado")))</f>
        <v>Gastritis, no especificada</v>
      </c>
      <c r="T963" t="str">
        <f>IF(P963&lt;&gt;"", IF(P963&gt;0, IF(P963&lt;=DATE(YEAR(P963),MONTH(P963),DAY(P963)), IF(P963&gt;=DATE(YEAR(P963),MONTH(P963),1), IF(K963&gt;10, C963, IF(SUMIFS($K:$K, $C:$C, C963, $P:$P, "&gt;="&amp;DATE(YEAR(P963),MONTH(P963),1), $P:$P, "&lt;="&amp;EOMONTH(P963,0))&gt;10, C963, "")), ""))), "")</f>
        <v/>
      </c>
      <c r="U963" t="str">
        <f>IF(AND(P963&lt;&gt;"", P963&gt;=DATE(YEAR(P963),MONTH(P963),1), SUMIFS($K:$K, $C:$C, C963, $P:$P, "&gt;="&amp;DATE(YEAR(P963),MONTH(P963),1), $P:$P, "&lt;="&amp;EOMONTH(P963,0))&gt;10), K963, "")</f>
        <v/>
      </c>
      <c r="V963" t="str">
        <f>IF(AND(P963&lt;&gt;"", P963&gt;=DATE(YEAR(P963),MONTH(P963),1), SUMIFS($K:$K, $C:$C, C963, $P:$P, "&gt;="&amp;DATE(YEAR(P963),MONTH(P963),1), $P:$P, "&lt;="&amp;EOMONTH(P963,0))&gt;10), YEAR(P963), "")</f>
        <v/>
      </c>
      <c r="W963" t="str">
        <f>IF(AND(P963&lt;&gt;"", P963&gt;=DATE(YEAR(P963),MONTH(P963),1), SUMIFS($K:$K, $C:$C, C963, $P:$P, "&gt;="&amp;DATE(YEAR(P963),MONTH(P963),1), $P:$P, "&lt;="&amp;EOMONTH(P963,0))&gt;10), TEXT(P963, "MMMM"), "")</f>
        <v/>
      </c>
      <c r="X963" t="str" cm="1">
        <f t="array" ref="X963">IF(AND(P963&lt;&gt;"", P963&gt;=DATE(YEAR(P963),MONTH(P963),1), SUMIFS($K:$K, $C:$C, C963, $P:$P, "&gt;="&amp;DATE(YEAR(P963),MONTH(P963),1), $P:$P, "&lt;="&amp;EOMONTH(P963,0))&gt;10), _xlfn.TEXTJOIN(", ", TRUE, _xlfn._xlws.FILTER($R:$R, ($C:$C=C963) * ($P:$P&gt;=DATE(YEAR(P963),MONTH(P963),1)) * ($P:$P&lt;=EOMONTH(P963,0)))), "")</f>
        <v/>
      </c>
      <c r="Y963" t="str" cm="1">
        <f t="array" ref="Y963">IF(AND(P963&lt;&gt;"", P963&gt;=DATE(YEAR(P963),MONTH(P963),1), SUMIFS($K:$K, $C:$C, C963, $P:$P, "&gt;="&amp;DATE(YEAR(P963),MONTH(P963),1), $P:$P, "&lt;="&amp;EOMONTH(P963,0))&gt;10), _xlfn.TEXTJOIN(", ", TRUE, _xlfn._xlws.FILTER($S:$S, ($C:$C=C963) * ($P:$P&gt;=DATE(YEAR(P963),MONTH(P963),1)) * ($P:$P&lt;=EOMONTH(P963,0)))), "")</f>
        <v/>
      </c>
    </row>
    <row r="964" spans="1:25" x14ac:dyDescent="0.25">
      <c r="A964" s="83">
        <v>957</v>
      </c>
      <c r="B964" s="111" t="s">
        <v>26038</v>
      </c>
      <c r="C964" s="159" t="str">
        <f>_xlfn.XLOOKUP(D964,[1]!Data[CEDULA],[1]!Data[Nombre Completo],"No Existe",0,1)</f>
        <v>DARLINE ISABEL REDONDO HERNANDEZ</v>
      </c>
      <c r="D964" s="162">
        <v>22512113</v>
      </c>
      <c r="E964" s="139">
        <f>IFERROR(_xlfn.NUMBERVALUE(Data[[#This Row],[CEDULA ]],",","."),_xlfn.NUMBERVALUE(Data[[#This Row],[CEDULA ]],".",","))</f>
        <v>22512113</v>
      </c>
      <c r="F964" s="139" t="str">
        <f>_xlfn.XLOOKUP(E964,[1]!Data[CEDULA],[1]!Data[CARGO],"No Existe",0,1)</f>
        <v>RECEPCIONISTA</v>
      </c>
      <c r="G964" s="11" t="str">
        <f>_xlfn.XLOOKUP(E964,[1]!Data[CEDULA],[1]!Data[EMPRESA DONDE PRESTA SERVICIO],"No Existe",0,1)</f>
        <v>COMFAMILIAR ATLANTICO</v>
      </c>
      <c r="H964" s="11" t="str">
        <f>_xlfn.XLOOKUP(E964,[1]!Data[CEDULA],[1]!Data[UBICACIÓN],"No Existe",0,1)</f>
        <v>CENTRO RECREACIONAL TURIPANA</v>
      </c>
      <c r="I964" s="11" t="s">
        <v>25911</v>
      </c>
      <c r="J964" s="111" t="str">
        <f>UPPER(TEXT(Data[[#This Row],[F. INICIO]],"mmmm"))</f>
        <v>OCTUBRE</v>
      </c>
      <c r="K964" s="25">
        <v>10</v>
      </c>
      <c r="L964" s="11" t="s">
        <v>5</v>
      </c>
      <c r="M964" s="11" t="s">
        <v>25630</v>
      </c>
      <c r="N964" s="141" t="str">
        <f>_xlfn.XLOOKUP(D964,[1]!Data[CEDULA],[1]!Data[EPS/SURA],"No Existe",0,1)</f>
        <v>SALUD TOTAL</v>
      </c>
      <c r="O964" s="5">
        <f>YEAR(Data[[#This Row],[F. INICIO]])</f>
        <v>2016</v>
      </c>
      <c r="P964" s="26">
        <v>42661</v>
      </c>
      <c r="Q964" s="7">
        <v>42670</v>
      </c>
      <c r="R964" s="11" t="s">
        <v>565</v>
      </c>
      <c r="S964" s="92" t="str">
        <f>IF(Data[[#This Row],[TIPO DE INCAPACIDAD]]="LICENCIA DE PATERNIDAD","Licencia de paternidad",IF(Data[[#This Row],[TIPO DE INCAPACIDAD]]="LICENCIA DE LUTO","Licencia de Luto",_xlfn.IFNA(VLOOKUP(R964,'CIE-10 PARA RIPS'!$A$6:B14129,2,0),"No especificado")))</f>
        <v>Supervision de embarazo con historia de esterilidad</v>
      </c>
      <c r="T964" t="str">
        <f>IF(P964&lt;&gt;"", IF(P964&gt;0, IF(P964&lt;=DATE(YEAR(P964),MONTH(P964),DAY(P964)), IF(P964&gt;=DATE(YEAR(P964),MONTH(P964),1), IF(K964&gt;10, C964, IF(SUMIFS($K:$K, $C:$C, C964, $P:$P, "&gt;="&amp;DATE(YEAR(P964),MONTH(P964),1), $P:$P, "&lt;="&amp;EOMONTH(P964,0))&gt;10, C964, "")), ""))), "")</f>
        <v/>
      </c>
      <c r="U964" t="str">
        <f>IF(AND(P964&lt;&gt;"", P964&gt;=DATE(YEAR(P964),MONTH(P964),1), SUMIFS($K:$K, $C:$C, C964, $P:$P, "&gt;="&amp;DATE(YEAR(P964),MONTH(P964),1), $P:$P, "&lt;="&amp;EOMONTH(P964,0))&gt;10), K964, "")</f>
        <v/>
      </c>
      <c r="V964" t="str">
        <f>IF(AND(P964&lt;&gt;"", P964&gt;=DATE(YEAR(P964),MONTH(P964),1), SUMIFS($K:$K, $C:$C, C964, $P:$P, "&gt;="&amp;DATE(YEAR(P964),MONTH(P964),1), $P:$P, "&lt;="&amp;EOMONTH(P964,0))&gt;10), YEAR(P964), "")</f>
        <v/>
      </c>
      <c r="W964" t="str">
        <f>IF(AND(P964&lt;&gt;"", P964&gt;=DATE(YEAR(P964),MONTH(P964),1), SUMIFS($K:$K, $C:$C, C964, $P:$P, "&gt;="&amp;DATE(YEAR(P964),MONTH(P964),1), $P:$P, "&lt;="&amp;EOMONTH(P964,0))&gt;10), TEXT(P964, "MMMM"), "")</f>
        <v/>
      </c>
      <c r="X964" t="str" cm="1">
        <f t="array" ref="X964">IF(AND(P964&lt;&gt;"", P964&gt;=DATE(YEAR(P964),MONTH(P964),1), SUMIFS($K:$K, $C:$C, C964, $P:$P, "&gt;="&amp;DATE(YEAR(P964),MONTH(P964),1), $P:$P, "&lt;="&amp;EOMONTH(P964,0))&gt;10), _xlfn.TEXTJOIN(", ", TRUE, _xlfn._xlws.FILTER($R:$R, ($C:$C=C964) * ($P:$P&gt;=DATE(YEAR(P964),MONTH(P964),1)) * ($P:$P&lt;=EOMONTH(P964,0)))), "")</f>
        <v/>
      </c>
      <c r="Y964" t="str" cm="1">
        <f t="array" ref="Y964">IF(AND(P964&lt;&gt;"", P964&gt;=DATE(YEAR(P964),MONTH(P964),1), SUMIFS($K:$K, $C:$C, C964, $P:$P, "&gt;="&amp;DATE(YEAR(P964),MONTH(P964),1), $P:$P, "&lt;="&amp;EOMONTH(P964,0))&gt;10), _xlfn.TEXTJOIN(", ", TRUE, _xlfn._xlws.FILTER($S:$S, ($C:$C=C964) * ($P:$P&gt;=DATE(YEAR(P964),MONTH(P964),1)) * ($P:$P&lt;=EOMONTH(P964,0)))), "")</f>
        <v/>
      </c>
    </row>
    <row r="965" spans="1:25" x14ac:dyDescent="0.25">
      <c r="A965" s="83">
        <v>958</v>
      </c>
      <c r="B965" s="111" t="s">
        <v>26038</v>
      </c>
      <c r="C965" s="159" t="str">
        <f>_xlfn.XLOOKUP(D965,[1]!Data[CEDULA],[1]!Data[Nombre Completo],"No Existe",0,1)</f>
        <v>YESID ROBERTO FIERRO GOMEZ</v>
      </c>
      <c r="D965" s="162">
        <v>8774378</v>
      </c>
      <c r="E965" s="139">
        <f>IFERROR(_xlfn.NUMBERVALUE(Data[[#This Row],[CEDULA ]],",","."),_xlfn.NUMBERVALUE(Data[[#This Row],[CEDULA ]],".",","))</f>
        <v>8774378</v>
      </c>
      <c r="F965" s="139" t="str">
        <f>_xlfn.XLOOKUP(E965,[1]!Data[CEDULA],[1]!Data[CARGO],"No Existe",0,1)</f>
        <v>EMPACADOR</v>
      </c>
      <c r="G965" s="11" t="str">
        <f>_xlfn.XLOOKUP(E965,[1]!Data[CEDULA],[1]!Data[EMPRESA DONDE PRESTA SERVICIO],"No Existe",0,1)</f>
        <v>COMFAMILIAR ATLANTICO</v>
      </c>
      <c r="H965" s="11" t="str">
        <f>_xlfn.XLOOKUP(E965,[1]!Data[CEDULA],[1]!Data[UBICACIÓN],"No Existe",0,1)</f>
        <v>CENTRO DE PROCESAMIENTO</v>
      </c>
      <c r="I965" s="11" t="s">
        <v>25912</v>
      </c>
      <c r="J965" s="111" t="str">
        <f>UPPER(TEXT(Data[[#This Row],[F. INICIO]],"mmmm"))</f>
        <v>OCTUBRE</v>
      </c>
      <c r="K965" s="25">
        <v>10</v>
      </c>
      <c r="L965" s="11" t="s">
        <v>5</v>
      </c>
      <c r="M965" s="11" t="s">
        <v>25630</v>
      </c>
      <c r="N965" s="141" t="str">
        <f>_xlfn.XLOOKUP(D965,[1]!Data[CEDULA],[1]!Data[EPS/SURA],"No Existe",0,1)</f>
        <v>SALUD TOTAL</v>
      </c>
      <c r="O965" s="5">
        <f>YEAR(Data[[#This Row],[F. INICIO]])</f>
        <v>2016</v>
      </c>
      <c r="P965" s="26">
        <v>42644</v>
      </c>
      <c r="Q965" s="7">
        <v>42653</v>
      </c>
      <c r="R965" s="11" t="s">
        <v>5041</v>
      </c>
      <c r="S965" s="92" t="str">
        <f>IF(Data[[#This Row],[TIPO DE INCAPACIDAD]]="LICENCIA DE PATERNIDAD","Licencia de paternidad",IF(Data[[#This Row],[TIPO DE INCAPACIDAD]]="LICENCIA DE LUTO","Licencia de Luto",_xlfn.IFNA(VLOOKUP(R965,'CIE-10 PARA RIPS'!$A$6:B14130,2,0),"No especificado")))</f>
        <v>Fractura de la epifisis superior del humero</v>
      </c>
      <c r="T965" t="str">
        <f>IF(P965&lt;&gt;"", IF(P965&gt;0, IF(P965&lt;=DATE(YEAR(P965),MONTH(P965),DAY(P965)), IF(P965&gt;=DATE(YEAR(P965),MONTH(P965),1), IF(K965&gt;10, C965, IF(SUMIFS($K:$K, $C:$C, C965, $P:$P, "&gt;="&amp;DATE(YEAR(P965),MONTH(P965),1), $P:$P, "&lt;="&amp;EOMONTH(P965,0))&gt;10, C965, "")), ""))), "")</f>
        <v/>
      </c>
      <c r="U965" t="str">
        <f>IF(AND(P965&lt;&gt;"", P965&gt;=DATE(YEAR(P965),MONTH(P965),1), SUMIFS($K:$K, $C:$C, C965, $P:$P, "&gt;="&amp;DATE(YEAR(P965),MONTH(P965),1), $P:$P, "&lt;="&amp;EOMONTH(P965,0))&gt;10), K965, "")</f>
        <v/>
      </c>
      <c r="V965" t="str">
        <f>IF(AND(P965&lt;&gt;"", P965&gt;=DATE(YEAR(P965),MONTH(P965),1), SUMIFS($K:$K, $C:$C, C965, $P:$P, "&gt;="&amp;DATE(YEAR(P965),MONTH(P965),1), $P:$P, "&lt;="&amp;EOMONTH(P965,0))&gt;10), YEAR(P965), "")</f>
        <v/>
      </c>
      <c r="W965" t="str">
        <f>IF(AND(P965&lt;&gt;"", P965&gt;=DATE(YEAR(P965),MONTH(P965),1), SUMIFS($K:$K, $C:$C, C965, $P:$P, "&gt;="&amp;DATE(YEAR(P965),MONTH(P965),1), $P:$P, "&lt;="&amp;EOMONTH(P965,0))&gt;10), TEXT(P965, "MMMM"), "")</f>
        <v/>
      </c>
      <c r="X965" t="str" cm="1">
        <f t="array" ref="X965">IF(AND(P965&lt;&gt;"", P965&gt;=DATE(YEAR(P965),MONTH(P965),1), SUMIFS($K:$K, $C:$C, C965, $P:$P, "&gt;="&amp;DATE(YEAR(P965),MONTH(P965),1), $P:$P, "&lt;="&amp;EOMONTH(P965,0))&gt;10), _xlfn.TEXTJOIN(", ", TRUE, _xlfn._xlws.FILTER($R:$R, ($C:$C=C965) * ($P:$P&gt;=DATE(YEAR(P965),MONTH(P965),1)) * ($P:$P&lt;=EOMONTH(P965,0)))), "")</f>
        <v/>
      </c>
      <c r="Y965" t="str" cm="1">
        <f t="array" ref="Y965">IF(AND(P965&lt;&gt;"", P965&gt;=DATE(YEAR(P965),MONTH(P965),1), SUMIFS($K:$K, $C:$C, C965, $P:$P, "&gt;="&amp;DATE(YEAR(P965),MONTH(P965),1), $P:$P, "&lt;="&amp;EOMONTH(P965,0))&gt;10), _xlfn.TEXTJOIN(", ", TRUE, _xlfn._xlws.FILTER($S:$S, ($C:$C=C965) * ($P:$P&gt;=DATE(YEAR(P965),MONTH(P965),1)) * ($P:$P&lt;=EOMONTH(P965,0)))), "")</f>
        <v/>
      </c>
    </row>
    <row r="966" spans="1:25" x14ac:dyDescent="0.25">
      <c r="A966" s="83">
        <v>959</v>
      </c>
      <c r="B966" s="111" t="s">
        <v>26038</v>
      </c>
      <c r="C966" s="159" t="str">
        <f>_xlfn.XLOOKUP(D966,[1]!Data[CEDULA],[1]!Data[Nombre Completo],"No Existe",0,1)</f>
        <v>JOSE FARID DE LA CRUZ MORANTE</v>
      </c>
      <c r="D966" s="162">
        <v>1088333361</v>
      </c>
      <c r="E966" s="139">
        <f>IFERROR(_xlfn.NUMBERVALUE(Data[[#This Row],[CEDULA ]],",","."),_xlfn.NUMBERVALUE(Data[[#This Row],[CEDULA ]],".",","))</f>
        <v>1088333361</v>
      </c>
      <c r="F966" s="139" t="str">
        <f>_xlfn.XLOOKUP(E966,[1]!Data[CEDULA],[1]!Data[CARGO],"No Existe",0,1)</f>
        <v>SUPERNUMERARIO(A)</v>
      </c>
      <c r="G966" s="11" t="str">
        <f>_xlfn.XLOOKUP(E966,[1]!Data[CEDULA],[1]!Data[EMPRESA DONDE PRESTA SERVICIO],"No Existe",0,1)</f>
        <v>COMFAMILIAR ATLANTICO</v>
      </c>
      <c r="H966" s="11" t="str">
        <f>_xlfn.XLOOKUP(E966,[1]!Data[CEDULA],[1]!Data[UBICACIÓN],"No Existe",0,1)</f>
        <v>TURIPANA</v>
      </c>
      <c r="I966" s="11" t="s">
        <v>25912</v>
      </c>
      <c r="J966" s="111" t="str">
        <f>UPPER(TEXT(Data[[#This Row],[F. INICIO]],"mmmm"))</f>
        <v>JUNIO</v>
      </c>
      <c r="K966" s="25">
        <v>3</v>
      </c>
      <c r="L966" s="11" t="s">
        <v>5</v>
      </c>
      <c r="M966" s="11" t="s">
        <v>25630</v>
      </c>
      <c r="N966" s="141" t="str">
        <f>_xlfn.XLOOKUP(D966,[1]!Data[CEDULA],[1]!Data[EPS/SURA],"No Existe",0,1)</f>
        <v>SALUD TOTAL</v>
      </c>
      <c r="O966" s="5">
        <f>YEAR(Data[[#This Row],[F. INICIO]])</f>
        <v>2016</v>
      </c>
      <c r="P966" s="26">
        <v>42542</v>
      </c>
      <c r="Q966" s="7">
        <v>42544</v>
      </c>
      <c r="R966" s="24" t="s">
        <v>7682</v>
      </c>
      <c r="S966" s="92" t="str">
        <f>IF(Data[[#This Row],[TIPO DE INCAPACIDAD]]="LICENCIA DE PATERNIDAD","Licencia de paternidad",IF(Data[[#This Row],[TIPO DE INCAPACIDAD]]="LICENCIA DE LUTO","Licencia de Luto",_xlfn.IFNA(VLOOKUP(R966,'CIE-10 PARA RIPS'!$A$6:B14131,2,0),"No especificado")))</f>
        <v>Lumbago no especificado</v>
      </c>
      <c r="T966" t="str">
        <f>IF(P966&lt;&gt;"", IF(P966&gt;0, IF(P966&lt;=DATE(YEAR(P966),MONTH(P966),DAY(P966)), IF(P966&gt;=DATE(YEAR(P966),MONTH(P966),1), IF(K966&gt;10, C966, IF(SUMIFS($K:$K, $C:$C, C966, $P:$P, "&gt;="&amp;DATE(YEAR(P966),MONTH(P966),1), $P:$P, "&lt;="&amp;EOMONTH(P966,0))&gt;10, C966, "")), ""))), "")</f>
        <v/>
      </c>
      <c r="U966" t="str">
        <f>IF(AND(P966&lt;&gt;"", P966&gt;=DATE(YEAR(P966),MONTH(P966),1), SUMIFS($K:$K, $C:$C, C966, $P:$P, "&gt;="&amp;DATE(YEAR(P966),MONTH(P966),1), $P:$P, "&lt;="&amp;EOMONTH(P966,0))&gt;10), K966, "")</f>
        <v/>
      </c>
      <c r="V966" t="str">
        <f>IF(AND(P966&lt;&gt;"", P966&gt;=DATE(YEAR(P966),MONTH(P966),1), SUMIFS($K:$K, $C:$C, C966, $P:$P, "&gt;="&amp;DATE(YEAR(P966),MONTH(P966),1), $P:$P, "&lt;="&amp;EOMONTH(P966,0))&gt;10), YEAR(P966), "")</f>
        <v/>
      </c>
      <c r="W966" t="str">
        <f>IF(AND(P966&lt;&gt;"", P966&gt;=DATE(YEAR(P966),MONTH(P966),1), SUMIFS($K:$K, $C:$C, C966, $P:$P, "&gt;="&amp;DATE(YEAR(P966),MONTH(P966),1), $P:$P, "&lt;="&amp;EOMONTH(P966,0))&gt;10), TEXT(P966, "MMMM"), "")</f>
        <v/>
      </c>
      <c r="X966" t="str" cm="1">
        <f t="array" ref="X966">IF(AND(P966&lt;&gt;"", P966&gt;=DATE(YEAR(P966),MONTH(P966),1), SUMIFS($K:$K, $C:$C, C966, $P:$P, "&gt;="&amp;DATE(YEAR(P966),MONTH(P966),1), $P:$P, "&lt;="&amp;EOMONTH(P966,0))&gt;10), _xlfn.TEXTJOIN(", ", TRUE, _xlfn._xlws.FILTER($R:$R, ($C:$C=C966) * ($P:$P&gt;=DATE(YEAR(P966),MONTH(P966),1)) * ($P:$P&lt;=EOMONTH(P966,0)))), "")</f>
        <v/>
      </c>
      <c r="Y966" t="str" cm="1">
        <f t="array" ref="Y966">IF(AND(P966&lt;&gt;"", P966&gt;=DATE(YEAR(P966),MONTH(P966),1), SUMIFS($K:$K, $C:$C, C966, $P:$P, "&gt;="&amp;DATE(YEAR(P966),MONTH(P966),1), $P:$P, "&lt;="&amp;EOMONTH(P966,0))&gt;10), _xlfn.TEXTJOIN(", ", TRUE, _xlfn._xlws.FILTER($S:$S, ($C:$C=C966) * ($P:$P&gt;=DATE(YEAR(P966),MONTH(P966),1)) * ($P:$P&lt;=EOMONTH(P966,0)))), "")</f>
        <v/>
      </c>
    </row>
    <row r="967" spans="1:25" ht="30" x14ac:dyDescent="0.25">
      <c r="A967" s="83">
        <v>960</v>
      </c>
      <c r="B967" s="111" t="s">
        <v>26038</v>
      </c>
      <c r="C967" s="159" t="str">
        <f>_xlfn.XLOOKUP(D967,[1]!Data[CEDULA],[1]!Data[Nombre Completo],"No Existe",0,1)</f>
        <v>DARLINE ISABEL REDONDO HERNANDEZ</v>
      </c>
      <c r="D967" s="162">
        <v>22512113</v>
      </c>
      <c r="E967" s="139">
        <f>IFERROR(_xlfn.NUMBERVALUE(Data[[#This Row],[CEDULA ]],",","."),_xlfn.NUMBERVALUE(Data[[#This Row],[CEDULA ]],".",","))</f>
        <v>22512113</v>
      </c>
      <c r="F967" s="139" t="str">
        <f>_xlfn.XLOOKUP(E967,[1]!Data[CEDULA],[1]!Data[CARGO],"No Existe",0,1)</f>
        <v>RECEPCIONISTA</v>
      </c>
      <c r="G967" s="11" t="str">
        <f>_xlfn.XLOOKUP(E967,[1]!Data[CEDULA],[1]!Data[EMPRESA DONDE PRESTA SERVICIO],"No Existe",0,1)</f>
        <v>COMFAMILIAR ATLANTICO</v>
      </c>
      <c r="H967" s="11" t="str">
        <f>_xlfn.XLOOKUP(E967,[1]!Data[CEDULA],[1]!Data[UBICACIÓN],"No Existe",0,1)</f>
        <v>CENTRO RECREACIONAL TURIPANA</v>
      </c>
      <c r="I967" s="11" t="s">
        <v>25911</v>
      </c>
      <c r="J967" s="111" t="str">
        <f>UPPER(TEXT(Data[[#This Row],[F. INICIO]],"mmmm"))</f>
        <v>MAYO</v>
      </c>
      <c r="K967" s="13">
        <v>5</v>
      </c>
      <c r="L967" s="11" t="s">
        <v>5</v>
      </c>
      <c r="M967" s="11" t="s">
        <v>25630</v>
      </c>
      <c r="N967" s="141" t="str">
        <f>_xlfn.XLOOKUP(D967,[1]!Data[CEDULA],[1]!Data[EPS/SURA],"No Existe",0,1)</f>
        <v>SALUD TOTAL</v>
      </c>
      <c r="O967" s="5">
        <f>YEAR(Data[[#This Row],[F. INICIO]])</f>
        <v>2016</v>
      </c>
      <c r="P967" s="26">
        <v>42508</v>
      </c>
      <c r="Q967" s="7">
        <v>42512</v>
      </c>
      <c r="R967" s="11" t="s">
        <v>86</v>
      </c>
      <c r="S967" s="92" t="str">
        <f>IF(Data[[#This Row],[TIPO DE INCAPACIDAD]]="LICENCIA DE PATERNIDAD","Licencia de paternidad",IF(Data[[#This Row],[TIPO DE INCAPACIDAD]]="LICENCIA DE LUTO","Licencia de Luto",_xlfn.IFNA(VLOOKUP(R967,'CIE-10 PARA RIPS'!$A$6:B14132,2,0),"No especificado")))</f>
        <v>Placenta previa con especificacion de que no hubo hemorragia</v>
      </c>
      <c r="T967" t="str">
        <f>IF(P967&lt;&gt;"", IF(P967&gt;0, IF(P967&lt;=DATE(YEAR(P967),MONTH(P967),DAY(P967)), IF(P967&gt;=DATE(YEAR(P967),MONTH(P967),1), IF(K967&gt;10, C967, IF(SUMIFS($K:$K, $C:$C, C967, $P:$P, "&gt;="&amp;DATE(YEAR(P967),MONTH(P967),1), $P:$P, "&lt;="&amp;EOMONTH(P967,0))&gt;10, C967, "")), ""))), "")</f>
        <v>DARLINE ISABEL REDONDO HERNANDEZ</v>
      </c>
      <c r="U967">
        <f>IF(AND(P967&lt;&gt;"", P967&gt;=DATE(YEAR(P967),MONTH(P967),1), SUMIFS($K:$K, $C:$C, C967, $P:$P, "&gt;="&amp;DATE(YEAR(P967),MONTH(P967),1), $P:$P, "&lt;="&amp;EOMONTH(P967,0))&gt;10), K967, "")</f>
        <v>5</v>
      </c>
      <c r="V967">
        <f>IF(AND(P967&lt;&gt;"", P967&gt;=DATE(YEAR(P967),MONTH(P967),1), SUMIFS($K:$K, $C:$C, C967, $P:$P, "&gt;="&amp;DATE(YEAR(P967),MONTH(P967),1), $P:$P, "&lt;="&amp;EOMONTH(P967,0))&gt;10), YEAR(P967), "")</f>
        <v>2016</v>
      </c>
      <c r="W967" t="str">
        <f>IF(AND(P967&lt;&gt;"", P967&gt;=DATE(YEAR(P967),MONTH(P967),1), SUMIFS($K:$K, $C:$C, C967, $P:$P, "&gt;="&amp;DATE(YEAR(P967),MONTH(P967),1), $P:$P, "&lt;="&amp;EOMONTH(P967,0))&gt;10), TEXT(P967, "MMMM"), "")</f>
        <v>mayo</v>
      </c>
      <c r="X967" t="str" cm="1">
        <f t="array" ref="X967">IF(AND(P967&lt;&gt;"", P967&gt;=DATE(YEAR(P967),MONTH(P967),1), SUMIFS($K:$K, $C:$C, C967, $P:$P, "&gt;="&amp;DATE(YEAR(P967),MONTH(P967),1), $P:$P, "&lt;="&amp;EOMONTH(P967,0))&gt;10), _xlfn.TEXTJOIN(", ", TRUE, _xlfn._xlws.FILTER($R:$R, ($C:$C=C967) * ($P:$P&gt;=DATE(YEAR(P967),MONTH(P967),1)) * ($P:$P&lt;=EOMONTH(P967,0)))), "")</f>
        <v>O440, O200, O200, O440</v>
      </c>
      <c r="Y967" t="str" cm="1">
        <f t="array" ref="Y967">IF(AND(P967&lt;&gt;"", P967&gt;=DATE(YEAR(P967),MONTH(P967),1), SUMIFS($K:$K, $C:$C, C967, $P:$P, "&gt;="&amp;DATE(YEAR(P967),MONTH(P967),1), $P:$P, "&lt;="&amp;EOMONTH(P967,0))&gt;10), _xlfn.TEXTJOIN(", ", TRUE, _xlfn._xlws.FILTER($S:$S, ($C:$C=C967) * ($P:$P&gt;=DATE(YEAR(P967),MONTH(P967),1)) * ($P:$P&lt;=EOMONTH(P967,0)))), "")</f>
        <v>Placenta previa con especificacion de que no hubo hemorragia, Amenaza de aborto, Amenaza de aborto, Placenta previa con especificacion de que no hubo hemorragia</v>
      </c>
    </row>
    <row r="968" spans="1:25" x14ac:dyDescent="0.25">
      <c r="A968" s="83">
        <v>961</v>
      </c>
      <c r="B968" s="111" t="s">
        <v>26038</v>
      </c>
      <c r="C968" s="159" t="str">
        <f>_xlfn.XLOOKUP(D968,[1]!Data[CEDULA],[1]!Data[Nombre Completo],"No Existe",0,1)</f>
        <v>DARLINE ISABEL REDONDO HERNANDEZ</v>
      </c>
      <c r="D968" s="162">
        <v>22512113</v>
      </c>
      <c r="E968" s="139">
        <f>IFERROR(_xlfn.NUMBERVALUE(Data[[#This Row],[CEDULA ]],",","."),_xlfn.NUMBERVALUE(Data[[#This Row],[CEDULA ]],".",","))</f>
        <v>22512113</v>
      </c>
      <c r="F968" s="139" t="str">
        <f>_xlfn.XLOOKUP(E968,[1]!Data[CEDULA],[1]!Data[CARGO],"No Existe",0,1)</f>
        <v>RECEPCIONISTA</v>
      </c>
      <c r="G968" s="11" t="str">
        <f>_xlfn.XLOOKUP(E968,[1]!Data[CEDULA],[1]!Data[EMPRESA DONDE PRESTA SERVICIO],"No Existe",0,1)</f>
        <v>COMFAMILIAR ATLANTICO</v>
      </c>
      <c r="H968" s="11" t="str">
        <f>_xlfn.XLOOKUP(E968,[1]!Data[CEDULA],[1]!Data[UBICACIÓN],"No Existe",0,1)</f>
        <v>CENTRO RECREACIONAL TURIPANA</v>
      </c>
      <c r="I968" s="11" t="s">
        <v>25911</v>
      </c>
      <c r="J968" s="111" t="str">
        <f>UPPER(TEXT(Data[[#This Row],[F. INICIO]],"mmmm"))</f>
        <v>MAYO</v>
      </c>
      <c r="K968" s="13">
        <v>5</v>
      </c>
      <c r="L968" s="11" t="s">
        <v>5</v>
      </c>
      <c r="M968" s="11" t="s">
        <v>25630</v>
      </c>
      <c r="N968" s="141" t="str">
        <f>_xlfn.XLOOKUP(D968,[1]!Data[CEDULA],[1]!Data[EPS/SURA],"No Existe",0,1)</f>
        <v>SALUD TOTAL</v>
      </c>
      <c r="O968" s="5">
        <f>YEAR(Data[[#This Row],[F. INICIO]])</f>
        <v>2016</v>
      </c>
      <c r="P968" s="26">
        <v>42492</v>
      </c>
      <c r="Q968" s="7">
        <v>42496</v>
      </c>
      <c r="R968" s="11" t="s">
        <v>70</v>
      </c>
      <c r="S968" s="92" t="str">
        <f>IF(Data[[#This Row],[TIPO DE INCAPACIDAD]]="LICENCIA DE PATERNIDAD","Licencia de paternidad",IF(Data[[#This Row],[TIPO DE INCAPACIDAD]]="LICENCIA DE LUTO","Licencia de Luto",_xlfn.IFNA(VLOOKUP(R968,'CIE-10 PARA RIPS'!$A$6:B14133,2,0),"No especificado")))</f>
        <v>Amenaza de aborto</v>
      </c>
      <c r="T968" t="str">
        <f>IF(P968&lt;&gt;"", IF(P968&gt;0, IF(P968&lt;=DATE(YEAR(P968),MONTH(P968),DAY(P968)), IF(P968&gt;=DATE(YEAR(P968),MONTH(P968),1), IF(K968&gt;10, C968, IF(SUMIFS($K:$K, $C:$C, C968, $P:$P, "&gt;="&amp;DATE(YEAR(P968),MONTH(P968),1), $P:$P, "&lt;="&amp;EOMONTH(P968,0))&gt;10, C968, "")), ""))), "")</f>
        <v>DARLINE ISABEL REDONDO HERNANDEZ</v>
      </c>
      <c r="U968">
        <f>IF(AND(P968&lt;&gt;"", P968&gt;=DATE(YEAR(P968),MONTH(P968),1), SUMIFS($K:$K, $C:$C, C968, $P:$P, "&gt;="&amp;DATE(YEAR(P968),MONTH(P968),1), $P:$P, "&lt;="&amp;EOMONTH(P968,0))&gt;10), K968, "")</f>
        <v>5</v>
      </c>
      <c r="V968">
        <f>IF(AND(P968&lt;&gt;"", P968&gt;=DATE(YEAR(P968),MONTH(P968),1), SUMIFS($K:$K, $C:$C, C968, $P:$P, "&gt;="&amp;DATE(YEAR(P968),MONTH(P968),1), $P:$P, "&lt;="&amp;EOMONTH(P968,0))&gt;10), YEAR(P968), "")</f>
        <v>2016</v>
      </c>
      <c r="W968" t="str">
        <f>IF(AND(P968&lt;&gt;"", P968&gt;=DATE(YEAR(P968),MONTH(P968),1), SUMIFS($K:$K, $C:$C, C968, $P:$P, "&gt;="&amp;DATE(YEAR(P968),MONTH(P968),1), $P:$P, "&lt;="&amp;EOMONTH(P968,0))&gt;10), TEXT(P968, "MMMM"), "")</f>
        <v>mayo</v>
      </c>
      <c r="X968" t="str" cm="1">
        <f t="array" ref="X968">IF(AND(P968&lt;&gt;"", P968&gt;=DATE(YEAR(P968),MONTH(P968),1), SUMIFS($K:$K, $C:$C, C968, $P:$P, "&gt;="&amp;DATE(YEAR(P968),MONTH(P968),1), $P:$P, "&lt;="&amp;EOMONTH(P968,0))&gt;10), _xlfn.TEXTJOIN(", ", TRUE, _xlfn._xlws.FILTER($R:$R, ($C:$C=C968) * ($P:$P&gt;=DATE(YEAR(P968),MONTH(P968),1)) * ($P:$P&lt;=EOMONTH(P968,0)))), "")</f>
        <v>O440, O200, O200, O440</v>
      </c>
      <c r="Y968" t="str" cm="1">
        <f t="array" ref="Y968">IF(AND(P968&lt;&gt;"", P968&gt;=DATE(YEAR(P968),MONTH(P968),1), SUMIFS($K:$K, $C:$C, C968, $P:$P, "&gt;="&amp;DATE(YEAR(P968),MONTH(P968),1), $P:$P, "&lt;="&amp;EOMONTH(P968,0))&gt;10), _xlfn.TEXTJOIN(", ", TRUE, _xlfn._xlws.FILTER($S:$S, ($C:$C=C968) * ($P:$P&gt;=DATE(YEAR(P968),MONTH(P968),1)) * ($P:$P&lt;=EOMONTH(P968,0)))), "")</f>
        <v>Placenta previa con especificacion de que no hubo hemorragia, Amenaza de aborto, Amenaza de aborto, Placenta previa con especificacion de que no hubo hemorragia</v>
      </c>
    </row>
    <row r="969" spans="1:25" x14ac:dyDescent="0.25">
      <c r="A969" s="83">
        <v>962</v>
      </c>
      <c r="B969" s="111" t="s">
        <v>26038</v>
      </c>
      <c r="C969" s="159" t="str">
        <f>_xlfn.XLOOKUP(D969,[1]!Data[CEDULA],[1]!Data[Nombre Completo],"No Existe",0,1)</f>
        <v>DARLINE ISABEL REDONDO HERNANDEZ</v>
      </c>
      <c r="D969" s="162">
        <v>22512113</v>
      </c>
      <c r="E969" s="139">
        <f>IFERROR(_xlfn.NUMBERVALUE(Data[[#This Row],[CEDULA ]],",","."),_xlfn.NUMBERVALUE(Data[[#This Row],[CEDULA ]],".",","))</f>
        <v>22512113</v>
      </c>
      <c r="F969" s="139" t="str">
        <f>_xlfn.XLOOKUP(E969,[1]!Data[CEDULA],[1]!Data[CARGO],"No Existe",0,1)</f>
        <v>RECEPCIONISTA</v>
      </c>
      <c r="G969" s="11" t="str">
        <f>_xlfn.XLOOKUP(E969,[1]!Data[CEDULA],[1]!Data[EMPRESA DONDE PRESTA SERVICIO],"No Existe",0,1)</f>
        <v>COMFAMILIAR ATLANTICO</v>
      </c>
      <c r="H969" s="11" t="str">
        <f>_xlfn.XLOOKUP(E969,[1]!Data[CEDULA],[1]!Data[UBICACIÓN],"No Existe",0,1)</f>
        <v>CENTRO RECREACIONAL TURIPANA</v>
      </c>
      <c r="I969" s="11" t="s">
        <v>25911</v>
      </c>
      <c r="J969" s="111" t="str">
        <f>UPPER(TEXT(Data[[#This Row],[F. INICIO]],"mmmm"))</f>
        <v>ABRIL</v>
      </c>
      <c r="K969" s="13">
        <v>5</v>
      </c>
      <c r="L969" s="11" t="s">
        <v>5</v>
      </c>
      <c r="M969" s="11" t="s">
        <v>25630</v>
      </c>
      <c r="N969" s="141" t="str">
        <f>_xlfn.XLOOKUP(D969,[1]!Data[CEDULA],[1]!Data[EPS/SURA],"No Existe",0,1)</f>
        <v>SALUD TOTAL</v>
      </c>
      <c r="O969" s="5">
        <f>YEAR(Data[[#This Row],[F. INICIO]])</f>
        <v>2016</v>
      </c>
      <c r="P969" s="26">
        <v>42479</v>
      </c>
      <c r="Q969" s="7">
        <v>42483</v>
      </c>
      <c r="R969" s="11" t="s">
        <v>75</v>
      </c>
      <c r="S969" s="92" t="str">
        <f>IF(Data[[#This Row],[TIPO DE INCAPACIDAD]]="LICENCIA DE PATERNIDAD","Licencia de paternidad",IF(Data[[#This Row],[TIPO DE INCAPACIDAD]]="LICENCIA DE LUTO","Licencia de Luto",_xlfn.IFNA(VLOOKUP(R969,'CIE-10 PARA RIPS'!$A$6:B14134,2,0),"No especificado")))</f>
        <v>Dolor pelvico y perineal</v>
      </c>
      <c r="T969" t="str">
        <f>IF(P969&lt;&gt;"", IF(P969&gt;0, IF(P969&lt;=DATE(YEAR(P969),MONTH(P969),DAY(P969)), IF(P969&gt;=DATE(YEAR(P969),MONTH(P969),1), IF(K969&gt;10, C969, IF(SUMIFS($K:$K, $C:$C, C969, $P:$P, "&gt;="&amp;DATE(YEAR(P969),MONTH(P969),1), $P:$P, "&lt;="&amp;EOMONTH(P969,0))&gt;10, C969, "")), ""))), "")</f>
        <v/>
      </c>
      <c r="U969" t="str">
        <f>IF(AND(P969&lt;&gt;"", P969&gt;=DATE(YEAR(P969),MONTH(P969),1), SUMIFS($K:$K, $C:$C, C969, $P:$P, "&gt;="&amp;DATE(YEAR(P969),MONTH(P969),1), $P:$P, "&lt;="&amp;EOMONTH(P969,0))&gt;10), K969, "")</f>
        <v/>
      </c>
      <c r="V969" t="str">
        <f>IF(AND(P969&lt;&gt;"", P969&gt;=DATE(YEAR(P969),MONTH(P969),1), SUMIFS($K:$K, $C:$C, C969, $P:$P, "&gt;="&amp;DATE(YEAR(P969),MONTH(P969),1), $P:$P, "&lt;="&amp;EOMONTH(P969,0))&gt;10), YEAR(P969), "")</f>
        <v/>
      </c>
      <c r="W969" t="str">
        <f>IF(AND(P969&lt;&gt;"", P969&gt;=DATE(YEAR(P969),MONTH(P969),1), SUMIFS($K:$K, $C:$C, C969, $P:$P, "&gt;="&amp;DATE(YEAR(P969),MONTH(P969),1), $P:$P, "&lt;="&amp;EOMONTH(P969,0))&gt;10), TEXT(P969, "MMMM"), "")</f>
        <v/>
      </c>
      <c r="X969" t="str" cm="1">
        <f t="array" ref="X969">IF(AND(P969&lt;&gt;"", P969&gt;=DATE(YEAR(P969),MONTH(P969),1), SUMIFS($K:$K, $C:$C, C969, $P:$P, "&gt;="&amp;DATE(YEAR(P969),MONTH(P969),1), $P:$P, "&lt;="&amp;EOMONTH(P969,0))&gt;10), _xlfn.TEXTJOIN(", ", TRUE, _xlfn._xlws.FILTER($R:$R, ($C:$C=C969) * ($P:$P&gt;=DATE(YEAR(P969),MONTH(P969),1)) * ($P:$P&lt;=EOMONTH(P969,0)))), "")</f>
        <v/>
      </c>
      <c r="Y969" t="str" cm="1">
        <f t="array" ref="Y969">IF(AND(P969&lt;&gt;"", P969&gt;=DATE(YEAR(P969),MONTH(P969),1), SUMIFS($K:$K, $C:$C, C969, $P:$P, "&gt;="&amp;DATE(YEAR(P969),MONTH(P969),1), $P:$P, "&lt;="&amp;EOMONTH(P969,0))&gt;10), _xlfn.TEXTJOIN(", ", TRUE, _xlfn._xlws.FILTER($S:$S, ($C:$C=C969) * ($P:$P&gt;=DATE(YEAR(P969),MONTH(P969),1)) * ($P:$P&lt;=EOMONTH(P969,0)))), "")</f>
        <v/>
      </c>
    </row>
    <row r="970" spans="1:25" x14ac:dyDescent="0.25">
      <c r="A970" s="83">
        <v>963</v>
      </c>
      <c r="B970" s="111" t="s">
        <v>26038</v>
      </c>
      <c r="C970" s="159" t="str">
        <f>_xlfn.XLOOKUP(D970,[1]!Data[CEDULA],[1]!Data[Nombre Completo],"No Existe",0,1)</f>
        <v>DARLINE ISABEL REDONDO HERNANDEZ</v>
      </c>
      <c r="D970" s="162">
        <v>22512113</v>
      </c>
      <c r="E970" s="139">
        <f>IFERROR(_xlfn.NUMBERVALUE(Data[[#This Row],[CEDULA ]],",","."),_xlfn.NUMBERVALUE(Data[[#This Row],[CEDULA ]],".",","))</f>
        <v>22512113</v>
      </c>
      <c r="F970" s="139" t="str">
        <f>_xlfn.XLOOKUP(E970,[1]!Data[CEDULA],[1]!Data[CARGO],"No Existe",0,1)</f>
        <v>RECEPCIONISTA</v>
      </c>
      <c r="G970" s="11" t="str">
        <f>_xlfn.XLOOKUP(E970,[1]!Data[CEDULA],[1]!Data[EMPRESA DONDE PRESTA SERVICIO],"No Existe",0,1)</f>
        <v>COMFAMILIAR ATLANTICO</v>
      </c>
      <c r="H970" s="11" t="str">
        <f>_xlfn.XLOOKUP(E970,[1]!Data[CEDULA],[1]!Data[UBICACIÓN],"No Existe",0,1)</f>
        <v>CENTRO RECREACIONAL TURIPANA</v>
      </c>
      <c r="I970" s="11" t="s">
        <v>25911</v>
      </c>
      <c r="J970" s="111" t="str">
        <f>UPPER(TEXT(Data[[#This Row],[F. INICIO]],"mmmm"))</f>
        <v>ABRIL</v>
      </c>
      <c r="K970" s="13">
        <v>2</v>
      </c>
      <c r="L970" s="11" t="s">
        <v>5</v>
      </c>
      <c r="M970" s="11" t="s">
        <v>25630</v>
      </c>
      <c r="N970" s="141" t="str">
        <f>_xlfn.XLOOKUP(D970,[1]!Data[CEDULA],[1]!Data[EPS/SURA],"No Existe",0,1)</f>
        <v>SALUD TOTAL</v>
      </c>
      <c r="O970" s="5">
        <f>YEAR(Data[[#This Row],[F. INICIO]])</f>
        <v>2016</v>
      </c>
      <c r="P970" s="26">
        <v>42489</v>
      </c>
      <c r="Q970" s="7">
        <v>42490</v>
      </c>
      <c r="R970" s="11" t="s">
        <v>70</v>
      </c>
      <c r="S970" s="92" t="str">
        <f>IF(Data[[#This Row],[TIPO DE INCAPACIDAD]]="LICENCIA DE PATERNIDAD","Licencia de paternidad",IF(Data[[#This Row],[TIPO DE INCAPACIDAD]]="LICENCIA DE LUTO","Licencia de Luto",_xlfn.IFNA(VLOOKUP(R970,'CIE-10 PARA RIPS'!$A$6:B14135,2,0),"No especificado")))</f>
        <v>Amenaza de aborto</v>
      </c>
      <c r="T970" t="str">
        <f>IF(P970&lt;&gt;"", IF(P970&gt;0, IF(P970&lt;=DATE(YEAR(P970),MONTH(P970),DAY(P970)), IF(P970&gt;=DATE(YEAR(P970),MONTH(P970),1), IF(K970&gt;10, C970, IF(SUMIFS($K:$K, $C:$C, C970, $P:$P, "&gt;="&amp;DATE(YEAR(P970),MONTH(P970),1), $P:$P, "&lt;="&amp;EOMONTH(P970,0))&gt;10, C970, "")), ""))), "")</f>
        <v/>
      </c>
      <c r="U970" t="str">
        <f>IF(AND(P970&lt;&gt;"", P970&gt;=DATE(YEAR(P970),MONTH(P970),1), SUMIFS($K:$K, $C:$C, C970, $P:$P, "&gt;="&amp;DATE(YEAR(P970),MONTH(P970),1), $P:$P, "&lt;="&amp;EOMONTH(P970,0))&gt;10), K970, "")</f>
        <v/>
      </c>
      <c r="V970" t="str">
        <f>IF(AND(P970&lt;&gt;"", P970&gt;=DATE(YEAR(P970),MONTH(P970),1), SUMIFS($K:$K, $C:$C, C970, $P:$P, "&gt;="&amp;DATE(YEAR(P970),MONTH(P970),1), $P:$P, "&lt;="&amp;EOMONTH(P970,0))&gt;10), YEAR(P970), "")</f>
        <v/>
      </c>
      <c r="W970" t="str">
        <f>IF(AND(P970&lt;&gt;"", P970&gt;=DATE(YEAR(P970),MONTH(P970),1), SUMIFS($K:$K, $C:$C, C970, $P:$P, "&gt;="&amp;DATE(YEAR(P970),MONTH(P970),1), $P:$P, "&lt;="&amp;EOMONTH(P970,0))&gt;10), TEXT(P970, "MMMM"), "")</f>
        <v/>
      </c>
      <c r="X970" t="str" cm="1">
        <f t="array" ref="X970">IF(AND(P970&lt;&gt;"", P970&gt;=DATE(YEAR(P970),MONTH(P970),1), SUMIFS($K:$K, $C:$C, C970, $P:$P, "&gt;="&amp;DATE(YEAR(P970),MONTH(P970),1), $P:$P, "&lt;="&amp;EOMONTH(P970,0))&gt;10), _xlfn.TEXTJOIN(", ", TRUE, _xlfn._xlws.FILTER($R:$R, ($C:$C=C970) * ($P:$P&gt;=DATE(YEAR(P970),MONTH(P970),1)) * ($P:$P&lt;=EOMONTH(P970,0)))), "")</f>
        <v/>
      </c>
      <c r="Y970" t="str" cm="1">
        <f t="array" ref="Y970">IF(AND(P970&lt;&gt;"", P970&gt;=DATE(YEAR(P970),MONTH(P970),1), SUMIFS($K:$K, $C:$C, C970, $P:$P, "&gt;="&amp;DATE(YEAR(P970),MONTH(P970),1), $P:$P, "&lt;="&amp;EOMONTH(P970,0))&gt;10), _xlfn.TEXTJOIN(", ", TRUE, _xlfn._xlws.FILTER($S:$S, ($C:$C=C970) * ($P:$P&gt;=DATE(YEAR(P970),MONTH(P970),1)) * ($P:$P&lt;=EOMONTH(P970,0)))), "")</f>
        <v/>
      </c>
    </row>
    <row r="971" spans="1:25" x14ac:dyDescent="0.25">
      <c r="A971" s="83">
        <v>964</v>
      </c>
      <c r="B971" s="111" t="s">
        <v>26038</v>
      </c>
      <c r="C971" s="159" t="str">
        <f>_xlfn.XLOOKUP(D971,[1]!Data[CEDULA],[1]!Data[Nombre Completo],"No Existe",0,1)</f>
        <v>DARLINE ISABEL REDONDO HERNANDEZ</v>
      </c>
      <c r="D971" s="162">
        <v>22512113</v>
      </c>
      <c r="E971" s="139">
        <f>IFERROR(_xlfn.NUMBERVALUE(Data[[#This Row],[CEDULA ]],",","."),_xlfn.NUMBERVALUE(Data[[#This Row],[CEDULA ]],".",","))</f>
        <v>22512113</v>
      </c>
      <c r="F971" s="139" t="str">
        <f>_xlfn.XLOOKUP(E971,[1]!Data[CEDULA],[1]!Data[CARGO],"No Existe",0,1)</f>
        <v>RECEPCIONISTA</v>
      </c>
      <c r="G971" s="11" t="str">
        <f>_xlfn.XLOOKUP(E971,[1]!Data[CEDULA],[1]!Data[EMPRESA DONDE PRESTA SERVICIO],"No Existe",0,1)</f>
        <v>COMFAMILIAR ATLANTICO</v>
      </c>
      <c r="H971" s="11" t="str">
        <f>_xlfn.XLOOKUP(E971,[1]!Data[CEDULA],[1]!Data[UBICACIÓN],"No Existe",0,1)</f>
        <v>CENTRO RECREACIONAL TURIPANA</v>
      </c>
      <c r="I971" s="11" t="s">
        <v>25911</v>
      </c>
      <c r="J971" s="111" t="str">
        <f>UPPER(TEXT(Data[[#This Row],[F. INICIO]],"mmmm"))</f>
        <v>MAYO</v>
      </c>
      <c r="K971" s="13">
        <v>1</v>
      </c>
      <c r="L971" s="11" t="s">
        <v>5</v>
      </c>
      <c r="M971" s="11" t="s">
        <v>25630</v>
      </c>
      <c r="N971" s="141" t="str">
        <f>_xlfn.XLOOKUP(D971,[1]!Data[CEDULA],[1]!Data[EPS/SURA],"No Existe",0,1)</f>
        <v>SALUD TOTAL</v>
      </c>
      <c r="O971" s="5">
        <f>YEAR(Data[[#This Row],[F. INICIO]])</f>
        <v>2016</v>
      </c>
      <c r="P971" s="26">
        <v>42491</v>
      </c>
      <c r="Q971" s="7">
        <v>42491</v>
      </c>
      <c r="R971" s="11" t="s">
        <v>70</v>
      </c>
      <c r="S971" s="92" t="str">
        <f>IF(Data[[#This Row],[TIPO DE INCAPACIDAD]]="LICENCIA DE PATERNIDAD","Licencia de paternidad",IF(Data[[#This Row],[TIPO DE INCAPACIDAD]]="LICENCIA DE LUTO","Licencia de Luto",_xlfn.IFNA(VLOOKUP(R971,'CIE-10 PARA RIPS'!$A$6:B14136,2,0),"No especificado")))</f>
        <v>Amenaza de aborto</v>
      </c>
      <c r="T971" t="str">
        <f>IF(P971&lt;&gt;"", IF(P971&gt;0, IF(P971&lt;=DATE(YEAR(P971),MONTH(P971),DAY(P971)), IF(P971&gt;=DATE(YEAR(P971),MONTH(P971),1), IF(K971&gt;10, C971, IF(SUMIFS($K:$K, $C:$C, C971, $P:$P, "&gt;="&amp;DATE(YEAR(P971),MONTH(P971),1), $P:$P, "&lt;="&amp;EOMONTH(P971,0))&gt;10, C971, "")), ""))), "")</f>
        <v>DARLINE ISABEL REDONDO HERNANDEZ</v>
      </c>
      <c r="U971">
        <f>IF(AND(P971&lt;&gt;"", P971&gt;=DATE(YEAR(P971),MONTH(P971),1), SUMIFS($K:$K, $C:$C, C971, $P:$P, "&gt;="&amp;DATE(YEAR(P971),MONTH(P971),1), $P:$P, "&lt;="&amp;EOMONTH(P971,0))&gt;10), K971, "")</f>
        <v>1</v>
      </c>
      <c r="V971">
        <f>IF(AND(P971&lt;&gt;"", P971&gt;=DATE(YEAR(P971),MONTH(P971),1), SUMIFS($K:$K, $C:$C, C971, $P:$P, "&gt;="&amp;DATE(YEAR(P971),MONTH(P971),1), $P:$P, "&lt;="&amp;EOMONTH(P971,0))&gt;10), YEAR(P971), "")</f>
        <v>2016</v>
      </c>
      <c r="W971" t="str">
        <f>IF(AND(P971&lt;&gt;"", P971&gt;=DATE(YEAR(P971),MONTH(P971),1), SUMIFS($K:$K, $C:$C, C971, $P:$P, "&gt;="&amp;DATE(YEAR(P971),MONTH(P971),1), $P:$P, "&lt;="&amp;EOMONTH(P971,0))&gt;10), TEXT(P971, "MMMM"), "")</f>
        <v>mayo</v>
      </c>
      <c r="X971" t="str" cm="1">
        <f t="array" ref="X971">IF(AND(P971&lt;&gt;"", P971&gt;=DATE(YEAR(P971),MONTH(P971),1), SUMIFS($K:$K, $C:$C, C971, $P:$P, "&gt;="&amp;DATE(YEAR(P971),MONTH(P971),1), $P:$P, "&lt;="&amp;EOMONTH(P971,0))&gt;10), _xlfn.TEXTJOIN(", ", TRUE, _xlfn._xlws.FILTER($R:$R, ($C:$C=C971) * ($P:$P&gt;=DATE(YEAR(P971),MONTH(P971),1)) * ($P:$P&lt;=EOMONTH(P971,0)))), "")</f>
        <v>O440, O200, O200, O440</v>
      </c>
      <c r="Y971" t="str" cm="1">
        <f t="array" ref="Y971">IF(AND(P971&lt;&gt;"", P971&gt;=DATE(YEAR(P971),MONTH(P971),1), SUMIFS($K:$K, $C:$C, C971, $P:$P, "&gt;="&amp;DATE(YEAR(P971),MONTH(P971),1), $P:$P, "&lt;="&amp;EOMONTH(P971,0))&gt;10), _xlfn.TEXTJOIN(", ", TRUE, _xlfn._xlws.FILTER($S:$S, ($C:$C=C971) * ($P:$P&gt;=DATE(YEAR(P971),MONTH(P971),1)) * ($P:$P&lt;=EOMONTH(P971,0)))), "")</f>
        <v>Placenta previa con especificacion de que no hubo hemorragia, Amenaza de aborto, Amenaza de aborto, Placenta previa con especificacion de que no hubo hemorragia</v>
      </c>
    </row>
    <row r="972" spans="1:25" x14ac:dyDescent="0.25">
      <c r="A972" s="83">
        <v>965</v>
      </c>
      <c r="B972" s="111" t="s">
        <v>26038</v>
      </c>
      <c r="C972" s="159" t="str">
        <f>_xlfn.XLOOKUP(D972,[1]!Data[CEDULA],[1]!Data[Nombre Completo],"No Existe",0,1)</f>
        <v>RAY JESUS MANJARRES ALTAMAR</v>
      </c>
      <c r="D972" s="162">
        <v>1129581658</v>
      </c>
      <c r="E972" s="139">
        <f>IFERROR(_xlfn.NUMBERVALUE(Data[[#This Row],[CEDULA ]],",","."),_xlfn.NUMBERVALUE(Data[[#This Row],[CEDULA ]],".",","))</f>
        <v>1129581658</v>
      </c>
      <c r="F972" s="139" t="str">
        <f>_xlfn.XLOOKUP(E972,[1]!Data[CEDULA],[1]!Data[CARGO],"No Existe",0,1)</f>
        <v>CAJERO(A)</v>
      </c>
      <c r="G972" s="11" t="str">
        <f>_xlfn.XLOOKUP(E972,[1]!Data[CEDULA],[1]!Data[EMPRESA DONDE PRESTA SERVICIO],"No Existe",0,1)</f>
        <v>COMFAMILIAR ATLANTICO</v>
      </c>
      <c r="H972" s="11" t="str">
        <f>_xlfn.XLOOKUP(E972,[1]!Data[CEDULA],[1]!Data[UBICACIÓN],"No Existe",0,1)</f>
        <v>C. ATENCION C.48</v>
      </c>
      <c r="I972" s="11" t="s">
        <v>25912</v>
      </c>
      <c r="J972" s="111" t="str">
        <f>UPPER(TEXT(Data[[#This Row],[F. INICIO]],"mmmm"))</f>
        <v>ENERO</v>
      </c>
      <c r="K972" s="13">
        <v>2</v>
      </c>
      <c r="L972" s="11" t="s">
        <v>5</v>
      </c>
      <c r="M972" s="11" t="s">
        <v>25630</v>
      </c>
      <c r="N972" s="141" t="str">
        <f>_xlfn.XLOOKUP(D972,[1]!Data[CEDULA],[1]!Data[EPS/SURA],"No Existe",0,1)</f>
        <v>SALUD TOTAL</v>
      </c>
      <c r="O972" s="5">
        <f>YEAR(Data[[#This Row],[F. INICIO]])</f>
        <v>2016</v>
      </c>
      <c r="P972" s="26">
        <v>42388</v>
      </c>
      <c r="Q972" s="7">
        <v>42389</v>
      </c>
      <c r="R972" s="11" t="s">
        <v>88</v>
      </c>
      <c r="S972" s="92" t="str">
        <f>IF(Data[[#This Row],[TIPO DE INCAPACIDAD]]="LICENCIA DE PATERNIDAD","Licencia de paternidad",IF(Data[[#This Row],[TIPO DE INCAPACIDAD]]="LICENCIA DE LUTO","Licencia de Luto",_xlfn.IFNA(VLOOKUP(R972,'CIE-10 PARA RIPS'!$A$6:B14137,2,0),"No especificado")))</f>
        <v>Fiebre, no especificada</v>
      </c>
      <c r="T972" t="str">
        <f>IF(P972&lt;&gt;"", IF(P972&gt;0, IF(P972&lt;=DATE(YEAR(P972),MONTH(P972),DAY(P972)), IF(P972&gt;=DATE(YEAR(P972),MONTH(P972),1), IF(K972&gt;10, C972, IF(SUMIFS($K:$K, $C:$C, C972, $P:$P, "&gt;="&amp;DATE(YEAR(P972),MONTH(P972),1), $P:$P, "&lt;="&amp;EOMONTH(P972,0))&gt;10, C972, "")), ""))), "")</f>
        <v/>
      </c>
      <c r="U972" t="str">
        <f>IF(AND(P972&lt;&gt;"", P972&gt;=DATE(YEAR(P972),MONTH(P972),1), SUMIFS($K:$K, $C:$C, C972, $P:$P, "&gt;="&amp;DATE(YEAR(P972),MONTH(P972),1), $P:$P, "&lt;="&amp;EOMONTH(P972,0))&gt;10), K972, "")</f>
        <v/>
      </c>
      <c r="V972" t="str">
        <f>IF(AND(P972&lt;&gt;"", P972&gt;=DATE(YEAR(P972),MONTH(P972),1), SUMIFS($K:$K, $C:$C, C972, $P:$P, "&gt;="&amp;DATE(YEAR(P972),MONTH(P972),1), $P:$P, "&lt;="&amp;EOMONTH(P972,0))&gt;10), YEAR(P972), "")</f>
        <v/>
      </c>
      <c r="W972" t="str">
        <f>IF(AND(P972&lt;&gt;"", P972&gt;=DATE(YEAR(P972),MONTH(P972),1), SUMIFS($K:$K, $C:$C, C972, $P:$P, "&gt;="&amp;DATE(YEAR(P972),MONTH(P972),1), $P:$P, "&lt;="&amp;EOMONTH(P972,0))&gt;10), TEXT(P972, "MMMM"), "")</f>
        <v/>
      </c>
      <c r="X972" t="str" cm="1">
        <f t="array" ref="X972">IF(AND(P972&lt;&gt;"", P972&gt;=DATE(YEAR(P972),MONTH(P972),1), SUMIFS($K:$K, $C:$C, C972, $P:$P, "&gt;="&amp;DATE(YEAR(P972),MONTH(P972),1), $P:$P, "&lt;="&amp;EOMONTH(P972,0))&gt;10), _xlfn.TEXTJOIN(", ", TRUE, _xlfn._xlws.FILTER($R:$R, ($C:$C=C972) * ($P:$P&gt;=DATE(YEAR(P972),MONTH(P972),1)) * ($P:$P&lt;=EOMONTH(P972,0)))), "")</f>
        <v/>
      </c>
      <c r="Y972" t="str" cm="1">
        <f t="array" ref="Y972">IF(AND(P972&lt;&gt;"", P972&gt;=DATE(YEAR(P972),MONTH(P972),1), SUMIFS($K:$K, $C:$C, C972, $P:$P, "&gt;="&amp;DATE(YEAR(P972),MONTH(P972),1), $P:$P, "&lt;="&amp;EOMONTH(P972,0))&gt;10), _xlfn.TEXTJOIN(", ", TRUE, _xlfn._xlws.FILTER($S:$S, ($C:$C=C972) * ($P:$P&gt;=DATE(YEAR(P972),MONTH(P972),1)) * ($P:$P&lt;=EOMONTH(P972,0)))), "")</f>
        <v/>
      </c>
    </row>
    <row r="973" spans="1:25" x14ac:dyDescent="0.25">
      <c r="A973" s="83">
        <v>966</v>
      </c>
      <c r="B973" s="111" t="s">
        <v>26038</v>
      </c>
      <c r="C973" s="159" t="str">
        <f>_xlfn.XLOOKUP(D973,[1]!Data[CEDULA],[1]!Data[Nombre Completo],"No Existe",0,1)</f>
        <v>RAY JESUS MANJARRES ALTAMAR</v>
      </c>
      <c r="D973" s="162">
        <v>1129581658</v>
      </c>
      <c r="E973" s="139">
        <f>IFERROR(_xlfn.NUMBERVALUE(Data[[#This Row],[CEDULA ]],",","."),_xlfn.NUMBERVALUE(Data[[#This Row],[CEDULA ]],".",","))</f>
        <v>1129581658</v>
      </c>
      <c r="F973" s="139" t="str">
        <f>_xlfn.XLOOKUP(E973,[1]!Data[CEDULA],[1]!Data[CARGO],"No Existe",0,1)</f>
        <v>CAJERO(A)</v>
      </c>
      <c r="G973" s="11" t="str">
        <f>_xlfn.XLOOKUP(E973,[1]!Data[CEDULA],[1]!Data[EMPRESA DONDE PRESTA SERVICIO],"No Existe",0,1)</f>
        <v>COMFAMILIAR ATLANTICO</v>
      </c>
      <c r="H973" s="11" t="str">
        <f>_xlfn.XLOOKUP(E973,[1]!Data[CEDULA],[1]!Data[UBICACIÓN],"No Existe",0,1)</f>
        <v>C. ATENCION C.48</v>
      </c>
      <c r="I973" s="11" t="s">
        <v>25912</v>
      </c>
      <c r="J973" s="111" t="str">
        <f>UPPER(TEXT(Data[[#This Row],[F. INICIO]],"mmmm"))</f>
        <v>ENERO</v>
      </c>
      <c r="K973" s="13">
        <v>2</v>
      </c>
      <c r="L973" s="11" t="s">
        <v>5</v>
      </c>
      <c r="M973" s="11" t="s">
        <v>25630</v>
      </c>
      <c r="N973" s="141" t="str">
        <f>_xlfn.XLOOKUP(D973,[1]!Data[CEDULA],[1]!Data[EPS/SURA],"No Existe",0,1)</f>
        <v>SALUD TOTAL</v>
      </c>
      <c r="O973" s="5">
        <f>YEAR(Data[[#This Row],[F. INICIO]])</f>
        <v>2016</v>
      </c>
      <c r="P973" s="26">
        <v>42386</v>
      </c>
      <c r="Q973" s="7">
        <v>42387</v>
      </c>
      <c r="R973" s="11" t="s">
        <v>88</v>
      </c>
      <c r="S973" s="92" t="str">
        <f>IF(Data[[#This Row],[TIPO DE INCAPACIDAD]]="LICENCIA DE PATERNIDAD","Licencia de paternidad",IF(Data[[#This Row],[TIPO DE INCAPACIDAD]]="LICENCIA DE LUTO","Licencia de Luto",_xlfn.IFNA(VLOOKUP(R973,'CIE-10 PARA RIPS'!$A$6:B14138,2,0),"No especificado")))</f>
        <v>Fiebre, no especificada</v>
      </c>
      <c r="T973" t="str">
        <f>IF(P973&lt;&gt;"", IF(P973&gt;0, IF(P973&lt;=DATE(YEAR(P973),MONTH(P973),DAY(P973)), IF(P973&gt;=DATE(YEAR(P973),MONTH(P973),1), IF(K973&gt;10, C973, IF(SUMIFS($K:$K, $C:$C, C973, $P:$P, "&gt;="&amp;DATE(YEAR(P973),MONTH(P973),1), $P:$P, "&lt;="&amp;EOMONTH(P973,0))&gt;10, C973, "")), ""))), "")</f>
        <v/>
      </c>
      <c r="U973" t="str">
        <f>IF(AND(P973&lt;&gt;"", P973&gt;=DATE(YEAR(P973),MONTH(P973),1), SUMIFS($K:$K, $C:$C, C973, $P:$P, "&gt;="&amp;DATE(YEAR(P973),MONTH(P973),1), $P:$P, "&lt;="&amp;EOMONTH(P973,0))&gt;10), K973, "")</f>
        <v/>
      </c>
      <c r="V973" t="str">
        <f>IF(AND(P973&lt;&gt;"", P973&gt;=DATE(YEAR(P973),MONTH(P973),1), SUMIFS($K:$K, $C:$C, C973, $P:$P, "&gt;="&amp;DATE(YEAR(P973),MONTH(P973),1), $P:$P, "&lt;="&amp;EOMONTH(P973,0))&gt;10), YEAR(P973), "")</f>
        <v/>
      </c>
      <c r="W973" t="str">
        <f>IF(AND(P973&lt;&gt;"", P973&gt;=DATE(YEAR(P973),MONTH(P973),1), SUMIFS($K:$K, $C:$C, C973, $P:$P, "&gt;="&amp;DATE(YEAR(P973),MONTH(P973),1), $P:$P, "&lt;="&amp;EOMONTH(P973,0))&gt;10), TEXT(P973, "MMMM"), "")</f>
        <v/>
      </c>
      <c r="X973" t="str" cm="1">
        <f t="array" ref="X973">IF(AND(P973&lt;&gt;"", P973&gt;=DATE(YEAR(P973),MONTH(P973),1), SUMIFS($K:$K, $C:$C, C973, $P:$P, "&gt;="&amp;DATE(YEAR(P973),MONTH(P973),1), $P:$P, "&lt;="&amp;EOMONTH(P973,0))&gt;10), _xlfn.TEXTJOIN(", ", TRUE, _xlfn._xlws.FILTER($R:$R, ($C:$C=C973) * ($P:$P&gt;=DATE(YEAR(P973),MONTH(P973),1)) * ($P:$P&lt;=EOMONTH(P973,0)))), "")</f>
        <v/>
      </c>
      <c r="Y973" t="str" cm="1">
        <f t="array" ref="Y973">IF(AND(P973&lt;&gt;"", P973&gt;=DATE(YEAR(P973),MONTH(P973),1), SUMIFS($K:$K, $C:$C, C973, $P:$P, "&gt;="&amp;DATE(YEAR(P973),MONTH(P973),1), $P:$P, "&lt;="&amp;EOMONTH(P973,0))&gt;10), _xlfn.TEXTJOIN(", ", TRUE, _xlfn._xlws.FILTER($S:$S, ($C:$C=C973) * ($P:$P&gt;=DATE(YEAR(P973),MONTH(P973),1)) * ($P:$P&lt;=EOMONTH(P973,0)))), "")</f>
        <v/>
      </c>
    </row>
    <row r="974" spans="1:25" x14ac:dyDescent="0.25">
      <c r="A974" s="83">
        <v>967</v>
      </c>
      <c r="B974" s="111" t="s">
        <v>26038</v>
      </c>
      <c r="C974" s="159" t="str">
        <f>_xlfn.XLOOKUP(D974,[1]!Data[CEDULA],[1]!Data[Nombre Completo],"No Existe",0,1)</f>
        <v>ADRIANA MARCELA CORONADO CONSUEGRA</v>
      </c>
      <c r="D974" s="162">
        <v>1044390552</v>
      </c>
      <c r="E974" s="139">
        <f>IFERROR(_xlfn.NUMBERVALUE(Data[[#This Row],[CEDULA ]],",","."),_xlfn.NUMBERVALUE(Data[[#This Row],[CEDULA ]],".",","))</f>
        <v>1044390552</v>
      </c>
      <c r="F974" s="139" t="str">
        <f>_xlfn.XLOOKUP(E974,[1]!Data[CEDULA],[1]!Data[CARGO],"No Existe",0,1)</f>
        <v>SUPERNUMERARIO(A)</v>
      </c>
      <c r="G974" s="11" t="str">
        <f>_xlfn.XLOOKUP(E974,[1]!Data[CEDULA],[1]!Data[EMPRESA DONDE PRESTA SERVICIO],"No Existe",0,1)</f>
        <v>COMFAMILIAR ATLANTICO</v>
      </c>
      <c r="H974" s="11" t="str">
        <f>_xlfn.XLOOKUP(E974,[1]!Data[CEDULA],[1]!Data[UBICACIÓN],"No Existe",0,1)</f>
        <v>TURIPANA</v>
      </c>
      <c r="I974" s="11" t="s">
        <v>25911</v>
      </c>
      <c r="J974" s="111" t="str">
        <f>UPPER(TEXT(Data[[#This Row],[F. INICIO]],"mmmm"))</f>
        <v>JUNIO</v>
      </c>
      <c r="K974" s="13">
        <v>7</v>
      </c>
      <c r="L974" s="11" t="s">
        <v>5</v>
      </c>
      <c r="M974" s="11" t="s">
        <v>25630</v>
      </c>
      <c r="N974" s="141" t="str">
        <f>_xlfn.XLOOKUP(D974,[1]!Data[CEDULA],[1]!Data[EPS/SURA],"No Existe",0,1)</f>
        <v>FAMISANAR</v>
      </c>
      <c r="O974" s="5">
        <f>YEAR(Data[[#This Row],[F. INICIO]])</f>
        <v>2016</v>
      </c>
      <c r="P974" s="26">
        <v>42535</v>
      </c>
      <c r="Q974" s="7">
        <v>42541</v>
      </c>
      <c r="R974" s="11" t="s">
        <v>93</v>
      </c>
      <c r="S974" s="92" t="str">
        <f>IF(Data[[#This Row],[TIPO DE INCAPACIDAD]]="LICENCIA DE PATERNIDAD","Licencia de paternidad",IF(Data[[#This Row],[TIPO DE INCAPACIDAD]]="LICENCIA DE LUTO","Licencia de Luto",_xlfn.IFNA(VLOOKUP(R974,'CIE-10 PARA RIPS'!$A$6:B14139,2,0),"No especificado")))</f>
        <v>Contusion de la rodilla</v>
      </c>
      <c r="T974" t="str">
        <f>IF(P974&lt;&gt;"", IF(P974&gt;0, IF(P974&lt;=DATE(YEAR(P974),MONTH(P974),DAY(P974)), IF(P974&gt;=DATE(YEAR(P974),MONTH(P974),1), IF(K974&gt;10, C974, IF(SUMIFS($K:$K, $C:$C, C974, $P:$P, "&gt;="&amp;DATE(YEAR(P974),MONTH(P974),1), $P:$P, "&lt;="&amp;EOMONTH(P974,0))&gt;10, C974, "")), ""))), "")</f>
        <v/>
      </c>
      <c r="U974" t="str">
        <f>IF(AND(P974&lt;&gt;"", P974&gt;=DATE(YEAR(P974),MONTH(P974),1), SUMIFS($K:$K, $C:$C, C974, $P:$P, "&gt;="&amp;DATE(YEAR(P974),MONTH(P974),1), $P:$P, "&lt;="&amp;EOMONTH(P974,0))&gt;10), K974, "")</f>
        <v/>
      </c>
      <c r="V974" t="str">
        <f>IF(AND(P974&lt;&gt;"", P974&gt;=DATE(YEAR(P974),MONTH(P974),1), SUMIFS($K:$K, $C:$C, C974, $P:$P, "&gt;="&amp;DATE(YEAR(P974),MONTH(P974),1), $P:$P, "&lt;="&amp;EOMONTH(P974,0))&gt;10), YEAR(P974), "")</f>
        <v/>
      </c>
      <c r="W974" t="str">
        <f>IF(AND(P974&lt;&gt;"", P974&gt;=DATE(YEAR(P974),MONTH(P974),1), SUMIFS($K:$K, $C:$C, C974, $P:$P, "&gt;="&amp;DATE(YEAR(P974),MONTH(P974),1), $P:$P, "&lt;="&amp;EOMONTH(P974,0))&gt;10), TEXT(P974, "MMMM"), "")</f>
        <v/>
      </c>
      <c r="X974" t="str" cm="1">
        <f t="array" ref="X974">IF(AND(P974&lt;&gt;"", P974&gt;=DATE(YEAR(P974),MONTH(P974),1), SUMIFS($K:$K, $C:$C, C974, $P:$P, "&gt;="&amp;DATE(YEAR(P974),MONTH(P974),1), $P:$P, "&lt;="&amp;EOMONTH(P974,0))&gt;10), _xlfn.TEXTJOIN(", ", TRUE, _xlfn._xlws.FILTER($R:$R, ($C:$C=C974) * ($P:$P&gt;=DATE(YEAR(P974),MONTH(P974),1)) * ($P:$P&lt;=EOMONTH(P974,0)))), "")</f>
        <v/>
      </c>
      <c r="Y974" t="str" cm="1">
        <f t="array" ref="Y974">IF(AND(P974&lt;&gt;"", P974&gt;=DATE(YEAR(P974),MONTH(P974),1), SUMIFS($K:$K, $C:$C, C974, $P:$P, "&gt;="&amp;DATE(YEAR(P974),MONTH(P974),1), $P:$P, "&lt;="&amp;EOMONTH(P974,0))&gt;10), _xlfn.TEXTJOIN(", ", TRUE, _xlfn._xlws.FILTER($S:$S, ($C:$C=C974) * ($P:$P&gt;=DATE(YEAR(P974),MONTH(P974),1)) * ($P:$P&lt;=EOMONTH(P974,0)))), "")</f>
        <v/>
      </c>
    </row>
    <row r="975" spans="1:25" x14ac:dyDescent="0.25">
      <c r="A975" s="83">
        <v>968</v>
      </c>
      <c r="B975" s="111" t="s">
        <v>26038</v>
      </c>
      <c r="C975" s="159" t="str">
        <f>_xlfn.XLOOKUP(D975,[1]!Data[CEDULA],[1]!Data[Nombre Completo],"No Existe",0,1)</f>
        <v>JAIRO JOSE RADA TEJERA</v>
      </c>
      <c r="D975" s="162">
        <v>1044392545</v>
      </c>
      <c r="E975" s="139">
        <f>IFERROR(_xlfn.NUMBERVALUE(Data[[#This Row],[CEDULA ]],",","."),_xlfn.NUMBERVALUE(Data[[#This Row],[CEDULA ]],".",","))</f>
        <v>1044392545</v>
      </c>
      <c r="F975" s="139" t="str">
        <f>_xlfn.XLOOKUP(E975,[1]!Data[CEDULA],[1]!Data[CARGO],"No Existe",0,1)</f>
        <v>SALVAVIDAS</v>
      </c>
      <c r="G975" s="11" t="str">
        <f>_xlfn.XLOOKUP(E975,[1]!Data[CEDULA],[1]!Data[EMPRESA DONDE PRESTA SERVICIO],"No Existe",0,1)</f>
        <v>COMFAMILIAR ATLANTICO</v>
      </c>
      <c r="H975" s="11" t="str">
        <f>_xlfn.XLOOKUP(E975,[1]!Data[CEDULA],[1]!Data[UBICACIÓN],"No Existe",0,1)</f>
        <v>SEDE CARIBE</v>
      </c>
      <c r="I975" s="11" t="s">
        <v>25912</v>
      </c>
      <c r="J975" s="111" t="str">
        <f>UPPER(TEXT(Data[[#This Row],[F. INICIO]],"mmmm"))</f>
        <v>JULIO</v>
      </c>
      <c r="K975" s="13">
        <v>4</v>
      </c>
      <c r="L975" s="11" t="s">
        <v>5</v>
      </c>
      <c r="M975" s="11" t="s">
        <v>25630</v>
      </c>
      <c r="N975" s="141" t="str">
        <f>_xlfn.XLOOKUP(D975,[1]!Data[CEDULA],[1]!Data[EPS/SURA],"No Existe",0,1)</f>
        <v>NUEVA E.P.S.</v>
      </c>
      <c r="O975" s="5">
        <f>YEAR(Data[[#This Row],[F. INICIO]])</f>
        <v>2016</v>
      </c>
      <c r="P975" s="26">
        <v>42573</v>
      </c>
      <c r="Q975" s="7">
        <v>42576</v>
      </c>
      <c r="R975" s="11" t="s">
        <v>106</v>
      </c>
      <c r="S975" s="92" t="str">
        <f>IF(Data[[#This Row],[TIPO DE INCAPACIDAD]]="LICENCIA DE PATERNIDAD","Licencia de paternidad",IF(Data[[#This Row],[TIPO DE INCAPACIDAD]]="LICENCIA DE LUTO","Licencia de Luto",_xlfn.IFNA(VLOOKUP(R975,'CIE-10 PARA RIPS'!$A$6:B14140,2,0),"No especificado")))</f>
        <v>Esguinces y torceduras del tobillo</v>
      </c>
      <c r="T975" t="str">
        <f>IF(P975&lt;&gt;"", IF(P975&gt;0, IF(P975&lt;=DATE(YEAR(P975),MONTH(P975),DAY(P975)), IF(P975&gt;=DATE(YEAR(P975),MONTH(P975),1), IF(K975&gt;10, C975, IF(SUMIFS($K:$K, $C:$C, C975, $P:$P, "&gt;="&amp;DATE(YEAR(P975),MONTH(P975),1), $P:$P, "&lt;="&amp;EOMONTH(P975,0))&gt;10, C975, "")), ""))), "")</f>
        <v/>
      </c>
      <c r="U975" t="str">
        <f>IF(AND(P975&lt;&gt;"", P975&gt;=DATE(YEAR(P975),MONTH(P975),1), SUMIFS($K:$K, $C:$C, C975, $P:$P, "&gt;="&amp;DATE(YEAR(P975),MONTH(P975),1), $P:$P, "&lt;="&amp;EOMONTH(P975,0))&gt;10), K975, "")</f>
        <v/>
      </c>
      <c r="V975" t="str">
        <f>IF(AND(P975&lt;&gt;"", P975&gt;=DATE(YEAR(P975),MONTH(P975),1), SUMIFS($K:$K, $C:$C, C975, $P:$P, "&gt;="&amp;DATE(YEAR(P975),MONTH(P975),1), $P:$P, "&lt;="&amp;EOMONTH(P975,0))&gt;10), YEAR(P975), "")</f>
        <v/>
      </c>
      <c r="W975" t="str">
        <f>IF(AND(P975&lt;&gt;"", P975&gt;=DATE(YEAR(P975),MONTH(P975),1), SUMIFS($K:$K, $C:$C, C975, $P:$P, "&gt;="&amp;DATE(YEAR(P975),MONTH(P975),1), $P:$P, "&lt;="&amp;EOMONTH(P975,0))&gt;10), TEXT(P975, "MMMM"), "")</f>
        <v/>
      </c>
      <c r="X975" t="str" cm="1">
        <f t="array" ref="X975">IF(AND(P975&lt;&gt;"", P975&gt;=DATE(YEAR(P975),MONTH(P975),1), SUMIFS($K:$K, $C:$C, C975, $P:$P, "&gt;="&amp;DATE(YEAR(P975),MONTH(P975),1), $P:$P, "&lt;="&amp;EOMONTH(P975,0))&gt;10), _xlfn.TEXTJOIN(", ", TRUE, _xlfn._xlws.FILTER($R:$R, ($C:$C=C975) * ($P:$P&gt;=DATE(YEAR(P975),MONTH(P975),1)) * ($P:$P&lt;=EOMONTH(P975,0)))), "")</f>
        <v/>
      </c>
      <c r="Y975" t="str" cm="1">
        <f t="array" ref="Y975">IF(AND(P975&lt;&gt;"", P975&gt;=DATE(YEAR(P975),MONTH(P975),1), SUMIFS($K:$K, $C:$C, C975, $P:$P, "&gt;="&amp;DATE(YEAR(P975),MONTH(P975),1), $P:$P, "&lt;="&amp;EOMONTH(P975,0))&gt;10), _xlfn.TEXTJOIN(", ", TRUE, _xlfn._xlws.FILTER($S:$S, ($C:$C=C975) * ($P:$P&gt;=DATE(YEAR(P975),MONTH(P975),1)) * ($P:$P&lt;=EOMONTH(P975,0)))), "")</f>
        <v/>
      </c>
    </row>
    <row r="976" spans="1:25" x14ac:dyDescent="0.25">
      <c r="A976" s="83">
        <v>969</v>
      </c>
      <c r="B976" s="111" t="s">
        <v>26038</v>
      </c>
      <c r="C976" s="159" t="str">
        <f>_xlfn.XLOOKUP(D976,[1]!Data[CEDULA],[1]!Data[Nombre Completo],"No Existe",0,1)</f>
        <v>MARICELA  CALDERIN PERTUZ</v>
      </c>
      <c r="D976" s="162">
        <v>32869679</v>
      </c>
      <c r="E976" s="139">
        <f>IFERROR(_xlfn.NUMBERVALUE(Data[[#This Row],[CEDULA ]],",","."),_xlfn.NUMBERVALUE(Data[[#This Row],[CEDULA ]],".",","))</f>
        <v>32869679</v>
      </c>
      <c r="F976" s="139" t="str">
        <f>_xlfn.XLOOKUP(E976,[1]!Data[CEDULA],[1]!Data[CARGO],"No Existe",0,1)</f>
        <v>SUPERNUMERARIO(A)</v>
      </c>
      <c r="G976" s="11" t="str">
        <f>_xlfn.XLOOKUP(E976,[1]!Data[CEDULA],[1]!Data[EMPRESA DONDE PRESTA SERVICIO],"No Existe",0,1)</f>
        <v>COMFAMILIAR ATLANTICO</v>
      </c>
      <c r="H976" s="11" t="str">
        <f>_xlfn.XLOOKUP(E976,[1]!Data[CEDULA],[1]!Data[UBICACIÓN],"No Existe",0,1)</f>
        <v>SEDE CARIBE</v>
      </c>
      <c r="I976" s="11" t="s">
        <v>25911</v>
      </c>
      <c r="J976" s="111" t="str">
        <f>UPPER(TEXT(Data[[#This Row],[F. INICIO]],"mmmm"))</f>
        <v>DICIEMBRE</v>
      </c>
      <c r="K976" s="13">
        <v>2</v>
      </c>
      <c r="L976" s="11" t="s">
        <v>5</v>
      </c>
      <c r="M976" s="11" t="s">
        <v>25630</v>
      </c>
      <c r="N976" s="141" t="str">
        <f>_xlfn.XLOOKUP(D976,[1]!Data[CEDULA],[1]!Data[EPS/SURA],"No Existe",0,1)</f>
        <v>EPS/SURA</v>
      </c>
      <c r="O976" s="5">
        <f>YEAR(Data[[#This Row],[F. INICIO]])</f>
        <v>2016</v>
      </c>
      <c r="P976" s="26">
        <v>42733</v>
      </c>
      <c r="Q976" s="7">
        <v>42734</v>
      </c>
      <c r="R976" s="11" t="s">
        <v>7309</v>
      </c>
      <c r="S976" s="92" t="str">
        <f>IF(Data[[#This Row],[TIPO DE INCAPACIDAD]]="LICENCIA DE PATERNIDAD","Licencia de paternidad",IF(Data[[#This Row],[TIPO DE INCAPACIDAD]]="LICENCIA DE LUTO","Licencia de Luto",_xlfn.IFNA(VLOOKUP(R976,'CIE-10 PARA RIPS'!$A$6:B14141,2,0),"No especificado")))</f>
        <v>Calculo del rinon</v>
      </c>
      <c r="T976" t="str">
        <f>IF(P976&lt;&gt;"", IF(P976&gt;0, IF(P976&lt;=DATE(YEAR(P976),MONTH(P976),DAY(P976)), IF(P976&gt;=DATE(YEAR(P976),MONTH(P976),1), IF(K976&gt;10, C976, IF(SUMIFS($K:$K, $C:$C, C976, $P:$P, "&gt;="&amp;DATE(YEAR(P976),MONTH(P976),1), $P:$P, "&lt;="&amp;EOMONTH(P976,0))&gt;10, C976, "")), ""))), "")</f>
        <v/>
      </c>
      <c r="U976" t="str">
        <f>IF(AND(P976&lt;&gt;"", P976&gt;=DATE(YEAR(P976),MONTH(P976),1), SUMIFS($K:$K, $C:$C, C976, $P:$P, "&gt;="&amp;DATE(YEAR(P976),MONTH(P976),1), $P:$P, "&lt;="&amp;EOMONTH(P976,0))&gt;10), K976, "")</f>
        <v/>
      </c>
      <c r="V976" t="str">
        <f>IF(AND(P976&lt;&gt;"", P976&gt;=DATE(YEAR(P976),MONTH(P976),1), SUMIFS($K:$K, $C:$C, C976, $P:$P, "&gt;="&amp;DATE(YEAR(P976),MONTH(P976),1), $P:$P, "&lt;="&amp;EOMONTH(P976,0))&gt;10), YEAR(P976), "")</f>
        <v/>
      </c>
      <c r="W976" t="str">
        <f>IF(AND(P976&lt;&gt;"", P976&gt;=DATE(YEAR(P976),MONTH(P976),1), SUMIFS($K:$K, $C:$C, C976, $P:$P, "&gt;="&amp;DATE(YEAR(P976),MONTH(P976),1), $P:$P, "&lt;="&amp;EOMONTH(P976,0))&gt;10), TEXT(P976, "MMMM"), "")</f>
        <v/>
      </c>
      <c r="X976" t="str" cm="1">
        <f t="array" ref="X976">IF(AND(P976&lt;&gt;"", P976&gt;=DATE(YEAR(P976),MONTH(P976),1), SUMIFS($K:$K, $C:$C, C976, $P:$P, "&gt;="&amp;DATE(YEAR(P976),MONTH(P976),1), $P:$P, "&lt;="&amp;EOMONTH(P976,0))&gt;10), _xlfn.TEXTJOIN(", ", TRUE, _xlfn._xlws.FILTER($R:$R, ($C:$C=C976) * ($P:$P&gt;=DATE(YEAR(P976),MONTH(P976),1)) * ($P:$P&lt;=EOMONTH(P976,0)))), "")</f>
        <v/>
      </c>
      <c r="Y976" t="str" cm="1">
        <f t="array" ref="Y976">IF(AND(P976&lt;&gt;"", P976&gt;=DATE(YEAR(P976),MONTH(P976),1), SUMIFS($K:$K, $C:$C, C976, $P:$P, "&gt;="&amp;DATE(YEAR(P976),MONTH(P976),1), $P:$P, "&lt;="&amp;EOMONTH(P976,0))&gt;10), _xlfn.TEXTJOIN(", ", TRUE, _xlfn._xlws.FILTER($S:$S, ($C:$C=C976) * ($P:$P&gt;=DATE(YEAR(P976),MONTH(P976),1)) * ($P:$P&lt;=EOMONTH(P976,0)))), "")</f>
        <v/>
      </c>
    </row>
    <row r="977" spans="1:25" x14ac:dyDescent="0.25">
      <c r="A977" s="83">
        <v>970</v>
      </c>
      <c r="B977" s="111" t="s">
        <v>26038</v>
      </c>
      <c r="C977" s="159" t="str">
        <f>_xlfn.XLOOKUP(D977,[1]!Data[CEDULA],[1]!Data[Nombre Completo],"No Existe",0,1)</f>
        <v>DAYLIZ DEL CARMEN BOLAÑO GALVIZ</v>
      </c>
      <c r="D977" s="162">
        <v>1143434155</v>
      </c>
      <c r="E977" s="139">
        <f>IFERROR(_xlfn.NUMBERVALUE(Data[[#This Row],[CEDULA ]],",","."),_xlfn.NUMBERVALUE(Data[[#This Row],[CEDULA ]],".",","))</f>
        <v>1143434155</v>
      </c>
      <c r="F977" s="139" t="str">
        <f>_xlfn.XLOOKUP(E977,[1]!Data[CEDULA],[1]!Data[CARGO],"No Existe",0,1)</f>
        <v>AUXILIAR</v>
      </c>
      <c r="G977" s="11" t="str">
        <f>_xlfn.XLOOKUP(E977,[1]!Data[CEDULA],[1]!Data[EMPRESA DONDE PRESTA SERVICIO],"No Existe",0,1)</f>
        <v>COMFAMILIAR ATLANTICO</v>
      </c>
      <c r="H977" s="11" t="str">
        <f>_xlfn.XLOOKUP(E977,[1]!Data[CEDULA],[1]!Data[UBICACIÓN],"No Existe",0,1)</f>
        <v>PROMOCION Y COMUNICACIONES</v>
      </c>
      <c r="I977" s="11" t="s">
        <v>25911</v>
      </c>
      <c r="J977" s="111" t="str">
        <f>UPPER(TEXT(Data[[#This Row],[F. INICIO]],"mmmm"))</f>
        <v>DICIEMBRE</v>
      </c>
      <c r="K977" s="13">
        <v>2</v>
      </c>
      <c r="L977" s="11" t="s">
        <v>5</v>
      </c>
      <c r="M977" s="11" t="s">
        <v>25630</v>
      </c>
      <c r="N977" s="141" t="str">
        <f>_xlfn.XLOOKUP(D977,[1]!Data[CEDULA],[1]!Data[EPS/SURA],"No Existe",0,1)</f>
        <v>SALUD TOTAL</v>
      </c>
      <c r="O977" s="5">
        <f>YEAR(Data[[#This Row],[F. INICIO]])</f>
        <v>2016</v>
      </c>
      <c r="P977" s="26">
        <v>42731</v>
      </c>
      <c r="Q977" s="7">
        <v>42732</v>
      </c>
      <c r="R977" s="11" t="s">
        <v>5600</v>
      </c>
      <c r="S977" s="92" t="str">
        <f>IF(Data[[#This Row],[TIPO DE INCAPACIDAD]]="LICENCIA DE PATERNIDAD","Licencia de paternidad",IF(Data[[#This Row],[TIPO DE INCAPACIDAD]]="LICENCIA DE LUTO","Licencia de Luto",_xlfn.IFNA(VLOOKUP(R977,'CIE-10 PARA RIPS'!$A$6:B14142,2,0),"No especificado")))</f>
        <v>Abdomen agudo</v>
      </c>
      <c r="T977" t="str">
        <f>IF(P977&lt;&gt;"", IF(P977&gt;0, IF(P977&lt;=DATE(YEAR(P977),MONTH(P977),DAY(P977)), IF(P977&gt;=DATE(YEAR(P977),MONTH(P977),1), IF(K977&gt;10, C977, IF(SUMIFS($K:$K, $C:$C, C977, $P:$P, "&gt;="&amp;DATE(YEAR(P977),MONTH(P977),1), $P:$P, "&lt;="&amp;EOMONTH(P977,0))&gt;10, C977, "")), ""))), "")</f>
        <v/>
      </c>
      <c r="U977" t="str">
        <f>IF(AND(P977&lt;&gt;"", P977&gt;=DATE(YEAR(P977),MONTH(P977),1), SUMIFS($K:$K, $C:$C, C977, $P:$P, "&gt;="&amp;DATE(YEAR(P977),MONTH(P977),1), $P:$P, "&lt;="&amp;EOMONTH(P977,0))&gt;10), K977, "")</f>
        <v/>
      </c>
      <c r="V977" t="str">
        <f>IF(AND(P977&lt;&gt;"", P977&gt;=DATE(YEAR(P977),MONTH(P977),1), SUMIFS($K:$K, $C:$C, C977, $P:$P, "&gt;="&amp;DATE(YEAR(P977),MONTH(P977),1), $P:$P, "&lt;="&amp;EOMONTH(P977,0))&gt;10), YEAR(P977), "")</f>
        <v/>
      </c>
      <c r="W977" t="str">
        <f>IF(AND(P977&lt;&gt;"", P977&gt;=DATE(YEAR(P977),MONTH(P977),1), SUMIFS($K:$K, $C:$C, C977, $P:$P, "&gt;="&amp;DATE(YEAR(P977),MONTH(P977),1), $P:$P, "&lt;="&amp;EOMONTH(P977,0))&gt;10), TEXT(P977, "MMMM"), "")</f>
        <v/>
      </c>
      <c r="X977" t="str" cm="1">
        <f t="array" ref="X977">IF(AND(P977&lt;&gt;"", P977&gt;=DATE(YEAR(P977),MONTH(P977),1), SUMIFS($K:$K, $C:$C, C977, $P:$P, "&gt;="&amp;DATE(YEAR(P977),MONTH(P977),1), $P:$P, "&lt;="&amp;EOMONTH(P977,0))&gt;10), _xlfn.TEXTJOIN(", ", TRUE, _xlfn._xlws.FILTER($R:$R, ($C:$C=C977) * ($P:$P&gt;=DATE(YEAR(P977),MONTH(P977),1)) * ($P:$P&lt;=EOMONTH(P977,0)))), "")</f>
        <v/>
      </c>
      <c r="Y977" t="str" cm="1">
        <f t="array" ref="Y977">IF(AND(P977&lt;&gt;"", P977&gt;=DATE(YEAR(P977),MONTH(P977),1), SUMIFS($K:$K, $C:$C, C977, $P:$P, "&gt;="&amp;DATE(YEAR(P977),MONTH(P977),1), $P:$P, "&lt;="&amp;EOMONTH(P977,0))&gt;10), _xlfn.TEXTJOIN(", ", TRUE, _xlfn._xlws.FILTER($S:$S, ($C:$C=C977) * ($P:$P&gt;=DATE(YEAR(P977),MONTH(P977),1)) * ($P:$P&lt;=EOMONTH(P977,0)))), "")</f>
        <v/>
      </c>
    </row>
    <row r="978" spans="1:25" x14ac:dyDescent="0.25">
      <c r="A978" s="83">
        <v>971</v>
      </c>
      <c r="B978" s="111" t="s">
        <v>26038</v>
      </c>
      <c r="C978" s="159" t="str">
        <f>_xlfn.XLOOKUP(D978,[1]!Data[CEDULA],[1]!Data[Nombre Completo],"No Existe",0,1)</f>
        <v>DAGOBERTO  ARTETA PAZ</v>
      </c>
      <c r="D978" s="162">
        <v>1044391559</v>
      </c>
      <c r="E978" s="139">
        <f>IFERROR(_xlfn.NUMBERVALUE(Data[[#This Row],[CEDULA ]],",","."),_xlfn.NUMBERVALUE(Data[[#This Row],[CEDULA ]],".",","))</f>
        <v>1044391559</v>
      </c>
      <c r="F978" s="139" t="str">
        <f>_xlfn.XLOOKUP(E978,[1]!Data[CEDULA],[1]!Data[CARGO],"No Existe",0,1)</f>
        <v>SUPERNUMERARIO(A)</v>
      </c>
      <c r="G978" s="11" t="str">
        <f>_xlfn.XLOOKUP(E978,[1]!Data[CEDULA],[1]!Data[EMPRESA DONDE PRESTA SERVICIO],"No Existe",0,1)</f>
        <v>COMFAMILIAR ATLANTICO</v>
      </c>
      <c r="H978" s="11" t="str">
        <f>_xlfn.XLOOKUP(E978,[1]!Data[CEDULA],[1]!Data[UBICACIÓN],"No Existe",0,1)</f>
        <v>CENTRO RECREACIONAL TURIPANA</v>
      </c>
      <c r="I978" s="11" t="s">
        <v>25912</v>
      </c>
      <c r="J978" s="111" t="str">
        <f>UPPER(TEXT(Data[[#This Row],[F. INICIO]],"mmmm"))</f>
        <v>DICIEMBRE</v>
      </c>
      <c r="K978" s="13">
        <v>2</v>
      </c>
      <c r="L978" s="11" t="s">
        <v>5</v>
      </c>
      <c r="M978" s="11" t="s">
        <v>25630</v>
      </c>
      <c r="N978" s="141" t="str">
        <f>_xlfn.XLOOKUP(D978,[1]!Data[CEDULA],[1]!Data[EPS/SURA],"No Existe",0,1)</f>
        <v>MUTUALSER</v>
      </c>
      <c r="O978" s="5">
        <f>YEAR(Data[[#This Row],[F. INICIO]])</f>
        <v>2016</v>
      </c>
      <c r="P978" s="26">
        <v>42734</v>
      </c>
      <c r="Q978" s="7">
        <v>42735</v>
      </c>
      <c r="R978" s="24" t="s">
        <v>9886</v>
      </c>
      <c r="S978" s="92" t="str">
        <f>IF(Data[[#This Row],[TIPO DE INCAPACIDAD]]="LICENCIA DE PATERNIDAD","Licencia de paternidad",IF(Data[[#This Row],[TIPO DE INCAPACIDAD]]="LICENCIA DE LUTO","Licencia de Luto",_xlfn.IFNA(VLOOKUP(R978,'CIE-10 PARA RIPS'!$A$6:B14143,2,0),"No especificado")))</f>
        <v>Cefalea debida a tension</v>
      </c>
      <c r="T978" t="str">
        <f>IF(P978&lt;&gt;"", IF(P978&gt;0, IF(P978&lt;=DATE(YEAR(P978),MONTH(P978),DAY(P978)), IF(P978&gt;=DATE(YEAR(P978),MONTH(P978),1), IF(K978&gt;10, C978, IF(SUMIFS($K:$K, $C:$C, C978, $P:$P, "&gt;="&amp;DATE(YEAR(P978),MONTH(P978),1), $P:$P, "&lt;="&amp;EOMONTH(P978,0))&gt;10, C978, "")), ""))), "")</f>
        <v/>
      </c>
      <c r="U978" t="str">
        <f>IF(AND(P978&lt;&gt;"", P978&gt;=DATE(YEAR(P978),MONTH(P978),1), SUMIFS($K:$K, $C:$C, C978, $P:$P, "&gt;="&amp;DATE(YEAR(P978),MONTH(P978),1), $P:$P, "&lt;="&amp;EOMONTH(P978,0))&gt;10), K978, "")</f>
        <v/>
      </c>
      <c r="V978" t="str">
        <f>IF(AND(P978&lt;&gt;"", P978&gt;=DATE(YEAR(P978),MONTH(P978),1), SUMIFS($K:$K, $C:$C, C978, $P:$P, "&gt;="&amp;DATE(YEAR(P978),MONTH(P978),1), $P:$P, "&lt;="&amp;EOMONTH(P978,0))&gt;10), YEAR(P978), "")</f>
        <v/>
      </c>
      <c r="W978" t="str">
        <f>IF(AND(P978&lt;&gt;"", P978&gt;=DATE(YEAR(P978),MONTH(P978),1), SUMIFS($K:$K, $C:$C, C978, $P:$P, "&gt;="&amp;DATE(YEAR(P978),MONTH(P978),1), $P:$P, "&lt;="&amp;EOMONTH(P978,0))&gt;10), TEXT(P978, "MMMM"), "")</f>
        <v/>
      </c>
      <c r="X978" t="str" cm="1">
        <f t="array" ref="X978">IF(AND(P978&lt;&gt;"", P978&gt;=DATE(YEAR(P978),MONTH(P978),1), SUMIFS($K:$K, $C:$C, C978, $P:$P, "&gt;="&amp;DATE(YEAR(P978),MONTH(P978),1), $P:$P, "&lt;="&amp;EOMONTH(P978,0))&gt;10), _xlfn.TEXTJOIN(", ", TRUE, _xlfn._xlws.FILTER($R:$R, ($C:$C=C978) * ($P:$P&gt;=DATE(YEAR(P978),MONTH(P978),1)) * ($P:$P&lt;=EOMONTH(P978,0)))), "")</f>
        <v/>
      </c>
      <c r="Y978" t="str" cm="1">
        <f t="array" ref="Y978">IF(AND(P978&lt;&gt;"", P978&gt;=DATE(YEAR(P978),MONTH(P978),1), SUMIFS($K:$K, $C:$C, C978, $P:$P, "&gt;="&amp;DATE(YEAR(P978),MONTH(P978),1), $P:$P, "&lt;="&amp;EOMONTH(P978,0))&gt;10), _xlfn.TEXTJOIN(", ", TRUE, _xlfn._xlws.FILTER($S:$S, ($C:$C=C978) * ($P:$P&gt;=DATE(YEAR(P978),MONTH(P978),1)) * ($P:$P&lt;=EOMONTH(P978,0)))), "")</f>
        <v/>
      </c>
    </row>
    <row r="979" spans="1:25" x14ac:dyDescent="0.25">
      <c r="A979" s="83">
        <v>972</v>
      </c>
      <c r="B979" s="111" t="s">
        <v>26038</v>
      </c>
      <c r="C979" s="159" t="str">
        <f>_xlfn.XLOOKUP(D979,[1]!Data[CEDULA],[1]!Data[Nombre Completo],"No Existe",0,1)</f>
        <v>DAGOBERTO  ARTETA PAZ</v>
      </c>
      <c r="D979" s="162">
        <v>1044391559</v>
      </c>
      <c r="E979" s="139">
        <f>IFERROR(_xlfn.NUMBERVALUE(Data[[#This Row],[CEDULA ]],",","."),_xlfn.NUMBERVALUE(Data[[#This Row],[CEDULA ]],".",","))</f>
        <v>1044391559</v>
      </c>
      <c r="F979" s="139" t="str">
        <f>_xlfn.XLOOKUP(E979,[1]!Data[CEDULA],[1]!Data[CARGO],"No Existe",0,1)</f>
        <v>SUPERNUMERARIO(A)</v>
      </c>
      <c r="G979" s="11" t="str">
        <f>_xlfn.XLOOKUP(E979,[1]!Data[CEDULA],[1]!Data[EMPRESA DONDE PRESTA SERVICIO],"No Existe",0,1)</f>
        <v>COMFAMILIAR ATLANTICO</v>
      </c>
      <c r="H979" s="11" t="str">
        <f>_xlfn.XLOOKUP(E979,[1]!Data[CEDULA],[1]!Data[UBICACIÓN],"No Existe",0,1)</f>
        <v>CENTRO RECREACIONAL TURIPANA</v>
      </c>
      <c r="I979" s="11" t="s">
        <v>25912</v>
      </c>
      <c r="J979" s="111" t="str">
        <f>UPPER(TEXT(Data[[#This Row],[F. INICIO]],"mmmm"))</f>
        <v>OCTUBRE</v>
      </c>
      <c r="K979" s="13">
        <v>2</v>
      </c>
      <c r="L979" s="11" t="s">
        <v>5</v>
      </c>
      <c r="M979" s="11" t="s">
        <v>25630</v>
      </c>
      <c r="N979" s="141" t="str">
        <f>_xlfn.XLOOKUP(D979,[1]!Data[CEDULA],[1]!Data[EPS/SURA],"No Existe",0,1)</f>
        <v>MUTUALSER</v>
      </c>
      <c r="O979" s="5">
        <f>YEAR(Data[[#This Row],[F. INICIO]])</f>
        <v>2016</v>
      </c>
      <c r="P979" s="26">
        <v>42668</v>
      </c>
      <c r="Q979" s="7">
        <v>42669</v>
      </c>
      <c r="R979" s="24" t="s">
        <v>9886</v>
      </c>
      <c r="S979" s="92" t="str">
        <f>IF(Data[[#This Row],[TIPO DE INCAPACIDAD]]="LICENCIA DE PATERNIDAD","Licencia de paternidad",IF(Data[[#This Row],[TIPO DE INCAPACIDAD]]="LICENCIA DE LUTO","Licencia de Luto",_xlfn.IFNA(VLOOKUP(R979,'CIE-10 PARA RIPS'!$A$6:B14144,2,0),"No especificado")))</f>
        <v>Cefalea debida a tension</v>
      </c>
      <c r="T979" t="str">
        <f>IF(P979&lt;&gt;"", IF(P979&gt;0, IF(P979&lt;=DATE(YEAR(P979),MONTH(P979),DAY(P979)), IF(P979&gt;=DATE(YEAR(P979),MONTH(P979),1), IF(K979&gt;10, C979, IF(SUMIFS($K:$K, $C:$C, C979, $P:$P, "&gt;="&amp;DATE(YEAR(P979),MONTH(P979),1), $P:$P, "&lt;="&amp;EOMONTH(P979,0))&gt;10, C979, "")), ""))), "")</f>
        <v/>
      </c>
      <c r="U979" t="str">
        <f>IF(AND(P979&lt;&gt;"", P979&gt;=DATE(YEAR(P979),MONTH(P979),1), SUMIFS($K:$K, $C:$C, C979, $P:$P, "&gt;="&amp;DATE(YEAR(P979),MONTH(P979),1), $P:$P, "&lt;="&amp;EOMONTH(P979,0))&gt;10), K979, "")</f>
        <v/>
      </c>
      <c r="V979" t="str">
        <f>IF(AND(P979&lt;&gt;"", P979&gt;=DATE(YEAR(P979),MONTH(P979),1), SUMIFS($K:$K, $C:$C, C979, $P:$P, "&gt;="&amp;DATE(YEAR(P979),MONTH(P979),1), $P:$P, "&lt;="&amp;EOMONTH(P979,0))&gt;10), YEAR(P979), "")</f>
        <v/>
      </c>
      <c r="W979" t="str">
        <f>IF(AND(P979&lt;&gt;"", P979&gt;=DATE(YEAR(P979),MONTH(P979),1), SUMIFS($K:$K, $C:$C, C979, $P:$P, "&gt;="&amp;DATE(YEAR(P979),MONTH(P979),1), $P:$P, "&lt;="&amp;EOMONTH(P979,0))&gt;10), TEXT(P979, "MMMM"), "")</f>
        <v/>
      </c>
      <c r="X979" t="str" cm="1">
        <f t="array" ref="X979">IF(AND(P979&lt;&gt;"", P979&gt;=DATE(YEAR(P979),MONTH(P979),1), SUMIFS($K:$K, $C:$C, C979, $P:$P, "&gt;="&amp;DATE(YEAR(P979),MONTH(P979),1), $P:$P, "&lt;="&amp;EOMONTH(P979,0))&gt;10), _xlfn.TEXTJOIN(", ", TRUE, _xlfn._xlws.FILTER($R:$R, ($C:$C=C979) * ($P:$P&gt;=DATE(YEAR(P979),MONTH(P979),1)) * ($P:$P&lt;=EOMONTH(P979,0)))), "")</f>
        <v/>
      </c>
      <c r="Y979" t="str" cm="1">
        <f t="array" ref="Y979">IF(AND(P979&lt;&gt;"", P979&gt;=DATE(YEAR(P979),MONTH(P979),1), SUMIFS($K:$K, $C:$C, C979, $P:$P, "&gt;="&amp;DATE(YEAR(P979),MONTH(P979),1), $P:$P, "&lt;="&amp;EOMONTH(P979,0))&gt;10), _xlfn.TEXTJOIN(", ", TRUE, _xlfn._xlws.FILTER($S:$S, ($C:$C=C979) * ($P:$P&gt;=DATE(YEAR(P979),MONTH(P979),1)) * ($P:$P&lt;=EOMONTH(P979,0)))), "")</f>
        <v/>
      </c>
    </row>
    <row r="980" spans="1:25" x14ac:dyDescent="0.25">
      <c r="A980" s="83">
        <v>973</v>
      </c>
      <c r="B980" s="111" t="s">
        <v>26038</v>
      </c>
      <c r="C980" s="159" t="str">
        <f>_xlfn.XLOOKUP(D980,[1]!Data[CEDULA],[1]!Data[Nombre Completo],"No Existe",0,1)</f>
        <v>WILLIAN JOSE LOZANO ROJAS</v>
      </c>
      <c r="D980">
        <v>92131663</v>
      </c>
      <c r="E980" s="140">
        <f>IFERROR(_xlfn.NUMBERVALUE(Data[[#This Row],[CEDULA ]],",","."),_xlfn.NUMBERVALUE(Data[[#This Row],[CEDULA ]],".",","))</f>
        <v>92131663</v>
      </c>
      <c r="F980" s="140" t="str">
        <f>_xlfn.XLOOKUP(E980,[1]!Data[CEDULA],[1]!Data[CARGO],"No Existe",0,1)</f>
        <v>SUPERNUMERARIO(A)</v>
      </c>
      <c r="G980" s="11" t="str">
        <f>_xlfn.XLOOKUP(E980,[1]!Data[CEDULA],[1]!Data[EMPRESA DONDE PRESTA SERVICIO],"No Existe",0,1)</f>
        <v>COMFAMILIAR ATLANTICO</v>
      </c>
      <c r="H980" s="11" t="str">
        <f>_xlfn.XLOOKUP(E980,[1]!Data[CEDULA],[1]!Data[UBICACIÓN],"No Existe",0,1)</f>
        <v>CRU MERCADEO</v>
      </c>
      <c r="I980" s="9" t="s">
        <v>25912</v>
      </c>
      <c r="J980" s="111" t="str">
        <f>UPPER(TEXT(Data[[#This Row],[F. INICIO]],"mmmm"))</f>
        <v>JUNIO</v>
      </c>
      <c r="K980" s="13">
        <v>1</v>
      </c>
      <c r="L980" s="11" t="s">
        <v>5</v>
      </c>
      <c r="M980" s="11" t="s">
        <v>25630</v>
      </c>
      <c r="N980" s="141" t="str">
        <f>_xlfn.XLOOKUP(D980,[1]!Data[CEDULA],[1]!Data[EPS/SURA],"No Existe",0,1)</f>
        <v>EPS/SURA</v>
      </c>
      <c r="O980" s="5">
        <f>YEAR(Data[[#This Row],[F. INICIO]])</f>
        <v>2018</v>
      </c>
      <c r="P980" s="19">
        <v>43260</v>
      </c>
      <c r="Q980" s="19">
        <v>43260</v>
      </c>
      <c r="R980" s="9" t="s">
        <v>8604</v>
      </c>
      <c r="S980" s="92" t="str">
        <f>IF(Data[[#This Row],[TIPO DE INCAPACIDAD]]="LICENCIA DE PATERNIDAD","Licencia de paternidad",IF(Data[[#This Row],[TIPO DE INCAPACIDAD]]="LICENCIA DE LUTO","Licencia de Luto",_xlfn.IFNA(VLOOKUP(R980,'CIE-10 PARA RIPS'!$A$6:B14145,2,0),"No especificado")))</f>
        <v>Enfermedad de la lengua, no especificada</v>
      </c>
      <c r="T980" t="str">
        <f>IF(P980&lt;&gt;"", IF(P980&gt;0, IF(P980&lt;=DATE(YEAR(P980),MONTH(P980),DAY(P980)), IF(P980&gt;=DATE(YEAR(P980),MONTH(P980),1), IF(K980&gt;10, C980, IF(SUMIFS($K:$K, $C:$C, C980, $P:$P, "&gt;="&amp;DATE(YEAR(P980),MONTH(P980),1), $P:$P, "&lt;="&amp;EOMONTH(P980,0))&gt;10, C980, "")), ""))), "")</f>
        <v/>
      </c>
      <c r="U980" t="str">
        <f>IF(AND(P980&lt;&gt;"", P980&gt;=DATE(YEAR(P980),MONTH(P980),1), SUMIFS($K:$K, $C:$C, C980, $P:$P, "&gt;="&amp;DATE(YEAR(P980),MONTH(P980),1), $P:$P, "&lt;="&amp;EOMONTH(P980,0))&gt;10), K980, "")</f>
        <v/>
      </c>
      <c r="V980" t="str">
        <f>IF(AND(P980&lt;&gt;"", P980&gt;=DATE(YEAR(P980),MONTH(P980),1), SUMIFS($K:$K, $C:$C, C980, $P:$P, "&gt;="&amp;DATE(YEAR(P980),MONTH(P980),1), $P:$P, "&lt;="&amp;EOMONTH(P980,0))&gt;10), YEAR(P980), "")</f>
        <v/>
      </c>
      <c r="W980" t="str">
        <f>IF(AND(P980&lt;&gt;"", P980&gt;=DATE(YEAR(P980),MONTH(P980),1), SUMIFS($K:$K, $C:$C, C980, $P:$P, "&gt;="&amp;DATE(YEAR(P980),MONTH(P980),1), $P:$P, "&lt;="&amp;EOMONTH(P980,0))&gt;10), TEXT(P980, "MMMM"), "")</f>
        <v/>
      </c>
      <c r="X980" t="str" cm="1">
        <f t="array" ref="X980">IF(AND(P980&lt;&gt;"", P980&gt;=DATE(YEAR(P980),MONTH(P980),1), SUMIFS($K:$K, $C:$C, C980, $P:$P, "&gt;="&amp;DATE(YEAR(P980),MONTH(P980),1), $P:$P, "&lt;="&amp;EOMONTH(P980,0))&gt;10), _xlfn.TEXTJOIN(", ", TRUE, _xlfn._xlws.FILTER($R:$R, ($C:$C=C980) * ($P:$P&gt;=DATE(YEAR(P980),MONTH(P980),1)) * ($P:$P&lt;=EOMONTH(P980,0)))), "")</f>
        <v/>
      </c>
      <c r="Y980" t="str" cm="1">
        <f t="array" ref="Y980">IF(AND(P980&lt;&gt;"", P980&gt;=DATE(YEAR(P980),MONTH(P980),1), SUMIFS($K:$K, $C:$C, C980, $P:$P, "&gt;="&amp;DATE(YEAR(P980),MONTH(P980),1), $P:$P, "&lt;="&amp;EOMONTH(P980,0))&gt;10), _xlfn.TEXTJOIN(", ", TRUE, _xlfn._xlws.FILTER($S:$S, ($C:$C=C980) * ($P:$P&gt;=DATE(YEAR(P980),MONTH(P980),1)) * ($P:$P&lt;=EOMONTH(P980,0)))), "")</f>
        <v/>
      </c>
    </row>
    <row r="981" spans="1:25" x14ac:dyDescent="0.25">
      <c r="A981" s="83">
        <v>974</v>
      </c>
      <c r="B981" s="111" t="s">
        <v>26038</v>
      </c>
      <c r="C981" s="159" t="str">
        <f>_xlfn.XLOOKUP(D981,[1]!Data[CEDULA],[1]!Data[Nombre Completo],"No Existe",0,1)</f>
        <v>CESAR AUGUSTO HENAO DE LA CRUZ</v>
      </c>
      <c r="D981" s="162">
        <v>1129564190</v>
      </c>
      <c r="E981" s="139">
        <f>IFERROR(_xlfn.NUMBERVALUE(Data[[#This Row],[CEDULA ]],",","."),_xlfn.NUMBERVALUE(Data[[#This Row],[CEDULA ]],".",","))</f>
        <v>1129564190</v>
      </c>
      <c r="F981" s="139" t="str">
        <f>_xlfn.XLOOKUP(E981,[1]!Data[CEDULA],[1]!Data[CARGO],"No Existe",0,1)</f>
        <v>SUPERNUMERARIO(A)</v>
      </c>
      <c r="G981" s="11" t="str">
        <f>_xlfn.XLOOKUP(E981,[1]!Data[CEDULA],[1]!Data[EMPRESA DONDE PRESTA SERVICIO],"No Existe",0,1)</f>
        <v>COMFAMILIAR ATLANTICO</v>
      </c>
      <c r="H981" s="11" t="str">
        <f>_xlfn.XLOOKUP(E981,[1]!Data[CEDULA],[1]!Data[UBICACIÓN],"No Existe",0,1)</f>
        <v>SEDE CARIBE</v>
      </c>
      <c r="I981" s="11" t="s">
        <v>25912</v>
      </c>
      <c r="J981" s="111" t="str">
        <f>UPPER(TEXT(Data[[#This Row],[F. INICIO]],"mmmm"))</f>
        <v>NOVIEMBRE</v>
      </c>
      <c r="K981" s="13">
        <v>2</v>
      </c>
      <c r="L981" s="11" t="s">
        <v>5</v>
      </c>
      <c r="M981" s="11" t="s">
        <v>25630</v>
      </c>
      <c r="N981" s="141" t="str">
        <f>_xlfn.XLOOKUP(D981,[1]!Data[CEDULA],[1]!Data[EPS/SURA],"No Existe",0,1)</f>
        <v>SALUD TOTAL</v>
      </c>
      <c r="O981" s="5">
        <f>YEAR(Data[[#This Row],[F. INICIO]])</f>
        <v>2016</v>
      </c>
      <c r="P981" s="26">
        <v>42693</v>
      </c>
      <c r="Q981" s="7">
        <v>42694</v>
      </c>
      <c r="R981" s="11" t="s">
        <v>8926</v>
      </c>
      <c r="S981" s="92" t="str">
        <f>IF(Data[[#This Row],[TIPO DE INCAPACIDAD]]="LICENCIA DE PATERNIDAD","Licencia de paternidad",IF(Data[[#This Row],[TIPO DE INCAPACIDAD]]="LICENCIA DE LUTO","Licencia de Luto",_xlfn.IFNA(VLOOKUP(R981,'CIE-10 PARA RIPS'!$A$6:B14146,2,0),"No especificado")))</f>
        <v>Amigdalitis aguda, no especificada</v>
      </c>
      <c r="T981" t="str">
        <f>IF(P981&lt;&gt;"", IF(P981&gt;0, IF(P981&lt;=DATE(YEAR(P981),MONTH(P981),DAY(P981)), IF(P981&gt;=DATE(YEAR(P981),MONTH(P981),1), IF(K981&gt;10, C981, IF(SUMIFS($K:$K, $C:$C, C981, $P:$P, "&gt;="&amp;DATE(YEAR(P981),MONTH(P981),1), $P:$P, "&lt;="&amp;EOMONTH(P981,0))&gt;10, C981, "")), ""))), "")</f>
        <v/>
      </c>
      <c r="U981" t="str">
        <f>IF(AND(P981&lt;&gt;"", P981&gt;=DATE(YEAR(P981),MONTH(P981),1), SUMIFS($K:$K, $C:$C, C981, $P:$P, "&gt;="&amp;DATE(YEAR(P981),MONTH(P981),1), $P:$P, "&lt;="&amp;EOMONTH(P981,0))&gt;10), K981, "")</f>
        <v/>
      </c>
      <c r="V981" t="str">
        <f>IF(AND(P981&lt;&gt;"", P981&gt;=DATE(YEAR(P981),MONTH(P981),1), SUMIFS($K:$K, $C:$C, C981, $P:$P, "&gt;="&amp;DATE(YEAR(P981),MONTH(P981),1), $P:$P, "&lt;="&amp;EOMONTH(P981,0))&gt;10), YEAR(P981), "")</f>
        <v/>
      </c>
      <c r="W981" t="str">
        <f>IF(AND(P981&lt;&gt;"", P981&gt;=DATE(YEAR(P981),MONTH(P981),1), SUMIFS($K:$K, $C:$C, C981, $P:$P, "&gt;="&amp;DATE(YEAR(P981),MONTH(P981),1), $P:$P, "&lt;="&amp;EOMONTH(P981,0))&gt;10), TEXT(P981, "MMMM"), "")</f>
        <v/>
      </c>
      <c r="X981" t="str" cm="1">
        <f t="array" ref="X981">IF(AND(P981&lt;&gt;"", P981&gt;=DATE(YEAR(P981),MONTH(P981),1), SUMIFS($K:$K, $C:$C, C981, $P:$P, "&gt;="&amp;DATE(YEAR(P981),MONTH(P981),1), $P:$P, "&lt;="&amp;EOMONTH(P981,0))&gt;10), _xlfn.TEXTJOIN(", ", TRUE, _xlfn._xlws.FILTER($R:$R, ($C:$C=C981) * ($P:$P&gt;=DATE(YEAR(P981),MONTH(P981),1)) * ($P:$P&lt;=EOMONTH(P981,0)))), "")</f>
        <v/>
      </c>
      <c r="Y981" t="str" cm="1">
        <f t="array" ref="Y981">IF(AND(P981&lt;&gt;"", P981&gt;=DATE(YEAR(P981),MONTH(P981),1), SUMIFS($K:$K, $C:$C, C981, $P:$P, "&gt;="&amp;DATE(YEAR(P981),MONTH(P981),1), $P:$P, "&lt;="&amp;EOMONTH(P981,0))&gt;10), _xlfn.TEXTJOIN(", ", TRUE, _xlfn._xlws.FILTER($S:$S, ($C:$C=C981) * ($P:$P&gt;=DATE(YEAR(P981),MONTH(P981),1)) * ($P:$P&lt;=EOMONTH(P981,0)))), "")</f>
        <v/>
      </c>
    </row>
    <row r="982" spans="1:25" ht="30" x14ac:dyDescent="0.25">
      <c r="A982" s="83">
        <v>975</v>
      </c>
      <c r="B982" s="111" t="s">
        <v>26038</v>
      </c>
      <c r="C982" s="159" t="str">
        <f>_xlfn.XLOOKUP(D982,[1]!Data[CEDULA],[1]!Data[Nombre Completo],"No Existe",0,1)</f>
        <v>CARLOS EMIRO ALCAZAR JIMENEZ</v>
      </c>
      <c r="D982" s="162">
        <v>72282783</v>
      </c>
      <c r="E982" s="139">
        <f>IFERROR(_xlfn.NUMBERVALUE(Data[[#This Row],[CEDULA ]],",","."),_xlfn.NUMBERVALUE(Data[[#This Row],[CEDULA ]],".",","))</f>
        <v>72282783</v>
      </c>
      <c r="F982" s="139" t="str">
        <f>_xlfn.XLOOKUP(E982,[1]!Data[CEDULA],[1]!Data[CARGO],"No Existe",0,1)</f>
        <v>OFICIOS VARIOS</v>
      </c>
      <c r="G982" s="11" t="str">
        <f>_xlfn.XLOOKUP(E982,[1]!Data[CEDULA],[1]!Data[EMPRESA DONDE PRESTA SERVICIO],"No Existe",0,1)</f>
        <v>COMFAMILIAR ATLANTICO</v>
      </c>
      <c r="H982" s="11" t="str">
        <f>_xlfn.XLOOKUP(E982,[1]!Data[CEDULA],[1]!Data[UBICACIÓN],"No Existe",0,1)</f>
        <v>ASEO</v>
      </c>
      <c r="I982" s="11" t="s">
        <v>25912</v>
      </c>
      <c r="J982" s="111" t="str">
        <f>UPPER(TEXT(Data[[#This Row],[F. INICIO]],"mmmm"))</f>
        <v>NOVIEMBRE</v>
      </c>
      <c r="K982" s="13">
        <v>2</v>
      </c>
      <c r="L982" s="11" t="s">
        <v>5</v>
      </c>
      <c r="M982" s="11" t="s">
        <v>25630</v>
      </c>
      <c r="N982" s="141" t="str">
        <f>_xlfn.XLOOKUP(D982,[1]!Data[CEDULA],[1]!Data[EPS/SURA],"No Existe",0,1)</f>
        <v>EPS/SURA</v>
      </c>
      <c r="O982" s="5">
        <f>YEAR(Data[[#This Row],[F. INICIO]])</f>
        <v>2016</v>
      </c>
      <c r="P982" s="26">
        <v>42695</v>
      </c>
      <c r="Q982" s="7">
        <v>42696</v>
      </c>
      <c r="R982" s="11" t="s">
        <v>63</v>
      </c>
      <c r="S982" s="92" t="str">
        <f>IF(Data[[#This Row],[TIPO DE INCAPACIDAD]]="LICENCIA DE PATERNIDAD","Licencia de paternidad",IF(Data[[#This Row],[TIPO DE INCAPACIDAD]]="LICENCIA DE LUTO","Licencia de Luto",_xlfn.IFNA(VLOOKUP(R982,'CIE-10 PARA RIPS'!$A$6:B14147,2,0),"No especificado")))</f>
        <v>Diarrea y gastroenteritis de presunto origen infeccioso</v>
      </c>
      <c r="T982" t="str">
        <f>IF(P982&lt;&gt;"", IF(P982&gt;0, IF(P982&lt;=DATE(YEAR(P982),MONTH(P982),DAY(P982)), IF(P982&gt;=DATE(YEAR(P982),MONTH(P982),1), IF(K982&gt;10, C982, IF(SUMIFS($K:$K, $C:$C, C982, $P:$P, "&gt;="&amp;DATE(YEAR(P982),MONTH(P982),1), $P:$P, "&lt;="&amp;EOMONTH(P982,0))&gt;10, C982, "")), ""))), "")</f>
        <v/>
      </c>
      <c r="U982" t="str">
        <f>IF(AND(P982&lt;&gt;"", P982&gt;=DATE(YEAR(P982),MONTH(P982),1), SUMIFS($K:$K, $C:$C, C982, $P:$P, "&gt;="&amp;DATE(YEAR(P982),MONTH(P982),1), $P:$P, "&lt;="&amp;EOMONTH(P982,0))&gt;10), K982, "")</f>
        <v/>
      </c>
      <c r="V982" t="str">
        <f>IF(AND(P982&lt;&gt;"", P982&gt;=DATE(YEAR(P982),MONTH(P982),1), SUMIFS($K:$K, $C:$C, C982, $P:$P, "&gt;="&amp;DATE(YEAR(P982),MONTH(P982),1), $P:$P, "&lt;="&amp;EOMONTH(P982,0))&gt;10), YEAR(P982), "")</f>
        <v/>
      </c>
      <c r="W982" t="str">
        <f>IF(AND(P982&lt;&gt;"", P982&gt;=DATE(YEAR(P982),MONTH(P982),1), SUMIFS($K:$K, $C:$C, C982, $P:$P, "&gt;="&amp;DATE(YEAR(P982),MONTH(P982),1), $P:$P, "&lt;="&amp;EOMONTH(P982,0))&gt;10), TEXT(P982, "MMMM"), "")</f>
        <v/>
      </c>
      <c r="X982" t="str" cm="1">
        <f t="array" ref="X982">IF(AND(P982&lt;&gt;"", P982&gt;=DATE(YEAR(P982),MONTH(P982),1), SUMIFS($K:$K, $C:$C, C982, $P:$P, "&gt;="&amp;DATE(YEAR(P982),MONTH(P982),1), $P:$P, "&lt;="&amp;EOMONTH(P982,0))&gt;10), _xlfn.TEXTJOIN(", ", TRUE, _xlfn._xlws.FILTER($R:$R, ($C:$C=C982) * ($P:$P&gt;=DATE(YEAR(P982),MONTH(P982),1)) * ($P:$P&lt;=EOMONTH(P982,0)))), "")</f>
        <v/>
      </c>
      <c r="Y982" t="str" cm="1">
        <f t="array" ref="Y982">IF(AND(P982&lt;&gt;"", P982&gt;=DATE(YEAR(P982),MONTH(P982),1), SUMIFS($K:$K, $C:$C, C982, $P:$P, "&gt;="&amp;DATE(YEAR(P982),MONTH(P982),1), $P:$P, "&lt;="&amp;EOMONTH(P982,0))&gt;10), _xlfn.TEXTJOIN(", ", TRUE, _xlfn._xlws.FILTER($S:$S, ($C:$C=C982) * ($P:$P&gt;=DATE(YEAR(P982),MONTH(P982),1)) * ($P:$P&lt;=EOMONTH(P982,0)))), "")</f>
        <v/>
      </c>
    </row>
    <row r="983" spans="1:25" ht="30" x14ac:dyDescent="0.25">
      <c r="A983" s="83">
        <v>976</v>
      </c>
      <c r="B983" s="111" t="s">
        <v>26038</v>
      </c>
      <c r="C983" s="159" t="str">
        <f>_xlfn.XLOOKUP(D983,[1]!Data[CEDULA],[1]!Data[Nombre Completo],"No Existe",0,1)</f>
        <v>ALBERTO JUNIOR ARIZA PERTUZ</v>
      </c>
      <c r="D983" s="162">
        <v>1143155974</v>
      </c>
      <c r="E983" s="139">
        <f>IFERROR(_xlfn.NUMBERVALUE(Data[[#This Row],[CEDULA ]],",","."),_xlfn.NUMBERVALUE(Data[[#This Row],[CEDULA ]],".",","))</f>
        <v>1143155974</v>
      </c>
      <c r="F983" s="139" t="str">
        <f>_xlfn.XLOOKUP(E983,[1]!Data[CEDULA],[1]!Data[CARGO],"No Existe",0,1)</f>
        <v>SUPERNUMERARIO(A)</v>
      </c>
      <c r="G983" s="11" t="str">
        <f>_xlfn.XLOOKUP(E983,[1]!Data[CEDULA],[1]!Data[EMPRESA DONDE PRESTA SERVICIO],"No Existe",0,1)</f>
        <v>COMFAMILIAR ATLANTICO</v>
      </c>
      <c r="H983" s="11" t="str">
        <f>_xlfn.XLOOKUP(E983,[1]!Data[CEDULA],[1]!Data[UBICACIÓN],"No Existe",0,1)</f>
        <v>SEDE NORTE</v>
      </c>
      <c r="I983" s="11" t="s">
        <v>25912</v>
      </c>
      <c r="J983" s="111" t="str">
        <f>UPPER(TEXT(Data[[#This Row],[F. INICIO]],"mmmm"))</f>
        <v>NOVIEMBRE</v>
      </c>
      <c r="K983" s="13">
        <v>2</v>
      </c>
      <c r="L983" s="11" t="s">
        <v>5</v>
      </c>
      <c r="M983" s="11" t="s">
        <v>25630</v>
      </c>
      <c r="N983" s="141" t="str">
        <f>_xlfn.XLOOKUP(D983,[1]!Data[CEDULA],[1]!Data[EPS/SURA],"No Existe",0,1)</f>
        <v>EPS/SURA</v>
      </c>
      <c r="O983" s="5">
        <f>YEAR(Data[[#This Row],[F. INICIO]])</f>
        <v>2016</v>
      </c>
      <c r="P983" s="26">
        <v>42698</v>
      </c>
      <c r="Q983" s="7">
        <v>42699</v>
      </c>
      <c r="R983" s="11" t="s">
        <v>64</v>
      </c>
      <c r="S983" s="92" t="str">
        <f>IF(Data[[#This Row],[TIPO DE INCAPACIDAD]]="LICENCIA DE PATERNIDAD","Licencia de paternidad",IF(Data[[#This Row],[TIPO DE INCAPACIDAD]]="LICENCIA DE LUTO","Licencia de Luto",_xlfn.IFNA(VLOOKUP(R983,'CIE-10 PARA RIPS'!$A$6:B14148,2,0),"No especificado")))</f>
        <v>Infeccion aguda de las vias respiratorias superiores, no especificada</v>
      </c>
      <c r="T983" t="str">
        <f>IF(P983&lt;&gt;"", IF(P983&gt;0, IF(P983&lt;=DATE(YEAR(P983),MONTH(P983),DAY(P983)), IF(P983&gt;=DATE(YEAR(P983),MONTH(P983),1), IF(K983&gt;10, C983, IF(SUMIFS($K:$K, $C:$C, C983, $P:$P, "&gt;="&amp;DATE(YEAR(P983),MONTH(P983),1), $P:$P, "&lt;="&amp;EOMONTH(P983,0))&gt;10, C983, "")), ""))), "")</f>
        <v/>
      </c>
      <c r="U983" t="str">
        <f>IF(AND(P983&lt;&gt;"", P983&gt;=DATE(YEAR(P983),MONTH(P983),1), SUMIFS($K:$K, $C:$C, C983, $P:$P, "&gt;="&amp;DATE(YEAR(P983),MONTH(P983),1), $P:$P, "&lt;="&amp;EOMONTH(P983,0))&gt;10), K983, "")</f>
        <v/>
      </c>
      <c r="V983" t="str">
        <f>IF(AND(P983&lt;&gt;"", P983&gt;=DATE(YEAR(P983),MONTH(P983),1), SUMIFS($K:$K, $C:$C, C983, $P:$P, "&gt;="&amp;DATE(YEAR(P983),MONTH(P983),1), $P:$P, "&lt;="&amp;EOMONTH(P983,0))&gt;10), YEAR(P983), "")</f>
        <v/>
      </c>
      <c r="W983" t="str">
        <f>IF(AND(P983&lt;&gt;"", P983&gt;=DATE(YEAR(P983),MONTH(P983),1), SUMIFS($K:$K, $C:$C, C983, $P:$P, "&gt;="&amp;DATE(YEAR(P983),MONTH(P983),1), $P:$P, "&lt;="&amp;EOMONTH(P983,0))&gt;10), TEXT(P983, "MMMM"), "")</f>
        <v/>
      </c>
      <c r="X983" t="str" cm="1">
        <f t="array" ref="X983">IF(AND(P983&lt;&gt;"", P983&gt;=DATE(YEAR(P983),MONTH(P983),1), SUMIFS($K:$K, $C:$C, C983, $P:$P, "&gt;="&amp;DATE(YEAR(P983),MONTH(P983),1), $P:$P, "&lt;="&amp;EOMONTH(P983,0))&gt;10), _xlfn.TEXTJOIN(", ", TRUE, _xlfn._xlws.FILTER($R:$R, ($C:$C=C983) * ($P:$P&gt;=DATE(YEAR(P983),MONTH(P983),1)) * ($P:$P&lt;=EOMONTH(P983,0)))), "")</f>
        <v/>
      </c>
      <c r="Y983" t="str" cm="1">
        <f t="array" ref="Y983">IF(AND(P983&lt;&gt;"", P983&gt;=DATE(YEAR(P983),MONTH(P983),1), SUMIFS($K:$K, $C:$C, C983, $P:$P, "&gt;="&amp;DATE(YEAR(P983),MONTH(P983),1), $P:$P, "&lt;="&amp;EOMONTH(P983,0))&gt;10), _xlfn.TEXTJOIN(", ", TRUE, _xlfn._xlws.FILTER($S:$S, ($C:$C=C983) * ($P:$P&gt;=DATE(YEAR(P983),MONTH(P983),1)) * ($P:$P&lt;=EOMONTH(P983,0)))), "")</f>
        <v/>
      </c>
    </row>
    <row r="984" spans="1:25" x14ac:dyDescent="0.25">
      <c r="A984" s="83">
        <v>977</v>
      </c>
      <c r="B984" s="111" t="s">
        <v>26038</v>
      </c>
      <c r="C984" s="159" t="str">
        <f>_xlfn.XLOOKUP(D984,[1]!Data[CEDULA],[1]!Data[Nombre Completo],"No Existe",0,1)</f>
        <v>ALBERTO JUNIOR ARIZA PERTUZ</v>
      </c>
      <c r="D984" s="162">
        <v>1143155974</v>
      </c>
      <c r="E984" s="139">
        <f>IFERROR(_xlfn.NUMBERVALUE(Data[[#This Row],[CEDULA ]],",","."),_xlfn.NUMBERVALUE(Data[[#This Row],[CEDULA ]],".",","))</f>
        <v>1143155974</v>
      </c>
      <c r="F984" s="139" t="str">
        <f>_xlfn.XLOOKUP(E984,[1]!Data[CEDULA],[1]!Data[CARGO],"No Existe",0,1)</f>
        <v>SUPERNUMERARIO(A)</v>
      </c>
      <c r="G984" s="11" t="str">
        <f>_xlfn.XLOOKUP(E984,[1]!Data[CEDULA],[1]!Data[EMPRESA DONDE PRESTA SERVICIO],"No Existe",0,1)</f>
        <v>COMFAMILIAR ATLANTICO</v>
      </c>
      <c r="H984" s="11" t="str">
        <f>_xlfn.XLOOKUP(E984,[1]!Data[CEDULA],[1]!Data[UBICACIÓN],"No Existe",0,1)</f>
        <v>SEDE NORTE</v>
      </c>
      <c r="I984" s="11" t="s">
        <v>25912</v>
      </c>
      <c r="J984" s="111" t="str">
        <f>UPPER(TEXT(Data[[#This Row],[F. INICIO]],"mmmm"))</f>
        <v>NOVIEMBRE</v>
      </c>
      <c r="K984" s="13">
        <v>1</v>
      </c>
      <c r="L984" s="11" t="s">
        <v>5</v>
      </c>
      <c r="M984" s="11" t="s">
        <v>25630</v>
      </c>
      <c r="N984" s="141" t="str">
        <f>_xlfn.XLOOKUP(D984,[1]!Data[CEDULA],[1]!Data[EPS/SURA],"No Existe",0,1)</f>
        <v>EPS/SURA</v>
      </c>
      <c r="O984" s="5">
        <f>YEAR(Data[[#This Row],[F. INICIO]])</f>
        <v>2016</v>
      </c>
      <c r="P984" s="26">
        <v>42700</v>
      </c>
      <c r="Q984" s="7">
        <v>42700</v>
      </c>
      <c r="R984" s="11" t="s">
        <v>12137</v>
      </c>
      <c r="S984" s="92" t="str">
        <f>IF(Data[[#This Row],[TIPO DE INCAPACIDAD]]="LICENCIA DE PATERNIDAD","Licencia de paternidad",IF(Data[[#This Row],[TIPO DE INCAPACIDAD]]="LICENCIA DE LUTO","Licencia de Luto",_xlfn.IFNA(VLOOKUP(R984,'CIE-10 PARA RIPS'!$A$6:B14149,2,0),"No especificado")))</f>
        <v>Fiebre recurrente, no especificada</v>
      </c>
      <c r="T984" t="str">
        <f>IF(P984&lt;&gt;"", IF(P984&gt;0, IF(P984&lt;=DATE(YEAR(P984),MONTH(P984),DAY(P984)), IF(P984&gt;=DATE(YEAR(P984),MONTH(P984),1), IF(K984&gt;10, C984, IF(SUMIFS($K:$K, $C:$C, C984, $P:$P, "&gt;="&amp;DATE(YEAR(P984),MONTH(P984),1), $P:$P, "&lt;="&amp;EOMONTH(P984,0))&gt;10, C984, "")), ""))), "")</f>
        <v/>
      </c>
      <c r="U984" t="str">
        <f>IF(AND(P984&lt;&gt;"", P984&gt;=DATE(YEAR(P984),MONTH(P984),1), SUMIFS($K:$K, $C:$C, C984, $P:$P, "&gt;="&amp;DATE(YEAR(P984),MONTH(P984),1), $P:$P, "&lt;="&amp;EOMONTH(P984,0))&gt;10), K984, "")</f>
        <v/>
      </c>
      <c r="V984" t="str">
        <f>IF(AND(P984&lt;&gt;"", P984&gt;=DATE(YEAR(P984),MONTH(P984),1), SUMIFS($K:$K, $C:$C, C984, $P:$P, "&gt;="&amp;DATE(YEAR(P984),MONTH(P984),1), $P:$P, "&lt;="&amp;EOMONTH(P984,0))&gt;10), YEAR(P984), "")</f>
        <v/>
      </c>
      <c r="W984" t="str">
        <f>IF(AND(P984&lt;&gt;"", P984&gt;=DATE(YEAR(P984),MONTH(P984),1), SUMIFS($K:$K, $C:$C, C984, $P:$P, "&gt;="&amp;DATE(YEAR(P984),MONTH(P984),1), $P:$P, "&lt;="&amp;EOMONTH(P984,0))&gt;10), TEXT(P984, "MMMM"), "")</f>
        <v/>
      </c>
      <c r="X984" t="str" cm="1">
        <f t="array" ref="X984">IF(AND(P984&lt;&gt;"", P984&gt;=DATE(YEAR(P984),MONTH(P984),1), SUMIFS($K:$K, $C:$C, C984, $P:$P, "&gt;="&amp;DATE(YEAR(P984),MONTH(P984),1), $P:$P, "&lt;="&amp;EOMONTH(P984,0))&gt;10), _xlfn.TEXTJOIN(", ", TRUE, _xlfn._xlws.FILTER($R:$R, ($C:$C=C984) * ($P:$P&gt;=DATE(YEAR(P984),MONTH(P984),1)) * ($P:$P&lt;=EOMONTH(P984,0)))), "")</f>
        <v/>
      </c>
      <c r="Y984" t="str" cm="1">
        <f t="array" ref="Y984">IF(AND(P984&lt;&gt;"", P984&gt;=DATE(YEAR(P984),MONTH(P984),1), SUMIFS($K:$K, $C:$C, C984, $P:$P, "&gt;="&amp;DATE(YEAR(P984),MONTH(P984),1), $P:$P, "&lt;="&amp;EOMONTH(P984,0))&gt;10), _xlfn.TEXTJOIN(", ", TRUE, _xlfn._xlws.FILTER($S:$S, ($C:$C=C984) * ($P:$P&gt;=DATE(YEAR(P984),MONTH(P984),1)) * ($P:$P&lt;=EOMONTH(P984,0)))), "")</f>
        <v/>
      </c>
    </row>
    <row r="985" spans="1:25" x14ac:dyDescent="0.25">
      <c r="A985" s="83">
        <v>978</v>
      </c>
      <c r="B985" s="111" t="s">
        <v>26038</v>
      </c>
      <c r="C985" s="159" t="str">
        <f>_xlfn.XLOOKUP(D985,[1]!Data[CEDULA],[1]!Data[Nombre Completo],"No Existe",0,1)</f>
        <v>ARIEL ENRIQUE GUEVARA ACOSTA</v>
      </c>
      <c r="D985" s="162">
        <v>72164312</v>
      </c>
      <c r="E985" s="139">
        <f>IFERROR(_xlfn.NUMBERVALUE(Data[[#This Row],[CEDULA ]],",","."),_xlfn.NUMBERVALUE(Data[[#This Row],[CEDULA ]],".",","))</f>
        <v>72164312</v>
      </c>
      <c r="F985" s="139" t="str">
        <f>_xlfn.XLOOKUP(E985,[1]!Data[CEDULA],[1]!Data[CARGO],"No Existe",0,1)</f>
        <v>COCINERO 1</v>
      </c>
      <c r="G985" s="11" t="str">
        <f>_xlfn.XLOOKUP(E985,[1]!Data[CEDULA],[1]!Data[EMPRESA DONDE PRESTA SERVICIO],"No Existe",0,1)</f>
        <v>COMFAMILIAR ATLANTICO</v>
      </c>
      <c r="H985" s="11" t="str">
        <f>_xlfn.XLOOKUP(E985,[1]!Data[CEDULA],[1]!Data[UBICACIÓN],"No Existe",0,1)</f>
        <v>SEDE NORTE MERCADEO</v>
      </c>
      <c r="I985" s="11" t="s">
        <v>25912</v>
      </c>
      <c r="J985" s="111" t="str">
        <f>UPPER(TEXT(Data[[#This Row],[F. INICIO]],"mmmm"))</f>
        <v>NOVIEMBRE</v>
      </c>
      <c r="K985" s="13">
        <v>2</v>
      </c>
      <c r="L985" s="11" t="s">
        <v>5</v>
      </c>
      <c r="M985" s="11" t="s">
        <v>25630</v>
      </c>
      <c r="N985" s="141" t="str">
        <f>_xlfn.XLOOKUP(D985,[1]!Data[CEDULA],[1]!Data[EPS/SURA],"No Existe",0,1)</f>
        <v>SALUD TOTAL</v>
      </c>
      <c r="O985" s="5">
        <f>YEAR(Data[[#This Row],[F. INICIO]])</f>
        <v>2016</v>
      </c>
      <c r="P985" s="26">
        <v>42700</v>
      </c>
      <c r="Q985" s="7">
        <v>42701</v>
      </c>
      <c r="R985" s="11" t="s">
        <v>8939</v>
      </c>
      <c r="S985" s="92" t="str">
        <f>IF(Data[[#This Row],[TIPO DE INCAPACIDAD]]="LICENCIA DE PATERNIDAD","Licencia de paternidad",IF(Data[[#This Row],[TIPO DE INCAPACIDAD]]="LICENCIA DE LUTO","Licencia de Luto",_xlfn.IFNA(VLOOKUP(R985,'CIE-10 PARA RIPS'!$A$6:B14150,2,0),"No especificado")))</f>
        <v>Rinofaringitis aguda [resfriado comun]</v>
      </c>
      <c r="T985" t="str">
        <f>IF(P985&lt;&gt;"", IF(P985&gt;0, IF(P985&lt;=DATE(YEAR(P985),MONTH(P985),DAY(P985)), IF(P985&gt;=DATE(YEAR(P985),MONTH(P985),1), IF(K985&gt;10, C985, IF(SUMIFS($K:$K, $C:$C, C985, $P:$P, "&gt;="&amp;DATE(YEAR(P985),MONTH(P985),1), $P:$P, "&lt;="&amp;EOMONTH(P985,0))&gt;10, C985, "")), ""))), "")</f>
        <v/>
      </c>
      <c r="U985" t="str">
        <f>IF(AND(P985&lt;&gt;"", P985&gt;=DATE(YEAR(P985),MONTH(P985),1), SUMIFS($K:$K, $C:$C, C985, $P:$P, "&gt;="&amp;DATE(YEAR(P985),MONTH(P985),1), $P:$P, "&lt;="&amp;EOMONTH(P985,0))&gt;10), K985, "")</f>
        <v/>
      </c>
      <c r="V985" t="str">
        <f>IF(AND(P985&lt;&gt;"", P985&gt;=DATE(YEAR(P985),MONTH(P985),1), SUMIFS($K:$K, $C:$C, C985, $P:$P, "&gt;="&amp;DATE(YEAR(P985),MONTH(P985),1), $P:$P, "&lt;="&amp;EOMONTH(P985,0))&gt;10), YEAR(P985), "")</f>
        <v/>
      </c>
      <c r="W985" t="str">
        <f>IF(AND(P985&lt;&gt;"", P985&gt;=DATE(YEAR(P985),MONTH(P985),1), SUMIFS($K:$K, $C:$C, C985, $P:$P, "&gt;="&amp;DATE(YEAR(P985),MONTH(P985),1), $P:$P, "&lt;="&amp;EOMONTH(P985,0))&gt;10), TEXT(P985, "MMMM"), "")</f>
        <v/>
      </c>
      <c r="X985" t="str" cm="1">
        <f t="array" ref="X985">IF(AND(P985&lt;&gt;"", P985&gt;=DATE(YEAR(P985),MONTH(P985),1), SUMIFS($K:$K, $C:$C, C985, $P:$P, "&gt;="&amp;DATE(YEAR(P985),MONTH(P985),1), $P:$P, "&lt;="&amp;EOMONTH(P985,0))&gt;10), _xlfn.TEXTJOIN(", ", TRUE, _xlfn._xlws.FILTER($R:$R, ($C:$C=C985) * ($P:$P&gt;=DATE(YEAR(P985),MONTH(P985),1)) * ($P:$P&lt;=EOMONTH(P985,0)))), "")</f>
        <v/>
      </c>
      <c r="Y985" t="str" cm="1">
        <f t="array" ref="Y985">IF(AND(P985&lt;&gt;"", P985&gt;=DATE(YEAR(P985),MONTH(P985),1), SUMIFS($K:$K, $C:$C, C985, $P:$P, "&gt;="&amp;DATE(YEAR(P985),MONTH(P985),1), $P:$P, "&lt;="&amp;EOMONTH(P985,0))&gt;10), _xlfn.TEXTJOIN(", ", TRUE, _xlfn._xlws.FILTER($S:$S, ($C:$C=C985) * ($P:$P&gt;=DATE(YEAR(P985),MONTH(P985),1)) * ($P:$P&lt;=EOMONTH(P985,0)))), "")</f>
        <v/>
      </c>
    </row>
    <row r="986" spans="1:25" ht="30" x14ac:dyDescent="0.25">
      <c r="A986" s="83">
        <v>979</v>
      </c>
      <c r="B986" s="111" t="s">
        <v>26038</v>
      </c>
      <c r="C986" s="159" t="str">
        <f>_xlfn.XLOOKUP(D986,[1]!Data[CEDULA],[1]!Data[Nombre Completo],"No Existe",0,1)</f>
        <v>FRANCISCO JAVIER ACEVEDO OVIEDO</v>
      </c>
      <c r="D986" s="162">
        <v>1048270478</v>
      </c>
      <c r="E986" s="139">
        <f>IFERROR(_xlfn.NUMBERVALUE(Data[[#This Row],[CEDULA ]],",","."),_xlfn.NUMBERVALUE(Data[[#This Row],[CEDULA ]],".",","))</f>
        <v>1048270478</v>
      </c>
      <c r="F986" s="139" t="str">
        <f>_xlfn.XLOOKUP(E986,[1]!Data[CEDULA],[1]!Data[CARGO],"No Existe",0,1)</f>
        <v>AUXILIAR</v>
      </c>
      <c r="G986" s="11" t="str">
        <f>_xlfn.XLOOKUP(E986,[1]!Data[CEDULA],[1]!Data[EMPRESA DONDE PRESTA SERVICIO],"No Existe",0,1)</f>
        <v>COMFAMILIAR ATLANTICO</v>
      </c>
      <c r="H986" s="11" t="str">
        <f>_xlfn.XLOOKUP(E986,[1]!Data[CEDULA],[1]!Data[UBICACIÓN],"No Existe",0,1)</f>
        <v>C. ATENCION VIA 40</v>
      </c>
      <c r="I986" s="11" t="s">
        <v>25912</v>
      </c>
      <c r="J986" s="111" t="str">
        <f>UPPER(TEXT(Data[[#This Row],[F. INICIO]],"mmmm"))</f>
        <v>OCTUBRE</v>
      </c>
      <c r="K986" s="13">
        <v>2</v>
      </c>
      <c r="L986" s="11" t="s">
        <v>5</v>
      </c>
      <c r="M986" s="11" t="s">
        <v>25630</v>
      </c>
      <c r="N986" s="141" t="str">
        <f>_xlfn.XLOOKUP(D986,[1]!Data[CEDULA],[1]!Data[EPS/SURA],"No Existe",0,1)</f>
        <v>NUEVA E.P.S.</v>
      </c>
      <c r="O986" s="5">
        <f>YEAR(Data[[#This Row],[F. INICIO]])</f>
        <v>2016</v>
      </c>
      <c r="P986" s="26">
        <v>42667</v>
      </c>
      <c r="Q986" s="7">
        <v>42668</v>
      </c>
      <c r="R986" s="11" t="s">
        <v>63</v>
      </c>
      <c r="S986" s="92" t="str">
        <f>IF(Data[[#This Row],[TIPO DE INCAPACIDAD]]="LICENCIA DE PATERNIDAD","Licencia de paternidad",IF(Data[[#This Row],[TIPO DE INCAPACIDAD]]="LICENCIA DE LUTO","Licencia de Luto",_xlfn.IFNA(VLOOKUP(R986,'CIE-10 PARA RIPS'!$A$6:B14151,2,0),"No especificado")))</f>
        <v>Diarrea y gastroenteritis de presunto origen infeccioso</v>
      </c>
      <c r="T986" t="str">
        <f>IF(P986&lt;&gt;"", IF(P986&gt;0, IF(P986&lt;=DATE(YEAR(P986),MONTH(P986),DAY(P986)), IF(P986&gt;=DATE(YEAR(P986),MONTH(P986),1), IF(K986&gt;10, C986, IF(SUMIFS($K:$K, $C:$C, C986, $P:$P, "&gt;="&amp;DATE(YEAR(P986),MONTH(P986),1), $P:$P, "&lt;="&amp;EOMONTH(P986,0))&gt;10, C986, "")), ""))), "")</f>
        <v/>
      </c>
      <c r="U986" t="str">
        <f>IF(AND(P986&lt;&gt;"", P986&gt;=DATE(YEAR(P986),MONTH(P986),1), SUMIFS($K:$K, $C:$C, C986, $P:$P, "&gt;="&amp;DATE(YEAR(P986),MONTH(P986),1), $P:$P, "&lt;="&amp;EOMONTH(P986,0))&gt;10), K986, "")</f>
        <v/>
      </c>
      <c r="V986" t="str">
        <f>IF(AND(P986&lt;&gt;"", P986&gt;=DATE(YEAR(P986),MONTH(P986),1), SUMIFS($K:$K, $C:$C, C986, $P:$P, "&gt;="&amp;DATE(YEAR(P986),MONTH(P986),1), $P:$P, "&lt;="&amp;EOMONTH(P986,0))&gt;10), YEAR(P986), "")</f>
        <v/>
      </c>
      <c r="W986" t="str">
        <f>IF(AND(P986&lt;&gt;"", P986&gt;=DATE(YEAR(P986),MONTH(P986),1), SUMIFS($K:$K, $C:$C, C986, $P:$P, "&gt;="&amp;DATE(YEAR(P986),MONTH(P986),1), $P:$P, "&lt;="&amp;EOMONTH(P986,0))&gt;10), TEXT(P986, "MMMM"), "")</f>
        <v/>
      </c>
      <c r="X986" t="str" cm="1">
        <f t="array" ref="X986">IF(AND(P986&lt;&gt;"", P986&gt;=DATE(YEAR(P986),MONTH(P986),1), SUMIFS($K:$K, $C:$C, C986, $P:$P, "&gt;="&amp;DATE(YEAR(P986),MONTH(P986),1), $P:$P, "&lt;="&amp;EOMONTH(P986,0))&gt;10), _xlfn.TEXTJOIN(", ", TRUE, _xlfn._xlws.FILTER($R:$R, ($C:$C=C986) * ($P:$P&gt;=DATE(YEAR(P986),MONTH(P986),1)) * ($P:$P&lt;=EOMONTH(P986,0)))), "")</f>
        <v/>
      </c>
      <c r="Y986" t="str" cm="1">
        <f t="array" ref="Y986">IF(AND(P986&lt;&gt;"", P986&gt;=DATE(YEAR(P986),MONTH(P986),1), SUMIFS($K:$K, $C:$C, C986, $P:$P, "&gt;="&amp;DATE(YEAR(P986),MONTH(P986),1), $P:$P, "&lt;="&amp;EOMONTH(P986,0))&gt;10), _xlfn.TEXTJOIN(", ", TRUE, _xlfn._xlws.FILTER($S:$S, ($C:$C=C986) * ($P:$P&gt;=DATE(YEAR(P986),MONTH(P986),1)) * ($P:$P&lt;=EOMONTH(P986,0)))), "")</f>
        <v/>
      </c>
    </row>
    <row r="987" spans="1:25" ht="30" x14ac:dyDescent="0.25">
      <c r="A987" s="83">
        <v>980</v>
      </c>
      <c r="B987" s="111" t="s">
        <v>26038</v>
      </c>
      <c r="C987" s="159" t="str">
        <f>_xlfn.XLOOKUP(D987,[1]!Data[CEDULA],[1]!Data[Nombre Completo],"No Existe",0,1)</f>
        <v>FRANCISCO JAVIER ACEVEDO OVIEDO</v>
      </c>
      <c r="D987" s="162">
        <v>1048270478</v>
      </c>
      <c r="E987" s="139">
        <f>IFERROR(_xlfn.NUMBERVALUE(Data[[#This Row],[CEDULA ]],",","."),_xlfn.NUMBERVALUE(Data[[#This Row],[CEDULA ]],".",","))</f>
        <v>1048270478</v>
      </c>
      <c r="F987" s="139" t="str">
        <f>_xlfn.XLOOKUP(E987,[1]!Data[CEDULA],[1]!Data[CARGO],"No Existe",0,1)</f>
        <v>AUXILIAR</v>
      </c>
      <c r="G987" s="11" t="str">
        <f>_xlfn.XLOOKUP(E987,[1]!Data[CEDULA],[1]!Data[EMPRESA DONDE PRESTA SERVICIO],"No Existe",0,1)</f>
        <v>COMFAMILIAR ATLANTICO</v>
      </c>
      <c r="H987" s="11" t="str">
        <f>_xlfn.XLOOKUP(E987,[1]!Data[CEDULA],[1]!Data[UBICACIÓN],"No Existe",0,1)</f>
        <v>C. ATENCION VIA 40</v>
      </c>
      <c r="I987" s="11" t="s">
        <v>25912</v>
      </c>
      <c r="J987" s="111" t="str">
        <f>UPPER(TEXT(Data[[#This Row],[F. INICIO]],"mmmm"))</f>
        <v>OCTUBRE</v>
      </c>
      <c r="K987" s="13">
        <v>1</v>
      </c>
      <c r="L987" s="11" t="s">
        <v>5</v>
      </c>
      <c r="M987" s="11" t="s">
        <v>25630</v>
      </c>
      <c r="N987" s="141" t="str">
        <f>_xlfn.XLOOKUP(D987,[1]!Data[CEDULA],[1]!Data[EPS/SURA],"No Existe",0,1)</f>
        <v>NUEVA E.P.S.</v>
      </c>
      <c r="O987" s="5">
        <f>YEAR(Data[[#This Row],[F. INICIO]])</f>
        <v>2016</v>
      </c>
      <c r="P987" s="26">
        <v>42669</v>
      </c>
      <c r="Q987" s="7">
        <v>42669</v>
      </c>
      <c r="R987" s="11" t="s">
        <v>8483</v>
      </c>
      <c r="S987" s="92" t="str">
        <f>IF(Data[[#This Row],[TIPO DE INCAPACIDAD]]="LICENCIA DE PATERNIDAD","Licencia de paternidad",IF(Data[[#This Row],[TIPO DE INCAPACIDAD]]="LICENCIA DE LUTO","Licencia de Luto",_xlfn.IFNA(VLOOKUP(R987,'CIE-10 PARA RIPS'!$A$6:B14152,2,0),"No especificado")))</f>
        <v>Colitis y gastroenteritis no infecciosas, no especificadas</v>
      </c>
      <c r="T987" t="str">
        <f>IF(P987&lt;&gt;"", IF(P987&gt;0, IF(P987&lt;=DATE(YEAR(P987),MONTH(P987),DAY(P987)), IF(P987&gt;=DATE(YEAR(P987),MONTH(P987),1), IF(K987&gt;10, C987, IF(SUMIFS($K:$K, $C:$C, C987, $P:$P, "&gt;="&amp;DATE(YEAR(P987),MONTH(P987),1), $P:$P, "&lt;="&amp;EOMONTH(P987,0))&gt;10, C987, "")), ""))), "")</f>
        <v/>
      </c>
      <c r="U987" t="str">
        <f>IF(AND(P987&lt;&gt;"", P987&gt;=DATE(YEAR(P987),MONTH(P987),1), SUMIFS($K:$K, $C:$C, C987, $P:$P, "&gt;="&amp;DATE(YEAR(P987),MONTH(P987),1), $P:$P, "&lt;="&amp;EOMONTH(P987,0))&gt;10), K987, "")</f>
        <v/>
      </c>
      <c r="V987" t="str">
        <f>IF(AND(P987&lt;&gt;"", P987&gt;=DATE(YEAR(P987),MONTH(P987),1), SUMIFS($K:$K, $C:$C, C987, $P:$P, "&gt;="&amp;DATE(YEAR(P987),MONTH(P987),1), $P:$P, "&lt;="&amp;EOMONTH(P987,0))&gt;10), YEAR(P987), "")</f>
        <v/>
      </c>
      <c r="W987" t="str">
        <f>IF(AND(P987&lt;&gt;"", P987&gt;=DATE(YEAR(P987),MONTH(P987),1), SUMIFS($K:$K, $C:$C, C987, $P:$P, "&gt;="&amp;DATE(YEAR(P987),MONTH(P987),1), $P:$P, "&lt;="&amp;EOMONTH(P987,0))&gt;10), TEXT(P987, "MMMM"), "")</f>
        <v/>
      </c>
      <c r="X987" t="str" cm="1">
        <f t="array" ref="X987">IF(AND(P987&lt;&gt;"", P987&gt;=DATE(YEAR(P987),MONTH(P987),1), SUMIFS($K:$K, $C:$C, C987, $P:$P, "&gt;="&amp;DATE(YEAR(P987),MONTH(P987),1), $P:$P, "&lt;="&amp;EOMONTH(P987,0))&gt;10), _xlfn.TEXTJOIN(", ", TRUE, _xlfn._xlws.FILTER($R:$R, ($C:$C=C987) * ($P:$P&gt;=DATE(YEAR(P987),MONTH(P987),1)) * ($P:$P&lt;=EOMONTH(P987,0)))), "")</f>
        <v/>
      </c>
      <c r="Y987" t="str" cm="1">
        <f t="array" ref="Y987">IF(AND(P987&lt;&gt;"", P987&gt;=DATE(YEAR(P987),MONTH(P987),1), SUMIFS($K:$K, $C:$C, C987, $P:$P, "&gt;="&amp;DATE(YEAR(P987),MONTH(P987),1), $P:$P, "&lt;="&amp;EOMONTH(P987,0))&gt;10), _xlfn.TEXTJOIN(", ", TRUE, _xlfn._xlws.FILTER($S:$S, ($C:$C=C987) * ($P:$P&gt;=DATE(YEAR(P987),MONTH(P987),1)) * ($P:$P&lt;=EOMONTH(P987,0)))), "")</f>
        <v/>
      </c>
    </row>
    <row r="988" spans="1:25" x14ac:dyDescent="0.25">
      <c r="A988" s="83">
        <v>981</v>
      </c>
      <c r="B988" s="111" t="s">
        <v>26038</v>
      </c>
      <c r="C988" s="159" t="str">
        <f>_xlfn.XLOOKUP(D988,[1]!Data[CEDULA],[1]!Data[Nombre Completo],"No Existe",0,1)</f>
        <v>ESTEFANIA MARIA ORTEGA TOVAR</v>
      </c>
      <c r="D988" s="162">
        <v>1101783204</v>
      </c>
      <c r="E988" s="139">
        <f>IFERROR(_xlfn.NUMBERVALUE(Data[[#This Row],[CEDULA ]],",","."),_xlfn.NUMBERVALUE(Data[[#This Row],[CEDULA ]],".",","))</f>
        <v>1101783204</v>
      </c>
      <c r="F988" s="139" t="str">
        <f>_xlfn.XLOOKUP(E988,[1]!Data[CEDULA],[1]!Data[CARGO],"No Existe",0,1)</f>
        <v>SUPERNUMERARIO(A)</v>
      </c>
      <c r="G988" s="11" t="str">
        <f>_xlfn.XLOOKUP(E988,[1]!Data[CEDULA],[1]!Data[EMPRESA DONDE PRESTA SERVICIO],"No Existe",0,1)</f>
        <v>COMFAMILIAR ATLANTICO</v>
      </c>
      <c r="H988" s="11" t="str">
        <f>_xlfn.XLOOKUP(E988,[1]!Data[CEDULA],[1]!Data[UBICACIÓN],"No Existe",0,1)</f>
        <v>SEDE SPORT GYM</v>
      </c>
      <c r="I988" s="11" t="s">
        <v>25911</v>
      </c>
      <c r="J988" s="111" t="str">
        <f>UPPER(TEXT(Data[[#This Row],[F. INICIO]],"mmmm"))</f>
        <v>NOVIEMBRE</v>
      </c>
      <c r="K988" s="13">
        <v>2</v>
      </c>
      <c r="L988" s="11" t="s">
        <v>5</v>
      </c>
      <c r="M988" s="11" t="s">
        <v>25630</v>
      </c>
      <c r="N988" s="141" t="str">
        <f>_xlfn.XLOOKUP(D988,[1]!Data[CEDULA],[1]!Data[EPS/SURA],"No Existe",0,1)</f>
        <v>EPS/SURA</v>
      </c>
      <c r="O988" s="5">
        <f>YEAR(Data[[#This Row],[F. INICIO]])</f>
        <v>2016</v>
      </c>
      <c r="P988" s="26">
        <v>42686</v>
      </c>
      <c r="Q988" s="7">
        <v>42687</v>
      </c>
      <c r="R988" s="11" t="s">
        <v>8939</v>
      </c>
      <c r="S988" s="92" t="str">
        <f>IF(Data[[#This Row],[TIPO DE INCAPACIDAD]]="LICENCIA DE PATERNIDAD","Licencia de paternidad",IF(Data[[#This Row],[TIPO DE INCAPACIDAD]]="LICENCIA DE LUTO","Licencia de Luto",_xlfn.IFNA(VLOOKUP(R988,'CIE-10 PARA RIPS'!$A$6:B14153,2,0),"No especificado")))</f>
        <v>Rinofaringitis aguda [resfriado comun]</v>
      </c>
      <c r="T988" t="str">
        <f>IF(P988&lt;&gt;"", IF(P988&gt;0, IF(P988&lt;=DATE(YEAR(P988),MONTH(P988),DAY(P988)), IF(P988&gt;=DATE(YEAR(P988),MONTH(P988),1), IF(K988&gt;10, C988, IF(SUMIFS($K:$K, $C:$C, C988, $P:$P, "&gt;="&amp;DATE(YEAR(P988),MONTH(P988),1), $P:$P, "&lt;="&amp;EOMONTH(P988,0))&gt;10, C988, "")), ""))), "")</f>
        <v/>
      </c>
      <c r="U988" t="str">
        <f>IF(AND(P988&lt;&gt;"", P988&gt;=DATE(YEAR(P988),MONTH(P988),1), SUMIFS($K:$K, $C:$C, C988, $P:$P, "&gt;="&amp;DATE(YEAR(P988),MONTH(P988),1), $P:$P, "&lt;="&amp;EOMONTH(P988,0))&gt;10), K988, "")</f>
        <v/>
      </c>
      <c r="V988" t="str">
        <f>IF(AND(P988&lt;&gt;"", P988&gt;=DATE(YEAR(P988),MONTH(P988),1), SUMIFS($K:$K, $C:$C, C988, $P:$P, "&gt;="&amp;DATE(YEAR(P988),MONTH(P988),1), $P:$P, "&lt;="&amp;EOMONTH(P988,0))&gt;10), YEAR(P988), "")</f>
        <v/>
      </c>
      <c r="W988" t="str">
        <f>IF(AND(P988&lt;&gt;"", P988&gt;=DATE(YEAR(P988),MONTH(P988),1), SUMIFS($K:$K, $C:$C, C988, $P:$P, "&gt;="&amp;DATE(YEAR(P988),MONTH(P988),1), $P:$P, "&lt;="&amp;EOMONTH(P988,0))&gt;10), TEXT(P988, "MMMM"), "")</f>
        <v/>
      </c>
      <c r="X988" t="str" cm="1">
        <f t="array" ref="X988">IF(AND(P988&lt;&gt;"", P988&gt;=DATE(YEAR(P988),MONTH(P988),1), SUMIFS($K:$K, $C:$C, C988, $P:$P, "&gt;="&amp;DATE(YEAR(P988),MONTH(P988),1), $P:$P, "&lt;="&amp;EOMONTH(P988,0))&gt;10), _xlfn.TEXTJOIN(", ", TRUE, _xlfn._xlws.FILTER($R:$R, ($C:$C=C988) * ($P:$P&gt;=DATE(YEAR(P988),MONTH(P988),1)) * ($P:$P&lt;=EOMONTH(P988,0)))), "")</f>
        <v/>
      </c>
      <c r="Y988" t="str" cm="1">
        <f t="array" ref="Y988">IF(AND(P988&lt;&gt;"", P988&gt;=DATE(YEAR(P988),MONTH(P988),1), SUMIFS($K:$K, $C:$C, C988, $P:$P, "&gt;="&amp;DATE(YEAR(P988),MONTH(P988),1), $P:$P, "&lt;="&amp;EOMONTH(P988,0))&gt;10), _xlfn.TEXTJOIN(", ", TRUE, _xlfn._xlws.FILTER($S:$S, ($C:$C=C988) * ($P:$P&gt;=DATE(YEAR(P988),MONTH(P988),1)) * ($P:$P&lt;=EOMONTH(P988,0)))), "")</f>
        <v/>
      </c>
    </row>
    <row r="989" spans="1:25" ht="30" x14ac:dyDescent="0.25">
      <c r="A989" s="83">
        <v>982</v>
      </c>
      <c r="B989" s="111" t="s">
        <v>26038</v>
      </c>
      <c r="C989" s="159" t="str">
        <f>_xlfn.XLOOKUP(D989,[1]!Data[CEDULA],[1]!Data[Nombre Completo],"No Existe",0,1)</f>
        <v>MILENA BEATRIZ CARDENAS PEDROZA</v>
      </c>
      <c r="D989" s="162">
        <v>1046814743</v>
      </c>
      <c r="E989" s="139">
        <f>IFERROR(_xlfn.NUMBERVALUE(Data[[#This Row],[CEDULA ]],",","."),_xlfn.NUMBERVALUE(Data[[#This Row],[CEDULA ]],".",","))</f>
        <v>1046814743</v>
      </c>
      <c r="F989" s="139" t="str">
        <f>_xlfn.XLOOKUP(E989,[1]!Data[CEDULA],[1]!Data[CARGO],"No Existe",0,1)</f>
        <v>AYUDANTE COCINA</v>
      </c>
      <c r="G989" s="11" t="str">
        <f>_xlfn.XLOOKUP(E989,[1]!Data[CEDULA],[1]!Data[EMPRESA DONDE PRESTA SERVICIO],"No Existe",0,1)</f>
        <v>COMFAMILIAR ATLANTICO</v>
      </c>
      <c r="H989" s="11" t="str">
        <f>_xlfn.XLOOKUP(E989,[1]!Data[CEDULA],[1]!Data[UBICACIÓN],"No Existe",0,1)</f>
        <v>SEDE NORTE MERCADEO</v>
      </c>
      <c r="I989" s="11" t="s">
        <v>25911</v>
      </c>
      <c r="J989" s="111" t="str">
        <f>UPPER(TEXT(Data[[#This Row],[F. INICIO]],"mmmm"))</f>
        <v>NOVIEMBRE</v>
      </c>
      <c r="K989" s="13">
        <v>2</v>
      </c>
      <c r="L989" s="11" t="s">
        <v>5</v>
      </c>
      <c r="M989" s="11" t="s">
        <v>25630</v>
      </c>
      <c r="N989" s="141" t="str">
        <f>_xlfn.XLOOKUP(D989,[1]!Data[CEDULA],[1]!Data[EPS/SURA],"No Existe",0,1)</f>
        <v>NUEVA E.P.S.</v>
      </c>
      <c r="O989" s="5">
        <f>YEAR(Data[[#This Row],[F. INICIO]])</f>
        <v>2016</v>
      </c>
      <c r="P989" s="26">
        <v>42685</v>
      </c>
      <c r="Q989" s="7">
        <v>42686</v>
      </c>
      <c r="R989" s="11" t="s">
        <v>63</v>
      </c>
      <c r="S989" s="92" t="str">
        <f>IF(Data[[#This Row],[TIPO DE INCAPACIDAD]]="LICENCIA DE PATERNIDAD","Licencia de paternidad",IF(Data[[#This Row],[TIPO DE INCAPACIDAD]]="LICENCIA DE LUTO","Licencia de Luto",_xlfn.IFNA(VLOOKUP(R989,'CIE-10 PARA RIPS'!$A$6:B14154,2,0),"No especificado")))</f>
        <v>Diarrea y gastroenteritis de presunto origen infeccioso</v>
      </c>
      <c r="T989" t="str">
        <f>IF(P989&lt;&gt;"", IF(P989&gt;0, IF(P989&lt;=DATE(YEAR(P989),MONTH(P989),DAY(P989)), IF(P989&gt;=DATE(YEAR(P989),MONTH(P989),1), IF(K989&gt;10, C989, IF(SUMIFS($K:$K, $C:$C, C989, $P:$P, "&gt;="&amp;DATE(YEAR(P989),MONTH(P989),1), $P:$P, "&lt;="&amp;EOMONTH(P989,0))&gt;10, C989, "")), ""))), "")</f>
        <v/>
      </c>
      <c r="U989" t="str">
        <f>IF(AND(P989&lt;&gt;"", P989&gt;=DATE(YEAR(P989),MONTH(P989),1), SUMIFS($K:$K, $C:$C, C989, $P:$P, "&gt;="&amp;DATE(YEAR(P989),MONTH(P989),1), $P:$P, "&lt;="&amp;EOMONTH(P989,0))&gt;10), K989, "")</f>
        <v/>
      </c>
      <c r="V989" t="str">
        <f>IF(AND(P989&lt;&gt;"", P989&gt;=DATE(YEAR(P989),MONTH(P989),1), SUMIFS($K:$K, $C:$C, C989, $P:$P, "&gt;="&amp;DATE(YEAR(P989),MONTH(P989),1), $P:$P, "&lt;="&amp;EOMONTH(P989,0))&gt;10), YEAR(P989), "")</f>
        <v/>
      </c>
      <c r="W989" t="str">
        <f>IF(AND(P989&lt;&gt;"", P989&gt;=DATE(YEAR(P989),MONTH(P989),1), SUMIFS($K:$K, $C:$C, C989, $P:$P, "&gt;="&amp;DATE(YEAR(P989),MONTH(P989),1), $P:$P, "&lt;="&amp;EOMONTH(P989,0))&gt;10), TEXT(P989, "MMMM"), "")</f>
        <v/>
      </c>
      <c r="X989" t="str" cm="1">
        <f t="array" ref="X989">IF(AND(P989&lt;&gt;"", P989&gt;=DATE(YEAR(P989),MONTH(P989),1), SUMIFS($K:$K, $C:$C, C989, $P:$P, "&gt;="&amp;DATE(YEAR(P989),MONTH(P989),1), $P:$P, "&lt;="&amp;EOMONTH(P989,0))&gt;10), _xlfn.TEXTJOIN(", ", TRUE, _xlfn._xlws.FILTER($R:$R, ($C:$C=C989) * ($P:$P&gt;=DATE(YEAR(P989),MONTH(P989),1)) * ($P:$P&lt;=EOMONTH(P989,0)))), "")</f>
        <v/>
      </c>
      <c r="Y989" t="str" cm="1">
        <f t="array" ref="Y989">IF(AND(P989&lt;&gt;"", P989&gt;=DATE(YEAR(P989),MONTH(P989),1), SUMIFS($K:$K, $C:$C, C989, $P:$P, "&gt;="&amp;DATE(YEAR(P989),MONTH(P989),1), $P:$P, "&lt;="&amp;EOMONTH(P989,0))&gt;10), _xlfn.TEXTJOIN(", ", TRUE, _xlfn._xlws.FILTER($S:$S, ($C:$C=C989) * ($P:$P&gt;=DATE(YEAR(P989),MONTH(P989),1)) * ($P:$P&lt;=EOMONTH(P989,0)))), "")</f>
        <v/>
      </c>
    </row>
    <row r="990" spans="1:25" x14ac:dyDescent="0.25">
      <c r="A990" s="83">
        <v>983</v>
      </c>
      <c r="B990" s="111" t="s">
        <v>26038</v>
      </c>
      <c r="C990" s="159" t="str">
        <f>_xlfn.XLOOKUP(D990,[1]!Data[CEDULA],[1]!Data[Nombre Completo],"No Existe",0,1)</f>
        <v>ANDREA PATRICIA AGUIRRE ARAMBULA</v>
      </c>
      <c r="D990" s="162">
        <v>1129576507</v>
      </c>
      <c r="E990" s="139">
        <f>IFERROR(_xlfn.NUMBERVALUE(Data[[#This Row],[CEDULA ]],",","."),_xlfn.NUMBERVALUE(Data[[#This Row],[CEDULA ]],".",","))</f>
        <v>1129576507</v>
      </c>
      <c r="F990" s="139" t="str">
        <f>_xlfn.XLOOKUP(E990,[1]!Data[CEDULA],[1]!Data[CARGO],"No Existe",0,1)</f>
        <v>SUPERNUMERARIO(A)</v>
      </c>
      <c r="G990" s="11" t="str">
        <f>_xlfn.XLOOKUP(E990,[1]!Data[CEDULA],[1]!Data[EMPRESA DONDE PRESTA SERVICIO],"No Existe",0,1)</f>
        <v>COMFAMILIAR ATLANTICO</v>
      </c>
      <c r="H990" s="11" t="str">
        <f>_xlfn.XLOOKUP(E990,[1]!Data[CEDULA],[1]!Data[UBICACIÓN],"No Existe",0,1)</f>
        <v>SEDE NORTE</v>
      </c>
      <c r="I990" s="11" t="s">
        <v>25911</v>
      </c>
      <c r="J990" s="111" t="str">
        <f>UPPER(TEXT(Data[[#This Row],[F. INICIO]],"mmmm"))</f>
        <v>NOVIEMBRE</v>
      </c>
      <c r="K990" s="13">
        <v>2</v>
      </c>
      <c r="L990" s="11" t="s">
        <v>5</v>
      </c>
      <c r="M990" s="11" t="s">
        <v>25630</v>
      </c>
      <c r="N990" s="141" t="str">
        <f>_xlfn.XLOOKUP(D990,[1]!Data[CEDULA],[1]!Data[EPS/SURA],"No Existe",0,1)</f>
        <v>EPS/SURA</v>
      </c>
      <c r="O990" s="5">
        <f>YEAR(Data[[#This Row],[F. INICIO]])</f>
        <v>2016</v>
      </c>
      <c r="P990" s="26">
        <v>42685</v>
      </c>
      <c r="Q990" s="7">
        <v>42686</v>
      </c>
      <c r="R990" s="11" t="s">
        <v>7572</v>
      </c>
      <c r="S990" s="92" t="str">
        <f>IF(Data[[#This Row],[TIPO DE INCAPACIDAD]]="LICENCIA DE PATERNIDAD","Licencia de paternidad",IF(Data[[#This Row],[TIPO DE INCAPACIDAD]]="LICENCIA DE LUTO","Licencia de Luto",_xlfn.IFNA(VLOOKUP(R990,'CIE-10 PARA RIPS'!$A$6:B14155,2,0),"No especificado")))</f>
        <v>Dolor en miembro</v>
      </c>
      <c r="T990" t="str">
        <f>IF(P990&lt;&gt;"", IF(P990&gt;0, IF(P990&lt;=DATE(YEAR(P990),MONTH(P990),DAY(P990)), IF(P990&gt;=DATE(YEAR(P990),MONTH(P990),1), IF(K990&gt;10, C990, IF(SUMIFS($K:$K, $C:$C, C990, $P:$P, "&gt;="&amp;DATE(YEAR(P990),MONTH(P990),1), $P:$P, "&lt;="&amp;EOMONTH(P990,0))&gt;10, C990, "")), ""))), "")</f>
        <v/>
      </c>
      <c r="U990" t="str">
        <f>IF(AND(P990&lt;&gt;"", P990&gt;=DATE(YEAR(P990),MONTH(P990),1), SUMIFS($K:$K, $C:$C, C990, $P:$P, "&gt;="&amp;DATE(YEAR(P990),MONTH(P990),1), $P:$P, "&lt;="&amp;EOMONTH(P990,0))&gt;10), K990, "")</f>
        <v/>
      </c>
      <c r="V990" t="str">
        <f>IF(AND(P990&lt;&gt;"", P990&gt;=DATE(YEAR(P990),MONTH(P990),1), SUMIFS($K:$K, $C:$C, C990, $P:$P, "&gt;="&amp;DATE(YEAR(P990),MONTH(P990),1), $P:$P, "&lt;="&amp;EOMONTH(P990,0))&gt;10), YEAR(P990), "")</f>
        <v/>
      </c>
      <c r="W990" t="str">
        <f>IF(AND(P990&lt;&gt;"", P990&gt;=DATE(YEAR(P990),MONTH(P990),1), SUMIFS($K:$K, $C:$C, C990, $P:$P, "&gt;="&amp;DATE(YEAR(P990),MONTH(P990),1), $P:$P, "&lt;="&amp;EOMONTH(P990,0))&gt;10), TEXT(P990, "MMMM"), "")</f>
        <v/>
      </c>
      <c r="X990" t="str" cm="1">
        <f t="array" ref="X990">IF(AND(P990&lt;&gt;"", P990&gt;=DATE(YEAR(P990),MONTH(P990),1), SUMIFS($K:$K, $C:$C, C990, $P:$P, "&gt;="&amp;DATE(YEAR(P990),MONTH(P990),1), $P:$P, "&lt;="&amp;EOMONTH(P990,0))&gt;10), _xlfn.TEXTJOIN(", ", TRUE, _xlfn._xlws.FILTER($R:$R, ($C:$C=C990) * ($P:$P&gt;=DATE(YEAR(P990),MONTH(P990),1)) * ($P:$P&lt;=EOMONTH(P990,0)))), "")</f>
        <v/>
      </c>
      <c r="Y990" t="str" cm="1">
        <f t="array" ref="Y990">IF(AND(P990&lt;&gt;"", P990&gt;=DATE(YEAR(P990),MONTH(P990),1), SUMIFS($K:$K, $C:$C, C990, $P:$P, "&gt;="&amp;DATE(YEAR(P990),MONTH(P990),1), $P:$P, "&lt;="&amp;EOMONTH(P990,0))&gt;10), _xlfn.TEXTJOIN(", ", TRUE, _xlfn._xlws.FILTER($S:$S, ($C:$C=C990) * ($P:$P&gt;=DATE(YEAR(P990),MONTH(P990),1)) * ($P:$P&lt;=EOMONTH(P990,0)))), "")</f>
        <v/>
      </c>
    </row>
    <row r="991" spans="1:25" x14ac:dyDescent="0.25">
      <c r="A991" s="83">
        <v>984</v>
      </c>
      <c r="B991" s="111" t="s">
        <v>26038</v>
      </c>
      <c r="C991" s="159" t="str">
        <f>_xlfn.XLOOKUP(D991,[1]!Data[CEDULA],[1]!Data[Nombre Completo],"No Existe",0,1)</f>
        <v>MILENA BEATRIZ CARDENAS PEDROZA</v>
      </c>
      <c r="D991" s="162">
        <v>1046814743</v>
      </c>
      <c r="E991" s="139">
        <f>IFERROR(_xlfn.NUMBERVALUE(Data[[#This Row],[CEDULA ]],",","."),_xlfn.NUMBERVALUE(Data[[#This Row],[CEDULA ]],".",","))</f>
        <v>1046814743</v>
      </c>
      <c r="F991" s="139" t="str">
        <f>_xlfn.XLOOKUP(E991,[1]!Data[CEDULA],[1]!Data[CARGO],"No Existe",0,1)</f>
        <v>AYUDANTE COCINA</v>
      </c>
      <c r="G991" s="11" t="str">
        <f>_xlfn.XLOOKUP(E991,[1]!Data[CEDULA],[1]!Data[EMPRESA DONDE PRESTA SERVICIO],"No Existe",0,1)</f>
        <v>COMFAMILIAR ATLANTICO</v>
      </c>
      <c r="H991" s="11" t="str">
        <f>_xlfn.XLOOKUP(E991,[1]!Data[CEDULA],[1]!Data[UBICACIÓN],"No Existe",0,1)</f>
        <v>SEDE NORTE MERCADEO</v>
      </c>
      <c r="I991" s="11" t="s">
        <v>25911</v>
      </c>
      <c r="J991" s="111" t="str">
        <f>UPPER(TEXT(Data[[#This Row],[F. INICIO]],"mmmm"))</f>
        <v>NOVIEMBRE</v>
      </c>
      <c r="K991" s="13">
        <v>1</v>
      </c>
      <c r="L991" s="11" t="s">
        <v>5</v>
      </c>
      <c r="M991" s="11" t="s">
        <v>25630</v>
      </c>
      <c r="N991" s="141" t="str">
        <f>_xlfn.XLOOKUP(D991,[1]!Data[CEDULA],[1]!Data[EPS/SURA],"No Existe",0,1)</f>
        <v>NUEVA E.P.S.</v>
      </c>
      <c r="O991" s="5">
        <f>YEAR(Data[[#This Row],[F. INICIO]])</f>
        <v>2016</v>
      </c>
      <c r="P991" s="26">
        <v>42684</v>
      </c>
      <c r="Q991" s="7">
        <v>42684</v>
      </c>
      <c r="R991" s="11" t="s">
        <v>5596</v>
      </c>
      <c r="S991" s="92" t="str">
        <f>IF(Data[[#This Row],[TIPO DE INCAPACIDAD]]="LICENCIA DE PATERNIDAD","Licencia de paternidad",IF(Data[[#This Row],[TIPO DE INCAPACIDAD]]="LICENCIA DE LUTO","Licencia de Luto",_xlfn.IFNA(VLOOKUP(R991,'CIE-10 PARA RIPS'!$A$6:B14156,2,0),"No especificado")))</f>
        <v>Nausea y vomito</v>
      </c>
      <c r="T991" t="str">
        <f>IF(P991&lt;&gt;"", IF(P991&gt;0, IF(P991&lt;=DATE(YEAR(P991),MONTH(P991),DAY(P991)), IF(P991&gt;=DATE(YEAR(P991),MONTH(P991),1), IF(K991&gt;10, C991, IF(SUMIFS($K:$K, $C:$C, C991, $P:$P, "&gt;="&amp;DATE(YEAR(P991),MONTH(P991),1), $P:$P, "&lt;="&amp;EOMONTH(P991,0))&gt;10, C991, "")), ""))), "")</f>
        <v/>
      </c>
      <c r="U991" t="str">
        <f>IF(AND(P991&lt;&gt;"", P991&gt;=DATE(YEAR(P991),MONTH(P991),1), SUMIFS($K:$K, $C:$C, C991, $P:$P, "&gt;="&amp;DATE(YEAR(P991),MONTH(P991),1), $P:$P, "&lt;="&amp;EOMONTH(P991,0))&gt;10), K991, "")</f>
        <v/>
      </c>
      <c r="V991" t="str">
        <f>IF(AND(P991&lt;&gt;"", P991&gt;=DATE(YEAR(P991),MONTH(P991),1), SUMIFS($K:$K, $C:$C, C991, $P:$P, "&gt;="&amp;DATE(YEAR(P991),MONTH(P991),1), $P:$P, "&lt;="&amp;EOMONTH(P991,0))&gt;10), YEAR(P991), "")</f>
        <v/>
      </c>
      <c r="W991" t="str">
        <f>IF(AND(P991&lt;&gt;"", P991&gt;=DATE(YEAR(P991),MONTH(P991),1), SUMIFS($K:$K, $C:$C, C991, $P:$P, "&gt;="&amp;DATE(YEAR(P991),MONTH(P991),1), $P:$P, "&lt;="&amp;EOMONTH(P991,0))&gt;10), TEXT(P991, "MMMM"), "")</f>
        <v/>
      </c>
      <c r="X991" t="str" cm="1">
        <f t="array" ref="X991">IF(AND(P991&lt;&gt;"", P991&gt;=DATE(YEAR(P991),MONTH(P991),1), SUMIFS($K:$K, $C:$C, C991, $P:$P, "&gt;="&amp;DATE(YEAR(P991),MONTH(P991),1), $P:$P, "&lt;="&amp;EOMONTH(P991,0))&gt;10), _xlfn.TEXTJOIN(", ", TRUE, _xlfn._xlws.FILTER($R:$R, ($C:$C=C991) * ($P:$P&gt;=DATE(YEAR(P991),MONTH(P991),1)) * ($P:$P&lt;=EOMONTH(P991,0)))), "")</f>
        <v/>
      </c>
      <c r="Y991" t="str" cm="1">
        <f t="array" ref="Y991">IF(AND(P991&lt;&gt;"", P991&gt;=DATE(YEAR(P991),MONTH(P991),1), SUMIFS($K:$K, $C:$C, C991, $P:$P, "&gt;="&amp;DATE(YEAR(P991),MONTH(P991),1), $P:$P, "&lt;="&amp;EOMONTH(P991,0))&gt;10), _xlfn.TEXTJOIN(", ", TRUE, _xlfn._xlws.FILTER($S:$S, ($C:$C=C991) * ($P:$P&gt;=DATE(YEAR(P991),MONTH(P991),1)) * ($P:$P&lt;=EOMONTH(P991,0)))), "")</f>
        <v/>
      </c>
    </row>
    <row r="992" spans="1:25" x14ac:dyDescent="0.25">
      <c r="A992" s="83">
        <v>985</v>
      </c>
      <c r="B992" s="111" t="s">
        <v>26038</v>
      </c>
      <c r="C992" s="159" t="str">
        <f>_xlfn.XLOOKUP(D992,[1]!Data[CEDULA],[1]!Data[Nombre Completo],"No Existe",0,1)</f>
        <v>ANDREI JAVIER AGUIRRE BERMEJO</v>
      </c>
      <c r="D992" s="162">
        <v>1048278388</v>
      </c>
      <c r="E992" s="139">
        <f>IFERROR(_xlfn.NUMBERVALUE(Data[[#This Row],[CEDULA ]],",","."),_xlfn.NUMBERVALUE(Data[[#This Row],[CEDULA ]],".",","))</f>
        <v>1048278388</v>
      </c>
      <c r="F992" s="139" t="str">
        <f>_xlfn.XLOOKUP(E992,[1]!Data[CEDULA],[1]!Data[CARGO],"No Existe",0,1)</f>
        <v>SUPERNUMERARIO(A)</v>
      </c>
      <c r="G992" s="11" t="str">
        <f>_xlfn.XLOOKUP(E992,[1]!Data[CEDULA],[1]!Data[EMPRESA DONDE PRESTA SERVICIO],"No Existe",0,1)</f>
        <v>COMFAMILIAR ATLANTICO</v>
      </c>
      <c r="H992" s="11" t="str">
        <f>_xlfn.XLOOKUP(E992,[1]!Data[CEDULA],[1]!Data[UBICACIÓN],"No Existe",0,1)</f>
        <v>CLUB SOCIAL</v>
      </c>
      <c r="I992" s="11" t="s">
        <v>25912</v>
      </c>
      <c r="J992" s="111" t="str">
        <f>UPPER(TEXT(Data[[#This Row],[F. INICIO]],"mmmm"))</f>
        <v>NOVIEMBRE</v>
      </c>
      <c r="K992" s="13">
        <v>2</v>
      </c>
      <c r="L992" s="11" t="s">
        <v>5</v>
      </c>
      <c r="M992" s="11" t="s">
        <v>25630</v>
      </c>
      <c r="N992" s="141" t="str">
        <f>_xlfn.XLOOKUP(D992,[1]!Data[CEDULA],[1]!Data[EPS/SURA],"No Existe",0,1)</f>
        <v>EPS/SURA</v>
      </c>
      <c r="O992" s="5">
        <f>YEAR(Data[[#This Row],[F. INICIO]])</f>
        <v>2016</v>
      </c>
      <c r="P992" s="26">
        <v>42684</v>
      </c>
      <c r="Q992" s="7">
        <v>42685</v>
      </c>
      <c r="R992" s="11" t="s">
        <v>7299</v>
      </c>
      <c r="S992" s="92" t="str">
        <f>IF(Data[[#This Row],[TIPO DE INCAPACIDAD]]="LICENCIA DE PATERNIDAD","Licencia de paternidad",IF(Data[[#This Row],[TIPO DE INCAPACIDAD]]="LICENCIA DE LUTO","Licencia de Luto",_xlfn.IFNA(VLOOKUP(R992,'CIE-10 PARA RIPS'!$A$6:B14157,2,0),"No especificado")))</f>
        <v>Colico renal, no especificado</v>
      </c>
      <c r="T992" t="str">
        <f>IF(P992&lt;&gt;"", IF(P992&gt;0, IF(P992&lt;=DATE(YEAR(P992),MONTH(P992),DAY(P992)), IF(P992&gt;=DATE(YEAR(P992),MONTH(P992),1), IF(K992&gt;10, C992, IF(SUMIFS($K:$K, $C:$C, C992, $P:$P, "&gt;="&amp;DATE(YEAR(P992),MONTH(P992),1), $P:$P, "&lt;="&amp;EOMONTH(P992,0))&gt;10, C992, "")), ""))), "")</f>
        <v/>
      </c>
      <c r="U992" t="str">
        <f>IF(AND(P992&lt;&gt;"", P992&gt;=DATE(YEAR(P992),MONTH(P992),1), SUMIFS($K:$K, $C:$C, C992, $P:$P, "&gt;="&amp;DATE(YEAR(P992),MONTH(P992),1), $P:$P, "&lt;="&amp;EOMONTH(P992,0))&gt;10), K992, "")</f>
        <v/>
      </c>
      <c r="V992" t="str">
        <f>IF(AND(P992&lt;&gt;"", P992&gt;=DATE(YEAR(P992),MONTH(P992),1), SUMIFS($K:$K, $C:$C, C992, $P:$P, "&gt;="&amp;DATE(YEAR(P992),MONTH(P992),1), $P:$P, "&lt;="&amp;EOMONTH(P992,0))&gt;10), YEAR(P992), "")</f>
        <v/>
      </c>
      <c r="W992" t="str">
        <f>IF(AND(P992&lt;&gt;"", P992&gt;=DATE(YEAR(P992),MONTH(P992),1), SUMIFS($K:$K, $C:$C, C992, $P:$P, "&gt;="&amp;DATE(YEAR(P992),MONTH(P992),1), $P:$P, "&lt;="&amp;EOMONTH(P992,0))&gt;10), TEXT(P992, "MMMM"), "")</f>
        <v/>
      </c>
      <c r="X992" t="str" cm="1">
        <f t="array" ref="X992">IF(AND(P992&lt;&gt;"", P992&gt;=DATE(YEAR(P992),MONTH(P992),1), SUMIFS($K:$K, $C:$C, C992, $P:$P, "&gt;="&amp;DATE(YEAR(P992),MONTH(P992),1), $P:$P, "&lt;="&amp;EOMONTH(P992,0))&gt;10), _xlfn.TEXTJOIN(", ", TRUE, _xlfn._xlws.FILTER($R:$R, ($C:$C=C992) * ($P:$P&gt;=DATE(YEAR(P992),MONTH(P992),1)) * ($P:$P&lt;=EOMONTH(P992,0)))), "")</f>
        <v/>
      </c>
      <c r="Y992" t="str" cm="1">
        <f t="array" ref="Y992">IF(AND(P992&lt;&gt;"", P992&gt;=DATE(YEAR(P992),MONTH(P992),1), SUMIFS($K:$K, $C:$C, C992, $P:$P, "&gt;="&amp;DATE(YEAR(P992),MONTH(P992),1), $P:$P, "&lt;="&amp;EOMONTH(P992,0))&gt;10), _xlfn.TEXTJOIN(", ", TRUE, _xlfn._xlws.FILTER($S:$S, ($C:$C=C992) * ($P:$P&gt;=DATE(YEAR(P992),MONTH(P992),1)) * ($P:$P&lt;=EOMONTH(P992,0)))), "")</f>
        <v/>
      </c>
    </row>
    <row r="993" spans="1:25" x14ac:dyDescent="0.25">
      <c r="A993" s="83">
        <v>986</v>
      </c>
      <c r="B993" s="111" t="s">
        <v>26038</v>
      </c>
      <c r="C993" s="159" t="str">
        <f>_xlfn.XLOOKUP(D993,[1]!Data[CEDULA],[1]!Data[Nombre Completo],"No Existe",0,1)</f>
        <v>HARRY ALBERTO SANTOYA MARIOTTE</v>
      </c>
      <c r="D993" s="162">
        <v>8801424</v>
      </c>
      <c r="E993" s="139">
        <f>IFERROR(_xlfn.NUMBERVALUE(Data[[#This Row],[CEDULA ]],",","."),_xlfn.NUMBERVALUE(Data[[#This Row],[CEDULA ]],".",","))</f>
        <v>8801424</v>
      </c>
      <c r="F993" s="139" t="str">
        <f>_xlfn.XLOOKUP(E993,[1]!Data[CEDULA],[1]!Data[CARGO],"No Existe",0,1)</f>
        <v>SUPERNUMERARIO(A)</v>
      </c>
      <c r="G993" s="11" t="str">
        <f>_xlfn.XLOOKUP(E993,[1]!Data[CEDULA],[1]!Data[EMPRESA DONDE PRESTA SERVICIO],"No Existe",0,1)</f>
        <v>COMFAMILIAR ATLANTICO</v>
      </c>
      <c r="H993" s="11" t="str">
        <f>_xlfn.XLOOKUP(E993,[1]!Data[CEDULA],[1]!Data[UBICACIÓN],"No Existe",0,1)</f>
        <v>CENTRO RECREACIONAL CLL 48</v>
      </c>
      <c r="I993" s="11" t="s">
        <v>25912</v>
      </c>
      <c r="J993" s="111" t="str">
        <f>UPPER(TEXT(Data[[#This Row],[F. INICIO]],"mmmm"))</f>
        <v>NOVIEMBRE</v>
      </c>
      <c r="K993" s="13">
        <v>2</v>
      </c>
      <c r="L993" s="11" t="s">
        <v>5</v>
      </c>
      <c r="M993" s="11" t="s">
        <v>25630</v>
      </c>
      <c r="N993" s="141" t="str">
        <f>_xlfn.XLOOKUP(D993,[1]!Data[CEDULA],[1]!Data[EPS/SURA],"No Existe",0,1)</f>
        <v>EPS/SURA</v>
      </c>
      <c r="O993" s="5">
        <f>YEAR(Data[[#This Row],[F. INICIO]])</f>
        <v>2016</v>
      </c>
      <c r="P993" s="26">
        <v>42683</v>
      </c>
      <c r="Q993" s="7">
        <v>42684</v>
      </c>
      <c r="R993" s="11" t="s">
        <v>8647</v>
      </c>
      <c r="S993" s="92" t="str">
        <f>IF(Data[[#This Row],[TIPO DE INCAPACIDAD]]="LICENCIA DE PATERNIDAD","Licencia de paternidad",IF(Data[[#This Row],[TIPO DE INCAPACIDAD]]="LICENCIA DE LUTO","Licencia de Luto",_xlfn.IFNA(VLOOKUP(R993,'CIE-10 PARA RIPS'!$A$6:B14158,2,0),"No especificado")))</f>
        <v>Raiz dental retenida</v>
      </c>
      <c r="T993" t="str">
        <f>IF(P993&lt;&gt;"", IF(P993&gt;0, IF(P993&lt;=DATE(YEAR(P993),MONTH(P993),DAY(P993)), IF(P993&gt;=DATE(YEAR(P993),MONTH(P993),1), IF(K993&gt;10, C993, IF(SUMIFS($K:$K, $C:$C, C993, $P:$P, "&gt;="&amp;DATE(YEAR(P993),MONTH(P993),1), $P:$P, "&lt;="&amp;EOMONTH(P993,0))&gt;10, C993, "")), ""))), "")</f>
        <v/>
      </c>
      <c r="U993" t="str">
        <f>IF(AND(P993&lt;&gt;"", P993&gt;=DATE(YEAR(P993),MONTH(P993),1), SUMIFS($K:$K, $C:$C, C993, $P:$P, "&gt;="&amp;DATE(YEAR(P993),MONTH(P993),1), $P:$P, "&lt;="&amp;EOMONTH(P993,0))&gt;10), K993, "")</f>
        <v/>
      </c>
      <c r="V993" t="str">
        <f>IF(AND(P993&lt;&gt;"", P993&gt;=DATE(YEAR(P993),MONTH(P993),1), SUMIFS($K:$K, $C:$C, C993, $P:$P, "&gt;="&amp;DATE(YEAR(P993),MONTH(P993),1), $P:$P, "&lt;="&amp;EOMONTH(P993,0))&gt;10), YEAR(P993), "")</f>
        <v/>
      </c>
      <c r="W993" t="str">
        <f>IF(AND(P993&lt;&gt;"", P993&gt;=DATE(YEAR(P993),MONTH(P993),1), SUMIFS($K:$K, $C:$C, C993, $P:$P, "&gt;="&amp;DATE(YEAR(P993),MONTH(P993),1), $P:$P, "&lt;="&amp;EOMONTH(P993,0))&gt;10), TEXT(P993, "MMMM"), "")</f>
        <v/>
      </c>
      <c r="X993" t="str" cm="1">
        <f t="array" ref="X993">IF(AND(P993&lt;&gt;"", P993&gt;=DATE(YEAR(P993),MONTH(P993),1), SUMIFS($K:$K, $C:$C, C993, $P:$P, "&gt;="&amp;DATE(YEAR(P993),MONTH(P993),1), $P:$P, "&lt;="&amp;EOMONTH(P993,0))&gt;10), _xlfn.TEXTJOIN(", ", TRUE, _xlfn._xlws.FILTER($R:$R, ($C:$C=C993) * ($P:$P&gt;=DATE(YEAR(P993),MONTH(P993),1)) * ($P:$P&lt;=EOMONTH(P993,0)))), "")</f>
        <v/>
      </c>
      <c r="Y993" t="str" cm="1">
        <f t="array" ref="Y993">IF(AND(P993&lt;&gt;"", P993&gt;=DATE(YEAR(P993),MONTH(P993),1), SUMIFS($K:$K, $C:$C, C993, $P:$P, "&gt;="&amp;DATE(YEAR(P993),MONTH(P993),1), $P:$P, "&lt;="&amp;EOMONTH(P993,0))&gt;10), _xlfn.TEXTJOIN(", ", TRUE, _xlfn._xlws.FILTER($S:$S, ($C:$C=C993) * ($P:$P&gt;=DATE(YEAR(P993),MONTH(P993),1)) * ($P:$P&lt;=EOMONTH(P993,0)))), "")</f>
        <v/>
      </c>
    </row>
    <row r="994" spans="1:25" x14ac:dyDescent="0.25">
      <c r="A994" s="83">
        <v>987</v>
      </c>
      <c r="B994" s="111" t="s">
        <v>26038</v>
      </c>
      <c r="C994" s="159" t="str">
        <f>_xlfn.XLOOKUP(D994,[1]!Data[CEDULA],[1]!Data[Nombre Completo],"No Existe",0,1)</f>
        <v>ANDREI JAVIER AGUIRRE BERMEJO</v>
      </c>
      <c r="D994" s="162">
        <v>1048278388</v>
      </c>
      <c r="E994" s="139">
        <f>IFERROR(_xlfn.NUMBERVALUE(Data[[#This Row],[CEDULA ]],",","."),_xlfn.NUMBERVALUE(Data[[#This Row],[CEDULA ]],".",","))</f>
        <v>1048278388</v>
      </c>
      <c r="F994" s="139" t="str">
        <f>_xlfn.XLOOKUP(E994,[1]!Data[CEDULA],[1]!Data[CARGO],"No Existe",0,1)</f>
        <v>SUPERNUMERARIO(A)</v>
      </c>
      <c r="G994" s="11" t="str">
        <f>_xlfn.XLOOKUP(E994,[1]!Data[CEDULA],[1]!Data[EMPRESA DONDE PRESTA SERVICIO],"No Existe",0,1)</f>
        <v>COMFAMILIAR ATLANTICO</v>
      </c>
      <c r="H994" s="11" t="str">
        <f>_xlfn.XLOOKUP(E994,[1]!Data[CEDULA],[1]!Data[UBICACIÓN],"No Existe",0,1)</f>
        <v>CLUB SOCIAL</v>
      </c>
      <c r="I994" s="11" t="s">
        <v>25912</v>
      </c>
      <c r="J994" s="111" t="str">
        <f>UPPER(TEXT(Data[[#This Row],[F. INICIO]],"mmmm"))</f>
        <v>NOVIEMBRE</v>
      </c>
      <c r="K994" s="13">
        <v>1</v>
      </c>
      <c r="L994" s="11" t="s">
        <v>5</v>
      </c>
      <c r="M994" s="11" t="s">
        <v>25630</v>
      </c>
      <c r="N994" s="141" t="str">
        <f>_xlfn.XLOOKUP(D994,[1]!Data[CEDULA],[1]!Data[EPS/SURA],"No Existe",0,1)</f>
        <v>EPS/SURA</v>
      </c>
      <c r="O994" s="5">
        <f>YEAR(Data[[#This Row],[F. INICIO]])</f>
        <v>2016</v>
      </c>
      <c r="P994" s="26">
        <v>42683</v>
      </c>
      <c r="Q994" s="7">
        <v>42683</v>
      </c>
      <c r="R994" s="11" t="s">
        <v>7299</v>
      </c>
      <c r="S994" s="92" t="str">
        <f>IF(Data[[#This Row],[TIPO DE INCAPACIDAD]]="LICENCIA DE PATERNIDAD","Licencia de paternidad",IF(Data[[#This Row],[TIPO DE INCAPACIDAD]]="LICENCIA DE LUTO","Licencia de Luto",_xlfn.IFNA(VLOOKUP(R994,'CIE-10 PARA RIPS'!$A$6:B14159,2,0),"No especificado")))</f>
        <v>Colico renal, no especificado</v>
      </c>
      <c r="T994" t="str">
        <f>IF(P994&lt;&gt;"", IF(P994&gt;0, IF(P994&lt;=DATE(YEAR(P994),MONTH(P994),DAY(P994)), IF(P994&gt;=DATE(YEAR(P994),MONTH(P994),1), IF(K994&gt;10, C994, IF(SUMIFS($K:$K, $C:$C, C994, $P:$P, "&gt;="&amp;DATE(YEAR(P994),MONTH(P994),1), $P:$P, "&lt;="&amp;EOMONTH(P994,0))&gt;10, C994, "")), ""))), "")</f>
        <v/>
      </c>
      <c r="U994" t="str">
        <f>IF(AND(P994&lt;&gt;"", P994&gt;=DATE(YEAR(P994),MONTH(P994),1), SUMIFS($K:$K, $C:$C, C994, $P:$P, "&gt;="&amp;DATE(YEAR(P994),MONTH(P994),1), $P:$P, "&lt;="&amp;EOMONTH(P994,0))&gt;10), K994, "")</f>
        <v/>
      </c>
      <c r="V994" t="str">
        <f>IF(AND(P994&lt;&gt;"", P994&gt;=DATE(YEAR(P994),MONTH(P994),1), SUMIFS($K:$K, $C:$C, C994, $P:$P, "&gt;="&amp;DATE(YEAR(P994),MONTH(P994),1), $P:$P, "&lt;="&amp;EOMONTH(P994,0))&gt;10), YEAR(P994), "")</f>
        <v/>
      </c>
      <c r="W994" t="str">
        <f>IF(AND(P994&lt;&gt;"", P994&gt;=DATE(YEAR(P994),MONTH(P994),1), SUMIFS($K:$K, $C:$C, C994, $P:$P, "&gt;="&amp;DATE(YEAR(P994),MONTH(P994),1), $P:$P, "&lt;="&amp;EOMONTH(P994,0))&gt;10), TEXT(P994, "MMMM"), "")</f>
        <v/>
      </c>
      <c r="X994" t="str" cm="1">
        <f t="array" ref="X994">IF(AND(P994&lt;&gt;"", P994&gt;=DATE(YEAR(P994),MONTH(P994),1), SUMIFS($K:$K, $C:$C, C994, $P:$P, "&gt;="&amp;DATE(YEAR(P994),MONTH(P994),1), $P:$P, "&lt;="&amp;EOMONTH(P994,0))&gt;10), _xlfn.TEXTJOIN(", ", TRUE, _xlfn._xlws.FILTER($R:$R, ($C:$C=C994) * ($P:$P&gt;=DATE(YEAR(P994),MONTH(P994),1)) * ($P:$P&lt;=EOMONTH(P994,0)))), "")</f>
        <v/>
      </c>
      <c r="Y994" t="str" cm="1">
        <f t="array" ref="Y994">IF(AND(P994&lt;&gt;"", P994&gt;=DATE(YEAR(P994),MONTH(P994),1), SUMIFS($K:$K, $C:$C, C994, $P:$P, "&gt;="&amp;DATE(YEAR(P994),MONTH(P994),1), $P:$P, "&lt;="&amp;EOMONTH(P994,0))&gt;10), _xlfn.TEXTJOIN(", ", TRUE, _xlfn._xlws.FILTER($S:$S, ($C:$C=C994) * ($P:$P&gt;=DATE(YEAR(P994),MONTH(P994),1)) * ($P:$P&lt;=EOMONTH(P994,0)))), "")</f>
        <v/>
      </c>
    </row>
    <row r="995" spans="1:25" x14ac:dyDescent="0.25">
      <c r="A995" s="83">
        <v>988</v>
      </c>
      <c r="B995" s="111" t="s">
        <v>26038</v>
      </c>
      <c r="C995" s="159" t="str">
        <f>_xlfn.XLOOKUP(D995,[1]!Data[CEDULA],[1]!Data[Nombre Completo],"No Existe",0,1)</f>
        <v>ANDREA PATRICIA AGUIRRE ARAMBULA</v>
      </c>
      <c r="D995" s="162">
        <v>1129576507</v>
      </c>
      <c r="E995" s="139">
        <f>IFERROR(_xlfn.NUMBERVALUE(Data[[#This Row],[CEDULA ]],",","."),_xlfn.NUMBERVALUE(Data[[#This Row],[CEDULA ]],".",","))</f>
        <v>1129576507</v>
      </c>
      <c r="F995" s="139" t="str">
        <f>_xlfn.XLOOKUP(E995,[1]!Data[CEDULA],[1]!Data[CARGO],"No Existe",0,1)</f>
        <v>SUPERNUMERARIO(A)</v>
      </c>
      <c r="G995" s="11" t="str">
        <f>_xlfn.XLOOKUP(E995,[1]!Data[CEDULA],[1]!Data[EMPRESA DONDE PRESTA SERVICIO],"No Existe",0,1)</f>
        <v>COMFAMILIAR ATLANTICO</v>
      </c>
      <c r="H995" s="11" t="str">
        <f>_xlfn.XLOOKUP(E995,[1]!Data[CEDULA],[1]!Data[UBICACIÓN],"No Existe",0,1)</f>
        <v>SEDE NORTE</v>
      </c>
      <c r="I995" s="11" t="s">
        <v>25911</v>
      </c>
      <c r="J995" s="111" t="str">
        <f>UPPER(TEXT(Data[[#This Row],[F. INICIO]],"mmmm"))</f>
        <v>NOVIEMBRE</v>
      </c>
      <c r="K995" s="13">
        <v>2</v>
      </c>
      <c r="L995" s="11" t="s">
        <v>5</v>
      </c>
      <c r="M995" s="11" t="s">
        <v>25630</v>
      </c>
      <c r="N995" s="141" t="str">
        <f>_xlfn.XLOOKUP(D995,[1]!Data[CEDULA],[1]!Data[EPS/SURA],"No Existe",0,1)</f>
        <v>EPS/SURA</v>
      </c>
      <c r="O995" s="5">
        <f>YEAR(Data[[#This Row],[F. INICIO]])</f>
        <v>2016</v>
      </c>
      <c r="P995" s="26">
        <v>42682</v>
      </c>
      <c r="Q995" s="7">
        <v>42683</v>
      </c>
      <c r="R995" s="11" t="s">
        <v>8356</v>
      </c>
      <c r="S995" s="92" t="str">
        <f>IF(Data[[#This Row],[TIPO DE INCAPACIDAD]]="LICENCIA DE PATERNIDAD","Licencia de paternidad",IF(Data[[#This Row],[TIPO DE INCAPACIDAD]]="LICENCIA DE LUTO","Licencia de Luto",_xlfn.IFNA(VLOOKUP(R995,'CIE-10 PARA RIPS'!$A$6:B14160,2,0),"No especificado")))</f>
        <v>Otras colelitiasis</v>
      </c>
      <c r="T995" t="str">
        <f>IF(P995&lt;&gt;"", IF(P995&gt;0, IF(P995&lt;=DATE(YEAR(P995),MONTH(P995),DAY(P995)), IF(P995&gt;=DATE(YEAR(P995),MONTH(P995),1), IF(K995&gt;10, C995, IF(SUMIFS($K:$K, $C:$C, C995, $P:$P, "&gt;="&amp;DATE(YEAR(P995),MONTH(P995),1), $P:$P, "&lt;="&amp;EOMONTH(P995,0))&gt;10, C995, "")), ""))), "")</f>
        <v/>
      </c>
      <c r="U995" t="str">
        <f>IF(AND(P995&lt;&gt;"", P995&gt;=DATE(YEAR(P995),MONTH(P995),1), SUMIFS($K:$K, $C:$C, C995, $P:$P, "&gt;="&amp;DATE(YEAR(P995),MONTH(P995),1), $P:$P, "&lt;="&amp;EOMONTH(P995,0))&gt;10), K995, "")</f>
        <v/>
      </c>
      <c r="V995" t="str">
        <f>IF(AND(P995&lt;&gt;"", P995&gt;=DATE(YEAR(P995),MONTH(P995),1), SUMIFS($K:$K, $C:$C, C995, $P:$P, "&gt;="&amp;DATE(YEAR(P995),MONTH(P995),1), $P:$P, "&lt;="&amp;EOMONTH(P995,0))&gt;10), YEAR(P995), "")</f>
        <v/>
      </c>
      <c r="W995" t="str">
        <f>IF(AND(P995&lt;&gt;"", P995&gt;=DATE(YEAR(P995),MONTH(P995),1), SUMIFS($K:$K, $C:$C, C995, $P:$P, "&gt;="&amp;DATE(YEAR(P995),MONTH(P995),1), $P:$P, "&lt;="&amp;EOMONTH(P995,0))&gt;10), TEXT(P995, "MMMM"), "")</f>
        <v/>
      </c>
      <c r="X995" t="str" cm="1">
        <f t="array" ref="X995">IF(AND(P995&lt;&gt;"", P995&gt;=DATE(YEAR(P995),MONTH(P995),1), SUMIFS($K:$K, $C:$C, C995, $P:$P, "&gt;="&amp;DATE(YEAR(P995),MONTH(P995),1), $P:$P, "&lt;="&amp;EOMONTH(P995,0))&gt;10), _xlfn.TEXTJOIN(", ", TRUE, _xlfn._xlws.FILTER($R:$R, ($C:$C=C995) * ($P:$P&gt;=DATE(YEAR(P995),MONTH(P995),1)) * ($P:$P&lt;=EOMONTH(P995,0)))), "")</f>
        <v/>
      </c>
      <c r="Y995" t="str" cm="1">
        <f t="array" ref="Y995">IF(AND(P995&lt;&gt;"", P995&gt;=DATE(YEAR(P995),MONTH(P995),1), SUMIFS($K:$K, $C:$C, C995, $P:$P, "&gt;="&amp;DATE(YEAR(P995),MONTH(P995),1), $P:$P, "&lt;="&amp;EOMONTH(P995,0))&gt;10), _xlfn.TEXTJOIN(", ", TRUE, _xlfn._xlws.FILTER($S:$S, ($C:$C=C995) * ($P:$P&gt;=DATE(YEAR(P995),MONTH(P995),1)) * ($P:$P&lt;=EOMONTH(P995,0)))), "")</f>
        <v/>
      </c>
    </row>
    <row r="996" spans="1:25" x14ac:dyDescent="0.25">
      <c r="A996" s="83">
        <v>989</v>
      </c>
      <c r="B996" s="111" t="s">
        <v>26038</v>
      </c>
      <c r="C996" s="159" t="str">
        <f>_xlfn.XLOOKUP(D996,[1]!Data[CEDULA],[1]!Data[Nombre Completo],"No Existe",0,1)</f>
        <v>ANTONIO ENRIQUE RIQUET PRENTT</v>
      </c>
      <c r="D996" s="162">
        <v>1129533083</v>
      </c>
      <c r="E996" s="139">
        <f>IFERROR(_xlfn.NUMBERVALUE(Data[[#This Row],[CEDULA ]],",","."),_xlfn.NUMBERVALUE(Data[[#This Row],[CEDULA ]],".",","))</f>
        <v>1129533083</v>
      </c>
      <c r="F996" s="139" t="str">
        <f>_xlfn.XLOOKUP(E996,[1]!Data[CEDULA],[1]!Data[CARGO],"No Existe",0,1)</f>
        <v>AUXILIAR</v>
      </c>
      <c r="G996" s="11" t="str">
        <f>_xlfn.XLOOKUP(E996,[1]!Data[CEDULA],[1]!Data[EMPRESA DONDE PRESTA SERVICIO],"No Existe",0,1)</f>
        <v>COMFAMILIAR ATLANTICO</v>
      </c>
      <c r="H996" s="11" t="str">
        <f>_xlfn.XLOOKUP(E996,[1]!Data[CEDULA],[1]!Data[UBICACIÓN],"No Existe",0,1)</f>
        <v>TURIPANA</v>
      </c>
      <c r="I996" s="11" t="s">
        <v>25912</v>
      </c>
      <c r="J996" s="111" t="str">
        <f>UPPER(TEXT(Data[[#This Row],[F. INICIO]],"mmmm"))</f>
        <v>NOVIEMBRE</v>
      </c>
      <c r="K996" s="13">
        <v>1</v>
      </c>
      <c r="L996" s="11" t="s">
        <v>5</v>
      </c>
      <c r="M996" s="11" t="s">
        <v>25630</v>
      </c>
      <c r="N996" s="141" t="str">
        <f>_xlfn.XLOOKUP(D996,[1]!Data[CEDULA],[1]!Data[EPS/SURA],"No Existe",0,1)</f>
        <v>EPS/SURA</v>
      </c>
      <c r="O996" s="5">
        <f>YEAR(Data[[#This Row],[F. INICIO]])</f>
        <v>2016</v>
      </c>
      <c r="P996" s="26">
        <v>42680</v>
      </c>
      <c r="Q996" s="7">
        <v>42680</v>
      </c>
      <c r="R996" s="11" t="s">
        <v>7682</v>
      </c>
      <c r="S996" s="92" t="str">
        <f>IF(Data[[#This Row],[TIPO DE INCAPACIDAD]]="LICENCIA DE PATERNIDAD","Licencia de paternidad",IF(Data[[#This Row],[TIPO DE INCAPACIDAD]]="LICENCIA DE LUTO","Licencia de Luto",_xlfn.IFNA(VLOOKUP(R996,'CIE-10 PARA RIPS'!$A$6:B14161,2,0),"No especificado")))</f>
        <v>Lumbago no especificado</v>
      </c>
      <c r="T996" t="str">
        <f>IF(P996&lt;&gt;"", IF(P996&gt;0, IF(P996&lt;=DATE(YEAR(P996),MONTH(P996),DAY(P996)), IF(P996&gt;=DATE(YEAR(P996),MONTH(P996),1), IF(K996&gt;10, C996, IF(SUMIFS($K:$K, $C:$C, C996, $P:$P, "&gt;="&amp;DATE(YEAR(P996),MONTH(P996),1), $P:$P, "&lt;="&amp;EOMONTH(P996,0))&gt;10, C996, "")), ""))), "")</f>
        <v/>
      </c>
      <c r="U996" t="str">
        <f>IF(AND(P996&lt;&gt;"", P996&gt;=DATE(YEAR(P996),MONTH(P996),1), SUMIFS($K:$K, $C:$C, C996, $P:$P, "&gt;="&amp;DATE(YEAR(P996),MONTH(P996),1), $P:$P, "&lt;="&amp;EOMONTH(P996,0))&gt;10), K996, "")</f>
        <v/>
      </c>
      <c r="V996" t="str">
        <f>IF(AND(P996&lt;&gt;"", P996&gt;=DATE(YEAR(P996),MONTH(P996),1), SUMIFS($K:$K, $C:$C, C996, $P:$P, "&gt;="&amp;DATE(YEAR(P996),MONTH(P996),1), $P:$P, "&lt;="&amp;EOMONTH(P996,0))&gt;10), YEAR(P996), "")</f>
        <v/>
      </c>
      <c r="W996" t="str">
        <f>IF(AND(P996&lt;&gt;"", P996&gt;=DATE(YEAR(P996),MONTH(P996),1), SUMIFS($K:$K, $C:$C, C996, $P:$P, "&gt;="&amp;DATE(YEAR(P996),MONTH(P996),1), $P:$P, "&lt;="&amp;EOMONTH(P996,0))&gt;10), TEXT(P996, "MMMM"), "")</f>
        <v/>
      </c>
      <c r="X996" t="str" cm="1">
        <f t="array" ref="X996">IF(AND(P996&lt;&gt;"", P996&gt;=DATE(YEAR(P996),MONTH(P996),1), SUMIFS($K:$K, $C:$C, C996, $P:$P, "&gt;="&amp;DATE(YEAR(P996),MONTH(P996),1), $P:$P, "&lt;="&amp;EOMONTH(P996,0))&gt;10), _xlfn.TEXTJOIN(", ", TRUE, _xlfn._xlws.FILTER($R:$R, ($C:$C=C996) * ($P:$P&gt;=DATE(YEAR(P996),MONTH(P996),1)) * ($P:$P&lt;=EOMONTH(P996,0)))), "")</f>
        <v/>
      </c>
      <c r="Y996" t="str" cm="1">
        <f t="array" ref="Y996">IF(AND(P996&lt;&gt;"", P996&gt;=DATE(YEAR(P996),MONTH(P996),1), SUMIFS($K:$K, $C:$C, C996, $P:$P, "&gt;="&amp;DATE(YEAR(P996),MONTH(P996),1), $P:$P, "&lt;="&amp;EOMONTH(P996,0))&gt;10), _xlfn.TEXTJOIN(", ", TRUE, _xlfn._xlws.FILTER($S:$S, ($C:$C=C996) * ($P:$P&gt;=DATE(YEAR(P996),MONTH(P996),1)) * ($P:$P&lt;=EOMONTH(P996,0)))), "")</f>
        <v/>
      </c>
    </row>
    <row r="997" spans="1:25" x14ac:dyDescent="0.25">
      <c r="A997" s="83">
        <v>990</v>
      </c>
      <c r="B997" s="111" t="s">
        <v>26038</v>
      </c>
      <c r="C997" s="159" t="str">
        <f>_xlfn.XLOOKUP(D997,[1]!Data[CEDULA],[1]!Data[Nombre Completo],"No Existe",0,1)</f>
        <v>BELCY CECILIA GOMEZ DOMINGUEZ</v>
      </c>
      <c r="D997" s="162">
        <v>32750719</v>
      </c>
      <c r="E997" s="139">
        <f>IFERROR(_xlfn.NUMBERVALUE(Data[[#This Row],[CEDULA ]],",","."),_xlfn.NUMBERVALUE(Data[[#This Row],[CEDULA ]],".",","))</f>
        <v>32750719</v>
      </c>
      <c r="F997" s="139" t="str">
        <f>_xlfn.XLOOKUP(E997,[1]!Data[CEDULA],[1]!Data[CARGO],"No Existe",0,1)</f>
        <v>SUPERNUMERARIO(A)</v>
      </c>
      <c r="G997" s="11" t="str">
        <f>_xlfn.XLOOKUP(E997,[1]!Data[CEDULA],[1]!Data[EMPRESA DONDE PRESTA SERVICIO],"No Existe",0,1)</f>
        <v>COMFAMILIAR ATLANTICO</v>
      </c>
      <c r="H997" s="11" t="str">
        <f>_xlfn.XLOOKUP(E997,[1]!Data[CEDULA],[1]!Data[UBICACIÓN],"No Existe",0,1)</f>
        <v>C.R.U</v>
      </c>
      <c r="I997" s="11" t="s">
        <v>25911</v>
      </c>
      <c r="J997" s="111" t="str">
        <f>UPPER(TEXT(Data[[#This Row],[F. INICIO]],"mmmm"))</f>
        <v>NOVIEMBRE</v>
      </c>
      <c r="K997" s="13">
        <v>2</v>
      </c>
      <c r="L997" s="11" t="s">
        <v>5</v>
      </c>
      <c r="M997" s="11" t="s">
        <v>25630</v>
      </c>
      <c r="N997" s="141" t="str">
        <f>_xlfn.XLOOKUP(D997,[1]!Data[CEDULA],[1]!Data[EPS/SURA],"No Existe",0,1)</f>
        <v>COOMEVA</v>
      </c>
      <c r="O997" s="5">
        <f>YEAR(Data[[#This Row],[F. INICIO]])</f>
        <v>2016</v>
      </c>
      <c r="P997" s="26">
        <v>42676</v>
      </c>
      <c r="Q997" s="7">
        <v>42677</v>
      </c>
      <c r="R997" s="24" t="s">
        <v>9886</v>
      </c>
      <c r="S997" s="92" t="str">
        <f>IF(Data[[#This Row],[TIPO DE INCAPACIDAD]]="LICENCIA DE PATERNIDAD","Licencia de paternidad",IF(Data[[#This Row],[TIPO DE INCAPACIDAD]]="LICENCIA DE LUTO","Licencia de Luto",_xlfn.IFNA(VLOOKUP(R997,'CIE-10 PARA RIPS'!$A$6:B14162,2,0),"No especificado")))</f>
        <v>Cefalea debida a tension</v>
      </c>
      <c r="T997" t="str">
        <f>IF(P997&lt;&gt;"", IF(P997&gt;0, IF(P997&lt;=DATE(YEAR(P997),MONTH(P997),DAY(P997)), IF(P997&gt;=DATE(YEAR(P997),MONTH(P997),1), IF(K997&gt;10, C997, IF(SUMIFS($K:$K, $C:$C, C997, $P:$P, "&gt;="&amp;DATE(YEAR(P997),MONTH(P997),1), $P:$P, "&lt;="&amp;EOMONTH(P997,0))&gt;10, C997, "")), ""))), "")</f>
        <v/>
      </c>
      <c r="U997" t="str">
        <f>IF(AND(P997&lt;&gt;"", P997&gt;=DATE(YEAR(P997),MONTH(P997),1), SUMIFS($K:$K, $C:$C, C997, $P:$P, "&gt;="&amp;DATE(YEAR(P997),MONTH(P997),1), $P:$P, "&lt;="&amp;EOMONTH(P997,0))&gt;10), K997, "")</f>
        <v/>
      </c>
      <c r="V997" t="str">
        <f>IF(AND(P997&lt;&gt;"", P997&gt;=DATE(YEAR(P997),MONTH(P997),1), SUMIFS($K:$K, $C:$C, C997, $P:$P, "&gt;="&amp;DATE(YEAR(P997),MONTH(P997),1), $P:$P, "&lt;="&amp;EOMONTH(P997,0))&gt;10), YEAR(P997), "")</f>
        <v/>
      </c>
      <c r="W997" t="str">
        <f>IF(AND(P997&lt;&gt;"", P997&gt;=DATE(YEAR(P997),MONTH(P997),1), SUMIFS($K:$K, $C:$C, C997, $P:$P, "&gt;="&amp;DATE(YEAR(P997),MONTH(P997),1), $P:$P, "&lt;="&amp;EOMONTH(P997,0))&gt;10), TEXT(P997, "MMMM"), "")</f>
        <v/>
      </c>
      <c r="X997" t="str" cm="1">
        <f t="array" ref="X997">IF(AND(P997&lt;&gt;"", P997&gt;=DATE(YEAR(P997),MONTH(P997),1), SUMIFS($K:$K, $C:$C, C997, $P:$P, "&gt;="&amp;DATE(YEAR(P997),MONTH(P997),1), $P:$P, "&lt;="&amp;EOMONTH(P997,0))&gt;10), _xlfn.TEXTJOIN(", ", TRUE, _xlfn._xlws.FILTER($R:$R, ($C:$C=C997) * ($P:$P&gt;=DATE(YEAR(P997),MONTH(P997),1)) * ($P:$P&lt;=EOMONTH(P997,0)))), "")</f>
        <v/>
      </c>
      <c r="Y997" t="str" cm="1">
        <f t="array" ref="Y997">IF(AND(P997&lt;&gt;"", P997&gt;=DATE(YEAR(P997),MONTH(P997),1), SUMIFS($K:$K, $C:$C, C997, $P:$P, "&gt;="&amp;DATE(YEAR(P997),MONTH(P997),1), $P:$P, "&lt;="&amp;EOMONTH(P997,0))&gt;10), _xlfn.TEXTJOIN(", ", TRUE, _xlfn._xlws.FILTER($S:$S, ($C:$C=C997) * ($P:$P&gt;=DATE(YEAR(P997),MONTH(P997),1)) * ($P:$P&lt;=EOMONTH(P997,0)))), "")</f>
        <v/>
      </c>
    </row>
    <row r="998" spans="1:25" x14ac:dyDescent="0.25">
      <c r="A998" s="83">
        <v>991</v>
      </c>
      <c r="B998" s="111" t="s">
        <v>26038</v>
      </c>
      <c r="C998" s="159" t="str">
        <f>_xlfn.XLOOKUP(D998,[1]!Data[CEDULA],[1]!Data[Nombre Completo],"No Existe",0,1)</f>
        <v>ESTEFANIA MARIA ORTEGA TOVAR</v>
      </c>
      <c r="D998" s="162">
        <v>1101783204</v>
      </c>
      <c r="E998" s="139">
        <f>IFERROR(_xlfn.NUMBERVALUE(Data[[#This Row],[CEDULA ]],",","."),_xlfn.NUMBERVALUE(Data[[#This Row],[CEDULA ]],".",","))</f>
        <v>1101783204</v>
      </c>
      <c r="F998" s="139" t="str">
        <f>_xlfn.XLOOKUP(E998,[1]!Data[CEDULA],[1]!Data[CARGO],"No Existe",0,1)</f>
        <v>SUPERNUMERARIO(A)</v>
      </c>
      <c r="G998" s="11" t="str">
        <f>_xlfn.XLOOKUP(E998,[1]!Data[CEDULA],[1]!Data[EMPRESA DONDE PRESTA SERVICIO],"No Existe",0,1)</f>
        <v>COMFAMILIAR ATLANTICO</v>
      </c>
      <c r="H998" s="11" t="str">
        <f>_xlfn.XLOOKUP(E998,[1]!Data[CEDULA],[1]!Data[UBICACIÓN],"No Existe",0,1)</f>
        <v>SEDE SPORT GYM</v>
      </c>
      <c r="I998" s="11" t="s">
        <v>25911</v>
      </c>
      <c r="J998" s="111" t="str">
        <f>UPPER(TEXT(Data[[#This Row],[F. INICIO]],"mmmm"))</f>
        <v>NOVIEMBRE</v>
      </c>
      <c r="K998" s="13">
        <v>2</v>
      </c>
      <c r="L998" s="11" t="s">
        <v>5</v>
      </c>
      <c r="M998" s="11" t="s">
        <v>25630</v>
      </c>
      <c r="N998" s="141" t="str">
        <f>_xlfn.XLOOKUP(D998,[1]!Data[CEDULA],[1]!Data[EPS/SURA],"No Existe",0,1)</f>
        <v>EPS/SURA</v>
      </c>
      <c r="O998" s="5">
        <f>YEAR(Data[[#This Row],[F. INICIO]])</f>
        <v>2016</v>
      </c>
      <c r="P998" s="26">
        <v>42675</v>
      </c>
      <c r="Q998" s="7">
        <v>42676</v>
      </c>
      <c r="R998" s="11" t="s">
        <v>7682</v>
      </c>
      <c r="S998" s="92" t="str">
        <f>IF(Data[[#This Row],[TIPO DE INCAPACIDAD]]="LICENCIA DE PATERNIDAD","Licencia de paternidad",IF(Data[[#This Row],[TIPO DE INCAPACIDAD]]="LICENCIA DE LUTO","Licencia de Luto",_xlfn.IFNA(VLOOKUP(R998,'CIE-10 PARA RIPS'!$A$6:B14163,2,0),"No especificado")))</f>
        <v>Lumbago no especificado</v>
      </c>
      <c r="T998" t="str">
        <f>IF(P998&lt;&gt;"", IF(P998&gt;0, IF(P998&lt;=DATE(YEAR(P998),MONTH(P998),DAY(P998)), IF(P998&gt;=DATE(YEAR(P998),MONTH(P998),1), IF(K998&gt;10, C998, IF(SUMIFS($K:$K, $C:$C, C998, $P:$P, "&gt;="&amp;DATE(YEAR(P998),MONTH(P998),1), $P:$P, "&lt;="&amp;EOMONTH(P998,0))&gt;10, C998, "")), ""))), "")</f>
        <v/>
      </c>
      <c r="U998" t="str">
        <f>IF(AND(P998&lt;&gt;"", P998&gt;=DATE(YEAR(P998),MONTH(P998),1), SUMIFS($K:$K, $C:$C, C998, $P:$P, "&gt;="&amp;DATE(YEAR(P998),MONTH(P998),1), $P:$P, "&lt;="&amp;EOMONTH(P998,0))&gt;10), K998, "")</f>
        <v/>
      </c>
      <c r="V998" t="str">
        <f>IF(AND(P998&lt;&gt;"", P998&gt;=DATE(YEAR(P998),MONTH(P998),1), SUMIFS($K:$K, $C:$C, C998, $P:$P, "&gt;="&amp;DATE(YEAR(P998),MONTH(P998),1), $P:$P, "&lt;="&amp;EOMONTH(P998,0))&gt;10), YEAR(P998), "")</f>
        <v/>
      </c>
      <c r="W998" t="str">
        <f>IF(AND(P998&lt;&gt;"", P998&gt;=DATE(YEAR(P998),MONTH(P998),1), SUMIFS($K:$K, $C:$C, C998, $P:$P, "&gt;="&amp;DATE(YEAR(P998),MONTH(P998),1), $P:$P, "&lt;="&amp;EOMONTH(P998,0))&gt;10), TEXT(P998, "MMMM"), "")</f>
        <v/>
      </c>
      <c r="X998" t="str" cm="1">
        <f t="array" ref="X998">IF(AND(P998&lt;&gt;"", P998&gt;=DATE(YEAR(P998),MONTH(P998),1), SUMIFS($K:$K, $C:$C, C998, $P:$P, "&gt;="&amp;DATE(YEAR(P998),MONTH(P998),1), $P:$P, "&lt;="&amp;EOMONTH(P998,0))&gt;10), _xlfn.TEXTJOIN(", ", TRUE, _xlfn._xlws.FILTER($R:$R, ($C:$C=C998) * ($P:$P&gt;=DATE(YEAR(P998),MONTH(P998),1)) * ($P:$P&lt;=EOMONTH(P998,0)))), "")</f>
        <v/>
      </c>
      <c r="Y998" t="str" cm="1">
        <f t="array" ref="Y998">IF(AND(P998&lt;&gt;"", P998&gt;=DATE(YEAR(P998),MONTH(P998),1), SUMIFS($K:$K, $C:$C, C998, $P:$P, "&gt;="&amp;DATE(YEAR(P998),MONTH(P998),1), $P:$P, "&lt;="&amp;EOMONTH(P998,0))&gt;10), _xlfn.TEXTJOIN(", ", TRUE, _xlfn._xlws.FILTER($S:$S, ($C:$C=C998) * ($P:$P&gt;=DATE(YEAR(P998),MONTH(P998),1)) * ($P:$P&lt;=EOMONTH(P998,0)))), "")</f>
        <v/>
      </c>
    </row>
    <row r="999" spans="1:25" ht="30" x14ac:dyDescent="0.25">
      <c r="A999" s="83">
        <v>992</v>
      </c>
      <c r="B999" s="111" t="s">
        <v>26038</v>
      </c>
      <c r="C999" s="159" t="str">
        <f>_xlfn.XLOOKUP(D999,[1]!Data[CEDULA],[1]!Data[Nombre Completo],"No Existe",0,1)</f>
        <v>MANUEL LUCIO CARDENAS MARTINEZ</v>
      </c>
      <c r="D999" s="162">
        <v>1070809059</v>
      </c>
      <c r="E999" s="139">
        <f>IFERROR(_xlfn.NUMBERVALUE(Data[[#This Row],[CEDULA ]],",","."),_xlfn.NUMBERVALUE(Data[[#This Row],[CEDULA ]],".",","))</f>
        <v>1070809059</v>
      </c>
      <c r="F999" s="139" t="str">
        <f>_xlfn.XLOOKUP(E999,[1]!Data[CEDULA],[1]!Data[CARGO],"No Existe",0,1)</f>
        <v>OFICIOS VARIOS</v>
      </c>
      <c r="G999" s="11" t="str">
        <f>_xlfn.XLOOKUP(E999,[1]!Data[CEDULA],[1]!Data[EMPRESA DONDE PRESTA SERVICIO],"No Existe",0,1)</f>
        <v>COMFAMILIAR ATLANTICO</v>
      </c>
      <c r="H999" s="11" t="str">
        <f>_xlfn.XLOOKUP(E999,[1]!Data[CEDULA],[1]!Data[UBICACIÓN],"No Existe",0,1)</f>
        <v>SALGARITO</v>
      </c>
      <c r="I999" s="11" t="s">
        <v>25912</v>
      </c>
      <c r="J999" s="111" t="str">
        <f>UPPER(TEXT(Data[[#This Row],[F. INICIO]],"mmmm"))</f>
        <v>OCTUBRE</v>
      </c>
      <c r="K999" s="13">
        <v>2</v>
      </c>
      <c r="L999" s="11" t="s">
        <v>5</v>
      </c>
      <c r="M999" s="11" t="s">
        <v>25630</v>
      </c>
      <c r="N999" s="141" t="str">
        <f>_xlfn.XLOOKUP(D999,[1]!Data[CEDULA],[1]!Data[EPS/SURA],"No Existe",0,1)</f>
        <v>SALUD TOTAL</v>
      </c>
      <c r="O999" s="5">
        <f>YEAR(Data[[#This Row],[F. INICIO]])</f>
        <v>2016</v>
      </c>
      <c r="P999" s="26">
        <v>42671</v>
      </c>
      <c r="Q999" s="7">
        <v>42672</v>
      </c>
      <c r="R999" s="11" t="s">
        <v>64</v>
      </c>
      <c r="S999" s="92" t="str">
        <f>IF(Data[[#This Row],[TIPO DE INCAPACIDAD]]="LICENCIA DE PATERNIDAD","Licencia de paternidad",IF(Data[[#This Row],[TIPO DE INCAPACIDAD]]="LICENCIA DE LUTO","Licencia de Luto",_xlfn.IFNA(VLOOKUP(R999,'CIE-10 PARA RIPS'!$A$6:B14164,2,0),"No especificado")))</f>
        <v>Infeccion aguda de las vias respiratorias superiores, no especificada</v>
      </c>
      <c r="T999" t="str">
        <f>IF(P999&lt;&gt;"", IF(P999&gt;0, IF(P999&lt;=DATE(YEAR(P999),MONTH(P999),DAY(P999)), IF(P999&gt;=DATE(YEAR(P999),MONTH(P999),1), IF(K999&gt;10, C999, IF(SUMIFS($K:$K, $C:$C, C999, $P:$P, "&gt;="&amp;DATE(YEAR(P999),MONTH(P999),1), $P:$P, "&lt;="&amp;EOMONTH(P999,0))&gt;10, C999, "")), ""))), "")</f>
        <v/>
      </c>
      <c r="U999" t="str">
        <f>IF(AND(P999&lt;&gt;"", P999&gt;=DATE(YEAR(P999),MONTH(P999),1), SUMIFS($K:$K, $C:$C, C999, $P:$P, "&gt;="&amp;DATE(YEAR(P999),MONTH(P999),1), $P:$P, "&lt;="&amp;EOMONTH(P999,0))&gt;10), K999, "")</f>
        <v/>
      </c>
      <c r="V999" t="str">
        <f>IF(AND(P999&lt;&gt;"", P999&gt;=DATE(YEAR(P999),MONTH(P999),1), SUMIFS($K:$K, $C:$C, C999, $P:$P, "&gt;="&amp;DATE(YEAR(P999),MONTH(P999),1), $P:$P, "&lt;="&amp;EOMONTH(P999,0))&gt;10), YEAR(P999), "")</f>
        <v/>
      </c>
      <c r="W999" t="str">
        <f>IF(AND(P999&lt;&gt;"", P999&gt;=DATE(YEAR(P999),MONTH(P999),1), SUMIFS($K:$K, $C:$C, C999, $P:$P, "&gt;="&amp;DATE(YEAR(P999),MONTH(P999),1), $P:$P, "&lt;="&amp;EOMONTH(P999,0))&gt;10), TEXT(P999, "MMMM"), "")</f>
        <v/>
      </c>
      <c r="X999" t="str" cm="1">
        <f t="array" ref="X999">IF(AND(P999&lt;&gt;"", P999&gt;=DATE(YEAR(P999),MONTH(P999),1), SUMIFS($K:$K, $C:$C, C999, $P:$P, "&gt;="&amp;DATE(YEAR(P999),MONTH(P999),1), $P:$P, "&lt;="&amp;EOMONTH(P999,0))&gt;10), _xlfn.TEXTJOIN(", ", TRUE, _xlfn._xlws.FILTER($R:$R, ($C:$C=C999) * ($P:$P&gt;=DATE(YEAR(P999),MONTH(P999),1)) * ($P:$P&lt;=EOMONTH(P999,0)))), "")</f>
        <v/>
      </c>
      <c r="Y999" t="str" cm="1">
        <f t="array" ref="Y999">IF(AND(P999&lt;&gt;"", P999&gt;=DATE(YEAR(P999),MONTH(P999),1), SUMIFS($K:$K, $C:$C, C999, $P:$P, "&gt;="&amp;DATE(YEAR(P999),MONTH(P999),1), $P:$P, "&lt;="&amp;EOMONTH(P999,0))&gt;10), _xlfn.TEXTJOIN(", ", TRUE, _xlfn._xlws.FILTER($S:$S, ($C:$C=C999) * ($P:$P&gt;=DATE(YEAR(P999),MONTH(P999),1)) * ($P:$P&lt;=EOMONTH(P999,0)))), "")</f>
        <v/>
      </c>
    </row>
    <row r="1000" spans="1:25" x14ac:dyDescent="0.25">
      <c r="A1000" s="83">
        <v>993</v>
      </c>
      <c r="B1000" s="111" t="s">
        <v>26038</v>
      </c>
      <c r="C1000" s="159" t="str">
        <f>_xlfn.XLOOKUP(D1000,[1]!Data[CEDULA],[1]!Data[Nombre Completo],"No Existe",0,1)</f>
        <v>ALDEMAR ENRIQUE ORTIZ CARPINTERO</v>
      </c>
      <c r="D1000" s="162">
        <v>72310167</v>
      </c>
      <c r="E1000" s="139">
        <f>IFERROR(_xlfn.NUMBERVALUE(Data[[#This Row],[CEDULA ]],",","."),_xlfn.NUMBERVALUE(Data[[#This Row],[CEDULA ]],".",","))</f>
        <v>72310167</v>
      </c>
      <c r="F1000" s="139" t="str">
        <f>_xlfn.XLOOKUP(E1000,[1]!Data[CEDULA],[1]!Data[CARGO],"No Existe",0,1)</f>
        <v>SUPERNUMERARIO(A)</v>
      </c>
      <c r="G1000" s="11" t="str">
        <f>_xlfn.XLOOKUP(E1000,[1]!Data[CEDULA],[1]!Data[EMPRESA DONDE PRESTA SERVICIO],"No Existe",0,1)</f>
        <v>COMFAMILIAR ATLANTICO</v>
      </c>
      <c r="H1000" s="11" t="str">
        <f>_xlfn.XLOOKUP(E1000,[1]!Data[CEDULA],[1]!Data[UBICACIÓN],"No Existe",0,1)</f>
        <v>SALGARITO</v>
      </c>
      <c r="I1000" s="11" t="s">
        <v>25912</v>
      </c>
      <c r="J1000" s="111" t="str">
        <f>UPPER(TEXT(Data[[#This Row],[F. INICIO]],"mmmm"))</f>
        <v>NOVIEMBRE</v>
      </c>
      <c r="K1000" s="13">
        <v>2</v>
      </c>
      <c r="L1000" s="11" t="s">
        <v>5</v>
      </c>
      <c r="M1000" s="11" t="s">
        <v>25630</v>
      </c>
      <c r="N1000" s="141" t="str">
        <f>_xlfn.XLOOKUP(D1000,[1]!Data[CEDULA],[1]!Data[EPS/SURA],"No Existe",0,1)</f>
        <v>SALUD TOTAL</v>
      </c>
      <c r="O1000" s="5">
        <f>YEAR(Data[[#This Row],[F. INICIO]])</f>
        <v>2016</v>
      </c>
      <c r="P1000" s="26">
        <v>42684</v>
      </c>
      <c r="Q1000" s="7">
        <v>42685</v>
      </c>
      <c r="R1000" s="11" t="s">
        <v>9886</v>
      </c>
      <c r="S1000" s="92" t="str">
        <f>IF(Data[[#This Row],[TIPO DE INCAPACIDAD]]="LICENCIA DE PATERNIDAD","Licencia de paternidad",IF(Data[[#This Row],[TIPO DE INCAPACIDAD]]="LICENCIA DE LUTO","Licencia de Luto",_xlfn.IFNA(VLOOKUP(R1000,'CIE-10 PARA RIPS'!$A$6:B14165,2,0),"No especificado")))</f>
        <v>Cefalea debida a tension</v>
      </c>
      <c r="T1000" t="str">
        <f>IF(P1000&lt;&gt;"", IF(P1000&gt;0, IF(P1000&lt;=DATE(YEAR(P1000),MONTH(P1000),DAY(P1000)), IF(P1000&gt;=DATE(YEAR(P1000),MONTH(P1000),1), IF(K1000&gt;10, C1000, IF(SUMIFS($K:$K, $C:$C, C1000, $P:$P, "&gt;="&amp;DATE(YEAR(P1000),MONTH(P1000),1), $P:$P, "&lt;="&amp;EOMONTH(P1000,0))&gt;10, C1000, "")), ""))), "")</f>
        <v/>
      </c>
      <c r="U1000" t="str">
        <f>IF(AND(P1000&lt;&gt;"", P1000&gt;=DATE(YEAR(P1000),MONTH(P1000),1), SUMIFS($K:$K, $C:$C, C1000, $P:$P, "&gt;="&amp;DATE(YEAR(P1000),MONTH(P1000),1), $P:$P, "&lt;="&amp;EOMONTH(P1000,0))&gt;10), K1000, "")</f>
        <v/>
      </c>
      <c r="V1000" t="str">
        <f>IF(AND(P1000&lt;&gt;"", P1000&gt;=DATE(YEAR(P1000),MONTH(P1000),1), SUMIFS($K:$K, $C:$C, C1000, $P:$P, "&gt;="&amp;DATE(YEAR(P1000),MONTH(P1000),1), $P:$P, "&lt;="&amp;EOMONTH(P1000,0))&gt;10), YEAR(P1000), "")</f>
        <v/>
      </c>
      <c r="W1000" t="str">
        <f>IF(AND(P1000&lt;&gt;"", P1000&gt;=DATE(YEAR(P1000),MONTH(P1000),1), SUMIFS($K:$K, $C:$C, C1000, $P:$P, "&gt;="&amp;DATE(YEAR(P1000),MONTH(P1000),1), $P:$P, "&lt;="&amp;EOMONTH(P1000,0))&gt;10), TEXT(P1000, "MMMM"), "")</f>
        <v/>
      </c>
      <c r="X1000" t="str" cm="1">
        <f t="array" ref="X1000">IF(AND(P1000&lt;&gt;"", P1000&gt;=DATE(YEAR(P1000),MONTH(P1000),1), SUMIFS($K:$K, $C:$C, C1000, $P:$P, "&gt;="&amp;DATE(YEAR(P1000),MONTH(P1000),1), $P:$P, "&lt;="&amp;EOMONTH(P1000,0))&gt;10), _xlfn.TEXTJOIN(", ", TRUE, _xlfn._xlws.FILTER($R:$R, ($C:$C=C1000) * ($P:$P&gt;=DATE(YEAR(P1000),MONTH(P1000),1)) * ($P:$P&lt;=EOMONTH(P1000,0)))), "")</f>
        <v/>
      </c>
      <c r="Y1000" t="str" cm="1">
        <f t="array" ref="Y1000">IF(AND(P1000&lt;&gt;"", P1000&gt;=DATE(YEAR(P1000),MONTH(P1000),1), SUMIFS($K:$K, $C:$C, C1000, $P:$P, "&gt;="&amp;DATE(YEAR(P1000),MONTH(P1000),1), $P:$P, "&lt;="&amp;EOMONTH(P1000,0))&gt;10), _xlfn.TEXTJOIN(", ", TRUE, _xlfn._xlws.FILTER($S:$S, ($C:$C=C1000) * ($P:$P&gt;=DATE(YEAR(P1000),MONTH(P1000),1)) * ($P:$P&lt;=EOMONTH(P1000,0)))), "")</f>
        <v/>
      </c>
    </row>
    <row r="1001" spans="1:25" ht="30" x14ac:dyDescent="0.25">
      <c r="A1001" s="83">
        <v>994</v>
      </c>
      <c r="B1001" s="111" t="s">
        <v>26038</v>
      </c>
      <c r="C1001" s="159" t="str">
        <f>_xlfn.XLOOKUP(D1001,[1]!Data[CEDULA],[1]!Data[Nombre Completo],"No Existe",0,1)</f>
        <v>LORAINE PAOLA ESCALANTE BROCHERO</v>
      </c>
      <c r="D1001" s="162">
        <v>1143115054</v>
      </c>
      <c r="E1001" s="139">
        <f>IFERROR(_xlfn.NUMBERVALUE(Data[[#This Row],[CEDULA ]],",","."),_xlfn.NUMBERVALUE(Data[[#This Row],[CEDULA ]],".",","))</f>
        <v>1143115054</v>
      </c>
      <c r="F1001" s="139" t="str">
        <f>_xlfn.XLOOKUP(E1001,[1]!Data[CEDULA],[1]!Data[CARGO],"No Existe",0,1)</f>
        <v>AUXILIAR CAPACITACION</v>
      </c>
      <c r="G1001" s="11" t="str">
        <f>_xlfn.XLOOKUP(E1001,[1]!Data[CEDULA],[1]!Data[EMPRESA DONDE PRESTA SERVICIO],"No Existe",0,1)</f>
        <v>COMFAMILIAR ATLANTICO</v>
      </c>
      <c r="H1001" s="11" t="str">
        <f>_xlfn.XLOOKUP(E1001,[1]!Data[CEDULA],[1]!Data[UBICACIÓN],"No Existe",0,1)</f>
        <v>SUBSIDIO</v>
      </c>
      <c r="I1001" s="11" t="s">
        <v>25911</v>
      </c>
      <c r="J1001" s="111" t="str">
        <f>UPPER(TEXT(Data[[#This Row],[F. INICIO]],"mmmm"))</f>
        <v>AGOSTO</v>
      </c>
      <c r="K1001" s="13">
        <v>2</v>
      </c>
      <c r="L1001" s="11" t="s">
        <v>5</v>
      </c>
      <c r="M1001" s="11" t="s">
        <v>25630</v>
      </c>
      <c r="N1001" s="141" t="str">
        <f>_xlfn.XLOOKUP(D1001,[1]!Data[CEDULA],[1]!Data[EPS/SURA],"No Existe",0,1)</f>
        <v>EPS/SURA</v>
      </c>
      <c r="O1001" s="5">
        <f>YEAR(Data[[#This Row],[F. INICIO]])</f>
        <v>2016</v>
      </c>
      <c r="P1001" s="26">
        <v>42600</v>
      </c>
      <c r="Q1001" s="7">
        <v>42601</v>
      </c>
      <c r="R1001" s="11" t="s">
        <v>63</v>
      </c>
      <c r="S1001" s="92" t="str">
        <f>IF(Data[[#This Row],[TIPO DE INCAPACIDAD]]="LICENCIA DE PATERNIDAD","Licencia de paternidad",IF(Data[[#This Row],[TIPO DE INCAPACIDAD]]="LICENCIA DE LUTO","Licencia de Luto",_xlfn.IFNA(VLOOKUP(R1001,'CIE-10 PARA RIPS'!$A$6:B14166,2,0),"No especificado")))</f>
        <v>Diarrea y gastroenteritis de presunto origen infeccioso</v>
      </c>
      <c r="T1001" t="str">
        <f>IF(P1001&lt;&gt;"", IF(P1001&gt;0, IF(P1001&lt;=DATE(YEAR(P1001),MONTH(P1001),DAY(P1001)), IF(P1001&gt;=DATE(YEAR(P1001),MONTH(P1001),1), IF(K1001&gt;10, C1001, IF(SUMIFS($K:$K, $C:$C, C1001, $P:$P, "&gt;="&amp;DATE(YEAR(P1001),MONTH(P1001),1), $P:$P, "&lt;="&amp;EOMONTH(P1001,0))&gt;10, C1001, "")), ""))), "")</f>
        <v/>
      </c>
      <c r="U1001" t="str">
        <f>IF(AND(P1001&lt;&gt;"", P1001&gt;=DATE(YEAR(P1001),MONTH(P1001),1), SUMIFS($K:$K, $C:$C, C1001, $P:$P, "&gt;="&amp;DATE(YEAR(P1001),MONTH(P1001),1), $P:$P, "&lt;="&amp;EOMONTH(P1001,0))&gt;10), K1001, "")</f>
        <v/>
      </c>
      <c r="V1001" t="str">
        <f>IF(AND(P1001&lt;&gt;"", P1001&gt;=DATE(YEAR(P1001),MONTH(P1001),1), SUMIFS($K:$K, $C:$C, C1001, $P:$P, "&gt;="&amp;DATE(YEAR(P1001),MONTH(P1001),1), $P:$P, "&lt;="&amp;EOMONTH(P1001,0))&gt;10), YEAR(P1001), "")</f>
        <v/>
      </c>
      <c r="W1001" t="str">
        <f>IF(AND(P1001&lt;&gt;"", P1001&gt;=DATE(YEAR(P1001),MONTH(P1001),1), SUMIFS($K:$K, $C:$C, C1001, $P:$P, "&gt;="&amp;DATE(YEAR(P1001),MONTH(P1001),1), $P:$P, "&lt;="&amp;EOMONTH(P1001,0))&gt;10), TEXT(P1001, "MMMM"), "")</f>
        <v/>
      </c>
      <c r="X1001" t="str" cm="1">
        <f t="array" ref="X1001">IF(AND(P1001&lt;&gt;"", P1001&gt;=DATE(YEAR(P1001),MONTH(P1001),1), SUMIFS($K:$K, $C:$C, C1001, $P:$P, "&gt;="&amp;DATE(YEAR(P1001),MONTH(P1001),1), $P:$P, "&lt;="&amp;EOMONTH(P1001,0))&gt;10), _xlfn.TEXTJOIN(", ", TRUE, _xlfn._xlws.FILTER($R:$R, ($C:$C=C1001) * ($P:$P&gt;=DATE(YEAR(P1001),MONTH(P1001),1)) * ($P:$P&lt;=EOMONTH(P1001,0)))), "")</f>
        <v/>
      </c>
      <c r="Y1001" t="str" cm="1">
        <f t="array" ref="Y1001">IF(AND(P1001&lt;&gt;"", P1001&gt;=DATE(YEAR(P1001),MONTH(P1001),1), SUMIFS($K:$K, $C:$C, C1001, $P:$P, "&gt;="&amp;DATE(YEAR(P1001),MONTH(P1001),1), $P:$P, "&lt;="&amp;EOMONTH(P1001,0))&gt;10), _xlfn.TEXTJOIN(", ", TRUE, _xlfn._xlws.FILTER($S:$S, ($C:$C=C1001) * ($P:$P&gt;=DATE(YEAR(P1001),MONTH(P1001),1)) * ($P:$P&lt;=EOMONTH(P1001,0)))), "")</f>
        <v/>
      </c>
    </row>
    <row r="1002" spans="1:25" x14ac:dyDescent="0.25">
      <c r="A1002" s="83">
        <v>995</v>
      </c>
      <c r="B1002" s="111" t="s">
        <v>26038</v>
      </c>
      <c r="C1002" s="159" t="str">
        <f>_xlfn.XLOOKUP(D1002,[1]!Data[CEDULA],[1]!Data[Nombre Completo],"No Existe",0,1)</f>
        <v>ALEXANDER JOSE SEGURA DE LA ROSA</v>
      </c>
      <c r="D1002" s="162">
        <v>8566610</v>
      </c>
      <c r="E1002" s="139">
        <f>IFERROR(_xlfn.NUMBERVALUE(Data[[#This Row],[CEDULA ]],",","."),_xlfn.NUMBERVALUE(Data[[#This Row],[CEDULA ]],".",","))</f>
        <v>8566610</v>
      </c>
      <c r="F1002" s="139" t="str">
        <f>_xlfn.XLOOKUP(E1002,[1]!Data[CEDULA],[1]!Data[CARGO],"No Existe",0,1)</f>
        <v>BARMAN</v>
      </c>
      <c r="G1002" s="11" t="str">
        <f>_xlfn.XLOOKUP(E1002,[1]!Data[CEDULA],[1]!Data[EMPRESA DONDE PRESTA SERVICIO],"No Existe",0,1)</f>
        <v>COMFAMILIAR ATLANTICO</v>
      </c>
      <c r="H1002" s="11" t="str">
        <f>_xlfn.XLOOKUP(E1002,[1]!Data[CEDULA],[1]!Data[UBICACIÓN],"No Existe",0,1)</f>
        <v>SEDE NORTE MERCADEO</v>
      </c>
      <c r="I1002" s="11" t="s">
        <v>25912</v>
      </c>
      <c r="J1002" s="111" t="str">
        <f>UPPER(TEXT(Data[[#This Row],[F. INICIO]],"mmmm"))</f>
        <v>AGOSTO</v>
      </c>
      <c r="K1002" s="13">
        <v>2</v>
      </c>
      <c r="L1002" s="11" t="s">
        <v>5</v>
      </c>
      <c r="M1002" s="11" t="s">
        <v>25630</v>
      </c>
      <c r="N1002" s="141" t="str">
        <f>_xlfn.XLOOKUP(D1002,[1]!Data[CEDULA],[1]!Data[EPS/SURA],"No Existe",0,1)</f>
        <v>EPS/SURA</v>
      </c>
      <c r="O1002" s="5">
        <f>YEAR(Data[[#This Row],[F. INICIO]])</f>
        <v>2016</v>
      </c>
      <c r="P1002" s="26">
        <v>42606</v>
      </c>
      <c r="Q1002" s="7">
        <v>42607</v>
      </c>
      <c r="R1002" s="11" t="s">
        <v>5597</v>
      </c>
      <c r="S1002" s="92" t="str">
        <f>IF(Data[[#This Row],[TIPO DE INCAPACIDAD]]="LICENCIA DE PATERNIDAD","Licencia de paternidad",IF(Data[[#This Row],[TIPO DE INCAPACIDAD]]="LICENCIA DE LUTO","Licencia de Luto",_xlfn.IFNA(VLOOKUP(R1002,'CIE-10 PARA RIPS'!$A$6:B14167,2,0),"No especificado")))</f>
        <v>Otros dolores abdominales y los no especificados</v>
      </c>
      <c r="T1002" t="str">
        <f>IF(P1002&lt;&gt;"", IF(P1002&gt;0, IF(P1002&lt;=DATE(YEAR(P1002),MONTH(P1002),DAY(P1002)), IF(P1002&gt;=DATE(YEAR(P1002),MONTH(P1002),1), IF(K1002&gt;10, C1002, IF(SUMIFS($K:$K, $C:$C, C1002, $P:$P, "&gt;="&amp;DATE(YEAR(P1002),MONTH(P1002),1), $P:$P, "&lt;="&amp;EOMONTH(P1002,0))&gt;10, C1002, "")), ""))), "")</f>
        <v/>
      </c>
      <c r="U1002" t="str">
        <f>IF(AND(P1002&lt;&gt;"", P1002&gt;=DATE(YEAR(P1002),MONTH(P1002),1), SUMIFS($K:$K, $C:$C, C1002, $P:$P, "&gt;="&amp;DATE(YEAR(P1002),MONTH(P1002),1), $P:$P, "&lt;="&amp;EOMONTH(P1002,0))&gt;10), K1002, "")</f>
        <v/>
      </c>
      <c r="V1002" t="str">
        <f>IF(AND(P1002&lt;&gt;"", P1002&gt;=DATE(YEAR(P1002),MONTH(P1002),1), SUMIFS($K:$K, $C:$C, C1002, $P:$P, "&gt;="&amp;DATE(YEAR(P1002),MONTH(P1002),1), $P:$P, "&lt;="&amp;EOMONTH(P1002,0))&gt;10), YEAR(P1002), "")</f>
        <v/>
      </c>
      <c r="W1002" t="str">
        <f>IF(AND(P1002&lt;&gt;"", P1002&gt;=DATE(YEAR(P1002),MONTH(P1002),1), SUMIFS($K:$K, $C:$C, C1002, $P:$P, "&gt;="&amp;DATE(YEAR(P1002),MONTH(P1002),1), $P:$P, "&lt;="&amp;EOMONTH(P1002,0))&gt;10), TEXT(P1002, "MMMM"), "")</f>
        <v/>
      </c>
      <c r="X1002" t="str" cm="1">
        <f t="array" ref="X1002">IF(AND(P1002&lt;&gt;"", P1002&gt;=DATE(YEAR(P1002),MONTH(P1002),1), SUMIFS($K:$K, $C:$C, C1002, $P:$P, "&gt;="&amp;DATE(YEAR(P1002),MONTH(P1002),1), $P:$P, "&lt;="&amp;EOMONTH(P1002,0))&gt;10), _xlfn.TEXTJOIN(", ", TRUE, _xlfn._xlws.FILTER($R:$R, ($C:$C=C1002) * ($P:$P&gt;=DATE(YEAR(P1002),MONTH(P1002),1)) * ($P:$P&lt;=EOMONTH(P1002,0)))), "")</f>
        <v/>
      </c>
      <c r="Y1002" t="str" cm="1">
        <f t="array" ref="Y1002">IF(AND(P1002&lt;&gt;"", P1002&gt;=DATE(YEAR(P1002),MONTH(P1002),1), SUMIFS($K:$K, $C:$C, C1002, $P:$P, "&gt;="&amp;DATE(YEAR(P1002),MONTH(P1002),1), $P:$P, "&lt;="&amp;EOMONTH(P1002,0))&gt;10), _xlfn.TEXTJOIN(", ", TRUE, _xlfn._xlws.FILTER($S:$S, ($C:$C=C1002) * ($P:$P&gt;=DATE(YEAR(P1002),MONTH(P1002),1)) * ($P:$P&lt;=EOMONTH(P1002,0)))), "")</f>
        <v/>
      </c>
    </row>
    <row r="1003" spans="1:25" x14ac:dyDescent="0.25">
      <c r="A1003" s="83">
        <v>996</v>
      </c>
      <c r="B1003" s="111" t="s">
        <v>26038</v>
      </c>
      <c r="C1003" s="159" t="str">
        <f>_xlfn.XLOOKUP(D1003,[1]!Data[CEDULA],[1]!Data[Nombre Completo],"No Existe",0,1)</f>
        <v>CLARIBEL  TARRAS CALLE</v>
      </c>
      <c r="D1003" s="162">
        <v>22650493</v>
      </c>
      <c r="E1003" s="139">
        <f>IFERROR(_xlfn.NUMBERVALUE(Data[[#This Row],[CEDULA ]],",","."),_xlfn.NUMBERVALUE(Data[[#This Row],[CEDULA ]],".",","))</f>
        <v>22650493</v>
      </c>
      <c r="F1003" s="139" t="str">
        <f>_xlfn.XLOOKUP(E1003,[1]!Data[CEDULA],[1]!Data[CARGO],"No Existe",0,1)</f>
        <v>SUPERNUMERARIO(A)</v>
      </c>
      <c r="G1003" s="11" t="str">
        <f>_xlfn.XLOOKUP(E1003,[1]!Data[CEDULA],[1]!Data[EMPRESA DONDE PRESTA SERVICIO],"No Existe",0,1)</f>
        <v>COMFAMILIAR ATLANTICO</v>
      </c>
      <c r="H1003" s="11" t="str">
        <f>_xlfn.XLOOKUP(E1003,[1]!Data[CEDULA],[1]!Data[UBICACIÓN],"No Existe",0,1)</f>
        <v>SEDE NORTE</v>
      </c>
      <c r="I1003" s="11" t="s">
        <v>25911</v>
      </c>
      <c r="J1003" s="111" t="str">
        <f>UPPER(TEXT(Data[[#This Row],[F. INICIO]],"mmmm"))</f>
        <v>AGOSTO</v>
      </c>
      <c r="K1003" s="13">
        <v>1</v>
      </c>
      <c r="L1003" s="11" t="s">
        <v>5</v>
      </c>
      <c r="M1003" s="11" t="s">
        <v>25630</v>
      </c>
      <c r="N1003" s="141" t="str">
        <f>_xlfn.XLOOKUP(D1003,[1]!Data[CEDULA],[1]!Data[EPS/SURA],"No Existe",0,1)</f>
        <v>EPS/SURA</v>
      </c>
      <c r="O1003" s="5">
        <f>YEAR(Data[[#This Row],[F. INICIO]])</f>
        <v>2016</v>
      </c>
      <c r="P1003" s="26">
        <v>42595</v>
      </c>
      <c r="Q1003" s="7">
        <v>42595</v>
      </c>
      <c r="R1003" s="11" t="s">
        <v>7682</v>
      </c>
      <c r="S1003" s="92" t="str">
        <f>IF(Data[[#This Row],[TIPO DE INCAPACIDAD]]="LICENCIA DE PATERNIDAD","Licencia de paternidad",IF(Data[[#This Row],[TIPO DE INCAPACIDAD]]="LICENCIA DE LUTO","Licencia de Luto",_xlfn.IFNA(VLOOKUP(R1003,'CIE-10 PARA RIPS'!$A$6:B14168,2,0),"No especificado")))</f>
        <v>Lumbago no especificado</v>
      </c>
      <c r="T1003" t="str">
        <f>IF(P1003&lt;&gt;"", IF(P1003&gt;0, IF(P1003&lt;=DATE(YEAR(P1003),MONTH(P1003),DAY(P1003)), IF(P1003&gt;=DATE(YEAR(P1003),MONTH(P1003),1), IF(K1003&gt;10, C1003, IF(SUMIFS($K:$K, $C:$C, C1003, $P:$P, "&gt;="&amp;DATE(YEAR(P1003),MONTH(P1003),1), $P:$P, "&lt;="&amp;EOMONTH(P1003,0))&gt;10, C1003, "")), ""))), "")</f>
        <v/>
      </c>
      <c r="U1003" t="str">
        <f>IF(AND(P1003&lt;&gt;"", P1003&gt;=DATE(YEAR(P1003),MONTH(P1003),1), SUMIFS($K:$K, $C:$C, C1003, $P:$P, "&gt;="&amp;DATE(YEAR(P1003),MONTH(P1003),1), $P:$P, "&lt;="&amp;EOMONTH(P1003,0))&gt;10), K1003, "")</f>
        <v/>
      </c>
      <c r="V1003" t="str">
        <f>IF(AND(P1003&lt;&gt;"", P1003&gt;=DATE(YEAR(P1003),MONTH(P1003),1), SUMIFS($K:$K, $C:$C, C1003, $P:$P, "&gt;="&amp;DATE(YEAR(P1003),MONTH(P1003),1), $P:$P, "&lt;="&amp;EOMONTH(P1003,0))&gt;10), YEAR(P1003), "")</f>
        <v/>
      </c>
      <c r="W1003" t="str">
        <f>IF(AND(P1003&lt;&gt;"", P1003&gt;=DATE(YEAR(P1003),MONTH(P1003),1), SUMIFS($K:$K, $C:$C, C1003, $P:$P, "&gt;="&amp;DATE(YEAR(P1003),MONTH(P1003),1), $P:$P, "&lt;="&amp;EOMONTH(P1003,0))&gt;10), TEXT(P1003, "MMMM"), "")</f>
        <v/>
      </c>
      <c r="X1003" t="str" cm="1">
        <f t="array" ref="X1003">IF(AND(P1003&lt;&gt;"", P1003&gt;=DATE(YEAR(P1003),MONTH(P1003),1), SUMIFS($K:$K, $C:$C, C1003, $P:$P, "&gt;="&amp;DATE(YEAR(P1003),MONTH(P1003),1), $P:$P, "&lt;="&amp;EOMONTH(P1003,0))&gt;10), _xlfn.TEXTJOIN(", ", TRUE, _xlfn._xlws.FILTER($R:$R, ($C:$C=C1003) * ($P:$P&gt;=DATE(YEAR(P1003),MONTH(P1003),1)) * ($P:$P&lt;=EOMONTH(P1003,0)))), "")</f>
        <v/>
      </c>
      <c r="Y1003" t="str" cm="1">
        <f t="array" ref="Y1003">IF(AND(P1003&lt;&gt;"", P1003&gt;=DATE(YEAR(P1003),MONTH(P1003),1), SUMIFS($K:$K, $C:$C, C1003, $P:$P, "&gt;="&amp;DATE(YEAR(P1003),MONTH(P1003),1), $P:$P, "&lt;="&amp;EOMONTH(P1003,0))&gt;10), _xlfn.TEXTJOIN(", ", TRUE, _xlfn._xlws.FILTER($S:$S, ($C:$C=C1003) * ($P:$P&gt;=DATE(YEAR(P1003),MONTH(P1003),1)) * ($P:$P&lt;=EOMONTH(P1003,0)))), "")</f>
        <v/>
      </c>
    </row>
    <row r="1004" spans="1:25" x14ac:dyDescent="0.25">
      <c r="A1004" s="83">
        <v>997</v>
      </c>
      <c r="B1004" s="111" t="s">
        <v>26038</v>
      </c>
      <c r="C1004" s="159" t="str">
        <f>_xlfn.XLOOKUP(D1004,[1]!Data[CEDULA],[1]!Data[Nombre Completo],"No Existe",0,1)</f>
        <v>ONIX MARIA MENA LOPEZ</v>
      </c>
      <c r="D1004" s="162">
        <v>22564119</v>
      </c>
      <c r="E1004" s="139">
        <f>IFERROR(_xlfn.NUMBERVALUE(Data[[#This Row],[CEDULA ]],",","."),_xlfn.NUMBERVALUE(Data[[#This Row],[CEDULA ]],".",","))</f>
        <v>22564119</v>
      </c>
      <c r="F1004" s="139" t="str">
        <f>_xlfn.XLOOKUP(E1004,[1]!Data[CEDULA],[1]!Data[CARGO],"No Existe",0,1)</f>
        <v>CAJERO(A)</v>
      </c>
      <c r="G1004" s="11" t="str">
        <f>_xlfn.XLOOKUP(E1004,[1]!Data[CEDULA],[1]!Data[EMPRESA DONDE PRESTA SERVICIO],"No Existe",0,1)</f>
        <v>COMFAMILIAR ATLANTICO</v>
      </c>
      <c r="H1004" s="11" t="str">
        <f>_xlfn.XLOOKUP(E1004,[1]!Data[CEDULA],[1]!Data[UBICACIÓN],"No Existe",0,1)</f>
        <v>C. ATENCION C.48</v>
      </c>
      <c r="I1004" s="11" t="s">
        <v>25912</v>
      </c>
      <c r="J1004" s="111" t="str">
        <f>UPPER(TEXT(Data[[#This Row],[F. INICIO]],"mmmm"))</f>
        <v>AGOSTO</v>
      </c>
      <c r="K1004" s="13">
        <v>1</v>
      </c>
      <c r="L1004" s="11" t="s">
        <v>5</v>
      </c>
      <c r="M1004" s="11" t="s">
        <v>25630</v>
      </c>
      <c r="N1004" s="141" t="str">
        <f>_xlfn.XLOOKUP(D1004,[1]!Data[CEDULA],[1]!Data[EPS/SURA],"No Existe",0,1)</f>
        <v>SALUD TOTAL</v>
      </c>
      <c r="O1004" s="5">
        <f>YEAR(Data[[#This Row],[F. INICIO]])</f>
        <v>2016</v>
      </c>
      <c r="P1004" s="26">
        <v>42612</v>
      </c>
      <c r="Q1004" s="7">
        <v>42612</v>
      </c>
      <c r="R1004" s="11" t="s">
        <v>9892</v>
      </c>
      <c r="S1004" s="92" t="str">
        <f>IF(Data[[#This Row],[TIPO DE INCAPACIDAD]]="LICENCIA DE PATERNIDAD","Licencia de paternidad",IF(Data[[#This Row],[TIPO DE INCAPACIDAD]]="LICENCIA DE LUTO","Licencia de Luto",_xlfn.IFNA(VLOOKUP(R1004,'CIE-10 PARA RIPS'!$A$6:B14169,2,0),"No especificado")))</f>
        <v>Estado migranoso</v>
      </c>
      <c r="T1004" t="str">
        <f>IF(P1004&lt;&gt;"", IF(P1004&gt;0, IF(P1004&lt;=DATE(YEAR(P1004),MONTH(P1004),DAY(P1004)), IF(P1004&gt;=DATE(YEAR(P1004),MONTH(P1004),1), IF(K1004&gt;10, C1004, IF(SUMIFS($K:$K, $C:$C, C1004, $P:$P, "&gt;="&amp;DATE(YEAR(P1004),MONTH(P1004),1), $P:$P, "&lt;="&amp;EOMONTH(P1004,0))&gt;10, C1004, "")), ""))), "")</f>
        <v/>
      </c>
      <c r="U1004" t="str">
        <f>IF(AND(P1004&lt;&gt;"", P1004&gt;=DATE(YEAR(P1004),MONTH(P1004),1), SUMIFS($K:$K, $C:$C, C1004, $P:$P, "&gt;="&amp;DATE(YEAR(P1004),MONTH(P1004),1), $P:$P, "&lt;="&amp;EOMONTH(P1004,0))&gt;10), K1004, "")</f>
        <v/>
      </c>
      <c r="V1004" t="str">
        <f>IF(AND(P1004&lt;&gt;"", P1004&gt;=DATE(YEAR(P1004),MONTH(P1004),1), SUMIFS($K:$K, $C:$C, C1004, $P:$P, "&gt;="&amp;DATE(YEAR(P1004),MONTH(P1004),1), $P:$P, "&lt;="&amp;EOMONTH(P1004,0))&gt;10), YEAR(P1004), "")</f>
        <v/>
      </c>
      <c r="W1004" t="str">
        <f>IF(AND(P1004&lt;&gt;"", P1004&gt;=DATE(YEAR(P1004),MONTH(P1004),1), SUMIFS($K:$K, $C:$C, C1004, $P:$P, "&gt;="&amp;DATE(YEAR(P1004),MONTH(P1004),1), $P:$P, "&lt;="&amp;EOMONTH(P1004,0))&gt;10), TEXT(P1004, "MMMM"), "")</f>
        <v/>
      </c>
      <c r="X1004" t="str" cm="1">
        <f t="array" ref="X1004">IF(AND(P1004&lt;&gt;"", P1004&gt;=DATE(YEAR(P1004),MONTH(P1004),1), SUMIFS($K:$K, $C:$C, C1004, $P:$P, "&gt;="&amp;DATE(YEAR(P1004),MONTH(P1004),1), $P:$P, "&lt;="&amp;EOMONTH(P1004,0))&gt;10), _xlfn.TEXTJOIN(", ", TRUE, _xlfn._xlws.FILTER($R:$R, ($C:$C=C1004) * ($P:$P&gt;=DATE(YEAR(P1004),MONTH(P1004),1)) * ($P:$P&lt;=EOMONTH(P1004,0)))), "")</f>
        <v/>
      </c>
      <c r="Y1004" t="str" cm="1">
        <f t="array" ref="Y1004">IF(AND(P1004&lt;&gt;"", P1004&gt;=DATE(YEAR(P1004),MONTH(P1004),1), SUMIFS($K:$K, $C:$C, C1004, $P:$P, "&gt;="&amp;DATE(YEAR(P1004),MONTH(P1004),1), $P:$P, "&lt;="&amp;EOMONTH(P1004,0))&gt;10), _xlfn.TEXTJOIN(", ", TRUE, _xlfn._xlws.FILTER($S:$S, ($C:$C=C1004) * ($P:$P&gt;=DATE(YEAR(P1004),MONTH(P1004),1)) * ($P:$P&lt;=EOMONTH(P1004,0)))), "")</f>
        <v/>
      </c>
    </row>
    <row r="1005" spans="1:25" x14ac:dyDescent="0.25">
      <c r="A1005" s="83">
        <v>998</v>
      </c>
      <c r="B1005" s="111" t="s">
        <v>26038</v>
      </c>
      <c r="C1005" s="159" t="str">
        <f>_xlfn.XLOOKUP(D1005,[1]!Data[CEDULA],[1]!Data[Nombre Completo],"No Existe",0,1)</f>
        <v>SERGIO ANDRES PEÑA GARCIA</v>
      </c>
      <c r="D1005" s="162">
        <v>1143150374</v>
      </c>
      <c r="E1005" s="139">
        <f>IFERROR(_xlfn.NUMBERVALUE(Data[[#This Row],[CEDULA ]],",","."),_xlfn.NUMBERVALUE(Data[[#This Row],[CEDULA ]],".",","))</f>
        <v>1143150374</v>
      </c>
      <c r="F1005" s="139" t="str">
        <f>_xlfn.XLOOKUP(E1005,[1]!Data[CEDULA],[1]!Data[CARGO],"No Existe",0,1)</f>
        <v>AUXILIAR</v>
      </c>
      <c r="G1005" s="11" t="str">
        <f>_xlfn.XLOOKUP(E1005,[1]!Data[CEDULA],[1]!Data[EMPRESA DONDE PRESTA SERVICIO],"No Existe",0,1)</f>
        <v>COMFAMILIAR ATLANTICO</v>
      </c>
      <c r="H1005" s="11" t="str">
        <f>_xlfn.XLOOKUP(E1005,[1]!Data[CEDULA],[1]!Data[UBICACIÓN],"No Existe",0,1)</f>
        <v>SEDE NORTE</v>
      </c>
      <c r="I1005" s="11" t="s">
        <v>25912</v>
      </c>
      <c r="J1005" s="111" t="str">
        <f>UPPER(TEXT(Data[[#This Row],[F. INICIO]],"mmmm"))</f>
        <v>AGOSTO</v>
      </c>
      <c r="K1005" s="13">
        <v>2</v>
      </c>
      <c r="L1005" s="11" t="s">
        <v>5</v>
      </c>
      <c r="M1005" s="11" t="s">
        <v>25630</v>
      </c>
      <c r="N1005" s="141" t="str">
        <f>_xlfn.XLOOKUP(D1005,[1]!Data[CEDULA],[1]!Data[EPS/SURA],"No Existe",0,1)</f>
        <v>EPS/SURA</v>
      </c>
      <c r="O1005" s="5">
        <f>YEAR(Data[[#This Row],[F. INICIO]])</f>
        <v>2016</v>
      </c>
      <c r="P1005" s="26">
        <v>42606</v>
      </c>
      <c r="Q1005" s="7">
        <v>42587</v>
      </c>
      <c r="R1005" s="24" t="s">
        <v>9886</v>
      </c>
      <c r="S1005" s="92" t="str">
        <f>IF(Data[[#This Row],[TIPO DE INCAPACIDAD]]="LICENCIA DE PATERNIDAD","Licencia de paternidad",IF(Data[[#This Row],[TIPO DE INCAPACIDAD]]="LICENCIA DE LUTO","Licencia de Luto",_xlfn.IFNA(VLOOKUP(R1005,'CIE-10 PARA RIPS'!$A$6:B14170,2,0),"No especificado")))</f>
        <v>Cefalea debida a tension</v>
      </c>
      <c r="T1005" t="str">
        <f>IF(P1005&lt;&gt;"", IF(P1005&gt;0, IF(P1005&lt;=DATE(YEAR(P1005),MONTH(P1005),DAY(P1005)), IF(P1005&gt;=DATE(YEAR(P1005),MONTH(P1005),1), IF(K1005&gt;10, C1005, IF(SUMIFS($K:$K, $C:$C, C1005, $P:$P, "&gt;="&amp;DATE(YEAR(P1005),MONTH(P1005),1), $P:$P, "&lt;="&amp;EOMONTH(P1005,0))&gt;10, C1005, "")), ""))), "")</f>
        <v/>
      </c>
      <c r="U1005" t="str">
        <f>IF(AND(P1005&lt;&gt;"", P1005&gt;=DATE(YEAR(P1005),MONTH(P1005),1), SUMIFS($K:$K, $C:$C, C1005, $P:$P, "&gt;="&amp;DATE(YEAR(P1005),MONTH(P1005),1), $P:$P, "&lt;="&amp;EOMONTH(P1005,0))&gt;10), K1005, "")</f>
        <v/>
      </c>
      <c r="V1005" t="str">
        <f>IF(AND(P1005&lt;&gt;"", P1005&gt;=DATE(YEAR(P1005),MONTH(P1005),1), SUMIFS($K:$K, $C:$C, C1005, $P:$P, "&gt;="&amp;DATE(YEAR(P1005),MONTH(P1005),1), $P:$P, "&lt;="&amp;EOMONTH(P1005,0))&gt;10), YEAR(P1005), "")</f>
        <v/>
      </c>
      <c r="W1005" t="str">
        <f>IF(AND(P1005&lt;&gt;"", P1005&gt;=DATE(YEAR(P1005),MONTH(P1005),1), SUMIFS($K:$K, $C:$C, C1005, $P:$P, "&gt;="&amp;DATE(YEAR(P1005),MONTH(P1005),1), $P:$P, "&lt;="&amp;EOMONTH(P1005,0))&gt;10), TEXT(P1005, "MMMM"), "")</f>
        <v/>
      </c>
      <c r="X1005" t="str" cm="1">
        <f t="array" ref="X1005">IF(AND(P1005&lt;&gt;"", P1005&gt;=DATE(YEAR(P1005),MONTH(P1005),1), SUMIFS($K:$K, $C:$C, C1005, $P:$P, "&gt;="&amp;DATE(YEAR(P1005),MONTH(P1005),1), $P:$P, "&lt;="&amp;EOMONTH(P1005,0))&gt;10), _xlfn.TEXTJOIN(", ", TRUE, _xlfn._xlws.FILTER($R:$R, ($C:$C=C1005) * ($P:$P&gt;=DATE(YEAR(P1005),MONTH(P1005),1)) * ($P:$P&lt;=EOMONTH(P1005,0)))), "")</f>
        <v/>
      </c>
      <c r="Y1005" t="str" cm="1">
        <f t="array" ref="Y1005">IF(AND(P1005&lt;&gt;"", P1005&gt;=DATE(YEAR(P1005),MONTH(P1005),1), SUMIFS($K:$K, $C:$C, C1005, $P:$P, "&gt;="&amp;DATE(YEAR(P1005),MONTH(P1005),1), $P:$P, "&lt;="&amp;EOMONTH(P1005,0))&gt;10), _xlfn.TEXTJOIN(", ", TRUE, _xlfn._xlws.FILTER($S:$S, ($C:$C=C1005) * ($P:$P&gt;=DATE(YEAR(P1005),MONTH(P1005),1)) * ($P:$P&lt;=EOMONTH(P1005,0)))), "")</f>
        <v/>
      </c>
    </row>
    <row r="1006" spans="1:25" x14ac:dyDescent="0.25">
      <c r="A1006" s="83">
        <v>999</v>
      </c>
      <c r="B1006" s="111" t="s">
        <v>26038</v>
      </c>
      <c r="C1006" s="159" t="str">
        <f>_xlfn.XLOOKUP(D1006,[1]!Data[CEDULA],[1]!Data[Nombre Completo],"No Existe",0,1)</f>
        <v>MARIA DEL CARMEN BORNACELLY BALZA</v>
      </c>
      <c r="D1006" s="162">
        <v>26852755</v>
      </c>
      <c r="E1006" s="139">
        <f>IFERROR(_xlfn.NUMBERVALUE(Data[[#This Row],[CEDULA ]],",","."),_xlfn.NUMBERVALUE(Data[[#This Row],[CEDULA ]],".",","))</f>
        <v>26852755</v>
      </c>
      <c r="F1006" s="139" t="str">
        <f>_xlfn.XLOOKUP(E1006,[1]!Data[CEDULA],[1]!Data[CARGO],"No Existe",0,1)</f>
        <v>SUPERNUMERARIO(A)</v>
      </c>
      <c r="G1006" s="11" t="str">
        <f>_xlfn.XLOOKUP(E1006,[1]!Data[CEDULA],[1]!Data[EMPRESA DONDE PRESTA SERVICIO],"No Existe",0,1)</f>
        <v>COMFAMILIAR ATLANTICO</v>
      </c>
      <c r="H1006" s="11" t="str">
        <f>_xlfn.XLOOKUP(E1006,[1]!Data[CEDULA],[1]!Data[UBICACIÓN],"No Existe",0,1)</f>
        <v>C.R.U</v>
      </c>
      <c r="I1006" s="11" t="s">
        <v>25911</v>
      </c>
      <c r="J1006" s="111" t="str">
        <f>UPPER(TEXT(Data[[#This Row],[F. INICIO]],"mmmm"))</f>
        <v>OCTUBRE</v>
      </c>
      <c r="K1006" s="13">
        <v>2</v>
      </c>
      <c r="L1006" s="11" t="s">
        <v>5</v>
      </c>
      <c r="M1006" s="11" t="s">
        <v>25630</v>
      </c>
      <c r="N1006" s="141" t="str">
        <f>_xlfn.XLOOKUP(D1006,[1]!Data[CEDULA],[1]!Data[EPS/SURA],"No Existe",0,1)</f>
        <v>E.P.S SANITAS</v>
      </c>
      <c r="O1006" s="5">
        <f>YEAR(Data[[#This Row],[F. INICIO]])</f>
        <v>2016</v>
      </c>
      <c r="P1006" s="26">
        <v>42647</v>
      </c>
      <c r="Q1006" s="7">
        <v>42648</v>
      </c>
      <c r="R1006" s="24" t="s">
        <v>9886</v>
      </c>
      <c r="S1006" s="92" t="str">
        <f>IF(Data[[#This Row],[TIPO DE INCAPACIDAD]]="LICENCIA DE PATERNIDAD","Licencia de paternidad",IF(Data[[#This Row],[TIPO DE INCAPACIDAD]]="LICENCIA DE LUTO","Licencia de Luto",_xlfn.IFNA(VLOOKUP(R1006,'CIE-10 PARA RIPS'!$A$6:B14171,2,0),"No especificado")))</f>
        <v>Cefalea debida a tension</v>
      </c>
      <c r="T1006" t="str">
        <f>IF(P1006&lt;&gt;"", IF(P1006&gt;0, IF(P1006&lt;=DATE(YEAR(P1006),MONTH(P1006),DAY(P1006)), IF(P1006&gt;=DATE(YEAR(P1006),MONTH(P1006),1), IF(K1006&gt;10, C1006, IF(SUMIFS($K:$K, $C:$C, C1006, $P:$P, "&gt;="&amp;DATE(YEAR(P1006),MONTH(P1006),1), $P:$P, "&lt;="&amp;EOMONTH(P1006,0))&gt;10, C1006, "")), ""))), "")</f>
        <v/>
      </c>
      <c r="U1006" t="str">
        <f>IF(AND(P1006&lt;&gt;"", P1006&gt;=DATE(YEAR(P1006),MONTH(P1006),1), SUMIFS($K:$K, $C:$C, C1006, $P:$P, "&gt;="&amp;DATE(YEAR(P1006),MONTH(P1006),1), $P:$P, "&lt;="&amp;EOMONTH(P1006,0))&gt;10), K1006, "")</f>
        <v/>
      </c>
      <c r="V1006" t="str">
        <f>IF(AND(P1006&lt;&gt;"", P1006&gt;=DATE(YEAR(P1006),MONTH(P1006),1), SUMIFS($K:$K, $C:$C, C1006, $P:$P, "&gt;="&amp;DATE(YEAR(P1006),MONTH(P1006),1), $P:$P, "&lt;="&amp;EOMONTH(P1006,0))&gt;10), YEAR(P1006), "")</f>
        <v/>
      </c>
      <c r="W1006" t="str">
        <f>IF(AND(P1006&lt;&gt;"", P1006&gt;=DATE(YEAR(P1006),MONTH(P1006),1), SUMIFS($K:$K, $C:$C, C1006, $P:$P, "&gt;="&amp;DATE(YEAR(P1006),MONTH(P1006),1), $P:$P, "&lt;="&amp;EOMONTH(P1006,0))&gt;10), TEXT(P1006, "MMMM"), "")</f>
        <v/>
      </c>
      <c r="X1006" t="str" cm="1">
        <f t="array" ref="X1006">IF(AND(P1006&lt;&gt;"", P1006&gt;=DATE(YEAR(P1006),MONTH(P1006),1), SUMIFS($K:$K, $C:$C, C1006, $P:$P, "&gt;="&amp;DATE(YEAR(P1006),MONTH(P1006),1), $P:$P, "&lt;="&amp;EOMONTH(P1006,0))&gt;10), _xlfn.TEXTJOIN(", ", TRUE, _xlfn._xlws.FILTER($R:$R, ($C:$C=C1006) * ($P:$P&gt;=DATE(YEAR(P1006),MONTH(P1006),1)) * ($P:$P&lt;=EOMONTH(P1006,0)))), "")</f>
        <v/>
      </c>
      <c r="Y1006" t="str" cm="1">
        <f t="array" ref="Y1006">IF(AND(P1006&lt;&gt;"", P1006&gt;=DATE(YEAR(P1006),MONTH(P1006),1), SUMIFS($K:$K, $C:$C, C1006, $P:$P, "&gt;="&amp;DATE(YEAR(P1006),MONTH(P1006),1), $P:$P, "&lt;="&amp;EOMONTH(P1006,0))&gt;10), _xlfn.TEXTJOIN(", ", TRUE, _xlfn._xlws.FILTER($S:$S, ($C:$C=C1006) * ($P:$P&gt;=DATE(YEAR(P1006),MONTH(P1006),1)) * ($P:$P&lt;=EOMONTH(P1006,0)))), "")</f>
        <v/>
      </c>
    </row>
    <row r="1007" spans="1:25" x14ac:dyDescent="0.25">
      <c r="A1007" s="83">
        <v>1000</v>
      </c>
      <c r="B1007" s="111" t="s">
        <v>26038</v>
      </c>
      <c r="C1007" s="159" t="str">
        <f>_xlfn.XLOOKUP(D1007,[1]!Data[CEDULA],[1]!Data[Nombre Completo],"No Existe",0,1)</f>
        <v>LEIDIS DAYANA AVILA FUENTES</v>
      </c>
      <c r="D1007" s="162">
        <v>55220895</v>
      </c>
      <c r="E1007" s="139">
        <f>IFERROR(_xlfn.NUMBERVALUE(Data[[#This Row],[CEDULA ]],",","."),_xlfn.NUMBERVALUE(Data[[#This Row],[CEDULA ]],".",","))</f>
        <v>55220895</v>
      </c>
      <c r="F1007" s="139" t="str">
        <f>_xlfn.XLOOKUP(E1007,[1]!Data[CEDULA],[1]!Data[CARGO],"No Existe",0,1)</f>
        <v>SUPERNUMERARIO(A)</v>
      </c>
      <c r="G1007" s="11" t="str">
        <f>_xlfn.XLOOKUP(E1007,[1]!Data[CEDULA],[1]!Data[EMPRESA DONDE PRESTA SERVICIO],"No Existe",0,1)</f>
        <v>COMFAMILIAR ATLANTICO</v>
      </c>
      <c r="H1007" s="11" t="str">
        <f>_xlfn.XLOOKUP(E1007,[1]!Data[CEDULA],[1]!Data[UBICACIÓN],"No Existe",0,1)</f>
        <v>TURIPANA</v>
      </c>
      <c r="I1007" s="11" t="s">
        <v>25911</v>
      </c>
      <c r="J1007" s="111" t="str">
        <f>UPPER(TEXT(Data[[#This Row],[F. INICIO]],"mmmm"))</f>
        <v>OCTUBRE</v>
      </c>
      <c r="K1007" s="13">
        <v>2</v>
      </c>
      <c r="L1007" s="11" t="s">
        <v>5</v>
      </c>
      <c r="M1007" s="11" t="s">
        <v>25630</v>
      </c>
      <c r="N1007" s="141" t="str">
        <f>_xlfn.XLOOKUP(D1007,[1]!Data[CEDULA],[1]!Data[EPS/SURA],"No Existe",0,1)</f>
        <v>SALUD TOTAL</v>
      </c>
      <c r="O1007" s="5">
        <f>YEAR(Data[[#This Row],[F. INICIO]])</f>
        <v>2016</v>
      </c>
      <c r="P1007" s="26">
        <v>42646</v>
      </c>
      <c r="Q1007" s="7">
        <v>42647</v>
      </c>
      <c r="R1007" s="11" t="s">
        <v>4725</v>
      </c>
      <c r="S1007" s="92" t="str">
        <f>IF(Data[[#This Row],[TIPO DE INCAPACIDAD]]="LICENCIA DE PATERNIDAD","Licencia de paternidad",IF(Data[[#This Row],[TIPO DE INCAPACIDAD]]="LICENCIA DE LUTO","Licencia de Luto",_xlfn.IFNA(VLOOKUP(R1007,'CIE-10 PARA RIPS'!$A$6:B14172,2,0),"No especificado")))</f>
        <v>Otros traumatismos multiples del pie y del tobillo</v>
      </c>
      <c r="T1007" t="str">
        <f>IF(P1007&lt;&gt;"", IF(P1007&gt;0, IF(P1007&lt;=DATE(YEAR(P1007),MONTH(P1007),DAY(P1007)), IF(P1007&gt;=DATE(YEAR(P1007),MONTH(P1007),1), IF(K1007&gt;10, C1007, IF(SUMIFS($K:$K, $C:$C, C1007, $P:$P, "&gt;="&amp;DATE(YEAR(P1007),MONTH(P1007),1), $P:$P, "&lt;="&amp;EOMONTH(P1007,0))&gt;10, C1007, "")), ""))), "")</f>
        <v/>
      </c>
      <c r="U1007" t="str">
        <f>IF(AND(P1007&lt;&gt;"", P1007&gt;=DATE(YEAR(P1007),MONTH(P1007),1), SUMIFS($K:$K, $C:$C, C1007, $P:$P, "&gt;="&amp;DATE(YEAR(P1007),MONTH(P1007),1), $P:$P, "&lt;="&amp;EOMONTH(P1007,0))&gt;10), K1007, "")</f>
        <v/>
      </c>
      <c r="V1007" t="str">
        <f>IF(AND(P1007&lt;&gt;"", P1007&gt;=DATE(YEAR(P1007),MONTH(P1007),1), SUMIFS($K:$K, $C:$C, C1007, $P:$P, "&gt;="&amp;DATE(YEAR(P1007),MONTH(P1007),1), $P:$P, "&lt;="&amp;EOMONTH(P1007,0))&gt;10), YEAR(P1007), "")</f>
        <v/>
      </c>
      <c r="W1007" t="str">
        <f>IF(AND(P1007&lt;&gt;"", P1007&gt;=DATE(YEAR(P1007),MONTH(P1007),1), SUMIFS($K:$K, $C:$C, C1007, $P:$P, "&gt;="&amp;DATE(YEAR(P1007),MONTH(P1007),1), $P:$P, "&lt;="&amp;EOMONTH(P1007,0))&gt;10), TEXT(P1007, "MMMM"), "")</f>
        <v/>
      </c>
      <c r="X1007" t="str" cm="1">
        <f t="array" ref="X1007">IF(AND(P1007&lt;&gt;"", P1007&gt;=DATE(YEAR(P1007),MONTH(P1007),1), SUMIFS($K:$K, $C:$C, C1007, $P:$P, "&gt;="&amp;DATE(YEAR(P1007),MONTH(P1007),1), $P:$P, "&lt;="&amp;EOMONTH(P1007,0))&gt;10), _xlfn.TEXTJOIN(", ", TRUE, _xlfn._xlws.FILTER($R:$R, ($C:$C=C1007) * ($P:$P&gt;=DATE(YEAR(P1007),MONTH(P1007),1)) * ($P:$P&lt;=EOMONTH(P1007,0)))), "")</f>
        <v/>
      </c>
      <c r="Y1007" t="str" cm="1">
        <f t="array" ref="Y1007">IF(AND(P1007&lt;&gt;"", P1007&gt;=DATE(YEAR(P1007),MONTH(P1007),1), SUMIFS($K:$K, $C:$C, C1007, $P:$P, "&gt;="&amp;DATE(YEAR(P1007),MONTH(P1007),1), $P:$P, "&lt;="&amp;EOMONTH(P1007,0))&gt;10), _xlfn.TEXTJOIN(", ", TRUE, _xlfn._xlws.FILTER($S:$S, ($C:$C=C1007) * ($P:$P&gt;=DATE(YEAR(P1007),MONTH(P1007),1)) * ($P:$P&lt;=EOMONTH(P1007,0)))), "")</f>
        <v/>
      </c>
    </row>
    <row r="1008" spans="1:25" ht="30" x14ac:dyDescent="0.25">
      <c r="A1008" s="83">
        <v>1001</v>
      </c>
      <c r="B1008" s="111" t="s">
        <v>26038</v>
      </c>
      <c r="C1008" s="159" t="str">
        <f>_xlfn.XLOOKUP(D1008,[1]!Data[CEDULA],[1]!Data[Nombre Completo],"No Existe",0,1)</f>
        <v>MONICA CECILIA CARDENAS PEDROZA</v>
      </c>
      <c r="D1008" s="162">
        <v>1046812955</v>
      </c>
      <c r="E1008" s="139">
        <f>IFERROR(_xlfn.NUMBERVALUE(Data[[#This Row],[CEDULA ]],",","."),_xlfn.NUMBERVALUE(Data[[#This Row],[CEDULA ]],".",","))</f>
        <v>1046812955</v>
      </c>
      <c r="F1008" s="139" t="str">
        <f>_xlfn.XLOOKUP(E1008,[1]!Data[CEDULA],[1]!Data[CARGO],"No Existe",0,1)</f>
        <v>SUPERNUMERARIO(A)</v>
      </c>
      <c r="G1008" s="11" t="str">
        <f>_xlfn.XLOOKUP(E1008,[1]!Data[CEDULA],[1]!Data[EMPRESA DONDE PRESTA SERVICIO],"No Existe",0,1)</f>
        <v>COMFAMILIAR ATLANTICO</v>
      </c>
      <c r="H1008" s="11" t="str">
        <f>_xlfn.XLOOKUP(E1008,[1]!Data[CEDULA],[1]!Data[UBICACIÓN],"No Existe",0,1)</f>
        <v>C. ATENCION C.48</v>
      </c>
      <c r="I1008" s="11" t="s">
        <v>25911</v>
      </c>
      <c r="J1008" s="111" t="str">
        <f>UPPER(TEXT(Data[[#This Row],[F. INICIO]],"mmmm"))</f>
        <v>OCTUBRE</v>
      </c>
      <c r="K1008" s="13">
        <v>2</v>
      </c>
      <c r="L1008" s="11" t="s">
        <v>5</v>
      </c>
      <c r="M1008" s="11" t="s">
        <v>25630</v>
      </c>
      <c r="N1008" s="141" t="str">
        <f>_xlfn.XLOOKUP(D1008,[1]!Data[CEDULA],[1]!Data[EPS/SURA],"No Existe",0,1)</f>
        <v>E.P.S SANITAS</v>
      </c>
      <c r="O1008" s="5">
        <f>YEAR(Data[[#This Row],[F. INICIO]])</f>
        <v>2016</v>
      </c>
      <c r="P1008" s="26">
        <v>42645</v>
      </c>
      <c r="Q1008" s="7">
        <v>42646</v>
      </c>
      <c r="R1008" s="11" t="s">
        <v>2718</v>
      </c>
      <c r="S1008" s="92" t="str">
        <f>IF(Data[[#This Row],[TIPO DE INCAPACIDAD]]="LICENCIA DE PATERNIDAD","Licencia de paternidad",IF(Data[[#This Row],[TIPO DE INCAPACIDAD]]="LICENCIA DE LUTO","Licencia de Luto",_xlfn.IFNA(VLOOKUP(R1008,'CIE-10 PARA RIPS'!$A$6:B14173,2,0),"No especificado")))</f>
        <v>Mordedura o picadura de insectos y otros artropodos no venenosos, area industrial y de la construccion</v>
      </c>
      <c r="T1008" t="str">
        <f>IF(P1008&lt;&gt;"", IF(P1008&gt;0, IF(P1008&lt;=DATE(YEAR(P1008),MONTH(P1008),DAY(P1008)), IF(P1008&gt;=DATE(YEAR(P1008),MONTH(P1008),1), IF(K1008&gt;10, C1008, IF(SUMIFS($K:$K, $C:$C, C1008, $P:$P, "&gt;="&amp;DATE(YEAR(P1008),MONTH(P1008),1), $P:$P, "&lt;="&amp;EOMONTH(P1008,0))&gt;10, C1008, "")), ""))), "")</f>
        <v/>
      </c>
      <c r="U1008" t="str">
        <f>IF(AND(P1008&lt;&gt;"", P1008&gt;=DATE(YEAR(P1008),MONTH(P1008),1), SUMIFS($K:$K, $C:$C, C1008, $P:$P, "&gt;="&amp;DATE(YEAR(P1008),MONTH(P1008),1), $P:$P, "&lt;="&amp;EOMONTH(P1008,0))&gt;10), K1008, "")</f>
        <v/>
      </c>
      <c r="V1008" t="str">
        <f>IF(AND(P1008&lt;&gt;"", P1008&gt;=DATE(YEAR(P1008),MONTH(P1008),1), SUMIFS($K:$K, $C:$C, C1008, $P:$P, "&gt;="&amp;DATE(YEAR(P1008),MONTH(P1008),1), $P:$P, "&lt;="&amp;EOMONTH(P1008,0))&gt;10), YEAR(P1008), "")</f>
        <v/>
      </c>
      <c r="W1008" t="str">
        <f>IF(AND(P1008&lt;&gt;"", P1008&gt;=DATE(YEAR(P1008),MONTH(P1008),1), SUMIFS($K:$K, $C:$C, C1008, $P:$P, "&gt;="&amp;DATE(YEAR(P1008),MONTH(P1008),1), $P:$P, "&lt;="&amp;EOMONTH(P1008,0))&gt;10), TEXT(P1008, "MMMM"), "")</f>
        <v/>
      </c>
      <c r="X1008" t="str" cm="1">
        <f t="array" ref="X1008">IF(AND(P1008&lt;&gt;"", P1008&gt;=DATE(YEAR(P1008),MONTH(P1008),1), SUMIFS($K:$K, $C:$C, C1008, $P:$P, "&gt;="&amp;DATE(YEAR(P1008),MONTH(P1008),1), $P:$P, "&lt;="&amp;EOMONTH(P1008,0))&gt;10), _xlfn.TEXTJOIN(", ", TRUE, _xlfn._xlws.FILTER($R:$R, ($C:$C=C1008) * ($P:$P&gt;=DATE(YEAR(P1008),MONTH(P1008),1)) * ($P:$P&lt;=EOMONTH(P1008,0)))), "")</f>
        <v/>
      </c>
      <c r="Y1008" t="str" cm="1">
        <f t="array" ref="Y1008">IF(AND(P1008&lt;&gt;"", P1008&gt;=DATE(YEAR(P1008),MONTH(P1008),1), SUMIFS($K:$K, $C:$C, C1008, $P:$P, "&gt;="&amp;DATE(YEAR(P1008),MONTH(P1008),1), $P:$P, "&lt;="&amp;EOMONTH(P1008,0))&gt;10), _xlfn.TEXTJOIN(", ", TRUE, _xlfn._xlws.FILTER($S:$S, ($C:$C=C1008) * ($P:$P&gt;=DATE(YEAR(P1008),MONTH(P1008),1)) * ($P:$P&lt;=EOMONTH(P1008,0)))), "")</f>
        <v/>
      </c>
    </row>
    <row r="1009" spans="1:25" x14ac:dyDescent="0.25">
      <c r="A1009" s="83">
        <v>1002</v>
      </c>
      <c r="B1009" s="111" t="s">
        <v>26038</v>
      </c>
      <c r="C1009" s="159" t="str">
        <f>_xlfn.XLOOKUP(D1009,[1]!Data[CEDULA],[1]!Data[Nombre Completo],"No Existe",0,1)</f>
        <v>RAMIRO ALBERTO SIERRA RICO</v>
      </c>
      <c r="D1009" s="162">
        <v>73135826</v>
      </c>
      <c r="E1009" s="139">
        <f>IFERROR(_xlfn.NUMBERVALUE(Data[[#This Row],[CEDULA ]],",","."),_xlfn.NUMBERVALUE(Data[[#This Row],[CEDULA ]],".",","))</f>
        <v>73135826</v>
      </c>
      <c r="F1009" s="139" t="str">
        <f>_xlfn.XLOOKUP(E1009,[1]!Data[CEDULA],[1]!Data[CARGO],"No Existe",0,1)</f>
        <v>BARMAN</v>
      </c>
      <c r="G1009" s="11" t="str">
        <f>_xlfn.XLOOKUP(E1009,[1]!Data[CEDULA],[1]!Data[EMPRESA DONDE PRESTA SERVICIO],"No Existe",0,1)</f>
        <v>COMFAMILIAR ATLANTICO</v>
      </c>
      <c r="H1009" s="11" t="str">
        <f>_xlfn.XLOOKUP(E1009,[1]!Data[CEDULA],[1]!Data[UBICACIÓN],"No Existe",0,1)</f>
        <v>CRU MERCADEO</v>
      </c>
      <c r="I1009" s="11" t="s">
        <v>25912</v>
      </c>
      <c r="J1009" s="111" t="str">
        <f>UPPER(TEXT(Data[[#This Row],[F. INICIO]],"mmmm"))</f>
        <v>OCTUBRE</v>
      </c>
      <c r="K1009" s="13">
        <v>2</v>
      </c>
      <c r="L1009" s="11" t="s">
        <v>5</v>
      </c>
      <c r="M1009" s="11" t="s">
        <v>25630</v>
      </c>
      <c r="N1009" s="141" t="str">
        <f>_xlfn.XLOOKUP(D1009,[1]!Data[CEDULA],[1]!Data[EPS/SURA],"No Existe",0,1)</f>
        <v>NUEVA E.P.S.</v>
      </c>
      <c r="O1009" s="5">
        <f>YEAR(Data[[#This Row],[F. INICIO]])</f>
        <v>2016</v>
      </c>
      <c r="P1009" s="26">
        <v>42654</v>
      </c>
      <c r="Q1009" s="7">
        <v>42655</v>
      </c>
      <c r="R1009" s="11" t="s">
        <v>8977</v>
      </c>
      <c r="S1009" s="92" t="str">
        <f>IF(Data[[#This Row],[TIPO DE INCAPACIDAD]]="LICENCIA DE PATERNIDAD","Licencia de paternidad",IF(Data[[#This Row],[TIPO DE INCAPACIDAD]]="LICENCIA DE LUTO","Licencia de Luto",_xlfn.IFNA(VLOOKUP(R1009,'CIE-10 PARA RIPS'!$A$6:B14174,2,0),"No especificado")))</f>
        <v>Hemorroides externas sin complicaciones</v>
      </c>
      <c r="T1009" t="str">
        <f>IF(P1009&lt;&gt;"", IF(P1009&gt;0, IF(P1009&lt;=DATE(YEAR(P1009),MONTH(P1009),DAY(P1009)), IF(P1009&gt;=DATE(YEAR(P1009),MONTH(P1009),1), IF(K1009&gt;10, C1009, IF(SUMIFS($K:$K, $C:$C, C1009, $P:$P, "&gt;="&amp;DATE(YEAR(P1009),MONTH(P1009),1), $P:$P, "&lt;="&amp;EOMONTH(P1009,0))&gt;10, C1009, "")), ""))), "")</f>
        <v/>
      </c>
      <c r="U1009" t="str">
        <f>IF(AND(P1009&lt;&gt;"", P1009&gt;=DATE(YEAR(P1009),MONTH(P1009),1), SUMIFS($K:$K, $C:$C, C1009, $P:$P, "&gt;="&amp;DATE(YEAR(P1009),MONTH(P1009),1), $P:$P, "&lt;="&amp;EOMONTH(P1009,0))&gt;10), K1009, "")</f>
        <v/>
      </c>
      <c r="V1009" t="str">
        <f>IF(AND(P1009&lt;&gt;"", P1009&gt;=DATE(YEAR(P1009),MONTH(P1009),1), SUMIFS($K:$K, $C:$C, C1009, $P:$P, "&gt;="&amp;DATE(YEAR(P1009),MONTH(P1009),1), $P:$P, "&lt;="&amp;EOMONTH(P1009,0))&gt;10), YEAR(P1009), "")</f>
        <v/>
      </c>
      <c r="W1009" t="str">
        <f>IF(AND(P1009&lt;&gt;"", P1009&gt;=DATE(YEAR(P1009),MONTH(P1009),1), SUMIFS($K:$K, $C:$C, C1009, $P:$P, "&gt;="&amp;DATE(YEAR(P1009),MONTH(P1009),1), $P:$P, "&lt;="&amp;EOMONTH(P1009,0))&gt;10), TEXT(P1009, "MMMM"), "")</f>
        <v/>
      </c>
      <c r="X1009" t="str" cm="1">
        <f t="array" ref="X1009">IF(AND(P1009&lt;&gt;"", P1009&gt;=DATE(YEAR(P1009),MONTH(P1009),1), SUMIFS($K:$K, $C:$C, C1009, $P:$P, "&gt;="&amp;DATE(YEAR(P1009),MONTH(P1009),1), $P:$P, "&lt;="&amp;EOMONTH(P1009,0))&gt;10), _xlfn.TEXTJOIN(", ", TRUE, _xlfn._xlws.FILTER($R:$R, ($C:$C=C1009) * ($P:$P&gt;=DATE(YEAR(P1009),MONTH(P1009),1)) * ($P:$P&lt;=EOMONTH(P1009,0)))), "")</f>
        <v/>
      </c>
      <c r="Y1009" t="str" cm="1">
        <f t="array" ref="Y1009">IF(AND(P1009&lt;&gt;"", P1009&gt;=DATE(YEAR(P1009),MONTH(P1009),1), SUMIFS($K:$K, $C:$C, C1009, $P:$P, "&gt;="&amp;DATE(YEAR(P1009),MONTH(P1009),1), $P:$P, "&lt;="&amp;EOMONTH(P1009,0))&gt;10), _xlfn.TEXTJOIN(", ", TRUE, _xlfn._xlws.FILTER($S:$S, ($C:$C=C1009) * ($P:$P&gt;=DATE(YEAR(P1009),MONTH(P1009),1)) * ($P:$P&lt;=EOMONTH(P1009,0)))), "")</f>
        <v/>
      </c>
    </row>
    <row r="1010" spans="1:25" x14ac:dyDescent="0.25">
      <c r="A1010" s="83">
        <v>1003</v>
      </c>
      <c r="B1010" s="111" t="s">
        <v>26038</v>
      </c>
      <c r="C1010" s="159" t="str">
        <f>_xlfn.XLOOKUP(D1010,[1]!Data[CEDULA],[1]!Data[Nombre Completo],"No Existe",0,1)</f>
        <v>HENRY DAVID CORDERO BLANCO</v>
      </c>
      <c r="D1010" s="162">
        <v>1045688448</v>
      </c>
      <c r="E1010" s="139">
        <f>IFERROR(_xlfn.NUMBERVALUE(Data[[#This Row],[CEDULA ]],",","."),_xlfn.NUMBERVALUE(Data[[#This Row],[CEDULA ]],".",","))</f>
        <v>1045688448</v>
      </c>
      <c r="F1010" s="139" t="str">
        <f>_xlfn.XLOOKUP(E1010,[1]!Data[CEDULA],[1]!Data[CARGO],"No Existe",0,1)</f>
        <v>AUXILIAR</v>
      </c>
      <c r="G1010" s="11" t="str">
        <f>_xlfn.XLOOKUP(E1010,[1]!Data[CEDULA],[1]!Data[EMPRESA DONDE PRESTA SERVICIO],"No Existe",0,1)</f>
        <v>COMFAMILIAR ATLANTICO</v>
      </c>
      <c r="H1010" s="11" t="str">
        <f>_xlfn.XLOOKUP(E1010,[1]!Data[CEDULA],[1]!Data[UBICACIÓN],"No Existe",0,1)</f>
        <v>C. ATENCION VIA 40</v>
      </c>
      <c r="I1010" s="11" t="s">
        <v>25912</v>
      </c>
      <c r="J1010" s="111" t="str">
        <f>UPPER(TEXT(Data[[#This Row],[F. INICIO]],"mmmm"))</f>
        <v>SEPTIEMBRE</v>
      </c>
      <c r="K1010" s="13">
        <v>3</v>
      </c>
      <c r="L1010" s="11" t="s">
        <v>5</v>
      </c>
      <c r="M1010" s="11" t="s">
        <v>25630</v>
      </c>
      <c r="N1010" s="141" t="str">
        <f>_xlfn.XLOOKUP(D1010,[1]!Data[CEDULA],[1]!Data[EPS/SURA],"No Existe",0,1)</f>
        <v>CAJACOPI</v>
      </c>
      <c r="O1010" s="5">
        <f>YEAR(Data[[#This Row],[F. INICIO]])</f>
        <v>2016</v>
      </c>
      <c r="P1010" s="26">
        <v>42619</v>
      </c>
      <c r="Q1010" s="7">
        <v>42621</v>
      </c>
      <c r="R1010" s="11" t="s">
        <v>106</v>
      </c>
      <c r="S1010" s="92" t="str">
        <f>IF(Data[[#This Row],[TIPO DE INCAPACIDAD]]="LICENCIA DE PATERNIDAD","Licencia de paternidad",IF(Data[[#This Row],[TIPO DE INCAPACIDAD]]="LICENCIA DE LUTO","Licencia de Luto",_xlfn.IFNA(VLOOKUP(R1010,'CIE-10 PARA RIPS'!$A$6:B14175,2,0),"No especificado")))</f>
        <v>Esguinces y torceduras del tobillo</v>
      </c>
      <c r="T1010" t="str">
        <f>IF(P1010&lt;&gt;"", IF(P1010&gt;0, IF(P1010&lt;=DATE(YEAR(P1010),MONTH(P1010),DAY(P1010)), IF(P1010&gt;=DATE(YEAR(P1010),MONTH(P1010),1), IF(K1010&gt;10, C1010, IF(SUMIFS($K:$K, $C:$C, C1010, $P:$P, "&gt;="&amp;DATE(YEAR(P1010),MONTH(P1010),1), $P:$P, "&lt;="&amp;EOMONTH(P1010,0))&gt;10, C1010, "")), ""))), "")</f>
        <v/>
      </c>
      <c r="U1010" t="str">
        <f>IF(AND(P1010&lt;&gt;"", P1010&gt;=DATE(YEAR(P1010),MONTH(P1010),1), SUMIFS($K:$K, $C:$C, C1010, $P:$P, "&gt;="&amp;DATE(YEAR(P1010),MONTH(P1010),1), $P:$P, "&lt;="&amp;EOMONTH(P1010,0))&gt;10), K1010, "")</f>
        <v/>
      </c>
      <c r="V1010" t="str">
        <f>IF(AND(P1010&lt;&gt;"", P1010&gt;=DATE(YEAR(P1010),MONTH(P1010),1), SUMIFS($K:$K, $C:$C, C1010, $P:$P, "&gt;="&amp;DATE(YEAR(P1010),MONTH(P1010),1), $P:$P, "&lt;="&amp;EOMONTH(P1010,0))&gt;10), YEAR(P1010), "")</f>
        <v/>
      </c>
      <c r="W1010" t="str">
        <f>IF(AND(P1010&lt;&gt;"", P1010&gt;=DATE(YEAR(P1010),MONTH(P1010),1), SUMIFS($K:$K, $C:$C, C1010, $P:$P, "&gt;="&amp;DATE(YEAR(P1010),MONTH(P1010),1), $P:$P, "&lt;="&amp;EOMONTH(P1010,0))&gt;10), TEXT(P1010, "MMMM"), "")</f>
        <v/>
      </c>
      <c r="X1010" t="str" cm="1">
        <f t="array" ref="X1010">IF(AND(P1010&lt;&gt;"", P1010&gt;=DATE(YEAR(P1010),MONTH(P1010),1), SUMIFS($K:$K, $C:$C, C1010, $P:$P, "&gt;="&amp;DATE(YEAR(P1010),MONTH(P1010),1), $P:$P, "&lt;="&amp;EOMONTH(P1010,0))&gt;10), _xlfn.TEXTJOIN(", ", TRUE, _xlfn._xlws.FILTER($R:$R, ($C:$C=C1010) * ($P:$P&gt;=DATE(YEAR(P1010),MONTH(P1010),1)) * ($P:$P&lt;=EOMONTH(P1010,0)))), "")</f>
        <v/>
      </c>
      <c r="Y1010" t="str" cm="1">
        <f t="array" ref="Y1010">IF(AND(P1010&lt;&gt;"", P1010&gt;=DATE(YEAR(P1010),MONTH(P1010),1), SUMIFS($K:$K, $C:$C, C1010, $P:$P, "&gt;="&amp;DATE(YEAR(P1010),MONTH(P1010),1), $P:$P, "&lt;="&amp;EOMONTH(P1010,0))&gt;10), _xlfn.TEXTJOIN(", ", TRUE, _xlfn._xlws.FILTER($S:$S, ($C:$C=C1010) * ($P:$P&gt;=DATE(YEAR(P1010),MONTH(P1010),1)) * ($P:$P&lt;=EOMONTH(P1010,0)))), "")</f>
        <v/>
      </c>
    </row>
    <row r="1011" spans="1:25" x14ac:dyDescent="0.25">
      <c r="A1011" s="83">
        <v>1004</v>
      </c>
      <c r="B1011" s="111" t="s">
        <v>26038</v>
      </c>
      <c r="C1011" s="159" t="str">
        <f>_xlfn.XLOOKUP(D1011,[1]!Data[CEDULA],[1]!Data[Nombre Completo],"No Existe",0,1)</f>
        <v>ESTEFANIA MARIA ORTEGA TOVAR</v>
      </c>
      <c r="D1011" s="162">
        <v>1101783204</v>
      </c>
      <c r="E1011" s="139">
        <f>IFERROR(_xlfn.NUMBERVALUE(Data[[#This Row],[CEDULA ]],",","."),_xlfn.NUMBERVALUE(Data[[#This Row],[CEDULA ]],".",","))</f>
        <v>1101783204</v>
      </c>
      <c r="F1011" s="139" t="str">
        <f>_xlfn.XLOOKUP(E1011,[1]!Data[CEDULA],[1]!Data[CARGO],"No Existe",0,1)</f>
        <v>SUPERNUMERARIO(A)</v>
      </c>
      <c r="G1011" s="11" t="str">
        <f>_xlfn.XLOOKUP(E1011,[1]!Data[CEDULA],[1]!Data[EMPRESA DONDE PRESTA SERVICIO],"No Existe",0,1)</f>
        <v>COMFAMILIAR ATLANTICO</v>
      </c>
      <c r="H1011" s="11" t="str">
        <f>_xlfn.XLOOKUP(E1011,[1]!Data[CEDULA],[1]!Data[UBICACIÓN],"No Existe",0,1)</f>
        <v>SEDE SPORT GYM</v>
      </c>
      <c r="I1011" s="11" t="s">
        <v>25911</v>
      </c>
      <c r="J1011" s="111" t="str">
        <f>UPPER(TEXT(Data[[#This Row],[F. INICIO]],"mmmm"))</f>
        <v>SEPTIEMBRE</v>
      </c>
      <c r="K1011" s="13">
        <v>2</v>
      </c>
      <c r="L1011" s="11" t="s">
        <v>5</v>
      </c>
      <c r="M1011" s="11" t="s">
        <v>25630</v>
      </c>
      <c r="N1011" s="141" t="str">
        <f>_xlfn.XLOOKUP(D1011,[1]!Data[CEDULA],[1]!Data[EPS/SURA],"No Existe",0,1)</f>
        <v>EPS/SURA</v>
      </c>
      <c r="O1011" s="5">
        <f>YEAR(Data[[#This Row],[F. INICIO]])</f>
        <v>2016</v>
      </c>
      <c r="P1011" s="26">
        <v>42642</v>
      </c>
      <c r="Q1011" s="7">
        <v>42643</v>
      </c>
      <c r="R1011" s="11" t="s">
        <v>75</v>
      </c>
      <c r="S1011" s="92" t="str">
        <f>IF(Data[[#This Row],[TIPO DE INCAPACIDAD]]="LICENCIA DE PATERNIDAD","Licencia de paternidad",IF(Data[[#This Row],[TIPO DE INCAPACIDAD]]="LICENCIA DE LUTO","Licencia de Luto",_xlfn.IFNA(VLOOKUP(R1011,'CIE-10 PARA RIPS'!$A$6:B14176,2,0),"No especificado")))</f>
        <v>Dolor pelvico y perineal</v>
      </c>
      <c r="T1011" t="str">
        <f>IF(P1011&lt;&gt;"", IF(P1011&gt;0, IF(P1011&lt;=DATE(YEAR(P1011),MONTH(P1011),DAY(P1011)), IF(P1011&gt;=DATE(YEAR(P1011),MONTH(P1011),1), IF(K1011&gt;10, C1011, IF(SUMIFS($K:$K, $C:$C, C1011, $P:$P, "&gt;="&amp;DATE(YEAR(P1011),MONTH(P1011),1), $P:$P, "&lt;="&amp;EOMONTH(P1011,0))&gt;10, C1011, "")), ""))), "")</f>
        <v/>
      </c>
      <c r="U1011" t="str">
        <f>IF(AND(P1011&lt;&gt;"", P1011&gt;=DATE(YEAR(P1011),MONTH(P1011),1), SUMIFS($K:$K, $C:$C, C1011, $P:$P, "&gt;="&amp;DATE(YEAR(P1011),MONTH(P1011),1), $P:$P, "&lt;="&amp;EOMONTH(P1011,0))&gt;10), K1011, "")</f>
        <v/>
      </c>
      <c r="V1011" t="str">
        <f>IF(AND(P1011&lt;&gt;"", P1011&gt;=DATE(YEAR(P1011),MONTH(P1011),1), SUMIFS($K:$K, $C:$C, C1011, $P:$P, "&gt;="&amp;DATE(YEAR(P1011),MONTH(P1011),1), $P:$P, "&lt;="&amp;EOMONTH(P1011,0))&gt;10), YEAR(P1011), "")</f>
        <v/>
      </c>
      <c r="W1011" t="str">
        <f>IF(AND(P1011&lt;&gt;"", P1011&gt;=DATE(YEAR(P1011),MONTH(P1011),1), SUMIFS($K:$K, $C:$C, C1011, $P:$P, "&gt;="&amp;DATE(YEAR(P1011),MONTH(P1011),1), $P:$P, "&lt;="&amp;EOMONTH(P1011,0))&gt;10), TEXT(P1011, "MMMM"), "")</f>
        <v/>
      </c>
      <c r="X1011" t="str" cm="1">
        <f t="array" ref="X1011">IF(AND(P1011&lt;&gt;"", P1011&gt;=DATE(YEAR(P1011),MONTH(P1011),1), SUMIFS($K:$K, $C:$C, C1011, $P:$P, "&gt;="&amp;DATE(YEAR(P1011),MONTH(P1011),1), $P:$P, "&lt;="&amp;EOMONTH(P1011,0))&gt;10), _xlfn.TEXTJOIN(", ", TRUE, _xlfn._xlws.FILTER($R:$R, ($C:$C=C1011) * ($P:$P&gt;=DATE(YEAR(P1011),MONTH(P1011),1)) * ($P:$P&lt;=EOMONTH(P1011,0)))), "")</f>
        <v/>
      </c>
      <c r="Y1011" t="str" cm="1">
        <f t="array" ref="Y1011">IF(AND(P1011&lt;&gt;"", P1011&gt;=DATE(YEAR(P1011),MONTH(P1011),1), SUMIFS($K:$K, $C:$C, C1011, $P:$P, "&gt;="&amp;DATE(YEAR(P1011),MONTH(P1011),1), $P:$P, "&lt;="&amp;EOMONTH(P1011,0))&gt;10), _xlfn.TEXTJOIN(", ", TRUE, _xlfn._xlws.FILTER($S:$S, ($C:$C=C1011) * ($P:$P&gt;=DATE(YEAR(P1011),MONTH(P1011),1)) * ($P:$P&lt;=EOMONTH(P1011,0)))), "")</f>
        <v/>
      </c>
    </row>
    <row r="1012" spans="1:25" ht="30" x14ac:dyDescent="0.25">
      <c r="A1012" s="83">
        <v>1005</v>
      </c>
      <c r="B1012" s="111" t="s">
        <v>26038</v>
      </c>
      <c r="C1012" s="159" t="str">
        <f>_xlfn.XLOOKUP(D1012,[1]!Data[CEDULA],[1]!Data[Nombre Completo],"No Existe",0,1)</f>
        <v>DAVITH ANDRES SALAZAR MARRIAGA</v>
      </c>
      <c r="D1012" s="162">
        <v>1129519253</v>
      </c>
      <c r="E1012" s="139">
        <f>IFERROR(_xlfn.NUMBERVALUE(Data[[#This Row],[CEDULA ]],",","."),_xlfn.NUMBERVALUE(Data[[#This Row],[CEDULA ]],".",","))</f>
        <v>1129519253</v>
      </c>
      <c r="F1012" s="139" t="str">
        <f>_xlfn.XLOOKUP(E1012,[1]!Data[CEDULA],[1]!Data[CARGO],"No Existe",0,1)</f>
        <v>SUPERNUMERARIO(A)</v>
      </c>
      <c r="G1012" s="11" t="str">
        <f>_xlfn.XLOOKUP(E1012,[1]!Data[CEDULA],[1]!Data[EMPRESA DONDE PRESTA SERVICIO],"No Existe",0,1)</f>
        <v>COMFAMILIAR ATLANTICO</v>
      </c>
      <c r="H1012" s="11" t="str">
        <f>_xlfn.XLOOKUP(E1012,[1]!Data[CEDULA],[1]!Data[UBICACIÓN],"No Existe",0,1)</f>
        <v>CENTRO RECREACIONAL TURIPANA</v>
      </c>
      <c r="I1012" s="11" t="s">
        <v>25912</v>
      </c>
      <c r="J1012" s="111" t="str">
        <f>UPPER(TEXT(Data[[#This Row],[F. INICIO]],"mmmm"))</f>
        <v>SEPTIEMBRE</v>
      </c>
      <c r="K1012" s="13">
        <v>1</v>
      </c>
      <c r="L1012" s="11" t="s">
        <v>5</v>
      </c>
      <c r="M1012" s="11" t="s">
        <v>25630</v>
      </c>
      <c r="N1012" s="141" t="str">
        <f>_xlfn.XLOOKUP(D1012,[1]!Data[CEDULA],[1]!Data[EPS/SURA],"No Existe",0,1)</f>
        <v>EPS/SURA</v>
      </c>
      <c r="O1012" s="5">
        <f>YEAR(Data[[#This Row],[F. INICIO]])</f>
        <v>2016</v>
      </c>
      <c r="P1012" s="26">
        <v>42640</v>
      </c>
      <c r="Q1012" s="7">
        <v>42640</v>
      </c>
      <c r="R1012" s="11" t="s">
        <v>5598</v>
      </c>
      <c r="S1012" s="92" t="str">
        <f>IF(Data[[#This Row],[TIPO DE INCAPACIDAD]]="LICENCIA DE PATERNIDAD","Licencia de paternidad",IF(Data[[#This Row],[TIPO DE INCAPACIDAD]]="LICENCIA DE LUTO","Licencia de Luto",_xlfn.IFNA(VLOOKUP(R1012,'CIE-10 PARA RIPS'!$A$6:B14177,2,0),"No especificado")))</f>
        <v>Dolor localizado en otras partes inferiores del abdomen</v>
      </c>
      <c r="T1012" t="str">
        <f>IF(P1012&lt;&gt;"", IF(P1012&gt;0, IF(P1012&lt;=DATE(YEAR(P1012),MONTH(P1012),DAY(P1012)), IF(P1012&gt;=DATE(YEAR(P1012),MONTH(P1012),1), IF(K1012&gt;10, C1012, IF(SUMIFS($K:$K, $C:$C, C1012, $P:$P, "&gt;="&amp;DATE(YEAR(P1012),MONTH(P1012),1), $P:$P, "&lt;="&amp;EOMONTH(P1012,0))&gt;10, C1012, "")), ""))), "")</f>
        <v/>
      </c>
      <c r="U1012" t="str">
        <f>IF(AND(P1012&lt;&gt;"", P1012&gt;=DATE(YEAR(P1012),MONTH(P1012),1), SUMIFS($K:$K, $C:$C, C1012, $P:$P, "&gt;="&amp;DATE(YEAR(P1012),MONTH(P1012),1), $P:$P, "&lt;="&amp;EOMONTH(P1012,0))&gt;10), K1012, "")</f>
        <v/>
      </c>
      <c r="V1012" t="str">
        <f>IF(AND(P1012&lt;&gt;"", P1012&gt;=DATE(YEAR(P1012),MONTH(P1012),1), SUMIFS($K:$K, $C:$C, C1012, $P:$P, "&gt;="&amp;DATE(YEAR(P1012),MONTH(P1012),1), $P:$P, "&lt;="&amp;EOMONTH(P1012,0))&gt;10), YEAR(P1012), "")</f>
        <v/>
      </c>
      <c r="W1012" t="str">
        <f>IF(AND(P1012&lt;&gt;"", P1012&gt;=DATE(YEAR(P1012),MONTH(P1012),1), SUMIFS($K:$K, $C:$C, C1012, $P:$P, "&gt;="&amp;DATE(YEAR(P1012),MONTH(P1012),1), $P:$P, "&lt;="&amp;EOMONTH(P1012,0))&gt;10), TEXT(P1012, "MMMM"), "")</f>
        <v/>
      </c>
      <c r="X1012" t="str" cm="1">
        <f t="array" ref="X1012">IF(AND(P1012&lt;&gt;"", P1012&gt;=DATE(YEAR(P1012),MONTH(P1012),1), SUMIFS($K:$K, $C:$C, C1012, $P:$P, "&gt;="&amp;DATE(YEAR(P1012),MONTH(P1012),1), $P:$P, "&lt;="&amp;EOMONTH(P1012,0))&gt;10), _xlfn.TEXTJOIN(", ", TRUE, _xlfn._xlws.FILTER($R:$R, ($C:$C=C1012) * ($P:$P&gt;=DATE(YEAR(P1012),MONTH(P1012),1)) * ($P:$P&lt;=EOMONTH(P1012,0)))), "")</f>
        <v/>
      </c>
      <c r="Y1012" t="str" cm="1">
        <f t="array" ref="Y1012">IF(AND(P1012&lt;&gt;"", P1012&gt;=DATE(YEAR(P1012),MONTH(P1012),1), SUMIFS($K:$K, $C:$C, C1012, $P:$P, "&gt;="&amp;DATE(YEAR(P1012),MONTH(P1012),1), $P:$P, "&lt;="&amp;EOMONTH(P1012,0))&gt;10), _xlfn.TEXTJOIN(", ", TRUE, _xlfn._xlws.FILTER($S:$S, ($C:$C=C1012) * ($P:$P&gt;=DATE(YEAR(P1012),MONTH(P1012),1)) * ($P:$P&lt;=EOMONTH(P1012,0)))), "")</f>
        <v/>
      </c>
    </row>
    <row r="1013" spans="1:25" x14ac:dyDescent="0.25">
      <c r="A1013" s="83">
        <v>1006</v>
      </c>
      <c r="B1013" s="111" t="s">
        <v>26038</v>
      </c>
      <c r="C1013" s="159" t="str">
        <f>_xlfn.XLOOKUP(D1013,[1]!Data[CEDULA],[1]!Data[Nombre Completo],"No Existe",0,1)</f>
        <v>SHAKIRA DAYANS SANTOYA MARIOTTE</v>
      </c>
      <c r="D1013" s="162">
        <v>1140841070</v>
      </c>
      <c r="E1013" s="139">
        <f>IFERROR(_xlfn.NUMBERVALUE(Data[[#This Row],[CEDULA ]],",","."),_xlfn.NUMBERVALUE(Data[[#This Row],[CEDULA ]],".",","))</f>
        <v>1140841070</v>
      </c>
      <c r="F1013" s="139" t="str">
        <f>_xlfn.XLOOKUP(E1013,[1]!Data[CEDULA],[1]!Data[CARGO],"No Existe",0,1)</f>
        <v>AUXILIAR</v>
      </c>
      <c r="G1013" s="11" t="str">
        <f>_xlfn.XLOOKUP(E1013,[1]!Data[CEDULA],[1]!Data[EMPRESA DONDE PRESTA SERVICIO],"No Existe",0,1)</f>
        <v>COMFAMILIAR ATLANTICO</v>
      </c>
      <c r="H1013" s="11" t="str">
        <f>_xlfn.XLOOKUP(E1013,[1]!Data[CEDULA],[1]!Data[UBICACIÓN],"No Existe",0,1)</f>
        <v>C.ATENCION C.82</v>
      </c>
      <c r="I1013" s="11" t="s">
        <v>25911</v>
      </c>
      <c r="J1013" s="111" t="str">
        <f>UPPER(TEXT(Data[[#This Row],[F. INICIO]],"mmmm"))</f>
        <v>SEPTIEMBRE</v>
      </c>
      <c r="K1013" s="13">
        <v>1</v>
      </c>
      <c r="L1013" s="11" t="s">
        <v>5</v>
      </c>
      <c r="M1013" s="11" t="s">
        <v>25630</v>
      </c>
      <c r="N1013" s="141" t="str">
        <f>_xlfn.XLOOKUP(D1013,[1]!Data[CEDULA],[1]!Data[EPS/SURA],"No Existe",0,1)</f>
        <v>EPS/SURA</v>
      </c>
      <c r="O1013" s="5">
        <f>YEAR(Data[[#This Row],[F. INICIO]])</f>
        <v>2016</v>
      </c>
      <c r="P1013" s="26">
        <v>42636</v>
      </c>
      <c r="Q1013" s="7">
        <v>42636</v>
      </c>
      <c r="R1013" s="11" t="s">
        <v>9883</v>
      </c>
      <c r="S1013" s="92" t="str">
        <f>IF(Data[[#This Row],[TIPO DE INCAPACIDAD]]="LICENCIA DE PATERNIDAD","Licencia de paternidad",IF(Data[[#This Row],[TIPO DE INCAPACIDAD]]="LICENCIA DE LUTO","Licencia de Luto",_xlfn.IFNA(VLOOKUP(R1013,'CIE-10 PARA RIPS'!$A$6:B14178,2,0),"No especificado")))</f>
        <v>Otros sindromes de cefalea especificados</v>
      </c>
      <c r="T1013" t="str">
        <f>IF(P1013&lt;&gt;"", IF(P1013&gt;0, IF(P1013&lt;=DATE(YEAR(P1013),MONTH(P1013),DAY(P1013)), IF(P1013&gt;=DATE(YEAR(P1013),MONTH(P1013),1), IF(K1013&gt;10, C1013, IF(SUMIFS($K:$K, $C:$C, C1013, $P:$P, "&gt;="&amp;DATE(YEAR(P1013),MONTH(P1013),1), $P:$P, "&lt;="&amp;EOMONTH(P1013,0))&gt;10, C1013, "")), ""))), "")</f>
        <v/>
      </c>
      <c r="U1013" t="str">
        <f>IF(AND(P1013&lt;&gt;"", P1013&gt;=DATE(YEAR(P1013),MONTH(P1013),1), SUMIFS($K:$K, $C:$C, C1013, $P:$P, "&gt;="&amp;DATE(YEAR(P1013),MONTH(P1013),1), $P:$P, "&lt;="&amp;EOMONTH(P1013,0))&gt;10), K1013, "")</f>
        <v/>
      </c>
      <c r="V1013" t="str">
        <f>IF(AND(P1013&lt;&gt;"", P1013&gt;=DATE(YEAR(P1013),MONTH(P1013),1), SUMIFS($K:$K, $C:$C, C1013, $P:$P, "&gt;="&amp;DATE(YEAR(P1013),MONTH(P1013),1), $P:$P, "&lt;="&amp;EOMONTH(P1013,0))&gt;10), YEAR(P1013), "")</f>
        <v/>
      </c>
      <c r="W1013" t="str">
        <f>IF(AND(P1013&lt;&gt;"", P1013&gt;=DATE(YEAR(P1013),MONTH(P1013),1), SUMIFS($K:$K, $C:$C, C1013, $P:$P, "&gt;="&amp;DATE(YEAR(P1013),MONTH(P1013),1), $P:$P, "&lt;="&amp;EOMONTH(P1013,0))&gt;10), TEXT(P1013, "MMMM"), "")</f>
        <v/>
      </c>
      <c r="X1013" t="str" cm="1">
        <f t="array" ref="X1013">IF(AND(P1013&lt;&gt;"", P1013&gt;=DATE(YEAR(P1013),MONTH(P1013),1), SUMIFS($K:$K, $C:$C, C1013, $P:$P, "&gt;="&amp;DATE(YEAR(P1013),MONTH(P1013),1), $P:$P, "&lt;="&amp;EOMONTH(P1013,0))&gt;10), _xlfn.TEXTJOIN(", ", TRUE, _xlfn._xlws.FILTER($R:$R, ($C:$C=C1013) * ($P:$P&gt;=DATE(YEAR(P1013),MONTH(P1013),1)) * ($P:$P&lt;=EOMONTH(P1013,0)))), "")</f>
        <v/>
      </c>
      <c r="Y1013" t="str" cm="1">
        <f t="array" ref="Y1013">IF(AND(P1013&lt;&gt;"", P1013&gt;=DATE(YEAR(P1013),MONTH(P1013),1), SUMIFS($K:$K, $C:$C, C1013, $P:$P, "&gt;="&amp;DATE(YEAR(P1013),MONTH(P1013),1), $P:$P, "&lt;="&amp;EOMONTH(P1013,0))&gt;10), _xlfn.TEXTJOIN(", ", TRUE, _xlfn._xlws.FILTER($S:$S, ($C:$C=C1013) * ($P:$P&gt;=DATE(YEAR(P1013),MONTH(P1013),1)) * ($P:$P&lt;=EOMONTH(P1013,0)))), "")</f>
        <v/>
      </c>
    </row>
    <row r="1014" spans="1:25" x14ac:dyDescent="0.25">
      <c r="A1014" s="83">
        <v>1007</v>
      </c>
      <c r="B1014" s="111" t="s">
        <v>26038</v>
      </c>
      <c r="C1014" s="159" t="str">
        <f>_xlfn.XLOOKUP(D1014,[1]!Data[CEDULA],[1]!Data[Nombre Completo],"No Existe",0,1)</f>
        <v>ANDREI JAVIER AGUIRRE BERMEJO</v>
      </c>
      <c r="D1014" s="162">
        <v>1048278388</v>
      </c>
      <c r="E1014" s="139">
        <f>IFERROR(_xlfn.NUMBERVALUE(Data[[#This Row],[CEDULA ]],",","."),_xlfn.NUMBERVALUE(Data[[#This Row],[CEDULA ]],".",","))</f>
        <v>1048278388</v>
      </c>
      <c r="F1014" s="139" t="str">
        <f>_xlfn.XLOOKUP(E1014,[1]!Data[CEDULA],[1]!Data[CARGO],"No Existe",0,1)</f>
        <v>SUPERNUMERARIO(A)</v>
      </c>
      <c r="G1014" s="11" t="str">
        <f>_xlfn.XLOOKUP(E1014,[1]!Data[CEDULA],[1]!Data[EMPRESA DONDE PRESTA SERVICIO],"No Existe",0,1)</f>
        <v>COMFAMILIAR ATLANTICO</v>
      </c>
      <c r="H1014" s="11" t="str">
        <f>_xlfn.XLOOKUP(E1014,[1]!Data[CEDULA],[1]!Data[UBICACIÓN],"No Existe",0,1)</f>
        <v>CLUB SOCIAL</v>
      </c>
      <c r="I1014" s="11" t="s">
        <v>25912</v>
      </c>
      <c r="J1014" s="111" t="str">
        <f>UPPER(TEXT(Data[[#This Row],[F. INICIO]],"mmmm"))</f>
        <v>SEPTIEMBRE</v>
      </c>
      <c r="K1014" s="13">
        <v>2</v>
      </c>
      <c r="L1014" s="11" t="s">
        <v>5</v>
      </c>
      <c r="M1014" s="11" t="s">
        <v>25630</v>
      </c>
      <c r="N1014" s="141" t="str">
        <f>_xlfn.XLOOKUP(D1014,[1]!Data[CEDULA],[1]!Data[EPS/SURA],"No Existe",0,1)</f>
        <v>EPS/SURA</v>
      </c>
      <c r="O1014" s="5">
        <f>YEAR(Data[[#This Row],[F. INICIO]])</f>
        <v>2016</v>
      </c>
      <c r="P1014" s="26">
        <v>42634</v>
      </c>
      <c r="Q1014" s="7">
        <v>42635</v>
      </c>
      <c r="R1014" s="11" t="s">
        <v>7299</v>
      </c>
      <c r="S1014" s="92" t="str">
        <f>IF(Data[[#This Row],[TIPO DE INCAPACIDAD]]="LICENCIA DE PATERNIDAD","Licencia de paternidad",IF(Data[[#This Row],[TIPO DE INCAPACIDAD]]="LICENCIA DE LUTO","Licencia de Luto",_xlfn.IFNA(VLOOKUP(R1014,'CIE-10 PARA RIPS'!$A$6:B14179,2,0),"No especificado")))</f>
        <v>Colico renal, no especificado</v>
      </c>
      <c r="T1014" t="str">
        <f>IF(P1014&lt;&gt;"", IF(P1014&gt;0, IF(P1014&lt;=DATE(YEAR(P1014),MONTH(P1014),DAY(P1014)), IF(P1014&gt;=DATE(YEAR(P1014),MONTH(P1014),1), IF(K1014&gt;10, C1014, IF(SUMIFS($K:$K, $C:$C, C1014, $P:$P, "&gt;="&amp;DATE(YEAR(P1014),MONTH(P1014),1), $P:$P, "&lt;="&amp;EOMONTH(P1014,0))&gt;10, C1014, "")), ""))), "")</f>
        <v/>
      </c>
      <c r="U1014" t="str">
        <f>IF(AND(P1014&lt;&gt;"", P1014&gt;=DATE(YEAR(P1014),MONTH(P1014),1), SUMIFS($K:$K, $C:$C, C1014, $P:$P, "&gt;="&amp;DATE(YEAR(P1014),MONTH(P1014),1), $P:$P, "&lt;="&amp;EOMONTH(P1014,0))&gt;10), K1014, "")</f>
        <v/>
      </c>
      <c r="V1014" t="str">
        <f>IF(AND(P1014&lt;&gt;"", P1014&gt;=DATE(YEAR(P1014),MONTH(P1014),1), SUMIFS($K:$K, $C:$C, C1014, $P:$P, "&gt;="&amp;DATE(YEAR(P1014),MONTH(P1014),1), $P:$P, "&lt;="&amp;EOMONTH(P1014,0))&gt;10), YEAR(P1014), "")</f>
        <v/>
      </c>
      <c r="W1014" t="str">
        <f>IF(AND(P1014&lt;&gt;"", P1014&gt;=DATE(YEAR(P1014),MONTH(P1014),1), SUMIFS($K:$K, $C:$C, C1014, $P:$P, "&gt;="&amp;DATE(YEAR(P1014),MONTH(P1014),1), $P:$P, "&lt;="&amp;EOMONTH(P1014,0))&gt;10), TEXT(P1014, "MMMM"), "")</f>
        <v/>
      </c>
      <c r="X1014" t="str" cm="1">
        <f t="array" ref="X1014">IF(AND(P1014&lt;&gt;"", P1014&gt;=DATE(YEAR(P1014),MONTH(P1014),1), SUMIFS($K:$K, $C:$C, C1014, $P:$P, "&gt;="&amp;DATE(YEAR(P1014),MONTH(P1014),1), $P:$P, "&lt;="&amp;EOMONTH(P1014,0))&gt;10), _xlfn.TEXTJOIN(", ", TRUE, _xlfn._xlws.FILTER($R:$R, ($C:$C=C1014) * ($P:$P&gt;=DATE(YEAR(P1014),MONTH(P1014),1)) * ($P:$P&lt;=EOMONTH(P1014,0)))), "")</f>
        <v/>
      </c>
      <c r="Y1014" t="str" cm="1">
        <f t="array" ref="Y1014">IF(AND(P1014&lt;&gt;"", P1014&gt;=DATE(YEAR(P1014),MONTH(P1014),1), SUMIFS($K:$K, $C:$C, C1014, $P:$P, "&gt;="&amp;DATE(YEAR(P1014),MONTH(P1014),1), $P:$P, "&lt;="&amp;EOMONTH(P1014,0))&gt;10), _xlfn.TEXTJOIN(", ", TRUE, _xlfn._xlws.FILTER($S:$S, ($C:$C=C1014) * ($P:$P&gt;=DATE(YEAR(P1014),MONTH(P1014),1)) * ($P:$P&lt;=EOMONTH(P1014,0)))), "")</f>
        <v/>
      </c>
    </row>
    <row r="1015" spans="1:25" x14ac:dyDescent="0.25">
      <c r="A1015" s="83">
        <v>1008</v>
      </c>
      <c r="B1015" s="111" t="s">
        <v>26038</v>
      </c>
      <c r="C1015" s="159" t="str">
        <f>_xlfn.XLOOKUP(D1015,[1]!Data[CEDULA],[1]!Data[Nombre Completo],"No Existe",0,1)</f>
        <v>YEFRI JAVIER ROMERO VASQUEZ</v>
      </c>
      <c r="D1015">
        <v>1043667569</v>
      </c>
      <c r="E1015" s="140">
        <f>IFERROR(_xlfn.NUMBERVALUE(Data[[#This Row],[CEDULA ]],",","."),_xlfn.NUMBERVALUE(Data[[#This Row],[CEDULA ]],".",","))</f>
        <v>1043667569</v>
      </c>
      <c r="F1015" s="140" t="str">
        <f>_xlfn.XLOOKUP(E1015,[1]!Data[CEDULA],[1]!Data[CARGO],"No Existe",0,1)</f>
        <v>SUPERNUMERARIO(A)</v>
      </c>
      <c r="G1015" s="5" t="str">
        <f>_xlfn.XLOOKUP(E1015,[1]!Data[CEDULA],[1]!Data[EMPRESA DONDE PRESTA SERVICIO],"No Existe",0,1)</f>
        <v>COMFAMILIAR ATLANTICO</v>
      </c>
      <c r="H1015" s="5" t="str">
        <f>_xlfn.XLOOKUP(E1015,[1]!Data[CEDULA],[1]!Data[UBICACIÓN],"No Existe",0,1)</f>
        <v>SEDE NORTE</v>
      </c>
      <c r="I1015" s="5" t="s">
        <v>25912</v>
      </c>
      <c r="J1015" s="111" t="str">
        <f>UPPER(TEXT(Data[[#This Row],[F. INICIO]],"mmmm"))</f>
        <v>JULIO</v>
      </c>
      <c r="K1015" s="9">
        <v>1</v>
      </c>
      <c r="L1015" s="11" t="s">
        <v>5</v>
      </c>
      <c r="M1015" s="11" t="s">
        <v>25630</v>
      </c>
      <c r="N1015" s="141" t="str">
        <f>_xlfn.XLOOKUP(D1015,[1]!Data[CEDULA],[1]!Data[EPS/SURA],"No Existe",0,1)</f>
        <v>SALUDVIDA E.P.S.</v>
      </c>
      <c r="O1015" s="5">
        <f>YEAR(Data[[#This Row],[F. INICIO]])</f>
        <v>2017</v>
      </c>
      <c r="P1015" s="17">
        <v>42922</v>
      </c>
      <c r="Q1015" s="17">
        <v>42922</v>
      </c>
      <c r="R1015" s="5" t="s">
        <v>7682</v>
      </c>
      <c r="S1015" s="92" t="str">
        <f>IF(Data[[#This Row],[TIPO DE INCAPACIDAD]]="LICENCIA DE PATERNIDAD","Licencia de paternidad",IF(Data[[#This Row],[TIPO DE INCAPACIDAD]]="LICENCIA DE LUTO","Licencia de Luto",_xlfn.IFNA(VLOOKUP(R1015,'CIE-10 PARA RIPS'!$A$6:B14180,2,0),"No especificado")))</f>
        <v>Lumbago no especificado</v>
      </c>
      <c r="T1015" t="str">
        <f>IF(P1015&lt;&gt;"", IF(P1015&gt;0, IF(P1015&lt;=DATE(YEAR(P1015),MONTH(P1015),DAY(P1015)), IF(P1015&gt;=DATE(YEAR(P1015),MONTH(P1015),1), IF(K1015&gt;10, C1015, IF(SUMIFS($K:$K, $C:$C, C1015, $P:$P, "&gt;="&amp;DATE(YEAR(P1015),MONTH(P1015),1), $P:$P, "&lt;="&amp;EOMONTH(P1015,0))&gt;10, C1015, "")), ""))), "")</f>
        <v/>
      </c>
      <c r="U1015" t="str">
        <f>IF(AND(P1015&lt;&gt;"", P1015&gt;=DATE(YEAR(P1015),MONTH(P1015),1), SUMIFS($K:$K, $C:$C, C1015, $P:$P, "&gt;="&amp;DATE(YEAR(P1015),MONTH(P1015),1), $P:$P, "&lt;="&amp;EOMONTH(P1015,0))&gt;10), K1015, "")</f>
        <v/>
      </c>
      <c r="V1015" t="str">
        <f>IF(AND(P1015&lt;&gt;"", P1015&gt;=DATE(YEAR(P1015),MONTH(P1015),1), SUMIFS($K:$K, $C:$C, C1015, $P:$P, "&gt;="&amp;DATE(YEAR(P1015),MONTH(P1015),1), $P:$P, "&lt;="&amp;EOMONTH(P1015,0))&gt;10), YEAR(P1015), "")</f>
        <v/>
      </c>
      <c r="W1015" t="str">
        <f>IF(AND(P1015&lt;&gt;"", P1015&gt;=DATE(YEAR(P1015),MONTH(P1015),1), SUMIFS($K:$K, $C:$C, C1015, $P:$P, "&gt;="&amp;DATE(YEAR(P1015),MONTH(P1015),1), $P:$P, "&lt;="&amp;EOMONTH(P1015,0))&gt;10), TEXT(P1015, "MMMM"), "")</f>
        <v/>
      </c>
      <c r="X1015" t="str" cm="1">
        <f t="array" ref="X1015">IF(AND(P1015&lt;&gt;"", P1015&gt;=DATE(YEAR(P1015),MONTH(P1015),1), SUMIFS($K:$K, $C:$C, C1015, $P:$P, "&gt;="&amp;DATE(YEAR(P1015),MONTH(P1015),1), $P:$P, "&lt;="&amp;EOMONTH(P1015,0))&gt;10), _xlfn.TEXTJOIN(", ", TRUE, _xlfn._xlws.FILTER($R:$R, ($C:$C=C1015) * ($P:$P&gt;=DATE(YEAR(P1015),MONTH(P1015),1)) * ($P:$P&lt;=EOMONTH(P1015,0)))), "")</f>
        <v/>
      </c>
      <c r="Y1015" t="str" cm="1">
        <f t="array" ref="Y1015">IF(AND(P1015&lt;&gt;"", P1015&gt;=DATE(YEAR(P1015),MONTH(P1015),1), SUMIFS($K:$K, $C:$C, C1015, $P:$P, "&gt;="&amp;DATE(YEAR(P1015),MONTH(P1015),1), $P:$P, "&lt;="&amp;EOMONTH(P1015,0))&gt;10), _xlfn.TEXTJOIN(", ", TRUE, _xlfn._xlws.FILTER($S:$S, ($C:$C=C1015) * ($P:$P&gt;=DATE(YEAR(P1015),MONTH(P1015),1)) * ($P:$P&lt;=EOMONTH(P1015,0)))), "")</f>
        <v/>
      </c>
    </row>
    <row r="1016" spans="1:25" x14ac:dyDescent="0.25">
      <c r="A1016" s="83">
        <v>1009</v>
      </c>
      <c r="B1016" s="111" t="s">
        <v>26038</v>
      </c>
      <c r="C1016" s="159" t="str">
        <f>_xlfn.XLOOKUP(D1016,[1]!Data[CEDULA],[1]!Data[Nombre Completo],"No Existe",0,1)</f>
        <v>ERICA MARIA CERVANTES BUENDIA</v>
      </c>
      <c r="D1016" s="162">
        <v>22584921</v>
      </c>
      <c r="E1016" s="139">
        <f>IFERROR(_xlfn.NUMBERVALUE(Data[[#This Row],[CEDULA ]],",","."),_xlfn.NUMBERVALUE(Data[[#This Row],[CEDULA ]],".",","))</f>
        <v>22584921</v>
      </c>
      <c r="F1016" s="139" t="str">
        <f>_xlfn.XLOOKUP(E1016,[1]!Data[CEDULA],[1]!Data[CARGO],"No Existe",0,1)</f>
        <v>SUPERNUMERARIO(A)</v>
      </c>
      <c r="G1016" s="11" t="str">
        <f>_xlfn.XLOOKUP(E1016,[1]!Data[CEDULA],[1]!Data[EMPRESA DONDE PRESTA SERVICIO],"No Existe",0,1)</f>
        <v>COMFAMILIAR ATLANTICO</v>
      </c>
      <c r="H1016" s="11" t="str">
        <f>_xlfn.XLOOKUP(E1016,[1]!Data[CEDULA],[1]!Data[UBICACIÓN],"No Existe",0,1)</f>
        <v>SALGARITO</v>
      </c>
      <c r="I1016" s="11" t="s">
        <v>25911</v>
      </c>
      <c r="J1016" s="111" t="str">
        <f>UPPER(TEXT(Data[[#This Row],[F. INICIO]],"mmmm"))</f>
        <v>OCTUBRE</v>
      </c>
      <c r="K1016" s="13">
        <v>2</v>
      </c>
      <c r="L1016" s="11" t="s">
        <v>5</v>
      </c>
      <c r="M1016" s="11" t="s">
        <v>25630</v>
      </c>
      <c r="N1016" s="141" t="str">
        <f>_xlfn.XLOOKUP(D1016,[1]!Data[CEDULA],[1]!Data[EPS/SURA],"No Existe",0,1)</f>
        <v>EPS/SURA</v>
      </c>
      <c r="O1016" s="5">
        <f>YEAR(Data[[#This Row],[F. INICIO]])</f>
        <v>2016</v>
      </c>
      <c r="P1016" s="26">
        <v>42661</v>
      </c>
      <c r="Q1016" s="7">
        <v>42662</v>
      </c>
      <c r="R1016" s="11" t="s">
        <v>7598</v>
      </c>
      <c r="S1016" s="92" t="str">
        <f>IF(Data[[#This Row],[TIPO DE INCAPACIDAD]]="LICENCIA DE PATERNIDAD","Licencia de paternidad",IF(Data[[#This Row],[TIPO DE INCAPACIDAD]]="LICENCIA DE LUTO","Licencia de Luto",_xlfn.IFNA(VLOOKUP(R1016,'CIE-10 PARA RIPS'!$A$6:B14181,2,0),"No especificado")))</f>
        <v>Bursitis del hombro</v>
      </c>
      <c r="T1016" t="str">
        <f>IF(P1016&lt;&gt;"", IF(P1016&gt;0, IF(P1016&lt;=DATE(YEAR(P1016),MONTH(P1016),DAY(P1016)), IF(P1016&gt;=DATE(YEAR(P1016),MONTH(P1016),1), IF(K1016&gt;10, C1016, IF(SUMIFS($K:$K, $C:$C, C1016, $P:$P, "&gt;="&amp;DATE(YEAR(P1016),MONTH(P1016),1), $P:$P, "&lt;="&amp;EOMONTH(P1016,0))&gt;10, C1016, "")), ""))), "")</f>
        <v/>
      </c>
      <c r="U1016" t="str">
        <f>IF(AND(P1016&lt;&gt;"", P1016&gt;=DATE(YEAR(P1016),MONTH(P1016),1), SUMIFS($K:$K, $C:$C, C1016, $P:$P, "&gt;="&amp;DATE(YEAR(P1016),MONTH(P1016),1), $P:$P, "&lt;="&amp;EOMONTH(P1016,0))&gt;10), K1016, "")</f>
        <v/>
      </c>
      <c r="V1016" t="str">
        <f>IF(AND(P1016&lt;&gt;"", P1016&gt;=DATE(YEAR(P1016),MONTH(P1016),1), SUMIFS($K:$K, $C:$C, C1016, $P:$P, "&gt;="&amp;DATE(YEAR(P1016),MONTH(P1016),1), $P:$P, "&lt;="&amp;EOMONTH(P1016,0))&gt;10), YEAR(P1016), "")</f>
        <v/>
      </c>
      <c r="W1016" t="str">
        <f>IF(AND(P1016&lt;&gt;"", P1016&gt;=DATE(YEAR(P1016),MONTH(P1016),1), SUMIFS($K:$K, $C:$C, C1016, $P:$P, "&gt;="&amp;DATE(YEAR(P1016),MONTH(P1016),1), $P:$P, "&lt;="&amp;EOMONTH(P1016,0))&gt;10), TEXT(P1016, "MMMM"), "")</f>
        <v/>
      </c>
      <c r="X1016" t="str" cm="1">
        <f t="array" ref="X1016">IF(AND(P1016&lt;&gt;"", P1016&gt;=DATE(YEAR(P1016),MONTH(P1016),1), SUMIFS($K:$K, $C:$C, C1016, $P:$P, "&gt;="&amp;DATE(YEAR(P1016),MONTH(P1016),1), $P:$P, "&lt;="&amp;EOMONTH(P1016,0))&gt;10), _xlfn.TEXTJOIN(", ", TRUE, _xlfn._xlws.FILTER($R:$R, ($C:$C=C1016) * ($P:$P&gt;=DATE(YEAR(P1016),MONTH(P1016),1)) * ($P:$P&lt;=EOMONTH(P1016,0)))), "")</f>
        <v/>
      </c>
      <c r="Y1016" t="str" cm="1">
        <f t="array" ref="Y1016">IF(AND(P1016&lt;&gt;"", P1016&gt;=DATE(YEAR(P1016),MONTH(P1016),1), SUMIFS($K:$K, $C:$C, C1016, $P:$P, "&gt;="&amp;DATE(YEAR(P1016),MONTH(P1016),1), $P:$P, "&lt;="&amp;EOMONTH(P1016,0))&gt;10), _xlfn.TEXTJOIN(", ", TRUE, _xlfn._xlws.FILTER($S:$S, ($C:$C=C1016) * ($P:$P&gt;=DATE(YEAR(P1016),MONTH(P1016),1)) * ($P:$P&lt;=EOMONTH(P1016,0)))), "")</f>
        <v/>
      </c>
    </row>
    <row r="1017" spans="1:25" x14ac:dyDescent="0.25">
      <c r="A1017" s="83">
        <v>1010</v>
      </c>
      <c r="B1017" s="111" t="s">
        <v>26038</v>
      </c>
      <c r="C1017" s="159" t="str">
        <f>_xlfn.XLOOKUP(D1017,[1]!Data[CEDULA],[1]!Data[Nombre Completo],"No Existe",0,1)</f>
        <v>ANDREI JAVIER AGUIRRE BERMEJO</v>
      </c>
      <c r="D1017" s="162">
        <v>1048278388</v>
      </c>
      <c r="E1017" s="139">
        <f>IFERROR(_xlfn.NUMBERVALUE(Data[[#This Row],[CEDULA ]],",","."),_xlfn.NUMBERVALUE(Data[[#This Row],[CEDULA ]],".",","))</f>
        <v>1048278388</v>
      </c>
      <c r="F1017" s="139" t="str">
        <f>_xlfn.XLOOKUP(E1017,[1]!Data[CEDULA],[1]!Data[CARGO],"No Existe",0,1)</f>
        <v>SUPERNUMERARIO(A)</v>
      </c>
      <c r="G1017" s="11" t="str">
        <f>_xlfn.XLOOKUP(E1017,[1]!Data[CEDULA],[1]!Data[EMPRESA DONDE PRESTA SERVICIO],"No Existe",0,1)</f>
        <v>COMFAMILIAR ATLANTICO</v>
      </c>
      <c r="H1017" s="11" t="str">
        <f>_xlfn.XLOOKUP(E1017,[1]!Data[CEDULA],[1]!Data[UBICACIÓN],"No Existe",0,1)</f>
        <v>CLUB SOCIAL</v>
      </c>
      <c r="I1017" s="11" t="s">
        <v>25912</v>
      </c>
      <c r="J1017" s="111" t="str">
        <f>UPPER(TEXT(Data[[#This Row],[F. INICIO]],"mmmm"))</f>
        <v>OCTUBRE</v>
      </c>
      <c r="K1017" s="13">
        <v>2</v>
      </c>
      <c r="L1017" s="11" t="s">
        <v>5</v>
      </c>
      <c r="M1017" s="11" t="s">
        <v>25630</v>
      </c>
      <c r="N1017" s="141" t="str">
        <f>_xlfn.XLOOKUP(D1017,[1]!Data[CEDULA],[1]!Data[EPS/SURA],"No Existe",0,1)</f>
        <v>EPS/SURA</v>
      </c>
      <c r="O1017" s="5">
        <f>YEAR(Data[[#This Row],[F. INICIO]])</f>
        <v>2016</v>
      </c>
      <c r="P1017" s="26">
        <v>42660</v>
      </c>
      <c r="Q1017" s="7">
        <v>42661</v>
      </c>
      <c r="R1017" s="11" t="s">
        <v>7299</v>
      </c>
      <c r="S1017" s="92" t="str">
        <f>IF(Data[[#This Row],[TIPO DE INCAPACIDAD]]="LICENCIA DE PATERNIDAD","Licencia de paternidad",IF(Data[[#This Row],[TIPO DE INCAPACIDAD]]="LICENCIA DE LUTO","Licencia de Luto",_xlfn.IFNA(VLOOKUP(R1017,'CIE-10 PARA RIPS'!$A$6:B14182,2,0),"No especificado")))</f>
        <v>Colico renal, no especificado</v>
      </c>
      <c r="T1017" t="str">
        <f>IF(P1017&lt;&gt;"", IF(P1017&gt;0, IF(P1017&lt;=DATE(YEAR(P1017),MONTH(P1017),DAY(P1017)), IF(P1017&gt;=DATE(YEAR(P1017),MONTH(P1017),1), IF(K1017&gt;10, C1017, IF(SUMIFS($K:$K, $C:$C, C1017, $P:$P, "&gt;="&amp;DATE(YEAR(P1017),MONTH(P1017),1), $P:$P, "&lt;="&amp;EOMONTH(P1017,0))&gt;10, C1017, "")), ""))), "")</f>
        <v/>
      </c>
      <c r="U1017" t="str">
        <f>IF(AND(P1017&lt;&gt;"", P1017&gt;=DATE(YEAR(P1017),MONTH(P1017),1), SUMIFS($K:$K, $C:$C, C1017, $P:$P, "&gt;="&amp;DATE(YEAR(P1017),MONTH(P1017),1), $P:$P, "&lt;="&amp;EOMONTH(P1017,0))&gt;10), K1017, "")</f>
        <v/>
      </c>
      <c r="V1017" t="str">
        <f>IF(AND(P1017&lt;&gt;"", P1017&gt;=DATE(YEAR(P1017),MONTH(P1017),1), SUMIFS($K:$K, $C:$C, C1017, $P:$P, "&gt;="&amp;DATE(YEAR(P1017),MONTH(P1017),1), $P:$P, "&lt;="&amp;EOMONTH(P1017,0))&gt;10), YEAR(P1017), "")</f>
        <v/>
      </c>
      <c r="W1017" t="str">
        <f>IF(AND(P1017&lt;&gt;"", P1017&gt;=DATE(YEAR(P1017),MONTH(P1017),1), SUMIFS($K:$K, $C:$C, C1017, $P:$P, "&gt;="&amp;DATE(YEAR(P1017),MONTH(P1017),1), $P:$P, "&lt;="&amp;EOMONTH(P1017,0))&gt;10), TEXT(P1017, "MMMM"), "")</f>
        <v/>
      </c>
      <c r="X1017" t="str" cm="1">
        <f t="array" ref="X1017">IF(AND(P1017&lt;&gt;"", P1017&gt;=DATE(YEAR(P1017),MONTH(P1017),1), SUMIFS($K:$K, $C:$C, C1017, $P:$P, "&gt;="&amp;DATE(YEAR(P1017),MONTH(P1017),1), $P:$P, "&lt;="&amp;EOMONTH(P1017,0))&gt;10), _xlfn.TEXTJOIN(", ", TRUE, _xlfn._xlws.FILTER($R:$R, ($C:$C=C1017) * ($P:$P&gt;=DATE(YEAR(P1017),MONTH(P1017),1)) * ($P:$P&lt;=EOMONTH(P1017,0)))), "")</f>
        <v/>
      </c>
      <c r="Y1017" t="str" cm="1">
        <f t="array" ref="Y1017">IF(AND(P1017&lt;&gt;"", P1017&gt;=DATE(YEAR(P1017),MONTH(P1017),1), SUMIFS($K:$K, $C:$C, C1017, $P:$P, "&gt;="&amp;DATE(YEAR(P1017),MONTH(P1017),1), $P:$P, "&lt;="&amp;EOMONTH(P1017,0))&gt;10), _xlfn.TEXTJOIN(", ", TRUE, _xlfn._xlws.FILTER($S:$S, ($C:$C=C1017) * ($P:$P&gt;=DATE(YEAR(P1017),MONTH(P1017),1)) * ($P:$P&lt;=EOMONTH(P1017,0)))), "")</f>
        <v/>
      </c>
    </row>
    <row r="1018" spans="1:25" x14ac:dyDescent="0.25">
      <c r="A1018" s="83">
        <v>1011</v>
      </c>
      <c r="B1018" s="111" t="s">
        <v>26038</v>
      </c>
      <c r="C1018" s="159" t="str">
        <f>_xlfn.XLOOKUP(D1018,[1]!Data[CEDULA],[1]!Data[Nombre Completo],"No Existe",0,1)</f>
        <v>YEFRI JAVIER ROMERO VASQUEZ</v>
      </c>
      <c r="D1018" s="162">
        <v>1043667569</v>
      </c>
      <c r="E1018" s="139">
        <f>IFERROR(_xlfn.NUMBERVALUE(Data[[#This Row],[CEDULA ]],",","."),_xlfn.NUMBERVALUE(Data[[#This Row],[CEDULA ]],".",","))</f>
        <v>1043667569</v>
      </c>
      <c r="F1018" s="139" t="str">
        <f>_xlfn.XLOOKUP(E1018,[1]!Data[CEDULA],[1]!Data[CARGO],"No Existe",0,1)</f>
        <v>SUPERNUMERARIO(A)</v>
      </c>
      <c r="G1018" s="11" t="str">
        <f>_xlfn.XLOOKUP(E1018,[1]!Data[CEDULA],[1]!Data[EMPRESA DONDE PRESTA SERVICIO],"No Existe",0,1)</f>
        <v>COMFAMILIAR ATLANTICO</v>
      </c>
      <c r="H1018" s="11" t="str">
        <f>_xlfn.XLOOKUP(E1018,[1]!Data[CEDULA],[1]!Data[UBICACIÓN],"No Existe",0,1)</f>
        <v>SEDE NORTE</v>
      </c>
      <c r="I1018" s="11" t="s">
        <v>25912</v>
      </c>
      <c r="J1018" s="111" t="str">
        <f>UPPER(TEXT(Data[[#This Row],[F. INICIO]],"mmmm"))</f>
        <v>OCTUBRE</v>
      </c>
      <c r="K1018" s="13">
        <v>2</v>
      </c>
      <c r="L1018" s="11" t="s">
        <v>5</v>
      </c>
      <c r="M1018" s="11" t="s">
        <v>25630</v>
      </c>
      <c r="N1018" s="141" t="str">
        <f>_xlfn.XLOOKUP(D1018,[1]!Data[CEDULA],[1]!Data[EPS/SURA],"No Existe",0,1)</f>
        <v>SALUDVIDA E.P.S.</v>
      </c>
      <c r="O1018" s="5">
        <f>YEAR(Data[[#This Row],[F. INICIO]])</f>
        <v>2016</v>
      </c>
      <c r="P1018" s="26">
        <v>42659</v>
      </c>
      <c r="Q1018" s="7">
        <v>42660</v>
      </c>
      <c r="R1018" s="24" t="s">
        <v>9886</v>
      </c>
      <c r="S1018" s="92" t="str">
        <f>IF(Data[[#This Row],[TIPO DE INCAPACIDAD]]="LICENCIA DE PATERNIDAD","Licencia de paternidad",IF(Data[[#This Row],[TIPO DE INCAPACIDAD]]="LICENCIA DE LUTO","Licencia de Luto",_xlfn.IFNA(VLOOKUP(R1018,'CIE-10 PARA RIPS'!$A$6:B14183,2,0),"No especificado")))</f>
        <v>Cefalea debida a tension</v>
      </c>
      <c r="T1018" t="str">
        <f>IF(P1018&lt;&gt;"", IF(P1018&gt;0, IF(P1018&lt;=DATE(YEAR(P1018),MONTH(P1018),DAY(P1018)), IF(P1018&gt;=DATE(YEAR(P1018),MONTH(P1018),1), IF(K1018&gt;10, C1018, IF(SUMIFS($K:$K, $C:$C, C1018, $P:$P, "&gt;="&amp;DATE(YEAR(P1018),MONTH(P1018),1), $P:$P, "&lt;="&amp;EOMONTH(P1018,0))&gt;10, C1018, "")), ""))), "")</f>
        <v/>
      </c>
      <c r="U1018" t="str">
        <f>IF(AND(P1018&lt;&gt;"", P1018&gt;=DATE(YEAR(P1018),MONTH(P1018),1), SUMIFS($K:$K, $C:$C, C1018, $P:$P, "&gt;="&amp;DATE(YEAR(P1018),MONTH(P1018),1), $P:$P, "&lt;="&amp;EOMONTH(P1018,0))&gt;10), K1018, "")</f>
        <v/>
      </c>
      <c r="V1018" t="str">
        <f>IF(AND(P1018&lt;&gt;"", P1018&gt;=DATE(YEAR(P1018),MONTH(P1018),1), SUMIFS($K:$K, $C:$C, C1018, $P:$P, "&gt;="&amp;DATE(YEAR(P1018),MONTH(P1018),1), $P:$P, "&lt;="&amp;EOMONTH(P1018,0))&gt;10), YEAR(P1018), "")</f>
        <v/>
      </c>
      <c r="W1018" t="str">
        <f>IF(AND(P1018&lt;&gt;"", P1018&gt;=DATE(YEAR(P1018),MONTH(P1018),1), SUMIFS($K:$K, $C:$C, C1018, $P:$P, "&gt;="&amp;DATE(YEAR(P1018),MONTH(P1018),1), $P:$P, "&lt;="&amp;EOMONTH(P1018,0))&gt;10), TEXT(P1018, "MMMM"), "")</f>
        <v/>
      </c>
      <c r="X1018" t="str" cm="1">
        <f t="array" ref="X1018">IF(AND(P1018&lt;&gt;"", P1018&gt;=DATE(YEAR(P1018),MONTH(P1018),1), SUMIFS($K:$K, $C:$C, C1018, $P:$P, "&gt;="&amp;DATE(YEAR(P1018),MONTH(P1018),1), $P:$P, "&lt;="&amp;EOMONTH(P1018,0))&gt;10), _xlfn.TEXTJOIN(", ", TRUE, _xlfn._xlws.FILTER($R:$R, ($C:$C=C1018) * ($P:$P&gt;=DATE(YEAR(P1018),MONTH(P1018),1)) * ($P:$P&lt;=EOMONTH(P1018,0)))), "")</f>
        <v/>
      </c>
      <c r="Y1018" t="str" cm="1">
        <f t="array" ref="Y1018">IF(AND(P1018&lt;&gt;"", P1018&gt;=DATE(YEAR(P1018),MONTH(P1018),1), SUMIFS($K:$K, $C:$C, C1018, $P:$P, "&gt;="&amp;DATE(YEAR(P1018),MONTH(P1018),1), $P:$P, "&lt;="&amp;EOMONTH(P1018,0))&gt;10), _xlfn.TEXTJOIN(", ", TRUE, _xlfn._xlws.FILTER($S:$S, ($C:$C=C1018) * ($P:$P&gt;=DATE(YEAR(P1018),MONTH(P1018),1)) * ($P:$P&lt;=EOMONTH(P1018,0)))), "")</f>
        <v/>
      </c>
    </row>
    <row r="1019" spans="1:25" x14ac:dyDescent="0.25">
      <c r="A1019" s="83">
        <v>1012</v>
      </c>
      <c r="B1019" s="111" t="s">
        <v>26038</v>
      </c>
      <c r="C1019" s="159" t="str">
        <f>_xlfn.XLOOKUP(D1019,[1]!Data[CEDULA],[1]!Data[Nombre Completo],"No Existe",0,1)</f>
        <v>BRYAN JOEL AREVALO MENDOZA</v>
      </c>
      <c r="D1019" s="162">
        <v>1143136199</v>
      </c>
      <c r="E1019" s="139">
        <f>IFERROR(_xlfn.NUMBERVALUE(Data[[#This Row],[CEDULA ]],",","."),_xlfn.NUMBERVALUE(Data[[#This Row],[CEDULA ]],".",","))</f>
        <v>1143136199</v>
      </c>
      <c r="F1019" s="139" t="str">
        <f>_xlfn.XLOOKUP(E1019,[1]!Data[CEDULA],[1]!Data[CARGO],"No Existe",0,1)</f>
        <v>AUXILIAR DE COBRANZAS</v>
      </c>
      <c r="G1019" s="11" t="str">
        <f>_xlfn.XLOOKUP(E1019,[1]!Data[CEDULA],[1]!Data[EMPRESA DONDE PRESTA SERVICIO],"No Existe",0,1)</f>
        <v>COMFAMILIAR ATLANTICO</v>
      </c>
      <c r="H1019" s="11" t="str">
        <f>_xlfn.XLOOKUP(E1019,[1]!Data[CEDULA],[1]!Data[UBICACIÓN],"No Existe",0,1)</f>
        <v>SUBSIDIO</v>
      </c>
      <c r="I1019" s="11" t="s">
        <v>25912</v>
      </c>
      <c r="J1019" s="111" t="str">
        <f>UPPER(TEXT(Data[[#This Row],[F. INICIO]],"mmmm"))</f>
        <v>SEPTIEMBRE</v>
      </c>
      <c r="K1019" s="13">
        <v>1</v>
      </c>
      <c r="L1019" s="11" t="s">
        <v>5</v>
      </c>
      <c r="M1019" s="11" t="s">
        <v>25630</v>
      </c>
      <c r="N1019" s="141" t="str">
        <f>_xlfn.XLOOKUP(D1019,[1]!Data[CEDULA],[1]!Data[EPS/SURA],"No Existe",0,1)</f>
        <v>EPS/SURA</v>
      </c>
      <c r="O1019" s="5">
        <f>YEAR(Data[[#This Row],[F. INICIO]])</f>
        <v>2016</v>
      </c>
      <c r="P1019" s="26">
        <v>42626</v>
      </c>
      <c r="Q1019" s="7">
        <v>42626</v>
      </c>
      <c r="R1019" s="11" t="s">
        <v>7682</v>
      </c>
      <c r="S1019" s="92" t="str">
        <f>IF(Data[[#This Row],[TIPO DE INCAPACIDAD]]="LICENCIA DE PATERNIDAD","Licencia de paternidad",IF(Data[[#This Row],[TIPO DE INCAPACIDAD]]="LICENCIA DE LUTO","Licencia de Luto",_xlfn.IFNA(VLOOKUP(R1019,'CIE-10 PARA RIPS'!$A$6:B14184,2,0),"No especificado")))</f>
        <v>Lumbago no especificado</v>
      </c>
      <c r="T1019" t="str">
        <f>IF(P1019&lt;&gt;"", IF(P1019&gt;0, IF(P1019&lt;=DATE(YEAR(P1019),MONTH(P1019),DAY(P1019)), IF(P1019&gt;=DATE(YEAR(P1019),MONTH(P1019),1), IF(K1019&gt;10, C1019, IF(SUMIFS($K:$K, $C:$C, C1019, $P:$P, "&gt;="&amp;DATE(YEAR(P1019),MONTH(P1019),1), $P:$P, "&lt;="&amp;EOMONTH(P1019,0))&gt;10, C1019, "")), ""))), "")</f>
        <v/>
      </c>
      <c r="U1019" t="str">
        <f>IF(AND(P1019&lt;&gt;"", P1019&gt;=DATE(YEAR(P1019),MONTH(P1019),1), SUMIFS($K:$K, $C:$C, C1019, $P:$P, "&gt;="&amp;DATE(YEAR(P1019),MONTH(P1019),1), $P:$P, "&lt;="&amp;EOMONTH(P1019,0))&gt;10), K1019, "")</f>
        <v/>
      </c>
      <c r="V1019" t="str">
        <f>IF(AND(P1019&lt;&gt;"", P1019&gt;=DATE(YEAR(P1019),MONTH(P1019),1), SUMIFS($K:$K, $C:$C, C1019, $P:$P, "&gt;="&amp;DATE(YEAR(P1019),MONTH(P1019),1), $P:$P, "&lt;="&amp;EOMONTH(P1019,0))&gt;10), YEAR(P1019), "")</f>
        <v/>
      </c>
      <c r="W1019" t="str">
        <f>IF(AND(P1019&lt;&gt;"", P1019&gt;=DATE(YEAR(P1019),MONTH(P1019),1), SUMIFS($K:$K, $C:$C, C1019, $P:$P, "&gt;="&amp;DATE(YEAR(P1019),MONTH(P1019),1), $P:$P, "&lt;="&amp;EOMONTH(P1019,0))&gt;10), TEXT(P1019, "MMMM"), "")</f>
        <v/>
      </c>
      <c r="X1019" t="str" cm="1">
        <f t="array" ref="X1019">IF(AND(P1019&lt;&gt;"", P1019&gt;=DATE(YEAR(P1019),MONTH(P1019),1), SUMIFS($K:$K, $C:$C, C1019, $P:$P, "&gt;="&amp;DATE(YEAR(P1019),MONTH(P1019),1), $P:$P, "&lt;="&amp;EOMONTH(P1019,0))&gt;10), _xlfn.TEXTJOIN(", ", TRUE, _xlfn._xlws.FILTER($R:$R, ($C:$C=C1019) * ($P:$P&gt;=DATE(YEAR(P1019),MONTH(P1019),1)) * ($P:$P&lt;=EOMONTH(P1019,0)))), "")</f>
        <v/>
      </c>
      <c r="Y1019" t="str" cm="1">
        <f t="array" ref="Y1019">IF(AND(P1019&lt;&gt;"", P1019&gt;=DATE(YEAR(P1019),MONTH(P1019),1), SUMIFS($K:$K, $C:$C, C1019, $P:$P, "&gt;="&amp;DATE(YEAR(P1019),MONTH(P1019),1), $P:$P, "&lt;="&amp;EOMONTH(P1019,0))&gt;10), _xlfn.TEXTJOIN(", ", TRUE, _xlfn._xlws.FILTER($S:$S, ($C:$C=C1019) * ($P:$P&gt;=DATE(YEAR(P1019),MONTH(P1019),1)) * ($P:$P&lt;=EOMONTH(P1019,0)))), "")</f>
        <v/>
      </c>
    </row>
    <row r="1020" spans="1:25" x14ac:dyDescent="0.25">
      <c r="A1020" s="83">
        <v>1013</v>
      </c>
      <c r="B1020" s="111" t="s">
        <v>26038</v>
      </c>
      <c r="C1020" s="159" t="str">
        <f>_xlfn.XLOOKUP(D1020,[1]!Data[CEDULA],[1]!Data[Nombre Completo],"No Existe",0,1)</f>
        <v>ALICIA ESTHER VASQUEZ YEPES</v>
      </c>
      <c r="D1020" s="162">
        <v>1140853573</v>
      </c>
      <c r="E1020" s="139">
        <f>IFERROR(_xlfn.NUMBERVALUE(Data[[#This Row],[CEDULA ]],",","."),_xlfn.NUMBERVALUE(Data[[#This Row],[CEDULA ]],".",","))</f>
        <v>1140853573</v>
      </c>
      <c r="F1020" s="139" t="str">
        <f>_xlfn.XLOOKUP(E1020,[1]!Data[CEDULA],[1]!Data[CARGO],"No Existe",0,1)</f>
        <v>ASESOR COMERCIAL</v>
      </c>
      <c r="G1020" s="11" t="str">
        <f>_xlfn.XLOOKUP(E1020,[1]!Data[CEDULA],[1]!Data[EMPRESA DONDE PRESTA SERVICIO],"No Existe",0,1)</f>
        <v>COMFAMILIAR ATLANTICO</v>
      </c>
      <c r="H1020" s="11" t="str">
        <f>_xlfn.XLOOKUP(E1020,[1]!Data[CEDULA],[1]!Data[UBICACIÓN],"No Existe",0,1)</f>
        <v>C. ATENCION VIA 40</v>
      </c>
      <c r="I1020" s="11" t="s">
        <v>25911</v>
      </c>
      <c r="J1020" s="111" t="str">
        <f>UPPER(TEXT(Data[[#This Row],[F. INICIO]],"mmmm"))</f>
        <v>SEPTIEMBRE</v>
      </c>
      <c r="K1020" s="13">
        <v>2</v>
      </c>
      <c r="L1020" s="11" t="s">
        <v>5</v>
      </c>
      <c r="M1020" s="11" t="s">
        <v>25630</v>
      </c>
      <c r="N1020" s="141" t="str">
        <f>_xlfn.XLOOKUP(D1020,[1]!Data[CEDULA],[1]!Data[EPS/SURA],"No Existe",0,1)</f>
        <v>EPS/SURA</v>
      </c>
      <c r="O1020" s="5">
        <f>YEAR(Data[[#This Row],[F. INICIO]])</f>
        <v>2016</v>
      </c>
      <c r="P1020" s="26">
        <v>42626</v>
      </c>
      <c r="Q1020" s="7">
        <v>42627</v>
      </c>
      <c r="R1020" s="11" t="s">
        <v>9642</v>
      </c>
      <c r="S1020" s="92" t="str">
        <f>IF(Data[[#This Row],[TIPO DE INCAPACIDAD]]="LICENCIA DE PATERNIDAD","Licencia de paternidad",IF(Data[[#This Row],[TIPO DE INCAPACIDAD]]="LICENCIA DE LUTO","Licencia de Luto",_xlfn.IFNA(VLOOKUP(R1020,'CIE-10 PARA RIPS'!$A$6:B14185,2,0),"No especificado")))</f>
        <v>Conjuntivitis mucopurulenta</v>
      </c>
      <c r="T1020" t="str">
        <f>IF(P1020&lt;&gt;"", IF(P1020&gt;0, IF(P1020&lt;=DATE(YEAR(P1020),MONTH(P1020),DAY(P1020)), IF(P1020&gt;=DATE(YEAR(P1020),MONTH(P1020),1), IF(K1020&gt;10, C1020, IF(SUMIFS($K:$K, $C:$C, C1020, $P:$P, "&gt;="&amp;DATE(YEAR(P1020),MONTH(P1020),1), $P:$P, "&lt;="&amp;EOMONTH(P1020,0))&gt;10, C1020, "")), ""))), "")</f>
        <v/>
      </c>
      <c r="U1020" t="str">
        <f>IF(AND(P1020&lt;&gt;"", P1020&gt;=DATE(YEAR(P1020),MONTH(P1020),1), SUMIFS($K:$K, $C:$C, C1020, $P:$P, "&gt;="&amp;DATE(YEAR(P1020),MONTH(P1020),1), $P:$P, "&lt;="&amp;EOMONTH(P1020,0))&gt;10), K1020, "")</f>
        <v/>
      </c>
      <c r="V1020" t="str">
        <f>IF(AND(P1020&lt;&gt;"", P1020&gt;=DATE(YEAR(P1020),MONTH(P1020),1), SUMIFS($K:$K, $C:$C, C1020, $P:$P, "&gt;="&amp;DATE(YEAR(P1020),MONTH(P1020),1), $P:$P, "&lt;="&amp;EOMONTH(P1020,0))&gt;10), YEAR(P1020), "")</f>
        <v/>
      </c>
      <c r="W1020" t="str">
        <f>IF(AND(P1020&lt;&gt;"", P1020&gt;=DATE(YEAR(P1020),MONTH(P1020),1), SUMIFS($K:$K, $C:$C, C1020, $P:$P, "&gt;="&amp;DATE(YEAR(P1020),MONTH(P1020),1), $P:$P, "&lt;="&amp;EOMONTH(P1020,0))&gt;10), TEXT(P1020, "MMMM"), "")</f>
        <v/>
      </c>
      <c r="X1020" t="str" cm="1">
        <f t="array" ref="X1020">IF(AND(P1020&lt;&gt;"", P1020&gt;=DATE(YEAR(P1020),MONTH(P1020),1), SUMIFS($K:$K, $C:$C, C1020, $P:$P, "&gt;="&amp;DATE(YEAR(P1020),MONTH(P1020),1), $P:$P, "&lt;="&amp;EOMONTH(P1020,0))&gt;10), _xlfn.TEXTJOIN(", ", TRUE, _xlfn._xlws.FILTER($R:$R, ($C:$C=C1020) * ($P:$P&gt;=DATE(YEAR(P1020),MONTH(P1020),1)) * ($P:$P&lt;=EOMONTH(P1020,0)))), "")</f>
        <v/>
      </c>
      <c r="Y1020" t="str" cm="1">
        <f t="array" ref="Y1020">IF(AND(P1020&lt;&gt;"", P1020&gt;=DATE(YEAR(P1020),MONTH(P1020),1), SUMIFS($K:$K, $C:$C, C1020, $P:$P, "&gt;="&amp;DATE(YEAR(P1020),MONTH(P1020),1), $P:$P, "&lt;="&amp;EOMONTH(P1020,0))&gt;10), _xlfn.TEXTJOIN(", ", TRUE, _xlfn._xlws.FILTER($S:$S, ($C:$C=C1020) * ($P:$P&gt;=DATE(YEAR(P1020),MONTH(P1020),1)) * ($P:$P&lt;=EOMONTH(P1020,0)))), "")</f>
        <v/>
      </c>
    </row>
    <row r="1021" spans="1:25" x14ac:dyDescent="0.25">
      <c r="A1021" s="83">
        <v>1014</v>
      </c>
      <c r="B1021" s="111" t="s">
        <v>26038</v>
      </c>
      <c r="C1021" s="159" t="str">
        <f>_xlfn.XLOOKUP(D1021,[1]!Data[CEDULA],[1]!Data[Nombre Completo],"No Existe",0,1)</f>
        <v>FRANCISCO JAVIER BARRIOS CABRERA</v>
      </c>
      <c r="D1021" s="162">
        <v>72282718</v>
      </c>
      <c r="E1021" s="139">
        <f>IFERROR(_xlfn.NUMBERVALUE(Data[[#This Row],[CEDULA ]],",","."),_xlfn.NUMBERVALUE(Data[[#This Row],[CEDULA ]],".",","))</f>
        <v>72282718</v>
      </c>
      <c r="F1021" s="139" t="str">
        <f>_xlfn.XLOOKUP(E1021,[1]!Data[CEDULA],[1]!Data[CARGO],"No Existe",0,1)</f>
        <v>AUXILIAR DE BODEGA</v>
      </c>
      <c r="G1021" s="11" t="str">
        <f>_xlfn.XLOOKUP(E1021,[1]!Data[CEDULA],[1]!Data[EMPRESA DONDE PRESTA SERVICIO],"No Existe",0,1)</f>
        <v>COMFAMILIAR ATLANTICO</v>
      </c>
      <c r="H1021" s="11" t="str">
        <f>_xlfn.XLOOKUP(E1021,[1]!Data[CEDULA],[1]!Data[UBICACIÓN],"No Existe",0,1)</f>
        <v>SERVICIOS GENERALES</v>
      </c>
      <c r="I1021" s="11" t="s">
        <v>25912</v>
      </c>
      <c r="J1021" s="111" t="str">
        <f>UPPER(TEXT(Data[[#This Row],[F. INICIO]],"mmmm"))</f>
        <v>FEBRERO</v>
      </c>
      <c r="K1021" s="13">
        <v>1</v>
      </c>
      <c r="L1021" s="11" t="s">
        <v>5</v>
      </c>
      <c r="M1021" s="11" t="s">
        <v>25630</v>
      </c>
      <c r="N1021" s="141" t="str">
        <f>_xlfn.XLOOKUP(D1021,[1]!Data[CEDULA],[1]!Data[EPS/SURA],"No Existe",0,1)</f>
        <v>SALUD TOTAL</v>
      </c>
      <c r="O1021" s="5">
        <f>YEAR(Data[[#This Row],[F. INICIO]])</f>
        <v>2016</v>
      </c>
      <c r="P1021" s="26">
        <v>42423</v>
      </c>
      <c r="Q1021" s="7">
        <v>42423</v>
      </c>
      <c r="R1021" s="11" t="s">
        <v>8461</v>
      </c>
      <c r="S1021" s="92" t="str">
        <f>IF(Data[[#This Row],[TIPO DE INCAPACIDAD]]="LICENCIA DE PATERNIDAD","Licencia de paternidad",IF(Data[[#This Row],[TIPO DE INCAPACIDAD]]="LICENCIA DE LUTO","Licencia de Luto",_xlfn.IFNA(VLOOKUP(R1021,'CIE-10 PARA RIPS'!$A$6:B14186,2,0),"No especificado")))</f>
        <v>Enfermedades del sistema digestivo Colon Irritable</v>
      </c>
      <c r="T1021" t="str">
        <f>IF(P1021&lt;&gt;"", IF(P1021&gt;0, IF(P1021&lt;=DATE(YEAR(P1021),MONTH(P1021),DAY(P1021)), IF(P1021&gt;=DATE(YEAR(P1021),MONTH(P1021),1), IF(K1021&gt;10, C1021, IF(SUMIFS($K:$K, $C:$C, C1021, $P:$P, "&gt;="&amp;DATE(YEAR(P1021),MONTH(P1021),1), $P:$P, "&lt;="&amp;EOMONTH(P1021,0))&gt;10, C1021, "")), ""))), "")</f>
        <v/>
      </c>
      <c r="U1021" t="str">
        <f>IF(AND(P1021&lt;&gt;"", P1021&gt;=DATE(YEAR(P1021),MONTH(P1021),1), SUMIFS($K:$K, $C:$C, C1021, $P:$P, "&gt;="&amp;DATE(YEAR(P1021),MONTH(P1021),1), $P:$P, "&lt;="&amp;EOMONTH(P1021,0))&gt;10), K1021, "")</f>
        <v/>
      </c>
      <c r="V1021" t="str">
        <f>IF(AND(P1021&lt;&gt;"", P1021&gt;=DATE(YEAR(P1021),MONTH(P1021),1), SUMIFS($K:$K, $C:$C, C1021, $P:$P, "&gt;="&amp;DATE(YEAR(P1021),MONTH(P1021),1), $P:$P, "&lt;="&amp;EOMONTH(P1021,0))&gt;10), YEAR(P1021), "")</f>
        <v/>
      </c>
      <c r="W1021" t="str">
        <f>IF(AND(P1021&lt;&gt;"", P1021&gt;=DATE(YEAR(P1021),MONTH(P1021),1), SUMIFS($K:$K, $C:$C, C1021, $P:$P, "&gt;="&amp;DATE(YEAR(P1021),MONTH(P1021),1), $P:$P, "&lt;="&amp;EOMONTH(P1021,0))&gt;10), TEXT(P1021, "MMMM"), "")</f>
        <v/>
      </c>
      <c r="X1021" t="str" cm="1">
        <f t="array" ref="X1021">IF(AND(P1021&lt;&gt;"", P1021&gt;=DATE(YEAR(P1021),MONTH(P1021),1), SUMIFS($K:$K, $C:$C, C1021, $P:$P, "&gt;="&amp;DATE(YEAR(P1021),MONTH(P1021),1), $P:$P, "&lt;="&amp;EOMONTH(P1021,0))&gt;10), _xlfn.TEXTJOIN(", ", TRUE, _xlfn._xlws.FILTER($R:$R, ($C:$C=C1021) * ($P:$P&gt;=DATE(YEAR(P1021),MONTH(P1021),1)) * ($P:$P&lt;=EOMONTH(P1021,0)))), "")</f>
        <v/>
      </c>
      <c r="Y1021" t="str" cm="1">
        <f t="array" ref="Y1021">IF(AND(P1021&lt;&gt;"", P1021&gt;=DATE(YEAR(P1021),MONTH(P1021),1), SUMIFS($K:$K, $C:$C, C1021, $P:$P, "&gt;="&amp;DATE(YEAR(P1021),MONTH(P1021),1), $P:$P, "&lt;="&amp;EOMONTH(P1021,0))&gt;10), _xlfn.TEXTJOIN(", ", TRUE, _xlfn._xlws.FILTER($S:$S, ($C:$C=C1021) * ($P:$P&gt;=DATE(YEAR(P1021),MONTH(P1021),1)) * ($P:$P&lt;=EOMONTH(P1021,0)))), "")</f>
        <v/>
      </c>
    </row>
    <row r="1022" spans="1:25" x14ac:dyDescent="0.25">
      <c r="A1022" s="83">
        <v>1015</v>
      </c>
      <c r="B1022" s="111" t="s">
        <v>26038</v>
      </c>
      <c r="C1022" s="159" t="str">
        <f>_xlfn.XLOOKUP(D1022,[1]!Data[CEDULA],[1]!Data[Nombre Completo],"No Existe",0,1)</f>
        <v>ANDREA PATRICIA AGUIRRE ARAMBULA</v>
      </c>
      <c r="D1022" s="162">
        <v>1129576507</v>
      </c>
      <c r="E1022" s="139">
        <f>IFERROR(_xlfn.NUMBERVALUE(Data[[#This Row],[CEDULA ]],",","."),_xlfn.NUMBERVALUE(Data[[#This Row],[CEDULA ]],".",","))</f>
        <v>1129576507</v>
      </c>
      <c r="F1022" s="139" t="str">
        <f>_xlfn.XLOOKUP(E1022,[1]!Data[CEDULA],[1]!Data[CARGO],"No Existe",0,1)</f>
        <v>SUPERNUMERARIO(A)</v>
      </c>
      <c r="G1022" s="11" t="str">
        <f>_xlfn.XLOOKUP(E1022,[1]!Data[CEDULA],[1]!Data[EMPRESA DONDE PRESTA SERVICIO],"No Existe",0,1)</f>
        <v>COMFAMILIAR ATLANTICO</v>
      </c>
      <c r="H1022" s="11" t="str">
        <f>_xlfn.XLOOKUP(E1022,[1]!Data[CEDULA],[1]!Data[UBICACIÓN],"No Existe",0,1)</f>
        <v>SEDE NORTE</v>
      </c>
      <c r="I1022" s="11" t="s">
        <v>25911</v>
      </c>
      <c r="J1022" s="111" t="str">
        <f>UPPER(TEXT(Data[[#This Row],[F. INICIO]],"mmmm"))</f>
        <v>FEBRERO</v>
      </c>
      <c r="K1022" s="13">
        <v>2</v>
      </c>
      <c r="L1022" s="11" t="s">
        <v>5</v>
      </c>
      <c r="M1022" s="11" t="s">
        <v>25630</v>
      </c>
      <c r="N1022" s="141" t="str">
        <f>_xlfn.XLOOKUP(D1022,[1]!Data[CEDULA],[1]!Data[EPS/SURA],"No Existe",0,1)</f>
        <v>EPS/SURA</v>
      </c>
      <c r="O1022" s="5">
        <f>YEAR(Data[[#This Row],[F. INICIO]])</f>
        <v>2016</v>
      </c>
      <c r="P1022" s="26">
        <v>42423</v>
      </c>
      <c r="Q1022" s="7">
        <v>42424</v>
      </c>
      <c r="R1022" s="11" t="s">
        <v>7679</v>
      </c>
      <c r="S1022" s="92" t="str">
        <f>IF(Data[[#This Row],[TIPO DE INCAPACIDAD]]="LICENCIA DE PATERNIDAD","Licencia de paternidad",IF(Data[[#This Row],[TIPO DE INCAPACIDAD]]="LICENCIA DE LUTO","Licencia de Luto",_xlfn.IFNA(VLOOKUP(R1022,'CIE-10 PARA RIPS'!$A$6:B14187,2,0),"No especificado")))</f>
        <v>Dorsalgia, no especificada</v>
      </c>
      <c r="T1022" t="str">
        <f>IF(P1022&lt;&gt;"", IF(P1022&gt;0, IF(P1022&lt;=DATE(YEAR(P1022),MONTH(P1022),DAY(P1022)), IF(P1022&gt;=DATE(YEAR(P1022),MONTH(P1022),1), IF(K1022&gt;10, C1022, IF(SUMIFS($K:$K, $C:$C, C1022, $P:$P, "&gt;="&amp;DATE(YEAR(P1022),MONTH(P1022),1), $P:$P, "&lt;="&amp;EOMONTH(P1022,0))&gt;10, C1022, "")), ""))), "")</f>
        <v/>
      </c>
      <c r="U1022" t="str">
        <f>IF(AND(P1022&lt;&gt;"", P1022&gt;=DATE(YEAR(P1022),MONTH(P1022),1), SUMIFS($K:$K, $C:$C, C1022, $P:$P, "&gt;="&amp;DATE(YEAR(P1022),MONTH(P1022),1), $P:$P, "&lt;="&amp;EOMONTH(P1022,0))&gt;10), K1022, "")</f>
        <v/>
      </c>
      <c r="V1022" t="str">
        <f>IF(AND(P1022&lt;&gt;"", P1022&gt;=DATE(YEAR(P1022),MONTH(P1022),1), SUMIFS($K:$K, $C:$C, C1022, $P:$P, "&gt;="&amp;DATE(YEAR(P1022),MONTH(P1022),1), $P:$P, "&lt;="&amp;EOMONTH(P1022,0))&gt;10), YEAR(P1022), "")</f>
        <v/>
      </c>
      <c r="W1022" t="str">
        <f>IF(AND(P1022&lt;&gt;"", P1022&gt;=DATE(YEAR(P1022),MONTH(P1022),1), SUMIFS($K:$K, $C:$C, C1022, $P:$P, "&gt;="&amp;DATE(YEAR(P1022),MONTH(P1022),1), $P:$P, "&lt;="&amp;EOMONTH(P1022,0))&gt;10), TEXT(P1022, "MMMM"), "")</f>
        <v/>
      </c>
      <c r="X1022" t="str" cm="1">
        <f t="array" ref="X1022">IF(AND(P1022&lt;&gt;"", P1022&gt;=DATE(YEAR(P1022),MONTH(P1022),1), SUMIFS($K:$K, $C:$C, C1022, $P:$P, "&gt;="&amp;DATE(YEAR(P1022),MONTH(P1022),1), $P:$P, "&lt;="&amp;EOMONTH(P1022,0))&gt;10), _xlfn.TEXTJOIN(", ", TRUE, _xlfn._xlws.FILTER($R:$R, ($C:$C=C1022) * ($P:$P&gt;=DATE(YEAR(P1022),MONTH(P1022),1)) * ($P:$P&lt;=EOMONTH(P1022,0)))), "")</f>
        <v/>
      </c>
      <c r="Y1022" t="str" cm="1">
        <f t="array" ref="Y1022">IF(AND(P1022&lt;&gt;"", P1022&gt;=DATE(YEAR(P1022),MONTH(P1022),1), SUMIFS($K:$K, $C:$C, C1022, $P:$P, "&gt;="&amp;DATE(YEAR(P1022),MONTH(P1022),1), $P:$P, "&lt;="&amp;EOMONTH(P1022,0))&gt;10), _xlfn.TEXTJOIN(", ", TRUE, _xlfn._xlws.FILTER($S:$S, ($C:$C=C1022) * ($P:$P&gt;=DATE(YEAR(P1022),MONTH(P1022),1)) * ($P:$P&lt;=EOMONTH(P1022,0)))), "")</f>
        <v/>
      </c>
    </row>
    <row r="1023" spans="1:25" x14ac:dyDescent="0.25">
      <c r="A1023" s="83">
        <v>1016</v>
      </c>
      <c r="B1023" s="111" t="s">
        <v>26038</v>
      </c>
      <c r="C1023" s="159" t="str">
        <f>_xlfn.XLOOKUP(D1023,[1]!Data[CEDULA],[1]!Data[Nombre Completo],"No Existe",0,1)</f>
        <v>VIVIANA DEL PILAR GOMEZ CASTAÑO</v>
      </c>
      <c r="D1023" s="162">
        <v>55233742</v>
      </c>
      <c r="E1023" s="139">
        <f>IFERROR(_xlfn.NUMBERVALUE(Data[[#This Row],[CEDULA ]],",","."),_xlfn.NUMBERVALUE(Data[[#This Row],[CEDULA ]],".",","))</f>
        <v>55233742</v>
      </c>
      <c r="F1023" s="139" t="str">
        <f>_xlfn.XLOOKUP(E1023,[1]!Data[CEDULA],[1]!Data[CARGO],"No Existe",0,1)</f>
        <v>COLABORADOR</v>
      </c>
      <c r="G1023" s="11" t="str">
        <f>_xlfn.XLOOKUP(E1023,[1]!Data[CEDULA],[1]!Data[EMPRESA DONDE PRESTA SERVICIO],"No Existe",0,1)</f>
        <v>COMFAMILIAR ATLANTICO</v>
      </c>
      <c r="H1023" s="11" t="str">
        <f>_xlfn.XLOOKUP(E1023,[1]!Data[CEDULA],[1]!Data[UBICACIÓN],"No Existe",0,1)</f>
        <v>CLUB SOCIAL</v>
      </c>
      <c r="I1023" s="11" t="s">
        <v>25911</v>
      </c>
      <c r="J1023" s="111" t="str">
        <f>UPPER(TEXT(Data[[#This Row],[F. INICIO]],"mmmm"))</f>
        <v>FEBRERO</v>
      </c>
      <c r="K1023" s="13">
        <v>2</v>
      </c>
      <c r="L1023" s="11" t="s">
        <v>5</v>
      </c>
      <c r="M1023" s="11" t="s">
        <v>25630</v>
      </c>
      <c r="N1023" s="141" t="str">
        <f>_xlfn.XLOOKUP(D1023,[1]!Data[CEDULA],[1]!Data[EPS/SURA],"No Existe",0,1)</f>
        <v>E.P.S SANITAS</v>
      </c>
      <c r="O1023" s="5">
        <f>YEAR(Data[[#This Row],[F. INICIO]])</f>
        <v>2016</v>
      </c>
      <c r="P1023" s="26">
        <v>42426</v>
      </c>
      <c r="Q1023" s="7">
        <v>42427</v>
      </c>
      <c r="R1023" s="11" t="s">
        <v>11923</v>
      </c>
      <c r="S1023" s="92" t="str">
        <f>IF(Data[[#This Row],[TIPO DE INCAPACIDAD]]="LICENCIA DE PATERNIDAD","Licencia de paternidad",IF(Data[[#This Row],[TIPO DE INCAPACIDAD]]="LICENCIA DE LUTO","Licencia de Luto",_xlfn.IFNA(VLOOKUP(R1023,'CIE-10 PARA RIPS'!$A$6:B14188,2,0),"No especificado")))</f>
        <v>Infeccion viral, no especificada</v>
      </c>
      <c r="T1023" t="str">
        <f>IF(P1023&lt;&gt;"", IF(P1023&gt;0, IF(P1023&lt;=DATE(YEAR(P1023),MONTH(P1023),DAY(P1023)), IF(P1023&gt;=DATE(YEAR(P1023),MONTH(P1023),1), IF(K1023&gt;10, C1023, IF(SUMIFS($K:$K, $C:$C, C1023, $P:$P, "&gt;="&amp;DATE(YEAR(P1023),MONTH(P1023),1), $P:$P, "&lt;="&amp;EOMONTH(P1023,0))&gt;10, C1023, "")), ""))), "")</f>
        <v/>
      </c>
      <c r="U1023" t="str">
        <f>IF(AND(P1023&lt;&gt;"", P1023&gt;=DATE(YEAR(P1023),MONTH(P1023),1), SUMIFS($K:$K, $C:$C, C1023, $P:$P, "&gt;="&amp;DATE(YEAR(P1023),MONTH(P1023),1), $P:$P, "&lt;="&amp;EOMONTH(P1023,0))&gt;10), K1023, "")</f>
        <v/>
      </c>
      <c r="V1023" t="str">
        <f>IF(AND(P1023&lt;&gt;"", P1023&gt;=DATE(YEAR(P1023),MONTH(P1023),1), SUMIFS($K:$K, $C:$C, C1023, $P:$P, "&gt;="&amp;DATE(YEAR(P1023),MONTH(P1023),1), $P:$P, "&lt;="&amp;EOMONTH(P1023,0))&gt;10), YEAR(P1023), "")</f>
        <v/>
      </c>
      <c r="W1023" t="str">
        <f>IF(AND(P1023&lt;&gt;"", P1023&gt;=DATE(YEAR(P1023),MONTH(P1023),1), SUMIFS($K:$K, $C:$C, C1023, $P:$P, "&gt;="&amp;DATE(YEAR(P1023),MONTH(P1023),1), $P:$P, "&lt;="&amp;EOMONTH(P1023,0))&gt;10), TEXT(P1023, "MMMM"), "")</f>
        <v/>
      </c>
      <c r="X1023" t="str" cm="1">
        <f t="array" ref="X1023">IF(AND(P1023&lt;&gt;"", P1023&gt;=DATE(YEAR(P1023),MONTH(P1023),1), SUMIFS($K:$K, $C:$C, C1023, $P:$P, "&gt;="&amp;DATE(YEAR(P1023),MONTH(P1023),1), $P:$P, "&lt;="&amp;EOMONTH(P1023,0))&gt;10), _xlfn.TEXTJOIN(", ", TRUE, _xlfn._xlws.FILTER($R:$R, ($C:$C=C1023) * ($P:$P&gt;=DATE(YEAR(P1023),MONTH(P1023),1)) * ($P:$P&lt;=EOMONTH(P1023,0)))), "")</f>
        <v/>
      </c>
      <c r="Y1023" t="str" cm="1">
        <f t="array" ref="Y1023">IF(AND(P1023&lt;&gt;"", P1023&gt;=DATE(YEAR(P1023),MONTH(P1023),1), SUMIFS($K:$K, $C:$C, C1023, $P:$P, "&gt;="&amp;DATE(YEAR(P1023),MONTH(P1023),1), $P:$P, "&lt;="&amp;EOMONTH(P1023,0))&gt;10), _xlfn.TEXTJOIN(", ", TRUE, _xlfn._xlws.FILTER($S:$S, ($C:$C=C1023) * ($P:$P&gt;=DATE(YEAR(P1023),MONTH(P1023),1)) * ($P:$P&lt;=EOMONTH(P1023,0)))), "")</f>
        <v/>
      </c>
    </row>
    <row r="1024" spans="1:25" x14ac:dyDescent="0.25">
      <c r="A1024" s="83">
        <v>1017</v>
      </c>
      <c r="B1024" s="111" t="s">
        <v>26038</v>
      </c>
      <c r="C1024" s="159" t="str">
        <f>_xlfn.XLOOKUP(D1024,[1]!Data[CEDULA],[1]!Data[Nombre Completo],"No Existe",0,1)</f>
        <v>HENRY DAVID CORDERO BLANCO</v>
      </c>
      <c r="D1024" s="162">
        <v>1045688448</v>
      </c>
      <c r="E1024" s="139">
        <f>IFERROR(_xlfn.NUMBERVALUE(Data[[#This Row],[CEDULA ]],",","."),_xlfn.NUMBERVALUE(Data[[#This Row],[CEDULA ]],".",","))</f>
        <v>1045688448</v>
      </c>
      <c r="F1024" s="139" t="str">
        <f>_xlfn.XLOOKUP(E1024,[1]!Data[CEDULA],[1]!Data[CARGO],"No Existe",0,1)</f>
        <v>AUXILIAR</v>
      </c>
      <c r="G1024" s="11" t="str">
        <f>_xlfn.XLOOKUP(E1024,[1]!Data[CEDULA],[1]!Data[EMPRESA DONDE PRESTA SERVICIO],"No Existe",0,1)</f>
        <v>COMFAMILIAR ATLANTICO</v>
      </c>
      <c r="H1024" s="11" t="str">
        <f>_xlfn.XLOOKUP(E1024,[1]!Data[CEDULA],[1]!Data[UBICACIÓN],"No Existe",0,1)</f>
        <v>C. ATENCION VIA 40</v>
      </c>
      <c r="I1024" s="11" t="s">
        <v>25912</v>
      </c>
      <c r="J1024" s="111" t="str">
        <f>UPPER(TEXT(Data[[#This Row],[F. INICIO]],"mmmm"))</f>
        <v>FEBRERO</v>
      </c>
      <c r="K1024" s="13">
        <v>2</v>
      </c>
      <c r="L1024" s="11" t="s">
        <v>5</v>
      </c>
      <c r="M1024" s="11" t="s">
        <v>25630</v>
      </c>
      <c r="N1024" s="141" t="str">
        <f>_xlfn.XLOOKUP(D1024,[1]!Data[CEDULA],[1]!Data[EPS/SURA],"No Existe",0,1)</f>
        <v>CAJACOPI</v>
      </c>
      <c r="O1024" s="5">
        <f>YEAR(Data[[#This Row],[F. INICIO]])</f>
        <v>2016</v>
      </c>
      <c r="P1024" s="26">
        <v>42424</v>
      </c>
      <c r="Q1024" s="7">
        <v>42425</v>
      </c>
      <c r="R1024" s="11" t="s">
        <v>7306</v>
      </c>
      <c r="S1024" s="92" t="str">
        <f>IF(Data[[#This Row],[TIPO DE INCAPACIDAD]]="LICENCIA DE PATERNIDAD","Licencia de paternidad",IF(Data[[#This Row],[TIPO DE INCAPACIDAD]]="LICENCIA DE LUTO","Licencia de Luto",_xlfn.IFNA(VLOOKUP(R1024,'CIE-10 PARA RIPS'!$A$6:B14189,2,0),"No especificado")))</f>
        <v>Calculo urinario, no especificado</v>
      </c>
      <c r="T1024" t="str">
        <f>IF(P1024&lt;&gt;"", IF(P1024&gt;0, IF(P1024&lt;=DATE(YEAR(P1024),MONTH(P1024),DAY(P1024)), IF(P1024&gt;=DATE(YEAR(P1024),MONTH(P1024),1), IF(K1024&gt;10, C1024, IF(SUMIFS($K:$K, $C:$C, C1024, $P:$P, "&gt;="&amp;DATE(YEAR(P1024),MONTH(P1024),1), $P:$P, "&lt;="&amp;EOMONTH(P1024,0))&gt;10, C1024, "")), ""))), "")</f>
        <v/>
      </c>
      <c r="U1024" t="str">
        <f>IF(AND(P1024&lt;&gt;"", P1024&gt;=DATE(YEAR(P1024),MONTH(P1024),1), SUMIFS($K:$K, $C:$C, C1024, $P:$P, "&gt;="&amp;DATE(YEAR(P1024),MONTH(P1024),1), $P:$P, "&lt;="&amp;EOMONTH(P1024,0))&gt;10), K1024, "")</f>
        <v/>
      </c>
      <c r="V1024" t="str">
        <f>IF(AND(P1024&lt;&gt;"", P1024&gt;=DATE(YEAR(P1024),MONTH(P1024),1), SUMIFS($K:$K, $C:$C, C1024, $P:$P, "&gt;="&amp;DATE(YEAR(P1024),MONTH(P1024),1), $P:$P, "&lt;="&amp;EOMONTH(P1024,0))&gt;10), YEAR(P1024), "")</f>
        <v/>
      </c>
      <c r="W1024" t="str">
        <f>IF(AND(P1024&lt;&gt;"", P1024&gt;=DATE(YEAR(P1024),MONTH(P1024),1), SUMIFS($K:$K, $C:$C, C1024, $P:$P, "&gt;="&amp;DATE(YEAR(P1024),MONTH(P1024),1), $P:$P, "&lt;="&amp;EOMONTH(P1024,0))&gt;10), TEXT(P1024, "MMMM"), "")</f>
        <v/>
      </c>
      <c r="X1024" t="str" cm="1">
        <f t="array" ref="X1024">IF(AND(P1024&lt;&gt;"", P1024&gt;=DATE(YEAR(P1024),MONTH(P1024),1), SUMIFS($K:$K, $C:$C, C1024, $P:$P, "&gt;="&amp;DATE(YEAR(P1024),MONTH(P1024),1), $P:$P, "&lt;="&amp;EOMONTH(P1024,0))&gt;10), _xlfn.TEXTJOIN(", ", TRUE, _xlfn._xlws.FILTER($R:$R, ($C:$C=C1024) * ($P:$P&gt;=DATE(YEAR(P1024),MONTH(P1024),1)) * ($P:$P&lt;=EOMONTH(P1024,0)))), "")</f>
        <v/>
      </c>
      <c r="Y1024" t="str" cm="1">
        <f t="array" ref="Y1024">IF(AND(P1024&lt;&gt;"", P1024&gt;=DATE(YEAR(P1024),MONTH(P1024),1), SUMIFS($K:$K, $C:$C, C1024, $P:$P, "&gt;="&amp;DATE(YEAR(P1024),MONTH(P1024),1), $P:$P, "&lt;="&amp;EOMONTH(P1024,0))&gt;10), _xlfn.TEXTJOIN(", ", TRUE, _xlfn._xlws.FILTER($S:$S, ($C:$C=C1024) * ($P:$P&gt;=DATE(YEAR(P1024),MONTH(P1024),1)) * ($P:$P&lt;=EOMONTH(P1024,0)))), "")</f>
        <v/>
      </c>
    </row>
    <row r="1025" spans="1:25" ht="30" x14ac:dyDescent="0.25">
      <c r="A1025" s="83">
        <v>1018</v>
      </c>
      <c r="B1025" s="111" t="s">
        <v>26038</v>
      </c>
      <c r="C1025" s="159" t="str">
        <f>_xlfn.XLOOKUP(D1025,[1]!Data[CEDULA],[1]!Data[Nombre Completo],"No Existe",0,1)</f>
        <v>CLARIBEL  TARRAS CALLE</v>
      </c>
      <c r="D1025" s="162">
        <v>22650493</v>
      </c>
      <c r="E1025" s="139">
        <f>IFERROR(_xlfn.NUMBERVALUE(Data[[#This Row],[CEDULA ]],",","."),_xlfn.NUMBERVALUE(Data[[#This Row],[CEDULA ]],".",","))</f>
        <v>22650493</v>
      </c>
      <c r="F1025" s="139" t="str">
        <f>_xlfn.XLOOKUP(E1025,[1]!Data[CEDULA],[1]!Data[CARGO],"No Existe",0,1)</f>
        <v>SUPERNUMERARIO(A)</v>
      </c>
      <c r="G1025" s="11" t="str">
        <f>_xlfn.XLOOKUP(E1025,[1]!Data[CEDULA],[1]!Data[EMPRESA DONDE PRESTA SERVICIO],"No Existe",0,1)</f>
        <v>COMFAMILIAR ATLANTICO</v>
      </c>
      <c r="H1025" s="11" t="str">
        <f>_xlfn.XLOOKUP(E1025,[1]!Data[CEDULA],[1]!Data[UBICACIÓN],"No Existe",0,1)</f>
        <v>SEDE NORTE</v>
      </c>
      <c r="I1025" s="11" t="s">
        <v>25911</v>
      </c>
      <c r="J1025" s="111" t="str">
        <f>UPPER(TEXT(Data[[#This Row],[F. INICIO]],"mmmm"))</f>
        <v>FEBRERO</v>
      </c>
      <c r="K1025" s="13">
        <v>1</v>
      </c>
      <c r="L1025" s="11" t="s">
        <v>5</v>
      </c>
      <c r="M1025" s="11" t="s">
        <v>25630</v>
      </c>
      <c r="N1025" s="141" t="str">
        <f>_xlfn.XLOOKUP(D1025,[1]!Data[CEDULA],[1]!Data[EPS/SURA],"No Existe",0,1)</f>
        <v>EPS/SURA</v>
      </c>
      <c r="O1025" s="5">
        <f>YEAR(Data[[#This Row],[F. INICIO]])</f>
        <v>2016</v>
      </c>
      <c r="P1025" s="26">
        <v>42412</v>
      </c>
      <c r="Q1025" s="7">
        <v>42412</v>
      </c>
      <c r="R1025" s="11" t="s">
        <v>63</v>
      </c>
      <c r="S1025" s="92" t="str">
        <f>IF(Data[[#This Row],[TIPO DE INCAPACIDAD]]="LICENCIA DE PATERNIDAD","Licencia de paternidad",IF(Data[[#This Row],[TIPO DE INCAPACIDAD]]="LICENCIA DE LUTO","Licencia de Luto",_xlfn.IFNA(VLOOKUP(R1025,'CIE-10 PARA RIPS'!$A$6:B14190,2,0),"No especificado")))</f>
        <v>Diarrea y gastroenteritis de presunto origen infeccioso</v>
      </c>
      <c r="T1025" t="str">
        <f>IF(P1025&lt;&gt;"", IF(P1025&gt;0, IF(P1025&lt;=DATE(YEAR(P1025),MONTH(P1025),DAY(P1025)), IF(P1025&gt;=DATE(YEAR(P1025),MONTH(P1025),1), IF(K1025&gt;10, C1025, IF(SUMIFS($K:$K, $C:$C, C1025, $P:$P, "&gt;="&amp;DATE(YEAR(P1025),MONTH(P1025),1), $P:$P, "&lt;="&amp;EOMONTH(P1025,0))&gt;10, C1025, "")), ""))), "")</f>
        <v/>
      </c>
      <c r="U1025" t="str">
        <f>IF(AND(P1025&lt;&gt;"", P1025&gt;=DATE(YEAR(P1025),MONTH(P1025),1), SUMIFS($K:$K, $C:$C, C1025, $P:$P, "&gt;="&amp;DATE(YEAR(P1025),MONTH(P1025),1), $P:$P, "&lt;="&amp;EOMONTH(P1025,0))&gt;10), K1025, "")</f>
        <v/>
      </c>
      <c r="V1025" t="str">
        <f>IF(AND(P1025&lt;&gt;"", P1025&gt;=DATE(YEAR(P1025),MONTH(P1025),1), SUMIFS($K:$K, $C:$C, C1025, $P:$P, "&gt;="&amp;DATE(YEAR(P1025),MONTH(P1025),1), $P:$P, "&lt;="&amp;EOMONTH(P1025,0))&gt;10), YEAR(P1025), "")</f>
        <v/>
      </c>
      <c r="W1025" t="str">
        <f>IF(AND(P1025&lt;&gt;"", P1025&gt;=DATE(YEAR(P1025),MONTH(P1025),1), SUMIFS($K:$K, $C:$C, C1025, $P:$P, "&gt;="&amp;DATE(YEAR(P1025),MONTH(P1025),1), $P:$P, "&lt;="&amp;EOMONTH(P1025,0))&gt;10), TEXT(P1025, "MMMM"), "")</f>
        <v/>
      </c>
      <c r="X1025" t="str" cm="1">
        <f t="array" ref="X1025">IF(AND(P1025&lt;&gt;"", P1025&gt;=DATE(YEAR(P1025),MONTH(P1025),1), SUMIFS($K:$K, $C:$C, C1025, $P:$P, "&gt;="&amp;DATE(YEAR(P1025),MONTH(P1025),1), $P:$P, "&lt;="&amp;EOMONTH(P1025,0))&gt;10), _xlfn.TEXTJOIN(", ", TRUE, _xlfn._xlws.FILTER($R:$R, ($C:$C=C1025) * ($P:$P&gt;=DATE(YEAR(P1025),MONTH(P1025),1)) * ($P:$P&lt;=EOMONTH(P1025,0)))), "")</f>
        <v/>
      </c>
      <c r="Y1025" t="str" cm="1">
        <f t="array" ref="Y1025">IF(AND(P1025&lt;&gt;"", P1025&gt;=DATE(YEAR(P1025),MONTH(P1025),1), SUMIFS($K:$K, $C:$C, C1025, $P:$P, "&gt;="&amp;DATE(YEAR(P1025),MONTH(P1025),1), $P:$P, "&lt;="&amp;EOMONTH(P1025,0))&gt;10), _xlfn.TEXTJOIN(", ", TRUE, _xlfn._xlws.FILTER($S:$S, ($C:$C=C1025) * ($P:$P&gt;=DATE(YEAR(P1025),MONTH(P1025),1)) * ($P:$P&lt;=EOMONTH(P1025,0)))), "")</f>
        <v/>
      </c>
    </row>
    <row r="1026" spans="1:25" ht="30" x14ac:dyDescent="0.25">
      <c r="A1026" s="83">
        <v>1019</v>
      </c>
      <c r="B1026" s="111" t="s">
        <v>26038</v>
      </c>
      <c r="C1026" s="159" t="str">
        <f>_xlfn.XLOOKUP(D1026,[1]!Data[CEDULA],[1]!Data[Nombre Completo],"No Existe",0,1)</f>
        <v>LUIS ALFREDO BARRIOS RIOS</v>
      </c>
      <c r="D1026" s="162">
        <v>1042428984</v>
      </c>
      <c r="E1026" s="139">
        <f>IFERROR(_xlfn.NUMBERVALUE(Data[[#This Row],[CEDULA ]],",","."),_xlfn.NUMBERVALUE(Data[[#This Row],[CEDULA ]],".",","))</f>
        <v>1042428984</v>
      </c>
      <c r="F1026" s="139" t="str">
        <f>_xlfn.XLOOKUP(E1026,[1]!Data[CEDULA],[1]!Data[CARGO],"No Existe",0,1)</f>
        <v>CHEF</v>
      </c>
      <c r="G1026" s="11" t="str">
        <f>_xlfn.XLOOKUP(E1026,[1]!Data[CEDULA],[1]!Data[EMPRESA DONDE PRESTA SERVICIO],"No Existe",0,1)</f>
        <v>COMFAMILIAR ATLANTICO</v>
      </c>
      <c r="H1026" s="11" t="str">
        <f>_xlfn.XLOOKUP(E1026,[1]!Data[CEDULA],[1]!Data[UBICACIÓN],"No Existe",0,1)</f>
        <v>SEDE NORTE MERCADEO</v>
      </c>
      <c r="I1026" s="11" t="s">
        <v>25912</v>
      </c>
      <c r="J1026" s="111" t="str">
        <f>UPPER(TEXT(Data[[#This Row],[F. INICIO]],"mmmm"))</f>
        <v>ENERO</v>
      </c>
      <c r="K1026" s="13">
        <v>2</v>
      </c>
      <c r="L1026" s="11" t="s">
        <v>5</v>
      </c>
      <c r="M1026" s="11" t="s">
        <v>25630</v>
      </c>
      <c r="N1026" s="141" t="str">
        <f>_xlfn.XLOOKUP(D1026,[1]!Data[CEDULA],[1]!Data[EPS/SURA],"No Existe",0,1)</f>
        <v>SALUD TOTAL</v>
      </c>
      <c r="O1026" s="5">
        <f>YEAR(Data[[#This Row],[F. INICIO]])</f>
        <v>2016</v>
      </c>
      <c r="P1026" s="26">
        <v>42399</v>
      </c>
      <c r="Q1026" s="7">
        <v>42400</v>
      </c>
      <c r="R1026" s="11" t="s">
        <v>64</v>
      </c>
      <c r="S1026" s="92" t="str">
        <f>IF(Data[[#This Row],[TIPO DE INCAPACIDAD]]="LICENCIA DE PATERNIDAD","Licencia de paternidad",IF(Data[[#This Row],[TIPO DE INCAPACIDAD]]="LICENCIA DE LUTO","Licencia de Luto",_xlfn.IFNA(VLOOKUP(R1026,'CIE-10 PARA RIPS'!$A$6:B14191,2,0),"No especificado")))</f>
        <v>Infeccion aguda de las vias respiratorias superiores, no especificada</v>
      </c>
      <c r="T1026" t="str">
        <f>IF(P1026&lt;&gt;"", IF(P1026&gt;0, IF(P1026&lt;=DATE(YEAR(P1026),MONTH(P1026),DAY(P1026)), IF(P1026&gt;=DATE(YEAR(P1026),MONTH(P1026),1), IF(K1026&gt;10, C1026, IF(SUMIFS($K:$K, $C:$C, C1026, $P:$P, "&gt;="&amp;DATE(YEAR(P1026),MONTH(P1026),1), $P:$P, "&lt;="&amp;EOMONTH(P1026,0))&gt;10, C1026, "")), ""))), "")</f>
        <v/>
      </c>
      <c r="U1026" t="str">
        <f>IF(AND(P1026&lt;&gt;"", P1026&gt;=DATE(YEAR(P1026),MONTH(P1026),1), SUMIFS($K:$K, $C:$C, C1026, $P:$P, "&gt;="&amp;DATE(YEAR(P1026),MONTH(P1026),1), $P:$P, "&lt;="&amp;EOMONTH(P1026,0))&gt;10), K1026, "")</f>
        <v/>
      </c>
      <c r="V1026" t="str">
        <f>IF(AND(P1026&lt;&gt;"", P1026&gt;=DATE(YEAR(P1026),MONTH(P1026),1), SUMIFS($K:$K, $C:$C, C1026, $P:$P, "&gt;="&amp;DATE(YEAR(P1026),MONTH(P1026),1), $P:$P, "&lt;="&amp;EOMONTH(P1026,0))&gt;10), YEAR(P1026), "")</f>
        <v/>
      </c>
      <c r="W1026" t="str">
        <f>IF(AND(P1026&lt;&gt;"", P1026&gt;=DATE(YEAR(P1026),MONTH(P1026),1), SUMIFS($K:$K, $C:$C, C1026, $P:$P, "&gt;="&amp;DATE(YEAR(P1026),MONTH(P1026),1), $P:$P, "&lt;="&amp;EOMONTH(P1026,0))&gt;10), TEXT(P1026, "MMMM"), "")</f>
        <v/>
      </c>
      <c r="X1026" t="str" cm="1">
        <f t="array" ref="X1026">IF(AND(P1026&lt;&gt;"", P1026&gt;=DATE(YEAR(P1026),MONTH(P1026),1), SUMIFS($K:$K, $C:$C, C1026, $P:$P, "&gt;="&amp;DATE(YEAR(P1026),MONTH(P1026),1), $P:$P, "&lt;="&amp;EOMONTH(P1026,0))&gt;10), _xlfn.TEXTJOIN(", ", TRUE, _xlfn._xlws.FILTER($R:$R, ($C:$C=C1026) * ($P:$P&gt;=DATE(YEAR(P1026),MONTH(P1026),1)) * ($P:$P&lt;=EOMONTH(P1026,0)))), "")</f>
        <v/>
      </c>
      <c r="Y1026" t="str" cm="1">
        <f t="array" ref="Y1026">IF(AND(P1026&lt;&gt;"", P1026&gt;=DATE(YEAR(P1026),MONTH(P1026),1), SUMIFS($K:$K, $C:$C, C1026, $P:$P, "&gt;="&amp;DATE(YEAR(P1026),MONTH(P1026),1), $P:$P, "&lt;="&amp;EOMONTH(P1026,0))&gt;10), _xlfn.TEXTJOIN(", ", TRUE, _xlfn._xlws.FILTER($S:$S, ($C:$C=C1026) * ($P:$P&gt;=DATE(YEAR(P1026),MONTH(P1026),1)) * ($P:$P&lt;=EOMONTH(P1026,0)))), "")</f>
        <v/>
      </c>
    </row>
    <row r="1027" spans="1:25" x14ac:dyDescent="0.25">
      <c r="A1027" s="83">
        <v>1020</v>
      </c>
      <c r="B1027" s="111" t="s">
        <v>26038</v>
      </c>
      <c r="C1027" s="159" t="str">
        <f>_xlfn.XLOOKUP(D1027,[1]!Data[CEDULA],[1]!Data[Nombre Completo],"No Existe",0,1)</f>
        <v>LUIS ALFREDO BARRIOS RIOS</v>
      </c>
      <c r="D1027" s="162">
        <v>1042428984</v>
      </c>
      <c r="E1027" s="139">
        <f>IFERROR(_xlfn.NUMBERVALUE(Data[[#This Row],[CEDULA ]],",","."),_xlfn.NUMBERVALUE(Data[[#This Row],[CEDULA ]],".",","))</f>
        <v>1042428984</v>
      </c>
      <c r="F1027" s="139" t="str">
        <f>_xlfn.XLOOKUP(E1027,[1]!Data[CEDULA],[1]!Data[CARGO],"No Existe",0,1)</f>
        <v>CHEF</v>
      </c>
      <c r="G1027" s="11" t="str">
        <f>_xlfn.XLOOKUP(E1027,[1]!Data[CEDULA],[1]!Data[EMPRESA DONDE PRESTA SERVICIO],"No Existe",0,1)</f>
        <v>COMFAMILIAR ATLANTICO</v>
      </c>
      <c r="H1027" s="11" t="str">
        <f>_xlfn.XLOOKUP(E1027,[1]!Data[CEDULA],[1]!Data[UBICACIÓN],"No Existe",0,1)</f>
        <v>SEDE NORTE MERCADEO</v>
      </c>
      <c r="I1027" s="11" t="s">
        <v>25912</v>
      </c>
      <c r="J1027" s="111" t="str">
        <f>UPPER(TEXT(Data[[#This Row],[F. INICIO]],"mmmm"))</f>
        <v>ENERO</v>
      </c>
      <c r="K1027" s="13">
        <v>2</v>
      </c>
      <c r="L1027" s="11" t="s">
        <v>5</v>
      </c>
      <c r="M1027" s="11" t="s">
        <v>25630</v>
      </c>
      <c r="N1027" s="141" t="str">
        <f>_xlfn.XLOOKUP(D1027,[1]!Data[CEDULA],[1]!Data[EPS/SURA],"No Existe",0,1)</f>
        <v>SALUD TOTAL</v>
      </c>
      <c r="O1027" s="5">
        <f>YEAR(Data[[#This Row],[F. INICIO]])</f>
        <v>2016</v>
      </c>
      <c r="P1027" s="26">
        <v>42397</v>
      </c>
      <c r="Q1027" s="7">
        <v>42398</v>
      </c>
      <c r="R1027" s="11" t="s">
        <v>9889</v>
      </c>
      <c r="S1027" s="92" t="str">
        <f>IF(Data[[#This Row],[TIPO DE INCAPACIDAD]]="LICENCIA DE PATERNIDAD","Licencia de paternidad",IF(Data[[#This Row],[TIPO DE INCAPACIDAD]]="LICENCIA DE LUTO","Licencia de Luto",_xlfn.IFNA(VLOOKUP(R1027,'CIE-10 PARA RIPS'!$A$6:B14192,2,0),"No especificado")))</f>
        <v>Migrana, no especificada</v>
      </c>
      <c r="T1027" t="str">
        <f>IF(P1027&lt;&gt;"", IF(P1027&gt;0, IF(P1027&lt;=DATE(YEAR(P1027),MONTH(P1027),DAY(P1027)), IF(P1027&gt;=DATE(YEAR(P1027),MONTH(P1027),1), IF(K1027&gt;10, C1027, IF(SUMIFS($K:$K, $C:$C, C1027, $P:$P, "&gt;="&amp;DATE(YEAR(P1027),MONTH(P1027),1), $P:$P, "&lt;="&amp;EOMONTH(P1027,0))&gt;10, C1027, "")), ""))), "")</f>
        <v/>
      </c>
      <c r="U1027" t="str">
        <f>IF(AND(P1027&lt;&gt;"", P1027&gt;=DATE(YEAR(P1027),MONTH(P1027),1), SUMIFS($K:$K, $C:$C, C1027, $P:$P, "&gt;="&amp;DATE(YEAR(P1027),MONTH(P1027),1), $P:$P, "&lt;="&amp;EOMONTH(P1027,0))&gt;10), K1027, "")</f>
        <v/>
      </c>
      <c r="V1027" t="str">
        <f>IF(AND(P1027&lt;&gt;"", P1027&gt;=DATE(YEAR(P1027),MONTH(P1027),1), SUMIFS($K:$K, $C:$C, C1027, $P:$P, "&gt;="&amp;DATE(YEAR(P1027),MONTH(P1027),1), $P:$P, "&lt;="&amp;EOMONTH(P1027,0))&gt;10), YEAR(P1027), "")</f>
        <v/>
      </c>
      <c r="W1027" t="str">
        <f>IF(AND(P1027&lt;&gt;"", P1027&gt;=DATE(YEAR(P1027),MONTH(P1027),1), SUMIFS($K:$K, $C:$C, C1027, $P:$P, "&gt;="&amp;DATE(YEAR(P1027),MONTH(P1027),1), $P:$P, "&lt;="&amp;EOMONTH(P1027,0))&gt;10), TEXT(P1027, "MMMM"), "")</f>
        <v/>
      </c>
      <c r="X1027" t="str" cm="1">
        <f t="array" ref="X1027">IF(AND(P1027&lt;&gt;"", P1027&gt;=DATE(YEAR(P1027),MONTH(P1027),1), SUMIFS($K:$K, $C:$C, C1027, $P:$P, "&gt;="&amp;DATE(YEAR(P1027),MONTH(P1027),1), $P:$P, "&lt;="&amp;EOMONTH(P1027,0))&gt;10), _xlfn.TEXTJOIN(", ", TRUE, _xlfn._xlws.FILTER($R:$R, ($C:$C=C1027) * ($P:$P&gt;=DATE(YEAR(P1027),MONTH(P1027),1)) * ($P:$P&lt;=EOMONTH(P1027,0)))), "")</f>
        <v/>
      </c>
      <c r="Y1027" t="str" cm="1">
        <f t="array" ref="Y1027">IF(AND(P1027&lt;&gt;"", P1027&gt;=DATE(YEAR(P1027),MONTH(P1027),1), SUMIFS($K:$K, $C:$C, C1027, $P:$P, "&gt;="&amp;DATE(YEAR(P1027),MONTH(P1027),1), $P:$P, "&lt;="&amp;EOMONTH(P1027,0))&gt;10), _xlfn.TEXTJOIN(", ", TRUE, _xlfn._xlws.FILTER($S:$S, ($C:$C=C1027) * ($P:$P&gt;=DATE(YEAR(P1027),MONTH(P1027),1)) * ($P:$P&lt;=EOMONTH(P1027,0)))), "")</f>
        <v/>
      </c>
    </row>
    <row r="1028" spans="1:25" x14ac:dyDescent="0.25">
      <c r="A1028" s="83">
        <v>1021</v>
      </c>
      <c r="B1028" s="111" t="s">
        <v>26038</v>
      </c>
      <c r="C1028" s="159" t="str">
        <f>_xlfn.XLOOKUP(D1028,[1]!Data[CEDULA],[1]!Data[Nombre Completo],"No Existe",0,1)</f>
        <v>IVAN DARIO MOLINA ARTETA</v>
      </c>
      <c r="D1028" s="162">
        <v>1044392901</v>
      </c>
      <c r="E1028" s="139">
        <f>IFERROR(_xlfn.NUMBERVALUE(Data[[#This Row],[CEDULA ]],",","."),_xlfn.NUMBERVALUE(Data[[#This Row],[CEDULA ]],".",","))</f>
        <v>1044392901</v>
      </c>
      <c r="F1028" s="139" t="str">
        <f>_xlfn.XLOOKUP(E1028,[1]!Data[CEDULA],[1]!Data[CARGO],"No Existe",0,1)</f>
        <v>SUPERNUMERARIO(A)</v>
      </c>
      <c r="G1028" s="11" t="str">
        <f>_xlfn.XLOOKUP(E1028,[1]!Data[CEDULA],[1]!Data[EMPRESA DONDE PRESTA SERVICIO],"No Existe",0,1)</f>
        <v>COMFAMILIAR ATLANTICO</v>
      </c>
      <c r="H1028" s="11" t="str">
        <f>_xlfn.XLOOKUP(E1028,[1]!Data[CEDULA],[1]!Data[UBICACIÓN],"No Existe",0,1)</f>
        <v>TURIPANA</v>
      </c>
      <c r="I1028" s="11" t="s">
        <v>25912</v>
      </c>
      <c r="J1028" s="111" t="str">
        <f>UPPER(TEXT(Data[[#This Row],[F. INICIO]],"mmmm"))</f>
        <v>ENERO</v>
      </c>
      <c r="K1028" s="13">
        <v>2</v>
      </c>
      <c r="L1028" s="11" t="s">
        <v>5</v>
      </c>
      <c r="M1028" s="11" t="s">
        <v>25630</v>
      </c>
      <c r="N1028" s="141" t="str">
        <f>_xlfn.XLOOKUP(D1028,[1]!Data[CEDULA],[1]!Data[EPS/SURA],"No Existe",0,1)</f>
        <v>EPS/SURA</v>
      </c>
      <c r="O1028" s="5">
        <f>YEAR(Data[[#This Row],[F. INICIO]])</f>
        <v>2016</v>
      </c>
      <c r="P1028" s="26">
        <v>42387</v>
      </c>
      <c r="Q1028" s="7">
        <v>42388</v>
      </c>
      <c r="R1028" s="11" t="s">
        <v>7221</v>
      </c>
      <c r="S1028" s="92" t="str">
        <f>IF(Data[[#This Row],[TIPO DE INCAPACIDAD]]="LICENCIA DE PATERNIDAD","Licencia de paternidad",IF(Data[[#This Row],[TIPO DE INCAPACIDAD]]="LICENCIA DE LUTO","Licencia de Luto",_xlfn.IFNA(VLOOKUP(R1028,'CIE-10 PARA RIPS'!$A$6:B14193,2,0),"No especificado")))</f>
        <v>Orquitis, epididimitis y orquiepididimitis sin absceso</v>
      </c>
      <c r="T1028" t="str">
        <f>IF(P1028&lt;&gt;"", IF(P1028&gt;0, IF(P1028&lt;=DATE(YEAR(P1028),MONTH(P1028),DAY(P1028)), IF(P1028&gt;=DATE(YEAR(P1028),MONTH(P1028),1), IF(K1028&gt;10, C1028, IF(SUMIFS($K:$K, $C:$C, C1028, $P:$P, "&gt;="&amp;DATE(YEAR(P1028),MONTH(P1028),1), $P:$P, "&lt;="&amp;EOMONTH(P1028,0))&gt;10, C1028, "")), ""))), "")</f>
        <v/>
      </c>
      <c r="U1028" t="str">
        <f>IF(AND(P1028&lt;&gt;"", P1028&gt;=DATE(YEAR(P1028),MONTH(P1028),1), SUMIFS($K:$K, $C:$C, C1028, $P:$P, "&gt;="&amp;DATE(YEAR(P1028),MONTH(P1028),1), $P:$P, "&lt;="&amp;EOMONTH(P1028,0))&gt;10), K1028, "")</f>
        <v/>
      </c>
      <c r="V1028" t="str">
        <f>IF(AND(P1028&lt;&gt;"", P1028&gt;=DATE(YEAR(P1028),MONTH(P1028),1), SUMIFS($K:$K, $C:$C, C1028, $P:$P, "&gt;="&amp;DATE(YEAR(P1028),MONTH(P1028),1), $P:$P, "&lt;="&amp;EOMONTH(P1028,0))&gt;10), YEAR(P1028), "")</f>
        <v/>
      </c>
      <c r="W1028" t="str">
        <f>IF(AND(P1028&lt;&gt;"", P1028&gt;=DATE(YEAR(P1028),MONTH(P1028),1), SUMIFS($K:$K, $C:$C, C1028, $P:$P, "&gt;="&amp;DATE(YEAR(P1028),MONTH(P1028),1), $P:$P, "&lt;="&amp;EOMONTH(P1028,0))&gt;10), TEXT(P1028, "MMMM"), "")</f>
        <v/>
      </c>
      <c r="X1028" t="str" cm="1">
        <f t="array" ref="X1028">IF(AND(P1028&lt;&gt;"", P1028&gt;=DATE(YEAR(P1028),MONTH(P1028),1), SUMIFS($K:$K, $C:$C, C1028, $P:$P, "&gt;="&amp;DATE(YEAR(P1028),MONTH(P1028),1), $P:$P, "&lt;="&amp;EOMONTH(P1028,0))&gt;10), _xlfn.TEXTJOIN(", ", TRUE, _xlfn._xlws.FILTER($R:$R, ($C:$C=C1028) * ($P:$P&gt;=DATE(YEAR(P1028),MONTH(P1028),1)) * ($P:$P&lt;=EOMONTH(P1028,0)))), "")</f>
        <v/>
      </c>
      <c r="Y1028" t="str" cm="1">
        <f t="array" ref="Y1028">IF(AND(P1028&lt;&gt;"", P1028&gt;=DATE(YEAR(P1028),MONTH(P1028),1), SUMIFS($K:$K, $C:$C, C1028, $P:$P, "&gt;="&amp;DATE(YEAR(P1028),MONTH(P1028),1), $P:$P, "&lt;="&amp;EOMONTH(P1028,0))&gt;10), _xlfn.TEXTJOIN(", ", TRUE, _xlfn._xlws.FILTER($S:$S, ($C:$C=C1028) * ($P:$P&gt;=DATE(YEAR(P1028),MONTH(P1028),1)) * ($P:$P&lt;=EOMONTH(P1028,0)))), "")</f>
        <v/>
      </c>
    </row>
    <row r="1029" spans="1:25" x14ac:dyDescent="0.25">
      <c r="A1029" s="83">
        <v>1022</v>
      </c>
      <c r="B1029" s="111" t="s">
        <v>26038</v>
      </c>
      <c r="C1029" s="159" t="str">
        <f>_xlfn.XLOOKUP(D1029,[1]!Data[CEDULA],[1]!Data[Nombre Completo],"No Existe",0,1)</f>
        <v>LUCAS MANUEL REDONDO ROCHA</v>
      </c>
      <c r="D1029" s="162">
        <v>3729784</v>
      </c>
      <c r="E1029" s="139">
        <f>IFERROR(_xlfn.NUMBERVALUE(Data[[#This Row],[CEDULA ]],",","."),_xlfn.NUMBERVALUE(Data[[#This Row],[CEDULA ]],".",","))</f>
        <v>3729784</v>
      </c>
      <c r="F1029" s="139" t="str">
        <f>_xlfn.XLOOKUP(E1029,[1]!Data[CEDULA],[1]!Data[CARGO],"No Existe",0,1)</f>
        <v>SUPERNUMERARIO(A)</v>
      </c>
      <c r="G1029" s="11" t="str">
        <f>_xlfn.XLOOKUP(E1029,[1]!Data[CEDULA],[1]!Data[EMPRESA DONDE PRESTA SERVICIO],"No Existe",0,1)</f>
        <v>COMFAMILIAR ATLANTICO</v>
      </c>
      <c r="H1029" s="11" t="str">
        <f>_xlfn.XLOOKUP(E1029,[1]!Data[CEDULA],[1]!Data[UBICACIÓN],"No Existe",0,1)</f>
        <v>TURIPANA MERCADEO</v>
      </c>
      <c r="I1029" s="11" t="s">
        <v>25912</v>
      </c>
      <c r="J1029" s="111" t="str">
        <f>UPPER(TEXT(Data[[#This Row],[F. INICIO]],"mmmm"))</f>
        <v>ENERO</v>
      </c>
      <c r="K1029" s="13">
        <v>1</v>
      </c>
      <c r="L1029" s="11" t="s">
        <v>5</v>
      </c>
      <c r="M1029" s="11" t="s">
        <v>25630</v>
      </c>
      <c r="N1029" s="141" t="str">
        <f>_xlfn.XLOOKUP(D1029,[1]!Data[CEDULA],[1]!Data[EPS/SURA],"No Existe",0,1)</f>
        <v>FAMISANAR</v>
      </c>
      <c r="O1029" s="5">
        <f>YEAR(Data[[#This Row],[F. INICIO]])</f>
        <v>2016</v>
      </c>
      <c r="P1029" s="26">
        <v>42398</v>
      </c>
      <c r="Q1029" s="7">
        <v>42398</v>
      </c>
      <c r="R1029" s="24" t="s">
        <v>9886</v>
      </c>
      <c r="S1029" s="92" t="str">
        <f>IF(Data[[#This Row],[TIPO DE INCAPACIDAD]]="LICENCIA DE PATERNIDAD","Licencia de paternidad",IF(Data[[#This Row],[TIPO DE INCAPACIDAD]]="LICENCIA DE LUTO","Licencia de Luto",_xlfn.IFNA(VLOOKUP(R1029,'CIE-10 PARA RIPS'!$A$6:B14194,2,0),"No especificado")))</f>
        <v>Cefalea debida a tension</v>
      </c>
      <c r="T1029" t="str">
        <f>IF(P1029&lt;&gt;"", IF(P1029&gt;0, IF(P1029&lt;=DATE(YEAR(P1029),MONTH(P1029),DAY(P1029)), IF(P1029&gt;=DATE(YEAR(P1029),MONTH(P1029),1), IF(K1029&gt;10, C1029, IF(SUMIFS($K:$K, $C:$C, C1029, $P:$P, "&gt;="&amp;DATE(YEAR(P1029),MONTH(P1029),1), $P:$P, "&lt;="&amp;EOMONTH(P1029,0))&gt;10, C1029, "")), ""))), "")</f>
        <v/>
      </c>
      <c r="U1029" t="str">
        <f>IF(AND(P1029&lt;&gt;"", P1029&gt;=DATE(YEAR(P1029),MONTH(P1029),1), SUMIFS($K:$K, $C:$C, C1029, $P:$P, "&gt;="&amp;DATE(YEAR(P1029),MONTH(P1029),1), $P:$P, "&lt;="&amp;EOMONTH(P1029,0))&gt;10), K1029, "")</f>
        <v/>
      </c>
      <c r="V1029" t="str">
        <f>IF(AND(P1029&lt;&gt;"", P1029&gt;=DATE(YEAR(P1029),MONTH(P1029),1), SUMIFS($K:$K, $C:$C, C1029, $P:$P, "&gt;="&amp;DATE(YEAR(P1029),MONTH(P1029),1), $P:$P, "&lt;="&amp;EOMONTH(P1029,0))&gt;10), YEAR(P1029), "")</f>
        <v/>
      </c>
      <c r="W1029" t="str">
        <f>IF(AND(P1029&lt;&gt;"", P1029&gt;=DATE(YEAR(P1029),MONTH(P1029),1), SUMIFS($K:$K, $C:$C, C1029, $P:$P, "&gt;="&amp;DATE(YEAR(P1029),MONTH(P1029),1), $P:$P, "&lt;="&amp;EOMONTH(P1029,0))&gt;10), TEXT(P1029, "MMMM"), "")</f>
        <v/>
      </c>
      <c r="X1029" t="str" cm="1">
        <f t="array" ref="X1029">IF(AND(P1029&lt;&gt;"", P1029&gt;=DATE(YEAR(P1029),MONTH(P1029),1), SUMIFS($K:$K, $C:$C, C1029, $P:$P, "&gt;="&amp;DATE(YEAR(P1029),MONTH(P1029),1), $P:$P, "&lt;="&amp;EOMONTH(P1029,0))&gt;10), _xlfn.TEXTJOIN(", ", TRUE, _xlfn._xlws.FILTER($R:$R, ($C:$C=C1029) * ($P:$P&gt;=DATE(YEAR(P1029),MONTH(P1029),1)) * ($P:$P&lt;=EOMONTH(P1029,0)))), "")</f>
        <v/>
      </c>
      <c r="Y1029" t="str" cm="1">
        <f t="array" ref="Y1029">IF(AND(P1029&lt;&gt;"", P1029&gt;=DATE(YEAR(P1029),MONTH(P1029),1), SUMIFS($K:$K, $C:$C, C1029, $P:$P, "&gt;="&amp;DATE(YEAR(P1029),MONTH(P1029),1), $P:$P, "&lt;="&amp;EOMONTH(P1029,0))&gt;10), _xlfn.TEXTJOIN(", ", TRUE, _xlfn._xlws.FILTER($S:$S, ($C:$C=C1029) * ($P:$P&gt;=DATE(YEAR(P1029),MONTH(P1029),1)) * ($P:$P&lt;=EOMONTH(P1029,0)))), "")</f>
        <v/>
      </c>
    </row>
    <row r="1030" spans="1:25" x14ac:dyDescent="0.25">
      <c r="A1030" s="83">
        <v>1023</v>
      </c>
      <c r="B1030" s="111" t="s">
        <v>26038</v>
      </c>
      <c r="C1030" s="159" t="str">
        <f>_xlfn.XLOOKUP(D1030,[1]!Data[CEDULA],[1]!Data[Nombre Completo],"No Existe",0,1)</f>
        <v>ABIEL HESED DE LA HOZ FLOREZ</v>
      </c>
      <c r="D1030" s="162">
        <v>1044430762</v>
      </c>
      <c r="E1030" s="139">
        <f>IFERROR(_xlfn.NUMBERVALUE(Data[[#This Row],[CEDULA ]],",","."),_xlfn.NUMBERVALUE(Data[[#This Row],[CEDULA ]],".",","))</f>
        <v>1044430762</v>
      </c>
      <c r="F1030" s="139" t="str">
        <f>_xlfn.XLOOKUP(E1030,[1]!Data[CEDULA],[1]!Data[CARGO],"No Existe",0,1)</f>
        <v>BARMAN</v>
      </c>
      <c r="G1030" s="11" t="str">
        <f>_xlfn.XLOOKUP(E1030,[1]!Data[CEDULA],[1]!Data[EMPRESA DONDE PRESTA SERVICIO],"No Existe",0,1)</f>
        <v>COMFAMILIAR ATLANTICO</v>
      </c>
      <c r="H1030" s="11" t="str">
        <f>_xlfn.XLOOKUP(E1030,[1]!Data[CEDULA],[1]!Data[UBICACIÓN],"No Existe",0,1)</f>
        <v>SEDE SPORT GYM</v>
      </c>
      <c r="I1030" s="11" t="s">
        <v>25912</v>
      </c>
      <c r="J1030" s="111" t="str">
        <f>UPPER(TEXT(Data[[#This Row],[F. INICIO]],"mmmm"))</f>
        <v>ENERO</v>
      </c>
      <c r="K1030" s="13">
        <v>2</v>
      </c>
      <c r="L1030" s="11" t="s">
        <v>5</v>
      </c>
      <c r="M1030" s="11" t="s">
        <v>25630</v>
      </c>
      <c r="N1030" s="141" t="str">
        <f>_xlfn.XLOOKUP(D1030,[1]!Data[CEDULA],[1]!Data[EPS/SURA],"No Existe",0,1)</f>
        <v>EPS/SURA</v>
      </c>
      <c r="O1030" s="5">
        <f>YEAR(Data[[#This Row],[F. INICIO]])</f>
        <v>2016</v>
      </c>
      <c r="P1030" s="26">
        <v>42394</v>
      </c>
      <c r="Q1030" s="7">
        <v>42395</v>
      </c>
      <c r="R1030" s="11" t="s">
        <v>11923</v>
      </c>
      <c r="S1030" s="92" t="str">
        <f>IF(Data[[#This Row],[TIPO DE INCAPACIDAD]]="LICENCIA DE PATERNIDAD","Licencia de paternidad",IF(Data[[#This Row],[TIPO DE INCAPACIDAD]]="LICENCIA DE LUTO","Licencia de Luto",_xlfn.IFNA(VLOOKUP(R1030,'CIE-10 PARA RIPS'!$A$6:B14195,2,0),"No especificado")))</f>
        <v>Infeccion viral, no especificada</v>
      </c>
      <c r="T1030" t="str">
        <f>IF(P1030&lt;&gt;"", IF(P1030&gt;0, IF(P1030&lt;=DATE(YEAR(P1030),MONTH(P1030),DAY(P1030)), IF(P1030&gt;=DATE(YEAR(P1030),MONTH(P1030),1), IF(K1030&gt;10, C1030, IF(SUMIFS($K:$K, $C:$C, C1030, $P:$P, "&gt;="&amp;DATE(YEAR(P1030),MONTH(P1030),1), $P:$P, "&lt;="&amp;EOMONTH(P1030,0))&gt;10, C1030, "")), ""))), "")</f>
        <v/>
      </c>
      <c r="U1030" t="str">
        <f>IF(AND(P1030&lt;&gt;"", P1030&gt;=DATE(YEAR(P1030),MONTH(P1030),1), SUMIFS($K:$K, $C:$C, C1030, $P:$P, "&gt;="&amp;DATE(YEAR(P1030),MONTH(P1030),1), $P:$P, "&lt;="&amp;EOMONTH(P1030,0))&gt;10), K1030, "")</f>
        <v/>
      </c>
      <c r="V1030" t="str">
        <f>IF(AND(P1030&lt;&gt;"", P1030&gt;=DATE(YEAR(P1030),MONTH(P1030),1), SUMIFS($K:$K, $C:$C, C1030, $P:$P, "&gt;="&amp;DATE(YEAR(P1030),MONTH(P1030),1), $P:$P, "&lt;="&amp;EOMONTH(P1030,0))&gt;10), YEAR(P1030), "")</f>
        <v/>
      </c>
      <c r="W1030" t="str">
        <f>IF(AND(P1030&lt;&gt;"", P1030&gt;=DATE(YEAR(P1030),MONTH(P1030),1), SUMIFS($K:$K, $C:$C, C1030, $P:$P, "&gt;="&amp;DATE(YEAR(P1030),MONTH(P1030),1), $P:$P, "&lt;="&amp;EOMONTH(P1030,0))&gt;10), TEXT(P1030, "MMMM"), "")</f>
        <v/>
      </c>
      <c r="X1030" t="str" cm="1">
        <f t="array" ref="X1030">IF(AND(P1030&lt;&gt;"", P1030&gt;=DATE(YEAR(P1030),MONTH(P1030),1), SUMIFS($K:$K, $C:$C, C1030, $P:$P, "&gt;="&amp;DATE(YEAR(P1030),MONTH(P1030),1), $P:$P, "&lt;="&amp;EOMONTH(P1030,0))&gt;10), _xlfn.TEXTJOIN(", ", TRUE, _xlfn._xlws.FILTER($R:$R, ($C:$C=C1030) * ($P:$P&gt;=DATE(YEAR(P1030),MONTH(P1030),1)) * ($P:$P&lt;=EOMONTH(P1030,0)))), "")</f>
        <v/>
      </c>
      <c r="Y1030" t="str" cm="1">
        <f t="array" ref="Y1030">IF(AND(P1030&lt;&gt;"", P1030&gt;=DATE(YEAR(P1030),MONTH(P1030),1), SUMIFS($K:$K, $C:$C, C1030, $P:$P, "&gt;="&amp;DATE(YEAR(P1030),MONTH(P1030),1), $P:$P, "&lt;="&amp;EOMONTH(P1030,0))&gt;10), _xlfn.TEXTJOIN(", ", TRUE, _xlfn._xlws.FILTER($S:$S, ($C:$C=C1030) * ($P:$P&gt;=DATE(YEAR(P1030),MONTH(P1030),1)) * ($P:$P&lt;=EOMONTH(P1030,0)))), "")</f>
        <v/>
      </c>
    </row>
    <row r="1031" spans="1:25" x14ac:dyDescent="0.25">
      <c r="A1031" s="83">
        <v>1024</v>
      </c>
      <c r="B1031" s="111" t="s">
        <v>26038</v>
      </c>
      <c r="C1031" s="159" t="str">
        <f>_xlfn.XLOOKUP(D1031,[1]!Data[CEDULA],[1]!Data[Nombre Completo],"No Existe",0,1)</f>
        <v>OMAR ALBERTO CAPOTE MORALES</v>
      </c>
      <c r="D1031" s="162">
        <v>72209553</v>
      </c>
      <c r="E1031" s="139">
        <f>IFERROR(_xlfn.NUMBERVALUE(Data[[#This Row],[CEDULA ]],",","."),_xlfn.NUMBERVALUE(Data[[#This Row],[CEDULA ]],".",","))</f>
        <v>72209553</v>
      </c>
      <c r="F1031" s="139" t="str">
        <f>_xlfn.XLOOKUP(E1031,[1]!Data[CEDULA],[1]!Data[CARGO],"No Existe",0,1)</f>
        <v>SUPERNUMERARIO(A)</v>
      </c>
      <c r="G1031" s="11" t="str">
        <f>_xlfn.XLOOKUP(E1031,[1]!Data[CEDULA],[1]!Data[EMPRESA DONDE PRESTA SERVICIO],"No Existe",0,1)</f>
        <v>COMFAMILIAR ATLANTICO</v>
      </c>
      <c r="H1031" s="11" t="str">
        <f>_xlfn.XLOOKUP(E1031,[1]!Data[CEDULA],[1]!Data[UBICACIÓN],"No Existe",0,1)</f>
        <v>SEDE NORTE</v>
      </c>
      <c r="I1031" s="11" t="s">
        <v>25912</v>
      </c>
      <c r="J1031" s="111" t="str">
        <f>UPPER(TEXT(Data[[#This Row],[F. INICIO]],"mmmm"))</f>
        <v>ENERO</v>
      </c>
      <c r="K1031" s="13">
        <v>2</v>
      </c>
      <c r="L1031" s="11" t="s">
        <v>5</v>
      </c>
      <c r="M1031" s="11" t="s">
        <v>25630</v>
      </c>
      <c r="N1031" s="141" t="str">
        <f>_xlfn.XLOOKUP(D1031,[1]!Data[CEDULA],[1]!Data[EPS/SURA],"No Existe",0,1)</f>
        <v>COOMEVA</v>
      </c>
      <c r="O1031" s="5">
        <f>YEAR(Data[[#This Row],[F. INICIO]])</f>
        <v>2016</v>
      </c>
      <c r="P1031" s="26">
        <v>42390</v>
      </c>
      <c r="Q1031" s="7">
        <v>42391</v>
      </c>
      <c r="R1031" s="11" t="s">
        <v>7825</v>
      </c>
      <c r="S1031" s="92" t="str">
        <f>IF(Data[[#This Row],[TIPO DE INCAPACIDAD]]="LICENCIA DE PATERNIDAD","Licencia de paternidad",IF(Data[[#This Row],[TIPO DE INCAPACIDAD]]="LICENCIA DE LUTO","Licencia de Luto",_xlfn.IFNA(VLOOKUP(R1031,'CIE-10 PARA RIPS'!$A$6:B14196,2,0),"No especificado")))</f>
        <v>Otros trastornos internos de la rodilla</v>
      </c>
      <c r="T1031" t="str">
        <f>IF(P1031&lt;&gt;"", IF(P1031&gt;0, IF(P1031&lt;=DATE(YEAR(P1031),MONTH(P1031),DAY(P1031)), IF(P1031&gt;=DATE(YEAR(P1031),MONTH(P1031),1), IF(K1031&gt;10, C1031, IF(SUMIFS($K:$K, $C:$C, C1031, $P:$P, "&gt;="&amp;DATE(YEAR(P1031),MONTH(P1031),1), $P:$P, "&lt;="&amp;EOMONTH(P1031,0))&gt;10, C1031, "")), ""))), "")</f>
        <v/>
      </c>
      <c r="U1031" t="str">
        <f>IF(AND(P1031&lt;&gt;"", P1031&gt;=DATE(YEAR(P1031),MONTH(P1031),1), SUMIFS($K:$K, $C:$C, C1031, $P:$P, "&gt;="&amp;DATE(YEAR(P1031),MONTH(P1031),1), $P:$P, "&lt;="&amp;EOMONTH(P1031,0))&gt;10), K1031, "")</f>
        <v/>
      </c>
      <c r="V1031" t="str">
        <f>IF(AND(P1031&lt;&gt;"", P1031&gt;=DATE(YEAR(P1031),MONTH(P1031),1), SUMIFS($K:$K, $C:$C, C1031, $P:$P, "&gt;="&amp;DATE(YEAR(P1031),MONTH(P1031),1), $P:$P, "&lt;="&amp;EOMONTH(P1031,0))&gt;10), YEAR(P1031), "")</f>
        <v/>
      </c>
      <c r="W1031" t="str">
        <f>IF(AND(P1031&lt;&gt;"", P1031&gt;=DATE(YEAR(P1031),MONTH(P1031),1), SUMIFS($K:$K, $C:$C, C1031, $P:$P, "&gt;="&amp;DATE(YEAR(P1031),MONTH(P1031),1), $P:$P, "&lt;="&amp;EOMONTH(P1031,0))&gt;10), TEXT(P1031, "MMMM"), "")</f>
        <v/>
      </c>
      <c r="X1031" t="str" cm="1">
        <f t="array" ref="X1031">IF(AND(P1031&lt;&gt;"", P1031&gt;=DATE(YEAR(P1031),MONTH(P1031),1), SUMIFS($K:$K, $C:$C, C1031, $P:$P, "&gt;="&amp;DATE(YEAR(P1031),MONTH(P1031),1), $P:$P, "&lt;="&amp;EOMONTH(P1031,0))&gt;10), _xlfn.TEXTJOIN(", ", TRUE, _xlfn._xlws.FILTER($R:$R, ($C:$C=C1031) * ($P:$P&gt;=DATE(YEAR(P1031),MONTH(P1031),1)) * ($P:$P&lt;=EOMONTH(P1031,0)))), "")</f>
        <v/>
      </c>
      <c r="Y1031" t="str" cm="1">
        <f t="array" ref="Y1031">IF(AND(P1031&lt;&gt;"", P1031&gt;=DATE(YEAR(P1031),MONTH(P1031),1), SUMIFS($K:$K, $C:$C, C1031, $P:$P, "&gt;="&amp;DATE(YEAR(P1031),MONTH(P1031),1), $P:$P, "&lt;="&amp;EOMONTH(P1031,0))&gt;10), _xlfn.TEXTJOIN(", ", TRUE, _xlfn._xlws.FILTER($S:$S, ($C:$C=C1031) * ($P:$P&gt;=DATE(YEAR(P1031),MONTH(P1031),1)) * ($P:$P&lt;=EOMONTH(P1031,0)))), "")</f>
        <v/>
      </c>
    </row>
    <row r="1032" spans="1:25" x14ac:dyDescent="0.25">
      <c r="A1032" s="83">
        <v>1025</v>
      </c>
      <c r="B1032" s="111" t="s">
        <v>26038</v>
      </c>
      <c r="C1032" s="159" t="str">
        <f>_xlfn.XLOOKUP(D1032,[1]!Data[CEDULA],[1]!Data[Nombre Completo],"No Existe",0,1)</f>
        <v>JAMIRCEN JASSED CHALA VILLANUEVA</v>
      </c>
      <c r="D1032" s="162">
        <v>1140831251</v>
      </c>
      <c r="E1032" s="139">
        <f>IFERROR(_xlfn.NUMBERVALUE(Data[[#This Row],[CEDULA ]],",","."),_xlfn.NUMBERVALUE(Data[[#This Row],[CEDULA ]],".",","))</f>
        <v>1140831251</v>
      </c>
      <c r="F1032" s="139" t="str">
        <f>_xlfn.XLOOKUP(E1032,[1]!Data[CEDULA],[1]!Data[CARGO],"No Existe",0,1)</f>
        <v>SUPERNUMERARIO(A)</v>
      </c>
      <c r="G1032" s="11" t="str">
        <f>_xlfn.XLOOKUP(E1032,[1]!Data[CEDULA],[1]!Data[EMPRESA DONDE PRESTA SERVICIO],"No Existe",0,1)</f>
        <v>COMFAMILIAR ATLANTICO</v>
      </c>
      <c r="H1032" s="11" t="str">
        <f>_xlfn.XLOOKUP(E1032,[1]!Data[CEDULA],[1]!Data[UBICACIÓN],"No Existe",0,1)</f>
        <v>SEDE NORTE</v>
      </c>
      <c r="I1032" s="11" t="s">
        <v>25912</v>
      </c>
      <c r="J1032" s="111" t="str">
        <f>UPPER(TEXT(Data[[#This Row],[F. INICIO]],"mmmm"))</f>
        <v>ENERO</v>
      </c>
      <c r="K1032" s="13">
        <v>2</v>
      </c>
      <c r="L1032" s="11" t="s">
        <v>5</v>
      </c>
      <c r="M1032" s="11" t="s">
        <v>25630</v>
      </c>
      <c r="N1032" s="141" t="str">
        <f>_xlfn.XLOOKUP(D1032,[1]!Data[CEDULA],[1]!Data[EPS/SURA],"No Existe",0,1)</f>
        <v>EPS/SURA</v>
      </c>
      <c r="O1032" s="5">
        <f>YEAR(Data[[#This Row],[F. INICIO]])</f>
        <v>2016</v>
      </c>
      <c r="P1032" s="26">
        <v>42388</v>
      </c>
      <c r="Q1032" s="7">
        <v>42389</v>
      </c>
      <c r="R1032" s="11" t="s">
        <v>11908</v>
      </c>
      <c r="S1032" s="92" t="str">
        <f>IF(Data[[#This Row],[TIPO DE INCAPACIDAD]]="LICENCIA DE PATERNIDAD","Licencia de paternidad",IF(Data[[#This Row],[TIPO DE INCAPACIDAD]]="LICENCIA DE LUTO","Licencia de Luto",_xlfn.IFNA(VLOOKUP(R1032,'CIE-10 PARA RIPS'!$A$6:B14197,2,0),"No especificado")))</f>
        <v>Micosis superficial, sin otra especificacion</v>
      </c>
      <c r="T1032" t="str">
        <f>IF(P1032&lt;&gt;"", IF(P1032&gt;0, IF(P1032&lt;=DATE(YEAR(P1032),MONTH(P1032),DAY(P1032)), IF(P1032&gt;=DATE(YEAR(P1032),MONTH(P1032),1), IF(K1032&gt;10, C1032, IF(SUMIFS($K:$K, $C:$C, C1032, $P:$P, "&gt;="&amp;DATE(YEAR(P1032),MONTH(P1032),1), $P:$P, "&lt;="&amp;EOMONTH(P1032,0))&gt;10, C1032, "")), ""))), "")</f>
        <v/>
      </c>
      <c r="U1032" t="str">
        <f>IF(AND(P1032&lt;&gt;"", P1032&gt;=DATE(YEAR(P1032),MONTH(P1032),1), SUMIFS($K:$K, $C:$C, C1032, $P:$P, "&gt;="&amp;DATE(YEAR(P1032),MONTH(P1032),1), $P:$P, "&lt;="&amp;EOMONTH(P1032,0))&gt;10), K1032, "")</f>
        <v/>
      </c>
      <c r="V1032" t="str">
        <f>IF(AND(P1032&lt;&gt;"", P1032&gt;=DATE(YEAR(P1032),MONTH(P1032),1), SUMIFS($K:$K, $C:$C, C1032, $P:$P, "&gt;="&amp;DATE(YEAR(P1032),MONTH(P1032),1), $P:$P, "&lt;="&amp;EOMONTH(P1032,0))&gt;10), YEAR(P1032), "")</f>
        <v/>
      </c>
      <c r="W1032" t="str">
        <f>IF(AND(P1032&lt;&gt;"", P1032&gt;=DATE(YEAR(P1032),MONTH(P1032),1), SUMIFS($K:$K, $C:$C, C1032, $P:$P, "&gt;="&amp;DATE(YEAR(P1032),MONTH(P1032),1), $P:$P, "&lt;="&amp;EOMONTH(P1032,0))&gt;10), TEXT(P1032, "MMMM"), "")</f>
        <v/>
      </c>
      <c r="X1032" t="str" cm="1">
        <f t="array" ref="X1032">IF(AND(P1032&lt;&gt;"", P1032&gt;=DATE(YEAR(P1032),MONTH(P1032),1), SUMIFS($K:$K, $C:$C, C1032, $P:$P, "&gt;="&amp;DATE(YEAR(P1032),MONTH(P1032),1), $P:$P, "&lt;="&amp;EOMONTH(P1032,0))&gt;10), _xlfn.TEXTJOIN(", ", TRUE, _xlfn._xlws.FILTER($R:$R, ($C:$C=C1032) * ($P:$P&gt;=DATE(YEAR(P1032),MONTH(P1032),1)) * ($P:$P&lt;=EOMONTH(P1032,0)))), "")</f>
        <v/>
      </c>
      <c r="Y1032" t="str" cm="1">
        <f t="array" ref="Y1032">IF(AND(P1032&lt;&gt;"", P1032&gt;=DATE(YEAR(P1032),MONTH(P1032),1), SUMIFS($K:$K, $C:$C, C1032, $P:$P, "&gt;="&amp;DATE(YEAR(P1032),MONTH(P1032),1), $P:$P, "&lt;="&amp;EOMONTH(P1032,0))&gt;10), _xlfn.TEXTJOIN(", ", TRUE, _xlfn._xlws.FILTER($S:$S, ($C:$C=C1032) * ($P:$P&gt;=DATE(YEAR(P1032),MONTH(P1032),1)) * ($P:$P&lt;=EOMONTH(P1032,0)))), "")</f>
        <v/>
      </c>
    </row>
    <row r="1033" spans="1:25" x14ac:dyDescent="0.25">
      <c r="A1033" s="83">
        <v>1026</v>
      </c>
      <c r="B1033" s="111" t="s">
        <v>26038</v>
      </c>
      <c r="C1033" s="159" t="str">
        <f>_xlfn.XLOOKUP(D1033,[1]!Data[CEDULA],[1]!Data[Nombre Completo],"No Existe",0,1)</f>
        <v>PABLA EMILIA SANDOVAL DE CASTRO</v>
      </c>
      <c r="D1033" s="162">
        <v>32649558</v>
      </c>
      <c r="E1033" s="139">
        <f>IFERROR(_xlfn.NUMBERVALUE(Data[[#This Row],[CEDULA ]],",","."),_xlfn.NUMBERVALUE(Data[[#This Row],[CEDULA ]],".",","))</f>
        <v>32649558</v>
      </c>
      <c r="F1033" s="139" t="str">
        <f>_xlfn.XLOOKUP(E1033,[1]!Data[CEDULA],[1]!Data[CARGO],"No Existe",0,1)</f>
        <v>MANIPULADOR DE ALIMENTOS</v>
      </c>
      <c r="G1033" s="11" t="str">
        <f>_xlfn.XLOOKUP(E1033,[1]!Data[CEDULA],[1]!Data[EMPRESA DONDE PRESTA SERVICIO],"No Existe",0,1)</f>
        <v>COMFAMILIAR ATLANTICO</v>
      </c>
      <c r="H1033" s="11" t="str">
        <f>_xlfn.XLOOKUP(E1033,[1]!Data[CEDULA],[1]!Data[UBICACIÓN],"No Existe",0,1)</f>
        <v>C.R.U</v>
      </c>
      <c r="I1033" s="11" t="s">
        <v>25912</v>
      </c>
      <c r="J1033" s="111" t="str">
        <f>UPPER(TEXT(Data[[#This Row],[F. INICIO]],"mmmm"))</f>
        <v>ENERO</v>
      </c>
      <c r="K1033" s="13">
        <v>1</v>
      </c>
      <c r="L1033" s="11" t="s">
        <v>5</v>
      </c>
      <c r="M1033" s="11" t="s">
        <v>25630</v>
      </c>
      <c r="N1033" s="141" t="str">
        <f>_xlfn.XLOOKUP(D1033,[1]!Data[CEDULA],[1]!Data[EPS/SURA],"No Existe",0,1)</f>
        <v>EPS/SURA</v>
      </c>
      <c r="O1033" s="5">
        <f>YEAR(Data[[#This Row],[F. INICIO]])</f>
        <v>2016</v>
      </c>
      <c r="P1033" s="26">
        <v>42387</v>
      </c>
      <c r="Q1033" s="7">
        <v>42387</v>
      </c>
      <c r="R1033" s="24" t="s">
        <v>9886</v>
      </c>
      <c r="S1033" s="92" t="str">
        <f>IF(Data[[#This Row],[TIPO DE INCAPACIDAD]]="LICENCIA DE PATERNIDAD","Licencia de paternidad",IF(Data[[#This Row],[TIPO DE INCAPACIDAD]]="LICENCIA DE LUTO","Licencia de Luto",_xlfn.IFNA(VLOOKUP(R1033,'CIE-10 PARA RIPS'!$A$6:B14198,2,0),"No especificado")))</f>
        <v>Cefalea debida a tension</v>
      </c>
      <c r="T1033" t="str">
        <f>IF(P1033&lt;&gt;"", IF(P1033&gt;0, IF(P1033&lt;=DATE(YEAR(P1033),MONTH(P1033),DAY(P1033)), IF(P1033&gt;=DATE(YEAR(P1033),MONTH(P1033),1), IF(K1033&gt;10, C1033, IF(SUMIFS($K:$K, $C:$C, C1033, $P:$P, "&gt;="&amp;DATE(YEAR(P1033),MONTH(P1033),1), $P:$P, "&lt;="&amp;EOMONTH(P1033,0))&gt;10, C1033, "")), ""))), "")</f>
        <v/>
      </c>
      <c r="U1033" t="str">
        <f>IF(AND(P1033&lt;&gt;"", P1033&gt;=DATE(YEAR(P1033),MONTH(P1033),1), SUMIFS($K:$K, $C:$C, C1033, $P:$P, "&gt;="&amp;DATE(YEAR(P1033),MONTH(P1033),1), $P:$P, "&lt;="&amp;EOMONTH(P1033,0))&gt;10), K1033, "")</f>
        <v/>
      </c>
      <c r="V1033" t="str">
        <f>IF(AND(P1033&lt;&gt;"", P1033&gt;=DATE(YEAR(P1033),MONTH(P1033),1), SUMIFS($K:$K, $C:$C, C1033, $P:$P, "&gt;="&amp;DATE(YEAR(P1033),MONTH(P1033),1), $P:$P, "&lt;="&amp;EOMONTH(P1033,0))&gt;10), YEAR(P1033), "")</f>
        <v/>
      </c>
      <c r="W1033" t="str">
        <f>IF(AND(P1033&lt;&gt;"", P1033&gt;=DATE(YEAR(P1033),MONTH(P1033),1), SUMIFS($K:$K, $C:$C, C1033, $P:$P, "&gt;="&amp;DATE(YEAR(P1033),MONTH(P1033),1), $P:$P, "&lt;="&amp;EOMONTH(P1033,0))&gt;10), TEXT(P1033, "MMMM"), "")</f>
        <v/>
      </c>
      <c r="X1033" t="str" cm="1">
        <f t="array" ref="X1033">IF(AND(P1033&lt;&gt;"", P1033&gt;=DATE(YEAR(P1033),MONTH(P1033),1), SUMIFS($K:$K, $C:$C, C1033, $P:$P, "&gt;="&amp;DATE(YEAR(P1033),MONTH(P1033),1), $P:$P, "&lt;="&amp;EOMONTH(P1033,0))&gt;10), _xlfn.TEXTJOIN(", ", TRUE, _xlfn._xlws.FILTER($R:$R, ($C:$C=C1033) * ($P:$P&gt;=DATE(YEAR(P1033),MONTH(P1033),1)) * ($P:$P&lt;=EOMONTH(P1033,0)))), "")</f>
        <v/>
      </c>
      <c r="Y1033" t="str" cm="1">
        <f t="array" ref="Y1033">IF(AND(P1033&lt;&gt;"", P1033&gt;=DATE(YEAR(P1033),MONTH(P1033),1), SUMIFS($K:$K, $C:$C, C1033, $P:$P, "&gt;="&amp;DATE(YEAR(P1033),MONTH(P1033),1), $P:$P, "&lt;="&amp;EOMONTH(P1033,0))&gt;10), _xlfn.TEXTJOIN(", ", TRUE, _xlfn._xlws.FILTER($S:$S, ($C:$C=C1033) * ($P:$P&gt;=DATE(YEAR(P1033),MONTH(P1033),1)) * ($P:$P&lt;=EOMONTH(P1033,0)))), "")</f>
        <v/>
      </c>
    </row>
    <row r="1034" spans="1:25" x14ac:dyDescent="0.25">
      <c r="A1034" s="83">
        <v>1027</v>
      </c>
      <c r="B1034" s="111" t="s">
        <v>26038</v>
      </c>
      <c r="C1034" s="159" t="str">
        <f>_xlfn.XLOOKUP(D1034,[1]!Data[CEDULA],[1]!Data[Nombre Completo],"No Existe",0,1)</f>
        <v>LUZ MERYS NOVA HERNANDEZ</v>
      </c>
      <c r="D1034" s="162">
        <v>44191674</v>
      </c>
      <c r="E1034" s="139">
        <f>IFERROR(_xlfn.NUMBERVALUE(Data[[#This Row],[CEDULA ]],",","."),_xlfn.NUMBERVALUE(Data[[#This Row],[CEDULA ]],".",","))</f>
        <v>44191674</v>
      </c>
      <c r="F1034" s="139" t="str">
        <f>_xlfn.XLOOKUP(E1034,[1]!Data[CEDULA],[1]!Data[CARGO],"No Existe",0,1)</f>
        <v>AUXILIAR</v>
      </c>
      <c r="G1034" s="11" t="str">
        <f>_xlfn.XLOOKUP(E1034,[1]!Data[CEDULA],[1]!Data[EMPRESA DONDE PRESTA SERVICIO],"No Existe",0,1)</f>
        <v>COMFAMILIAR ATLANTICO</v>
      </c>
      <c r="H1034" s="11" t="str">
        <f>_xlfn.XLOOKUP(E1034,[1]!Data[CEDULA],[1]!Data[UBICACIÓN],"No Existe",0,1)</f>
        <v>C.A. VIVA QUILLA</v>
      </c>
      <c r="I1034" s="11" t="s">
        <v>25911</v>
      </c>
      <c r="J1034" s="111" t="str">
        <f>UPPER(TEXT(Data[[#This Row],[F. INICIO]],"mmmm"))</f>
        <v>FEBRERO</v>
      </c>
      <c r="K1034" s="13">
        <v>2</v>
      </c>
      <c r="L1034" s="11" t="s">
        <v>5</v>
      </c>
      <c r="M1034" s="11" t="s">
        <v>25630</v>
      </c>
      <c r="N1034" s="141" t="str">
        <f>_xlfn.XLOOKUP(D1034,[1]!Data[CEDULA],[1]!Data[EPS/SURA],"No Existe",0,1)</f>
        <v>E.P.S SANITAS</v>
      </c>
      <c r="O1034" s="5">
        <f>YEAR(Data[[#This Row],[F. INICIO]])</f>
        <v>2016</v>
      </c>
      <c r="P1034" s="26">
        <v>42412</v>
      </c>
      <c r="Q1034" s="7">
        <v>42413</v>
      </c>
      <c r="R1034" s="11" t="s">
        <v>5597</v>
      </c>
      <c r="S1034" s="92" t="str">
        <f>IF(Data[[#This Row],[TIPO DE INCAPACIDAD]]="LICENCIA DE PATERNIDAD","Licencia de paternidad",IF(Data[[#This Row],[TIPO DE INCAPACIDAD]]="LICENCIA DE LUTO","Licencia de Luto",_xlfn.IFNA(VLOOKUP(R1034,'CIE-10 PARA RIPS'!$A$6:B14199,2,0),"No especificado")))</f>
        <v>Otros dolores abdominales y los no especificados</v>
      </c>
      <c r="T1034" t="str">
        <f>IF(P1034&lt;&gt;"", IF(P1034&gt;0, IF(P1034&lt;=DATE(YEAR(P1034),MONTH(P1034),DAY(P1034)), IF(P1034&gt;=DATE(YEAR(P1034),MONTH(P1034),1), IF(K1034&gt;10, C1034, IF(SUMIFS($K:$K, $C:$C, C1034, $P:$P, "&gt;="&amp;DATE(YEAR(P1034),MONTH(P1034),1), $P:$P, "&lt;="&amp;EOMONTH(P1034,0))&gt;10, C1034, "")), ""))), "")</f>
        <v/>
      </c>
      <c r="U1034" t="str">
        <f>IF(AND(P1034&lt;&gt;"", P1034&gt;=DATE(YEAR(P1034),MONTH(P1034),1), SUMIFS($K:$K, $C:$C, C1034, $P:$P, "&gt;="&amp;DATE(YEAR(P1034),MONTH(P1034),1), $P:$P, "&lt;="&amp;EOMONTH(P1034,0))&gt;10), K1034, "")</f>
        <v/>
      </c>
      <c r="V1034" t="str">
        <f>IF(AND(P1034&lt;&gt;"", P1034&gt;=DATE(YEAR(P1034),MONTH(P1034),1), SUMIFS($K:$K, $C:$C, C1034, $P:$P, "&gt;="&amp;DATE(YEAR(P1034),MONTH(P1034),1), $P:$P, "&lt;="&amp;EOMONTH(P1034,0))&gt;10), YEAR(P1034), "")</f>
        <v/>
      </c>
      <c r="W1034" t="str">
        <f>IF(AND(P1034&lt;&gt;"", P1034&gt;=DATE(YEAR(P1034),MONTH(P1034),1), SUMIFS($K:$K, $C:$C, C1034, $P:$P, "&gt;="&amp;DATE(YEAR(P1034),MONTH(P1034),1), $P:$P, "&lt;="&amp;EOMONTH(P1034,0))&gt;10), TEXT(P1034, "MMMM"), "")</f>
        <v/>
      </c>
      <c r="X1034" t="str" cm="1">
        <f t="array" ref="X1034">IF(AND(P1034&lt;&gt;"", P1034&gt;=DATE(YEAR(P1034),MONTH(P1034),1), SUMIFS($K:$K, $C:$C, C1034, $P:$P, "&gt;="&amp;DATE(YEAR(P1034),MONTH(P1034),1), $P:$P, "&lt;="&amp;EOMONTH(P1034,0))&gt;10), _xlfn.TEXTJOIN(", ", TRUE, _xlfn._xlws.FILTER($R:$R, ($C:$C=C1034) * ($P:$P&gt;=DATE(YEAR(P1034),MONTH(P1034),1)) * ($P:$P&lt;=EOMONTH(P1034,0)))), "")</f>
        <v/>
      </c>
      <c r="Y1034" t="str" cm="1">
        <f t="array" ref="Y1034">IF(AND(P1034&lt;&gt;"", P1034&gt;=DATE(YEAR(P1034),MONTH(P1034),1), SUMIFS($K:$K, $C:$C, C1034, $P:$P, "&gt;="&amp;DATE(YEAR(P1034),MONTH(P1034),1), $P:$P, "&lt;="&amp;EOMONTH(P1034,0))&gt;10), _xlfn.TEXTJOIN(", ", TRUE, _xlfn._xlws.FILTER($S:$S, ($C:$C=C1034) * ($P:$P&gt;=DATE(YEAR(P1034),MONTH(P1034),1)) * ($P:$P&lt;=EOMONTH(P1034,0)))), "")</f>
        <v/>
      </c>
    </row>
    <row r="1035" spans="1:25" ht="30" x14ac:dyDescent="0.25">
      <c r="A1035" s="83">
        <v>1028</v>
      </c>
      <c r="B1035" s="111" t="s">
        <v>26038</v>
      </c>
      <c r="C1035" s="159" t="str">
        <f>_xlfn.XLOOKUP(D1035,[1]!Data[CEDULA],[1]!Data[Nombre Completo],"No Existe",0,1)</f>
        <v>ANTONIO ENRIQUE RIQUET PRENTT</v>
      </c>
      <c r="D1035" s="162">
        <v>1129533083</v>
      </c>
      <c r="E1035" s="139">
        <f>IFERROR(_xlfn.NUMBERVALUE(Data[[#This Row],[CEDULA ]],",","."),_xlfn.NUMBERVALUE(Data[[#This Row],[CEDULA ]],".",","))</f>
        <v>1129533083</v>
      </c>
      <c r="F1035" s="139" t="str">
        <f>_xlfn.XLOOKUP(E1035,[1]!Data[CEDULA],[1]!Data[CARGO],"No Existe",0,1)</f>
        <v>AUXILIAR</v>
      </c>
      <c r="G1035" s="11" t="str">
        <f>_xlfn.XLOOKUP(E1035,[1]!Data[CEDULA],[1]!Data[EMPRESA DONDE PRESTA SERVICIO],"No Existe",0,1)</f>
        <v>COMFAMILIAR ATLANTICO</v>
      </c>
      <c r="H1035" s="11" t="str">
        <f>_xlfn.XLOOKUP(E1035,[1]!Data[CEDULA],[1]!Data[UBICACIÓN],"No Existe",0,1)</f>
        <v>TURIPANA</v>
      </c>
      <c r="I1035" s="11" t="s">
        <v>25912</v>
      </c>
      <c r="J1035" s="111" t="str">
        <f>UPPER(TEXT(Data[[#This Row],[F. INICIO]],"mmmm"))</f>
        <v>FEBRERO</v>
      </c>
      <c r="K1035" s="13">
        <v>2</v>
      </c>
      <c r="L1035" s="11" t="s">
        <v>5</v>
      </c>
      <c r="M1035" s="11" t="s">
        <v>25630</v>
      </c>
      <c r="N1035" s="141" t="str">
        <f>_xlfn.XLOOKUP(D1035,[1]!Data[CEDULA],[1]!Data[EPS/SURA],"No Existe",0,1)</f>
        <v>EPS/SURA</v>
      </c>
      <c r="O1035" s="5">
        <f>YEAR(Data[[#This Row],[F. INICIO]])</f>
        <v>2016</v>
      </c>
      <c r="P1035" s="26">
        <v>42411</v>
      </c>
      <c r="Q1035" s="7">
        <v>42412</v>
      </c>
      <c r="R1035" s="11" t="s">
        <v>4774</v>
      </c>
      <c r="S1035" s="92" t="str">
        <f>IF(Data[[#This Row],[TIPO DE INCAPACIDAD]]="LICENCIA DE PATERNIDAD","Licencia de paternidad",IF(Data[[#This Row],[TIPO DE INCAPACIDAD]]="LICENCIA DE LUTO","Licencia de Luto",_xlfn.IFNA(VLOOKUP(R1035,'CIE-10 PARA RIPS'!$A$6:B14200,2,0),"No especificado")))</f>
        <v>Contusion de otras partes y de las no especificadas del pie</v>
      </c>
      <c r="T1035" t="str">
        <f>IF(P1035&lt;&gt;"", IF(P1035&gt;0, IF(P1035&lt;=DATE(YEAR(P1035),MONTH(P1035),DAY(P1035)), IF(P1035&gt;=DATE(YEAR(P1035),MONTH(P1035),1), IF(K1035&gt;10, C1035, IF(SUMIFS($K:$K, $C:$C, C1035, $P:$P, "&gt;="&amp;DATE(YEAR(P1035),MONTH(P1035),1), $P:$P, "&lt;="&amp;EOMONTH(P1035,0))&gt;10, C1035, "")), ""))), "")</f>
        <v/>
      </c>
      <c r="U1035" t="str">
        <f>IF(AND(P1035&lt;&gt;"", P1035&gt;=DATE(YEAR(P1035),MONTH(P1035),1), SUMIFS($K:$K, $C:$C, C1035, $P:$P, "&gt;="&amp;DATE(YEAR(P1035),MONTH(P1035),1), $P:$P, "&lt;="&amp;EOMONTH(P1035,0))&gt;10), K1035, "")</f>
        <v/>
      </c>
      <c r="V1035" t="str">
        <f>IF(AND(P1035&lt;&gt;"", P1035&gt;=DATE(YEAR(P1035),MONTH(P1035),1), SUMIFS($K:$K, $C:$C, C1035, $P:$P, "&gt;="&amp;DATE(YEAR(P1035),MONTH(P1035),1), $P:$P, "&lt;="&amp;EOMONTH(P1035,0))&gt;10), YEAR(P1035), "")</f>
        <v/>
      </c>
      <c r="W1035" t="str">
        <f>IF(AND(P1035&lt;&gt;"", P1035&gt;=DATE(YEAR(P1035),MONTH(P1035),1), SUMIFS($K:$K, $C:$C, C1035, $P:$P, "&gt;="&amp;DATE(YEAR(P1035),MONTH(P1035),1), $P:$P, "&lt;="&amp;EOMONTH(P1035,0))&gt;10), TEXT(P1035, "MMMM"), "")</f>
        <v/>
      </c>
      <c r="X1035" t="str" cm="1">
        <f t="array" ref="X1035">IF(AND(P1035&lt;&gt;"", P1035&gt;=DATE(YEAR(P1035),MONTH(P1035),1), SUMIFS($K:$K, $C:$C, C1035, $P:$P, "&gt;="&amp;DATE(YEAR(P1035),MONTH(P1035),1), $P:$P, "&lt;="&amp;EOMONTH(P1035,0))&gt;10), _xlfn.TEXTJOIN(", ", TRUE, _xlfn._xlws.FILTER($R:$R, ($C:$C=C1035) * ($P:$P&gt;=DATE(YEAR(P1035),MONTH(P1035),1)) * ($P:$P&lt;=EOMONTH(P1035,0)))), "")</f>
        <v/>
      </c>
      <c r="Y1035" t="str" cm="1">
        <f t="array" ref="Y1035">IF(AND(P1035&lt;&gt;"", P1035&gt;=DATE(YEAR(P1035),MONTH(P1035),1), SUMIFS($K:$K, $C:$C, C1035, $P:$P, "&gt;="&amp;DATE(YEAR(P1035),MONTH(P1035),1), $P:$P, "&lt;="&amp;EOMONTH(P1035,0))&gt;10), _xlfn.TEXTJOIN(", ", TRUE, _xlfn._xlws.FILTER($S:$S, ($C:$C=C1035) * ($P:$P&gt;=DATE(YEAR(P1035),MONTH(P1035),1)) * ($P:$P&lt;=EOMONTH(P1035,0)))), "")</f>
        <v/>
      </c>
    </row>
    <row r="1036" spans="1:25" x14ac:dyDescent="0.25">
      <c r="A1036" s="83">
        <v>1029</v>
      </c>
      <c r="B1036" s="111" t="s">
        <v>26038</v>
      </c>
      <c r="C1036" s="159" t="str">
        <f>_xlfn.XLOOKUP(D1036,[1]!Data[CEDULA],[1]!Data[Nombre Completo],"No Existe",0,1)</f>
        <v>FRANCISCO JAVIER ACEVEDO OVIEDO</v>
      </c>
      <c r="D1036" s="162">
        <v>1048270478</v>
      </c>
      <c r="E1036" s="139">
        <f>IFERROR(_xlfn.NUMBERVALUE(Data[[#This Row],[CEDULA ]],",","."),_xlfn.NUMBERVALUE(Data[[#This Row],[CEDULA ]],".",","))</f>
        <v>1048270478</v>
      </c>
      <c r="F1036" s="139" t="str">
        <f>_xlfn.XLOOKUP(E1036,[1]!Data[CEDULA],[1]!Data[CARGO],"No Existe",0,1)</f>
        <v>AUXILIAR</v>
      </c>
      <c r="G1036" s="11" t="str">
        <f>_xlfn.XLOOKUP(E1036,[1]!Data[CEDULA],[1]!Data[EMPRESA DONDE PRESTA SERVICIO],"No Existe",0,1)</f>
        <v>COMFAMILIAR ATLANTICO</v>
      </c>
      <c r="H1036" s="11" t="str">
        <f>_xlfn.XLOOKUP(E1036,[1]!Data[CEDULA],[1]!Data[UBICACIÓN],"No Existe",0,1)</f>
        <v>C. ATENCION VIA 40</v>
      </c>
      <c r="I1036" s="11" t="s">
        <v>25912</v>
      </c>
      <c r="J1036" s="111" t="str">
        <f>UPPER(TEXT(Data[[#This Row],[F. INICIO]],"mmmm"))</f>
        <v>JUNIO</v>
      </c>
      <c r="K1036" s="13">
        <v>2</v>
      </c>
      <c r="L1036" s="11" t="s">
        <v>5</v>
      </c>
      <c r="M1036" s="11" t="s">
        <v>25630</v>
      </c>
      <c r="N1036" s="141" t="str">
        <f>_xlfn.XLOOKUP(D1036,[1]!Data[CEDULA],[1]!Data[EPS/SURA],"No Existe",0,1)</f>
        <v>NUEVA E.P.S.</v>
      </c>
      <c r="O1036" s="5">
        <f>YEAR(Data[[#This Row],[F. INICIO]])</f>
        <v>2016</v>
      </c>
      <c r="P1036" s="26">
        <v>42536</v>
      </c>
      <c r="Q1036" s="7">
        <v>42537</v>
      </c>
      <c r="R1036" s="11" t="s">
        <v>5597</v>
      </c>
      <c r="S1036" s="92" t="str">
        <f>IF(Data[[#This Row],[TIPO DE INCAPACIDAD]]="LICENCIA DE PATERNIDAD","Licencia de paternidad",IF(Data[[#This Row],[TIPO DE INCAPACIDAD]]="LICENCIA DE LUTO","Licencia de Luto",_xlfn.IFNA(VLOOKUP(R1036,'CIE-10 PARA RIPS'!$A$6:B14201,2,0),"No especificado")))</f>
        <v>Otros dolores abdominales y los no especificados</v>
      </c>
      <c r="T1036" t="str">
        <f>IF(P1036&lt;&gt;"", IF(P1036&gt;0, IF(P1036&lt;=DATE(YEAR(P1036),MONTH(P1036),DAY(P1036)), IF(P1036&gt;=DATE(YEAR(P1036),MONTH(P1036),1), IF(K1036&gt;10, C1036, IF(SUMIFS($K:$K, $C:$C, C1036, $P:$P, "&gt;="&amp;DATE(YEAR(P1036),MONTH(P1036),1), $P:$P, "&lt;="&amp;EOMONTH(P1036,0))&gt;10, C1036, "")), ""))), "")</f>
        <v/>
      </c>
      <c r="U1036" t="str">
        <f>IF(AND(P1036&lt;&gt;"", P1036&gt;=DATE(YEAR(P1036),MONTH(P1036),1), SUMIFS($K:$K, $C:$C, C1036, $P:$P, "&gt;="&amp;DATE(YEAR(P1036),MONTH(P1036),1), $P:$P, "&lt;="&amp;EOMONTH(P1036,0))&gt;10), K1036, "")</f>
        <v/>
      </c>
      <c r="V1036" t="str">
        <f>IF(AND(P1036&lt;&gt;"", P1036&gt;=DATE(YEAR(P1036),MONTH(P1036),1), SUMIFS($K:$K, $C:$C, C1036, $P:$P, "&gt;="&amp;DATE(YEAR(P1036),MONTH(P1036),1), $P:$P, "&lt;="&amp;EOMONTH(P1036,0))&gt;10), YEAR(P1036), "")</f>
        <v/>
      </c>
      <c r="W1036" t="str">
        <f>IF(AND(P1036&lt;&gt;"", P1036&gt;=DATE(YEAR(P1036),MONTH(P1036),1), SUMIFS($K:$K, $C:$C, C1036, $P:$P, "&gt;="&amp;DATE(YEAR(P1036),MONTH(P1036),1), $P:$P, "&lt;="&amp;EOMONTH(P1036,0))&gt;10), TEXT(P1036, "MMMM"), "")</f>
        <v/>
      </c>
      <c r="X1036" t="str" cm="1">
        <f t="array" ref="X1036">IF(AND(P1036&lt;&gt;"", P1036&gt;=DATE(YEAR(P1036),MONTH(P1036),1), SUMIFS($K:$K, $C:$C, C1036, $P:$P, "&gt;="&amp;DATE(YEAR(P1036),MONTH(P1036),1), $P:$P, "&lt;="&amp;EOMONTH(P1036,0))&gt;10), _xlfn.TEXTJOIN(", ", TRUE, _xlfn._xlws.FILTER($R:$R, ($C:$C=C1036) * ($P:$P&gt;=DATE(YEAR(P1036),MONTH(P1036),1)) * ($P:$P&lt;=EOMONTH(P1036,0)))), "")</f>
        <v/>
      </c>
      <c r="Y1036" t="str" cm="1">
        <f t="array" ref="Y1036">IF(AND(P1036&lt;&gt;"", P1036&gt;=DATE(YEAR(P1036),MONTH(P1036),1), SUMIFS($K:$K, $C:$C, C1036, $P:$P, "&gt;="&amp;DATE(YEAR(P1036),MONTH(P1036),1), $P:$P, "&lt;="&amp;EOMONTH(P1036,0))&gt;10), _xlfn.TEXTJOIN(", ", TRUE, _xlfn._xlws.FILTER($S:$S, ($C:$C=C1036) * ($P:$P&gt;=DATE(YEAR(P1036),MONTH(P1036),1)) * ($P:$P&lt;=EOMONTH(P1036,0)))), "")</f>
        <v/>
      </c>
    </row>
    <row r="1037" spans="1:25" x14ac:dyDescent="0.25">
      <c r="A1037" s="83">
        <v>1030</v>
      </c>
      <c r="B1037" s="111" t="s">
        <v>26038</v>
      </c>
      <c r="C1037" s="159" t="str">
        <f>_xlfn.XLOOKUP(D1037,[1]!Data[CEDULA],[1]!Data[Nombre Completo],"No Existe",0,1)</f>
        <v>MARTIN JOSE BALLESTAS JIMENEZ</v>
      </c>
      <c r="D1037" s="162">
        <v>1002131545</v>
      </c>
      <c r="E1037" s="139">
        <f>IFERROR(_xlfn.NUMBERVALUE(Data[[#This Row],[CEDULA ]],",","."),_xlfn.NUMBERVALUE(Data[[#This Row],[CEDULA ]],".",","))</f>
        <v>1002131545</v>
      </c>
      <c r="F1037" s="139" t="str">
        <f>_xlfn.XLOOKUP(E1037,[1]!Data[CEDULA],[1]!Data[CARGO],"No Existe",0,1)</f>
        <v>SUPERNUMERARIO(A)</v>
      </c>
      <c r="G1037" s="11" t="str">
        <f>_xlfn.XLOOKUP(E1037,[1]!Data[CEDULA],[1]!Data[EMPRESA DONDE PRESTA SERVICIO],"No Existe",0,1)</f>
        <v>COMFAMILIAR ATLANTICO</v>
      </c>
      <c r="H1037" s="11" t="str">
        <f>_xlfn.XLOOKUP(E1037,[1]!Data[CEDULA],[1]!Data[UBICACIÓN],"No Existe",0,1)</f>
        <v>SEDE CARIBE</v>
      </c>
      <c r="I1037" s="11" t="s">
        <v>25912</v>
      </c>
      <c r="J1037" s="111" t="str">
        <f>UPPER(TEXT(Data[[#This Row],[F. INICIO]],"mmmm"))</f>
        <v>JUNIO</v>
      </c>
      <c r="K1037" s="13">
        <v>1</v>
      </c>
      <c r="L1037" s="11" t="s">
        <v>5</v>
      </c>
      <c r="M1037" s="11" t="s">
        <v>25630</v>
      </c>
      <c r="N1037" s="141" t="str">
        <f>_xlfn.XLOOKUP(D1037,[1]!Data[CEDULA],[1]!Data[EPS/SURA],"No Existe",0,1)</f>
        <v>EPS/SURA</v>
      </c>
      <c r="O1037" s="5">
        <f>YEAR(Data[[#This Row],[F. INICIO]])</f>
        <v>2016</v>
      </c>
      <c r="P1037" s="26">
        <v>42542</v>
      </c>
      <c r="Q1037" s="7">
        <v>42542</v>
      </c>
      <c r="R1037" s="11" t="s">
        <v>7299</v>
      </c>
      <c r="S1037" s="92" t="str">
        <f>IF(Data[[#This Row],[TIPO DE INCAPACIDAD]]="LICENCIA DE PATERNIDAD","Licencia de paternidad",IF(Data[[#This Row],[TIPO DE INCAPACIDAD]]="LICENCIA DE LUTO","Licencia de Luto",_xlfn.IFNA(VLOOKUP(R1037,'CIE-10 PARA RIPS'!$A$6:B14202,2,0),"No especificado")))</f>
        <v>Colico renal, no especificado</v>
      </c>
      <c r="T1037" t="str">
        <f>IF(P1037&lt;&gt;"", IF(P1037&gt;0, IF(P1037&lt;=DATE(YEAR(P1037),MONTH(P1037),DAY(P1037)), IF(P1037&gt;=DATE(YEAR(P1037),MONTH(P1037),1), IF(K1037&gt;10, C1037, IF(SUMIFS($K:$K, $C:$C, C1037, $P:$P, "&gt;="&amp;DATE(YEAR(P1037),MONTH(P1037),1), $P:$P, "&lt;="&amp;EOMONTH(P1037,0))&gt;10, C1037, "")), ""))), "")</f>
        <v/>
      </c>
      <c r="U1037" t="str">
        <f>IF(AND(P1037&lt;&gt;"", P1037&gt;=DATE(YEAR(P1037),MONTH(P1037),1), SUMIFS($K:$K, $C:$C, C1037, $P:$P, "&gt;="&amp;DATE(YEAR(P1037),MONTH(P1037),1), $P:$P, "&lt;="&amp;EOMONTH(P1037,0))&gt;10), K1037, "")</f>
        <v/>
      </c>
      <c r="V1037" t="str">
        <f>IF(AND(P1037&lt;&gt;"", P1037&gt;=DATE(YEAR(P1037),MONTH(P1037),1), SUMIFS($K:$K, $C:$C, C1037, $P:$P, "&gt;="&amp;DATE(YEAR(P1037),MONTH(P1037),1), $P:$P, "&lt;="&amp;EOMONTH(P1037,0))&gt;10), YEAR(P1037), "")</f>
        <v/>
      </c>
      <c r="W1037" t="str">
        <f>IF(AND(P1037&lt;&gt;"", P1037&gt;=DATE(YEAR(P1037),MONTH(P1037),1), SUMIFS($K:$K, $C:$C, C1037, $P:$P, "&gt;="&amp;DATE(YEAR(P1037),MONTH(P1037),1), $P:$P, "&lt;="&amp;EOMONTH(P1037,0))&gt;10), TEXT(P1037, "MMMM"), "")</f>
        <v/>
      </c>
      <c r="X1037" t="str" cm="1">
        <f t="array" ref="X1037">IF(AND(P1037&lt;&gt;"", P1037&gt;=DATE(YEAR(P1037),MONTH(P1037),1), SUMIFS($K:$K, $C:$C, C1037, $P:$P, "&gt;="&amp;DATE(YEAR(P1037),MONTH(P1037),1), $P:$P, "&lt;="&amp;EOMONTH(P1037,0))&gt;10), _xlfn.TEXTJOIN(", ", TRUE, _xlfn._xlws.FILTER($R:$R, ($C:$C=C1037) * ($P:$P&gt;=DATE(YEAR(P1037),MONTH(P1037),1)) * ($P:$P&lt;=EOMONTH(P1037,0)))), "")</f>
        <v/>
      </c>
      <c r="Y1037" t="str" cm="1">
        <f t="array" ref="Y1037">IF(AND(P1037&lt;&gt;"", P1037&gt;=DATE(YEAR(P1037),MONTH(P1037),1), SUMIFS($K:$K, $C:$C, C1037, $P:$P, "&gt;="&amp;DATE(YEAR(P1037),MONTH(P1037),1), $P:$P, "&lt;="&amp;EOMONTH(P1037,0))&gt;10), _xlfn.TEXTJOIN(", ", TRUE, _xlfn._xlws.FILTER($S:$S, ($C:$C=C1037) * ($P:$P&gt;=DATE(YEAR(P1037),MONTH(P1037),1)) * ($P:$P&lt;=EOMONTH(P1037,0)))), "")</f>
        <v/>
      </c>
    </row>
    <row r="1038" spans="1:25" x14ac:dyDescent="0.25">
      <c r="A1038" s="83">
        <v>1031</v>
      </c>
      <c r="B1038" s="111" t="s">
        <v>26038</v>
      </c>
      <c r="C1038" s="159" t="str">
        <f>_xlfn.XLOOKUP(D1038,[1]!Data[CEDULA],[1]!Data[Nombre Completo],"No Existe",0,1)</f>
        <v>LUIS ALFREDO BARRIOS RIOS</v>
      </c>
      <c r="D1038" s="162">
        <v>1042428984</v>
      </c>
      <c r="E1038" s="139">
        <f>IFERROR(_xlfn.NUMBERVALUE(Data[[#This Row],[CEDULA ]],",","."),_xlfn.NUMBERVALUE(Data[[#This Row],[CEDULA ]],".",","))</f>
        <v>1042428984</v>
      </c>
      <c r="F1038" s="139" t="str">
        <f>_xlfn.XLOOKUP(E1038,[1]!Data[CEDULA],[1]!Data[CARGO],"No Existe",0,1)</f>
        <v>CHEF</v>
      </c>
      <c r="G1038" s="11" t="str">
        <f>_xlfn.XLOOKUP(E1038,[1]!Data[CEDULA],[1]!Data[EMPRESA DONDE PRESTA SERVICIO],"No Existe",0,1)</f>
        <v>COMFAMILIAR ATLANTICO</v>
      </c>
      <c r="H1038" s="11" t="str">
        <f>_xlfn.XLOOKUP(E1038,[1]!Data[CEDULA],[1]!Data[UBICACIÓN],"No Existe",0,1)</f>
        <v>SEDE NORTE MERCADEO</v>
      </c>
      <c r="I1038" s="11" t="s">
        <v>25912</v>
      </c>
      <c r="J1038" s="111" t="str">
        <f>UPPER(TEXT(Data[[#This Row],[F. INICIO]],"mmmm"))</f>
        <v>JUNIO</v>
      </c>
      <c r="K1038" s="13">
        <v>2</v>
      </c>
      <c r="L1038" s="11" t="s">
        <v>5</v>
      </c>
      <c r="M1038" s="11" t="s">
        <v>25630</v>
      </c>
      <c r="N1038" s="141" t="str">
        <f>_xlfn.XLOOKUP(D1038,[1]!Data[CEDULA],[1]!Data[EPS/SURA],"No Existe",0,1)</f>
        <v>SALUD TOTAL</v>
      </c>
      <c r="O1038" s="5">
        <f>YEAR(Data[[#This Row],[F. INICIO]])</f>
        <v>2016</v>
      </c>
      <c r="P1038" s="26">
        <v>42542</v>
      </c>
      <c r="Q1038" s="7">
        <v>42543</v>
      </c>
      <c r="R1038" s="11" t="s">
        <v>73</v>
      </c>
      <c r="S1038" s="92" t="str">
        <f>IF(Data[[#This Row],[TIPO DE INCAPACIDAD]]="LICENCIA DE PATERNIDAD","Licencia de paternidad",IF(Data[[#This Row],[TIPO DE INCAPACIDAD]]="LICENCIA DE LUTO","Licencia de Luto",_xlfn.IFNA(VLOOKUP(R1038,'CIE-10 PARA RIPS'!$A$6:B14203,2,0),"No especificado")))</f>
        <v>Infeccion de vias urinarias, sitio no especificado</v>
      </c>
      <c r="T1038" t="str">
        <f>IF(P1038&lt;&gt;"", IF(P1038&gt;0, IF(P1038&lt;=DATE(YEAR(P1038),MONTH(P1038),DAY(P1038)), IF(P1038&gt;=DATE(YEAR(P1038),MONTH(P1038),1), IF(K1038&gt;10, C1038, IF(SUMIFS($K:$K, $C:$C, C1038, $P:$P, "&gt;="&amp;DATE(YEAR(P1038),MONTH(P1038),1), $P:$P, "&lt;="&amp;EOMONTH(P1038,0))&gt;10, C1038, "")), ""))), "")</f>
        <v/>
      </c>
      <c r="U1038" t="str">
        <f>IF(AND(P1038&lt;&gt;"", P1038&gt;=DATE(YEAR(P1038),MONTH(P1038),1), SUMIFS($K:$K, $C:$C, C1038, $P:$P, "&gt;="&amp;DATE(YEAR(P1038),MONTH(P1038),1), $P:$P, "&lt;="&amp;EOMONTH(P1038,0))&gt;10), K1038, "")</f>
        <v/>
      </c>
      <c r="V1038" t="str">
        <f>IF(AND(P1038&lt;&gt;"", P1038&gt;=DATE(YEAR(P1038),MONTH(P1038),1), SUMIFS($K:$K, $C:$C, C1038, $P:$P, "&gt;="&amp;DATE(YEAR(P1038),MONTH(P1038),1), $P:$P, "&lt;="&amp;EOMONTH(P1038,0))&gt;10), YEAR(P1038), "")</f>
        <v/>
      </c>
      <c r="W1038" t="str">
        <f>IF(AND(P1038&lt;&gt;"", P1038&gt;=DATE(YEAR(P1038),MONTH(P1038),1), SUMIFS($K:$K, $C:$C, C1038, $P:$P, "&gt;="&amp;DATE(YEAR(P1038),MONTH(P1038),1), $P:$P, "&lt;="&amp;EOMONTH(P1038,0))&gt;10), TEXT(P1038, "MMMM"), "")</f>
        <v/>
      </c>
      <c r="X1038" t="str" cm="1">
        <f t="array" ref="X1038">IF(AND(P1038&lt;&gt;"", P1038&gt;=DATE(YEAR(P1038),MONTH(P1038),1), SUMIFS($K:$K, $C:$C, C1038, $P:$P, "&gt;="&amp;DATE(YEAR(P1038),MONTH(P1038),1), $P:$P, "&lt;="&amp;EOMONTH(P1038,0))&gt;10), _xlfn.TEXTJOIN(", ", TRUE, _xlfn._xlws.FILTER($R:$R, ($C:$C=C1038) * ($P:$P&gt;=DATE(YEAR(P1038),MONTH(P1038),1)) * ($P:$P&lt;=EOMONTH(P1038,0)))), "")</f>
        <v/>
      </c>
      <c r="Y1038" t="str" cm="1">
        <f t="array" ref="Y1038">IF(AND(P1038&lt;&gt;"", P1038&gt;=DATE(YEAR(P1038),MONTH(P1038),1), SUMIFS($K:$K, $C:$C, C1038, $P:$P, "&gt;="&amp;DATE(YEAR(P1038),MONTH(P1038),1), $P:$P, "&lt;="&amp;EOMONTH(P1038,0))&gt;10), _xlfn.TEXTJOIN(", ", TRUE, _xlfn._xlws.FILTER($S:$S, ($C:$C=C1038) * ($P:$P&gt;=DATE(YEAR(P1038),MONTH(P1038),1)) * ($P:$P&lt;=EOMONTH(P1038,0)))), "")</f>
        <v/>
      </c>
    </row>
    <row r="1039" spans="1:25" x14ac:dyDescent="0.25">
      <c r="A1039" s="83">
        <v>1032</v>
      </c>
      <c r="B1039" s="111" t="s">
        <v>26038</v>
      </c>
      <c r="C1039" s="159" t="str">
        <f>_xlfn.XLOOKUP(D1039,[1]!Data[CEDULA],[1]!Data[Nombre Completo],"No Existe",0,1)</f>
        <v>MILENA BEATRIZ CARDENAS PEDROZA</v>
      </c>
      <c r="D1039" s="162">
        <v>1046814743</v>
      </c>
      <c r="E1039" s="139">
        <f>IFERROR(_xlfn.NUMBERVALUE(Data[[#This Row],[CEDULA ]],",","."),_xlfn.NUMBERVALUE(Data[[#This Row],[CEDULA ]],".",","))</f>
        <v>1046814743</v>
      </c>
      <c r="F1039" s="139" t="str">
        <f>_xlfn.XLOOKUP(E1039,[1]!Data[CEDULA],[1]!Data[CARGO],"No Existe",0,1)</f>
        <v>AYUDANTE COCINA</v>
      </c>
      <c r="G1039" s="11" t="str">
        <f>_xlfn.XLOOKUP(E1039,[1]!Data[CEDULA],[1]!Data[EMPRESA DONDE PRESTA SERVICIO],"No Existe",0,1)</f>
        <v>COMFAMILIAR ATLANTICO</v>
      </c>
      <c r="H1039" s="11" t="str">
        <f>_xlfn.XLOOKUP(E1039,[1]!Data[CEDULA],[1]!Data[UBICACIÓN],"No Existe",0,1)</f>
        <v>SEDE NORTE MERCADEO</v>
      </c>
      <c r="I1039" s="11" t="s">
        <v>25911</v>
      </c>
      <c r="J1039" s="111" t="str">
        <f>UPPER(TEXT(Data[[#This Row],[F. INICIO]],"mmmm"))</f>
        <v>JUNIO</v>
      </c>
      <c r="K1039" s="13">
        <v>2</v>
      </c>
      <c r="L1039" s="11" t="s">
        <v>5</v>
      </c>
      <c r="M1039" s="11" t="s">
        <v>25630</v>
      </c>
      <c r="N1039" s="141" t="str">
        <f>_xlfn.XLOOKUP(D1039,[1]!Data[CEDULA],[1]!Data[EPS/SURA],"No Existe",0,1)</f>
        <v>NUEVA E.P.S.</v>
      </c>
      <c r="O1039" s="5">
        <f>YEAR(Data[[#This Row],[F. INICIO]])</f>
        <v>2016</v>
      </c>
      <c r="P1039" s="26">
        <v>42550</v>
      </c>
      <c r="Q1039" s="7">
        <v>42551</v>
      </c>
      <c r="R1039" s="11" t="s">
        <v>9405</v>
      </c>
      <c r="S1039" s="92" t="str">
        <f>IF(Data[[#This Row],[TIPO DE INCAPACIDAD]]="LICENCIA DE PATERNIDAD","Licencia de paternidad",IF(Data[[#This Row],[TIPO DE INCAPACIDAD]]="LICENCIA DE LUTO","Licencia de Luto",_xlfn.IFNA(VLOOKUP(R1039,'CIE-10 PARA RIPS'!$A$6:B14204,2,0),"No especificado")))</f>
        <v>Otra otitis media aguda, no supurativa</v>
      </c>
      <c r="T1039" t="str">
        <f>IF(P1039&lt;&gt;"", IF(P1039&gt;0, IF(P1039&lt;=DATE(YEAR(P1039),MONTH(P1039),DAY(P1039)), IF(P1039&gt;=DATE(YEAR(P1039),MONTH(P1039),1), IF(K1039&gt;10, C1039, IF(SUMIFS($K:$K, $C:$C, C1039, $P:$P, "&gt;="&amp;DATE(YEAR(P1039),MONTH(P1039),1), $P:$P, "&lt;="&amp;EOMONTH(P1039,0))&gt;10, C1039, "")), ""))), "")</f>
        <v/>
      </c>
      <c r="U1039" t="str">
        <f>IF(AND(P1039&lt;&gt;"", P1039&gt;=DATE(YEAR(P1039),MONTH(P1039),1), SUMIFS($K:$K, $C:$C, C1039, $P:$P, "&gt;="&amp;DATE(YEAR(P1039),MONTH(P1039),1), $P:$P, "&lt;="&amp;EOMONTH(P1039,0))&gt;10), K1039, "")</f>
        <v/>
      </c>
      <c r="V1039" t="str">
        <f>IF(AND(P1039&lt;&gt;"", P1039&gt;=DATE(YEAR(P1039),MONTH(P1039),1), SUMIFS($K:$K, $C:$C, C1039, $P:$P, "&gt;="&amp;DATE(YEAR(P1039),MONTH(P1039),1), $P:$P, "&lt;="&amp;EOMONTH(P1039,0))&gt;10), YEAR(P1039), "")</f>
        <v/>
      </c>
      <c r="W1039" t="str">
        <f>IF(AND(P1039&lt;&gt;"", P1039&gt;=DATE(YEAR(P1039),MONTH(P1039),1), SUMIFS($K:$K, $C:$C, C1039, $P:$P, "&gt;="&amp;DATE(YEAR(P1039),MONTH(P1039),1), $P:$P, "&lt;="&amp;EOMONTH(P1039,0))&gt;10), TEXT(P1039, "MMMM"), "")</f>
        <v/>
      </c>
      <c r="X1039" t="str" cm="1">
        <f t="array" ref="X1039">IF(AND(P1039&lt;&gt;"", P1039&gt;=DATE(YEAR(P1039),MONTH(P1039),1), SUMIFS($K:$K, $C:$C, C1039, $P:$P, "&gt;="&amp;DATE(YEAR(P1039),MONTH(P1039),1), $P:$P, "&lt;="&amp;EOMONTH(P1039,0))&gt;10), _xlfn.TEXTJOIN(", ", TRUE, _xlfn._xlws.FILTER($R:$R, ($C:$C=C1039) * ($P:$P&gt;=DATE(YEAR(P1039),MONTH(P1039),1)) * ($P:$P&lt;=EOMONTH(P1039,0)))), "")</f>
        <v/>
      </c>
      <c r="Y1039" t="str" cm="1">
        <f t="array" ref="Y1039">IF(AND(P1039&lt;&gt;"", P1039&gt;=DATE(YEAR(P1039),MONTH(P1039),1), SUMIFS($K:$K, $C:$C, C1039, $P:$P, "&gt;="&amp;DATE(YEAR(P1039),MONTH(P1039),1), $P:$P, "&lt;="&amp;EOMONTH(P1039,0))&gt;10), _xlfn.TEXTJOIN(", ", TRUE, _xlfn._xlws.FILTER($S:$S, ($C:$C=C1039) * ($P:$P&gt;=DATE(YEAR(P1039),MONTH(P1039),1)) * ($P:$P&lt;=EOMONTH(P1039,0)))), "")</f>
        <v/>
      </c>
    </row>
    <row r="1040" spans="1:25" x14ac:dyDescent="0.25">
      <c r="A1040" s="83">
        <v>1033</v>
      </c>
      <c r="B1040" s="111" t="s">
        <v>26038</v>
      </c>
      <c r="C1040" s="159" t="str">
        <f>_xlfn.XLOOKUP(D1040,[1]!Data[CEDULA],[1]!Data[Nombre Completo],"No Existe",0,1)</f>
        <v xml:space="preserve">JAIME ANTONIO MOLINARES </v>
      </c>
      <c r="D1040" s="162">
        <v>3746452</v>
      </c>
      <c r="E1040" s="139">
        <f>IFERROR(_xlfn.NUMBERVALUE(Data[[#This Row],[CEDULA ]],",","."),_xlfn.NUMBERVALUE(Data[[#This Row],[CEDULA ]],".",","))</f>
        <v>3746452</v>
      </c>
      <c r="F1040" s="139" t="str">
        <f>_xlfn.XLOOKUP(E1040,[1]!Data[CEDULA],[1]!Data[CARGO],"No Existe",0,1)</f>
        <v>AYUDANTE MANTENIMIENTO</v>
      </c>
      <c r="G1040" s="11" t="str">
        <f>_xlfn.XLOOKUP(E1040,[1]!Data[CEDULA],[1]!Data[EMPRESA DONDE PRESTA SERVICIO],"No Existe",0,1)</f>
        <v>COMFAMILIAR ATLANTICO</v>
      </c>
      <c r="H1040" s="11" t="str">
        <f>_xlfn.XLOOKUP(E1040,[1]!Data[CEDULA],[1]!Data[UBICACIÓN],"No Existe",0,1)</f>
        <v>MANTENIMIENTO TECNICO</v>
      </c>
      <c r="I1040" s="11" t="s">
        <v>25912</v>
      </c>
      <c r="J1040" s="111" t="str">
        <f>UPPER(TEXT(Data[[#This Row],[F. INICIO]],"mmmm"))</f>
        <v>JUNIO</v>
      </c>
      <c r="K1040" s="13">
        <v>2</v>
      </c>
      <c r="L1040" s="11" t="s">
        <v>5</v>
      </c>
      <c r="M1040" s="11" t="s">
        <v>25630</v>
      </c>
      <c r="N1040" s="141" t="str">
        <f>_xlfn.XLOOKUP(D1040,[1]!Data[CEDULA],[1]!Data[EPS/SURA],"No Existe",0,1)</f>
        <v>EPS/SURA</v>
      </c>
      <c r="O1040" s="5">
        <f>YEAR(Data[[#This Row],[F. INICIO]])</f>
        <v>2016</v>
      </c>
      <c r="P1040" s="26">
        <v>42550</v>
      </c>
      <c r="Q1040" s="7">
        <v>42551</v>
      </c>
      <c r="R1040" s="11" t="s">
        <v>8647</v>
      </c>
      <c r="S1040" s="92" t="str">
        <f>IF(Data[[#This Row],[TIPO DE INCAPACIDAD]]="LICENCIA DE PATERNIDAD","Licencia de paternidad",IF(Data[[#This Row],[TIPO DE INCAPACIDAD]]="LICENCIA DE LUTO","Licencia de Luto",_xlfn.IFNA(VLOOKUP(R1040,'CIE-10 PARA RIPS'!$A$6:B14205,2,0),"No especificado")))</f>
        <v>Raiz dental retenida</v>
      </c>
      <c r="T1040" t="str">
        <f>IF(P1040&lt;&gt;"", IF(P1040&gt;0, IF(P1040&lt;=DATE(YEAR(P1040),MONTH(P1040),DAY(P1040)), IF(P1040&gt;=DATE(YEAR(P1040),MONTH(P1040),1), IF(K1040&gt;10, C1040, IF(SUMIFS($K:$K, $C:$C, C1040, $P:$P, "&gt;="&amp;DATE(YEAR(P1040),MONTH(P1040),1), $P:$P, "&lt;="&amp;EOMONTH(P1040,0))&gt;10, C1040, "")), ""))), "")</f>
        <v/>
      </c>
      <c r="U1040" t="str">
        <f>IF(AND(P1040&lt;&gt;"", P1040&gt;=DATE(YEAR(P1040),MONTH(P1040),1), SUMIFS($K:$K, $C:$C, C1040, $P:$P, "&gt;="&amp;DATE(YEAR(P1040),MONTH(P1040),1), $P:$P, "&lt;="&amp;EOMONTH(P1040,0))&gt;10), K1040, "")</f>
        <v/>
      </c>
      <c r="V1040" t="str">
        <f>IF(AND(P1040&lt;&gt;"", P1040&gt;=DATE(YEAR(P1040),MONTH(P1040),1), SUMIFS($K:$K, $C:$C, C1040, $P:$P, "&gt;="&amp;DATE(YEAR(P1040),MONTH(P1040),1), $P:$P, "&lt;="&amp;EOMONTH(P1040,0))&gt;10), YEAR(P1040), "")</f>
        <v/>
      </c>
      <c r="W1040" t="str">
        <f>IF(AND(P1040&lt;&gt;"", P1040&gt;=DATE(YEAR(P1040),MONTH(P1040),1), SUMIFS($K:$K, $C:$C, C1040, $P:$P, "&gt;="&amp;DATE(YEAR(P1040),MONTH(P1040),1), $P:$P, "&lt;="&amp;EOMONTH(P1040,0))&gt;10), TEXT(P1040, "MMMM"), "")</f>
        <v/>
      </c>
      <c r="X1040" t="str" cm="1">
        <f t="array" ref="X1040">IF(AND(P1040&lt;&gt;"", P1040&gt;=DATE(YEAR(P1040),MONTH(P1040),1), SUMIFS($K:$K, $C:$C, C1040, $P:$P, "&gt;="&amp;DATE(YEAR(P1040),MONTH(P1040),1), $P:$P, "&lt;="&amp;EOMONTH(P1040,0))&gt;10), _xlfn.TEXTJOIN(", ", TRUE, _xlfn._xlws.FILTER($R:$R, ($C:$C=C1040) * ($P:$P&gt;=DATE(YEAR(P1040),MONTH(P1040),1)) * ($P:$P&lt;=EOMONTH(P1040,0)))), "")</f>
        <v/>
      </c>
      <c r="Y1040" t="str" cm="1">
        <f t="array" ref="Y1040">IF(AND(P1040&lt;&gt;"", P1040&gt;=DATE(YEAR(P1040),MONTH(P1040),1), SUMIFS($K:$K, $C:$C, C1040, $P:$P, "&gt;="&amp;DATE(YEAR(P1040),MONTH(P1040),1), $P:$P, "&lt;="&amp;EOMONTH(P1040,0))&gt;10), _xlfn.TEXTJOIN(", ", TRUE, _xlfn._xlws.FILTER($S:$S, ($C:$C=C1040) * ($P:$P&gt;=DATE(YEAR(P1040),MONTH(P1040),1)) * ($P:$P&lt;=EOMONTH(P1040,0)))), "")</f>
        <v/>
      </c>
    </row>
    <row r="1041" spans="1:25" x14ac:dyDescent="0.25">
      <c r="A1041" s="83">
        <v>1034</v>
      </c>
      <c r="B1041" s="111" t="s">
        <v>26038</v>
      </c>
      <c r="C1041" s="159" t="str">
        <f>_xlfn.XLOOKUP(D1041,[1]!Data[CEDULA],[1]!Data[Nombre Completo],"No Existe",0,1)</f>
        <v>CARLOS EMIRO ALCAZAR JIMENEZ</v>
      </c>
      <c r="D1041" s="162">
        <v>72282783</v>
      </c>
      <c r="E1041" s="139">
        <f>IFERROR(_xlfn.NUMBERVALUE(Data[[#This Row],[CEDULA ]],",","."),_xlfn.NUMBERVALUE(Data[[#This Row],[CEDULA ]],".",","))</f>
        <v>72282783</v>
      </c>
      <c r="F1041" s="139" t="str">
        <f>_xlfn.XLOOKUP(E1041,[1]!Data[CEDULA],[1]!Data[CARGO],"No Existe",0,1)</f>
        <v>OFICIOS VARIOS</v>
      </c>
      <c r="G1041" s="11" t="str">
        <f>_xlfn.XLOOKUP(E1041,[1]!Data[CEDULA],[1]!Data[EMPRESA DONDE PRESTA SERVICIO],"No Existe",0,1)</f>
        <v>COMFAMILIAR ATLANTICO</v>
      </c>
      <c r="H1041" s="11" t="str">
        <f>_xlfn.XLOOKUP(E1041,[1]!Data[CEDULA],[1]!Data[UBICACIÓN],"No Existe",0,1)</f>
        <v>ASEO</v>
      </c>
      <c r="I1041" s="11" t="s">
        <v>25912</v>
      </c>
      <c r="J1041" s="111" t="str">
        <f>UPPER(TEXT(Data[[#This Row],[F. INICIO]],"mmmm"))</f>
        <v>JUNIO</v>
      </c>
      <c r="K1041" s="13">
        <v>2</v>
      </c>
      <c r="L1041" s="11" t="s">
        <v>5</v>
      </c>
      <c r="M1041" s="11" t="s">
        <v>25630</v>
      </c>
      <c r="N1041" s="141" t="str">
        <f>_xlfn.XLOOKUP(D1041,[1]!Data[CEDULA],[1]!Data[EPS/SURA],"No Existe",0,1)</f>
        <v>EPS/SURA</v>
      </c>
      <c r="O1041" s="5">
        <f>YEAR(Data[[#This Row],[F. INICIO]])</f>
        <v>2016</v>
      </c>
      <c r="P1041" s="26">
        <v>42546</v>
      </c>
      <c r="Q1041" s="7">
        <v>42547</v>
      </c>
      <c r="R1041" s="11" t="s">
        <v>11923</v>
      </c>
      <c r="S1041" s="92" t="str">
        <f>IF(Data[[#This Row],[TIPO DE INCAPACIDAD]]="LICENCIA DE PATERNIDAD","Licencia de paternidad",IF(Data[[#This Row],[TIPO DE INCAPACIDAD]]="LICENCIA DE LUTO","Licencia de Luto",_xlfn.IFNA(VLOOKUP(R1041,'CIE-10 PARA RIPS'!$A$6:B14206,2,0),"No especificado")))</f>
        <v>Infeccion viral, no especificada</v>
      </c>
      <c r="T1041" t="str">
        <f>IF(P1041&lt;&gt;"", IF(P1041&gt;0, IF(P1041&lt;=DATE(YEAR(P1041),MONTH(P1041),DAY(P1041)), IF(P1041&gt;=DATE(YEAR(P1041),MONTH(P1041),1), IF(K1041&gt;10, C1041, IF(SUMIFS($K:$K, $C:$C, C1041, $P:$P, "&gt;="&amp;DATE(YEAR(P1041),MONTH(P1041),1), $P:$P, "&lt;="&amp;EOMONTH(P1041,0))&gt;10, C1041, "")), ""))), "")</f>
        <v/>
      </c>
      <c r="U1041" t="str">
        <f>IF(AND(P1041&lt;&gt;"", P1041&gt;=DATE(YEAR(P1041),MONTH(P1041),1), SUMIFS($K:$K, $C:$C, C1041, $P:$P, "&gt;="&amp;DATE(YEAR(P1041),MONTH(P1041),1), $P:$P, "&lt;="&amp;EOMONTH(P1041,0))&gt;10), K1041, "")</f>
        <v/>
      </c>
      <c r="V1041" t="str">
        <f>IF(AND(P1041&lt;&gt;"", P1041&gt;=DATE(YEAR(P1041),MONTH(P1041),1), SUMIFS($K:$K, $C:$C, C1041, $P:$P, "&gt;="&amp;DATE(YEAR(P1041),MONTH(P1041),1), $P:$P, "&lt;="&amp;EOMONTH(P1041,0))&gt;10), YEAR(P1041), "")</f>
        <v/>
      </c>
      <c r="W1041" t="str">
        <f>IF(AND(P1041&lt;&gt;"", P1041&gt;=DATE(YEAR(P1041),MONTH(P1041),1), SUMIFS($K:$K, $C:$C, C1041, $P:$P, "&gt;="&amp;DATE(YEAR(P1041),MONTH(P1041),1), $P:$P, "&lt;="&amp;EOMONTH(P1041,0))&gt;10), TEXT(P1041, "MMMM"), "")</f>
        <v/>
      </c>
      <c r="X1041" t="str" cm="1">
        <f t="array" ref="X1041">IF(AND(P1041&lt;&gt;"", P1041&gt;=DATE(YEAR(P1041),MONTH(P1041),1), SUMIFS($K:$K, $C:$C, C1041, $P:$P, "&gt;="&amp;DATE(YEAR(P1041),MONTH(P1041),1), $P:$P, "&lt;="&amp;EOMONTH(P1041,0))&gt;10), _xlfn.TEXTJOIN(", ", TRUE, _xlfn._xlws.FILTER($R:$R, ($C:$C=C1041) * ($P:$P&gt;=DATE(YEAR(P1041),MONTH(P1041),1)) * ($P:$P&lt;=EOMONTH(P1041,0)))), "")</f>
        <v/>
      </c>
      <c r="Y1041" t="str" cm="1">
        <f t="array" ref="Y1041">IF(AND(P1041&lt;&gt;"", P1041&gt;=DATE(YEAR(P1041),MONTH(P1041),1), SUMIFS($K:$K, $C:$C, C1041, $P:$P, "&gt;="&amp;DATE(YEAR(P1041),MONTH(P1041),1), $P:$P, "&lt;="&amp;EOMONTH(P1041,0))&gt;10), _xlfn.TEXTJOIN(", ", TRUE, _xlfn._xlws.FILTER($S:$S, ($C:$C=C1041) * ($P:$P&gt;=DATE(YEAR(P1041),MONTH(P1041),1)) * ($P:$P&lt;=EOMONTH(P1041,0)))), "")</f>
        <v/>
      </c>
    </row>
    <row r="1042" spans="1:25" ht="30" x14ac:dyDescent="0.25">
      <c r="A1042" s="83">
        <v>1035</v>
      </c>
      <c r="B1042" s="111" t="s">
        <v>26038</v>
      </c>
      <c r="C1042" s="159" t="str">
        <f>_xlfn.XLOOKUP(D1042,[1]!Data[CEDULA],[1]!Data[Nombre Completo],"No Existe",0,1)</f>
        <v>VIVIANA DEL PILAR GOMEZ CASTAÑO</v>
      </c>
      <c r="D1042" s="162">
        <v>55233742</v>
      </c>
      <c r="E1042" s="139">
        <f>IFERROR(_xlfn.NUMBERVALUE(Data[[#This Row],[CEDULA ]],",","."),_xlfn.NUMBERVALUE(Data[[#This Row],[CEDULA ]],".",","))</f>
        <v>55233742</v>
      </c>
      <c r="F1042" s="139" t="str">
        <f>_xlfn.XLOOKUP(E1042,[1]!Data[CEDULA],[1]!Data[CARGO],"No Existe",0,1)</f>
        <v>COLABORADOR</v>
      </c>
      <c r="G1042" s="11" t="str">
        <f>_xlfn.XLOOKUP(E1042,[1]!Data[CEDULA],[1]!Data[EMPRESA DONDE PRESTA SERVICIO],"No Existe",0,1)</f>
        <v>COMFAMILIAR ATLANTICO</v>
      </c>
      <c r="H1042" s="11" t="str">
        <f>_xlfn.XLOOKUP(E1042,[1]!Data[CEDULA],[1]!Data[UBICACIÓN],"No Existe",0,1)</f>
        <v>CLUB SOCIAL</v>
      </c>
      <c r="I1042" s="11" t="s">
        <v>25911</v>
      </c>
      <c r="J1042" s="111" t="str">
        <f>UPPER(TEXT(Data[[#This Row],[F. INICIO]],"mmmm"))</f>
        <v>JUNIO</v>
      </c>
      <c r="K1042" s="13">
        <v>2</v>
      </c>
      <c r="L1042" s="11" t="s">
        <v>5</v>
      </c>
      <c r="M1042" s="11" t="s">
        <v>25630</v>
      </c>
      <c r="N1042" s="141" t="str">
        <f>_xlfn.XLOOKUP(D1042,[1]!Data[CEDULA],[1]!Data[EPS/SURA],"No Existe",0,1)</f>
        <v>E.P.S SANITAS</v>
      </c>
      <c r="O1042" s="5">
        <f>YEAR(Data[[#This Row],[F. INICIO]])</f>
        <v>2016</v>
      </c>
      <c r="P1042" s="26">
        <v>42544</v>
      </c>
      <c r="Q1042" s="7">
        <v>42545</v>
      </c>
      <c r="R1042" s="11" t="s">
        <v>63</v>
      </c>
      <c r="S1042" s="92" t="str">
        <f>IF(Data[[#This Row],[TIPO DE INCAPACIDAD]]="LICENCIA DE PATERNIDAD","Licencia de paternidad",IF(Data[[#This Row],[TIPO DE INCAPACIDAD]]="LICENCIA DE LUTO","Licencia de Luto",_xlfn.IFNA(VLOOKUP(R1042,'CIE-10 PARA RIPS'!$A$6:B14207,2,0),"No especificado")))</f>
        <v>Diarrea y gastroenteritis de presunto origen infeccioso</v>
      </c>
      <c r="T1042" t="str">
        <f>IF(P1042&lt;&gt;"", IF(P1042&gt;0, IF(P1042&lt;=DATE(YEAR(P1042),MONTH(P1042),DAY(P1042)), IF(P1042&gt;=DATE(YEAR(P1042),MONTH(P1042),1), IF(K1042&gt;10, C1042, IF(SUMIFS($K:$K, $C:$C, C1042, $P:$P, "&gt;="&amp;DATE(YEAR(P1042),MONTH(P1042),1), $P:$P, "&lt;="&amp;EOMONTH(P1042,0))&gt;10, C1042, "")), ""))), "")</f>
        <v/>
      </c>
      <c r="U1042" t="str">
        <f>IF(AND(P1042&lt;&gt;"", P1042&gt;=DATE(YEAR(P1042),MONTH(P1042),1), SUMIFS($K:$K, $C:$C, C1042, $P:$P, "&gt;="&amp;DATE(YEAR(P1042),MONTH(P1042),1), $P:$P, "&lt;="&amp;EOMONTH(P1042,0))&gt;10), K1042, "")</f>
        <v/>
      </c>
      <c r="V1042" t="str">
        <f>IF(AND(P1042&lt;&gt;"", P1042&gt;=DATE(YEAR(P1042),MONTH(P1042),1), SUMIFS($K:$K, $C:$C, C1042, $P:$P, "&gt;="&amp;DATE(YEAR(P1042),MONTH(P1042),1), $P:$P, "&lt;="&amp;EOMONTH(P1042,0))&gt;10), YEAR(P1042), "")</f>
        <v/>
      </c>
      <c r="W1042" t="str">
        <f>IF(AND(P1042&lt;&gt;"", P1042&gt;=DATE(YEAR(P1042),MONTH(P1042),1), SUMIFS($K:$K, $C:$C, C1042, $P:$P, "&gt;="&amp;DATE(YEAR(P1042),MONTH(P1042),1), $P:$P, "&lt;="&amp;EOMONTH(P1042,0))&gt;10), TEXT(P1042, "MMMM"), "")</f>
        <v/>
      </c>
      <c r="X1042" t="str" cm="1">
        <f t="array" ref="X1042">IF(AND(P1042&lt;&gt;"", P1042&gt;=DATE(YEAR(P1042),MONTH(P1042),1), SUMIFS($K:$K, $C:$C, C1042, $P:$P, "&gt;="&amp;DATE(YEAR(P1042),MONTH(P1042),1), $P:$P, "&lt;="&amp;EOMONTH(P1042,0))&gt;10), _xlfn.TEXTJOIN(", ", TRUE, _xlfn._xlws.FILTER($R:$R, ($C:$C=C1042) * ($P:$P&gt;=DATE(YEAR(P1042),MONTH(P1042),1)) * ($P:$P&lt;=EOMONTH(P1042,0)))), "")</f>
        <v/>
      </c>
      <c r="Y1042" t="str" cm="1">
        <f t="array" ref="Y1042">IF(AND(P1042&lt;&gt;"", P1042&gt;=DATE(YEAR(P1042),MONTH(P1042),1), SUMIFS($K:$K, $C:$C, C1042, $P:$P, "&gt;="&amp;DATE(YEAR(P1042),MONTH(P1042),1), $P:$P, "&lt;="&amp;EOMONTH(P1042,0))&gt;10), _xlfn.TEXTJOIN(", ", TRUE, _xlfn._xlws.FILTER($S:$S, ($C:$C=C1042) * ($P:$P&gt;=DATE(YEAR(P1042),MONTH(P1042),1)) * ($P:$P&lt;=EOMONTH(P1042,0)))), "")</f>
        <v/>
      </c>
    </row>
    <row r="1043" spans="1:25" x14ac:dyDescent="0.25">
      <c r="A1043" s="83">
        <v>1036</v>
      </c>
      <c r="B1043" s="111" t="s">
        <v>26038</v>
      </c>
      <c r="C1043" s="159" t="str">
        <f>_xlfn.XLOOKUP(D1043,[1]!Data[CEDULA],[1]!Data[Nombre Completo],"No Existe",0,1)</f>
        <v>DIMAS ALFONSO MOLINA MOLINA</v>
      </c>
      <c r="D1043" s="162">
        <v>72122820</v>
      </c>
      <c r="E1043" s="139">
        <f>IFERROR(_xlfn.NUMBERVALUE(Data[[#This Row],[CEDULA ]],",","."),_xlfn.NUMBERVALUE(Data[[#This Row],[CEDULA ]],".",","))</f>
        <v>72122820</v>
      </c>
      <c r="F1043" s="139" t="str">
        <f>_xlfn.XLOOKUP(E1043,[1]!Data[CEDULA],[1]!Data[CARGO],"No Existe",0,1)</f>
        <v>SUPERNUMERARIO(A)</v>
      </c>
      <c r="G1043" s="11" t="str">
        <f>_xlfn.XLOOKUP(E1043,[1]!Data[CEDULA],[1]!Data[EMPRESA DONDE PRESTA SERVICIO],"No Existe",0,1)</f>
        <v>COMFAMILIAR ATLANTICO</v>
      </c>
      <c r="H1043" s="11" t="str">
        <f>_xlfn.XLOOKUP(E1043,[1]!Data[CEDULA],[1]!Data[UBICACIÓN],"No Existe",0,1)</f>
        <v>TURIPANA</v>
      </c>
      <c r="I1043" s="11" t="s">
        <v>25912</v>
      </c>
      <c r="J1043" s="111" t="str">
        <f>UPPER(TEXT(Data[[#This Row],[F. INICIO]],"mmmm"))</f>
        <v>JUNIO</v>
      </c>
      <c r="K1043" s="13">
        <v>1</v>
      </c>
      <c r="L1043" s="11" t="s">
        <v>5</v>
      </c>
      <c r="M1043" s="11" t="s">
        <v>25630</v>
      </c>
      <c r="N1043" s="141" t="str">
        <f>_xlfn.XLOOKUP(D1043,[1]!Data[CEDULA],[1]!Data[EPS/SURA],"No Existe",0,1)</f>
        <v>FAMISANAR</v>
      </c>
      <c r="O1043" s="5">
        <f>YEAR(Data[[#This Row],[F. INICIO]])</f>
        <v>2016</v>
      </c>
      <c r="P1043" s="26">
        <v>42542</v>
      </c>
      <c r="Q1043" s="7">
        <v>42542</v>
      </c>
      <c r="R1043" s="11" t="s">
        <v>7683</v>
      </c>
      <c r="S1043" s="92" t="str">
        <f>IF(Data[[#This Row],[TIPO DE INCAPACIDAD]]="LICENCIA DE PATERNIDAD","Licencia de paternidad",IF(Data[[#This Row],[TIPO DE INCAPACIDAD]]="LICENCIA DE LUTO","Licencia de Luto",_xlfn.IFNA(VLOOKUP(R1043,'CIE-10 PARA RIPS'!$A$6:B14208,2,0),"No especificado")))</f>
        <v>Lumbago con ciatica</v>
      </c>
      <c r="T1043" t="str">
        <f>IF(P1043&lt;&gt;"", IF(P1043&gt;0, IF(P1043&lt;=DATE(YEAR(P1043),MONTH(P1043),DAY(P1043)), IF(P1043&gt;=DATE(YEAR(P1043),MONTH(P1043),1), IF(K1043&gt;10, C1043, IF(SUMIFS($K:$K, $C:$C, C1043, $P:$P, "&gt;="&amp;DATE(YEAR(P1043),MONTH(P1043),1), $P:$P, "&lt;="&amp;EOMONTH(P1043,0))&gt;10, C1043, "")), ""))), "")</f>
        <v/>
      </c>
      <c r="U1043" t="str">
        <f>IF(AND(P1043&lt;&gt;"", P1043&gt;=DATE(YEAR(P1043),MONTH(P1043),1), SUMIFS($K:$K, $C:$C, C1043, $P:$P, "&gt;="&amp;DATE(YEAR(P1043),MONTH(P1043),1), $P:$P, "&lt;="&amp;EOMONTH(P1043,0))&gt;10), K1043, "")</f>
        <v/>
      </c>
      <c r="V1043" t="str">
        <f>IF(AND(P1043&lt;&gt;"", P1043&gt;=DATE(YEAR(P1043),MONTH(P1043),1), SUMIFS($K:$K, $C:$C, C1043, $P:$P, "&gt;="&amp;DATE(YEAR(P1043),MONTH(P1043),1), $P:$P, "&lt;="&amp;EOMONTH(P1043,0))&gt;10), YEAR(P1043), "")</f>
        <v/>
      </c>
      <c r="W1043" t="str">
        <f>IF(AND(P1043&lt;&gt;"", P1043&gt;=DATE(YEAR(P1043),MONTH(P1043),1), SUMIFS($K:$K, $C:$C, C1043, $P:$P, "&gt;="&amp;DATE(YEAR(P1043),MONTH(P1043),1), $P:$P, "&lt;="&amp;EOMONTH(P1043,0))&gt;10), TEXT(P1043, "MMMM"), "")</f>
        <v/>
      </c>
      <c r="X1043" t="str" cm="1">
        <f t="array" ref="X1043">IF(AND(P1043&lt;&gt;"", P1043&gt;=DATE(YEAR(P1043),MONTH(P1043),1), SUMIFS($K:$K, $C:$C, C1043, $P:$P, "&gt;="&amp;DATE(YEAR(P1043),MONTH(P1043),1), $P:$P, "&lt;="&amp;EOMONTH(P1043,0))&gt;10), _xlfn.TEXTJOIN(", ", TRUE, _xlfn._xlws.FILTER($R:$R, ($C:$C=C1043) * ($P:$P&gt;=DATE(YEAR(P1043),MONTH(P1043),1)) * ($P:$P&lt;=EOMONTH(P1043,0)))), "")</f>
        <v/>
      </c>
      <c r="Y1043" t="str" cm="1">
        <f t="array" ref="Y1043">IF(AND(P1043&lt;&gt;"", P1043&gt;=DATE(YEAR(P1043),MONTH(P1043),1), SUMIFS($K:$K, $C:$C, C1043, $P:$P, "&gt;="&amp;DATE(YEAR(P1043),MONTH(P1043),1), $P:$P, "&lt;="&amp;EOMONTH(P1043,0))&gt;10), _xlfn.TEXTJOIN(", ", TRUE, _xlfn._xlws.FILTER($S:$S, ($C:$C=C1043) * ($P:$P&gt;=DATE(YEAR(P1043),MONTH(P1043),1)) * ($P:$P&lt;=EOMONTH(P1043,0)))), "")</f>
        <v/>
      </c>
    </row>
    <row r="1044" spans="1:25" x14ac:dyDescent="0.25">
      <c r="A1044" s="83">
        <v>1037</v>
      </c>
      <c r="B1044" s="111" t="s">
        <v>26038</v>
      </c>
      <c r="C1044" s="159" t="str">
        <f>_xlfn.XLOOKUP(D1044,[1]!Data[CEDULA],[1]!Data[Nombre Completo],"No Existe",0,1)</f>
        <v>CALIXTO MANUEL ARIAS MUÑOZ</v>
      </c>
      <c r="D1044" s="162">
        <v>1042429004</v>
      </c>
      <c r="E1044" s="139">
        <f>IFERROR(_xlfn.NUMBERVALUE(Data[[#This Row],[CEDULA ]],",","."),_xlfn.NUMBERVALUE(Data[[#This Row],[CEDULA ]],".",","))</f>
        <v>1042429004</v>
      </c>
      <c r="F1044" s="139" t="str">
        <f>_xlfn.XLOOKUP(E1044,[1]!Data[CEDULA],[1]!Data[CARGO],"No Existe",0,1)</f>
        <v>SUPERNUMERARIO(A)</v>
      </c>
      <c r="G1044" s="11" t="str">
        <f>_xlfn.XLOOKUP(E1044,[1]!Data[CEDULA],[1]!Data[EMPRESA DONDE PRESTA SERVICIO],"No Existe",0,1)</f>
        <v>COMFAMILIAR ATLANTICO</v>
      </c>
      <c r="H1044" s="11" t="str">
        <f>_xlfn.XLOOKUP(E1044,[1]!Data[CEDULA],[1]!Data[UBICACIÓN],"No Existe",0,1)</f>
        <v>CLUB SOCIAL</v>
      </c>
      <c r="I1044" s="11" t="s">
        <v>25912</v>
      </c>
      <c r="J1044" s="111" t="str">
        <f>UPPER(TEXT(Data[[#This Row],[F. INICIO]],"mmmm"))</f>
        <v>JUNIO</v>
      </c>
      <c r="K1044" s="13">
        <v>1</v>
      </c>
      <c r="L1044" s="11" t="s">
        <v>5</v>
      </c>
      <c r="M1044" s="11" t="s">
        <v>25630</v>
      </c>
      <c r="N1044" s="141" t="str">
        <f>_xlfn.XLOOKUP(D1044,[1]!Data[CEDULA],[1]!Data[EPS/SURA],"No Existe",0,1)</f>
        <v>CAFESALUD</v>
      </c>
      <c r="O1044" s="5">
        <f>YEAR(Data[[#This Row],[F. INICIO]])</f>
        <v>2016</v>
      </c>
      <c r="P1044" s="26">
        <v>42542</v>
      </c>
      <c r="Q1044" s="7">
        <v>42542</v>
      </c>
      <c r="R1044" s="11" t="s">
        <v>88</v>
      </c>
      <c r="S1044" s="92" t="str">
        <f>IF(Data[[#This Row],[TIPO DE INCAPACIDAD]]="LICENCIA DE PATERNIDAD","Licencia de paternidad",IF(Data[[#This Row],[TIPO DE INCAPACIDAD]]="LICENCIA DE LUTO","Licencia de Luto",_xlfn.IFNA(VLOOKUP(R1044,'CIE-10 PARA RIPS'!$A$6:B14209,2,0),"No especificado")))</f>
        <v>Fiebre, no especificada</v>
      </c>
      <c r="T1044" t="str">
        <f>IF(P1044&lt;&gt;"", IF(P1044&gt;0, IF(P1044&lt;=DATE(YEAR(P1044),MONTH(P1044),DAY(P1044)), IF(P1044&gt;=DATE(YEAR(P1044),MONTH(P1044),1), IF(K1044&gt;10, C1044, IF(SUMIFS($K:$K, $C:$C, C1044, $P:$P, "&gt;="&amp;DATE(YEAR(P1044),MONTH(P1044),1), $P:$P, "&lt;="&amp;EOMONTH(P1044,0))&gt;10, C1044, "")), ""))), "")</f>
        <v/>
      </c>
      <c r="U1044" t="str">
        <f>IF(AND(P1044&lt;&gt;"", P1044&gt;=DATE(YEAR(P1044),MONTH(P1044),1), SUMIFS($K:$K, $C:$C, C1044, $P:$P, "&gt;="&amp;DATE(YEAR(P1044),MONTH(P1044),1), $P:$P, "&lt;="&amp;EOMONTH(P1044,0))&gt;10), K1044, "")</f>
        <v/>
      </c>
      <c r="V1044" t="str">
        <f>IF(AND(P1044&lt;&gt;"", P1044&gt;=DATE(YEAR(P1044),MONTH(P1044),1), SUMIFS($K:$K, $C:$C, C1044, $P:$P, "&gt;="&amp;DATE(YEAR(P1044),MONTH(P1044),1), $P:$P, "&lt;="&amp;EOMONTH(P1044,0))&gt;10), YEAR(P1044), "")</f>
        <v/>
      </c>
      <c r="W1044" t="str">
        <f>IF(AND(P1044&lt;&gt;"", P1044&gt;=DATE(YEAR(P1044),MONTH(P1044),1), SUMIFS($K:$K, $C:$C, C1044, $P:$P, "&gt;="&amp;DATE(YEAR(P1044),MONTH(P1044),1), $P:$P, "&lt;="&amp;EOMONTH(P1044,0))&gt;10), TEXT(P1044, "MMMM"), "")</f>
        <v/>
      </c>
      <c r="X1044" t="str" cm="1">
        <f t="array" ref="X1044">IF(AND(P1044&lt;&gt;"", P1044&gt;=DATE(YEAR(P1044),MONTH(P1044),1), SUMIFS($K:$K, $C:$C, C1044, $P:$P, "&gt;="&amp;DATE(YEAR(P1044),MONTH(P1044),1), $P:$P, "&lt;="&amp;EOMONTH(P1044,0))&gt;10), _xlfn.TEXTJOIN(", ", TRUE, _xlfn._xlws.FILTER($R:$R, ($C:$C=C1044) * ($P:$P&gt;=DATE(YEAR(P1044),MONTH(P1044),1)) * ($P:$P&lt;=EOMONTH(P1044,0)))), "")</f>
        <v/>
      </c>
      <c r="Y1044" t="str" cm="1">
        <f t="array" ref="Y1044">IF(AND(P1044&lt;&gt;"", P1044&gt;=DATE(YEAR(P1044),MONTH(P1044),1), SUMIFS($K:$K, $C:$C, C1044, $P:$P, "&gt;="&amp;DATE(YEAR(P1044),MONTH(P1044),1), $P:$P, "&lt;="&amp;EOMONTH(P1044,0))&gt;10), _xlfn.TEXTJOIN(", ", TRUE, _xlfn._xlws.FILTER($S:$S, ($C:$C=C1044) * ($P:$P&gt;=DATE(YEAR(P1044),MONTH(P1044),1)) * ($P:$P&lt;=EOMONTH(P1044,0)))), "")</f>
        <v/>
      </c>
    </row>
    <row r="1045" spans="1:25" x14ac:dyDescent="0.25">
      <c r="A1045" s="83">
        <v>1038</v>
      </c>
      <c r="B1045" s="111" t="s">
        <v>26038</v>
      </c>
      <c r="C1045" s="159" t="str">
        <f>_xlfn.XLOOKUP(D1045,[1]!Data[CEDULA],[1]!Data[Nombre Completo],"No Existe",0,1)</f>
        <v>FRANCISCO JAVIER ACEVEDO OVIEDO</v>
      </c>
      <c r="D1045" s="162">
        <v>1048270478</v>
      </c>
      <c r="E1045" s="139">
        <f>IFERROR(_xlfn.NUMBERVALUE(Data[[#This Row],[CEDULA ]],",","."),_xlfn.NUMBERVALUE(Data[[#This Row],[CEDULA ]],".",","))</f>
        <v>1048270478</v>
      </c>
      <c r="F1045" s="139" t="str">
        <f>_xlfn.XLOOKUP(E1045,[1]!Data[CEDULA],[1]!Data[CARGO],"No Existe",0,1)</f>
        <v>AUXILIAR</v>
      </c>
      <c r="G1045" s="11" t="str">
        <f>_xlfn.XLOOKUP(E1045,[1]!Data[CEDULA],[1]!Data[EMPRESA DONDE PRESTA SERVICIO],"No Existe",0,1)</f>
        <v>COMFAMILIAR ATLANTICO</v>
      </c>
      <c r="H1045" s="11" t="str">
        <f>_xlfn.XLOOKUP(E1045,[1]!Data[CEDULA],[1]!Data[UBICACIÓN],"No Existe",0,1)</f>
        <v>C. ATENCION VIA 40</v>
      </c>
      <c r="I1045" s="11" t="s">
        <v>25912</v>
      </c>
      <c r="J1045" s="111" t="str">
        <f>UPPER(TEXT(Data[[#This Row],[F. INICIO]],"mmmm"))</f>
        <v>JUNIO</v>
      </c>
      <c r="K1045" s="13">
        <v>2</v>
      </c>
      <c r="L1045" s="11" t="s">
        <v>5</v>
      </c>
      <c r="M1045" s="11" t="s">
        <v>25630</v>
      </c>
      <c r="N1045" s="141" t="str">
        <f>_xlfn.XLOOKUP(D1045,[1]!Data[CEDULA],[1]!Data[EPS/SURA],"No Existe",0,1)</f>
        <v>NUEVA E.P.S.</v>
      </c>
      <c r="O1045" s="5">
        <f>YEAR(Data[[#This Row],[F. INICIO]])</f>
        <v>2016</v>
      </c>
      <c r="P1045" s="26">
        <v>42536</v>
      </c>
      <c r="Q1045" s="7">
        <v>42537</v>
      </c>
      <c r="R1045" s="11" t="s">
        <v>5597</v>
      </c>
      <c r="S1045" s="92" t="str">
        <f>IF(Data[[#This Row],[TIPO DE INCAPACIDAD]]="LICENCIA DE PATERNIDAD","Licencia de paternidad",IF(Data[[#This Row],[TIPO DE INCAPACIDAD]]="LICENCIA DE LUTO","Licencia de Luto",_xlfn.IFNA(VLOOKUP(R1045,'CIE-10 PARA RIPS'!$A$6:B14210,2,0),"No especificado")))</f>
        <v>Otros dolores abdominales y los no especificados</v>
      </c>
      <c r="T1045" t="str">
        <f>IF(P1045&lt;&gt;"", IF(P1045&gt;0, IF(P1045&lt;=DATE(YEAR(P1045),MONTH(P1045),DAY(P1045)), IF(P1045&gt;=DATE(YEAR(P1045),MONTH(P1045),1), IF(K1045&gt;10, C1045, IF(SUMIFS($K:$K, $C:$C, C1045, $P:$P, "&gt;="&amp;DATE(YEAR(P1045),MONTH(P1045),1), $P:$P, "&lt;="&amp;EOMONTH(P1045,0))&gt;10, C1045, "")), ""))), "")</f>
        <v/>
      </c>
      <c r="U1045" t="str">
        <f>IF(AND(P1045&lt;&gt;"", P1045&gt;=DATE(YEAR(P1045),MONTH(P1045),1), SUMIFS($K:$K, $C:$C, C1045, $P:$P, "&gt;="&amp;DATE(YEAR(P1045),MONTH(P1045),1), $P:$P, "&lt;="&amp;EOMONTH(P1045,0))&gt;10), K1045, "")</f>
        <v/>
      </c>
      <c r="V1045" t="str">
        <f>IF(AND(P1045&lt;&gt;"", P1045&gt;=DATE(YEAR(P1045),MONTH(P1045),1), SUMIFS($K:$K, $C:$C, C1045, $P:$P, "&gt;="&amp;DATE(YEAR(P1045),MONTH(P1045),1), $P:$P, "&lt;="&amp;EOMONTH(P1045,0))&gt;10), YEAR(P1045), "")</f>
        <v/>
      </c>
      <c r="W1045" t="str">
        <f>IF(AND(P1045&lt;&gt;"", P1045&gt;=DATE(YEAR(P1045),MONTH(P1045),1), SUMIFS($K:$K, $C:$C, C1045, $P:$P, "&gt;="&amp;DATE(YEAR(P1045),MONTH(P1045),1), $P:$P, "&lt;="&amp;EOMONTH(P1045,0))&gt;10), TEXT(P1045, "MMMM"), "")</f>
        <v/>
      </c>
      <c r="X1045" t="str" cm="1">
        <f t="array" ref="X1045">IF(AND(P1045&lt;&gt;"", P1045&gt;=DATE(YEAR(P1045),MONTH(P1045),1), SUMIFS($K:$K, $C:$C, C1045, $P:$P, "&gt;="&amp;DATE(YEAR(P1045),MONTH(P1045),1), $P:$P, "&lt;="&amp;EOMONTH(P1045,0))&gt;10), _xlfn.TEXTJOIN(", ", TRUE, _xlfn._xlws.FILTER($R:$R, ($C:$C=C1045) * ($P:$P&gt;=DATE(YEAR(P1045),MONTH(P1045),1)) * ($P:$P&lt;=EOMONTH(P1045,0)))), "")</f>
        <v/>
      </c>
      <c r="Y1045" t="str" cm="1">
        <f t="array" ref="Y1045">IF(AND(P1045&lt;&gt;"", P1045&gt;=DATE(YEAR(P1045),MONTH(P1045),1), SUMIFS($K:$K, $C:$C, C1045, $P:$P, "&gt;="&amp;DATE(YEAR(P1045),MONTH(P1045),1), $P:$P, "&lt;="&amp;EOMONTH(P1045,0))&gt;10), _xlfn.TEXTJOIN(", ", TRUE, _xlfn._xlws.FILTER($S:$S, ($C:$C=C1045) * ($P:$P&gt;=DATE(YEAR(P1045),MONTH(P1045),1)) * ($P:$P&lt;=EOMONTH(P1045,0)))), "")</f>
        <v/>
      </c>
    </row>
    <row r="1046" spans="1:25" x14ac:dyDescent="0.25">
      <c r="A1046" s="83">
        <v>1039</v>
      </c>
      <c r="B1046" s="111" t="s">
        <v>26038</v>
      </c>
      <c r="C1046" s="159" t="str">
        <f>_xlfn.XLOOKUP(D1046,[1]!Data[CEDULA],[1]!Data[Nombre Completo],"No Existe",0,1)</f>
        <v>RICARDO ELIAS CORONELL JIMENEZ</v>
      </c>
      <c r="D1046" s="162">
        <v>72122073</v>
      </c>
      <c r="E1046" s="139">
        <f>IFERROR(_xlfn.NUMBERVALUE(Data[[#This Row],[CEDULA ]],",","."),_xlfn.NUMBERVALUE(Data[[#This Row],[CEDULA ]],".",","))</f>
        <v>72122073</v>
      </c>
      <c r="F1046" s="139" t="str">
        <f>_xlfn.XLOOKUP(E1046,[1]!Data[CEDULA],[1]!Data[CARGO],"No Existe",0,1)</f>
        <v>SUPERNUMERARIO(A)</v>
      </c>
      <c r="G1046" s="11" t="str">
        <f>_xlfn.XLOOKUP(E1046,[1]!Data[CEDULA],[1]!Data[EMPRESA DONDE PRESTA SERVICIO],"No Existe",0,1)</f>
        <v>COMFAMILIAR ATLANTICO</v>
      </c>
      <c r="H1046" s="11" t="str">
        <f>_xlfn.XLOOKUP(E1046,[1]!Data[CEDULA],[1]!Data[UBICACIÓN],"No Existe",0,1)</f>
        <v>CENTRO RECREACIONAL TURIPANA</v>
      </c>
      <c r="I1046" s="11" t="s">
        <v>25912</v>
      </c>
      <c r="J1046" s="111" t="str">
        <f>UPPER(TEXT(Data[[#This Row],[F. INICIO]],"mmmm"))</f>
        <v>JUNIO</v>
      </c>
      <c r="K1046" s="13">
        <v>2</v>
      </c>
      <c r="L1046" s="11" t="s">
        <v>5</v>
      </c>
      <c r="M1046" s="11" t="s">
        <v>25630</v>
      </c>
      <c r="N1046" s="141" t="str">
        <f>_xlfn.XLOOKUP(D1046,[1]!Data[CEDULA],[1]!Data[EPS/SURA],"No Existe",0,1)</f>
        <v>SALUD TOTAL</v>
      </c>
      <c r="O1046" s="5">
        <f>YEAR(Data[[#This Row],[F. INICIO]])</f>
        <v>2016</v>
      </c>
      <c r="P1046" s="26">
        <v>42536</v>
      </c>
      <c r="Q1046" s="7">
        <v>42537</v>
      </c>
      <c r="R1046" s="11" t="s">
        <v>11924</v>
      </c>
      <c r="S1046" s="92" t="str">
        <f>IF(Data[[#This Row],[TIPO DE INCAPACIDAD]]="LICENCIA DE PATERNIDAD","Licencia de paternidad",IF(Data[[#This Row],[TIPO DE INCAPACIDAD]]="LICENCIA DE LUTO","Licencia de Luto",_xlfn.IFNA(VLOOKUP(R1046,'CIE-10 PARA RIPS'!$A$6:B14211,2,0),"No especificado")))</f>
        <v>Otras infecciones virales de sitio no especificado</v>
      </c>
      <c r="T1046" t="str">
        <f>IF(P1046&lt;&gt;"", IF(P1046&gt;0, IF(P1046&lt;=DATE(YEAR(P1046),MONTH(P1046),DAY(P1046)), IF(P1046&gt;=DATE(YEAR(P1046),MONTH(P1046),1), IF(K1046&gt;10, C1046, IF(SUMIFS($K:$K, $C:$C, C1046, $P:$P, "&gt;="&amp;DATE(YEAR(P1046),MONTH(P1046),1), $P:$P, "&lt;="&amp;EOMONTH(P1046,0))&gt;10, C1046, "")), ""))), "")</f>
        <v/>
      </c>
      <c r="U1046" t="str">
        <f>IF(AND(P1046&lt;&gt;"", P1046&gt;=DATE(YEAR(P1046),MONTH(P1046),1), SUMIFS($K:$K, $C:$C, C1046, $P:$P, "&gt;="&amp;DATE(YEAR(P1046),MONTH(P1046),1), $P:$P, "&lt;="&amp;EOMONTH(P1046,0))&gt;10), K1046, "")</f>
        <v/>
      </c>
      <c r="V1046" t="str">
        <f>IF(AND(P1046&lt;&gt;"", P1046&gt;=DATE(YEAR(P1046),MONTH(P1046),1), SUMIFS($K:$K, $C:$C, C1046, $P:$P, "&gt;="&amp;DATE(YEAR(P1046),MONTH(P1046),1), $P:$P, "&lt;="&amp;EOMONTH(P1046,0))&gt;10), YEAR(P1046), "")</f>
        <v/>
      </c>
      <c r="W1046" t="str">
        <f>IF(AND(P1046&lt;&gt;"", P1046&gt;=DATE(YEAR(P1046),MONTH(P1046),1), SUMIFS($K:$K, $C:$C, C1046, $P:$P, "&gt;="&amp;DATE(YEAR(P1046),MONTH(P1046),1), $P:$P, "&lt;="&amp;EOMONTH(P1046,0))&gt;10), TEXT(P1046, "MMMM"), "")</f>
        <v/>
      </c>
      <c r="X1046" t="str" cm="1">
        <f t="array" ref="X1046">IF(AND(P1046&lt;&gt;"", P1046&gt;=DATE(YEAR(P1046),MONTH(P1046),1), SUMIFS($K:$K, $C:$C, C1046, $P:$P, "&gt;="&amp;DATE(YEAR(P1046),MONTH(P1046),1), $P:$P, "&lt;="&amp;EOMONTH(P1046,0))&gt;10), _xlfn.TEXTJOIN(", ", TRUE, _xlfn._xlws.FILTER($R:$R, ($C:$C=C1046) * ($P:$P&gt;=DATE(YEAR(P1046),MONTH(P1046),1)) * ($P:$P&lt;=EOMONTH(P1046,0)))), "")</f>
        <v/>
      </c>
      <c r="Y1046" t="str" cm="1">
        <f t="array" ref="Y1046">IF(AND(P1046&lt;&gt;"", P1046&gt;=DATE(YEAR(P1046),MONTH(P1046),1), SUMIFS($K:$K, $C:$C, C1046, $P:$P, "&gt;="&amp;DATE(YEAR(P1046),MONTH(P1046),1), $P:$P, "&lt;="&amp;EOMONTH(P1046,0))&gt;10), _xlfn.TEXTJOIN(", ", TRUE, _xlfn._xlws.FILTER($S:$S, ($C:$C=C1046) * ($P:$P&gt;=DATE(YEAR(P1046),MONTH(P1046),1)) * ($P:$P&lt;=EOMONTH(P1046,0)))), "")</f>
        <v/>
      </c>
    </row>
    <row r="1047" spans="1:25" x14ac:dyDescent="0.25">
      <c r="A1047" s="83">
        <v>1040</v>
      </c>
      <c r="B1047" s="111" t="s">
        <v>26038</v>
      </c>
      <c r="C1047" s="159" t="str">
        <f>_xlfn.XLOOKUP(D1047,[1]!Data[CEDULA],[1]!Data[Nombre Completo],"No Existe",0,1)</f>
        <v>RUBEN DARIO MERCADO SALAS</v>
      </c>
      <c r="D1047" s="162">
        <v>3715133</v>
      </c>
      <c r="E1047" s="139">
        <f>IFERROR(_xlfn.NUMBERVALUE(Data[[#This Row],[CEDULA ]],",","."),_xlfn.NUMBERVALUE(Data[[#This Row],[CEDULA ]],".",","))</f>
        <v>3715133</v>
      </c>
      <c r="F1047" s="139" t="str">
        <f>_xlfn.XLOOKUP(E1047,[1]!Data[CEDULA],[1]!Data[CARGO],"No Existe",0,1)</f>
        <v>SUPERNUMERARIO(A)</v>
      </c>
      <c r="G1047" s="11" t="str">
        <f>_xlfn.XLOOKUP(E1047,[1]!Data[CEDULA],[1]!Data[EMPRESA DONDE PRESTA SERVICIO],"No Existe",0,1)</f>
        <v>COMFAMILIAR ATLANTICO</v>
      </c>
      <c r="H1047" s="11" t="str">
        <f>_xlfn.XLOOKUP(E1047,[1]!Data[CEDULA],[1]!Data[UBICACIÓN],"No Existe",0,1)</f>
        <v>SEDE NORTE</v>
      </c>
      <c r="I1047" s="11" t="s">
        <v>25912</v>
      </c>
      <c r="J1047" s="111" t="str">
        <f>UPPER(TEXT(Data[[#This Row],[F. INICIO]],"mmmm"))</f>
        <v>JUNIO</v>
      </c>
      <c r="K1047" s="13">
        <v>2</v>
      </c>
      <c r="L1047" s="11" t="s">
        <v>5</v>
      </c>
      <c r="M1047" s="11" t="s">
        <v>25630</v>
      </c>
      <c r="N1047" s="141" t="str">
        <f>_xlfn.XLOOKUP(D1047,[1]!Data[CEDULA],[1]!Data[EPS/SURA],"No Existe",0,1)</f>
        <v>FAMISANAR</v>
      </c>
      <c r="O1047" s="5">
        <f>YEAR(Data[[#This Row],[F. INICIO]])</f>
        <v>2016</v>
      </c>
      <c r="P1047" s="26">
        <v>42534</v>
      </c>
      <c r="Q1047" s="7">
        <v>42535</v>
      </c>
      <c r="R1047" s="11" t="s">
        <v>8700</v>
      </c>
      <c r="S1047" s="92" t="str">
        <f>IF(Data[[#This Row],[TIPO DE INCAPACIDAD]]="LICENCIA DE PATERNIDAD","Licencia de paternidad",IF(Data[[#This Row],[TIPO DE INCAPACIDAD]]="LICENCIA DE LUTO","Licencia de Luto",_xlfn.IFNA(VLOOKUP(R1047,'CIE-10 PARA RIPS'!$A$6:B14212,2,0),"No especificado")))</f>
        <v>Dientes incluidos</v>
      </c>
      <c r="T1047" t="str">
        <f>IF(P1047&lt;&gt;"", IF(P1047&gt;0, IF(P1047&lt;=DATE(YEAR(P1047),MONTH(P1047),DAY(P1047)), IF(P1047&gt;=DATE(YEAR(P1047),MONTH(P1047),1), IF(K1047&gt;10, C1047, IF(SUMIFS($K:$K, $C:$C, C1047, $P:$P, "&gt;="&amp;DATE(YEAR(P1047),MONTH(P1047),1), $P:$P, "&lt;="&amp;EOMONTH(P1047,0))&gt;10, C1047, "")), ""))), "")</f>
        <v/>
      </c>
      <c r="U1047" t="str">
        <f>IF(AND(P1047&lt;&gt;"", P1047&gt;=DATE(YEAR(P1047),MONTH(P1047),1), SUMIFS($K:$K, $C:$C, C1047, $P:$P, "&gt;="&amp;DATE(YEAR(P1047),MONTH(P1047),1), $P:$P, "&lt;="&amp;EOMONTH(P1047,0))&gt;10), K1047, "")</f>
        <v/>
      </c>
      <c r="V1047" t="str">
        <f>IF(AND(P1047&lt;&gt;"", P1047&gt;=DATE(YEAR(P1047),MONTH(P1047),1), SUMIFS($K:$K, $C:$C, C1047, $P:$P, "&gt;="&amp;DATE(YEAR(P1047),MONTH(P1047),1), $P:$P, "&lt;="&amp;EOMONTH(P1047,0))&gt;10), YEAR(P1047), "")</f>
        <v/>
      </c>
      <c r="W1047" t="str">
        <f>IF(AND(P1047&lt;&gt;"", P1047&gt;=DATE(YEAR(P1047),MONTH(P1047),1), SUMIFS($K:$K, $C:$C, C1047, $P:$P, "&gt;="&amp;DATE(YEAR(P1047),MONTH(P1047),1), $P:$P, "&lt;="&amp;EOMONTH(P1047,0))&gt;10), TEXT(P1047, "MMMM"), "")</f>
        <v/>
      </c>
      <c r="X1047" t="str" cm="1">
        <f t="array" ref="X1047">IF(AND(P1047&lt;&gt;"", P1047&gt;=DATE(YEAR(P1047),MONTH(P1047),1), SUMIFS($K:$K, $C:$C, C1047, $P:$P, "&gt;="&amp;DATE(YEAR(P1047),MONTH(P1047),1), $P:$P, "&lt;="&amp;EOMONTH(P1047,0))&gt;10), _xlfn.TEXTJOIN(", ", TRUE, _xlfn._xlws.FILTER($R:$R, ($C:$C=C1047) * ($P:$P&gt;=DATE(YEAR(P1047),MONTH(P1047),1)) * ($P:$P&lt;=EOMONTH(P1047,0)))), "")</f>
        <v/>
      </c>
      <c r="Y1047" t="str" cm="1">
        <f t="array" ref="Y1047">IF(AND(P1047&lt;&gt;"", P1047&gt;=DATE(YEAR(P1047),MONTH(P1047),1), SUMIFS($K:$K, $C:$C, C1047, $P:$P, "&gt;="&amp;DATE(YEAR(P1047),MONTH(P1047),1), $P:$P, "&lt;="&amp;EOMONTH(P1047,0))&gt;10), _xlfn.TEXTJOIN(", ", TRUE, _xlfn._xlws.FILTER($S:$S, ($C:$C=C1047) * ($P:$P&gt;=DATE(YEAR(P1047),MONTH(P1047),1)) * ($P:$P&lt;=EOMONTH(P1047,0)))), "")</f>
        <v/>
      </c>
    </row>
    <row r="1048" spans="1:25" x14ac:dyDescent="0.25">
      <c r="A1048" s="83">
        <v>1041</v>
      </c>
      <c r="B1048" s="111" t="s">
        <v>26038</v>
      </c>
      <c r="C1048" s="159" t="str">
        <f>_xlfn.XLOOKUP(D1048,[1]!Data[CEDULA],[1]!Data[Nombre Completo],"No Existe",0,1)</f>
        <v>ANDREI JAVIER AGUIRRE BERMEJO</v>
      </c>
      <c r="D1048" s="162">
        <v>1048278388</v>
      </c>
      <c r="E1048" s="139">
        <f>IFERROR(_xlfn.NUMBERVALUE(Data[[#This Row],[CEDULA ]],",","."),_xlfn.NUMBERVALUE(Data[[#This Row],[CEDULA ]],".",","))</f>
        <v>1048278388</v>
      </c>
      <c r="F1048" s="139" t="str">
        <f>_xlfn.XLOOKUP(E1048,[1]!Data[CEDULA],[1]!Data[CARGO],"No Existe",0,1)</f>
        <v>SUPERNUMERARIO(A)</v>
      </c>
      <c r="G1048" s="11" t="str">
        <f>_xlfn.XLOOKUP(E1048,[1]!Data[CEDULA],[1]!Data[EMPRESA DONDE PRESTA SERVICIO],"No Existe",0,1)</f>
        <v>COMFAMILIAR ATLANTICO</v>
      </c>
      <c r="H1048" s="11" t="str">
        <f>_xlfn.XLOOKUP(E1048,[1]!Data[CEDULA],[1]!Data[UBICACIÓN],"No Existe",0,1)</f>
        <v>CLUB SOCIAL</v>
      </c>
      <c r="I1048" s="11" t="s">
        <v>25912</v>
      </c>
      <c r="J1048" s="111" t="str">
        <f>UPPER(TEXT(Data[[#This Row],[F. INICIO]],"mmmm"))</f>
        <v>JUNIO</v>
      </c>
      <c r="K1048" s="13">
        <v>1</v>
      </c>
      <c r="L1048" s="11" t="s">
        <v>5</v>
      </c>
      <c r="M1048" s="11" t="s">
        <v>25630</v>
      </c>
      <c r="N1048" s="141" t="str">
        <f>_xlfn.XLOOKUP(D1048,[1]!Data[CEDULA],[1]!Data[EPS/SURA],"No Existe",0,1)</f>
        <v>EPS/SURA</v>
      </c>
      <c r="O1048" s="5">
        <f>YEAR(Data[[#This Row],[F. INICIO]])</f>
        <v>2016</v>
      </c>
      <c r="P1048" s="26">
        <v>42534</v>
      </c>
      <c r="Q1048" s="7">
        <v>42534</v>
      </c>
      <c r="R1048" s="11" t="s">
        <v>9889</v>
      </c>
      <c r="S1048" s="92" t="str">
        <f>IF(Data[[#This Row],[TIPO DE INCAPACIDAD]]="LICENCIA DE PATERNIDAD","Licencia de paternidad",IF(Data[[#This Row],[TIPO DE INCAPACIDAD]]="LICENCIA DE LUTO","Licencia de Luto",_xlfn.IFNA(VLOOKUP(R1048,'CIE-10 PARA RIPS'!$A$6:B14213,2,0),"No especificado")))</f>
        <v>Migrana, no especificada</v>
      </c>
      <c r="T1048" t="str">
        <f>IF(P1048&lt;&gt;"", IF(P1048&gt;0, IF(P1048&lt;=DATE(YEAR(P1048),MONTH(P1048),DAY(P1048)), IF(P1048&gt;=DATE(YEAR(P1048),MONTH(P1048),1), IF(K1048&gt;10, C1048, IF(SUMIFS($K:$K, $C:$C, C1048, $P:$P, "&gt;="&amp;DATE(YEAR(P1048),MONTH(P1048),1), $P:$P, "&lt;="&amp;EOMONTH(P1048,0))&gt;10, C1048, "")), ""))), "")</f>
        <v/>
      </c>
      <c r="U1048" t="str">
        <f>IF(AND(P1048&lt;&gt;"", P1048&gt;=DATE(YEAR(P1048),MONTH(P1048),1), SUMIFS($K:$K, $C:$C, C1048, $P:$P, "&gt;="&amp;DATE(YEAR(P1048),MONTH(P1048),1), $P:$P, "&lt;="&amp;EOMONTH(P1048,0))&gt;10), K1048, "")</f>
        <v/>
      </c>
      <c r="V1048" t="str">
        <f>IF(AND(P1048&lt;&gt;"", P1048&gt;=DATE(YEAR(P1048),MONTH(P1048),1), SUMIFS($K:$K, $C:$C, C1048, $P:$P, "&gt;="&amp;DATE(YEAR(P1048),MONTH(P1048),1), $P:$P, "&lt;="&amp;EOMONTH(P1048,0))&gt;10), YEAR(P1048), "")</f>
        <v/>
      </c>
      <c r="W1048" t="str">
        <f>IF(AND(P1048&lt;&gt;"", P1048&gt;=DATE(YEAR(P1048),MONTH(P1048),1), SUMIFS($K:$K, $C:$C, C1048, $P:$P, "&gt;="&amp;DATE(YEAR(P1048),MONTH(P1048),1), $P:$P, "&lt;="&amp;EOMONTH(P1048,0))&gt;10), TEXT(P1048, "MMMM"), "")</f>
        <v/>
      </c>
      <c r="X1048" t="str" cm="1">
        <f t="array" ref="X1048">IF(AND(P1048&lt;&gt;"", P1048&gt;=DATE(YEAR(P1048),MONTH(P1048),1), SUMIFS($K:$K, $C:$C, C1048, $P:$P, "&gt;="&amp;DATE(YEAR(P1048),MONTH(P1048),1), $P:$P, "&lt;="&amp;EOMONTH(P1048,0))&gt;10), _xlfn.TEXTJOIN(", ", TRUE, _xlfn._xlws.FILTER($R:$R, ($C:$C=C1048) * ($P:$P&gt;=DATE(YEAR(P1048),MONTH(P1048),1)) * ($P:$P&lt;=EOMONTH(P1048,0)))), "")</f>
        <v/>
      </c>
      <c r="Y1048" t="str" cm="1">
        <f t="array" ref="Y1048">IF(AND(P1048&lt;&gt;"", P1048&gt;=DATE(YEAR(P1048),MONTH(P1048),1), SUMIFS($K:$K, $C:$C, C1048, $P:$P, "&gt;="&amp;DATE(YEAR(P1048),MONTH(P1048),1), $P:$P, "&lt;="&amp;EOMONTH(P1048,0))&gt;10), _xlfn.TEXTJOIN(", ", TRUE, _xlfn._xlws.FILTER($S:$S, ($C:$C=C1048) * ($P:$P&gt;=DATE(YEAR(P1048),MONTH(P1048),1)) * ($P:$P&lt;=EOMONTH(P1048,0)))), "")</f>
        <v/>
      </c>
    </row>
    <row r="1049" spans="1:25" x14ac:dyDescent="0.25">
      <c r="A1049" s="83">
        <v>1042</v>
      </c>
      <c r="B1049" s="111" t="s">
        <v>26038</v>
      </c>
      <c r="C1049" s="159" t="str">
        <f>_xlfn.XLOOKUP(D1049,[1]!Data[CEDULA],[1]!Data[Nombre Completo],"No Existe",0,1)</f>
        <v>ALFONSO DE JESUS SANCHEZ CAMARGO</v>
      </c>
      <c r="D1049" s="162">
        <v>1140826620</v>
      </c>
      <c r="E1049" s="139">
        <f>IFERROR(_xlfn.NUMBERVALUE(Data[[#This Row],[CEDULA ]],",","."),_xlfn.NUMBERVALUE(Data[[#This Row],[CEDULA ]],".",","))</f>
        <v>1140826620</v>
      </c>
      <c r="F1049" s="139" t="str">
        <f>_xlfn.XLOOKUP(E1049,[1]!Data[CEDULA],[1]!Data[CARGO],"No Existe",0,1)</f>
        <v>SUPERNUMERARIO(A)</v>
      </c>
      <c r="G1049" s="11" t="str">
        <f>_xlfn.XLOOKUP(E1049,[1]!Data[CEDULA],[1]!Data[EMPRESA DONDE PRESTA SERVICIO],"No Existe",0,1)</f>
        <v>COMFAMILIAR ATLANTICO</v>
      </c>
      <c r="H1049" s="11" t="str">
        <f>_xlfn.XLOOKUP(E1049,[1]!Data[CEDULA],[1]!Data[UBICACIÓN],"No Existe",0,1)</f>
        <v>SEDE NORTE</v>
      </c>
      <c r="I1049" s="11" t="s">
        <v>25912</v>
      </c>
      <c r="J1049" s="111" t="str">
        <f>UPPER(TEXT(Data[[#This Row],[F. INICIO]],"mmmm"))</f>
        <v>JUNIO</v>
      </c>
      <c r="K1049" s="13">
        <v>1</v>
      </c>
      <c r="L1049" s="11" t="s">
        <v>5</v>
      </c>
      <c r="M1049" s="11" t="s">
        <v>25630</v>
      </c>
      <c r="N1049" s="141" t="str">
        <f>_xlfn.XLOOKUP(D1049,[1]!Data[CEDULA],[1]!Data[EPS/SURA],"No Existe",0,1)</f>
        <v>SALUD TOTAL</v>
      </c>
      <c r="O1049" s="5">
        <f>YEAR(Data[[#This Row],[F. INICIO]])</f>
        <v>2016</v>
      </c>
      <c r="P1049" s="26">
        <v>42532</v>
      </c>
      <c r="Q1049" s="7">
        <v>42532</v>
      </c>
      <c r="R1049" s="11" t="s">
        <v>7682</v>
      </c>
      <c r="S1049" s="92" t="str">
        <f>IF(Data[[#This Row],[TIPO DE INCAPACIDAD]]="LICENCIA DE PATERNIDAD","Licencia de paternidad",IF(Data[[#This Row],[TIPO DE INCAPACIDAD]]="LICENCIA DE LUTO","Licencia de Luto",_xlfn.IFNA(VLOOKUP(R1049,'CIE-10 PARA RIPS'!$A$6:B14214,2,0),"No especificado")))</f>
        <v>Lumbago no especificado</v>
      </c>
      <c r="T1049" t="str">
        <f>IF(P1049&lt;&gt;"", IF(P1049&gt;0, IF(P1049&lt;=DATE(YEAR(P1049),MONTH(P1049),DAY(P1049)), IF(P1049&gt;=DATE(YEAR(P1049),MONTH(P1049),1), IF(K1049&gt;10, C1049, IF(SUMIFS($K:$K, $C:$C, C1049, $P:$P, "&gt;="&amp;DATE(YEAR(P1049),MONTH(P1049),1), $P:$P, "&lt;="&amp;EOMONTH(P1049,0))&gt;10, C1049, "")), ""))), "")</f>
        <v/>
      </c>
      <c r="U1049" t="str">
        <f>IF(AND(P1049&lt;&gt;"", P1049&gt;=DATE(YEAR(P1049),MONTH(P1049),1), SUMIFS($K:$K, $C:$C, C1049, $P:$P, "&gt;="&amp;DATE(YEAR(P1049),MONTH(P1049),1), $P:$P, "&lt;="&amp;EOMONTH(P1049,0))&gt;10), K1049, "")</f>
        <v/>
      </c>
      <c r="V1049" t="str">
        <f>IF(AND(P1049&lt;&gt;"", P1049&gt;=DATE(YEAR(P1049),MONTH(P1049),1), SUMIFS($K:$K, $C:$C, C1049, $P:$P, "&gt;="&amp;DATE(YEAR(P1049),MONTH(P1049),1), $P:$P, "&lt;="&amp;EOMONTH(P1049,0))&gt;10), YEAR(P1049), "")</f>
        <v/>
      </c>
      <c r="W1049" t="str">
        <f>IF(AND(P1049&lt;&gt;"", P1049&gt;=DATE(YEAR(P1049),MONTH(P1049),1), SUMIFS($K:$K, $C:$C, C1049, $P:$P, "&gt;="&amp;DATE(YEAR(P1049),MONTH(P1049),1), $P:$P, "&lt;="&amp;EOMONTH(P1049,0))&gt;10), TEXT(P1049, "MMMM"), "")</f>
        <v/>
      </c>
      <c r="X1049" t="str" cm="1">
        <f t="array" ref="X1049">IF(AND(P1049&lt;&gt;"", P1049&gt;=DATE(YEAR(P1049),MONTH(P1049),1), SUMIFS($K:$K, $C:$C, C1049, $P:$P, "&gt;="&amp;DATE(YEAR(P1049),MONTH(P1049),1), $P:$P, "&lt;="&amp;EOMONTH(P1049,0))&gt;10), _xlfn.TEXTJOIN(", ", TRUE, _xlfn._xlws.FILTER($R:$R, ($C:$C=C1049) * ($P:$P&gt;=DATE(YEAR(P1049),MONTH(P1049),1)) * ($P:$P&lt;=EOMONTH(P1049,0)))), "")</f>
        <v/>
      </c>
      <c r="Y1049" t="str" cm="1">
        <f t="array" ref="Y1049">IF(AND(P1049&lt;&gt;"", P1049&gt;=DATE(YEAR(P1049),MONTH(P1049),1), SUMIFS($K:$K, $C:$C, C1049, $P:$P, "&gt;="&amp;DATE(YEAR(P1049),MONTH(P1049),1), $P:$P, "&lt;="&amp;EOMONTH(P1049,0))&gt;10), _xlfn.TEXTJOIN(", ", TRUE, _xlfn._xlws.FILTER($S:$S, ($C:$C=C1049) * ($P:$P&gt;=DATE(YEAR(P1049),MONTH(P1049),1)) * ($P:$P&lt;=EOMONTH(P1049,0)))), "")</f>
        <v/>
      </c>
    </row>
    <row r="1050" spans="1:25" ht="30" x14ac:dyDescent="0.25">
      <c r="A1050" s="83">
        <v>1043</v>
      </c>
      <c r="B1050" s="111" t="s">
        <v>26038</v>
      </c>
      <c r="C1050" s="159" t="str">
        <f>_xlfn.XLOOKUP(D1050,[1]!Data[CEDULA],[1]!Data[Nombre Completo],"No Existe",0,1)</f>
        <v>MILENA BEATRIZ CARDENAS PEDROZA</v>
      </c>
      <c r="D1050" s="162">
        <v>1046814743</v>
      </c>
      <c r="E1050" s="139">
        <f>IFERROR(_xlfn.NUMBERVALUE(Data[[#This Row],[CEDULA ]],",","."),_xlfn.NUMBERVALUE(Data[[#This Row],[CEDULA ]],".",","))</f>
        <v>1046814743</v>
      </c>
      <c r="F1050" s="139" t="str">
        <f>_xlfn.XLOOKUP(E1050,[1]!Data[CEDULA],[1]!Data[CARGO],"No Existe",0,1)</f>
        <v>AYUDANTE COCINA</v>
      </c>
      <c r="G1050" s="11" t="str">
        <f>_xlfn.XLOOKUP(E1050,[1]!Data[CEDULA],[1]!Data[EMPRESA DONDE PRESTA SERVICIO],"No Existe",0,1)</f>
        <v>COMFAMILIAR ATLANTICO</v>
      </c>
      <c r="H1050" s="11" t="str">
        <f>_xlfn.XLOOKUP(E1050,[1]!Data[CEDULA],[1]!Data[UBICACIÓN],"No Existe",0,1)</f>
        <v>SEDE NORTE MERCADEO</v>
      </c>
      <c r="I1050" s="11" t="s">
        <v>25911</v>
      </c>
      <c r="J1050" s="111" t="str">
        <f>UPPER(TEXT(Data[[#This Row],[F. INICIO]],"mmmm"))</f>
        <v>JUNIO</v>
      </c>
      <c r="K1050" s="13">
        <v>2</v>
      </c>
      <c r="L1050" s="11" t="s">
        <v>5</v>
      </c>
      <c r="M1050" s="11" t="s">
        <v>25630</v>
      </c>
      <c r="N1050" s="141" t="str">
        <f>_xlfn.XLOOKUP(D1050,[1]!Data[CEDULA],[1]!Data[EPS/SURA],"No Existe",0,1)</f>
        <v>NUEVA E.P.S.</v>
      </c>
      <c r="O1050" s="5">
        <f>YEAR(Data[[#This Row],[F. INICIO]])</f>
        <v>2016</v>
      </c>
      <c r="P1050" s="26">
        <v>42531</v>
      </c>
      <c r="Q1050" s="7">
        <v>42532</v>
      </c>
      <c r="R1050" s="11" t="s">
        <v>63</v>
      </c>
      <c r="S1050" s="92" t="str">
        <f>IF(Data[[#This Row],[TIPO DE INCAPACIDAD]]="LICENCIA DE PATERNIDAD","Licencia de paternidad",IF(Data[[#This Row],[TIPO DE INCAPACIDAD]]="LICENCIA DE LUTO","Licencia de Luto",_xlfn.IFNA(VLOOKUP(R1050,'CIE-10 PARA RIPS'!$A$6:B14215,2,0),"No especificado")))</f>
        <v>Diarrea y gastroenteritis de presunto origen infeccioso</v>
      </c>
      <c r="T1050" t="str">
        <f>IF(P1050&lt;&gt;"", IF(P1050&gt;0, IF(P1050&lt;=DATE(YEAR(P1050),MONTH(P1050),DAY(P1050)), IF(P1050&gt;=DATE(YEAR(P1050),MONTH(P1050),1), IF(K1050&gt;10, C1050, IF(SUMIFS($K:$K, $C:$C, C1050, $P:$P, "&gt;="&amp;DATE(YEAR(P1050),MONTH(P1050),1), $P:$P, "&lt;="&amp;EOMONTH(P1050,0))&gt;10, C1050, "")), ""))), "")</f>
        <v/>
      </c>
      <c r="U1050" t="str">
        <f>IF(AND(P1050&lt;&gt;"", P1050&gt;=DATE(YEAR(P1050),MONTH(P1050),1), SUMIFS($K:$K, $C:$C, C1050, $P:$P, "&gt;="&amp;DATE(YEAR(P1050),MONTH(P1050),1), $P:$P, "&lt;="&amp;EOMONTH(P1050,0))&gt;10), K1050, "")</f>
        <v/>
      </c>
      <c r="V1050" t="str">
        <f>IF(AND(P1050&lt;&gt;"", P1050&gt;=DATE(YEAR(P1050),MONTH(P1050),1), SUMIFS($K:$K, $C:$C, C1050, $P:$P, "&gt;="&amp;DATE(YEAR(P1050),MONTH(P1050),1), $P:$P, "&lt;="&amp;EOMONTH(P1050,0))&gt;10), YEAR(P1050), "")</f>
        <v/>
      </c>
      <c r="W1050" t="str">
        <f>IF(AND(P1050&lt;&gt;"", P1050&gt;=DATE(YEAR(P1050),MONTH(P1050),1), SUMIFS($K:$K, $C:$C, C1050, $P:$P, "&gt;="&amp;DATE(YEAR(P1050),MONTH(P1050),1), $P:$P, "&lt;="&amp;EOMONTH(P1050,0))&gt;10), TEXT(P1050, "MMMM"), "")</f>
        <v/>
      </c>
      <c r="X1050" t="str" cm="1">
        <f t="array" ref="X1050">IF(AND(P1050&lt;&gt;"", P1050&gt;=DATE(YEAR(P1050),MONTH(P1050),1), SUMIFS($K:$K, $C:$C, C1050, $P:$P, "&gt;="&amp;DATE(YEAR(P1050),MONTH(P1050),1), $P:$P, "&lt;="&amp;EOMONTH(P1050,0))&gt;10), _xlfn.TEXTJOIN(", ", TRUE, _xlfn._xlws.FILTER($R:$R, ($C:$C=C1050) * ($P:$P&gt;=DATE(YEAR(P1050),MONTH(P1050),1)) * ($P:$P&lt;=EOMONTH(P1050,0)))), "")</f>
        <v/>
      </c>
      <c r="Y1050" t="str" cm="1">
        <f t="array" ref="Y1050">IF(AND(P1050&lt;&gt;"", P1050&gt;=DATE(YEAR(P1050),MONTH(P1050),1), SUMIFS($K:$K, $C:$C, C1050, $P:$P, "&gt;="&amp;DATE(YEAR(P1050),MONTH(P1050),1), $P:$P, "&lt;="&amp;EOMONTH(P1050,0))&gt;10), _xlfn.TEXTJOIN(", ", TRUE, _xlfn._xlws.FILTER($S:$S, ($C:$C=C1050) * ($P:$P&gt;=DATE(YEAR(P1050),MONTH(P1050),1)) * ($P:$P&lt;=EOMONTH(P1050,0)))), "")</f>
        <v/>
      </c>
    </row>
    <row r="1051" spans="1:25" x14ac:dyDescent="0.25">
      <c r="A1051" s="83">
        <v>1044</v>
      </c>
      <c r="B1051" s="111" t="s">
        <v>26038</v>
      </c>
      <c r="C1051" s="159" t="str">
        <f>_xlfn.XLOOKUP(D1051,[1]!Data[CEDULA],[1]!Data[Nombre Completo],"No Existe",0,1)</f>
        <v>ANGEL DE JESUS RAMIREZ CARPINTERO</v>
      </c>
      <c r="D1051" s="162">
        <v>72308598</v>
      </c>
      <c r="E1051" s="139">
        <f>IFERROR(_xlfn.NUMBERVALUE(Data[[#This Row],[CEDULA ]],",","."),_xlfn.NUMBERVALUE(Data[[#This Row],[CEDULA ]],".",","))</f>
        <v>72308598</v>
      </c>
      <c r="F1051" s="139" t="str">
        <f>_xlfn.XLOOKUP(E1051,[1]!Data[CEDULA],[1]!Data[CARGO],"No Existe",0,1)</f>
        <v>SUPERNUMERARIO(A)</v>
      </c>
      <c r="G1051" s="11" t="str">
        <f>_xlfn.XLOOKUP(E1051,[1]!Data[CEDULA],[1]!Data[EMPRESA DONDE PRESTA SERVICIO],"No Existe",0,1)</f>
        <v>COMFAMILIAR ATLANTICO</v>
      </c>
      <c r="H1051" s="11" t="str">
        <f>_xlfn.XLOOKUP(E1051,[1]!Data[CEDULA],[1]!Data[UBICACIÓN],"No Existe",0,1)</f>
        <v>CENTRO RECREACIONAL TURIPANA</v>
      </c>
      <c r="I1051" s="11" t="s">
        <v>25912</v>
      </c>
      <c r="J1051" s="111" t="str">
        <f>UPPER(TEXT(Data[[#This Row],[F. INICIO]],"mmmm"))</f>
        <v>JUNIO</v>
      </c>
      <c r="K1051" s="13">
        <v>2</v>
      </c>
      <c r="L1051" s="11" t="s">
        <v>5</v>
      </c>
      <c r="M1051" s="11" t="s">
        <v>25630</v>
      </c>
      <c r="N1051" s="141" t="str">
        <f>_xlfn.XLOOKUP(D1051,[1]!Data[CEDULA],[1]!Data[EPS/SURA],"No Existe",0,1)</f>
        <v>SALUD TOTAL</v>
      </c>
      <c r="O1051" s="5">
        <f>YEAR(Data[[#This Row],[F. INICIO]])</f>
        <v>2016</v>
      </c>
      <c r="P1051" s="26">
        <v>42525</v>
      </c>
      <c r="Q1051" s="7">
        <v>42526</v>
      </c>
      <c r="R1051" s="11" t="s">
        <v>72</v>
      </c>
      <c r="S1051" s="92" t="str">
        <f>IF(Data[[#This Row],[TIPO DE INCAPACIDAD]]="LICENCIA DE PATERNIDAD","Licencia de paternidad",IF(Data[[#This Row],[TIPO DE INCAPACIDAD]]="LICENCIA DE LUTO","Licencia de Luto",_xlfn.IFNA(VLOOKUP(R1051,'CIE-10 PARA RIPS'!$A$6:B14216,2,0),"No especificado")))</f>
        <v>Enfermedades del sistma digestivo</v>
      </c>
      <c r="T1051" t="str">
        <f>IF(P1051&lt;&gt;"", IF(P1051&gt;0, IF(P1051&lt;=DATE(YEAR(P1051),MONTH(P1051),DAY(P1051)), IF(P1051&gt;=DATE(YEAR(P1051),MONTH(P1051),1), IF(K1051&gt;10, C1051, IF(SUMIFS($K:$K, $C:$C, C1051, $P:$P, "&gt;="&amp;DATE(YEAR(P1051),MONTH(P1051),1), $P:$P, "&lt;="&amp;EOMONTH(P1051,0))&gt;10, C1051, "")), ""))), "")</f>
        <v/>
      </c>
      <c r="U1051" t="str">
        <f>IF(AND(P1051&lt;&gt;"", P1051&gt;=DATE(YEAR(P1051),MONTH(P1051),1), SUMIFS($K:$K, $C:$C, C1051, $P:$P, "&gt;="&amp;DATE(YEAR(P1051),MONTH(P1051),1), $P:$P, "&lt;="&amp;EOMONTH(P1051,0))&gt;10), K1051, "")</f>
        <v/>
      </c>
      <c r="V1051" t="str">
        <f>IF(AND(P1051&lt;&gt;"", P1051&gt;=DATE(YEAR(P1051),MONTH(P1051),1), SUMIFS($K:$K, $C:$C, C1051, $P:$P, "&gt;="&amp;DATE(YEAR(P1051),MONTH(P1051),1), $P:$P, "&lt;="&amp;EOMONTH(P1051,0))&gt;10), YEAR(P1051), "")</f>
        <v/>
      </c>
      <c r="W1051" t="str">
        <f>IF(AND(P1051&lt;&gt;"", P1051&gt;=DATE(YEAR(P1051),MONTH(P1051),1), SUMIFS($K:$K, $C:$C, C1051, $P:$P, "&gt;="&amp;DATE(YEAR(P1051),MONTH(P1051),1), $P:$P, "&lt;="&amp;EOMONTH(P1051,0))&gt;10), TEXT(P1051, "MMMM"), "")</f>
        <v/>
      </c>
      <c r="X1051" t="str" cm="1">
        <f t="array" ref="X1051">IF(AND(P1051&lt;&gt;"", P1051&gt;=DATE(YEAR(P1051),MONTH(P1051),1), SUMIFS($K:$K, $C:$C, C1051, $P:$P, "&gt;="&amp;DATE(YEAR(P1051),MONTH(P1051),1), $P:$P, "&lt;="&amp;EOMONTH(P1051,0))&gt;10), _xlfn.TEXTJOIN(", ", TRUE, _xlfn._xlws.FILTER($R:$R, ($C:$C=C1051) * ($P:$P&gt;=DATE(YEAR(P1051),MONTH(P1051),1)) * ($P:$P&lt;=EOMONTH(P1051,0)))), "")</f>
        <v/>
      </c>
      <c r="Y1051" t="str" cm="1">
        <f t="array" ref="Y1051">IF(AND(P1051&lt;&gt;"", P1051&gt;=DATE(YEAR(P1051),MONTH(P1051),1), SUMIFS($K:$K, $C:$C, C1051, $P:$P, "&gt;="&amp;DATE(YEAR(P1051),MONTH(P1051),1), $P:$P, "&lt;="&amp;EOMONTH(P1051,0))&gt;10), _xlfn.TEXTJOIN(", ", TRUE, _xlfn._xlws.FILTER($S:$S, ($C:$C=C1051) * ($P:$P&gt;=DATE(YEAR(P1051),MONTH(P1051),1)) * ($P:$P&lt;=EOMONTH(P1051,0)))), "")</f>
        <v/>
      </c>
    </row>
    <row r="1052" spans="1:25" x14ac:dyDescent="0.25">
      <c r="A1052" s="83">
        <v>1045</v>
      </c>
      <c r="B1052" s="111" t="s">
        <v>26038</v>
      </c>
      <c r="C1052" s="159" t="str">
        <f>_xlfn.XLOOKUP(D1052,[1]!Data[CEDULA],[1]!Data[Nombre Completo],"No Existe",0,1)</f>
        <v>CARLOS EMIRO ALCAZAR JIMENEZ</v>
      </c>
      <c r="D1052" s="162">
        <v>72282783</v>
      </c>
      <c r="E1052" s="139">
        <f>IFERROR(_xlfn.NUMBERVALUE(Data[[#This Row],[CEDULA ]],",","."),_xlfn.NUMBERVALUE(Data[[#This Row],[CEDULA ]],".",","))</f>
        <v>72282783</v>
      </c>
      <c r="F1052" s="139" t="str">
        <f>_xlfn.XLOOKUP(E1052,[1]!Data[CEDULA],[1]!Data[CARGO],"No Existe",0,1)</f>
        <v>OFICIOS VARIOS</v>
      </c>
      <c r="G1052" s="11" t="str">
        <f>_xlfn.XLOOKUP(E1052,[1]!Data[CEDULA],[1]!Data[EMPRESA DONDE PRESTA SERVICIO],"No Existe",0,1)</f>
        <v>COMFAMILIAR ATLANTICO</v>
      </c>
      <c r="H1052" s="11" t="str">
        <f>_xlfn.XLOOKUP(E1052,[1]!Data[CEDULA],[1]!Data[UBICACIÓN],"No Existe",0,1)</f>
        <v>ASEO</v>
      </c>
      <c r="I1052" s="11" t="s">
        <v>25912</v>
      </c>
      <c r="J1052" s="111" t="str">
        <f>UPPER(TEXT(Data[[#This Row],[F. INICIO]],"mmmm"))</f>
        <v>JUNIO</v>
      </c>
      <c r="K1052" s="13">
        <v>2</v>
      </c>
      <c r="L1052" s="11" t="s">
        <v>5</v>
      </c>
      <c r="M1052" s="11" t="s">
        <v>25630</v>
      </c>
      <c r="N1052" s="141" t="str">
        <f>_xlfn.XLOOKUP(D1052,[1]!Data[CEDULA],[1]!Data[EPS/SURA],"No Existe",0,1)</f>
        <v>EPS/SURA</v>
      </c>
      <c r="O1052" s="5">
        <f>YEAR(Data[[#This Row],[F. INICIO]])</f>
        <v>2016</v>
      </c>
      <c r="P1052" s="26">
        <v>42524</v>
      </c>
      <c r="Q1052" s="7">
        <v>42525</v>
      </c>
      <c r="R1052" s="11" t="s">
        <v>7682</v>
      </c>
      <c r="S1052" s="92" t="str">
        <f>IF(Data[[#This Row],[TIPO DE INCAPACIDAD]]="LICENCIA DE PATERNIDAD","Licencia de paternidad",IF(Data[[#This Row],[TIPO DE INCAPACIDAD]]="LICENCIA DE LUTO","Licencia de Luto",_xlfn.IFNA(VLOOKUP(R1052,'CIE-10 PARA RIPS'!$A$6:B14217,2,0),"No especificado")))</f>
        <v>Lumbago no especificado</v>
      </c>
      <c r="T1052" t="str">
        <f>IF(P1052&lt;&gt;"", IF(P1052&gt;0, IF(P1052&lt;=DATE(YEAR(P1052),MONTH(P1052),DAY(P1052)), IF(P1052&gt;=DATE(YEAR(P1052),MONTH(P1052),1), IF(K1052&gt;10, C1052, IF(SUMIFS($K:$K, $C:$C, C1052, $P:$P, "&gt;="&amp;DATE(YEAR(P1052),MONTH(P1052),1), $P:$P, "&lt;="&amp;EOMONTH(P1052,0))&gt;10, C1052, "")), ""))), "")</f>
        <v/>
      </c>
      <c r="U1052" t="str">
        <f>IF(AND(P1052&lt;&gt;"", P1052&gt;=DATE(YEAR(P1052),MONTH(P1052),1), SUMIFS($K:$K, $C:$C, C1052, $P:$P, "&gt;="&amp;DATE(YEAR(P1052),MONTH(P1052),1), $P:$P, "&lt;="&amp;EOMONTH(P1052,0))&gt;10), K1052, "")</f>
        <v/>
      </c>
      <c r="V1052" t="str">
        <f>IF(AND(P1052&lt;&gt;"", P1052&gt;=DATE(YEAR(P1052),MONTH(P1052),1), SUMIFS($K:$K, $C:$C, C1052, $P:$P, "&gt;="&amp;DATE(YEAR(P1052),MONTH(P1052),1), $P:$P, "&lt;="&amp;EOMONTH(P1052,0))&gt;10), YEAR(P1052), "")</f>
        <v/>
      </c>
      <c r="W1052" t="str">
        <f>IF(AND(P1052&lt;&gt;"", P1052&gt;=DATE(YEAR(P1052),MONTH(P1052),1), SUMIFS($K:$K, $C:$C, C1052, $P:$P, "&gt;="&amp;DATE(YEAR(P1052),MONTH(P1052),1), $P:$P, "&lt;="&amp;EOMONTH(P1052,0))&gt;10), TEXT(P1052, "MMMM"), "")</f>
        <v/>
      </c>
      <c r="X1052" t="str" cm="1">
        <f t="array" ref="X1052">IF(AND(P1052&lt;&gt;"", P1052&gt;=DATE(YEAR(P1052),MONTH(P1052),1), SUMIFS($K:$K, $C:$C, C1052, $P:$P, "&gt;="&amp;DATE(YEAR(P1052),MONTH(P1052),1), $P:$P, "&lt;="&amp;EOMONTH(P1052,0))&gt;10), _xlfn.TEXTJOIN(", ", TRUE, _xlfn._xlws.FILTER($R:$R, ($C:$C=C1052) * ($P:$P&gt;=DATE(YEAR(P1052),MONTH(P1052),1)) * ($P:$P&lt;=EOMONTH(P1052,0)))), "")</f>
        <v/>
      </c>
      <c r="Y1052" t="str" cm="1">
        <f t="array" ref="Y1052">IF(AND(P1052&lt;&gt;"", P1052&gt;=DATE(YEAR(P1052),MONTH(P1052),1), SUMIFS($K:$K, $C:$C, C1052, $P:$P, "&gt;="&amp;DATE(YEAR(P1052),MONTH(P1052),1), $P:$P, "&lt;="&amp;EOMONTH(P1052,0))&gt;10), _xlfn.TEXTJOIN(", ", TRUE, _xlfn._xlws.FILTER($S:$S, ($C:$C=C1052) * ($P:$P&gt;=DATE(YEAR(P1052),MONTH(P1052),1)) * ($P:$P&lt;=EOMONTH(P1052,0)))), "")</f>
        <v/>
      </c>
    </row>
    <row r="1053" spans="1:25" x14ac:dyDescent="0.25">
      <c r="A1053" s="83">
        <v>1046</v>
      </c>
      <c r="B1053" s="111" t="s">
        <v>26038</v>
      </c>
      <c r="C1053" s="159" t="str">
        <f>_xlfn.XLOOKUP(D1053,[1]!Data[CEDULA],[1]!Data[Nombre Completo],"No Existe",0,1)</f>
        <v>SANDY PAULINA PERTUZ SAMPER</v>
      </c>
      <c r="D1053" s="162">
        <v>1048290598</v>
      </c>
      <c r="E1053" s="139">
        <f>IFERROR(_xlfn.NUMBERVALUE(Data[[#This Row],[CEDULA ]],",","."),_xlfn.NUMBERVALUE(Data[[#This Row],[CEDULA ]],".",","))</f>
        <v>1048290598</v>
      </c>
      <c r="F1053" s="139" t="str">
        <f>_xlfn.XLOOKUP(E1053,[1]!Data[CEDULA],[1]!Data[CARGO],"No Existe",0,1)</f>
        <v>AUXILIAR</v>
      </c>
      <c r="G1053" s="11" t="str">
        <f>_xlfn.XLOOKUP(E1053,[1]!Data[CEDULA],[1]!Data[EMPRESA DONDE PRESTA SERVICIO],"No Existe",0,1)</f>
        <v>COMFAMILIAR ATLANTICO</v>
      </c>
      <c r="H1053" s="11" t="str">
        <f>_xlfn.XLOOKUP(E1053,[1]!Data[CEDULA],[1]!Data[UBICACIÓN],"No Existe",0,1)</f>
        <v>C.R.U</v>
      </c>
      <c r="I1053" s="11" t="s">
        <v>25911</v>
      </c>
      <c r="J1053" s="111" t="str">
        <f>UPPER(TEXT(Data[[#This Row],[F. INICIO]],"mmmm"))</f>
        <v>JUNIO</v>
      </c>
      <c r="K1053" s="13">
        <v>2</v>
      </c>
      <c r="L1053" s="11" t="s">
        <v>5</v>
      </c>
      <c r="M1053" s="11" t="s">
        <v>25630</v>
      </c>
      <c r="N1053" s="141" t="str">
        <f>_xlfn.XLOOKUP(D1053,[1]!Data[CEDULA],[1]!Data[EPS/SURA],"No Existe",0,1)</f>
        <v>SALUD TOTAL</v>
      </c>
      <c r="O1053" s="5">
        <f>YEAR(Data[[#This Row],[F. INICIO]])</f>
        <v>2016</v>
      </c>
      <c r="P1053" s="26">
        <v>42522</v>
      </c>
      <c r="Q1053" s="7">
        <v>42523</v>
      </c>
      <c r="R1053" s="11" t="s">
        <v>75</v>
      </c>
      <c r="S1053" s="92" t="str">
        <f>IF(Data[[#This Row],[TIPO DE INCAPACIDAD]]="LICENCIA DE PATERNIDAD","Licencia de paternidad",IF(Data[[#This Row],[TIPO DE INCAPACIDAD]]="LICENCIA DE LUTO","Licencia de Luto",_xlfn.IFNA(VLOOKUP(R1053,'CIE-10 PARA RIPS'!$A$6:B14218,2,0),"No especificado")))</f>
        <v>Dolor pelvico y perineal</v>
      </c>
      <c r="T1053" t="str">
        <f>IF(P1053&lt;&gt;"", IF(P1053&gt;0, IF(P1053&lt;=DATE(YEAR(P1053),MONTH(P1053),DAY(P1053)), IF(P1053&gt;=DATE(YEAR(P1053),MONTH(P1053),1), IF(K1053&gt;10, C1053, IF(SUMIFS($K:$K, $C:$C, C1053, $P:$P, "&gt;="&amp;DATE(YEAR(P1053),MONTH(P1053),1), $P:$P, "&lt;="&amp;EOMONTH(P1053,0))&gt;10, C1053, "")), ""))), "")</f>
        <v/>
      </c>
      <c r="U1053" t="str">
        <f>IF(AND(P1053&lt;&gt;"", P1053&gt;=DATE(YEAR(P1053),MONTH(P1053),1), SUMIFS($K:$K, $C:$C, C1053, $P:$P, "&gt;="&amp;DATE(YEAR(P1053),MONTH(P1053),1), $P:$P, "&lt;="&amp;EOMONTH(P1053,0))&gt;10), K1053, "")</f>
        <v/>
      </c>
      <c r="V1053" t="str">
        <f>IF(AND(P1053&lt;&gt;"", P1053&gt;=DATE(YEAR(P1053),MONTH(P1053),1), SUMIFS($K:$K, $C:$C, C1053, $P:$P, "&gt;="&amp;DATE(YEAR(P1053),MONTH(P1053),1), $P:$P, "&lt;="&amp;EOMONTH(P1053,0))&gt;10), YEAR(P1053), "")</f>
        <v/>
      </c>
      <c r="W1053" t="str">
        <f>IF(AND(P1053&lt;&gt;"", P1053&gt;=DATE(YEAR(P1053),MONTH(P1053),1), SUMIFS($K:$K, $C:$C, C1053, $P:$P, "&gt;="&amp;DATE(YEAR(P1053),MONTH(P1053),1), $P:$P, "&lt;="&amp;EOMONTH(P1053,0))&gt;10), TEXT(P1053, "MMMM"), "")</f>
        <v/>
      </c>
      <c r="X1053" t="str" cm="1">
        <f t="array" ref="X1053">IF(AND(P1053&lt;&gt;"", P1053&gt;=DATE(YEAR(P1053),MONTH(P1053),1), SUMIFS($K:$K, $C:$C, C1053, $P:$P, "&gt;="&amp;DATE(YEAR(P1053),MONTH(P1053),1), $P:$P, "&lt;="&amp;EOMONTH(P1053,0))&gt;10), _xlfn.TEXTJOIN(", ", TRUE, _xlfn._xlws.FILTER($R:$R, ($C:$C=C1053) * ($P:$P&gt;=DATE(YEAR(P1053),MONTH(P1053),1)) * ($P:$P&lt;=EOMONTH(P1053,0)))), "")</f>
        <v/>
      </c>
      <c r="Y1053" t="str" cm="1">
        <f t="array" ref="Y1053">IF(AND(P1053&lt;&gt;"", P1053&gt;=DATE(YEAR(P1053),MONTH(P1053),1), SUMIFS($K:$K, $C:$C, C1053, $P:$P, "&gt;="&amp;DATE(YEAR(P1053),MONTH(P1053),1), $P:$P, "&lt;="&amp;EOMONTH(P1053,0))&gt;10), _xlfn.TEXTJOIN(", ", TRUE, _xlfn._xlws.FILTER($S:$S, ($C:$C=C1053) * ($P:$P&gt;=DATE(YEAR(P1053),MONTH(P1053),1)) * ($P:$P&lt;=EOMONTH(P1053,0)))), "")</f>
        <v/>
      </c>
    </row>
    <row r="1054" spans="1:25" x14ac:dyDescent="0.25">
      <c r="A1054" s="83">
        <v>1047</v>
      </c>
      <c r="B1054" s="111" t="s">
        <v>26038</v>
      </c>
      <c r="C1054" s="159" t="str">
        <f>_xlfn.XLOOKUP(D1054,[1]!Data[CEDULA],[1]!Data[Nombre Completo],"No Existe",0,1)</f>
        <v>CARLOS EMIRO ALCAZAR JIMENEZ</v>
      </c>
      <c r="D1054" s="162">
        <v>72282783</v>
      </c>
      <c r="E1054" s="139">
        <f>IFERROR(_xlfn.NUMBERVALUE(Data[[#This Row],[CEDULA ]],",","."),_xlfn.NUMBERVALUE(Data[[#This Row],[CEDULA ]],".",","))</f>
        <v>72282783</v>
      </c>
      <c r="F1054" s="139" t="str">
        <f>_xlfn.XLOOKUP(E1054,[1]!Data[CEDULA],[1]!Data[CARGO],"No Existe",0,1)</f>
        <v>OFICIOS VARIOS</v>
      </c>
      <c r="G1054" s="11" t="str">
        <f>_xlfn.XLOOKUP(E1054,[1]!Data[CEDULA],[1]!Data[EMPRESA DONDE PRESTA SERVICIO],"No Existe",0,1)</f>
        <v>COMFAMILIAR ATLANTICO</v>
      </c>
      <c r="H1054" s="11" t="str">
        <f>_xlfn.XLOOKUP(E1054,[1]!Data[CEDULA],[1]!Data[UBICACIÓN],"No Existe",0,1)</f>
        <v>ASEO</v>
      </c>
      <c r="I1054" s="11" t="s">
        <v>25912</v>
      </c>
      <c r="J1054" s="111" t="str">
        <f>UPPER(TEXT(Data[[#This Row],[F. INICIO]],"mmmm"))</f>
        <v>JUNIO</v>
      </c>
      <c r="K1054" s="13">
        <v>1</v>
      </c>
      <c r="L1054" s="11" t="s">
        <v>5</v>
      </c>
      <c r="M1054" s="11" t="s">
        <v>25630</v>
      </c>
      <c r="N1054" s="141" t="str">
        <f>_xlfn.XLOOKUP(D1054,[1]!Data[CEDULA],[1]!Data[EPS/SURA],"No Existe",0,1)</f>
        <v>EPS/SURA</v>
      </c>
      <c r="O1054" s="5">
        <f>YEAR(Data[[#This Row],[F. INICIO]])</f>
        <v>2016</v>
      </c>
      <c r="P1054" s="26">
        <v>42548</v>
      </c>
      <c r="Q1054" s="7">
        <v>42548</v>
      </c>
      <c r="R1054" s="11" t="s">
        <v>11923</v>
      </c>
      <c r="S1054" s="92" t="str">
        <f>IF(Data[[#This Row],[TIPO DE INCAPACIDAD]]="LICENCIA DE PATERNIDAD","Licencia de paternidad",IF(Data[[#This Row],[TIPO DE INCAPACIDAD]]="LICENCIA DE LUTO","Licencia de Luto",_xlfn.IFNA(VLOOKUP(R1054,'CIE-10 PARA RIPS'!$A$6:B14219,2,0),"No especificado")))</f>
        <v>Infeccion viral, no especificada</v>
      </c>
      <c r="T1054" t="str">
        <f>IF(P1054&lt;&gt;"", IF(P1054&gt;0, IF(P1054&lt;=DATE(YEAR(P1054),MONTH(P1054),DAY(P1054)), IF(P1054&gt;=DATE(YEAR(P1054),MONTH(P1054),1), IF(K1054&gt;10, C1054, IF(SUMIFS($K:$K, $C:$C, C1054, $P:$P, "&gt;="&amp;DATE(YEAR(P1054),MONTH(P1054),1), $P:$P, "&lt;="&amp;EOMONTH(P1054,0))&gt;10, C1054, "")), ""))), "")</f>
        <v/>
      </c>
      <c r="U1054" t="str">
        <f>IF(AND(P1054&lt;&gt;"", P1054&gt;=DATE(YEAR(P1054),MONTH(P1054),1), SUMIFS($K:$K, $C:$C, C1054, $P:$P, "&gt;="&amp;DATE(YEAR(P1054),MONTH(P1054),1), $P:$P, "&lt;="&amp;EOMONTH(P1054,0))&gt;10), K1054, "")</f>
        <v/>
      </c>
      <c r="V1054" t="str">
        <f>IF(AND(P1054&lt;&gt;"", P1054&gt;=DATE(YEAR(P1054),MONTH(P1054),1), SUMIFS($K:$K, $C:$C, C1054, $P:$P, "&gt;="&amp;DATE(YEAR(P1054),MONTH(P1054),1), $P:$P, "&lt;="&amp;EOMONTH(P1054,0))&gt;10), YEAR(P1054), "")</f>
        <v/>
      </c>
      <c r="W1054" t="str">
        <f>IF(AND(P1054&lt;&gt;"", P1054&gt;=DATE(YEAR(P1054),MONTH(P1054),1), SUMIFS($K:$K, $C:$C, C1054, $P:$P, "&gt;="&amp;DATE(YEAR(P1054),MONTH(P1054),1), $P:$P, "&lt;="&amp;EOMONTH(P1054,0))&gt;10), TEXT(P1054, "MMMM"), "")</f>
        <v/>
      </c>
      <c r="X1054" t="str" cm="1">
        <f t="array" ref="X1054">IF(AND(P1054&lt;&gt;"", P1054&gt;=DATE(YEAR(P1054),MONTH(P1054),1), SUMIFS($K:$K, $C:$C, C1054, $P:$P, "&gt;="&amp;DATE(YEAR(P1054),MONTH(P1054),1), $P:$P, "&lt;="&amp;EOMONTH(P1054,0))&gt;10), _xlfn.TEXTJOIN(", ", TRUE, _xlfn._xlws.FILTER($R:$R, ($C:$C=C1054) * ($P:$P&gt;=DATE(YEAR(P1054),MONTH(P1054),1)) * ($P:$P&lt;=EOMONTH(P1054,0)))), "")</f>
        <v/>
      </c>
      <c r="Y1054" t="str" cm="1">
        <f t="array" ref="Y1054">IF(AND(P1054&lt;&gt;"", P1054&gt;=DATE(YEAR(P1054),MONTH(P1054),1), SUMIFS($K:$K, $C:$C, C1054, $P:$P, "&gt;="&amp;DATE(YEAR(P1054),MONTH(P1054),1), $P:$P, "&lt;="&amp;EOMONTH(P1054,0))&gt;10), _xlfn.TEXTJOIN(", ", TRUE, _xlfn._xlws.FILTER($S:$S, ($C:$C=C1054) * ($P:$P&gt;=DATE(YEAR(P1054),MONTH(P1054),1)) * ($P:$P&lt;=EOMONTH(P1054,0)))), "")</f>
        <v/>
      </c>
    </row>
    <row r="1055" spans="1:25" x14ac:dyDescent="0.25">
      <c r="A1055" s="83">
        <v>1048</v>
      </c>
      <c r="B1055" s="111" t="s">
        <v>26038</v>
      </c>
      <c r="C1055" s="159" t="str">
        <f>_xlfn.XLOOKUP(D1055,[1]!Data[CEDULA],[1]!Data[Nombre Completo],"No Existe",0,1)</f>
        <v>MARIA DEL CARMEN MOLINA CORONELL</v>
      </c>
      <c r="D1055" s="162">
        <v>1044390788</v>
      </c>
      <c r="E1055" s="139">
        <f>IFERROR(_xlfn.NUMBERVALUE(Data[[#This Row],[CEDULA ]],",","."),_xlfn.NUMBERVALUE(Data[[#This Row],[CEDULA ]],".",","))</f>
        <v>1044390788</v>
      </c>
      <c r="F1055" s="139" t="str">
        <f>_xlfn.XLOOKUP(E1055,[1]!Data[CEDULA],[1]!Data[CARGO],"No Existe",0,1)</f>
        <v>SUPERNUMERARIO(A)</v>
      </c>
      <c r="G1055" s="11" t="str">
        <f>_xlfn.XLOOKUP(E1055,[1]!Data[CEDULA],[1]!Data[EMPRESA DONDE PRESTA SERVICIO],"No Existe",0,1)</f>
        <v>COMFAMILIAR ATLANTICO</v>
      </c>
      <c r="H1055" s="11" t="str">
        <f>_xlfn.XLOOKUP(E1055,[1]!Data[CEDULA],[1]!Data[UBICACIÓN],"No Existe",0,1)</f>
        <v>TURIPANA</v>
      </c>
      <c r="I1055" s="11" t="s">
        <v>25911</v>
      </c>
      <c r="J1055" s="111" t="str">
        <f>UPPER(TEXT(Data[[#This Row],[F. INICIO]],"mmmm"))</f>
        <v>JULIO</v>
      </c>
      <c r="K1055" s="13">
        <v>2</v>
      </c>
      <c r="L1055" s="11" t="s">
        <v>5</v>
      </c>
      <c r="M1055" s="11" t="s">
        <v>25630</v>
      </c>
      <c r="N1055" s="141" t="str">
        <f>_xlfn.XLOOKUP(D1055,[1]!Data[CEDULA],[1]!Data[EPS/SURA],"No Existe",0,1)</f>
        <v>EPS/SURA</v>
      </c>
      <c r="O1055" s="5">
        <f>YEAR(Data[[#This Row],[F. INICIO]])</f>
        <v>2016</v>
      </c>
      <c r="P1055" s="26">
        <v>42577</v>
      </c>
      <c r="Q1055" s="7">
        <v>42578</v>
      </c>
      <c r="R1055" s="11" t="s">
        <v>5597</v>
      </c>
      <c r="S1055" s="92" t="str">
        <f>IF(Data[[#This Row],[TIPO DE INCAPACIDAD]]="LICENCIA DE PATERNIDAD","Licencia de paternidad",IF(Data[[#This Row],[TIPO DE INCAPACIDAD]]="LICENCIA DE LUTO","Licencia de Luto",_xlfn.IFNA(VLOOKUP(R1055,'CIE-10 PARA RIPS'!$A$6:B14220,2,0),"No especificado")))</f>
        <v>Otros dolores abdominales y los no especificados</v>
      </c>
      <c r="T1055" t="str">
        <f>IF(P1055&lt;&gt;"", IF(P1055&gt;0, IF(P1055&lt;=DATE(YEAR(P1055),MONTH(P1055),DAY(P1055)), IF(P1055&gt;=DATE(YEAR(P1055),MONTH(P1055),1), IF(K1055&gt;10, C1055, IF(SUMIFS($K:$K, $C:$C, C1055, $P:$P, "&gt;="&amp;DATE(YEAR(P1055),MONTH(P1055),1), $P:$P, "&lt;="&amp;EOMONTH(P1055,0))&gt;10, C1055, "")), ""))), "")</f>
        <v/>
      </c>
      <c r="U1055" t="str">
        <f>IF(AND(P1055&lt;&gt;"", P1055&gt;=DATE(YEAR(P1055),MONTH(P1055),1), SUMIFS($K:$K, $C:$C, C1055, $P:$P, "&gt;="&amp;DATE(YEAR(P1055),MONTH(P1055),1), $P:$P, "&lt;="&amp;EOMONTH(P1055,0))&gt;10), K1055, "")</f>
        <v/>
      </c>
      <c r="V1055" t="str">
        <f>IF(AND(P1055&lt;&gt;"", P1055&gt;=DATE(YEAR(P1055),MONTH(P1055),1), SUMIFS($K:$K, $C:$C, C1055, $P:$P, "&gt;="&amp;DATE(YEAR(P1055),MONTH(P1055),1), $P:$P, "&lt;="&amp;EOMONTH(P1055,0))&gt;10), YEAR(P1055), "")</f>
        <v/>
      </c>
      <c r="W1055" t="str">
        <f>IF(AND(P1055&lt;&gt;"", P1055&gt;=DATE(YEAR(P1055),MONTH(P1055),1), SUMIFS($K:$K, $C:$C, C1055, $P:$P, "&gt;="&amp;DATE(YEAR(P1055),MONTH(P1055),1), $P:$P, "&lt;="&amp;EOMONTH(P1055,0))&gt;10), TEXT(P1055, "MMMM"), "")</f>
        <v/>
      </c>
      <c r="X1055" t="str" cm="1">
        <f t="array" ref="X1055">IF(AND(P1055&lt;&gt;"", P1055&gt;=DATE(YEAR(P1055),MONTH(P1055),1), SUMIFS($K:$K, $C:$C, C1055, $P:$P, "&gt;="&amp;DATE(YEAR(P1055),MONTH(P1055),1), $P:$P, "&lt;="&amp;EOMONTH(P1055,0))&gt;10), _xlfn.TEXTJOIN(", ", TRUE, _xlfn._xlws.FILTER($R:$R, ($C:$C=C1055) * ($P:$P&gt;=DATE(YEAR(P1055),MONTH(P1055),1)) * ($P:$P&lt;=EOMONTH(P1055,0)))), "")</f>
        <v/>
      </c>
      <c r="Y1055" t="str" cm="1">
        <f t="array" ref="Y1055">IF(AND(P1055&lt;&gt;"", P1055&gt;=DATE(YEAR(P1055),MONTH(P1055),1), SUMIFS($K:$K, $C:$C, C1055, $P:$P, "&gt;="&amp;DATE(YEAR(P1055),MONTH(P1055),1), $P:$P, "&lt;="&amp;EOMONTH(P1055,0))&gt;10), _xlfn.TEXTJOIN(", ", TRUE, _xlfn._xlws.FILTER($S:$S, ($C:$C=C1055) * ($P:$P&gt;=DATE(YEAR(P1055),MONTH(P1055),1)) * ($P:$P&lt;=EOMONTH(P1055,0)))), "")</f>
        <v/>
      </c>
    </row>
    <row r="1056" spans="1:25" ht="30" x14ac:dyDescent="0.25">
      <c r="A1056" s="83">
        <v>1049</v>
      </c>
      <c r="B1056" s="111" t="s">
        <v>26038</v>
      </c>
      <c r="C1056" s="159" t="str">
        <f>_xlfn.XLOOKUP(D1056,[1]!Data[CEDULA],[1]!Data[Nombre Completo],"No Existe",0,1)</f>
        <v>YUSEF YAMID AMAYA MOLINA</v>
      </c>
      <c r="D1056">
        <v>1044391162</v>
      </c>
      <c r="E1056" s="139">
        <f>IFERROR(_xlfn.NUMBERVALUE(Data[[#This Row],[CEDULA ]],",","."),_xlfn.NUMBERVALUE(Data[[#This Row],[CEDULA ]],".",","))</f>
        <v>1044391162</v>
      </c>
      <c r="F1056" s="139" t="str">
        <f>_xlfn.XLOOKUP(E1056,[1]!Data[CEDULA],[1]!Data[CARGO],"No Existe",0,1)</f>
        <v>AYUDANTE MANTENIMIENTO</v>
      </c>
      <c r="G1056" s="11" t="str">
        <f>_xlfn.XLOOKUP(E1056,[1]!Data[CEDULA],[1]!Data[EMPRESA DONDE PRESTA SERVICIO],"No Existe",0,1)</f>
        <v>COMFAMILIAR ATLANTICO</v>
      </c>
      <c r="H1056" s="11" t="str">
        <f>_xlfn.XLOOKUP(E1056,[1]!Data[CEDULA],[1]!Data[UBICACIÓN],"No Existe",0,1)</f>
        <v>CENTRO RECREACIONAL TURIPANA</v>
      </c>
      <c r="I1056" s="11" t="s">
        <v>25912</v>
      </c>
      <c r="J1056" s="111" t="str">
        <f>UPPER(TEXT(Data[[#This Row],[F. INICIO]],"mmmm"))</f>
        <v>JULIO</v>
      </c>
      <c r="K1056" s="13">
        <v>24</v>
      </c>
      <c r="L1056" s="11" t="s">
        <v>94</v>
      </c>
      <c r="M1056" s="9" t="s">
        <v>12770</v>
      </c>
      <c r="N1056" s="141" t="str">
        <f>_xlfn.XLOOKUP(D1056,[1]!Data[CEDULA],[1]!Data[EPS/SURA],"No Existe",0,1)</f>
        <v>E.P.S SANITAS</v>
      </c>
      <c r="O1056" s="5">
        <f>YEAR(Data[[#This Row],[F. INICIO]])</f>
        <v>2018</v>
      </c>
      <c r="P1056" s="26">
        <v>43288</v>
      </c>
      <c r="Q1056" s="7">
        <v>43312</v>
      </c>
      <c r="R1056" s="11" t="s">
        <v>4888</v>
      </c>
      <c r="S1056" s="92" t="str">
        <f>IF(Data[[#This Row],[TIPO DE INCAPACIDAD]]="LICENCIA DE PATERNIDAD","Licencia de paternidad",IF(Data[[#This Row],[TIPO DE INCAPACIDAD]]="LICENCIA DE LUTO","Licencia de Luto",_xlfn.IFNA(VLOOKUP(R1056,'CIE-10 PARA RIPS'!$A$6:B14221,2,0),"No especificado")))</f>
        <v>Amputacion traumatica de otro dedo unico (completa) (parcial)</v>
      </c>
      <c r="T1056" t="str">
        <f>IF(P1056&lt;&gt;"", IF(P1056&gt;0, IF(P1056&lt;=DATE(YEAR(P1056),MONTH(P1056),DAY(P1056)), IF(P1056&gt;=DATE(YEAR(P1056),MONTH(P1056),1), IF(K1056&gt;10, C1056, IF(SUMIFS($K:$K, $C:$C, C1056, $P:$P, "&gt;="&amp;DATE(YEAR(P1056),MONTH(P1056),1), $P:$P, "&lt;="&amp;EOMONTH(P1056,0))&gt;10, C1056, "")), ""))), "")</f>
        <v>YUSEF YAMID AMAYA MOLINA</v>
      </c>
      <c r="U1056">
        <f>IF(AND(P1056&lt;&gt;"", P1056&gt;=DATE(YEAR(P1056),MONTH(P1056),1), SUMIFS($K:$K, $C:$C, C1056, $P:$P, "&gt;="&amp;DATE(YEAR(P1056),MONTH(P1056),1), $P:$P, "&lt;="&amp;EOMONTH(P1056,0))&gt;10), K1056, "")</f>
        <v>24</v>
      </c>
      <c r="V1056">
        <f>IF(AND(P1056&lt;&gt;"", P1056&gt;=DATE(YEAR(P1056),MONTH(P1056),1), SUMIFS($K:$K, $C:$C, C1056, $P:$P, "&gt;="&amp;DATE(YEAR(P1056),MONTH(P1056),1), $P:$P, "&lt;="&amp;EOMONTH(P1056,0))&gt;10), YEAR(P1056), "")</f>
        <v>2018</v>
      </c>
      <c r="W1056" t="str">
        <f>IF(AND(P1056&lt;&gt;"", P1056&gt;=DATE(YEAR(P1056),MONTH(P1056),1), SUMIFS($K:$K, $C:$C, C1056, $P:$P, "&gt;="&amp;DATE(YEAR(P1056),MONTH(P1056),1), $P:$P, "&lt;="&amp;EOMONTH(P1056,0))&gt;10), TEXT(P1056, "MMMM"), "")</f>
        <v>julio</v>
      </c>
      <c r="X1056" t="str" cm="1">
        <f t="array" ref="X1056">IF(AND(P1056&lt;&gt;"", P1056&gt;=DATE(YEAR(P1056),MONTH(P1056),1), SUMIFS($K:$K, $C:$C, C1056, $P:$P, "&gt;="&amp;DATE(YEAR(P1056),MONTH(P1056),1), $P:$P, "&lt;="&amp;EOMONTH(P1056,0))&gt;10), _xlfn.TEXTJOIN(", ", TRUE, _xlfn._xlws.FILTER($R:$R, ($C:$C=C1056) * ($P:$P&gt;=DATE(YEAR(P1056),MONTH(P1056),1)) * ($P:$P&lt;=EOMONTH(P1056,0)))), "")</f>
        <v>S681</v>
      </c>
      <c r="Y1056" t="str" cm="1">
        <f t="array" ref="Y1056">IF(AND(P1056&lt;&gt;"", P1056&gt;=DATE(YEAR(P1056),MONTH(P1056),1), SUMIFS($K:$K, $C:$C, C1056, $P:$P, "&gt;="&amp;DATE(YEAR(P1056),MONTH(P1056),1), $P:$P, "&lt;="&amp;EOMONTH(P1056,0))&gt;10), _xlfn.TEXTJOIN(", ", TRUE, _xlfn._xlws.FILTER($S:$S, ($C:$C=C1056) * ($P:$P&gt;=DATE(YEAR(P1056),MONTH(P1056),1)) * ($P:$P&lt;=EOMONTH(P1056,0)))), "")</f>
        <v>Amputacion traumatica de otro dedo unico (completa) (parcial)</v>
      </c>
    </row>
    <row r="1057" spans="1:25" x14ac:dyDescent="0.25">
      <c r="A1057" s="83">
        <v>1050</v>
      </c>
      <c r="B1057" s="111" t="s">
        <v>26038</v>
      </c>
      <c r="C1057" s="159" t="str">
        <f>_xlfn.XLOOKUP(D1057,[1]!Data[CEDULA],[1]!Data[Nombre Completo],"No Existe",0,1)</f>
        <v>LUZ MERYS NOVA HERNANDEZ</v>
      </c>
      <c r="D1057" s="162">
        <v>44191674</v>
      </c>
      <c r="E1057" s="139">
        <f>IFERROR(_xlfn.NUMBERVALUE(Data[[#This Row],[CEDULA ]],",","."),_xlfn.NUMBERVALUE(Data[[#This Row],[CEDULA ]],".",","))</f>
        <v>44191674</v>
      </c>
      <c r="F1057" s="139" t="str">
        <f>_xlfn.XLOOKUP(E1057,[1]!Data[CEDULA],[1]!Data[CARGO],"No Existe",0,1)</f>
        <v>AUXILIAR</v>
      </c>
      <c r="G1057" s="11" t="str">
        <f>_xlfn.XLOOKUP(E1057,[1]!Data[CEDULA],[1]!Data[EMPRESA DONDE PRESTA SERVICIO],"No Existe",0,1)</f>
        <v>COMFAMILIAR ATLANTICO</v>
      </c>
      <c r="H1057" s="11" t="str">
        <f>_xlfn.XLOOKUP(E1057,[1]!Data[CEDULA],[1]!Data[UBICACIÓN],"No Existe",0,1)</f>
        <v>C.A. VIVA QUILLA</v>
      </c>
      <c r="I1057" s="11" t="s">
        <v>25911</v>
      </c>
      <c r="J1057" s="111" t="str">
        <f>UPPER(TEXT(Data[[#This Row],[F. INICIO]],"mmmm"))</f>
        <v>JULIO</v>
      </c>
      <c r="K1057" s="13">
        <v>2</v>
      </c>
      <c r="L1057" s="11" t="s">
        <v>5</v>
      </c>
      <c r="M1057" s="11" t="s">
        <v>25630</v>
      </c>
      <c r="N1057" s="141" t="str">
        <f>_xlfn.XLOOKUP(D1057,[1]!Data[CEDULA],[1]!Data[EPS/SURA],"No Existe",0,1)</f>
        <v>E.P.S SANITAS</v>
      </c>
      <c r="O1057" s="5">
        <f>YEAR(Data[[#This Row],[F. INICIO]])</f>
        <v>2016</v>
      </c>
      <c r="P1057" s="26">
        <v>42573</v>
      </c>
      <c r="Q1057" s="7">
        <v>42574</v>
      </c>
      <c r="R1057" s="11" t="s">
        <v>8925</v>
      </c>
      <c r="S1057" s="92" t="str">
        <f>IF(Data[[#This Row],[TIPO DE INCAPACIDAD]]="LICENCIA DE PATERNIDAD","Licencia de paternidad",IF(Data[[#This Row],[TIPO DE INCAPACIDAD]]="LICENCIA DE LUTO","Licencia de Luto",_xlfn.IFNA(VLOOKUP(R1057,'CIE-10 PARA RIPS'!$A$6:B14222,2,0),"No especificado")))</f>
        <v>Laringitis aguda</v>
      </c>
      <c r="T1057" t="str">
        <f>IF(P1057&lt;&gt;"", IF(P1057&gt;0, IF(P1057&lt;=DATE(YEAR(P1057),MONTH(P1057),DAY(P1057)), IF(P1057&gt;=DATE(YEAR(P1057),MONTH(P1057),1), IF(K1057&gt;10, C1057, IF(SUMIFS($K:$K, $C:$C, C1057, $P:$P, "&gt;="&amp;DATE(YEAR(P1057),MONTH(P1057),1), $P:$P, "&lt;="&amp;EOMONTH(P1057,0))&gt;10, C1057, "")), ""))), "")</f>
        <v/>
      </c>
      <c r="U1057" t="str">
        <f>IF(AND(P1057&lt;&gt;"", P1057&gt;=DATE(YEAR(P1057),MONTH(P1057),1), SUMIFS($K:$K, $C:$C, C1057, $P:$P, "&gt;="&amp;DATE(YEAR(P1057),MONTH(P1057),1), $P:$P, "&lt;="&amp;EOMONTH(P1057,0))&gt;10), K1057, "")</f>
        <v/>
      </c>
      <c r="V1057" t="str">
        <f>IF(AND(P1057&lt;&gt;"", P1057&gt;=DATE(YEAR(P1057),MONTH(P1057),1), SUMIFS($K:$K, $C:$C, C1057, $P:$P, "&gt;="&amp;DATE(YEAR(P1057),MONTH(P1057),1), $P:$P, "&lt;="&amp;EOMONTH(P1057,0))&gt;10), YEAR(P1057), "")</f>
        <v/>
      </c>
      <c r="W1057" t="str">
        <f>IF(AND(P1057&lt;&gt;"", P1057&gt;=DATE(YEAR(P1057),MONTH(P1057),1), SUMIFS($K:$K, $C:$C, C1057, $P:$P, "&gt;="&amp;DATE(YEAR(P1057),MONTH(P1057),1), $P:$P, "&lt;="&amp;EOMONTH(P1057,0))&gt;10), TEXT(P1057, "MMMM"), "")</f>
        <v/>
      </c>
      <c r="X1057" t="str" cm="1">
        <f t="array" ref="X1057">IF(AND(P1057&lt;&gt;"", P1057&gt;=DATE(YEAR(P1057),MONTH(P1057),1), SUMIFS($K:$K, $C:$C, C1057, $P:$P, "&gt;="&amp;DATE(YEAR(P1057),MONTH(P1057),1), $P:$P, "&lt;="&amp;EOMONTH(P1057,0))&gt;10), _xlfn.TEXTJOIN(", ", TRUE, _xlfn._xlws.FILTER($R:$R, ($C:$C=C1057) * ($P:$P&gt;=DATE(YEAR(P1057),MONTH(P1057),1)) * ($P:$P&lt;=EOMONTH(P1057,0)))), "")</f>
        <v/>
      </c>
      <c r="Y1057" t="str" cm="1">
        <f t="array" ref="Y1057">IF(AND(P1057&lt;&gt;"", P1057&gt;=DATE(YEAR(P1057),MONTH(P1057),1), SUMIFS($K:$K, $C:$C, C1057, $P:$P, "&gt;="&amp;DATE(YEAR(P1057),MONTH(P1057),1), $P:$P, "&lt;="&amp;EOMONTH(P1057,0))&gt;10), _xlfn.TEXTJOIN(", ", TRUE, _xlfn._xlws.FILTER($S:$S, ($C:$C=C1057) * ($P:$P&gt;=DATE(YEAR(P1057),MONTH(P1057),1)) * ($P:$P&lt;=EOMONTH(P1057,0)))), "")</f>
        <v/>
      </c>
    </row>
    <row r="1058" spans="1:25" x14ac:dyDescent="0.25">
      <c r="A1058" s="83">
        <v>1051</v>
      </c>
      <c r="B1058" s="111" t="s">
        <v>26038</v>
      </c>
      <c r="C1058" s="159" t="str">
        <f>_xlfn.XLOOKUP(D1058,[1]!Data[CEDULA],[1]!Data[Nombre Completo],"No Existe",0,1)</f>
        <v>JOSE JUNIOR GONZALEZ MARTINEZ</v>
      </c>
      <c r="D1058" s="162">
        <v>1044428401</v>
      </c>
      <c r="E1058" s="139">
        <f>IFERROR(_xlfn.NUMBERVALUE(Data[[#This Row],[CEDULA ]],",","."),_xlfn.NUMBERVALUE(Data[[#This Row],[CEDULA ]],".",","))</f>
        <v>1044428401</v>
      </c>
      <c r="F1058" s="139" t="str">
        <f>_xlfn.XLOOKUP(E1058,[1]!Data[CEDULA],[1]!Data[CARGO],"No Existe",0,1)</f>
        <v>SALVAVIDAS</v>
      </c>
      <c r="G1058" s="11" t="str">
        <f>_xlfn.XLOOKUP(E1058,[1]!Data[CEDULA],[1]!Data[EMPRESA DONDE PRESTA SERVICIO],"No Existe",0,1)</f>
        <v>COMFAMILIAR ATLANTICO</v>
      </c>
      <c r="H1058" s="11" t="str">
        <f>_xlfn.XLOOKUP(E1058,[1]!Data[CEDULA],[1]!Data[UBICACIÓN],"No Existe",0,1)</f>
        <v>DIRECCION RECREACION</v>
      </c>
      <c r="I1058" s="11" t="s">
        <v>25912</v>
      </c>
      <c r="J1058" s="111" t="str">
        <f>UPPER(TEXT(Data[[#This Row],[F. INICIO]],"mmmm"))</f>
        <v>JULIO</v>
      </c>
      <c r="K1058" s="13">
        <v>2</v>
      </c>
      <c r="L1058" s="11" t="s">
        <v>5</v>
      </c>
      <c r="M1058" s="11" t="s">
        <v>25630</v>
      </c>
      <c r="N1058" s="141" t="str">
        <f>_xlfn.XLOOKUP(D1058,[1]!Data[CEDULA],[1]!Data[EPS/SURA],"No Existe",0,1)</f>
        <v>SALUD TOTAL</v>
      </c>
      <c r="O1058" s="5">
        <f>YEAR(Data[[#This Row],[F. INICIO]])</f>
        <v>2016</v>
      </c>
      <c r="P1058" s="26">
        <v>42570</v>
      </c>
      <c r="Q1058" s="7">
        <v>42571</v>
      </c>
      <c r="R1058" s="11" t="s">
        <v>8976</v>
      </c>
      <c r="S1058" s="92" t="str">
        <f>IF(Data[[#This Row],[TIPO DE INCAPACIDAD]]="LICENCIA DE PATERNIDAD","Licencia de paternidad",IF(Data[[#This Row],[TIPO DE INCAPACIDAD]]="LICENCIA DE LUTO","Licencia de Luto",_xlfn.IFNA(VLOOKUP(R1058,'CIE-10 PARA RIPS'!$A$6:B14223,2,0),"No especificado")))</f>
        <v>Hemorroides no especificada sin complicacion</v>
      </c>
      <c r="T1058" t="str">
        <f>IF(P1058&lt;&gt;"", IF(P1058&gt;0, IF(P1058&lt;=DATE(YEAR(P1058),MONTH(P1058),DAY(P1058)), IF(P1058&gt;=DATE(YEAR(P1058),MONTH(P1058),1), IF(K1058&gt;10, C1058, IF(SUMIFS($K:$K, $C:$C, C1058, $P:$P, "&gt;="&amp;DATE(YEAR(P1058),MONTH(P1058),1), $P:$P, "&lt;="&amp;EOMONTH(P1058,0))&gt;10, C1058, "")), ""))), "")</f>
        <v/>
      </c>
      <c r="U1058" t="str">
        <f>IF(AND(P1058&lt;&gt;"", P1058&gt;=DATE(YEAR(P1058),MONTH(P1058),1), SUMIFS($K:$K, $C:$C, C1058, $P:$P, "&gt;="&amp;DATE(YEAR(P1058),MONTH(P1058),1), $P:$P, "&lt;="&amp;EOMONTH(P1058,0))&gt;10), K1058, "")</f>
        <v/>
      </c>
      <c r="V1058" t="str">
        <f>IF(AND(P1058&lt;&gt;"", P1058&gt;=DATE(YEAR(P1058),MONTH(P1058),1), SUMIFS($K:$K, $C:$C, C1058, $P:$P, "&gt;="&amp;DATE(YEAR(P1058),MONTH(P1058),1), $P:$P, "&lt;="&amp;EOMONTH(P1058,0))&gt;10), YEAR(P1058), "")</f>
        <v/>
      </c>
      <c r="W1058" t="str">
        <f>IF(AND(P1058&lt;&gt;"", P1058&gt;=DATE(YEAR(P1058),MONTH(P1058),1), SUMIFS($K:$K, $C:$C, C1058, $P:$P, "&gt;="&amp;DATE(YEAR(P1058),MONTH(P1058),1), $P:$P, "&lt;="&amp;EOMONTH(P1058,0))&gt;10), TEXT(P1058, "MMMM"), "")</f>
        <v/>
      </c>
      <c r="X1058" t="str" cm="1">
        <f t="array" ref="X1058">IF(AND(P1058&lt;&gt;"", P1058&gt;=DATE(YEAR(P1058),MONTH(P1058),1), SUMIFS($K:$K, $C:$C, C1058, $P:$P, "&gt;="&amp;DATE(YEAR(P1058),MONTH(P1058),1), $P:$P, "&lt;="&amp;EOMONTH(P1058,0))&gt;10), _xlfn.TEXTJOIN(", ", TRUE, _xlfn._xlws.FILTER($R:$R, ($C:$C=C1058) * ($P:$P&gt;=DATE(YEAR(P1058),MONTH(P1058),1)) * ($P:$P&lt;=EOMONTH(P1058,0)))), "")</f>
        <v/>
      </c>
      <c r="Y1058" t="str" cm="1">
        <f t="array" ref="Y1058">IF(AND(P1058&lt;&gt;"", P1058&gt;=DATE(YEAR(P1058),MONTH(P1058),1), SUMIFS($K:$K, $C:$C, C1058, $P:$P, "&gt;="&amp;DATE(YEAR(P1058),MONTH(P1058),1), $P:$P, "&lt;="&amp;EOMONTH(P1058,0))&gt;10), _xlfn.TEXTJOIN(", ", TRUE, _xlfn._xlws.FILTER($S:$S, ($C:$C=C1058) * ($P:$P&gt;=DATE(YEAR(P1058),MONTH(P1058),1)) * ($P:$P&lt;=EOMONTH(P1058,0)))), "")</f>
        <v/>
      </c>
    </row>
    <row r="1059" spans="1:25" x14ac:dyDescent="0.25">
      <c r="A1059" s="83">
        <v>1052</v>
      </c>
      <c r="B1059" s="111" t="s">
        <v>26038</v>
      </c>
      <c r="C1059" s="159" t="str">
        <f>_xlfn.XLOOKUP(D1059,[1]!Data[CEDULA],[1]!Data[Nombre Completo],"No Existe",0,1)</f>
        <v>FRANCISCO JAVIER BARRIOS CABRERA</v>
      </c>
      <c r="D1059" s="162">
        <v>72282718</v>
      </c>
      <c r="E1059" s="139">
        <f>IFERROR(_xlfn.NUMBERVALUE(Data[[#This Row],[CEDULA ]],",","."),_xlfn.NUMBERVALUE(Data[[#This Row],[CEDULA ]],".",","))</f>
        <v>72282718</v>
      </c>
      <c r="F1059" s="139" t="str">
        <f>_xlfn.XLOOKUP(E1059,[1]!Data[CEDULA],[1]!Data[CARGO],"No Existe",0,1)</f>
        <v>AUXILIAR DE BODEGA</v>
      </c>
      <c r="G1059" s="11" t="str">
        <f>_xlfn.XLOOKUP(E1059,[1]!Data[CEDULA],[1]!Data[EMPRESA DONDE PRESTA SERVICIO],"No Existe",0,1)</f>
        <v>COMFAMILIAR ATLANTICO</v>
      </c>
      <c r="H1059" s="11" t="str">
        <f>_xlfn.XLOOKUP(E1059,[1]!Data[CEDULA],[1]!Data[UBICACIÓN],"No Existe",0,1)</f>
        <v>SERVICIOS GENERALES</v>
      </c>
      <c r="I1059" s="11" t="s">
        <v>25912</v>
      </c>
      <c r="J1059" s="111" t="str">
        <f>UPPER(TEXT(Data[[#This Row],[F. INICIO]],"mmmm"))</f>
        <v>JULIO</v>
      </c>
      <c r="K1059" s="13">
        <v>2</v>
      </c>
      <c r="L1059" s="11" t="s">
        <v>5</v>
      </c>
      <c r="M1059" s="11" t="s">
        <v>25630</v>
      </c>
      <c r="N1059" s="141" t="str">
        <f>_xlfn.XLOOKUP(D1059,[1]!Data[CEDULA],[1]!Data[EPS/SURA],"No Existe",0,1)</f>
        <v>SALUD TOTAL</v>
      </c>
      <c r="O1059" s="5">
        <f>YEAR(Data[[#This Row],[F. INICIO]])</f>
        <v>2016</v>
      </c>
      <c r="P1059" s="26">
        <v>42556</v>
      </c>
      <c r="Q1059" s="7">
        <v>42557</v>
      </c>
      <c r="R1059" s="11" t="s">
        <v>49</v>
      </c>
      <c r="S1059" s="92" t="str">
        <f>IF(Data[[#This Row],[TIPO DE INCAPACIDAD]]="LICENCIA DE PATERNIDAD","Licencia de paternidad",IF(Data[[#This Row],[TIPO DE INCAPACIDAD]]="LICENCIA DE LUTO","Licencia de Luto",_xlfn.IFNA(VLOOKUP(R1059,'CIE-10 PARA RIPS'!$A$6:B14224,2,0),"No especificado")))</f>
        <v>Absceso cutaneo, furunculo y antrax de miembro</v>
      </c>
      <c r="T1059" t="str">
        <f>IF(P1059&lt;&gt;"", IF(P1059&gt;0, IF(P1059&lt;=DATE(YEAR(P1059),MONTH(P1059),DAY(P1059)), IF(P1059&gt;=DATE(YEAR(P1059),MONTH(P1059),1), IF(K1059&gt;10, C1059, IF(SUMIFS($K:$K, $C:$C, C1059, $P:$P, "&gt;="&amp;DATE(YEAR(P1059),MONTH(P1059),1), $P:$P, "&lt;="&amp;EOMONTH(P1059,0))&gt;10, C1059, "")), ""))), "")</f>
        <v/>
      </c>
      <c r="U1059" t="str">
        <f>IF(AND(P1059&lt;&gt;"", P1059&gt;=DATE(YEAR(P1059),MONTH(P1059),1), SUMIFS($K:$K, $C:$C, C1059, $P:$P, "&gt;="&amp;DATE(YEAR(P1059),MONTH(P1059),1), $P:$P, "&lt;="&amp;EOMONTH(P1059,0))&gt;10), K1059, "")</f>
        <v/>
      </c>
      <c r="V1059" t="str">
        <f>IF(AND(P1059&lt;&gt;"", P1059&gt;=DATE(YEAR(P1059),MONTH(P1059),1), SUMIFS($K:$K, $C:$C, C1059, $P:$P, "&gt;="&amp;DATE(YEAR(P1059),MONTH(P1059),1), $P:$P, "&lt;="&amp;EOMONTH(P1059,0))&gt;10), YEAR(P1059), "")</f>
        <v/>
      </c>
      <c r="W1059" t="str">
        <f>IF(AND(P1059&lt;&gt;"", P1059&gt;=DATE(YEAR(P1059),MONTH(P1059),1), SUMIFS($K:$K, $C:$C, C1059, $P:$P, "&gt;="&amp;DATE(YEAR(P1059),MONTH(P1059),1), $P:$P, "&lt;="&amp;EOMONTH(P1059,0))&gt;10), TEXT(P1059, "MMMM"), "")</f>
        <v/>
      </c>
      <c r="X1059" t="str" cm="1">
        <f t="array" ref="X1059">IF(AND(P1059&lt;&gt;"", P1059&gt;=DATE(YEAR(P1059),MONTH(P1059),1), SUMIFS($K:$K, $C:$C, C1059, $P:$P, "&gt;="&amp;DATE(YEAR(P1059),MONTH(P1059),1), $P:$P, "&lt;="&amp;EOMONTH(P1059,0))&gt;10), _xlfn.TEXTJOIN(", ", TRUE, _xlfn._xlws.FILTER($R:$R, ($C:$C=C1059) * ($P:$P&gt;=DATE(YEAR(P1059),MONTH(P1059),1)) * ($P:$P&lt;=EOMONTH(P1059,0)))), "")</f>
        <v/>
      </c>
      <c r="Y1059" t="str" cm="1">
        <f t="array" ref="Y1059">IF(AND(P1059&lt;&gt;"", P1059&gt;=DATE(YEAR(P1059),MONTH(P1059),1), SUMIFS($K:$K, $C:$C, C1059, $P:$P, "&gt;="&amp;DATE(YEAR(P1059),MONTH(P1059),1), $P:$P, "&lt;="&amp;EOMONTH(P1059,0))&gt;10), _xlfn.TEXTJOIN(", ", TRUE, _xlfn._xlws.FILTER($S:$S, ($C:$C=C1059) * ($P:$P&gt;=DATE(YEAR(P1059),MONTH(P1059),1)) * ($P:$P&lt;=EOMONTH(P1059,0)))), "")</f>
        <v/>
      </c>
    </row>
    <row r="1060" spans="1:25" x14ac:dyDescent="0.25">
      <c r="A1060" s="83">
        <v>1053</v>
      </c>
      <c r="B1060" s="111" t="s">
        <v>26038</v>
      </c>
      <c r="C1060" s="159" t="str">
        <f>_xlfn.XLOOKUP(D1060,[1]!Data[CEDULA],[1]!Data[Nombre Completo],"No Existe",0,1)</f>
        <v>FRANCISCO JAVIER BARRIOS CABRERA</v>
      </c>
      <c r="D1060" s="162">
        <v>72282718</v>
      </c>
      <c r="E1060" s="139">
        <f>IFERROR(_xlfn.NUMBERVALUE(Data[[#This Row],[CEDULA ]],",","."),_xlfn.NUMBERVALUE(Data[[#This Row],[CEDULA ]],".",","))</f>
        <v>72282718</v>
      </c>
      <c r="F1060" s="139" t="str">
        <f>_xlfn.XLOOKUP(E1060,[1]!Data[CEDULA],[1]!Data[CARGO],"No Existe",0,1)</f>
        <v>AUXILIAR DE BODEGA</v>
      </c>
      <c r="G1060" s="11" t="str">
        <f>_xlfn.XLOOKUP(E1060,[1]!Data[CEDULA],[1]!Data[EMPRESA DONDE PRESTA SERVICIO],"No Existe",0,1)</f>
        <v>COMFAMILIAR ATLANTICO</v>
      </c>
      <c r="H1060" s="11" t="str">
        <f>_xlfn.XLOOKUP(E1060,[1]!Data[CEDULA],[1]!Data[UBICACIÓN],"No Existe",0,1)</f>
        <v>SERVICIOS GENERALES</v>
      </c>
      <c r="I1060" s="11" t="s">
        <v>25912</v>
      </c>
      <c r="J1060" s="111" t="str">
        <f>UPPER(TEXT(Data[[#This Row],[F. INICIO]],"mmmm"))</f>
        <v>JULIO</v>
      </c>
      <c r="K1060" s="13">
        <v>1</v>
      </c>
      <c r="L1060" s="11" t="s">
        <v>5</v>
      </c>
      <c r="M1060" s="11" t="s">
        <v>25630</v>
      </c>
      <c r="N1060" s="141" t="str">
        <f>_xlfn.XLOOKUP(D1060,[1]!Data[CEDULA],[1]!Data[EPS/SURA],"No Existe",0,1)</f>
        <v>SALUD TOTAL</v>
      </c>
      <c r="O1060" s="5">
        <f>YEAR(Data[[#This Row],[F. INICIO]])</f>
        <v>2016</v>
      </c>
      <c r="P1060" s="26">
        <v>42559</v>
      </c>
      <c r="Q1060" s="7">
        <v>42559</v>
      </c>
      <c r="R1060" s="11" t="s">
        <v>60</v>
      </c>
      <c r="S1060" s="92" t="str">
        <f>IF(Data[[#This Row],[TIPO DE INCAPACIDAD]]="LICENCIA DE PATERNIDAD","Licencia de paternidad",IF(Data[[#This Row],[TIPO DE INCAPACIDAD]]="LICENCIA DE LUTO","Licencia de Luto",_xlfn.IFNA(VLOOKUP(R1060,'CIE-10 PARA RIPS'!$A$6:B14225,2,0),"No especificado")))</f>
        <v>Infeccion intestinal viral, sin otra especificacion</v>
      </c>
      <c r="T1060" t="str">
        <f>IF(P1060&lt;&gt;"", IF(P1060&gt;0, IF(P1060&lt;=DATE(YEAR(P1060),MONTH(P1060),DAY(P1060)), IF(P1060&gt;=DATE(YEAR(P1060),MONTH(P1060),1), IF(K1060&gt;10, C1060, IF(SUMIFS($K:$K, $C:$C, C1060, $P:$P, "&gt;="&amp;DATE(YEAR(P1060),MONTH(P1060),1), $P:$P, "&lt;="&amp;EOMONTH(P1060,0))&gt;10, C1060, "")), ""))), "")</f>
        <v/>
      </c>
      <c r="U1060" t="str">
        <f>IF(AND(P1060&lt;&gt;"", P1060&gt;=DATE(YEAR(P1060),MONTH(P1060),1), SUMIFS($K:$K, $C:$C, C1060, $P:$P, "&gt;="&amp;DATE(YEAR(P1060),MONTH(P1060),1), $P:$P, "&lt;="&amp;EOMONTH(P1060,0))&gt;10), K1060, "")</f>
        <v/>
      </c>
      <c r="V1060" t="str">
        <f>IF(AND(P1060&lt;&gt;"", P1060&gt;=DATE(YEAR(P1060),MONTH(P1060),1), SUMIFS($K:$K, $C:$C, C1060, $P:$P, "&gt;="&amp;DATE(YEAR(P1060),MONTH(P1060),1), $P:$P, "&lt;="&amp;EOMONTH(P1060,0))&gt;10), YEAR(P1060), "")</f>
        <v/>
      </c>
      <c r="W1060" t="str">
        <f>IF(AND(P1060&lt;&gt;"", P1060&gt;=DATE(YEAR(P1060),MONTH(P1060),1), SUMIFS($K:$K, $C:$C, C1060, $P:$P, "&gt;="&amp;DATE(YEAR(P1060),MONTH(P1060),1), $P:$P, "&lt;="&amp;EOMONTH(P1060,0))&gt;10), TEXT(P1060, "MMMM"), "")</f>
        <v/>
      </c>
      <c r="X1060" t="str" cm="1">
        <f t="array" ref="X1060">IF(AND(P1060&lt;&gt;"", P1060&gt;=DATE(YEAR(P1060),MONTH(P1060),1), SUMIFS($K:$K, $C:$C, C1060, $P:$P, "&gt;="&amp;DATE(YEAR(P1060),MONTH(P1060),1), $P:$P, "&lt;="&amp;EOMONTH(P1060,0))&gt;10), _xlfn.TEXTJOIN(", ", TRUE, _xlfn._xlws.FILTER($R:$R, ($C:$C=C1060) * ($P:$P&gt;=DATE(YEAR(P1060),MONTH(P1060),1)) * ($P:$P&lt;=EOMONTH(P1060,0)))), "")</f>
        <v/>
      </c>
      <c r="Y1060" t="str" cm="1">
        <f t="array" ref="Y1060">IF(AND(P1060&lt;&gt;"", P1060&gt;=DATE(YEAR(P1060),MONTH(P1060),1), SUMIFS($K:$K, $C:$C, C1060, $P:$P, "&gt;="&amp;DATE(YEAR(P1060),MONTH(P1060),1), $P:$P, "&lt;="&amp;EOMONTH(P1060,0))&gt;10), _xlfn.TEXTJOIN(", ", TRUE, _xlfn._xlws.FILTER($S:$S, ($C:$C=C1060) * ($P:$P&gt;=DATE(YEAR(P1060),MONTH(P1060),1)) * ($P:$P&lt;=EOMONTH(P1060,0)))), "")</f>
        <v/>
      </c>
    </row>
    <row r="1061" spans="1:25" ht="30" x14ac:dyDescent="0.25">
      <c r="A1061" s="83">
        <v>1054</v>
      </c>
      <c r="B1061" s="111" t="s">
        <v>26038</v>
      </c>
      <c r="C1061" s="159" t="str">
        <f>_xlfn.XLOOKUP(D1061,[1]!Data[CEDULA],[1]!Data[Nombre Completo],"No Existe",0,1)</f>
        <v>DARLINE ISABEL REDONDO HERNANDEZ</v>
      </c>
      <c r="D1061" s="162">
        <v>22512113</v>
      </c>
      <c r="E1061" s="139">
        <f>IFERROR(_xlfn.NUMBERVALUE(Data[[#This Row],[CEDULA ]],",","."),_xlfn.NUMBERVALUE(Data[[#This Row],[CEDULA ]],".",","))</f>
        <v>22512113</v>
      </c>
      <c r="F1061" s="139" t="str">
        <f>_xlfn.XLOOKUP(E1061,[1]!Data[CEDULA],[1]!Data[CARGO],"No Existe",0,1)</f>
        <v>RECEPCIONISTA</v>
      </c>
      <c r="G1061" s="11" t="str">
        <f>_xlfn.XLOOKUP(E1061,[1]!Data[CEDULA],[1]!Data[EMPRESA DONDE PRESTA SERVICIO],"No Existe",0,1)</f>
        <v>COMFAMILIAR ATLANTICO</v>
      </c>
      <c r="H1061" s="11" t="str">
        <f>_xlfn.XLOOKUP(E1061,[1]!Data[CEDULA],[1]!Data[UBICACIÓN],"No Existe",0,1)</f>
        <v>CENTRO RECREACIONAL TURIPANA</v>
      </c>
      <c r="I1061" s="11" t="s">
        <v>25911</v>
      </c>
      <c r="J1061" s="111" t="str">
        <f>UPPER(TEXT(Data[[#This Row],[F. INICIO]],"mmmm"))</f>
        <v>MAYO</v>
      </c>
      <c r="K1061" s="13">
        <v>5</v>
      </c>
      <c r="L1061" s="11" t="s">
        <v>5</v>
      </c>
      <c r="M1061" s="11" t="s">
        <v>25630</v>
      </c>
      <c r="N1061" s="141" t="str">
        <f>_xlfn.XLOOKUP(D1061,[1]!Data[CEDULA],[1]!Data[EPS/SURA],"No Existe",0,1)</f>
        <v>SALUD TOTAL</v>
      </c>
      <c r="O1061" s="5">
        <f>YEAR(Data[[#This Row],[F. INICIO]])</f>
        <v>2016</v>
      </c>
      <c r="P1061" s="26">
        <v>42508</v>
      </c>
      <c r="Q1061" s="7">
        <v>42512</v>
      </c>
      <c r="R1061" s="11" t="s">
        <v>86</v>
      </c>
      <c r="S1061" s="92" t="str">
        <f>IF(Data[[#This Row],[TIPO DE INCAPACIDAD]]="LICENCIA DE PATERNIDAD","Licencia de paternidad",IF(Data[[#This Row],[TIPO DE INCAPACIDAD]]="LICENCIA DE LUTO","Licencia de Luto",_xlfn.IFNA(VLOOKUP(R1061,'CIE-10 PARA RIPS'!$A$6:B14226,2,0),"No especificado")))</f>
        <v>Placenta previa con especificacion de que no hubo hemorragia</v>
      </c>
      <c r="T1061" t="str">
        <f>IF(P1061&lt;&gt;"", IF(P1061&gt;0, IF(P1061&lt;=DATE(YEAR(P1061),MONTH(P1061),DAY(P1061)), IF(P1061&gt;=DATE(YEAR(P1061),MONTH(P1061),1), IF(K1061&gt;10, C1061, IF(SUMIFS($K:$K, $C:$C, C1061, $P:$P, "&gt;="&amp;DATE(YEAR(P1061),MONTH(P1061),1), $P:$P, "&lt;="&amp;EOMONTH(P1061,0))&gt;10, C1061, "")), ""))), "")</f>
        <v>DARLINE ISABEL REDONDO HERNANDEZ</v>
      </c>
      <c r="U1061">
        <f>IF(AND(P1061&lt;&gt;"", P1061&gt;=DATE(YEAR(P1061),MONTH(P1061),1), SUMIFS($K:$K, $C:$C, C1061, $P:$P, "&gt;="&amp;DATE(YEAR(P1061),MONTH(P1061),1), $P:$P, "&lt;="&amp;EOMONTH(P1061,0))&gt;10), K1061, "")</f>
        <v>5</v>
      </c>
      <c r="V1061">
        <f>IF(AND(P1061&lt;&gt;"", P1061&gt;=DATE(YEAR(P1061),MONTH(P1061),1), SUMIFS($K:$K, $C:$C, C1061, $P:$P, "&gt;="&amp;DATE(YEAR(P1061),MONTH(P1061),1), $P:$P, "&lt;="&amp;EOMONTH(P1061,0))&gt;10), YEAR(P1061), "")</f>
        <v>2016</v>
      </c>
      <c r="W1061" t="str">
        <f>IF(AND(P1061&lt;&gt;"", P1061&gt;=DATE(YEAR(P1061),MONTH(P1061),1), SUMIFS($K:$K, $C:$C, C1061, $P:$P, "&gt;="&amp;DATE(YEAR(P1061),MONTH(P1061),1), $P:$P, "&lt;="&amp;EOMONTH(P1061,0))&gt;10), TEXT(P1061, "MMMM"), "")</f>
        <v>mayo</v>
      </c>
      <c r="X1061" t="str" cm="1">
        <f t="array" ref="X1061">IF(AND(P1061&lt;&gt;"", P1061&gt;=DATE(YEAR(P1061),MONTH(P1061),1), SUMIFS($K:$K, $C:$C, C1061, $P:$P, "&gt;="&amp;DATE(YEAR(P1061),MONTH(P1061),1), $P:$P, "&lt;="&amp;EOMONTH(P1061,0))&gt;10), _xlfn.TEXTJOIN(", ", TRUE, _xlfn._xlws.FILTER($R:$R, ($C:$C=C1061) * ($P:$P&gt;=DATE(YEAR(P1061),MONTH(P1061),1)) * ($P:$P&lt;=EOMONTH(P1061,0)))), "")</f>
        <v>O440, O200, O200, O440</v>
      </c>
      <c r="Y1061" t="str" cm="1">
        <f t="array" ref="Y1061">IF(AND(P1061&lt;&gt;"", P1061&gt;=DATE(YEAR(P1061),MONTH(P1061),1), SUMIFS($K:$K, $C:$C, C1061, $P:$P, "&gt;="&amp;DATE(YEAR(P1061),MONTH(P1061),1), $P:$P, "&lt;="&amp;EOMONTH(P1061,0))&gt;10), _xlfn.TEXTJOIN(", ", TRUE, _xlfn._xlws.FILTER($S:$S, ($C:$C=C1061) * ($P:$P&gt;=DATE(YEAR(P1061),MONTH(P1061),1)) * ($P:$P&lt;=EOMONTH(P1061,0)))), "")</f>
        <v>Placenta previa con especificacion de que no hubo hemorragia, Amenaza de aborto, Amenaza de aborto, Placenta previa con especificacion de que no hubo hemorragia</v>
      </c>
    </row>
    <row r="1062" spans="1:25" x14ac:dyDescent="0.25">
      <c r="A1062" s="83">
        <v>1055</v>
      </c>
      <c r="B1062" s="111" t="s">
        <v>26038</v>
      </c>
      <c r="C1062" s="159" t="str">
        <f>_xlfn.XLOOKUP(D1062,[1]!Data[CEDULA],[1]!Data[Nombre Completo],"No Existe",0,1)</f>
        <v>CARLOS EMIRO ALCAZAR JIMENEZ</v>
      </c>
      <c r="D1062" s="162">
        <v>72282783</v>
      </c>
      <c r="E1062" s="139">
        <f>IFERROR(_xlfn.NUMBERVALUE(Data[[#This Row],[CEDULA ]],",","."),_xlfn.NUMBERVALUE(Data[[#This Row],[CEDULA ]],".",","))</f>
        <v>72282783</v>
      </c>
      <c r="F1062" s="139" t="str">
        <f>_xlfn.XLOOKUP(E1062,[1]!Data[CEDULA],[1]!Data[CARGO],"No Existe",0,1)</f>
        <v>OFICIOS VARIOS</v>
      </c>
      <c r="G1062" s="11" t="str">
        <f>_xlfn.XLOOKUP(E1062,[1]!Data[CEDULA],[1]!Data[EMPRESA DONDE PRESTA SERVICIO],"No Existe",0,1)</f>
        <v>COMFAMILIAR ATLANTICO</v>
      </c>
      <c r="H1062" s="11" t="str">
        <f>_xlfn.XLOOKUP(E1062,[1]!Data[CEDULA],[1]!Data[UBICACIÓN],"No Existe",0,1)</f>
        <v>ASEO</v>
      </c>
      <c r="I1062" s="11" t="s">
        <v>25912</v>
      </c>
      <c r="J1062" s="111" t="str">
        <f>UPPER(TEXT(Data[[#This Row],[F. INICIO]],"mmmm"))</f>
        <v>ENERO</v>
      </c>
      <c r="K1062" s="13">
        <v>2</v>
      </c>
      <c r="L1062" s="11" t="s">
        <v>5</v>
      </c>
      <c r="M1062" s="11" t="s">
        <v>25630</v>
      </c>
      <c r="N1062" s="141" t="str">
        <f>_xlfn.XLOOKUP(D1062,[1]!Data[CEDULA],[1]!Data[EPS/SURA],"No Existe",0,1)</f>
        <v>EPS/SURA</v>
      </c>
      <c r="O1062" s="5">
        <f>YEAR(Data[[#This Row],[F. INICIO]])</f>
        <v>2016</v>
      </c>
      <c r="P1062" s="26">
        <v>42374</v>
      </c>
      <c r="Q1062" s="7">
        <v>42375</v>
      </c>
      <c r="R1062" s="11" t="s">
        <v>7682</v>
      </c>
      <c r="S1062" s="92" t="str">
        <f>IF(Data[[#This Row],[TIPO DE INCAPACIDAD]]="LICENCIA DE PATERNIDAD","Licencia de paternidad",IF(Data[[#This Row],[TIPO DE INCAPACIDAD]]="LICENCIA DE LUTO","Licencia de Luto",_xlfn.IFNA(VLOOKUP(R1062,'CIE-10 PARA RIPS'!$A$6:B14227,2,0),"No especificado")))</f>
        <v>Lumbago no especificado</v>
      </c>
      <c r="T1062" t="str">
        <f>IF(P1062&lt;&gt;"", IF(P1062&gt;0, IF(P1062&lt;=DATE(YEAR(P1062),MONTH(P1062),DAY(P1062)), IF(P1062&gt;=DATE(YEAR(P1062),MONTH(P1062),1), IF(K1062&gt;10, C1062, IF(SUMIFS($K:$K, $C:$C, C1062, $P:$P, "&gt;="&amp;DATE(YEAR(P1062),MONTH(P1062),1), $P:$P, "&lt;="&amp;EOMONTH(P1062,0))&gt;10, C1062, "")), ""))), "")</f>
        <v/>
      </c>
      <c r="U1062" t="str">
        <f>IF(AND(P1062&lt;&gt;"", P1062&gt;=DATE(YEAR(P1062),MONTH(P1062),1), SUMIFS($K:$K, $C:$C, C1062, $P:$P, "&gt;="&amp;DATE(YEAR(P1062),MONTH(P1062),1), $P:$P, "&lt;="&amp;EOMONTH(P1062,0))&gt;10), K1062, "")</f>
        <v/>
      </c>
      <c r="V1062" t="str">
        <f>IF(AND(P1062&lt;&gt;"", P1062&gt;=DATE(YEAR(P1062),MONTH(P1062),1), SUMIFS($K:$K, $C:$C, C1062, $P:$P, "&gt;="&amp;DATE(YEAR(P1062),MONTH(P1062),1), $P:$P, "&lt;="&amp;EOMONTH(P1062,0))&gt;10), YEAR(P1062), "")</f>
        <v/>
      </c>
      <c r="W1062" t="str">
        <f>IF(AND(P1062&lt;&gt;"", P1062&gt;=DATE(YEAR(P1062),MONTH(P1062),1), SUMIFS($K:$K, $C:$C, C1062, $P:$P, "&gt;="&amp;DATE(YEAR(P1062),MONTH(P1062),1), $P:$P, "&lt;="&amp;EOMONTH(P1062,0))&gt;10), TEXT(P1062, "MMMM"), "")</f>
        <v/>
      </c>
      <c r="X1062" t="str" cm="1">
        <f t="array" ref="X1062">IF(AND(P1062&lt;&gt;"", P1062&gt;=DATE(YEAR(P1062),MONTH(P1062),1), SUMIFS($K:$K, $C:$C, C1062, $P:$P, "&gt;="&amp;DATE(YEAR(P1062),MONTH(P1062),1), $P:$P, "&lt;="&amp;EOMONTH(P1062,0))&gt;10), _xlfn.TEXTJOIN(", ", TRUE, _xlfn._xlws.FILTER($R:$R, ($C:$C=C1062) * ($P:$P&gt;=DATE(YEAR(P1062),MONTH(P1062),1)) * ($P:$P&lt;=EOMONTH(P1062,0)))), "")</f>
        <v/>
      </c>
      <c r="Y1062" t="str" cm="1">
        <f t="array" ref="Y1062">IF(AND(P1062&lt;&gt;"", P1062&gt;=DATE(YEAR(P1062),MONTH(P1062),1), SUMIFS($K:$K, $C:$C, C1062, $P:$P, "&gt;="&amp;DATE(YEAR(P1062),MONTH(P1062),1), $P:$P, "&lt;="&amp;EOMONTH(P1062,0))&gt;10), _xlfn.TEXTJOIN(", ", TRUE, _xlfn._xlws.FILTER($S:$S, ($C:$C=C1062) * ($P:$P&gt;=DATE(YEAR(P1062),MONTH(P1062),1)) * ($P:$P&lt;=EOMONTH(P1062,0)))), "")</f>
        <v/>
      </c>
    </row>
    <row r="1063" spans="1:25" ht="30" x14ac:dyDescent="0.25">
      <c r="A1063" s="83">
        <v>1056</v>
      </c>
      <c r="B1063" s="111" t="s">
        <v>26038</v>
      </c>
      <c r="C1063" s="159" t="str">
        <f>_xlfn.XLOOKUP(D1063,[1]!Data[CEDULA],[1]!Data[Nombre Completo],"No Existe",0,1)</f>
        <v>WILSON GREGORIO SALAS OÑORO</v>
      </c>
      <c r="D1063" s="162">
        <v>72227100</v>
      </c>
      <c r="E1063" s="139">
        <f>IFERROR(_xlfn.NUMBERVALUE(Data[[#This Row],[CEDULA ]],",","."),_xlfn.NUMBERVALUE(Data[[#This Row],[CEDULA ]],".",","))</f>
        <v>72227100</v>
      </c>
      <c r="F1063" s="139" t="str">
        <f>_xlfn.XLOOKUP(E1063,[1]!Data[CEDULA],[1]!Data[CARGO],"No Existe",0,1)</f>
        <v>COCINERO 1</v>
      </c>
      <c r="G1063" s="11" t="str">
        <f>_xlfn.XLOOKUP(E1063,[1]!Data[CEDULA],[1]!Data[EMPRESA DONDE PRESTA SERVICIO],"No Existe",0,1)</f>
        <v>COMFAMILIAR ATLANTICO</v>
      </c>
      <c r="H1063" s="11" t="str">
        <f>_xlfn.XLOOKUP(E1063,[1]!Data[CEDULA],[1]!Data[UBICACIÓN],"No Existe",0,1)</f>
        <v>CLUB SOCIAL</v>
      </c>
      <c r="I1063" s="11" t="s">
        <v>25912</v>
      </c>
      <c r="J1063" s="111" t="str">
        <f>UPPER(TEXT(Data[[#This Row],[F. INICIO]],"mmmm"))</f>
        <v>ENERO</v>
      </c>
      <c r="K1063" s="13">
        <v>2</v>
      </c>
      <c r="L1063" s="11" t="s">
        <v>5</v>
      </c>
      <c r="M1063" s="11" t="s">
        <v>25630</v>
      </c>
      <c r="N1063" s="141" t="str">
        <f>_xlfn.XLOOKUP(D1063,[1]!Data[CEDULA],[1]!Data[EPS/SURA],"No Existe",0,1)</f>
        <v>COOMEVA</v>
      </c>
      <c r="O1063" s="5">
        <f>YEAR(Data[[#This Row],[F. INICIO]])</f>
        <v>2016</v>
      </c>
      <c r="P1063" s="26">
        <v>42373</v>
      </c>
      <c r="Q1063" s="7">
        <v>42374</v>
      </c>
      <c r="R1063" s="11" t="s">
        <v>4881</v>
      </c>
      <c r="S1063" s="92" t="str">
        <f>IF(Data[[#This Row],[TIPO DE INCAPACIDAD]]="LICENCIA DE PATERNIDAD","Licencia de paternidad",IF(Data[[#This Row],[TIPO DE INCAPACIDAD]]="LICENCIA DE LUTO","Licencia de Luto",_xlfn.IFNA(VLOOKUP(R1063,'CIE-10 PARA RIPS'!$A$6:B14228,2,0),"No especificado")))</f>
        <v>Otros traumatismos especificados de la muneca y de la mano</v>
      </c>
      <c r="T1063" t="str">
        <f>IF(P1063&lt;&gt;"", IF(P1063&gt;0, IF(P1063&lt;=DATE(YEAR(P1063),MONTH(P1063),DAY(P1063)), IF(P1063&gt;=DATE(YEAR(P1063),MONTH(P1063),1), IF(K1063&gt;10, C1063, IF(SUMIFS($K:$K, $C:$C, C1063, $P:$P, "&gt;="&amp;DATE(YEAR(P1063),MONTH(P1063),1), $P:$P, "&lt;="&amp;EOMONTH(P1063,0))&gt;10, C1063, "")), ""))), "")</f>
        <v/>
      </c>
      <c r="U1063" t="str">
        <f>IF(AND(P1063&lt;&gt;"", P1063&gt;=DATE(YEAR(P1063),MONTH(P1063),1), SUMIFS($K:$K, $C:$C, C1063, $P:$P, "&gt;="&amp;DATE(YEAR(P1063),MONTH(P1063),1), $P:$P, "&lt;="&amp;EOMONTH(P1063,0))&gt;10), K1063, "")</f>
        <v/>
      </c>
      <c r="V1063" t="str">
        <f>IF(AND(P1063&lt;&gt;"", P1063&gt;=DATE(YEAR(P1063),MONTH(P1063),1), SUMIFS($K:$K, $C:$C, C1063, $P:$P, "&gt;="&amp;DATE(YEAR(P1063),MONTH(P1063),1), $P:$P, "&lt;="&amp;EOMONTH(P1063,0))&gt;10), YEAR(P1063), "")</f>
        <v/>
      </c>
      <c r="W1063" t="str">
        <f>IF(AND(P1063&lt;&gt;"", P1063&gt;=DATE(YEAR(P1063),MONTH(P1063),1), SUMIFS($K:$K, $C:$C, C1063, $P:$P, "&gt;="&amp;DATE(YEAR(P1063),MONTH(P1063),1), $P:$P, "&lt;="&amp;EOMONTH(P1063,0))&gt;10), TEXT(P1063, "MMMM"), "")</f>
        <v/>
      </c>
      <c r="X1063" t="str" cm="1">
        <f t="array" ref="X1063">IF(AND(P1063&lt;&gt;"", P1063&gt;=DATE(YEAR(P1063),MONTH(P1063),1), SUMIFS($K:$K, $C:$C, C1063, $P:$P, "&gt;="&amp;DATE(YEAR(P1063),MONTH(P1063),1), $P:$P, "&lt;="&amp;EOMONTH(P1063,0))&gt;10), _xlfn.TEXTJOIN(", ", TRUE, _xlfn._xlws.FILTER($R:$R, ($C:$C=C1063) * ($P:$P&gt;=DATE(YEAR(P1063),MONTH(P1063),1)) * ($P:$P&lt;=EOMONTH(P1063,0)))), "")</f>
        <v/>
      </c>
      <c r="Y1063" t="str" cm="1">
        <f t="array" ref="Y1063">IF(AND(P1063&lt;&gt;"", P1063&gt;=DATE(YEAR(P1063),MONTH(P1063),1), SUMIFS($K:$K, $C:$C, C1063, $P:$P, "&gt;="&amp;DATE(YEAR(P1063),MONTH(P1063),1), $P:$P, "&lt;="&amp;EOMONTH(P1063,0))&gt;10), _xlfn.TEXTJOIN(", ", TRUE, _xlfn._xlws.FILTER($S:$S, ($C:$C=C1063) * ($P:$P&gt;=DATE(YEAR(P1063),MONTH(P1063),1)) * ($P:$P&lt;=EOMONTH(P1063,0)))), "")</f>
        <v/>
      </c>
    </row>
    <row r="1064" spans="1:25" x14ac:dyDescent="0.25">
      <c r="A1064" s="83">
        <v>1057</v>
      </c>
      <c r="B1064" s="111" t="s">
        <v>26038</v>
      </c>
      <c r="C1064" s="159" t="str">
        <f>_xlfn.XLOOKUP(D1064,[1]!Data[CEDULA],[1]!Data[Nombre Completo],"No Existe",0,1)</f>
        <v>ANDREA PATRICIA AGUIRRE ARAMBULA</v>
      </c>
      <c r="D1064" s="162">
        <v>1129576507</v>
      </c>
      <c r="E1064" s="139">
        <f>IFERROR(_xlfn.NUMBERVALUE(Data[[#This Row],[CEDULA ]],",","."),_xlfn.NUMBERVALUE(Data[[#This Row],[CEDULA ]],".",","))</f>
        <v>1129576507</v>
      </c>
      <c r="F1064" s="139" t="str">
        <f>_xlfn.XLOOKUP(E1064,[1]!Data[CEDULA],[1]!Data[CARGO],"No Existe",0,1)</f>
        <v>SUPERNUMERARIO(A)</v>
      </c>
      <c r="G1064" s="11" t="str">
        <f>_xlfn.XLOOKUP(E1064,[1]!Data[CEDULA],[1]!Data[EMPRESA DONDE PRESTA SERVICIO],"No Existe",0,1)</f>
        <v>COMFAMILIAR ATLANTICO</v>
      </c>
      <c r="H1064" s="11" t="str">
        <f>_xlfn.XLOOKUP(E1064,[1]!Data[CEDULA],[1]!Data[UBICACIÓN],"No Existe",0,1)</f>
        <v>SEDE NORTE</v>
      </c>
      <c r="I1064" s="11" t="s">
        <v>25911</v>
      </c>
      <c r="J1064" s="111" t="str">
        <f>UPPER(TEXT(Data[[#This Row],[F. INICIO]],"mmmm"))</f>
        <v>ENERO</v>
      </c>
      <c r="K1064" s="13">
        <v>2</v>
      </c>
      <c r="L1064" s="11" t="s">
        <v>5</v>
      </c>
      <c r="M1064" s="11" t="s">
        <v>25630</v>
      </c>
      <c r="N1064" s="141" t="str">
        <f>_xlfn.XLOOKUP(D1064,[1]!Data[CEDULA],[1]!Data[EPS/SURA],"No Existe",0,1)</f>
        <v>EPS/SURA</v>
      </c>
      <c r="O1064" s="5">
        <f>YEAR(Data[[#This Row],[F. INICIO]])</f>
        <v>2016</v>
      </c>
      <c r="P1064" s="26">
        <v>42371</v>
      </c>
      <c r="Q1064" s="7">
        <v>42372</v>
      </c>
      <c r="R1064" s="11" t="s">
        <v>9680</v>
      </c>
      <c r="S1064" s="92" t="str">
        <f>IF(Data[[#This Row],[TIPO DE INCAPACIDAD]]="LICENCIA DE PATERNIDAD","Licencia de paternidad",IF(Data[[#This Row],[TIPO DE INCAPACIDAD]]="LICENCIA DE LUTO","Licencia de Luto",_xlfn.IFNA(VLOOKUP(R1064,'CIE-10 PARA RIPS'!$A$6:B14229,2,0),"No especificado")))</f>
        <v>Blefaritis</v>
      </c>
      <c r="T1064" t="str">
        <f>IF(P1064&lt;&gt;"", IF(P1064&gt;0, IF(P1064&lt;=DATE(YEAR(P1064),MONTH(P1064),DAY(P1064)), IF(P1064&gt;=DATE(YEAR(P1064),MONTH(P1064),1), IF(K1064&gt;10, C1064, IF(SUMIFS($K:$K, $C:$C, C1064, $P:$P, "&gt;="&amp;DATE(YEAR(P1064),MONTH(P1064),1), $P:$P, "&lt;="&amp;EOMONTH(P1064,0))&gt;10, C1064, "")), ""))), "")</f>
        <v/>
      </c>
      <c r="U1064" t="str">
        <f>IF(AND(P1064&lt;&gt;"", P1064&gt;=DATE(YEAR(P1064),MONTH(P1064),1), SUMIFS($K:$K, $C:$C, C1064, $P:$P, "&gt;="&amp;DATE(YEAR(P1064),MONTH(P1064),1), $P:$P, "&lt;="&amp;EOMONTH(P1064,0))&gt;10), K1064, "")</f>
        <v/>
      </c>
      <c r="V1064" t="str">
        <f>IF(AND(P1064&lt;&gt;"", P1064&gt;=DATE(YEAR(P1064),MONTH(P1064),1), SUMIFS($K:$K, $C:$C, C1064, $P:$P, "&gt;="&amp;DATE(YEAR(P1064),MONTH(P1064),1), $P:$P, "&lt;="&amp;EOMONTH(P1064,0))&gt;10), YEAR(P1064), "")</f>
        <v/>
      </c>
      <c r="W1064" t="str">
        <f>IF(AND(P1064&lt;&gt;"", P1064&gt;=DATE(YEAR(P1064),MONTH(P1064),1), SUMIFS($K:$K, $C:$C, C1064, $P:$P, "&gt;="&amp;DATE(YEAR(P1064),MONTH(P1064),1), $P:$P, "&lt;="&amp;EOMONTH(P1064,0))&gt;10), TEXT(P1064, "MMMM"), "")</f>
        <v/>
      </c>
      <c r="X1064" t="str" cm="1">
        <f t="array" ref="X1064">IF(AND(P1064&lt;&gt;"", P1064&gt;=DATE(YEAR(P1064),MONTH(P1064),1), SUMIFS($K:$K, $C:$C, C1064, $P:$P, "&gt;="&amp;DATE(YEAR(P1064),MONTH(P1064),1), $P:$P, "&lt;="&amp;EOMONTH(P1064,0))&gt;10), _xlfn.TEXTJOIN(", ", TRUE, _xlfn._xlws.FILTER($R:$R, ($C:$C=C1064) * ($P:$P&gt;=DATE(YEAR(P1064),MONTH(P1064),1)) * ($P:$P&lt;=EOMONTH(P1064,0)))), "")</f>
        <v/>
      </c>
      <c r="Y1064" t="str" cm="1">
        <f t="array" ref="Y1064">IF(AND(P1064&lt;&gt;"", P1064&gt;=DATE(YEAR(P1064),MONTH(P1064),1), SUMIFS($K:$K, $C:$C, C1064, $P:$P, "&gt;="&amp;DATE(YEAR(P1064),MONTH(P1064),1), $P:$P, "&lt;="&amp;EOMONTH(P1064,0))&gt;10), _xlfn.TEXTJOIN(", ", TRUE, _xlfn._xlws.FILTER($S:$S, ($C:$C=C1064) * ($P:$P&gt;=DATE(YEAR(P1064),MONTH(P1064),1)) * ($P:$P&lt;=EOMONTH(P1064,0)))), "")</f>
        <v/>
      </c>
    </row>
    <row r="1065" spans="1:25" x14ac:dyDescent="0.25">
      <c r="A1065" s="83">
        <v>1058</v>
      </c>
      <c r="B1065" s="111" t="s">
        <v>26038</v>
      </c>
      <c r="C1065" s="159" t="str">
        <f>_xlfn.XLOOKUP(D1065,[1]!Data[CEDULA],[1]!Data[Nombre Completo],"No Existe",0,1)</f>
        <v>MARYELI DEL PILAR HERRERA ANDRADE</v>
      </c>
      <c r="D1065" s="162">
        <v>1048209377</v>
      </c>
      <c r="E1065" s="139">
        <f>IFERROR(_xlfn.NUMBERVALUE(Data[[#This Row],[CEDULA ]],",","."),_xlfn.NUMBERVALUE(Data[[#This Row],[CEDULA ]],".",","))</f>
        <v>1048209377</v>
      </c>
      <c r="F1065" s="139" t="str">
        <f>_xlfn.XLOOKUP(E1065,[1]!Data[CEDULA],[1]!Data[CARGO],"No Existe",0,1)</f>
        <v>AYUDANTE COCINA</v>
      </c>
      <c r="G1065" s="11" t="str">
        <f>_xlfn.XLOOKUP(E1065,[1]!Data[CEDULA],[1]!Data[EMPRESA DONDE PRESTA SERVICIO],"No Existe",0,1)</f>
        <v>COMFAMILIAR ATLANTICO</v>
      </c>
      <c r="H1065" s="11" t="str">
        <f>_xlfn.XLOOKUP(E1065,[1]!Data[CEDULA],[1]!Data[UBICACIÓN],"No Existe",0,1)</f>
        <v>CRU MERCADEO</v>
      </c>
      <c r="I1065" s="11" t="s">
        <v>25911</v>
      </c>
      <c r="J1065" s="111" t="str">
        <f>UPPER(TEXT(Data[[#This Row],[F. INICIO]],"mmmm"))</f>
        <v>ENERO</v>
      </c>
      <c r="K1065" s="13">
        <v>2</v>
      </c>
      <c r="L1065" s="11" t="s">
        <v>5</v>
      </c>
      <c r="M1065" s="11" t="s">
        <v>25630</v>
      </c>
      <c r="N1065" s="141" t="str">
        <f>_xlfn.XLOOKUP(D1065,[1]!Data[CEDULA],[1]!Data[EPS/SURA],"No Existe",0,1)</f>
        <v>EPS/SURA</v>
      </c>
      <c r="O1065" s="5">
        <f>YEAR(Data[[#This Row],[F. INICIO]])</f>
        <v>2016</v>
      </c>
      <c r="P1065" s="26">
        <v>42384</v>
      </c>
      <c r="Q1065" s="7">
        <v>42385</v>
      </c>
      <c r="R1065" s="11" t="s">
        <v>60</v>
      </c>
      <c r="S1065" s="92" t="str">
        <f>IF(Data[[#This Row],[TIPO DE INCAPACIDAD]]="LICENCIA DE PATERNIDAD","Licencia de paternidad",IF(Data[[#This Row],[TIPO DE INCAPACIDAD]]="LICENCIA DE LUTO","Licencia de Luto",_xlfn.IFNA(VLOOKUP(R1065,'CIE-10 PARA RIPS'!$A$6:B14230,2,0),"No especificado")))</f>
        <v>Infeccion intestinal viral, sin otra especificacion</v>
      </c>
      <c r="T1065" t="str">
        <f>IF(P1065&lt;&gt;"", IF(P1065&gt;0, IF(P1065&lt;=DATE(YEAR(P1065),MONTH(P1065),DAY(P1065)), IF(P1065&gt;=DATE(YEAR(P1065),MONTH(P1065),1), IF(K1065&gt;10, C1065, IF(SUMIFS($K:$K, $C:$C, C1065, $P:$P, "&gt;="&amp;DATE(YEAR(P1065),MONTH(P1065),1), $P:$P, "&lt;="&amp;EOMONTH(P1065,0))&gt;10, C1065, "")), ""))), "")</f>
        <v/>
      </c>
      <c r="U1065" t="str">
        <f>IF(AND(P1065&lt;&gt;"", P1065&gt;=DATE(YEAR(P1065),MONTH(P1065),1), SUMIFS($K:$K, $C:$C, C1065, $P:$P, "&gt;="&amp;DATE(YEAR(P1065),MONTH(P1065),1), $P:$P, "&lt;="&amp;EOMONTH(P1065,0))&gt;10), K1065, "")</f>
        <v/>
      </c>
      <c r="V1065" t="str">
        <f>IF(AND(P1065&lt;&gt;"", P1065&gt;=DATE(YEAR(P1065),MONTH(P1065),1), SUMIFS($K:$K, $C:$C, C1065, $P:$P, "&gt;="&amp;DATE(YEAR(P1065),MONTH(P1065),1), $P:$P, "&lt;="&amp;EOMONTH(P1065,0))&gt;10), YEAR(P1065), "")</f>
        <v/>
      </c>
      <c r="W1065" t="str">
        <f>IF(AND(P1065&lt;&gt;"", P1065&gt;=DATE(YEAR(P1065),MONTH(P1065),1), SUMIFS($K:$K, $C:$C, C1065, $P:$P, "&gt;="&amp;DATE(YEAR(P1065),MONTH(P1065),1), $P:$P, "&lt;="&amp;EOMONTH(P1065,0))&gt;10), TEXT(P1065, "MMMM"), "")</f>
        <v/>
      </c>
      <c r="X1065" t="str" cm="1">
        <f t="array" ref="X1065">IF(AND(P1065&lt;&gt;"", P1065&gt;=DATE(YEAR(P1065),MONTH(P1065),1), SUMIFS($K:$K, $C:$C, C1065, $P:$P, "&gt;="&amp;DATE(YEAR(P1065),MONTH(P1065),1), $P:$P, "&lt;="&amp;EOMONTH(P1065,0))&gt;10), _xlfn.TEXTJOIN(", ", TRUE, _xlfn._xlws.FILTER($R:$R, ($C:$C=C1065) * ($P:$P&gt;=DATE(YEAR(P1065),MONTH(P1065),1)) * ($P:$P&lt;=EOMONTH(P1065,0)))), "")</f>
        <v/>
      </c>
      <c r="Y1065" t="str" cm="1">
        <f t="array" ref="Y1065">IF(AND(P1065&lt;&gt;"", P1065&gt;=DATE(YEAR(P1065),MONTH(P1065),1), SUMIFS($K:$K, $C:$C, C1065, $P:$P, "&gt;="&amp;DATE(YEAR(P1065),MONTH(P1065),1), $P:$P, "&lt;="&amp;EOMONTH(P1065,0))&gt;10), _xlfn.TEXTJOIN(", ", TRUE, _xlfn._xlws.FILTER($S:$S, ($C:$C=C1065) * ($P:$P&gt;=DATE(YEAR(P1065),MONTH(P1065),1)) * ($P:$P&lt;=EOMONTH(P1065,0)))), "")</f>
        <v/>
      </c>
    </row>
    <row r="1066" spans="1:25" ht="30" x14ac:dyDescent="0.25">
      <c r="A1066" s="83">
        <v>1059</v>
      </c>
      <c r="B1066" s="111" t="s">
        <v>26038</v>
      </c>
      <c r="C1066" s="159" t="str">
        <f>_xlfn.XLOOKUP(D1066,[1]!Data[CEDULA],[1]!Data[Nombre Completo],"No Existe",0,1)</f>
        <v>IVAN  PEREZ PORTILLO</v>
      </c>
      <c r="D1066" s="162">
        <v>8767528</v>
      </c>
      <c r="E1066" s="139">
        <f>IFERROR(_xlfn.NUMBERVALUE(Data[[#This Row],[CEDULA ]],",","."),_xlfn.NUMBERVALUE(Data[[#This Row],[CEDULA ]],".",","))</f>
        <v>8767528</v>
      </c>
      <c r="F1066" s="139" t="str">
        <f>_xlfn.XLOOKUP(E1066,[1]!Data[CEDULA],[1]!Data[CARGO],"No Existe",0,1)</f>
        <v>COCINERO 1</v>
      </c>
      <c r="G1066" s="11" t="str">
        <f>_xlfn.XLOOKUP(E1066,[1]!Data[CEDULA],[1]!Data[EMPRESA DONDE PRESTA SERVICIO],"No Existe",0,1)</f>
        <v>COMFAMILIAR ATLANTICO</v>
      </c>
      <c r="H1066" s="11" t="str">
        <f>_xlfn.XLOOKUP(E1066,[1]!Data[CEDULA],[1]!Data[UBICACIÓN],"No Existe",0,1)</f>
        <v>SEDE NORTE</v>
      </c>
      <c r="I1066" s="11" t="s">
        <v>25912</v>
      </c>
      <c r="J1066" s="111" t="str">
        <f>UPPER(TEXT(Data[[#This Row],[F. INICIO]],"mmmm"))</f>
        <v>ENERO</v>
      </c>
      <c r="K1066" s="13">
        <v>2</v>
      </c>
      <c r="L1066" s="11" t="s">
        <v>5</v>
      </c>
      <c r="M1066" s="11" t="s">
        <v>25630</v>
      </c>
      <c r="N1066" s="141" t="str">
        <f>_xlfn.XLOOKUP(D1066,[1]!Data[CEDULA],[1]!Data[EPS/SURA],"No Existe",0,1)</f>
        <v>EPS/SURA</v>
      </c>
      <c r="O1066" s="5">
        <f>YEAR(Data[[#This Row],[F. INICIO]])</f>
        <v>2016</v>
      </c>
      <c r="P1066" s="26">
        <v>42383</v>
      </c>
      <c r="Q1066" s="7">
        <v>42384</v>
      </c>
      <c r="R1066" s="11" t="s">
        <v>63</v>
      </c>
      <c r="S1066" s="92" t="str">
        <f>IF(Data[[#This Row],[TIPO DE INCAPACIDAD]]="LICENCIA DE PATERNIDAD","Licencia de paternidad",IF(Data[[#This Row],[TIPO DE INCAPACIDAD]]="LICENCIA DE LUTO","Licencia de Luto",_xlfn.IFNA(VLOOKUP(R1066,'CIE-10 PARA RIPS'!$A$6:B14231,2,0),"No especificado")))</f>
        <v>Diarrea y gastroenteritis de presunto origen infeccioso</v>
      </c>
      <c r="T1066" t="str">
        <f>IF(P1066&lt;&gt;"", IF(P1066&gt;0, IF(P1066&lt;=DATE(YEAR(P1066),MONTH(P1066),DAY(P1066)), IF(P1066&gt;=DATE(YEAR(P1066),MONTH(P1066),1), IF(K1066&gt;10, C1066, IF(SUMIFS($K:$K, $C:$C, C1066, $P:$P, "&gt;="&amp;DATE(YEAR(P1066),MONTH(P1066),1), $P:$P, "&lt;="&amp;EOMONTH(P1066,0))&gt;10, C1066, "")), ""))), "")</f>
        <v/>
      </c>
      <c r="U1066" t="str">
        <f>IF(AND(P1066&lt;&gt;"", P1066&gt;=DATE(YEAR(P1066),MONTH(P1066),1), SUMIFS($K:$K, $C:$C, C1066, $P:$P, "&gt;="&amp;DATE(YEAR(P1066),MONTH(P1066),1), $P:$P, "&lt;="&amp;EOMONTH(P1066,0))&gt;10), K1066, "")</f>
        <v/>
      </c>
      <c r="V1066" t="str">
        <f>IF(AND(P1066&lt;&gt;"", P1066&gt;=DATE(YEAR(P1066),MONTH(P1066),1), SUMIFS($K:$K, $C:$C, C1066, $P:$P, "&gt;="&amp;DATE(YEAR(P1066),MONTH(P1066),1), $P:$P, "&lt;="&amp;EOMONTH(P1066,0))&gt;10), YEAR(P1066), "")</f>
        <v/>
      </c>
      <c r="W1066" t="str">
        <f>IF(AND(P1066&lt;&gt;"", P1066&gt;=DATE(YEAR(P1066),MONTH(P1066),1), SUMIFS($K:$K, $C:$C, C1066, $P:$P, "&gt;="&amp;DATE(YEAR(P1066),MONTH(P1066),1), $P:$P, "&lt;="&amp;EOMONTH(P1066,0))&gt;10), TEXT(P1066, "MMMM"), "")</f>
        <v/>
      </c>
      <c r="X1066" t="str" cm="1">
        <f t="array" ref="X1066">IF(AND(P1066&lt;&gt;"", P1066&gt;=DATE(YEAR(P1066),MONTH(P1066),1), SUMIFS($K:$K, $C:$C, C1066, $P:$P, "&gt;="&amp;DATE(YEAR(P1066),MONTH(P1066),1), $P:$P, "&lt;="&amp;EOMONTH(P1066,0))&gt;10), _xlfn.TEXTJOIN(", ", TRUE, _xlfn._xlws.FILTER($R:$R, ($C:$C=C1066) * ($P:$P&gt;=DATE(YEAR(P1066),MONTH(P1066),1)) * ($P:$P&lt;=EOMONTH(P1066,0)))), "")</f>
        <v/>
      </c>
      <c r="Y1066" t="str" cm="1">
        <f t="array" ref="Y1066">IF(AND(P1066&lt;&gt;"", P1066&gt;=DATE(YEAR(P1066),MONTH(P1066),1), SUMIFS($K:$K, $C:$C, C1066, $P:$P, "&gt;="&amp;DATE(YEAR(P1066),MONTH(P1066),1), $P:$P, "&lt;="&amp;EOMONTH(P1066,0))&gt;10), _xlfn.TEXTJOIN(", ", TRUE, _xlfn._xlws.FILTER($S:$S, ($C:$C=C1066) * ($P:$P&gt;=DATE(YEAR(P1066),MONTH(P1066),1)) * ($P:$P&lt;=EOMONTH(P1066,0)))), "")</f>
        <v/>
      </c>
    </row>
    <row r="1067" spans="1:25" x14ac:dyDescent="0.25">
      <c r="A1067" s="83">
        <v>1060</v>
      </c>
      <c r="B1067" s="111" t="s">
        <v>26038</v>
      </c>
      <c r="C1067" s="159" t="str">
        <f>_xlfn.XLOOKUP(D1067,[1]!Data[CEDULA],[1]!Data[Nombre Completo],"No Existe",0,1)</f>
        <v>ANGEL DE JESUS RAMIREZ CARPINTERO</v>
      </c>
      <c r="D1067" s="162">
        <v>72308598</v>
      </c>
      <c r="E1067" s="139">
        <f>IFERROR(_xlfn.NUMBERVALUE(Data[[#This Row],[CEDULA ]],",","."),_xlfn.NUMBERVALUE(Data[[#This Row],[CEDULA ]],".",","))</f>
        <v>72308598</v>
      </c>
      <c r="F1067" s="139" t="str">
        <f>_xlfn.XLOOKUP(E1067,[1]!Data[CEDULA],[1]!Data[CARGO],"No Existe",0,1)</f>
        <v>SUPERNUMERARIO(A)</v>
      </c>
      <c r="G1067" s="11" t="str">
        <f>_xlfn.XLOOKUP(E1067,[1]!Data[CEDULA],[1]!Data[EMPRESA DONDE PRESTA SERVICIO],"No Existe",0,1)</f>
        <v>COMFAMILIAR ATLANTICO</v>
      </c>
      <c r="H1067" s="11" t="str">
        <f>_xlfn.XLOOKUP(E1067,[1]!Data[CEDULA],[1]!Data[UBICACIÓN],"No Existe",0,1)</f>
        <v>CENTRO RECREACIONAL TURIPANA</v>
      </c>
      <c r="I1067" s="11" t="s">
        <v>25912</v>
      </c>
      <c r="J1067" s="111" t="str">
        <f>UPPER(TEXT(Data[[#This Row],[F. INICIO]],"mmmm"))</f>
        <v>ENERO</v>
      </c>
      <c r="K1067" s="13">
        <v>1</v>
      </c>
      <c r="L1067" s="11" t="s">
        <v>5</v>
      </c>
      <c r="M1067" s="11" t="s">
        <v>25630</v>
      </c>
      <c r="N1067" s="141" t="str">
        <f>_xlfn.XLOOKUP(D1067,[1]!Data[CEDULA],[1]!Data[EPS/SURA],"No Existe",0,1)</f>
        <v>SALUD TOTAL</v>
      </c>
      <c r="O1067" s="5">
        <f>YEAR(Data[[#This Row],[F. INICIO]])</f>
        <v>2016</v>
      </c>
      <c r="P1067" s="26">
        <v>42376</v>
      </c>
      <c r="Q1067" s="7">
        <v>42376</v>
      </c>
      <c r="R1067" s="11" t="s">
        <v>88</v>
      </c>
      <c r="S1067" s="92" t="str">
        <f>IF(Data[[#This Row],[TIPO DE INCAPACIDAD]]="LICENCIA DE PATERNIDAD","Licencia de paternidad",IF(Data[[#This Row],[TIPO DE INCAPACIDAD]]="LICENCIA DE LUTO","Licencia de Luto",_xlfn.IFNA(VLOOKUP(R1067,'CIE-10 PARA RIPS'!$A$6:B14232,2,0),"No especificado")))</f>
        <v>Fiebre, no especificada</v>
      </c>
      <c r="T1067" t="str">
        <f>IF(P1067&lt;&gt;"", IF(P1067&gt;0, IF(P1067&lt;=DATE(YEAR(P1067),MONTH(P1067),DAY(P1067)), IF(P1067&gt;=DATE(YEAR(P1067),MONTH(P1067),1), IF(K1067&gt;10, C1067, IF(SUMIFS($K:$K, $C:$C, C1067, $P:$P, "&gt;="&amp;DATE(YEAR(P1067),MONTH(P1067),1), $P:$P, "&lt;="&amp;EOMONTH(P1067,0))&gt;10, C1067, "")), ""))), "")</f>
        <v/>
      </c>
      <c r="U1067" t="str">
        <f>IF(AND(P1067&lt;&gt;"", P1067&gt;=DATE(YEAR(P1067),MONTH(P1067),1), SUMIFS($K:$K, $C:$C, C1067, $P:$P, "&gt;="&amp;DATE(YEAR(P1067),MONTH(P1067),1), $P:$P, "&lt;="&amp;EOMONTH(P1067,0))&gt;10), K1067, "")</f>
        <v/>
      </c>
      <c r="V1067" t="str">
        <f>IF(AND(P1067&lt;&gt;"", P1067&gt;=DATE(YEAR(P1067),MONTH(P1067),1), SUMIFS($K:$K, $C:$C, C1067, $P:$P, "&gt;="&amp;DATE(YEAR(P1067),MONTH(P1067),1), $P:$P, "&lt;="&amp;EOMONTH(P1067,0))&gt;10), YEAR(P1067), "")</f>
        <v/>
      </c>
      <c r="W1067" t="str">
        <f>IF(AND(P1067&lt;&gt;"", P1067&gt;=DATE(YEAR(P1067),MONTH(P1067),1), SUMIFS($K:$K, $C:$C, C1067, $P:$P, "&gt;="&amp;DATE(YEAR(P1067),MONTH(P1067),1), $P:$P, "&lt;="&amp;EOMONTH(P1067,0))&gt;10), TEXT(P1067, "MMMM"), "")</f>
        <v/>
      </c>
      <c r="X1067" t="str" cm="1">
        <f t="array" ref="X1067">IF(AND(P1067&lt;&gt;"", P1067&gt;=DATE(YEAR(P1067),MONTH(P1067),1), SUMIFS($K:$K, $C:$C, C1067, $P:$P, "&gt;="&amp;DATE(YEAR(P1067),MONTH(P1067),1), $P:$P, "&lt;="&amp;EOMONTH(P1067,0))&gt;10), _xlfn.TEXTJOIN(", ", TRUE, _xlfn._xlws.FILTER($R:$R, ($C:$C=C1067) * ($P:$P&gt;=DATE(YEAR(P1067),MONTH(P1067),1)) * ($P:$P&lt;=EOMONTH(P1067,0)))), "")</f>
        <v/>
      </c>
      <c r="Y1067" t="str" cm="1">
        <f t="array" ref="Y1067">IF(AND(P1067&lt;&gt;"", P1067&gt;=DATE(YEAR(P1067),MONTH(P1067),1), SUMIFS($K:$K, $C:$C, C1067, $P:$P, "&gt;="&amp;DATE(YEAR(P1067),MONTH(P1067),1), $P:$P, "&lt;="&amp;EOMONTH(P1067,0))&gt;10), _xlfn.TEXTJOIN(", ", TRUE, _xlfn._xlws.FILTER($S:$S, ($C:$C=C1067) * ($P:$P&gt;=DATE(YEAR(P1067),MONTH(P1067),1)) * ($P:$P&lt;=EOMONTH(P1067,0)))), "")</f>
        <v/>
      </c>
    </row>
    <row r="1068" spans="1:25" x14ac:dyDescent="0.25">
      <c r="A1068" s="83">
        <v>1061</v>
      </c>
      <c r="B1068" s="111" t="s">
        <v>26038</v>
      </c>
      <c r="C1068" s="159" t="str">
        <f>_xlfn.XLOOKUP(D1068,[1]!Data[CEDULA],[1]!Data[Nombre Completo],"No Existe",0,1)</f>
        <v>JHONNY MANUEL ARRIETA LLANOS</v>
      </c>
      <c r="D1068" s="162">
        <v>8699499</v>
      </c>
      <c r="E1068" s="139">
        <f>IFERROR(_xlfn.NUMBERVALUE(Data[[#This Row],[CEDULA ]],",","."),_xlfn.NUMBERVALUE(Data[[#This Row],[CEDULA ]],".",","))</f>
        <v>8699499</v>
      </c>
      <c r="F1068" s="139" t="str">
        <f>_xlfn.XLOOKUP(E1068,[1]!Data[CEDULA],[1]!Data[CARGO],"No Existe",0,1)</f>
        <v>SUPERNUMERARIO(A)</v>
      </c>
      <c r="G1068" s="11" t="str">
        <f>_xlfn.XLOOKUP(E1068,[1]!Data[CEDULA],[1]!Data[EMPRESA DONDE PRESTA SERVICIO],"No Existe",0,1)</f>
        <v>COMFAMILIAR ATLANTICO</v>
      </c>
      <c r="H1068" s="11" t="str">
        <f>_xlfn.XLOOKUP(E1068,[1]!Data[CEDULA],[1]!Data[UBICACIÓN],"No Existe",0,1)</f>
        <v>SEDE NORTE MERCADEO</v>
      </c>
      <c r="I1068" s="11" t="s">
        <v>25912</v>
      </c>
      <c r="J1068" s="111" t="str">
        <f>UPPER(TEXT(Data[[#This Row],[F. INICIO]],"mmmm"))</f>
        <v>ENERO</v>
      </c>
      <c r="K1068" s="13">
        <v>2</v>
      </c>
      <c r="L1068" s="11" t="s">
        <v>5</v>
      </c>
      <c r="M1068" s="11" t="s">
        <v>25630</v>
      </c>
      <c r="N1068" s="141" t="str">
        <f>_xlfn.XLOOKUP(D1068,[1]!Data[CEDULA],[1]!Data[EPS/SURA],"No Existe",0,1)</f>
        <v>CAJACOPI</v>
      </c>
      <c r="O1068" s="5">
        <f>YEAR(Data[[#This Row],[F. INICIO]])</f>
        <v>2016</v>
      </c>
      <c r="P1068" s="26">
        <v>42376</v>
      </c>
      <c r="Q1068" s="7">
        <v>42377</v>
      </c>
      <c r="R1068" s="11" t="s">
        <v>7662</v>
      </c>
      <c r="S1068" s="92" t="str">
        <f>IF(Data[[#This Row],[TIPO DE INCAPACIDAD]]="LICENCIA DE PATERNIDAD","Licencia de paternidad",IF(Data[[#This Row],[TIPO DE INCAPACIDAD]]="LICENCIA DE LUTO","Licencia de Luto",_xlfn.IFNA(VLOOKUP(R1068,'CIE-10 PARA RIPS'!$A$6:B14233,2,0),"No especificado")))</f>
        <v>Contractura muscular</v>
      </c>
      <c r="T1068" t="str">
        <f>IF(P1068&lt;&gt;"", IF(P1068&gt;0, IF(P1068&lt;=DATE(YEAR(P1068),MONTH(P1068),DAY(P1068)), IF(P1068&gt;=DATE(YEAR(P1068),MONTH(P1068),1), IF(K1068&gt;10, C1068, IF(SUMIFS($K:$K, $C:$C, C1068, $P:$P, "&gt;="&amp;DATE(YEAR(P1068),MONTH(P1068),1), $P:$P, "&lt;="&amp;EOMONTH(P1068,0))&gt;10, C1068, "")), ""))), "")</f>
        <v/>
      </c>
      <c r="U1068" t="str">
        <f>IF(AND(P1068&lt;&gt;"", P1068&gt;=DATE(YEAR(P1068),MONTH(P1068),1), SUMIFS($K:$K, $C:$C, C1068, $P:$P, "&gt;="&amp;DATE(YEAR(P1068),MONTH(P1068),1), $P:$P, "&lt;="&amp;EOMONTH(P1068,0))&gt;10), K1068, "")</f>
        <v/>
      </c>
      <c r="V1068" t="str">
        <f>IF(AND(P1068&lt;&gt;"", P1068&gt;=DATE(YEAR(P1068),MONTH(P1068),1), SUMIFS($K:$K, $C:$C, C1068, $P:$P, "&gt;="&amp;DATE(YEAR(P1068),MONTH(P1068),1), $P:$P, "&lt;="&amp;EOMONTH(P1068,0))&gt;10), YEAR(P1068), "")</f>
        <v/>
      </c>
      <c r="W1068" t="str">
        <f>IF(AND(P1068&lt;&gt;"", P1068&gt;=DATE(YEAR(P1068),MONTH(P1068),1), SUMIFS($K:$K, $C:$C, C1068, $P:$P, "&gt;="&amp;DATE(YEAR(P1068),MONTH(P1068),1), $P:$P, "&lt;="&amp;EOMONTH(P1068,0))&gt;10), TEXT(P1068, "MMMM"), "")</f>
        <v/>
      </c>
      <c r="X1068" t="str" cm="1">
        <f t="array" ref="X1068">IF(AND(P1068&lt;&gt;"", P1068&gt;=DATE(YEAR(P1068),MONTH(P1068),1), SUMIFS($K:$K, $C:$C, C1068, $P:$P, "&gt;="&amp;DATE(YEAR(P1068),MONTH(P1068),1), $P:$P, "&lt;="&amp;EOMONTH(P1068,0))&gt;10), _xlfn.TEXTJOIN(", ", TRUE, _xlfn._xlws.FILTER($R:$R, ($C:$C=C1068) * ($P:$P&gt;=DATE(YEAR(P1068),MONTH(P1068),1)) * ($P:$P&lt;=EOMONTH(P1068,0)))), "")</f>
        <v/>
      </c>
      <c r="Y1068" t="str" cm="1">
        <f t="array" ref="Y1068">IF(AND(P1068&lt;&gt;"", P1068&gt;=DATE(YEAR(P1068),MONTH(P1068),1), SUMIFS($K:$K, $C:$C, C1068, $P:$P, "&gt;="&amp;DATE(YEAR(P1068),MONTH(P1068),1), $P:$P, "&lt;="&amp;EOMONTH(P1068,0))&gt;10), _xlfn.TEXTJOIN(", ", TRUE, _xlfn._xlws.FILTER($S:$S, ($C:$C=C1068) * ($P:$P&gt;=DATE(YEAR(P1068),MONTH(P1068),1)) * ($P:$P&lt;=EOMONTH(P1068,0)))), "")</f>
        <v/>
      </c>
    </row>
    <row r="1069" spans="1:25" ht="30" x14ac:dyDescent="0.25">
      <c r="A1069" s="83">
        <v>1062</v>
      </c>
      <c r="B1069" s="111" t="s">
        <v>26038</v>
      </c>
      <c r="C1069" s="159" t="str">
        <f>_xlfn.XLOOKUP(D1069,[1]!Data[CEDULA],[1]!Data[Nombre Completo],"No Existe",0,1)</f>
        <v>YEFRI JAVIER ROMERO VASQUEZ</v>
      </c>
      <c r="D1069" s="162">
        <v>1043667569</v>
      </c>
      <c r="E1069" s="139">
        <f>IFERROR(_xlfn.NUMBERVALUE(Data[[#This Row],[CEDULA ]],",","."),_xlfn.NUMBERVALUE(Data[[#This Row],[CEDULA ]],".",","))</f>
        <v>1043667569</v>
      </c>
      <c r="F1069" s="139" t="str">
        <f>_xlfn.XLOOKUP(E1069,[1]!Data[CEDULA],[1]!Data[CARGO],"No Existe",0,1)</f>
        <v>SUPERNUMERARIO(A)</v>
      </c>
      <c r="G1069" s="11" t="str">
        <f>_xlfn.XLOOKUP(E1069,[1]!Data[CEDULA],[1]!Data[EMPRESA DONDE PRESTA SERVICIO],"No Existe",0,1)</f>
        <v>COMFAMILIAR ATLANTICO</v>
      </c>
      <c r="H1069" s="11" t="str">
        <f>_xlfn.XLOOKUP(E1069,[1]!Data[CEDULA],[1]!Data[UBICACIÓN],"No Existe",0,1)</f>
        <v>SEDE NORTE</v>
      </c>
      <c r="I1069" s="11" t="s">
        <v>25912</v>
      </c>
      <c r="J1069" s="111" t="str">
        <f>UPPER(TEXT(Data[[#This Row],[F. INICIO]],"mmmm"))</f>
        <v>DICIEMBRE</v>
      </c>
      <c r="K1069" s="13">
        <v>1</v>
      </c>
      <c r="L1069" s="11" t="s">
        <v>5</v>
      </c>
      <c r="M1069" s="11" t="s">
        <v>25630</v>
      </c>
      <c r="N1069" s="141" t="str">
        <f>_xlfn.XLOOKUP(D1069,[1]!Data[CEDULA],[1]!Data[EPS/SURA],"No Existe",0,1)</f>
        <v>SALUDVIDA E.P.S.</v>
      </c>
      <c r="O1069" s="5">
        <f>YEAR(Data[[#This Row],[F. INICIO]])</f>
        <v>2015</v>
      </c>
      <c r="P1069" s="26">
        <v>42363</v>
      </c>
      <c r="Q1069" s="7">
        <v>42363</v>
      </c>
      <c r="R1069" s="11" t="s">
        <v>63</v>
      </c>
      <c r="S1069" s="92" t="str">
        <f>IF(Data[[#This Row],[TIPO DE INCAPACIDAD]]="LICENCIA DE PATERNIDAD","Licencia de paternidad",IF(Data[[#This Row],[TIPO DE INCAPACIDAD]]="LICENCIA DE LUTO","Licencia de Luto",_xlfn.IFNA(VLOOKUP(R1069,'CIE-10 PARA RIPS'!$A$6:B14234,2,0),"No especificado")))</f>
        <v>Diarrea y gastroenteritis de presunto origen infeccioso</v>
      </c>
      <c r="T1069" t="str">
        <f>IF(P1069&lt;&gt;"", IF(P1069&gt;0, IF(P1069&lt;=DATE(YEAR(P1069),MONTH(P1069),DAY(P1069)), IF(P1069&gt;=DATE(YEAR(P1069),MONTH(P1069),1), IF(K1069&gt;10, C1069, IF(SUMIFS($K:$K, $C:$C, C1069, $P:$P, "&gt;="&amp;DATE(YEAR(P1069),MONTH(P1069),1), $P:$P, "&lt;="&amp;EOMONTH(P1069,0))&gt;10, C1069, "")), ""))), "")</f>
        <v/>
      </c>
      <c r="U1069" t="str">
        <f>IF(AND(P1069&lt;&gt;"", P1069&gt;=DATE(YEAR(P1069),MONTH(P1069),1), SUMIFS($K:$K, $C:$C, C1069, $P:$P, "&gt;="&amp;DATE(YEAR(P1069),MONTH(P1069),1), $P:$P, "&lt;="&amp;EOMONTH(P1069,0))&gt;10), K1069, "")</f>
        <v/>
      </c>
      <c r="V1069" t="str">
        <f>IF(AND(P1069&lt;&gt;"", P1069&gt;=DATE(YEAR(P1069),MONTH(P1069),1), SUMIFS($K:$K, $C:$C, C1069, $P:$P, "&gt;="&amp;DATE(YEAR(P1069),MONTH(P1069),1), $P:$P, "&lt;="&amp;EOMONTH(P1069,0))&gt;10), YEAR(P1069), "")</f>
        <v/>
      </c>
      <c r="W1069" t="str">
        <f>IF(AND(P1069&lt;&gt;"", P1069&gt;=DATE(YEAR(P1069),MONTH(P1069),1), SUMIFS($K:$K, $C:$C, C1069, $P:$P, "&gt;="&amp;DATE(YEAR(P1069),MONTH(P1069),1), $P:$P, "&lt;="&amp;EOMONTH(P1069,0))&gt;10), TEXT(P1069, "MMMM"), "")</f>
        <v/>
      </c>
      <c r="X1069" t="str" cm="1">
        <f t="array" ref="X1069">IF(AND(P1069&lt;&gt;"", P1069&gt;=DATE(YEAR(P1069),MONTH(P1069),1), SUMIFS($K:$K, $C:$C, C1069, $P:$P, "&gt;="&amp;DATE(YEAR(P1069),MONTH(P1069),1), $P:$P, "&lt;="&amp;EOMONTH(P1069,0))&gt;10), _xlfn.TEXTJOIN(", ", TRUE, _xlfn._xlws.FILTER($R:$R, ($C:$C=C1069) * ($P:$P&gt;=DATE(YEAR(P1069),MONTH(P1069),1)) * ($P:$P&lt;=EOMONTH(P1069,0)))), "")</f>
        <v/>
      </c>
      <c r="Y1069" t="str" cm="1">
        <f t="array" ref="Y1069">IF(AND(P1069&lt;&gt;"", P1069&gt;=DATE(YEAR(P1069),MONTH(P1069),1), SUMIFS($K:$K, $C:$C, C1069, $P:$P, "&gt;="&amp;DATE(YEAR(P1069),MONTH(P1069),1), $P:$P, "&lt;="&amp;EOMONTH(P1069,0))&gt;10), _xlfn.TEXTJOIN(", ", TRUE, _xlfn._xlws.FILTER($S:$S, ($C:$C=C1069) * ($P:$P&gt;=DATE(YEAR(P1069),MONTH(P1069),1)) * ($P:$P&lt;=EOMONTH(P1069,0)))), "")</f>
        <v/>
      </c>
    </row>
    <row r="1070" spans="1:25" x14ac:dyDescent="0.25">
      <c r="A1070" s="83">
        <v>1063</v>
      </c>
      <c r="B1070" s="111" t="s">
        <v>26038</v>
      </c>
      <c r="C1070" s="159" t="str">
        <f>_xlfn.XLOOKUP(D1070,[1]!Data[CEDULA],[1]!Data[Nombre Completo],"No Existe",0,1)</f>
        <v>FABIAN JOSE SANTOS PUELLO</v>
      </c>
      <c r="D1070" s="162">
        <v>1143117236</v>
      </c>
      <c r="E1070" s="139">
        <f>IFERROR(_xlfn.NUMBERVALUE(Data[[#This Row],[CEDULA ]],",","."),_xlfn.NUMBERVALUE(Data[[#This Row],[CEDULA ]],".",","))</f>
        <v>1143117236</v>
      </c>
      <c r="F1070" s="139" t="str">
        <f>_xlfn.XLOOKUP(E1070,[1]!Data[CEDULA],[1]!Data[CARGO],"No Existe",0,1)</f>
        <v>SUPERNUMERARIO(A)</v>
      </c>
      <c r="G1070" s="11" t="str">
        <f>_xlfn.XLOOKUP(E1070,[1]!Data[CEDULA],[1]!Data[EMPRESA DONDE PRESTA SERVICIO],"No Existe",0,1)</f>
        <v>COMFAMILIAR ATLANTICO</v>
      </c>
      <c r="H1070" s="11" t="str">
        <f>_xlfn.XLOOKUP(E1070,[1]!Data[CEDULA],[1]!Data[UBICACIÓN],"No Existe",0,1)</f>
        <v>CLUB SOCIAL</v>
      </c>
      <c r="I1070" s="11" t="s">
        <v>25912</v>
      </c>
      <c r="J1070" s="111" t="str">
        <f>UPPER(TEXT(Data[[#This Row],[F. INICIO]],"mmmm"))</f>
        <v>ABRIL</v>
      </c>
      <c r="K1070" s="13">
        <v>1</v>
      </c>
      <c r="L1070" s="11" t="s">
        <v>5</v>
      </c>
      <c r="M1070" s="11" t="s">
        <v>25630</v>
      </c>
      <c r="N1070" s="141" t="str">
        <f>_xlfn.XLOOKUP(D1070,[1]!Data[CEDULA],[1]!Data[EPS/SURA],"No Existe",0,1)</f>
        <v>EPS/SURA</v>
      </c>
      <c r="O1070" s="5">
        <f>YEAR(Data[[#This Row],[F. INICIO]])</f>
        <v>2016</v>
      </c>
      <c r="P1070" s="26">
        <v>42465</v>
      </c>
      <c r="Q1070" s="7">
        <v>42465</v>
      </c>
      <c r="R1070" s="11" t="s">
        <v>5597</v>
      </c>
      <c r="S1070" s="92" t="str">
        <f>IF(Data[[#This Row],[TIPO DE INCAPACIDAD]]="LICENCIA DE PATERNIDAD","Licencia de paternidad",IF(Data[[#This Row],[TIPO DE INCAPACIDAD]]="LICENCIA DE LUTO","Licencia de Luto",_xlfn.IFNA(VLOOKUP(R1070,'CIE-10 PARA RIPS'!$A$6:B14235,2,0),"No especificado")))</f>
        <v>Otros dolores abdominales y los no especificados</v>
      </c>
      <c r="T1070" t="str">
        <f>IF(P1070&lt;&gt;"", IF(P1070&gt;0, IF(P1070&lt;=DATE(YEAR(P1070),MONTH(P1070),DAY(P1070)), IF(P1070&gt;=DATE(YEAR(P1070),MONTH(P1070),1), IF(K1070&gt;10, C1070, IF(SUMIFS($K:$K, $C:$C, C1070, $P:$P, "&gt;="&amp;DATE(YEAR(P1070),MONTH(P1070),1), $P:$P, "&lt;="&amp;EOMONTH(P1070,0))&gt;10, C1070, "")), ""))), "")</f>
        <v/>
      </c>
      <c r="U1070" t="str">
        <f>IF(AND(P1070&lt;&gt;"", P1070&gt;=DATE(YEAR(P1070),MONTH(P1070),1), SUMIFS($K:$K, $C:$C, C1070, $P:$P, "&gt;="&amp;DATE(YEAR(P1070),MONTH(P1070),1), $P:$P, "&lt;="&amp;EOMONTH(P1070,0))&gt;10), K1070, "")</f>
        <v/>
      </c>
      <c r="V1070" t="str">
        <f>IF(AND(P1070&lt;&gt;"", P1070&gt;=DATE(YEAR(P1070),MONTH(P1070),1), SUMIFS($K:$K, $C:$C, C1070, $P:$P, "&gt;="&amp;DATE(YEAR(P1070),MONTH(P1070),1), $P:$P, "&lt;="&amp;EOMONTH(P1070,0))&gt;10), YEAR(P1070), "")</f>
        <v/>
      </c>
      <c r="W1070" t="str">
        <f>IF(AND(P1070&lt;&gt;"", P1070&gt;=DATE(YEAR(P1070),MONTH(P1070),1), SUMIFS($K:$K, $C:$C, C1070, $P:$P, "&gt;="&amp;DATE(YEAR(P1070),MONTH(P1070),1), $P:$P, "&lt;="&amp;EOMONTH(P1070,0))&gt;10), TEXT(P1070, "MMMM"), "")</f>
        <v/>
      </c>
      <c r="X1070" t="str" cm="1">
        <f t="array" ref="X1070">IF(AND(P1070&lt;&gt;"", P1070&gt;=DATE(YEAR(P1070),MONTH(P1070),1), SUMIFS($K:$K, $C:$C, C1070, $P:$P, "&gt;="&amp;DATE(YEAR(P1070),MONTH(P1070),1), $P:$P, "&lt;="&amp;EOMONTH(P1070,0))&gt;10), _xlfn.TEXTJOIN(", ", TRUE, _xlfn._xlws.FILTER($R:$R, ($C:$C=C1070) * ($P:$P&gt;=DATE(YEAR(P1070),MONTH(P1070),1)) * ($P:$P&lt;=EOMONTH(P1070,0)))), "")</f>
        <v/>
      </c>
      <c r="Y1070" t="str" cm="1">
        <f t="array" ref="Y1070">IF(AND(P1070&lt;&gt;"", P1070&gt;=DATE(YEAR(P1070),MONTH(P1070),1), SUMIFS($K:$K, $C:$C, C1070, $P:$P, "&gt;="&amp;DATE(YEAR(P1070),MONTH(P1070),1), $P:$P, "&lt;="&amp;EOMONTH(P1070,0))&gt;10), _xlfn.TEXTJOIN(", ", TRUE, _xlfn._xlws.FILTER($S:$S, ($C:$C=C1070) * ($P:$P&gt;=DATE(YEAR(P1070),MONTH(P1070),1)) * ($P:$P&lt;=EOMONTH(P1070,0)))), "")</f>
        <v/>
      </c>
    </row>
    <row r="1071" spans="1:25" x14ac:dyDescent="0.25">
      <c r="A1071" s="83">
        <v>1064</v>
      </c>
      <c r="B1071" s="111" t="s">
        <v>26038</v>
      </c>
      <c r="C1071" s="159" t="str">
        <f>_xlfn.XLOOKUP(D1071,[1]!Data[CEDULA],[1]!Data[Nombre Completo],"No Existe",0,1)</f>
        <v>FABIAN JOSE SANTOS PUELLO</v>
      </c>
      <c r="D1071" s="162">
        <v>1143117236</v>
      </c>
      <c r="E1071" s="139">
        <f>IFERROR(_xlfn.NUMBERVALUE(Data[[#This Row],[CEDULA ]],",","."),_xlfn.NUMBERVALUE(Data[[#This Row],[CEDULA ]],".",","))</f>
        <v>1143117236</v>
      </c>
      <c r="F1071" s="139" t="str">
        <f>_xlfn.XLOOKUP(E1071,[1]!Data[CEDULA],[1]!Data[CARGO],"No Existe",0,1)</f>
        <v>SUPERNUMERARIO(A)</v>
      </c>
      <c r="G1071" s="11" t="str">
        <f>_xlfn.XLOOKUP(E1071,[1]!Data[CEDULA],[1]!Data[EMPRESA DONDE PRESTA SERVICIO],"No Existe",0,1)</f>
        <v>COMFAMILIAR ATLANTICO</v>
      </c>
      <c r="H1071" s="11" t="str">
        <f>_xlfn.XLOOKUP(E1071,[1]!Data[CEDULA],[1]!Data[UBICACIÓN],"No Existe",0,1)</f>
        <v>CLUB SOCIAL</v>
      </c>
      <c r="I1071" s="11" t="s">
        <v>25912</v>
      </c>
      <c r="J1071" s="111" t="str">
        <f>UPPER(TEXT(Data[[#This Row],[F. INICIO]],"mmmm"))</f>
        <v>ABRIL</v>
      </c>
      <c r="K1071" s="13">
        <v>2</v>
      </c>
      <c r="L1071" s="11" t="s">
        <v>5</v>
      </c>
      <c r="M1071" s="11" t="s">
        <v>25630</v>
      </c>
      <c r="N1071" s="141" t="str">
        <f>_xlfn.XLOOKUP(D1071,[1]!Data[CEDULA],[1]!Data[EPS/SURA],"No Existe",0,1)</f>
        <v>EPS/SURA</v>
      </c>
      <c r="O1071" s="5">
        <f>YEAR(Data[[#This Row],[F. INICIO]])</f>
        <v>2016</v>
      </c>
      <c r="P1071" s="26">
        <v>42466</v>
      </c>
      <c r="Q1071" s="7">
        <v>42467</v>
      </c>
      <c r="R1071" s="11" t="s">
        <v>8461</v>
      </c>
      <c r="S1071" s="92" t="str">
        <f>IF(Data[[#This Row],[TIPO DE INCAPACIDAD]]="LICENCIA DE PATERNIDAD","Licencia de paternidad",IF(Data[[#This Row],[TIPO DE INCAPACIDAD]]="LICENCIA DE LUTO","Licencia de Luto",_xlfn.IFNA(VLOOKUP(R1071,'CIE-10 PARA RIPS'!$A$6:B14236,2,0),"No especificado")))</f>
        <v>Enfermedades del sistema digestivo Colon Irritable</v>
      </c>
      <c r="T1071" t="str">
        <f>IF(P1071&lt;&gt;"", IF(P1071&gt;0, IF(P1071&lt;=DATE(YEAR(P1071),MONTH(P1071),DAY(P1071)), IF(P1071&gt;=DATE(YEAR(P1071),MONTH(P1071),1), IF(K1071&gt;10, C1071, IF(SUMIFS($K:$K, $C:$C, C1071, $P:$P, "&gt;="&amp;DATE(YEAR(P1071),MONTH(P1071),1), $P:$P, "&lt;="&amp;EOMONTH(P1071,0))&gt;10, C1071, "")), ""))), "")</f>
        <v/>
      </c>
      <c r="U1071" t="str">
        <f>IF(AND(P1071&lt;&gt;"", P1071&gt;=DATE(YEAR(P1071),MONTH(P1071),1), SUMIFS($K:$K, $C:$C, C1071, $P:$P, "&gt;="&amp;DATE(YEAR(P1071),MONTH(P1071),1), $P:$P, "&lt;="&amp;EOMONTH(P1071,0))&gt;10), K1071, "")</f>
        <v/>
      </c>
      <c r="V1071" t="str">
        <f>IF(AND(P1071&lt;&gt;"", P1071&gt;=DATE(YEAR(P1071),MONTH(P1071),1), SUMIFS($K:$K, $C:$C, C1071, $P:$P, "&gt;="&amp;DATE(YEAR(P1071),MONTH(P1071),1), $P:$P, "&lt;="&amp;EOMONTH(P1071,0))&gt;10), YEAR(P1071), "")</f>
        <v/>
      </c>
      <c r="W1071" t="str">
        <f>IF(AND(P1071&lt;&gt;"", P1071&gt;=DATE(YEAR(P1071),MONTH(P1071),1), SUMIFS($K:$K, $C:$C, C1071, $P:$P, "&gt;="&amp;DATE(YEAR(P1071),MONTH(P1071),1), $P:$P, "&lt;="&amp;EOMONTH(P1071,0))&gt;10), TEXT(P1071, "MMMM"), "")</f>
        <v/>
      </c>
      <c r="X1071" t="str" cm="1">
        <f t="array" ref="X1071">IF(AND(P1071&lt;&gt;"", P1071&gt;=DATE(YEAR(P1071),MONTH(P1071),1), SUMIFS($K:$K, $C:$C, C1071, $P:$P, "&gt;="&amp;DATE(YEAR(P1071),MONTH(P1071),1), $P:$P, "&lt;="&amp;EOMONTH(P1071,0))&gt;10), _xlfn.TEXTJOIN(", ", TRUE, _xlfn._xlws.FILTER($R:$R, ($C:$C=C1071) * ($P:$P&gt;=DATE(YEAR(P1071),MONTH(P1071),1)) * ($P:$P&lt;=EOMONTH(P1071,0)))), "")</f>
        <v/>
      </c>
      <c r="Y1071" t="str" cm="1">
        <f t="array" ref="Y1071">IF(AND(P1071&lt;&gt;"", P1071&gt;=DATE(YEAR(P1071),MONTH(P1071),1), SUMIFS($K:$K, $C:$C, C1071, $P:$P, "&gt;="&amp;DATE(YEAR(P1071),MONTH(P1071),1), $P:$P, "&lt;="&amp;EOMONTH(P1071,0))&gt;10), _xlfn.TEXTJOIN(", ", TRUE, _xlfn._xlws.FILTER($S:$S, ($C:$C=C1071) * ($P:$P&gt;=DATE(YEAR(P1071),MONTH(P1071),1)) * ($P:$P&lt;=EOMONTH(P1071,0)))), "")</f>
        <v/>
      </c>
    </row>
    <row r="1072" spans="1:25" ht="30" x14ac:dyDescent="0.25">
      <c r="A1072" s="83">
        <v>1065</v>
      </c>
      <c r="B1072" s="111" t="s">
        <v>26038</v>
      </c>
      <c r="C1072" s="159" t="str">
        <f>_xlfn.XLOOKUP(D1072,[1]!Data[CEDULA],[1]!Data[Nombre Completo],"No Existe",0,1)</f>
        <v>CARLOS EMIRO ALCAZAR JIMENEZ</v>
      </c>
      <c r="D1072" s="162">
        <v>72282783</v>
      </c>
      <c r="E1072" s="139">
        <f>IFERROR(_xlfn.NUMBERVALUE(Data[[#This Row],[CEDULA ]],",","."),_xlfn.NUMBERVALUE(Data[[#This Row],[CEDULA ]],".",","))</f>
        <v>72282783</v>
      </c>
      <c r="F1072" s="139" t="str">
        <f>_xlfn.XLOOKUP(E1072,[1]!Data[CEDULA],[1]!Data[CARGO],"No Existe",0,1)</f>
        <v>OFICIOS VARIOS</v>
      </c>
      <c r="G1072" s="11" t="str">
        <f>_xlfn.XLOOKUP(E1072,[1]!Data[CEDULA],[1]!Data[EMPRESA DONDE PRESTA SERVICIO],"No Existe",0,1)</f>
        <v>COMFAMILIAR ATLANTICO</v>
      </c>
      <c r="H1072" s="11" t="str">
        <f>_xlfn.XLOOKUP(E1072,[1]!Data[CEDULA],[1]!Data[UBICACIÓN],"No Existe",0,1)</f>
        <v>ASEO</v>
      </c>
      <c r="I1072" s="11" t="s">
        <v>25912</v>
      </c>
      <c r="J1072" s="111" t="str">
        <f>UPPER(TEXT(Data[[#This Row],[F. INICIO]],"mmmm"))</f>
        <v>MARZO</v>
      </c>
      <c r="K1072" s="13">
        <v>2</v>
      </c>
      <c r="L1072" s="11" t="s">
        <v>5</v>
      </c>
      <c r="M1072" s="11" t="s">
        <v>25630</v>
      </c>
      <c r="N1072" s="141" t="str">
        <f>_xlfn.XLOOKUP(D1072,[1]!Data[CEDULA],[1]!Data[EPS/SURA],"No Existe",0,1)</f>
        <v>EPS/SURA</v>
      </c>
      <c r="O1072" s="5">
        <f>YEAR(Data[[#This Row],[F. INICIO]])</f>
        <v>2016</v>
      </c>
      <c r="P1072" s="26">
        <v>42455</v>
      </c>
      <c r="Q1072" s="7">
        <v>42456</v>
      </c>
      <c r="R1072" s="11" t="s">
        <v>63</v>
      </c>
      <c r="S1072" s="92" t="str">
        <f>IF(Data[[#This Row],[TIPO DE INCAPACIDAD]]="LICENCIA DE PATERNIDAD","Licencia de paternidad",IF(Data[[#This Row],[TIPO DE INCAPACIDAD]]="LICENCIA DE LUTO","Licencia de Luto",_xlfn.IFNA(VLOOKUP(R1072,'CIE-10 PARA RIPS'!$A$6:B14237,2,0),"No especificado")))</f>
        <v>Diarrea y gastroenteritis de presunto origen infeccioso</v>
      </c>
      <c r="T1072" t="str">
        <f>IF(P1072&lt;&gt;"", IF(P1072&gt;0, IF(P1072&lt;=DATE(YEAR(P1072),MONTH(P1072),DAY(P1072)), IF(P1072&gt;=DATE(YEAR(P1072),MONTH(P1072),1), IF(K1072&gt;10, C1072, IF(SUMIFS($K:$K, $C:$C, C1072, $P:$P, "&gt;="&amp;DATE(YEAR(P1072),MONTH(P1072),1), $P:$P, "&lt;="&amp;EOMONTH(P1072,0))&gt;10, C1072, "")), ""))), "")</f>
        <v/>
      </c>
      <c r="U1072" t="str">
        <f>IF(AND(P1072&lt;&gt;"", P1072&gt;=DATE(YEAR(P1072),MONTH(P1072),1), SUMIFS($K:$K, $C:$C, C1072, $P:$P, "&gt;="&amp;DATE(YEAR(P1072),MONTH(P1072),1), $P:$P, "&lt;="&amp;EOMONTH(P1072,0))&gt;10), K1072, "")</f>
        <v/>
      </c>
      <c r="V1072" t="str">
        <f>IF(AND(P1072&lt;&gt;"", P1072&gt;=DATE(YEAR(P1072),MONTH(P1072),1), SUMIFS($K:$K, $C:$C, C1072, $P:$P, "&gt;="&amp;DATE(YEAR(P1072),MONTH(P1072),1), $P:$P, "&lt;="&amp;EOMONTH(P1072,0))&gt;10), YEAR(P1072), "")</f>
        <v/>
      </c>
      <c r="W1072" t="str">
        <f>IF(AND(P1072&lt;&gt;"", P1072&gt;=DATE(YEAR(P1072),MONTH(P1072),1), SUMIFS($K:$K, $C:$C, C1072, $P:$P, "&gt;="&amp;DATE(YEAR(P1072),MONTH(P1072),1), $P:$P, "&lt;="&amp;EOMONTH(P1072,0))&gt;10), TEXT(P1072, "MMMM"), "")</f>
        <v/>
      </c>
      <c r="X1072" t="str" cm="1">
        <f t="array" ref="X1072">IF(AND(P1072&lt;&gt;"", P1072&gt;=DATE(YEAR(P1072),MONTH(P1072),1), SUMIFS($K:$K, $C:$C, C1072, $P:$P, "&gt;="&amp;DATE(YEAR(P1072),MONTH(P1072),1), $P:$P, "&lt;="&amp;EOMONTH(P1072,0))&gt;10), _xlfn.TEXTJOIN(", ", TRUE, _xlfn._xlws.FILTER($R:$R, ($C:$C=C1072) * ($P:$P&gt;=DATE(YEAR(P1072),MONTH(P1072),1)) * ($P:$P&lt;=EOMONTH(P1072,0)))), "")</f>
        <v/>
      </c>
      <c r="Y1072" t="str" cm="1">
        <f t="array" ref="Y1072">IF(AND(P1072&lt;&gt;"", P1072&gt;=DATE(YEAR(P1072),MONTH(P1072),1), SUMIFS($K:$K, $C:$C, C1072, $P:$P, "&gt;="&amp;DATE(YEAR(P1072),MONTH(P1072),1), $P:$P, "&lt;="&amp;EOMONTH(P1072,0))&gt;10), _xlfn.TEXTJOIN(", ", TRUE, _xlfn._xlws.FILTER($S:$S, ($C:$C=C1072) * ($P:$P&gt;=DATE(YEAR(P1072),MONTH(P1072),1)) * ($P:$P&lt;=EOMONTH(P1072,0)))), "")</f>
        <v/>
      </c>
    </row>
    <row r="1073" spans="1:25" x14ac:dyDescent="0.25">
      <c r="A1073" s="83">
        <v>1066</v>
      </c>
      <c r="B1073" s="111" t="s">
        <v>26038</v>
      </c>
      <c r="C1073" s="159" t="str">
        <f>_xlfn.XLOOKUP(D1073,[1]!Data[CEDULA],[1]!Data[Nombre Completo],"No Existe",0,1)</f>
        <v>YUSEF YAMID AMAYA MOLINA</v>
      </c>
      <c r="D1073">
        <v>1044391162</v>
      </c>
      <c r="E1073" s="139">
        <f>IFERROR(_xlfn.NUMBERVALUE(Data[[#This Row],[CEDULA ]],",","."),_xlfn.NUMBERVALUE(Data[[#This Row],[CEDULA ]],".",","))</f>
        <v>1044391162</v>
      </c>
      <c r="F1073" s="139" t="str">
        <f>_xlfn.XLOOKUP(E1073,[1]!Data[CEDULA],[1]!Data[CARGO],"No Existe",0,1)</f>
        <v>AYUDANTE MANTENIMIENTO</v>
      </c>
      <c r="G1073" s="11" t="str">
        <f>_xlfn.XLOOKUP(E1073,[1]!Data[CEDULA],[1]!Data[EMPRESA DONDE PRESTA SERVICIO],"No Existe",0,1)</f>
        <v>COMFAMILIAR ATLANTICO</v>
      </c>
      <c r="H1073" s="11" t="str">
        <f>_xlfn.XLOOKUP(E1073,[1]!Data[CEDULA],[1]!Data[UBICACIÓN],"No Existe",0,1)</f>
        <v>CENTRO RECREACIONAL TURIPANA</v>
      </c>
      <c r="I1073" s="11" t="s">
        <v>25912</v>
      </c>
      <c r="J1073" s="111" t="str">
        <f>UPPER(TEXT(Data[[#This Row],[F. INICIO]],"mmmm"))</f>
        <v>AGOSTO</v>
      </c>
      <c r="K1073" s="13">
        <v>6</v>
      </c>
      <c r="L1073" s="11" t="s">
        <v>94</v>
      </c>
      <c r="M1073" s="9" t="s">
        <v>12770</v>
      </c>
      <c r="N1073" s="141" t="str">
        <f>_xlfn.XLOOKUP(D1073,[1]!Data[CEDULA],[1]!Data[EPS/SURA],"No Existe",0,1)</f>
        <v>E.P.S SANITAS</v>
      </c>
      <c r="O1073" s="5">
        <f>YEAR(Data[[#This Row],[F. INICIO]])</f>
        <v>2018</v>
      </c>
      <c r="P1073" s="29">
        <v>43313</v>
      </c>
      <c r="Q1073" s="7">
        <v>43319</v>
      </c>
      <c r="R1073" s="24" t="s">
        <v>7682</v>
      </c>
      <c r="S1073" s="92" t="str">
        <f>IF(Data[[#This Row],[TIPO DE INCAPACIDAD]]="LICENCIA DE PATERNIDAD","Licencia de paternidad",IF(Data[[#This Row],[TIPO DE INCAPACIDAD]]="LICENCIA DE LUTO","Licencia de Luto",_xlfn.IFNA(VLOOKUP(R1073,'CIE-10 PARA RIPS'!$A$6:B14238,2,0),"No especificado")))</f>
        <v>Lumbago no especificado</v>
      </c>
      <c r="T1073" t="str">
        <f>IF(P1073&lt;&gt;"", IF(P1073&gt;0, IF(P1073&lt;=DATE(YEAR(P1073),MONTH(P1073),DAY(P1073)), IF(P1073&gt;=DATE(YEAR(P1073),MONTH(P1073),1), IF(K1073&gt;10, C1073, IF(SUMIFS($K:$K, $C:$C, C1073, $P:$P, "&gt;="&amp;DATE(YEAR(P1073),MONTH(P1073),1), $P:$P, "&lt;="&amp;EOMONTH(P1073,0))&gt;10, C1073, "")), ""))), "")</f>
        <v/>
      </c>
      <c r="U1073" t="str">
        <f>IF(AND(P1073&lt;&gt;"", P1073&gt;=DATE(YEAR(P1073),MONTH(P1073),1), SUMIFS($K:$K, $C:$C, C1073, $P:$P, "&gt;="&amp;DATE(YEAR(P1073),MONTH(P1073),1), $P:$P, "&lt;="&amp;EOMONTH(P1073,0))&gt;10), K1073, "")</f>
        <v/>
      </c>
      <c r="V1073" t="str">
        <f>IF(AND(P1073&lt;&gt;"", P1073&gt;=DATE(YEAR(P1073),MONTH(P1073),1), SUMIFS($K:$K, $C:$C, C1073, $P:$P, "&gt;="&amp;DATE(YEAR(P1073),MONTH(P1073),1), $P:$P, "&lt;="&amp;EOMONTH(P1073,0))&gt;10), YEAR(P1073), "")</f>
        <v/>
      </c>
      <c r="W1073" t="str">
        <f>IF(AND(P1073&lt;&gt;"", P1073&gt;=DATE(YEAR(P1073),MONTH(P1073),1), SUMIFS($K:$K, $C:$C, C1073, $P:$P, "&gt;="&amp;DATE(YEAR(P1073),MONTH(P1073),1), $P:$P, "&lt;="&amp;EOMONTH(P1073,0))&gt;10), TEXT(P1073, "MMMM"), "")</f>
        <v/>
      </c>
      <c r="X1073" t="str" cm="1">
        <f t="array" ref="X1073">IF(AND(P1073&lt;&gt;"", P1073&gt;=DATE(YEAR(P1073),MONTH(P1073),1), SUMIFS($K:$K, $C:$C, C1073, $P:$P, "&gt;="&amp;DATE(YEAR(P1073),MONTH(P1073),1), $P:$P, "&lt;="&amp;EOMONTH(P1073,0))&gt;10), _xlfn.TEXTJOIN(", ", TRUE, _xlfn._xlws.FILTER($R:$R, ($C:$C=C1073) * ($P:$P&gt;=DATE(YEAR(P1073),MONTH(P1073),1)) * ($P:$P&lt;=EOMONTH(P1073,0)))), "")</f>
        <v/>
      </c>
      <c r="Y1073" t="str" cm="1">
        <f t="array" ref="Y1073">IF(AND(P1073&lt;&gt;"", P1073&gt;=DATE(YEAR(P1073),MONTH(P1073),1), SUMIFS($K:$K, $C:$C, C1073, $P:$P, "&gt;="&amp;DATE(YEAR(P1073),MONTH(P1073),1), $P:$P, "&lt;="&amp;EOMONTH(P1073,0))&gt;10), _xlfn.TEXTJOIN(", ", TRUE, _xlfn._xlws.FILTER($S:$S, ($C:$C=C1073) * ($P:$P&gt;=DATE(YEAR(P1073),MONTH(P1073),1)) * ($P:$P&lt;=EOMONTH(P1073,0)))), "")</f>
        <v/>
      </c>
    </row>
    <row r="1074" spans="1:25" x14ac:dyDescent="0.25">
      <c r="A1074" s="83">
        <v>1067</v>
      </c>
      <c r="B1074" s="111" t="s">
        <v>26038</v>
      </c>
      <c r="C1074" s="159" t="str">
        <f>_xlfn.XLOOKUP(D1074,[1]!Data[CEDULA],[1]!Data[Nombre Completo],"No Existe",0,1)</f>
        <v>LUIS ALEXANDER RODRIGUEZ ZAMBRANO</v>
      </c>
      <c r="D1074" s="162">
        <v>72170498</v>
      </c>
      <c r="E1074" s="139">
        <f>IFERROR(_xlfn.NUMBERVALUE(Data[[#This Row],[CEDULA ]],",","."),_xlfn.NUMBERVALUE(Data[[#This Row],[CEDULA ]],".",","))</f>
        <v>72170498</v>
      </c>
      <c r="F1074" s="139" t="str">
        <f>_xlfn.XLOOKUP(E1074,[1]!Data[CEDULA],[1]!Data[CARGO],"No Existe",0,1)</f>
        <v>AUXILIAR</v>
      </c>
      <c r="G1074" s="11" t="str">
        <f>_xlfn.XLOOKUP(E1074,[1]!Data[CEDULA],[1]!Data[EMPRESA DONDE PRESTA SERVICIO],"No Existe",0,1)</f>
        <v>COMFAMILIAR ATLANTICO</v>
      </c>
      <c r="H1074" s="11" t="str">
        <f>_xlfn.XLOOKUP(E1074,[1]!Data[CEDULA],[1]!Data[UBICACIÓN],"No Existe",0,1)</f>
        <v>CENTRO RECREACIONAL TURIPANA</v>
      </c>
      <c r="I1074" s="11" t="s">
        <v>25912</v>
      </c>
      <c r="J1074" s="111" t="str">
        <f>UPPER(TEXT(Data[[#This Row],[F. INICIO]],"mmmm"))</f>
        <v>MARZO</v>
      </c>
      <c r="K1074" s="13">
        <v>2</v>
      </c>
      <c r="L1074" s="11" t="s">
        <v>5</v>
      </c>
      <c r="M1074" s="11" t="s">
        <v>25630</v>
      </c>
      <c r="N1074" s="141" t="str">
        <f>_xlfn.XLOOKUP(D1074,[1]!Data[CEDULA],[1]!Data[EPS/SURA],"No Existe",0,1)</f>
        <v>EPS/SURA</v>
      </c>
      <c r="O1074" s="5">
        <f>YEAR(Data[[#This Row],[F. INICIO]])</f>
        <v>2016</v>
      </c>
      <c r="P1074" s="26">
        <v>42439</v>
      </c>
      <c r="Q1074" s="7">
        <v>42440</v>
      </c>
      <c r="R1074" s="11" t="s">
        <v>7646</v>
      </c>
      <c r="S1074" s="92" t="str">
        <f>IF(Data[[#This Row],[TIPO DE INCAPACIDAD]]="LICENCIA DE PATERNIDAD","Licencia de paternidad",IF(Data[[#This Row],[TIPO DE INCAPACIDAD]]="LICENCIA DE LUTO","Licencia de Luto",_xlfn.IFNA(VLOOKUP(R1074,'CIE-10 PARA RIPS'!$A$6:B14239,2,0),"No especificado")))</f>
        <v>Sinovitis y tenosinovitis, no especificada</v>
      </c>
      <c r="T1074" t="str">
        <f>IF(P1074&lt;&gt;"", IF(P1074&gt;0, IF(P1074&lt;=DATE(YEAR(P1074),MONTH(P1074),DAY(P1074)), IF(P1074&gt;=DATE(YEAR(P1074),MONTH(P1074),1), IF(K1074&gt;10, C1074, IF(SUMIFS($K:$K, $C:$C, C1074, $P:$P, "&gt;="&amp;DATE(YEAR(P1074),MONTH(P1074),1), $P:$P, "&lt;="&amp;EOMONTH(P1074,0))&gt;10, C1074, "")), ""))), "")</f>
        <v/>
      </c>
      <c r="U1074" t="str">
        <f>IF(AND(P1074&lt;&gt;"", P1074&gt;=DATE(YEAR(P1074),MONTH(P1074),1), SUMIFS($K:$K, $C:$C, C1074, $P:$P, "&gt;="&amp;DATE(YEAR(P1074),MONTH(P1074),1), $P:$P, "&lt;="&amp;EOMONTH(P1074,0))&gt;10), K1074, "")</f>
        <v/>
      </c>
      <c r="V1074" t="str">
        <f>IF(AND(P1074&lt;&gt;"", P1074&gt;=DATE(YEAR(P1074),MONTH(P1074),1), SUMIFS($K:$K, $C:$C, C1074, $P:$P, "&gt;="&amp;DATE(YEAR(P1074),MONTH(P1074),1), $P:$P, "&lt;="&amp;EOMONTH(P1074,0))&gt;10), YEAR(P1074), "")</f>
        <v/>
      </c>
      <c r="W1074" t="str">
        <f>IF(AND(P1074&lt;&gt;"", P1074&gt;=DATE(YEAR(P1074),MONTH(P1074),1), SUMIFS($K:$K, $C:$C, C1074, $P:$P, "&gt;="&amp;DATE(YEAR(P1074),MONTH(P1074),1), $P:$P, "&lt;="&amp;EOMONTH(P1074,0))&gt;10), TEXT(P1074, "MMMM"), "")</f>
        <v/>
      </c>
      <c r="X1074" t="str" cm="1">
        <f t="array" ref="X1074">IF(AND(P1074&lt;&gt;"", P1074&gt;=DATE(YEAR(P1074),MONTH(P1074),1), SUMIFS($K:$K, $C:$C, C1074, $P:$P, "&gt;="&amp;DATE(YEAR(P1074),MONTH(P1074),1), $P:$P, "&lt;="&amp;EOMONTH(P1074,0))&gt;10), _xlfn.TEXTJOIN(", ", TRUE, _xlfn._xlws.FILTER($R:$R, ($C:$C=C1074) * ($P:$P&gt;=DATE(YEAR(P1074),MONTH(P1074),1)) * ($P:$P&lt;=EOMONTH(P1074,0)))), "")</f>
        <v/>
      </c>
      <c r="Y1074" t="str" cm="1">
        <f t="array" ref="Y1074">IF(AND(P1074&lt;&gt;"", P1074&gt;=DATE(YEAR(P1074),MONTH(P1074),1), SUMIFS($K:$K, $C:$C, C1074, $P:$P, "&gt;="&amp;DATE(YEAR(P1074),MONTH(P1074),1), $P:$P, "&lt;="&amp;EOMONTH(P1074,0))&gt;10), _xlfn.TEXTJOIN(", ", TRUE, _xlfn._xlws.FILTER($S:$S, ($C:$C=C1074) * ($P:$P&gt;=DATE(YEAR(P1074),MONTH(P1074),1)) * ($P:$P&lt;=EOMONTH(P1074,0)))), "")</f>
        <v/>
      </c>
    </row>
    <row r="1075" spans="1:25" x14ac:dyDescent="0.25">
      <c r="A1075" s="83">
        <v>1068</v>
      </c>
      <c r="B1075" s="111" t="s">
        <v>26038</v>
      </c>
      <c r="C1075" s="159" t="str">
        <f>_xlfn.XLOOKUP(D1075,[1]!Data[CEDULA],[1]!Data[Nombre Completo],"No Existe",0,1)</f>
        <v>MARIA DEL CARMEN MOLINA CORONELL</v>
      </c>
      <c r="D1075" s="162">
        <v>1044390788</v>
      </c>
      <c r="E1075" s="139">
        <f>IFERROR(_xlfn.NUMBERVALUE(Data[[#This Row],[CEDULA ]],",","."),_xlfn.NUMBERVALUE(Data[[#This Row],[CEDULA ]],".",","))</f>
        <v>1044390788</v>
      </c>
      <c r="F1075" s="139" t="str">
        <f>_xlfn.XLOOKUP(E1075,[1]!Data[CEDULA],[1]!Data[CARGO],"No Existe",0,1)</f>
        <v>SUPERNUMERARIO(A)</v>
      </c>
      <c r="G1075" s="11" t="str">
        <f>_xlfn.XLOOKUP(E1075,[1]!Data[CEDULA],[1]!Data[EMPRESA DONDE PRESTA SERVICIO],"No Existe",0,1)</f>
        <v>COMFAMILIAR ATLANTICO</v>
      </c>
      <c r="H1075" s="11" t="str">
        <f>_xlfn.XLOOKUP(E1075,[1]!Data[CEDULA],[1]!Data[UBICACIÓN],"No Existe",0,1)</f>
        <v>TURIPANA</v>
      </c>
      <c r="I1075" s="11" t="s">
        <v>25911</v>
      </c>
      <c r="J1075" s="111" t="str">
        <f>UPPER(TEXT(Data[[#This Row],[F. INICIO]],"mmmm"))</f>
        <v>MARZO</v>
      </c>
      <c r="K1075" s="13">
        <v>1</v>
      </c>
      <c r="L1075" s="11" t="s">
        <v>5</v>
      </c>
      <c r="M1075" s="11" t="s">
        <v>25630</v>
      </c>
      <c r="N1075" s="141" t="str">
        <f>_xlfn.XLOOKUP(D1075,[1]!Data[CEDULA],[1]!Data[EPS/SURA],"No Existe",0,1)</f>
        <v>EPS/SURA</v>
      </c>
      <c r="O1075" s="5">
        <f>YEAR(Data[[#This Row],[F. INICIO]])</f>
        <v>2016</v>
      </c>
      <c r="P1075" s="26">
        <v>42433</v>
      </c>
      <c r="Q1075" s="7">
        <v>42433</v>
      </c>
      <c r="R1075" s="24" t="s">
        <v>9886</v>
      </c>
      <c r="S1075" s="92" t="str">
        <f>IF(Data[[#This Row],[TIPO DE INCAPACIDAD]]="LICENCIA DE PATERNIDAD","Licencia de paternidad",IF(Data[[#This Row],[TIPO DE INCAPACIDAD]]="LICENCIA DE LUTO","Licencia de Luto",_xlfn.IFNA(VLOOKUP(R1075,'CIE-10 PARA RIPS'!$A$6:B14240,2,0),"No especificado")))</f>
        <v>Cefalea debida a tension</v>
      </c>
      <c r="T1075" t="str">
        <f>IF(P1075&lt;&gt;"", IF(P1075&gt;0, IF(P1075&lt;=DATE(YEAR(P1075),MONTH(P1075),DAY(P1075)), IF(P1075&gt;=DATE(YEAR(P1075),MONTH(P1075),1), IF(K1075&gt;10, C1075, IF(SUMIFS($K:$K, $C:$C, C1075, $P:$P, "&gt;="&amp;DATE(YEAR(P1075),MONTH(P1075),1), $P:$P, "&lt;="&amp;EOMONTH(P1075,0))&gt;10, C1075, "")), ""))), "")</f>
        <v/>
      </c>
      <c r="U1075" t="str">
        <f>IF(AND(P1075&lt;&gt;"", P1075&gt;=DATE(YEAR(P1075),MONTH(P1075),1), SUMIFS($K:$K, $C:$C, C1075, $P:$P, "&gt;="&amp;DATE(YEAR(P1075),MONTH(P1075),1), $P:$P, "&lt;="&amp;EOMONTH(P1075,0))&gt;10), K1075, "")</f>
        <v/>
      </c>
      <c r="V1075" t="str">
        <f>IF(AND(P1075&lt;&gt;"", P1075&gt;=DATE(YEAR(P1075),MONTH(P1075),1), SUMIFS($K:$K, $C:$C, C1075, $P:$P, "&gt;="&amp;DATE(YEAR(P1075),MONTH(P1075),1), $P:$P, "&lt;="&amp;EOMONTH(P1075,0))&gt;10), YEAR(P1075), "")</f>
        <v/>
      </c>
      <c r="W1075" t="str">
        <f>IF(AND(P1075&lt;&gt;"", P1075&gt;=DATE(YEAR(P1075),MONTH(P1075),1), SUMIFS($K:$K, $C:$C, C1075, $P:$P, "&gt;="&amp;DATE(YEAR(P1075),MONTH(P1075),1), $P:$P, "&lt;="&amp;EOMONTH(P1075,0))&gt;10), TEXT(P1075, "MMMM"), "")</f>
        <v/>
      </c>
      <c r="X1075" t="str" cm="1">
        <f t="array" ref="X1075">IF(AND(P1075&lt;&gt;"", P1075&gt;=DATE(YEAR(P1075),MONTH(P1075),1), SUMIFS($K:$K, $C:$C, C1075, $P:$P, "&gt;="&amp;DATE(YEAR(P1075),MONTH(P1075),1), $P:$P, "&lt;="&amp;EOMONTH(P1075,0))&gt;10), _xlfn.TEXTJOIN(", ", TRUE, _xlfn._xlws.FILTER($R:$R, ($C:$C=C1075) * ($P:$P&gt;=DATE(YEAR(P1075),MONTH(P1075),1)) * ($P:$P&lt;=EOMONTH(P1075,0)))), "")</f>
        <v/>
      </c>
      <c r="Y1075" t="str" cm="1">
        <f t="array" ref="Y1075">IF(AND(P1075&lt;&gt;"", P1075&gt;=DATE(YEAR(P1075),MONTH(P1075),1), SUMIFS($K:$K, $C:$C, C1075, $P:$P, "&gt;="&amp;DATE(YEAR(P1075),MONTH(P1075),1), $P:$P, "&lt;="&amp;EOMONTH(P1075,0))&gt;10), _xlfn.TEXTJOIN(", ", TRUE, _xlfn._xlws.FILTER($S:$S, ($C:$C=C1075) * ($P:$P&gt;=DATE(YEAR(P1075),MONTH(P1075),1)) * ($P:$P&lt;=EOMONTH(P1075,0)))), "")</f>
        <v/>
      </c>
    </row>
    <row r="1076" spans="1:25" x14ac:dyDescent="0.25">
      <c r="A1076" s="83">
        <v>1069</v>
      </c>
      <c r="B1076" s="111" t="s">
        <v>26038</v>
      </c>
      <c r="C1076" s="159" t="str">
        <f>_xlfn.XLOOKUP(D1076,[1]!Data[CEDULA],[1]!Data[Nombre Completo],"No Existe",0,1)</f>
        <v>DAYLIZ DEL CARMEN BOLAÑO GALVIZ</v>
      </c>
      <c r="D1076" s="162">
        <v>1143434155</v>
      </c>
      <c r="E1076" s="139">
        <f>IFERROR(_xlfn.NUMBERVALUE(Data[[#This Row],[CEDULA ]],",","."),_xlfn.NUMBERVALUE(Data[[#This Row],[CEDULA ]],".",","))</f>
        <v>1143434155</v>
      </c>
      <c r="F1076" s="139" t="str">
        <f>_xlfn.XLOOKUP(E1076,[1]!Data[CEDULA],[1]!Data[CARGO],"No Existe",0,1)</f>
        <v>AUXILIAR</v>
      </c>
      <c r="G1076" s="11" t="str">
        <f>_xlfn.XLOOKUP(E1076,[1]!Data[CEDULA],[1]!Data[EMPRESA DONDE PRESTA SERVICIO],"No Existe",0,1)</f>
        <v>COMFAMILIAR ATLANTICO</v>
      </c>
      <c r="H1076" s="11" t="str">
        <f>_xlfn.XLOOKUP(E1076,[1]!Data[CEDULA],[1]!Data[UBICACIÓN],"No Existe",0,1)</f>
        <v>PROMOCION Y COMUNICACIONES</v>
      </c>
      <c r="I1076" s="11" t="s">
        <v>25911</v>
      </c>
      <c r="J1076" s="111" t="str">
        <f>UPPER(TEXT(Data[[#This Row],[F. INICIO]],"mmmm"))</f>
        <v>ABRIL</v>
      </c>
      <c r="K1076" s="13">
        <v>1</v>
      </c>
      <c r="L1076" s="11" t="s">
        <v>5</v>
      </c>
      <c r="M1076" s="11" t="s">
        <v>25630</v>
      </c>
      <c r="N1076" s="141" t="str">
        <f>_xlfn.XLOOKUP(D1076,[1]!Data[CEDULA],[1]!Data[EPS/SURA],"No Existe",0,1)</f>
        <v>SALUD TOTAL</v>
      </c>
      <c r="O1076" s="5">
        <f>YEAR(Data[[#This Row],[F. INICIO]])</f>
        <v>2016</v>
      </c>
      <c r="P1076" s="26">
        <v>42473</v>
      </c>
      <c r="Q1076" s="7">
        <v>42473</v>
      </c>
      <c r="R1076" s="11" t="s">
        <v>55</v>
      </c>
      <c r="S1076" s="92" t="str">
        <f>IF(Data[[#This Row],[TIPO DE INCAPACIDAD]]="LICENCIA DE PATERNIDAD","Licencia de paternidad",IF(Data[[#This Row],[TIPO DE INCAPACIDAD]]="LICENCIA DE LUTO","Licencia de Luto",_xlfn.IFNA(VLOOKUP(R1076,'CIE-10 PARA RIPS'!$A$6:B14241,2,0),"No especificado")))</f>
        <v>Gastritis, no especificada</v>
      </c>
      <c r="T1076" t="str">
        <f>IF(P1076&lt;&gt;"", IF(P1076&gt;0, IF(P1076&lt;=DATE(YEAR(P1076),MONTH(P1076),DAY(P1076)), IF(P1076&gt;=DATE(YEAR(P1076),MONTH(P1076),1), IF(K1076&gt;10, C1076, IF(SUMIFS($K:$K, $C:$C, C1076, $P:$P, "&gt;="&amp;DATE(YEAR(P1076),MONTH(P1076),1), $P:$P, "&lt;="&amp;EOMONTH(P1076,0))&gt;10, C1076, "")), ""))), "")</f>
        <v/>
      </c>
      <c r="U1076" t="str">
        <f>IF(AND(P1076&lt;&gt;"", P1076&gt;=DATE(YEAR(P1076),MONTH(P1076),1), SUMIFS($K:$K, $C:$C, C1076, $P:$P, "&gt;="&amp;DATE(YEAR(P1076),MONTH(P1076),1), $P:$P, "&lt;="&amp;EOMONTH(P1076,0))&gt;10), K1076, "")</f>
        <v/>
      </c>
      <c r="V1076" t="str">
        <f>IF(AND(P1076&lt;&gt;"", P1076&gt;=DATE(YEAR(P1076),MONTH(P1076),1), SUMIFS($K:$K, $C:$C, C1076, $P:$P, "&gt;="&amp;DATE(YEAR(P1076),MONTH(P1076),1), $P:$P, "&lt;="&amp;EOMONTH(P1076,0))&gt;10), YEAR(P1076), "")</f>
        <v/>
      </c>
      <c r="W1076" t="str">
        <f>IF(AND(P1076&lt;&gt;"", P1076&gt;=DATE(YEAR(P1076),MONTH(P1076),1), SUMIFS($K:$K, $C:$C, C1076, $P:$P, "&gt;="&amp;DATE(YEAR(P1076),MONTH(P1076),1), $P:$P, "&lt;="&amp;EOMONTH(P1076,0))&gt;10), TEXT(P1076, "MMMM"), "")</f>
        <v/>
      </c>
      <c r="X1076" t="str" cm="1">
        <f t="array" ref="X1076">IF(AND(P1076&lt;&gt;"", P1076&gt;=DATE(YEAR(P1076),MONTH(P1076),1), SUMIFS($K:$K, $C:$C, C1076, $P:$P, "&gt;="&amp;DATE(YEAR(P1076),MONTH(P1076),1), $P:$P, "&lt;="&amp;EOMONTH(P1076,0))&gt;10), _xlfn.TEXTJOIN(", ", TRUE, _xlfn._xlws.FILTER($R:$R, ($C:$C=C1076) * ($P:$P&gt;=DATE(YEAR(P1076),MONTH(P1076),1)) * ($P:$P&lt;=EOMONTH(P1076,0)))), "")</f>
        <v/>
      </c>
      <c r="Y1076" t="str" cm="1">
        <f t="array" ref="Y1076">IF(AND(P1076&lt;&gt;"", P1076&gt;=DATE(YEAR(P1076),MONTH(P1076),1), SUMIFS($K:$K, $C:$C, C1076, $P:$P, "&gt;="&amp;DATE(YEAR(P1076),MONTH(P1076),1), $P:$P, "&lt;="&amp;EOMONTH(P1076,0))&gt;10), _xlfn.TEXTJOIN(", ", TRUE, _xlfn._xlws.FILTER($S:$S, ($C:$C=C1076) * ($P:$P&gt;=DATE(YEAR(P1076),MONTH(P1076),1)) * ($P:$P&lt;=EOMONTH(P1076,0)))), "")</f>
        <v/>
      </c>
    </row>
    <row r="1077" spans="1:25" x14ac:dyDescent="0.25">
      <c r="A1077" s="83">
        <v>1070</v>
      </c>
      <c r="B1077" s="111" t="s">
        <v>26038</v>
      </c>
      <c r="C1077" s="159" t="str">
        <f>_xlfn.XLOOKUP(D1077,[1]!Data[CEDULA],[1]!Data[Nombre Completo],"No Existe",0,1)</f>
        <v>AMANDA LUCIA MOLINA MOLINA</v>
      </c>
      <c r="D1077" s="162">
        <v>22510033</v>
      </c>
      <c r="E1077" s="139">
        <f>IFERROR(_xlfn.NUMBERVALUE(Data[[#This Row],[CEDULA ]],",","."),_xlfn.NUMBERVALUE(Data[[#This Row],[CEDULA ]],".",","))</f>
        <v>22510033</v>
      </c>
      <c r="F1077" s="139" t="str">
        <f>_xlfn.XLOOKUP(E1077,[1]!Data[CEDULA],[1]!Data[CARGO],"No Existe",0,1)</f>
        <v>SUPERNUMERARIO(A)</v>
      </c>
      <c r="G1077" s="11" t="str">
        <f>_xlfn.XLOOKUP(E1077,[1]!Data[CEDULA],[1]!Data[EMPRESA DONDE PRESTA SERVICIO],"No Existe",0,1)</f>
        <v>COMFAMILIAR ATLANTICO</v>
      </c>
      <c r="H1077" s="11" t="str">
        <f>_xlfn.XLOOKUP(E1077,[1]!Data[CEDULA],[1]!Data[UBICACIÓN],"No Existe",0,1)</f>
        <v>TURIPANA</v>
      </c>
      <c r="I1077" s="11" t="s">
        <v>25911</v>
      </c>
      <c r="J1077" s="111" t="str">
        <f>UPPER(TEXT(Data[[#This Row],[F. INICIO]],"mmmm"))</f>
        <v>ABRIL</v>
      </c>
      <c r="K1077" s="13">
        <v>2</v>
      </c>
      <c r="L1077" s="11" t="s">
        <v>5</v>
      </c>
      <c r="M1077" s="11" t="s">
        <v>25630</v>
      </c>
      <c r="N1077" s="141" t="str">
        <f>_xlfn.XLOOKUP(D1077,[1]!Data[CEDULA],[1]!Data[EPS/SURA],"No Existe",0,1)</f>
        <v>SALUD TOTAL</v>
      </c>
      <c r="O1077" s="5">
        <f>YEAR(Data[[#This Row],[F. INICIO]])</f>
        <v>2016</v>
      </c>
      <c r="P1077" s="26">
        <v>42472</v>
      </c>
      <c r="Q1077" s="7">
        <v>42473</v>
      </c>
      <c r="R1077" s="11" t="s">
        <v>7576</v>
      </c>
      <c r="S1077" s="92" t="str">
        <f>IF(Data[[#This Row],[TIPO DE INCAPACIDAD]]="LICENCIA DE PATERNIDAD","Licencia de paternidad",IF(Data[[#This Row],[TIPO DE INCAPACIDAD]]="LICENCIA DE LUTO","Licencia de Luto",_xlfn.IFNA(VLOOKUP(R1077,'CIE-10 PARA RIPS'!$A$6:B14242,2,0),"No especificado")))</f>
        <v>Neuralgia y neuritis, no especificadas</v>
      </c>
      <c r="T1077" t="str">
        <f>IF(P1077&lt;&gt;"", IF(P1077&gt;0, IF(P1077&lt;=DATE(YEAR(P1077),MONTH(P1077),DAY(P1077)), IF(P1077&gt;=DATE(YEAR(P1077),MONTH(P1077),1), IF(K1077&gt;10, C1077, IF(SUMIFS($K:$K, $C:$C, C1077, $P:$P, "&gt;="&amp;DATE(YEAR(P1077),MONTH(P1077),1), $P:$P, "&lt;="&amp;EOMONTH(P1077,0))&gt;10, C1077, "")), ""))), "")</f>
        <v/>
      </c>
      <c r="U1077" t="str">
        <f>IF(AND(P1077&lt;&gt;"", P1077&gt;=DATE(YEAR(P1077),MONTH(P1077),1), SUMIFS($K:$K, $C:$C, C1077, $P:$P, "&gt;="&amp;DATE(YEAR(P1077),MONTH(P1077),1), $P:$P, "&lt;="&amp;EOMONTH(P1077,0))&gt;10), K1077, "")</f>
        <v/>
      </c>
      <c r="V1077" t="str">
        <f>IF(AND(P1077&lt;&gt;"", P1077&gt;=DATE(YEAR(P1077),MONTH(P1077),1), SUMIFS($K:$K, $C:$C, C1077, $P:$P, "&gt;="&amp;DATE(YEAR(P1077),MONTH(P1077),1), $P:$P, "&lt;="&amp;EOMONTH(P1077,0))&gt;10), YEAR(P1077), "")</f>
        <v/>
      </c>
      <c r="W1077" t="str">
        <f>IF(AND(P1077&lt;&gt;"", P1077&gt;=DATE(YEAR(P1077),MONTH(P1077),1), SUMIFS($K:$K, $C:$C, C1077, $P:$P, "&gt;="&amp;DATE(YEAR(P1077),MONTH(P1077),1), $P:$P, "&lt;="&amp;EOMONTH(P1077,0))&gt;10), TEXT(P1077, "MMMM"), "")</f>
        <v/>
      </c>
      <c r="X1077" t="str" cm="1">
        <f t="array" ref="X1077">IF(AND(P1077&lt;&gt;"", P1077&gt;=DATE(YEAR(P1077),MONTH(P1077),1), SUMIFS($K:$K, $C:$C, C1077, $P:$P, "&gt;="&amp;DATE(YEAR(P1077),MONTH(P1077),1), $P:$P, "&lt;="&amp;EOMONTH(P1077,0))&gt;10), _xlfn.TEXTJOIN(", ", TRUE, _xlfn._xlws.FILTER($R:$R, ($C:$C=C1077) * ($P:$P&gt;=DATE(YEAR(P1077),MONTH(P1077),1)) * ($P:$P&lt;=EOMONTH(P1077,0)))), "")</f>
        <v/>
      </c>
      <c r="Y1077" t="str" cm="1">
        <f t="array" ref="Y1077">IF(AND(P1077&lt;&gt;"", P1077&gt;=DATE(YEAR(P1077),MONTH(P1077),1), SUMIFS($K:$K, $C:$C, C1077, $P:$P, "&gt;="&amp;DATE(YEAR(P1077),MONTH(P1077),1), $P:$P, "&lt;="&amp;EOMONTH(P1077,0))&gt;10), _xlfn.TEXTJOIN(", ", TRUE, _xlfn._xlws.FILTER($S:$S, ($C:$C=C1077) * ($P:$P&gt;=DATE(YEAR(P1077),MONTH(P1077),1)) * ($P:$P&lt;=EOMONTH(P1077,0)))), "")</f>
        <v/>
      </c>
    </row>
    <row r="1078" spans="1:25" x14ac:dyDescent="0.25">
      <c r="A1078" s="83">
        <v>1071</v>
      </c>
      <c r="B1078" s="111" t="s">
        <v>26038</v>
      </c>
      <c r="C1078" s="159" t="str">
        <f>_xlfn.XLOOKUP(D1078,[1]!Data[CEDULA],[1]!Data[Nombre Completo],"No Existe",0,1)</f>
        <v>ANDREA PATRICIA AGUIRRE ARAMBULA</v>
      </c>
      <c r="D1078" s="162">
        <v>1129576507</v>
      </c>
      <c r="E1078" s="139">
        <f>IFERROR(_xlfn.NUMBERVALUE(Data[[#This Row],[CEDULA ]],",","."),_xlfn.NUMBERVALUE(Data[[#This Row],[CEDULA ]],".",","))</f>
        <v>1129576507</v>
      </c>
      <c r="F1078" s="139" t="str">
        <f>_xlfn.XLOOKUP(E1078,[1]!Data[CEDULA],[1]!Data[CARGO],"No Existe",0,1)</f>
        <v>SUPERNUMERARIO(A)</v>
      </c>
      <c r="G1078" s="11" t="str">
        <f>_xlfn.XLOOKUP(E1078,[1]!Data[CEDULA],[1]!Data[EMPRESA DONDE PRESTA SERVICIO],"No Existe",0,1)</f>
        <v>COMFAMILIAR ATLANTICO</v>
      </c>
      <c r="H1078" s="11" t="str">
        <f>_xlfn.XLOOKUP(E1078,[1]!Data[CEDULA],[1]!Data[UBICACIÓN],"No Existe",0,1)</f>
        <v>SEDE NORTE</v>
      </c>
      <c r="I1078" s="11" t="s">
        <v>25911</v>
      </c>
      <c r="J1078" s="111" t="str">
        <f>UPPER(TEXT(Data[[#This Row],[F. INICIO]],"mmmm"))</f>
        <v>ABRIL</v>
      </c>
      <c r="K1078" s="13">
        <v>2</v>
      </c>
      <c r="L1078" s="11" t="s">
        <v>5</v>
      </c>
      <c r="M1078" s="11" t="s">
        <v>25630</v>
      </c>
      <c r="N1078" s="141" t="str">
        <f>_xlfn.XLOOKUP(D1078,[1]!Data[CEDULA],[1]!Data[EPS/SURA],"No Existe",0,1)</f>
        <v>EPS/SURA</v>
      </c>
      <c r="O1078" s="5">
        <f>YEAR(Data[[#This Row],[F. INICIO]])</f>
        <v>2016</v>
      </c>
      <c r="P1078" s="26">
        <v>42472</v>
      </c>
      <c r="Q1078" s="7">
        <v>42473</v>
      </c>
      <c r="R1078" s="11" t="s">
        <v>5597</v>
      </c>
      <c r="S1078" s="92" t="str">
        <f>IF(Data[[#This Row],[TIPO DE INCAPACIDAD]]="LICENCIA DE PATERNIDAD","Licencia de paternidad",IF(Data[[#This Row],[TIPO DE INCAPACIDAD]]="LICENCIA DE LUTO","Licencia de Luto",_xlfn.IFNA(VLOOKUP(R1078,'CIE-10 PARA RIPS'!$A$6:B14243,2,0),"No especificado")))</f>
        <v>Otros dolores abdominales y los no especificados</v>
      </c>
      <c r="T1078" t="str">
        <f>IF(P1078&lt;&gt;"", IF(P1078&gt;0, IF(P1078&lt;=DATE(YEAR(P1078),MONTH(P1078),DAY(P1078)), IF(P1078&gt;=DATE(YEAR(P1078),MONTH(P1078),1), IF(K1078&gt;10, C1078, IF(SUMIFS($K:$K, $C:$C, C1078, $P:$P, "&gt;="&amp;DATE(YEAR(P1078),MONTH(P1078),1), $P:$P, "&lt;="&amp;EOMONTH(P1078,0))&gt;10, C1078, "")), ""))), "")</f>
        <v/>
      </c>
      <c r="U1078" t="str">
        <f>IF(AND(P1078&lt;&gt;"", P1078&gt;=DATE(YEAR(P1078),MONTH(P1078),1), SUMIFS($K:$K, $C:$C, C1078, $P:$P, "&gt;="&amp;DATE(YEAR(P1078),MONTH(P1078),1), $P:$P, "&lt;="&amp;EOMONTH(P1078,0))&gt;10), K1078, "")</f>
        <v/>
      </c>
      <c r="V1078" t="str">
        <f>IF(AND(P1078&lt;&gt;"", P1078&gt;=DATE(YEAR(P1078),MONTH(P1078),1), SUMIFS($K:$K, $C:$C, C1078, $P:$P, "&gt;="&amp;DATE(YEAR(P1078),MONTH(P1078),1), $P:$P, "&lt;="&amp;EOMONTH(P1078,0))&gt;10), YEAR(P1078), "")</f>
        <v/>
      </c>
      <c r="W1078" t="str">
        <f>IF(AND(P1078&lt;&gt;"", P1078&gt;=DATE(YEAR(P1078),MONTH(P1078),1), SUMIFS($K:$K, $C:$C, C1078, $P:$P, "&gt;="&amp;DATE(YEAR(P1078),MONTH(P1078),1), $P:$P, "&lt;="&amp;EOMONTH(P1078,0))&gt;10), TEXT(P1078, "MMMM"), "")</f>
        <v/>
      </c>
      <c r="X1078" t="str" cm="1">
        <f t="array" ref="X1078">IF(AND(P1078&lt;&gt;"", P1078&gt;=DATE(YEAR(P1078),MONTH(P1078),1), SUMIFS($K:$K, $C:$C, C1078, $P:$P, "&gt;="&amp;DATE(YEAR(P1078),MONTH(P1078),1), $P:$P, "&lt;="&amp;EOMONTH(P1078,0))&gt;10), _xlfn.TEXTJOIN(", ", TRUE, _xlfn._xlws.FILTER($R:$R, ($C:$C=C1078) * ($P:$P&gt;=DATE(YEAR(P1078),MONTH(P1078),1)) * ($P:$P&lt;=EOMONTH(P1078,0)))), "")</f>
        <v/>
      </c>
      <c r="Y1078" t="str" cm="1">
        <f t="array" ref="Y1078">IF(AND(P1078&lt;&gt;"", P1078&gt;=DATE(YEAR(P1078),MONTH(P1078),1), SUMIFS($K:$K, $C:$C, C1078, $P:$P, "&gt;="&amp;DATE(YEAR(P1078),MONTH(P1078),1), $P:$P, "&lt;="&amp;EOMONTH(P1078,0))&gt;10), _xlfn.TEXTJOIN(", ", TRUE, _xlfn._xlws.FILTER($S:$S, ($C:$C=C1078) * ($P:$P&gt;=DATE(YEAR(P1078),MONTH(P1078),1)) * ($P:$P&lt;=EOMONTH(P1078,0)))), "")</f>
        <v/>
      </c>
    </row>
    <row r="1079" spans="1:25" x14ac:dyDescent="0.25">
      <c r="A1079" s="83">
        <v>1072</v>
      </c>
      <c r="B1079" s="111" t="s">
        <v>26038</v>
      </c>
      <c r="C1079" s="159" t="str">
        <f>_xlfn.XLOOKUP(D1079,[1]!Data[CEDULA],[1]!Data[Nombre Completo],"No Existe",0,1)</f>
        <v>MISAEL ENRIQUE MEJIA PEREIRA</v>
      </c>
      <c r="D1079" s="162">
        <v>72310435</v>
      </c>
      <c r="E1079" s="139">
        <f>IFERROR(_xlfn.NUMBERVALUE(Data[[#This Row],[CEDULA ]],",","."),_xlfn.NUMBERVALUE(Data[[#This Row],[CEDULA ]],".",","))</f>
        <v>72310435</v>
      </c>
      <c r="F1079" s="139" t="str">
        <f>_xlfn.XLOOKUP(E1079,[1]!Data[CEDULA],[1]!Data[CARGO],"No Existe",0,1)</f>
        <v>SUPERNUMERARIO(A)</v>
      </c>
      <c r="G1079" s="11" t="str">
        <f>_xlfn.XLOOKUP(E1079,[1]!Data[CEDULA],[1]!Data[EMPRESA DONDE PRESTA SERVICIO],"No Existe",0,1)</f>
        <v>COMFAMILIAR ATLANTICO</v>
      </c>
      <c r="H1079" s="11" t="str">
        <f>_xlfn.XLOOKUP(E1079,[1]!Data[CEDULA],[1]!Data[UBICACIÓN],"No Existe",0,1)</f>
        <v>SEDE NORTE</v>
      </c>
      <c r="I1079" s="11" t="s">
        <v>25912</v>
      </c>
      <c r="J1079" s="111" t="str">
        <f>UPPER(TEXT(Data[[#This Row],[F. INICIO]],"mmmm"))</f>
        <v>ABRIL</v>
      </c>
      <c r="K1079" s="13">
        <v>2</v>
      </c>
      <c r="L1079" s="11" t="s">
        <v>5</v>
      </c>
      <c r="M1079" s="11" t="s">
        <v>25630</v>
      </c>
      <c r="N1079" s="141" t="str">
        <f>_xlfn.XLOOKUP(D1079,[1]!Data[CEDULA],[1]!Data[EPS/SURA],"No Existe",0,1)</f>
        <v>EPS/SURA</v>
      </c>
      <c r="O1079" s="5">
        <f>YEAR(Data[[#This Row],[F. INICIO]])</f>
        <v>2016</v>
      </c>
      <c r="P1079" s="26">
        <v>42469</v>
      </c>
      <c r="Q1079" s="7">
        <v>42470</v>
      </c>
      <c r="R1079" s="11" t="s">
        <v>7825</v>
      </c>
      <c r="S1079" s="92" t="str">
        <f>IF(Data[[#This Row],[TIPO DE INCAPACIDAD]]="LICENCIA DE PATERNIDAD","Licencia de paternidad",IF(Data[[#This Row],[TIPO DE INCAPACIDAD]]="LICENCIA DE LUTO","Licencia de Luto",_xlfn.IFNA(VLOOKUP(R1079,'CIE-10 PARA RIPS'!$A$6:B14244,2,0),"No especificado")))</f>
        <v>Otros trastornos internos de la rodilla</v>
      </c>
      <c r="T1079" t="str">
        <f>IF(P1079&lt;&gt;"", IF(P1079&gt;0, IF(P1079&lt;=DATE(YEAR(P1079),MONTH(P1079),DAY(P1079)), IF(P1079&gt;=DATE(YEAR(P1079),MONTH(P1079),1), IF(K1079&gt;10, C1079, IF(SUMIFS($K:$K, $C:$C, C1079, $P:$P, "&gt;="&amp;DATE(YEAR(P1079),MONTH(P1079),1), $P:$P, "&lt;="&amp;EOMONTH(P1079,0))&gt;10, C1079, "")), ""))), "")</f>
        <v/>
      </c>
      <c r="U1079" t="str">
        <f>IF(AND(P1079&lt;&gt;"", P1079&gt;=DATE(YEAR(P1079),MONTH(P1079),1), SUMIFS($K:$K, $C:$C, C1079, $P:$P, "&gt;="&amp;DATE(YEAR(P1079),MONTH(P1079),1), $P:$P, "&lt;="&amp;EOMONTH(P1079,0))&gt;10), K1079, "")</f>
        <v/>
      </c>
      <c r="V1079" t="str">
        <f>IF(AND(P1079&lt;&gt;"", P1079&gt;=DATE(YEAR(P1079),MONTH(P1079),1), SUMIFS($K:$K, $C:$C, C1079, $P:$P, "&gt;="&amp;DATE(YEAR(P1079),MONTH(P1079),1), $P:$P, "&lt;="&amp;EOMONTH(P1079,0))&gt;10), YEAR(P1079), "")</f>
        <v/>
      </c>
      <c r="W1079" t="str">
        <f>IF(AND(P1079&lt;&gt;"", P1079&gt;=DATE(YEAR(P1079),MONTH(P1079),1), SUMIFS($K:$K, $C:$C, C1079, $P:$P, "&gt;="&amp;DATE(YEAR(P1079),MONTH(P1079),1), $P:$P, "&lt;="&amp;EOMONTH(P1079,0))&gt;10), TEXT(P1079, "MMMM"), "")</f>
        <v/>
      </c>
      <c r="X1079" t="str" cm="1">
        <f t="array" ref="X1079">IF(AND(P1079&lt;&gt;"", P1079&gt;=DATE(YEAR(P1079),MONTH(P1079),1), SUMIFS($K:$K, $C:$C, C1079, $P:$P, "&gt;="&amp;DATE(YEAR(P1079),MONTH(P1079),1), $P:$P, "&lt;="&amp;EOMONTH(P1079,0))&gt;10), _xlfn.TEXTJOIN(", ", TRUE, _xlfn._xlws.FILTER($R:$R, ($C:$C=C1079) * ($P:$P&gt;=DATE(YEAR(P1079),MONTH(P1079),1)) * ($P:$P&lt;=EOMONTH(P1079,0)))), "")</f>
        <v/>
      </c>
      <c r="Y1079" t="str" cm="1">
        <f t="array" ref="Y1079">IF(AND(P1079&lt;&gt;"", P1079&gt;=DATE(YEAR(P1079),MONTH(P1079),1), SUMIFS($K:$K, $C:$C, C1079, $P:$P, "&gt;="&amp;DATE(YEAR(P1079),MONTH(P1079),1), $P:$P, "&lt;="&amp;EOMONTH(P1079,0))&gt;10), _xlfn.TEXTJOIN(", ", TRUE, _xlfn._xlws.FILTER($S:$S, ($C:$C=C1079) * ($P:$P&gt;=DATE(YEAR(P1079),MONTH(P1079),1)) * ($P:$P&lt;=EOMONTH(P1079,0)))), "")</f>
        <v/>
      </c>
    </row>
    <row r="1080" spans="1:25" x14ac:dyDescent="0.25">
      <c r="A1080" s="83">
        <v>1073</v>
      </c>
      <c r="B1080" s="111" t="s">
        <v>26038</v>
      </c>
      <c r="C1080" s="159" t="str">
        <f>_xlfn.XLOOKUP(D1080,[1]!Data[CEDULA],[1]!Data[Nombre Completo],"No Existe",0,1)</f>
        <v>CLARIBEL  TARRAS CALLE</v>
      </c>
      <c r="D1080" s="162">
        <v>22650493</v>
      </c>
      <c r="E1080" s="139">
        <f>IFERROR(_xlfn.NUMBERVALUE(Data[[#This Row],[CEDULA ]],",","."),_xlfn.NUMBERVALUE(Data[[#This Row],[CEDULA ]],".",","))</f>
        <v>22650493</v>
      </c>
      <c r="F1080" s="139" t="str">
        <f>_xlfn.XLOOKUP(E1080,[1]!Data[CEDULA],[1]!Data[CARGO],"No Existe",0,1)</f>
        <v>SUPERNUMERARIO(A)</v>
      </c>
      <c r="G1080" s="11" t="str">
        <f>_xlfn.XLOOKUP(E1080,[1]!Data[CEDULA],[1]!Data[EMPRESA DONDE PRESTA SERVICIO],"No Existe",0,1)</f>
        <v>COMFAMILIAR ATLANTICO</v>
      </c>
      <c r="H1080" s="11" t="str">
        <f>_xlfn.XLOOKUP(E1080,[1]!Data[CEDULA],[1]!Data[UBICACIÓN],"No Existe",0,1)</f>
        <v>SEDE NORTE</v>
      </c>
      <c r="I1080" s="11" t="s">
        <v>25911</v>
      </c>
      <c r="J1080" s="111" t="str">
        <f>UPPER(TEXT(Data[[#This Row],[F. INICIO]],"mmmm"))</f>
        <v>ABRIL</v>
      </c>
      <c r="K1080" s="13">
        <v>2</v>
      </c>
      <c r="L1080" s="11" t="s">
        <v>5</v>
      </c>
      <c r="M1080" s="11" t="s">
        <v>25630</v>
      </c>
      <c r="N1080" s="141" t="str">
        <f>_xlfn.XLOOKUP(D1080,[1]!Data[CEDULA],[1]!Data[EPS/SURA],"No Existe",0,1)</f>
        <v>EPS/SURA</v>
      </c>
      <c r="O1080" s="5">
        <f>YEAR(Data[[#This Row],[F. INICIO]])</f>
        <v>2016</v>
      </c>
      <c r="P1080" s="26">
        <v>42469</v>
      </c>
      <c r="Q1080" s="7">
        <v>42470</v>
      </c>
      <c r="R1080" s="11" t="s">
        <v>4777</v>
      </c>
      <c r="S1080" s="92" t="str">
        <f>IF(Data[[#This Row],[TIPO DE INCAPACIDAD]]="LICENCIA DE PATERNIDAD","Licencia de paternidad",IF(Data[[#This Row],[TIPO DE INCAPACIDAD]]="LICENCIA DE LUTO","Licencia de Luto",_xlfn.IFNA(VLOOKUP(R1080,'CIE-10 PARA RIPS'!$A$6:B14245,2,0),"No especificado")))</f>
        <v>Contusion del tobillo</v>
      </c>
      <c r="T1080" t="str">
        <f>IF(P1080&lt;&gt;"", IF(P1080&gt;0, IF(P1080&lt;=DATE(YEAR(P1080),MONTH(P1080),DAY(P1080)), IF(P1080&gt;=DATE(YEAR(P1080),MONTH(P1080),1), IF(K1080&gt;10, C1080, IF(SUMIFS($K:$K, $C:$C, C1080, $P:$P, "&gt;="&amp;DATE(YEAR(P1080),MONTH(P1080),1), $P:$P, "&lt;="&amp;EOMONTH(P1080,0))&gt;10, C1080, "")), ""))), "")</f>
        <v/>
      </c>
      <c r="U1080" t="str">
        <f>IF(AND(P1080&lt;&gt;"", P1080&gt;=DATE(YEAR(P1080),MONTH(P1080),1), SUMIFS($K:$K, $C:$C, C1080, $P:$P, "&gt;="&amp;DATE(YEAR(P1080),MONTH(P1080),1), $P:$P, "&lt;="&amp;EOMONTH(P1080,0))&gt;10), K1080, "")</f>
        <v/>
      </c>
      <c r="V1080" t="str">
        <f>IF(AND(P1080&lt;&gt;"", P1080&gt;=DATE(YEAR(P1080),MONTH(P1080),1), SUMIFS($K:$K, $C:$C, C1080, $P:$P, "&gt;="&amp;DATE(YEAR(P1080),MONTH(P1080),1), $P:$P, "&lt;="&amp;EOMONTH(P1080,0))&gt;10), YEAR(P1080), "")</f>
        <v/>
      </c>
      <c r="W1080" t="str">
        <f>IF(AND(P1080&lt;&gt;"", P1080&gt;=DATE(YEAR(P1080),MONTH(P1080),1), SUMIFS($K:$K, $C:$C, C1080, $P:$P, "&gt;="&amp;DATE(YEAR(P1080),MONTH(P1080),1), $P:$P, "&lt;="&amp;EOMONTH(P1080,0))&gt;10), TEXT(P1080, "MMMM"), "")</f>
        <v/>
      </c>
      <c r="X1080" t="str" cm="1">
        <f t="array" ref="X1080">IF(AND(P1080&lt;&gt;"", P1080&gt;=DATE(YEAR(P1080),MONTH(P1080),1), SUMIFS($K:$K, $C:$C, C1080, $P:$P, "&gt;="&amp;DATE(YEAR(P1080),MONTH(P1080),1), $P:$P, "&lt;="&amp;EOMONTH(P1080,0))&gt;10), _xlfn.TEXTJOIN(", ", TRUE, _xlfn._xlws.FILTER($R:$R, ($C:$C=C1080) * ($P:$P&gt;=DATE(YEAR(P1080),MONTH(P1080),1)) * ($P:$P&lt;=EOMONTH(P1080,0)))), "")</f>
        <v/>
      </c>
      <c r="Y1080" t="str" cm="1">
        <f t="array" ref="Y1080">IF(AND(P1080&lt;&gt;"", P1080&gt;=DATE(YEAR(P1080),MONTH(P1080),1), SUMIFS($K:$K, $C:$C, C1080, $P:$P, "&gt;="&amp;DATE(YEAR(P1080),MONTH(P1080),1), $P:$P, "&lt;="&amp;EOMONTH(P1080,0))&gt;10), _xlfn.TEXTJOIN(", ", TRUE, _xlfn._xlws.FILTER($S:$S, ($C:$C=C1080) * ($P:$P&gt;=DATE(YEAR(P1080),MONTH(P1080),1)) * ($P:$P&lt;=EOMONTH(P1080,0)))), "")</f>
        <v/>
      </c>
    </row>
    <row r="1081" spans="1:25" ht="45" x14ac:dyDescent="0.25">
      <c r="A1081" s="83">
        <v>1074</v>
      </c>
      <c r="B1081" s="111" t="s">
        <v>26038</v>
      </c>
      <c r="C1081" s="159" t="str">
        <f>_xlfn.XLOOKUP(D1081,[1]!Data[CEDULA],[1]!Data[Nombre Completo],"No Existe",0,1)</f>
        <v>JAVIER ALFONSO MEJIA MARTINEZ</v>
      </c>
      <c r="D1081" s="162">
        <v>72314183</v>
      </c>
      <c r="E1081" s="139">
        <f>IFERROR(_xlfn.NUMBERVALUE(Data[[#This Row],[CEDULA ]],",","."),_xlfn.NUMBERVALUE(Data[[#This Row],[CEDULA ]],".",","))</f>
        <v>72314183</v>
      </c>
      <c r="F1081" s="139" t="str">
        <f>_xlfn.XLOOKUP(E1081,[1]!Data[CEDULA],[1]!Data[CARGO],"No Existe",0,1)</f>
        <v>SUPERNUMERARIO(A)</v>
      </c>
      <c r="G1081" s="11" t="str">
        <f>_xlfn.XLOOKUP(E1081,[1]!Data[CEDULA],[1]!Data[EMPRESA DONDE PRESTA SERVICIO],"No Existe",0,1)</f>
        <v>COMFAMILIAR ATLANTICO</v>
      </c>
      <c r="H1081" s="11" t="str">
        <f>_xlfn.XLOOKUP(E1081,[1]!Data[CEDULA],[1]!Data[UBICACIÓN],"No Existe",0,1)</f>
        <v>CENTRO RECREACIONAL CLL 48</v>
      </c>
      <c r="I1081" s="11" t="s">
        <v>25912</v>
      </c>
      <c r="J1081" s="111" t="str">
        <f>UPPER(TEXT(Data[[#This Row],[F. INICIO]],"mmmm"))</f>
        <v>ABRIL</v>
      </c>
      <c r="K1081" s="13">
        <v>2</v>
      </c>
      <c r="L1081" s="11" t="s">
        <v>5</v>
      </c>
      <c r="M1081" s="11" t="s">
        <v>25630</v>
      </c>
      <c r="N1081" s="141" t="str">
        <f>_xlfn.XLOOKUP(D1081,[1]!Data[CEDULA],[1]!Data[EPS/SURA],"No Existe",0,1)</f>
        <v>SALUD TOTAL</v>
      </c>
      <c r="O1081" s="5">
        <f>YEAR(Data[[#This Row],[F. INICIO]])</f>
        <v>2016</v>
      </c>
      <c r="P1081" s="26">
        <v>42467</v>
      </c>
      <c r="Q1081" s="7">
        <v>42468</v>
      </c>
      <c r="R1081" s="11" t="s">
        <v>4643</v>
      </c>
      <c r="S1081" s="92" t="str">
        <f>IF(Data[[#This Row],[TIPO DE INCAPACIDAD]]="LICENCIA DE PATERNIDAD","Licencia de paternidad",IF(Data[[#This Row],[TIPO DE INCAPACIDAD]]="LICENCIA DE LUTO","Licencia de Luto",_xlfn.IFNA(VLOOKUP(R1081,'CIE-10 PARA RIPS'!$A$6:B14246,2,0),"No especificado")))</f>
        <v>Luxacion, esguince o torcedura de articulacion y ligamentos no especificados de miembro inferior, nivel no especificado</v>
      </c>
      <c r="T1081" t="str">
        <f>IF(P1081&lt;&gt;"", IF(P1081&gt;0, IF(P1081&lt;=DATE(YEAR(P1081),MONTH(P1081),DAY(P1081)), IF(P1081&gt;=DATE(YEAR(P1081),MONTH(P1081),1), IF(K1081&gt;10, C1081, IF(SUMIFS($K:$K, $C:$C, C1081, $P:$P, "&gt;="&amp;DATE(YEAR(P1081),MONTH(P1081),1), $P:$P, "&lt;="&amp;EOMONTH(P1081,0))&gt;10, C1081, "")), ""))), "")</f>
        <v/>
      </c>
      <c r="U1081" t="str">
        <f>IF(AND(P1081&lt;&gt;"", P1081&gt;=DATE(YEAR(P1081),MONTH(P1081),1), SUMIFS($K:$K, $C:$C, C1081, $P:$P, "&gt;="&amp;DATE(YEAR(P1081),MONTH(P1081),1), $P:$P, "&lt;="&amp;EOMONTH(P1081,0))&gt;10), K1081, "")</f>
        <v/>
      </c>
      <c r="V1081" t="str">
        <f>IF(AND(P1081&lt;&gt;"", P1081&gt;=DATE(YEAR(P1081),MONTH(P1081),1), SUMIFS($K:$K, $C:$C, C1081, $P:$P, "&gt;="&amp;DATE(YEAR(P1081),MONTH(P1081),1), $P:$P, "&lt;="&amp;EOMONTH(P1081,0))&gt;10), YEAR(P1081), "")</f>
        <v/>
      </c>
      <c r="W1081" t="str">
        <f>IF(AND(P1081&lt;&gt;"", P1081&gt;=DATE(YEAR(P1081),MONTH(P1081),1), SUMIFS($K:$K, $C:$C, C1081, $P:$P, "&gt;="&amp;DATE(YEAR(P1081),MONTH(P1081),1), $P:$P, "&lt;="&amp;EOMONTH(P1081,0))&gt;10), TEXT(P1081, "MMMM"), "")</f>
        <v/>
      </c>
      <c r="X1081" t="str" cm="1">
        <f t="array" ref="X1081">IF(AND(P1081&lt;&gt;"", P1081&gt;=DATE(YEAR(P1081),MONTH(P1081),1), SUMIFS($K:$K, $C:$C, C1081, $P:$P, "&gt;="&amp;DATE(YEAR(P1081),MONTH(P1081),1), $P:$P, "&lt;="&amp;EOMONTH(P1081,0))&gt;10), _xlfn.TEXTJOIN(", ", TRUE, _xlfn._xlws.FILTER($R:$R, ($C:$C=C1081) * ($P:$P&gt;=DATE(YEAR(P1081),MONTH(P1081),1)) * ($P:$P&lt;=EOMONTH(P1081,0)))), "")</f>
        <v/>
      </c>
      <c r="Y1081" t="str" cm="1">
        <f t="array" ref="Y1081">IF(AND(P1081&lt;&gt;"", P1081&gt;=DATE(YEAR(P1081),MONTH(P1081),1), SUMIFS($K:$K, $C:$C, C1081, $P:$P, "&gt;="&amp;DATE(YEAR(P1081),MONTH(P1081),1), $P:$P, "&lt;="&amp;EOMONTH(P1081,0))&gt;10), _xlfn.TEXTJOIN(", ", TRUE, _xlfn._xlws.FILTER($S:$S, ($C:$C=C1081) * ($P:$P&gt;=DATE(YEAR(P1081),MONTH(P1081),1)) * ($P:$P&lt;=EOMONTH(P1081,0)))), "")</f>
        <v/>
      </c>
    </row>
    <row r="1082" spans="1:25" x14ac:dyDescent="0.25">
      <c r="A1082" s="83">
        <v>1075</v>
      </c>
      <c r="B1082" s="111" t="s">
        <v>26038</v>
      </c>
      <c r="C1082" s="159" t="str">
        <f>_xlfn.XLOOKUP(D1082,[1]!Data[CEDULA],[1]!Data[Nombre Completo],"No Existe",0,1)</f>
        <v>MILENA BEATRIZ CARDENAS PEDROZA</v>
      </c>
      <c r="D1082" s="162">
        <v>1046814743</v>
      </c>
      <c r="E1082" s="139">
        <f>IFERROR(_xlfn.NUMBERVALUE(Data[[#This Row],[CEDULA ]],",","."),_xlfn.NUMBERVALUE(Data[[#This Row],[CEDULA ]],".",","))</f>
        <v>1046814743</v>
      </c>
      <c r="F1082" s="139" t="str">
        <f>_xlfn.XLOOKUP(E1082,[1]!Data[CEDULA],[1]!Data[CARGO],"No Existe",0,1)</f>
        <v>AYUDANTE COCINA</v>
      </c>
      <c r="G1082" s="11" t="str">
        <f>_xlfn.XLOOKUP(E1082,[1]!Data[CEDULA],[1]!Data[EMPRESA DONDE PRESTA SERVICIO],"No Existe",0,1)</f>
        <v>COMFAMILIAR ATLANTICO</v>
      </c>
      <c r="H1082" s="11" t="str">
        <f>_xlfn.XLOOKUP(E1082,[1]!Data[CEDULA],[1]!Data[UBICACIÓN],"No Existe",0,1)</f>
        <v>SEDE NORTE MERCADEO</v>
      </c>
      <c r="I1082" s="11" t="s">
        <v>25911</v>
      </c>
      <c r="J1082" s="111" t="str">
        <f>UPPER(TEXT(Data[[#This Row],[F. INICIO]],"mmmm"))</f>
        <v>ABRIL</v>
      </c>
      <c r="K1082" s="13">
        <v>2</v>
      </c>
      <c r="L1082" s="11" t="s">
        <v>5</v>
      </c>
      <c r="M1082" s="11" t="s">
        <v>25630</v>
      </c>
      <c r="N1082" s="141" t="str">
        <f>_xlfn.XLOOKUP(D1082,[1]!Data[CEDULA],[1]!Data[EPS/SURA],"No Existe",0,1)</f>
        <v>NUEVA E.P.S.</v>
      </c>
      <c r="O1082" s="5">
        <f>YEAR(Data[[#This Row],[F. INICIO]])</f>
        <v>2016</v>
      </c>
      <c r="P1082" s="26">
        <v>42465</v>
      </c>
      <c r="Q1082" s="7">
        <v>42466</v>
      </c>
      <c r="R1082" s="11" t="s">
        <v>8759</v>
      </c>
      <c r="S1082" s="92" t="str">
        <f>IF(Data[[#This Row],[TIPO DE INCAPACIDAD]]="LICENCIA DE PATERNIDAD","Licencia de paternidad",IF(Data[[#This Row],[TIPO DE INCAPACIDAD]]="LICENCIA DE LUTO","Licencia de Luto",_xlfn.IFNA(VLOOKUP(R1082,'CIE-10 PARA RIPS'!$A$6:B14247,2,0),"No especificado")))</f>
        <v>Sindrome de dificultad respiratoria del adulto</v>
      </c>
      <c r="T1082" t="str">
        <f>IF(P1082&lt;&gt;"", IF(P1082&gt;0, IF(P1082&lt;=DATE(YEAR(P1082),MONTH(P1082),DAY(P1082)), IF(P1082&gt;=DATE(YEAR(P1082),MONTH(P1082),1), IF(K1082&gt;10, C1082, IF(SUMIFS($K:$K, $C:$C, C1082, $P:$P, "&gt;="&amp;DATE(YEAR(P1082),MONTH(P1082),1), $P:$P, "&lt;="&amp;EOMONTH(P1082,0))&gt;10, C1082, "")), ""))), "")</f>
        <v/>
      </c>
      <c r="U1082" t="str">
        <f>IF(AND(P1082&lt;&gt;"", P1082&gt;=DATE(YEAR(P1082),MONTH(P1082),1), SUMIFS($K:$K, $C:$C, C1082, $P:$P, "&gt;="&amp;DATE(YEAR(P1082),MONTH(P1082),1), $P:$P, "&lt;="&amp;EOMONTH(P1082,0))&gt;10), K1082, "")</f>
        <v/>
      </c>
      <c r="V1082" t="str">
        <f>IF(AND(P1082&lt;&gt;"", P1082&gt;=DATE(YEAR(P1082),MONTH(P1082),1), SUMIFS($K:$K, $C:$C, C1082, $P:$P, "&gt;="&amp;DATE(YEAR(P1082),MONTH(P1082),1), $P:$P, "&lt;="&amp;EOMONTH(P1082,0))&gt;10), YEAR(P1082), "")</f>
        <v/>
      </c>
      <c r="W1082" t="str">
        <f>IF(AND(P1082&lt;&gt;"", P1082&gt;=DATE(YEAR(P1082),MONTH(P1082),1), SUMIFS($K:$K, $C:$C, C1082, $P:$P, "&gt;="&amp;DATE(YEAR(P1082),MONTH(P1082),1), $P:$P, "&lt;="&amp;EOMONTH(P1082,0))&gt;10), TEXT(P1082, "MMMM"), "")</f>
        <v/>
      </c>
      <c r="X1082" t="str" cm="1">
        <f t="array" ref="X1082">IF(AND(P1082&lt;&gt;"", P1082&gt;=DATE(YEAR(P1082),MONTH(P1082),1), SUMIFS($K:$K, $C:$C, C1082, $P:$P, "&gt;="&amp;DATE(YEAR(P1082),MONTH(P1082),1), $P:$P, "&lt;="&amp;EOMONTH(P1082,0))&gt;10), _xlfn.TEXTJOIN(", ", TRUE, _xlfn._xlws.FILTER($R:$R, ($C:$C=C1082) * ($P:$P&gt;=DATE(YEAR(P1082),MONTH(P1082),1)) * ($P:$P&lt;=EOMONTH(P1082,0)))), "")</f>
        <v/>
      </c>
      <c r="Y1082" t="str" cm="1">
        <f t="array" ref="Y1082">IF(AND(P1082&lt;&gt;"", P1082&gt;=DATE(YEAR(P1082),MONTH(P1082),1), SUMIFS($K:$K, $C:$C, C1082, $P:$P, "&gt;="&amp;DATE(YEAR(P1082),MONTH(P1082),1), $P:$P, "&lt;="&amp;EOMONTH(P1082,0))&gt;10), _xlfn.TEXTJOIN(", ", TRUE, _xlfn._xlws.FILTER($S:$S, ($C:$C=C1082) * ($P:$P&gt;=DATE(YEAR(P1082),MONTH(P1082),1)) * ($P:$P&lt;=EOMONTH(P1082,0)))), "")</f>
        <v/>
      </c>
    </row>
    <row r="1083" spans="1:25" x14ac:dyDescent="0.25">
      <c r="A1083" s="83">
        <v>1076</v>
      </c>
      <c r="B1083" s="111" t="s">
        <v>26038</v>
      </c>
      <c r="C1083" s="159" t="str">
        <f>_xlfn.XLOOKUP(D1083,[1]!Data[CEDULA],[1]!Data[Nombre Completo],"No Existe",0,1)</f>
        <v>FABIAN JOSE SANTOS PUELLO</v>
      </c>
      <c r="D1083" s="162">
        <v>1143117236</v>
      </c>
      <c r="E1083" s="139">
        <f>IFERROR(_xlfn.NUMBERVALUE(Data[[#This Row],[CEDULA ]],",","."),_xlfn.NUMBERVALUE(Data[[#This Row],[CEDULA ]],".",","))</f>
        <v>1143117236</v>
      </c>
      <c r="F1083" s="139" t="str">
        <f>_xlfn.XLOOKUP(E1083,[1]!Data[CEDULA],[1]!Data[CARGO],"No Existe",0,1)</f>
        <v>SUPERNUMERARIO(A)</v>
      </c>
      <c r="G1083" s="11" t="str">
        <f>_xlfn.XLOOKUP(E1083,[1]!Data[CEDULA],[1]!Data[EMPRESA DONDE PRESTA SERVICIO],"No Existe",0,1)</f>
        <v>COMFAMILIAR ATLANTICO</v>
      </c>
      <c r="H1083" s="11" t="str">
        <f>_xlfn.XLOOKUP(E1083,[1]!Data[CEDULA],[1]!Data[UBICACIÓN],"No Existe",0,1)</f>
        <v>CLUB SOCIAL</v>
      </c>
      <c r="I1083" s="11" t="s">
        <v>25912</v>
      </c>
      <c r="J1083" s="111" t="str">
        <f>UPPER(TEXT(Data[[#This Row],[F. INICIO]],"mmmm"))</f>
        <v>MAYO</v>
      </c>
      <c r="K1083" s="13">
        <v>2</v>
      </c>
      <c r="L1083" s="11" t="s">
        <v>5</v>
      </c>
      <c r="M1083" s="11" t="s">
        <v>25630</v>
      </c>
      <c r="N1083" s="141" t="str">
        <f>_xlfn.XLOOKUP(D1083,[1]!Data[CEDULA],[1]!Data[EPS/SURA],"No Existe",0,1)</f>
        <v>EPS/SURA</v>
      </c>
      <c r="O1083" s="5">
        <f>YEAR(Data[[#This Row],[F. INICIO]])</f>
        <v>2016</v>
      </c>
      <c r="P1083" s="26">
        <v>42502</v>
      </c>
      <c r="Q1083" s="7">
        <v>42503</v>
      </c>
      <c r="R1083" s="11" t="s">
        <v>8939</v>
      </c>
      <c r="S1083" s="92" t="str">
        <f>IF(Data[[#This Row],[TIPO DE INCAPACIDAD]]="LICENCIA DE PATERNIDAD","Licencia de paternidad",IF(Data[[#This Row],[TIPO DE INCAPACIDAD]]="LICENCIA DE LUTO","Licencia de Luto",_xlfn.IFNA(VLOOKUP(R1083,'CIE-10 PARA RIPS'!$A$6:B14248,2,0),"No especificado")))</f>
        <v>Rinofaringitis aguda [resfriado comun]</v>
      </c>
      <c r="T1083" t="str">
        <f>IF(P1083&lt;&gt;"", IF(P1083&gt;0, IF(P1083&lt;=DATE(YEAR(P1083),MONTH(P1083),DAY(P1083)), IF(P1083&gt;=DATE(YEAR(P1083),MONTH(P1083),1), IF(K1083&gt;10, C1083, IF(SUMIFS($K:$K, $C:$C, C1083, $P:$P, "&gt;="&amp;DATE(YEAR(P1083),MONTH(P1083),1), $P:$P, "&lt;="&amp;EOMONTH(P1083,0))&gt;10, C1083, "")), ""))), "")</f>
        <v/>
      </c>
      <c r="U1083" t="str">
        <f>IF(AND(P1083&lt;&gt;"", P1083&gt;=DATE(YEAR(P1083),MONTH(P1083),1), SUMIFS($K:$K, $C:$C, C1083, $P:$P, "&gt;="&amp;DATE(YEAR(P1083),MONTH(P1083),1), $P:$P, "&lt;="&amp;EOMONTH(P1083,0))&gt;10), K1083, "")</f>
        <v/>
      </c>
      <c r="V1083" t="str">
        <f>IF(AND(P1083&lt;&gt;"", P1083&gt;=DATE(YEAR(P1083),MONTH(P1083),1), SUMIFS($K:$K, $C:$C, C1083, $P:$P, "&gt;="&amp;DATE(YEAR(P1083),MONTH(P1083),1), $P:$P, "&lt;="&amp;EOMONTH(P1083,0))&gt;10), YEAR(P1083), "")</f>
        <v/>
      </c>
      <c r="W1083" t="str">
        <f>IF(AND(P1083&lt;&gt;"", P1083&gt;=DATE(YEAR(P1083),MONTH(P1083),1), SUMIFS($K:$K, $C:$C, C1083, $P:$P, "&gt;="&amp;DATE(YEAR(P1083),MONTH(P1083),1), $P:$P, "&lt;="&amp;EOMONTH(P1083,0))&gt;10), TEXT(P1083, "MMMM"), "")</f>
        <v/>
      </c>
      <c r="X1083" t="str" cm="1">
        <f t="array" ref="X1083">IF(AND(P1083&lt;&gt;"", P1083&gt;=DATE(YEAR(P1083),MONTH(P1083),1), SUMIFS($K:$K, $C:$C, C1083, $P:$P, "&gt;="&amp;DATE(YEAR(P1083),MONTH(P1083),1), $P:$P, "&lt;="&amp;EOMONTH(P1083,0))&gt;10), _xlfn.TEXTJOIN(", ", TRUE, _xlfn._xlws.FILTER($R:$R, ($C:$C=C1083) * ($P:$P&gt;=DATE(YEAR(P1083),MONTH(P1083),1)) * ($P:$P&lt;=EOMONTH(P1083,0)))), "")</f>
        <v/>
      </c>
      <c r="Y1083" t="str" cm="1">
        <f t="array" ref="Y1083">IF(AND(P1083&lt;&gt;"", P1083&gt;=DATE(YEAR(P1083),MONTH(P1083),1), SUMIFS($K:$K, $C:$C, C1083, $P:$P, "&gt;="&amp;DATE(YEAR(P1083),MONTH(P1083),1), $P:$P, "&lt;="&amp;EOMONTH(P1083,0))&gt;10), _xlfn.TEXTJOIN(", ", TRUE, _xlfn._xlws.FILTER($S:$S, ($C:$C=C1083) * ($P:$P&gt;=DATE(YEAR(P1083),MONTH(P1083),1)) * ($P:$P&lt;=EOMONTH(P1083,0)))), "")</f>
        <v/>
      </c>
    </row>
    <row r="1084" spans="1:25" x14ac:dyDescent="0.25">
      <c r="A1084" s="83">
        <v>1077</v>
      </c>
      <c r="B1084" s="111" t="s">
        <v>26038</v>
      </c>
      <c r="C1084" s="159" t="str">
        <f>_xlfn.XLOOKUP(D1084,[1]!Data[CEDULA],[1]!Data[Nombre Completo],"No Existe",0,1)</f>
        <v>DARIO FERNANDO CAMARGO CABARCAS</v>
      </c>
      <c r="D1084" s="162">
        <v>3742225</v>
      </c>
      <c r="E1084" s="139">
        <f>IFERROR(_xlfn.NUMBERVALUE(Data[[#This Row],[CEDULA ]],",","."),_xlfn.NUMBERVALUE(Data[[#This Row],[CEDULA ]],".",","))</f>
        <v>3742225</v>
      </c>
      <c r="F1084" s="139" t="str">
        <f>_xlfn.XLOOKUP(E1084,[1]!Data[CEDULA],[1]!Data[CARGO],"No Existe",0,1)</f>
        <v>COCINERO 1</v>
      </c>
      <c r="G1084" s="11" t="str">
        <f>_xlfn.XLOOKUP(E1084,[1]!Data[CEDULA],[1]!Data[EMPRESA DONDE PRESTA SERVICIO],"No Existe",0,1)</f>
        <v>COMFAMILIAR ATLANTICO</v>
      </c>
      <c r="H1084" s="11" t="str">
        <f>_xlfn.XLOOKUP(E1084,[1]!Data[CEDULA],[1]!Data[UBICACIÓN],"No Existe",0,1)</f>
        <v>CENTRO RECREACIONAL CLL 48</v>
      </c>
      <c r="I1084" s="11" t="s">
        <v>25912</v>
      </c>
      <c r="J1084" s="111" t="str">
        <f>UPPER(TEXT(Data[[#This Row],[F. INICIO]],"mmmm"))</f>
        <v>MAYO</v>
      </c>
      <c r="K1084" s="13">
        <v>1</v>
      </c>
      <c r="L1084" s="11" t="s">
        <v>5</v>
      </c>
      <c r="M1084" s="11" t="s">
        <v>25630</v>
      </c>
      <c r="N1084" s="141" t="str">
        <f>_xlfn.XLOOKUP(D1084,[1]!Data[CEDULA],[1]!Data[EPS/SURA],"No Existe",0,1)</f>
        <v>SALUD TOTAL</v>
      </c>
      <c r="O1084" s="5">
        <f>YEAR(Data[[#This Row],[F. INICIO]])</f>
        <v>2016</v>
      </c>
      <c r="P1084" s="26">
        <v>42501</v>
      </c>
      <c r="Q1084" s="7">
        <v>42501</v>
      </c>
      <c r="R1084" s="11" t="s">
        <v>9642</v>
      </c>
      <c r="S1084" s="92" t="str">
        <f>IF(Data[[#This Row],[TIPO DE INCAPACIDAD]]="LICENCIA DE PATERNIDAD","Licencia de paternidad",IF(Data[[#This Row],[TIPO DE INCAPACIDAD]]="LICENCIA DE LUTO","Licencia de Luto",_xlfn.IFNA(VLOOKUP(R1084,'CIE-10 PARA RIPS'!$A$6:B14249,2,0),"No especificado")))</f>
        <v>Conjuntivitis mucopurulenta</v>
      </c>
      <c r="T1084" t="str">
        <f>IF(P1084&lt;&gt;"", IF(P1084&gt;0, IF(P1084&lt;=DATE(YEAR(P1084),MONTH(P1084),DAY(P1084)), IF(P1084&gt;=DATE(YEAR(P1084),MONTH(P1084),1), IF(K1084&gt;10, C1084, IF(SUMIFS($K:$K, $C:$C, C1084, $P:$P, "&gt;="&amp;DATE(YEAR(P1084),MONTH(P1084),1), $P:$P, "&lt;="&amp;EOMONTH(P1084,0))&gt;10, C1084, "")), ""))), "")</f>
        <v/>
      </c>
      <c r="U1084" t="str">
        <f>IF(AND(P1084&lt;&gt;"", P1084&gt;=DATE(YEAR(P1084),MONTH(P1084),1), SUMIFS($K:$K, $C:$C, C1084, $P:$P, "&gt;="&amp;DATE(YEAR(P1084),MONTH(P1084),1), $P:$P, "&lt;="&amp;EOMONTH(P1084,0))&gt;10), K1084, "")</f>
        <v/>
      </c>
      <c r="V1084" t="str">
        <f>IF(AND(P1084&lt;&gt;"", P1084&gt;=DATE(YEAR(P1084),MONTH(P1084),1), SUMIFS($K:$K, $C:$C, C1084, $P:$P, "&gt;="&amp;DATE(YEAR(P1084),MONTH(P1084),1), $P:$P, "&lt;="&amp;EOMONTH(P1084,0))&gt;10), YEAR(P1084), "")</f>
        <v/>
      </c>
      <c r="W1084" t="str">
        <f>IF(AND(P1084&lt;&gt;"", P1084&gt;=DATE(YEAR(P1084),MONTH(P1084),1), SUMIFS($K:$K, $C:$C, C1084, $P:$P, "&gt;="&amp;DATE(YEAR(P1084),MONTH(P1084),1), $P:$P, "&lt;="&amp;EOMONTH(P1084,0))&gt;10), TEXT(P1084, "MMMM"), "")</f>
        <v/>
      </c>
      <c r="X1084" t="str" cm="1">
        <f t="array" ref="X1084">IF(AND(P1084&lt;&gt;"", P1084&gt;=DATE(YEAR(P1084),MONTH(P1084),1), SUMIFS($K:$K, $C:$C, C1084, $P:$P, "&gt;="&amp;DATE(YEAR(P1084),MONTH(P1084),1), $P:$P, "&lt;="&amp;EOMONTH(P1084,0))&gt;10), _xlfn.TEXTJOIN(", ", TRUE, _xlfn._xlws.FILTER($R:$R, ($C:$C=C1084) * ($P:$P&gt;=DATE(YEAR(P1084),MONTH(P1084),1)) * ($P:$P&lt;=EOMONTH(P1084,0)))), "")</f>
        <v/>
      </c>
      <c r="Y1084" t="str" cm="1">
        <f t="array" ref="Y1084">IF(AND(P1084&lt;&gt;"", P1084&gt;=DATE(YEAR(P1084),MONTH(P1084),1), SUMIFS($K:$K, $C:$C, C1084, $P:$P, "&gt;="&amp;DATE(YEAR(P1084),MONTH(P1084),1), $P:$P, "&lt;="&amp;EOMONTH(P1084,0))&gt;10), _xlfn.TEXTJOIN(", ", TRUE, _xlfn._xlws.FILTER($S:$S, ($C:$C=C1084) * ($P:$P&gt;=DATE(YEAR(P1084),MONTH(P1084),1)) * ($P:$P&lt;=EOMONTH(P1084,0)))), "")</f>
        <v/>
      </c>
    </row>
    <row r="1085" spans="1:25" x14ac:dyDescent="0.25">
      <c r="A1085" s="83">
        <v>1078</v>
      </c>
      <c r="B1085" s="111" t="s">
        <v>26038</v>
      </c>
      <c r="C1085" s="159" t="str">
        <f>_xlfn.XLOOKUP(D1085,[1]!Data[CEDULA],[1]!Data[Nombre Completo],"No Existe",0,1)</f>
        <v>MARYELI DEL PILAR HERRERA ANDRADE</v>
      </c>
      <c r="D1085" s="162">
        <v>1048209377</v>
      </c>
      <c r="E1085" s="139">
        <f>IFERROR(_xlfn.NUMBERVALUE(Data[[#This Row],[CEDULA ]],",","."),_xlfn.NUMBERVALUE(Data[[#This Row],[CEDULA ]],".",","))</f>
        <v>1048209377</v>
      </c>
      <c r="F1085" s="139" t="str">
        <f>_xlfn.XLOOKUP(E1085,[1]!Data[CEDULA],[1]!Data[CARGO],"No Existe",0,1)</f>
        <v>AYUDANTE COCINA</v>
      </c>
      <c r="G1085" s="11" t="str">
        <f>_xlfn.XLOOKUP(E1085,[1]!Data[CEDULA],[1]!Data[EMPRESA DONDE PRESTA SERVICIO],"No Existe",0,1)</f>
        <v>COMFAMILIAR ATLANTICO</v>
      </c>
      <c r="H1085" s="11" t="str">
        <f>_xlfn.XLOOKUP(E1085,[1]!Data[CEDULA],[1]!Data[UBICACIÓN],"No Existe",0,1)</f>
        <v>CRU MERCADEO</v>
      </c>
      <c r="I1085" s="11" t="s">
        <v>25911</v>
      </c>
      <c r="J1085" s="111" t="str">
        <f>UPPER(TEXT(Data[[#This Row],[F. INICIO]],"mmmm"))</f>
        <v>MAYO</v>
      </c>
      <c r="K1085" s="13">
        <v>1</v>
      </c>
      <c r="L1085" s="11" t="s">
        <v>5</v>
      </c>
      <c r="M1085" s="11" t="s">
        <v>25630</v>
      </c>
      <c r="N1085" s="141" t="str">
        <f>_xlfn.XLOOKUP(D1085,[1]!Data[CEDULA],[1]!Data[EPS/SURA],"No Existe",0,1)</f>
        <v>EPS/SURA</v>
      </c>
      <c r="O1085" s="5">
        <f>YEAR(Data[[#This Row],[F. INICIO]])</f>
        <v>2016</v>
      </c>
      <c r="P1085" s="26">
        <v>42500</v>
      </c>
      <c r="Q1085" s="7">
        <v>42500</v>
      </c>
      <c r="R1085" s="11" t="s">
        <v>8939</v>
      </c>
      <c r="S1085" s="92" t="str">
        <f>IF(Data[[#This Row],[TIPO DE INCAPACIDAD]]="LICENCIA DE PATERNIDAD","Licencia de paternidad",IF(Data[[#This Row],[TIPO DE INCAPACIDAD]]="LICENCIA DE LUTO","Licencia de Luto",_xlfn.IFNA(VLOOKUP(R1085,'CIE-10 PARA RIPS'!$A$6:B14250,2,0),"No especificado")))</f>
        <v>Rinofaringitis aguda [resfriado comun]</v>
      </c>
      <c r="T1085" t="str">
        <f>IF(P1085&lt;&gt;"", IF(P1085&gt;0, IF(P1085&lt;=DATE(YEAR(P1085),MONTH(P1085),DAY(P1085)), IF(P1085&gt;=DATE(YEAR(P1085),MONTH(P1085),1), IF(K1085&gt;10, C1085, IF(SUMIFS($K:$K, $C:$C, C1085, $P:$P, "&gt;="&amp;DATE(YEAR(P1085),MONTH(P1085),1), $P:$P, "&lt;="&amp;EOMONTH(P1085,0))&gt;10, C1085, "")), ""))), "")</f>
        <v/>
      </c>
      <c r="U1085" t="str">
        <f>IF(AND(P1085&lt;&gt;"", P1085&gt;=DATE(YEAR(P1085),MONTH(P1085),1), SUMIFS($K:$K, $C:$C, C1085, $P:$P, "&gt;="&amp;DATE(YEAR(P1085),MONTH(P1085),1), $P:$P, "&lt;="&amp;EOMONTH(P1085,0))&gt;10), K1085, "")</f>
        <v/>
      </c>
      <c r="V1085" t="str">
        <f>IF(AND(P1085&lt;&gt;"", P1085&gt;=DATE(YEAR(P1085),MONTH(P1085),1), SUMIFS($K:$K, $C:$C, C1085, $P:$P, "&gt;="&amp;DATE(YEAR(P1085),MONTH(P1085),1), $P:$P, "&lt;="&amp;EOMONTH(P1085,0))&gt;10), YEAR(P1085), "")</f>
        <v/>
      </c>
      <c r="W1085" t="str">
        <f>IF(AND(P1085&lt;&gt;"", P1085&gt;=DATE(YEAR(P1085),MONTH(P1085),1), SUMIFS($K:$K, $C:$C, C1085, $P:$P, "&gt;="&amp;DATE(YEAR(P1085),MONTH(P1085),1), $P:$P, "&lt;="&amp;EOMONTH(P1085,0))&gt;10), TEXT(P1085, "MMMM"), "")</f>
        <v/>
      </c>
      <c r="X1085" t="str" cm="1">
        <f t="array" ref="X1085">IF(AND(P1085&lt;&gt;"", P1085&gt;=DATE(YEAR(P1085),MONTH(P1085),1), SUMIFS($K:$K, $C:$C, C1085, $P:$P, "&gt;="&amp;DATE(YEAR(P1085),MONTH(P1085),1), $P:$P, "&lt;="&amp;EOMONTH(P1085,0))&gt;10), _xlfn.TEXTJOIN(", ", TRUE, _xlfn._xlws.FILTER($R:$R, ($C:$C=C1085) * ($P:$P&gt;=DATE(YEAR(P1085),MONTH(P1085),1)) * ($P:$P&lt;=EOMONTH(P1085,0)))), "")</f>
        <v/>
      </c>
      <c r="Y1085" t="str" cm="1">
        <f t="array" ref="Y1085">IF(AND(P1085&lt;&gt;"", P1085&gt;=DATE(YEAR(P1085),MONTH(P1085),1), SUMIFS($K:$K, $C:$C, C1085, $P:$P, "&gt;="&amp;DATE(YEAR(P1085),MONTH(P1085),1), $P:$P, "&lt;="&amp;EOMONTH(P1085,0))&gt;10), _xlfn.TEXTJOIN(", ", TRUE, _xlfn._xlws.FILTER($S:$S, ($C:$C=C1085) * ($P:$P&gt;=DATE(YEAR(P1085),MONTH(P1085),1)) * ($P:$P&lt;=EOMONTH(P1085,0)))), "")</f>
        <v/>
      </c>
    </row>
    <row r="1086" spans="1:25" x14ac:dyDescent="0.25">
      <c r="A1086" s="83">
        <v>1079</v>
      </c>
      <c r="B1086" s="111" t="s">
        <v>26038</v>
      </c>
      <c r="C1086" s="159" t="str">
        <f>_xlfn.XLOOKUP(D1086,[1]!Data[CEDULA],[1]!Data[Nombre Completo],"No Existe",0,1)</f>
        <v>MARYELI DEL PILAR HERRERA ANDRADE</v>
      </c>
      <c r="D1086" s="162">
        <v>1048209377</v>
      </c>
      <c r="E1086" s="139">
        <f>IFERROR(_xlfn.NUMBERVALUE(Data[[#This Row],[CEDULA ]],",","."),_xlfn.NUMBERVALUE(Data[[#This Row],[CEDULA ]],".",","))</f>
        <v>1048209377</v>
      </c>
      <c r="F1086" s="139" t="str">
        <f>_xlfn.XLOOKUP(E1086,[1]!Data[CEDULA],[1]!Data[CARGO],"No Existe",0,1)</f>
        <v>AYUDANTE COCINA</v>
      </c>
      <c r="G1086" s="11" t="str">
        <f>_xlfn.XLOOKUP(E1086,[1]!Data[CEDULA],[1]!Data[EMPRESA DONDE PRESTA SERVICIO],"No Existe",0,1)</f>
        <v>COMFAMILIAR ATLANTICO</v>
      </c>
      <c r="H1086" s="11" t="str">
        <f>_xlfn.XLOOKUP(E1086,[1]!Data[CEDULA],[1]!Data[UBICACIÓN],"No Existe",0,1)</f>
        <v>CRU MERCADEO</v>
      </c>
      <c r="I1086" s="11" t="s">
        <v>25911</v>
      </c>
      <c r="J1086" s="111" t="str">
        <f>UPPER(TEXT(Data[[#This Row],[F. INICIO]],"mmmm"))</f>
        <v>MAYO</v>
      </c>
      <c r="K1086" s="13">
        <v>1</v>
      </c>
      <c r="L1086" s="11" t="s">
        <v>5</v>
      </c>
      <c r="M1086" s="11" t="s">
        <v>25630</v>
      </c>
      <c r="N1086" s="141" t="str">
        <f>_xlfn.XLOOKUP(D1086,[1]!Data[CEDULA],[1]!Data[EPS/SURA],"No Existe",0,1)</f>
        <v>EPS/SURA</v>
      </c>
      <c r="O1086" s="5">
        <f>YEAR(Data[[#This Row],[F. INICIO]])</f>
        <v>2016</v>
      </c>
      <c r="P1086" s="26">
        <v>42499</v>
      </c>
      <c r="Q1086" s="7">
        <v>42499</v>
      </c>
      <c r="R1086" s="11" t="s">
        <v>8939</v>
      </c>
      <c r="S1086" s="92" t="str">
        <f>IF(Data[[#This Row],[TIPO DE INCAPACIDAD]]="LICENCIA DE PATERNIDAD","Licencia de paternidad",IF(Data[[#This Row],[TIPO DE INCAPACIDAD]]="LICENCIA DE LUTO","Licencia de Luto",_xlfn.IFNA(VLOOKUP(R1086,'CIE-10 PARA RIPS'!$A$6:B14251,2,0),"No especificado")))</f>
        <v>Rinofaringitis aguda [resfriado comun]</v>
      </c>
      <c r="T1086" t="str">
        <f>IF(P1086&lt;&gt;"", IF(P1086&gt;0, IF(P1086&lt;=DATE(YEAR(P1086),MONTH(P1086),DAY(P1086)), IF(P1086&gt;=DATE(YEAR(P1086),MONTH(P1086),1), IF(K1086&gt;10, C1086, IF(SUMIFS($K:$K, $C:$C, C1086, $P:$P, "&gt;="&amp;DATE(YEAR(P1086),MONTH(P1086),1), $P:$P, "&lt;="&amp;EOMONTH(P1086,0))&gt;10, C1086, "")), ""))), "")</f>
        <v/>
      </c>
      <c r="U1086" t="str">
        <f>IF(AND(P1086&lt;&gt;"", P1086&gt;=DATE(YEAR(P1086),MONTH(P1086),1), SUMIFS($K:$K, $C:$C, C1086, $P:$P, "&gt;="&amp;DATE(YEAR(P1086),MONTH(P1086),1), $P:$P, "&lt;="&amp;EOMONTH(P1086,0))&gt;10), K1086, "")</f>
        <v/>
      </c>
      <c r="V1086" t="str">
        <f>IF(AND(P1086&lt;&gt;"", P1086&gt;=DATE(YEAR(P1086),MONTH(P1086),1), SUMIFS($K:$K, $C:$C, C1086, $P:$P, "&gt;="&amp;DATE(YEAR(P1086),MONTH(P1086),1), $P:$P, "&lt;="&amp;EOMONTH(P1086,0))&gt;10), YEAR(P1086), "")</f>
        <v/>
      </c>
      <c r="W1086" t="str">
        <f>IF(AND(P1086&lt;&gt;"", P1086&gt;=DATE(YEAR(P1086),MONTH(P1086),1), SUMIFS($K:$K, $C:$C, C1086, $P:$P, "&gt;="&amp;DATE(YEAR(P1086),MONTH(P1086),1), $P:$P, "&lt;="&amp;EOMONTH(P1086,0))&gt;10), TEXT(P1086, "MMMM"), "")</f>
        <v/>
      </c>
      <c r="X1086" t="str" cm="1">
        <f t="array" ref="X1086">IF(AND(P1086&lt;&gt;"", P1086&gt;=DATE(YEAR(P1086),MONTH(P1086),1), SUMIFS($K:$K, $C:$C, C1086, $P:$P, "&gt;="&amp;DATE(YEAR(P1086),MONTH(P1086),1), $P:$P, "&lt;="&amp;EOMONTH(P1086,0))&gt;10), _xlfn.TEXTJOIN(", ", TRUE, _xlfn._xlws.FILTER($R:$R, ($C:$C=C1086) * ($P:$P&gt;=DATE(YEAR(P1086),MONTH(P1086),1)) * ($P:$P&lt;=EOMONTH(P1086,0)))), "")</f>
        <v/>
      </c>
      <c r="Y1086" t="str" cm="1">
        <f t="array" ref="Y1086">IF(AND(P1086&lt;&gt;"", P1086&gt;=DATE(YEAR(P1086),MONTH(P1086),1), SUMIFS($K:$K, $C:$C, C1086, $P:$P, "&gt;="&amp;DATE(YEAR(P1086),MONTH(P1086),1), $P:$P, "&lt;="&amp;EOMONTH(P1086,0))&gt;10), _xlfn.TEXTJOIN(", ", TRUE, _xlfn._xlws.FILTER($S:$S, ($C:$C=C1086) * ($P:$P&gt;=DATE(YEAR(P1086),MONTH(P1086),1)) * ($P:$P&lt;=EOMONTH(P1086,0)))), "")</f>
        <v/>
      </c>
    </row>
    <row r="1087" spans="1:25" x14ac:dyDescent="0.25">
      <c r="A1087" s="83">
        <v>1080</v>
      </c>
      <c r="B1087" s="111" t="s">
        <v>26038</v>
      </c>
      <c r="C1087" s="159" t="str">
        <f>_xlfn.XLOOKUP(D1087,[1]!Data[CEDULA],[1]!Data[Nombre Completo],"No Existe",0,1)</f>
        <v>LUIS FERNANDO CHARRIS BALDOVINO</v>
      </c>
      <c r="D1087" s="162">
        <v>8498272</v>
      </c>
      <c r="E1087" s="139">
        <f>IFERROR(_xlfn.NUMBERVALUE(Data[[#This Row],[CEDULA ]],",","."),_xlfn.NUMBERVALUE(Data[[#This Row],[CEDULA ]],".",","))</f>
        <v>8498272</v>
      </c>
      <c r="F1087" s="139" t="str">
        <f>_xlfn.XLOOKUP(E1087,[1]!Data[CEDULA],[1]!Data[CARGO],"No Existe",0,1)</f>
        <v>SUPERNUMERARIO(A)</v>
      </c>
      <c r="G1087" s="11" t="str">
        <f>_xlfn.XLOOKUP(E1087,[1]!Data[CEDULA],[1]!Data[EMPRESA DONDE PRESTA SERVICIO],"No Existe",0,1)</f>
        <v>COMFAMILIAR ATLANTICO</v>
      </c>
      <c r="H1087" s="11" t="str">
        <f>_xlfn.XLOOKUP(E1087,[1]!Data[CEDULA],[1]!Data[UBICACIÓN],"No Existe",0,1)</f>
        <v>CENTRO DE PROCESAMIENTO</v>
      </c>
      <c r="I1087" s="11" t="s">
        <v>25912</v>
      </c>
      <c r="J1087" s="111" t="str">
        <f>UPPER(TEXT(Data[[#This Row],[F. INICIO]],"mmmm"))</f>
        <v>MAYO</v>
      </c>
      <c r="K1087" s="13">
        <v>2</v>
      </c>
      <c r="L1087" s="11" t="s">
        <v>5</v>
      </c>
      <c r="M1087" s="11" t="s">
        <v>25630</v>
      </c>
      <c r="N1087" s="141" t="str">
        <f>_xlfn.XLOOKUP(D1087,[1]!Data[CEDULA],[1]!Data[EPS/SURA],"No Existe",0,1)</f>
        <v>NUEVA E.P.S.</v>
      </c>
      <c r="O1087" s="5">
        <f>YEAR(Data[[#This Row],[F. INICIO]])</f>
        <v>2016</v>
      </c>
      <c r="P1087" s="26">
        <v>42498</v>
      </c>
      <c r="Q1087" s="7">
        <v>42499</v>
      </c>
      <c r="R1087" s="11" t="s">
        <v>8939</v>
      </c>
      <c r="S1087" s="92" t="str">
        <f>IF(Data[[#This Row],[TIPO DE INCAPACIDAD]]="LICENCIA DE PATERNIDAD","Licencia de paternidad",IF(Data[[#This Row],[TIPO DE INCAPACIDAD]]="LICENCIA DE LUTO","Licencia de Luto",_xlfn.IFNA(VLOOKUP(R1087,'CIE-10 PARA RIPS'!$A$6:B14252,2,0),"No especificado")))</f>
        <v>Rinofaringitis aguda [resfriado comun]</v>
      </c>
      <c r="T1087" t="str">
        <f>IF(P1087&lt;&gt;"", IF(P1087&gt;0, IF(P1087&lt;=DATE(YEAR(P1087),MONTH(P1087),DAY(P1087)), IF(P1087&gt;=DATE(YEAR(P1087),MONTH(P1087),1), IF(K1087&gt;10, C1087, IF(SUMIFS($K:$K, $C:$C, C1087, $P:$P, "&gt;="&amp;DATE(YEAR(P1087),MONTH(P1087),1), $P:$P, "&lt;="&amp;EOMONTH(P1087,0))&gt;10, C1087, "")), ""))), "")</f>
        <v/>
      </c>
      <c r="U1087" t="str">
        <f>IF(AND(P1087&lt;&gt;"", P1087&gt;=DATE(YEAR(P1087),MONTH(P1087),1), SUMIFS($K:$K, $C:$C, C1087, $P:$P, "&gt;="&amp;DATE(YEAR(P1087),MONTH(P1087),1), $P:$P, "&lt;="&amp;EOMONTH(P1087,0))&gt;10), K1087, "")</f>
        <v/>
      </c>
      <c r="V1087" t="str">
        <f>IF(AND(P1087&lt;&gt;"", P1087&gt;=DATE(YEAR(P1087),MONTH(P1087),1), SUMIFS($K:$K, $C:$C, C1087, $P:$P, "&gt;="&amp;DATE(YEAR(P1087),MONTH(P1087),1), $P:$P, "&lt;="&amp;EOMONTH(P1087,0))&gt;10), YEAR(P1087), "")</f>
        <v/>
      </c>
      <c r="W1087" t="str">
        <f>IF(AND(P1087&lt;&gt;"", P1087&gt;=DATE(YEAR(P1087),MONTH(P1087),1), SUMIFS($K:$K, $C:$C, C1087, $P:$P, "&gt;="&amp;DATE(YEAR(P1087),MONTH(P1087),1), $P:$P, "&lt;="&amp;EOMONTH(P1087,0))&gt;10), TEXT(P1087, "MMMM"), "")</f>
        <v/>
      </c>
      <c r="X1087" t="str" cm="1">
        <f t="array" ref="X1087">IF(AND(P1087&lt;&gt;"", P1087&gt;=DATE(YEAR(P1087),MONTH(P1087),1), SUMIFS($K:$K, $C:$C, C1087, $P:$P, "&gt;="&amp;DATE(YEAR(P1087),MONTH(P1087),1), $P:$P, "&lt;="&amp;EOMONTH(P1087,0))&gt;10), _xlfn.TEXTJOIN(", ", TRUE, _xlfn._xlws.FILTER($R:$R, ($C:$C=C1087) * ($P:$P&gt;=DATE(YEAR(P1087),MONTH(P1087),1)) * ($P:$P&lt;=EOMONTH(P1087,0)))), "")</f>
        <v/>
      </c>
      <c r="Y1087" t="str" cm="1">
        <f t="array" ref="Y1087">IF(AND(P1087&lt;&gt;"", P1087&gt;=DATE(YEAR(P1087),MONTH(P1087),1), SUMIFS($K:$K, $C:$C, C1087, $P:$P, "&gt;="&amp;DATE(YEAR(P1087),MONTH(P1087),1), $P:$P, "&lt;="&amp;EOMONTH(P1087,0))&gt;10), _xlfn.TEXTJOIN(", ", TRUE, _xlfn._xlws.FILTER($S:$S, ($C:$C=C1087) * ($P:$P&gt;=DATE(YEAR(P1087),MONTH(P1087),1)) * ($P:$P&lt;=EOMONTH(P1087,0)))), "")</f>
        <v/>
      </c>
    </row>
    <row r="1088" spans="1:25" x14ac:dyDescent="0.25">
      <c r="A1088" s="83">
        <v>1081</v>
      </c>
      <c r="B1088" s="111" t="s">
        <v>26038</v>
      </c>
      <c r="C1088" s="159" t="str">
        <f>_xlfn.XLOOKUP(D1088,[1]!Data[CEDULA],[1]!Data[Nombre Completo],"No Existe",0,1)</f>
        <v>RAMIRO ALBERTO SIERRA RICO</v>
      </c>
      <c r="D1088" s="162">
        <v>73135826</v>
      </c>
      <c r="E1088" s="139">
        <f>IFERROR(_xlfn.NUMBERVALUE(Data[[#This Row],[CEDULA ]],",","."),_xlfn.NUMBERVALUE(Data[[#This Row],[CEDULA ]],".",","))</f>
        <v>73135826</v>
      </c>
      <c r="F1088" s="139" t="str">
        <f>_xlfn.XLOOKUP(E1088,[1]!Data[CEDULA],[1]!Data[CARGO],"No Existe",0,1)</f>
        <v>BARMAN</v>
      </c>
      <c r="G1088" s="11" t="str">
        <f>_xlfn.XLOOKUP(E1088,[1]!Data[CEDULA],[1]!Data[EMPRESA DONDE PRESTA SERVICIO],"No Existe",0,1)</f>
        <v>COMFAMILIAR ATLANTICO</v>
      </c>
      <c r="H1088" s="11" t="str">
        <f>_xlfn.XLOOKUP(E1088,[1]!Data[CEDULA],[1]!Data[UBICACIÓN],"No Existe",0,1)</f>
        <v>CRU MERCADEO</v>
      </c>
      <c r="I1088" s="11" t="s">
        <v>25912</v>
      </c>
      <c r="J1088" s="111" t="str">
        <f>UPPER(TEXT(Data[[#This Row],[F. INICIO]],"mmmm"))</f>
        <v>ABRIL</v>
      </c>
      <c r="K1088" s="13">
        <v>1</v>
      </c>
      <c r="L1088" s="11" t="s">
        <v>5</v>
      </c>
      <c r="M1088" s="11" t="s">
        <v>25630</v>
      </c>
      <c r="N1088" s="141" t="str">
        <f>_xlfn.XLOOKUP(D1088,[1]!Data[CEDULA],[1]!Data[EPS/SURA],"No Existe",0,1)</f>
        <v>NUEVA E.P.S.</v>
      </c>
      <c r="O1088" s="5">
        <f>YEAR(Data[[#This Row],[F. INICIO]])</f>
        <v>2016</v>
      </c>
      <c r="P1088" s="26">
        <v>42489</v>
      </c>
      <c r="Q1088" s="7">
        <v>42489</v>
      </c>
      <c r="R1088" s="11" t="s">
        <v>7299</v>
      </c>
      <c r="S1088" s="92" t="str">
        <f>IF(Data[[#This Row],[TIPO DE INCAPACIDAD]]="LICENCIA DE PATERNIDAD","Licencia de paternidad",IF(Data[[#This Row],[TIPO DE INCAPACIDAD]]="LICENCIA DE LUTO","Licencia de Luto",_xlfn.IFNA(VLOOKUP(R1088,'CIE-10 PARA RIPS'!$A$6:B14253,2,0),"No especificado")))</f>
        <v>Colico renal, no especificado</v>
      </c>
      <c r="T1088" t="str">
        <f>IF(P1088&lt;&gt;"", IF(P1088&gt;0, IF(P1088&lt;=DATE(YEAR(P1088),MONTH(P1088),DAY(P1088)), IF(P1088&gt;=DATE(YEAR(P1088),MONTH(P1088),1), IF(K1088&gt;10, C1088, IF(SUMIFS($K:$K, $C:$C, C1088, $P:$P, "&gt;="&amp;DATE(YEAR(P1088),MONTH(P1088),1), $P:$P, "&lt;="&amp;EOMONTH(P1088,0))&gt;10, C1088, "")), ""))), "")</f>
        <v/>
      </c>
      <c r="U1088" t="str">
        <f>IF(AND(P1088&lt;&gt;"", P1088&gt;=DATE(YEAR(P1088),MONTH(P1088),1), SUMIFS($K:$K, $C:$C, C1088, $P:$P, "&gt;="&amp;DATE(YEAR(P1088),MONTH(P1088),1), $P:$P, "&lt;="&amp;EOMONTH(P1088,0))&gt;10), K1088, "")</f>
        <v/>
      </c>
      <c r="V1088" t="str">
        <f>IF(AND(P1088&lt;&gt;"", P1088&gt;=DATE(YEAR(P1088),MONTH(P1088),1), SUMIFS($K:$K, $C:$C, C1088, $P:$P, "&gt;="&amp;DATE(YEAR(P1088),MONTH(P1088),1), $P:$P, "&lt;="&amp;EOMONTH(P1088,0))&gt;10), YEAR(P1088), "")</f>
        <v/>
      </c>
      <c r="W1088" t="str">
        <f>IF(AND(P1088&lt;&gt;"", P1088&gt;=DATE(YEAR(P1088),MONTH(P1088),1), SUMIFS($K:$K, $C:$C, C1088, $P:$P, "&gt;="&amp;DATE(YEAR(P1088),MONTH(P1088),1), $P:$P, "&lt;="&amp;EOMONTH(P1088,0))&gt;10), TEXT(P1088, "MMMM"), "")</f>
        <v/>
      </c>
      <c r="X1088" t="str" cm="1">
        <f t="array" ref="X1088">IF(AND(P1088&lt;&gt;"", P1088&gt;=DATE(YEAR(P1088),MONTH(P1088),1), SUMIFS($K:$K, $C:$C, C1088, $P:$P, "&gt;="&amp;DATE(YEAR(P1088),MONTH(P1088),1), $P:$P, "&lt;="&amp;EOMONTH(P1088,0))&gt;10), _xlfn.TEXTJOIN(", ", TRUE, _xlfn._xlws.FILTER($R:$R, ($C:$C=C1088) * ($P:$P&gt;=DATE(YEAR(P1088),MONTH(P1088),1)) * ($P:$P&lt;=EOMONTH(P1088,0)))), "")</f>
        <v/>
      </c>
      <c r="Y1088" t="str" cm="1">
        <f t="array" ref="Y1088">IF(AND(P1088&lt;&gt;"", P1088&gt;=DATE(YEAR(P1088),MONTH(P1088),1), SUMIFS($K:$K, $C:$C, C1088, $P:$P, "&gt;="&amp;DATE(YEAR(P1088),MONTH(P1088),1), $P:$P, "&lt;="&amp;EOMONTH(P1088,0))&gt;10), _xlfn.TEXTJOIN(", ", TRUE, _xlfn._xlws.FILTER($S:$S, ($C:$C=C1088) * ($P:$P&gt;=DATE(YEAR(P1088),MONTH(P1088),1)) * ($P:$P&lt;=EOMONTH(P1088,0)))), "")</f>
        <v/>
      </c>
    </row>
    <row r="1089" spans="1:25" x14ac:dyDescent="0.25">
      <c r="A1089" s="83">
        <v>1082</v>
      </c>
      <c r="B1089" s="111" t="s">
        <v>26038</v>
      </c>
      <c r="C1089" s="159" t="str">
        <f>_xlfn.XLOOKUP(D1089,[1]!Data[CEDULA],[1]!Data[Nombre Completo],"No Existe",0,1)</f>
        <v>VIVIANA DEL PILAR GOMEZ CASTAÑO</v>
      </c>
      <c r="D1089" s="162">
        <v>55233742</v>
      </c>
      <c r="E1089" s="139">
        <f>IFERROR(_xlfn.NUMBERVALUE(Data[[#This Row],[CEDULA ]],",","."),_xlfn.NUMBERVALUE(Data[[#This Row],[CEDULA ]],".",","))</f>
        <v>55233742</v>
      </c>
      <c r="F1089" s="139" t="str">
        <f>_xlfn.XLOOKUP(E1089,[1]!Data[CEDULA],[1]!Data[CARGO],"No Existe",0,1)</f>
        <v>COLABORADOR</v>
      </c>
      <c r="G1089" s="11" t="str">
        <f>_xlfn.XLOOKUP(E1089,[1]!Data[CEDULA],[1]!Data[EMPRESA DONDE PRESTA SERVICIO],"No Existe",0,1)</f>
        <v>COMFAMILIAR ATLANTICO</v>
      </c>
      <c r="H1089" s="11" t="str">
        <f>_xlfn.XLOOKUP(E1089,[1]!Data[CEDULA],[1]!Data[UBICACIÓN],"No Existe",0,1)</f>
        <v>CLUB SOCIAL</v>
      </c>
      <c r="I1089" s="11" t="s">
        <v>25911</v>
      </c>
      <c r="J1089" s="111" t="str">
        <f>UPPER(TEXT(Data[[#This Row],[F. INICIO]],"mmmm"))</f>
        <v>ABRIL</v>
      </c>
      <c r="K1089" s="13">
        <v>2</v>
      </c>
      <c r="L1089" s="11" t="s">
        <v>5</v>
      </c>
      <c r="M1089" s="11" t="s">
        <v>25630</v>
      </c>
      <c r="N1089" s="141" t="str">
        <f>_xlfn.XLOOKUP(D1089,[1]!Data[CEDULA],[1]!Data[EPS/SURA],"No Existe",0,1)</f>
        <v>E.P.S SANITAS</v>
      </c>
      <c r="O1089" s="5">
        <f>YEAR(Data[[#This Row],[F. INICIO]])</f>
        <v>2016</v>
      </c>
      <c r="P1089" s="26">
        <v>42489</v>
      </c>
      <c r="Q1089" s="7">
        <v>42490</v>
      </c>
      <c r="R1089" s="11" t="s">
        <v>11923</v>
      </c>
      <c r="S1089" s="92" t="str">
        <f>IF(Data[[#This Row],[TIPO DE INCAPACIDAD]]="LICENCIA DE PATERNIDAD","Licencia de paternidad",IF(Data[[#This Row],[TIPO DE INCAPACIDAD]]="LICENCIA DE LUTO","Licencia de Luto",_xlfn.IFNA(VLOOKUP(R1089,'CIE-10 PARA RIPS'!$A$6:B14254,2,0),"No especificado")))</f>
        <v>Infeccion viral, no especificada</v>
      </c>
      <c r="T1089" t="str">
        <f>IF(P1089&lt;&gt;"", IF(P1089&gt;0, IF(P1089&lt;=DATE(YEAR(P1089),MONTH(P1089),DAY(P1089)), IF(P1089&gt;=DATE(YEAR(P1089),MONTH(P1089),1), IF(K1089&gt;10, C1089, IF(SUMIFS($K:$K, $C:$C, C1089, $P:$P, "&gt;="&amp;DATE(YEAR(P1089),MONTH(P1089),1), $P:$P, "&lt;="&amp;EOMONTH(P1089,0))&gt;10, C1089, "")), ""))), "")</f>
        <v/>
      </c>
      <c r="U1089" t="str">
        <f>IF(AND(P1089&lt;&gt;"", P1089&gt;=DATE(YEAR(P1089),MONTH(P1089),1), SUMIFS($K:$K, $C:$C, C1089, $P:$P, "&gt;="&amp;DATE(YEAR(P1089),MONTH(P1089),1), $P:$P, "&lt;="&amp;EOMONTH(P1089,0))&gt;10), K1089, "")</f>
        <v/>
      </c>
      <c r="V1089" t="str">
        <f>IF(AND(P1089&lt;&gt;"", P1089&gt;=DATE(YEAR(P1089),MONTH(P1089),1), SUMIFS($K:$K, $C:$C, C1089, $P:$P, "&gt;="&amp;DATE(YEAR(P1089),MONTH(P1089),1), $P:$P, "&lt;="&amp;EOMONTH(P1089,0))&gt;10), YEAR(P1089), "")</f>
        <v/>
      </c>
      <c r="W1089" t="str">
        <f>IF(AND(P1089&lt;&gt;"", P1089&gt;=DATE(YEAR(P1089),MONTH(P1089),1), SUMIFS($K:$K, $C:$C, C1089, $P:$P, "&gt;="&amp;DATE(YEAR(P1089),MONTH(P1089),1), $P:$P, "&lt;="&amp;EOMONTH(P1089,0))&gt;10), TEXT(P1089, "MMMM"), "")</f>
        <v/>
      </c>
      <c r="X1089" t="str" cm="1">
        <f t="array" ref="X1089">IF(AND(P1089&lt;&gt;"", P1089&gt;=DATE(YEAR(P1089),MONTH(P1089),1), SUMIFS($K:$K, $C:$C, C1089, $P:$P, "&gt;="&amp;DATE(YEAR(P1089),MONTH(P1089),1), $P:$P, "&lt;="&amp;EOMONTH(P1089,0))&gt;10), _xlfn.TEXTJOIN(", ", TRUE, _xlfn._xlws.FILTER($R:$R, ($C:$C=C1089) * ($P:$P&gt;=DATE(YEAR(P1089),MONTH(P1089),1)) * ($P:$P&lt;=EOMONTH(P1089,0)))), "")</f>
        <v/>
      </c>
      <c r="Y1089" t="str" cm="1">
        <f t="array" ref="Y1089">IF(AND(P1089&lt;&gt;"", P1089&gt;=DATE(YEAR(P1089),MONTH(P1089),1), SUMIFS($K:$K, $C:$C, C1089, $P:$P, "&gt;="&amp;DATE(YEAR(P1089),MONTH(P1089),1), $P:$P, "&lt;="&amp;EOMONTH(P1089,0))&gt;10), _xlfn.TEXTJOIN(", ", TRUE, _xlfn._xlws.FILTER($S:$S, ($C:$C=C1089) * ($P:$P&gt;=DATE(YEAR(P1089),MONTH(P1089),1)) * ($P:$P&lt;=EOMONTH(P1089,0)))), "")</f>
        <v/>
      </c>
    </row>
    <row r="1090" spans="1:25" x14ac:dyDescent="0.25">
      <c r="A1090" s="83">
        <v>1083</v>
      </c>
      <c r="B1090" s="111" t="s">
        <v>26038</v>
      </c>
      <c r="C1090" s="159" t="str">
        <f>_xlfn.XLOOKUP(D1090,[1]!Data[CEDULA],[1]!Data[Nombre Completo],"No Existe",0,1)</f>
        <v>ESTEFANIA MARIA ORTEGA TOVAR</v>
      </c>
      <c r="D1090" s="162">
        <v>1101783204</v>
      </c>
      <c r="E1090" s="139">
        <f>IFERROR(_xlfn.NUMBERVALUE(Data[[#This Row],[CEDULA ]],",","."),_xlfn.NUMBERVALUE(Data[[#This Row],[CEDULA ]],".",","))</f>
        <v>1101783204</v>
      </c>
      <c r="F1090" s="139" t="str">
        <f>_xlfn.XLOOKUP(E1090,[1]!Data[CEDULA],[1]!Data[CARGO],"No Existe",0,1)</f>
        <v>SUPERNUMERARIO(A)</v>
      </c>
      <c r="G1090" s="11" t="str">
        <f>_xlfn.XLOOKUP(E1090,[1]!Data[CEDULA],[1]!Data[EMPRESA DONDE PRESTA SERVICIO],"No Existe",0,1)</f>
        <v>COMFAMILIAR ATLANTICO</v>
      </c>
      <c r="H1090" s="11" t="str">
        <f>_xlfn.XLOOKUP(E1090,[1]!Data[CEDULA],[1]!Data[UBICACIÓN],"No Existe",0,1)</f>
        <v>SEDE SPORT GYM</v>
      </c>
      <c r="I1090" s="11" t="s">
        <v>25911</v>
      </c>
      <c r="J1090" s="111" t="str">
        <f>UPPER(TEXT(Data[[#This Row],[F. INICIO]],"mmmm"))</f>
        <v>ABRIL</v>
      </c>
      <c r="K1090" s="13">
        <v>2</v>
      </c>
      <c r="L1090" s="11" t="s">
        <v>5</v>
      </c>
      <c r="M1090" s="11" t="s">
        <v>25630</v>
      </c>
      <c r="N1090" s="141" t="str">
        <f>_xlfn.XLOOKUP(D1090,[1]!Data[CEDULA],[1]!Data[EPS/SURA],"No Existe",0,1)</f>
        <v>EPS/SURA</v>
      </c>
      <c r="O1090" s="5">
        <f>YEAR(Data[[#This Row],[F. INICIO]])</f>
        <v>2016</v>
      </c>
      <c r="P1090" s="26">
        <v>42479</v>
      </c>
      <c r="Q1090" s="7">
        <v>42480</v>
      </c>
      <c r="R1090" s="11" t="s">
        <v>6907</v>
      </c>
      <c r="S1090" s="92" t="str">
        <f>IF(Data[[#This Row],[TIPO DE INCAPACIDAD]]="LICENCIA DE PATERNIDAD","Licencia de paternidad",IF(Data[[#This Row],[TIPO DE INCAPACIDAD]]="LICENCIA DE LUTO","Licencia de Luto",_xlfn.IFNA(VLOOKUP(R1090,'CIE-10 PARA RIPS'!$A$6:B14255,2,0),"No especificado")))</f>
        <v>Vomitos del embarazo, no especificados</v>
      </c>
      <c r="T1090" t="str">
        <f>IF(P1090&lt;&gt;"", IF(P1090&gt;0, IF(P1090&lt;=DATE(YEAR(P1090),MONTH(P1090),DAY(P1090)), IF(P1090&gt;=DATE(YEAR(P1090),MONTH(P1090),1), IF(K1090&gt;10, C1090, IF(SUMIFS($K:$K, $C:$C, C1090, $P:$P, "&gt;="&amp;DATE(YEAR(P1090),MONTH(P1090),1), $P:$P, "&lt;="&amp;EOMONTH(P1090,0))&gt;10, C1090, "")), ""))), "")</f>
        <v/>
      </c>
      <c r="U1090" t="str">
        <f>IF(AND(P1090&lt;&gt;"", P1090&gt;=DATE(YEAR(P1090),MONTH(P1090),1), SUMIFS($K:$K, $C:$C, C1090, $P:$P, "&gt;="&amp;DATE(YEAR(P1090),MONTH(P1090),1), $P:$P, "&lt;="&amp;EOMONTH(P1090,0))&gt;10), K1090, "")</f>
        <v/>
      </c>
      <c r="V1090" t="str">
        <f>IF(AND(P1090&lt;&gt;"", P1090&gt;=DATE(YEAR(P1090),MONTH(P1090),1), SUMIFS($K:$K, $C:$C, C1090, $P:$P, "&gt;="&amp;DATE(YEAR(P1090),MONTH(P1090),1), $P:$P, "&lt;="&amp;EOMONTH(P1090,0))&gt;10), YEAR(P1090), "")</f>
        <v/>
      </c>
      <c r="W1090" t="str">
        <f>IF(AND(P1090&lt;&gt;"", P1090&gt;=DATE(YEAR(P1090),MONTH(P1090),1), SUMIFS($K:$K, $C:$C, C1090, $P:$P, "&gt;="&amp;DATE(YEAR(P1090),MONTH(P1090),1), $P:$P, "&lt;="&amp;EOMONTH(P1090,0))&gt;10), TEXT(P1090, "MMMM"), "")</f>
        <v/>
      </c>
      <c r="X1090" t="str" cm="1">
        <f t="array" ref="X1090">IF(AND(P1090&lt;&gt;"", P1090&gt;=DATE(YEAR(P1090),MONTH(P1090),1), SUMIFS($K:$K, $C:$C, C1090, $P:$P, "&gt;="&amp;DATE(YEAR(P1090),MONTH(P1090),1), $P:$P, "&lt;="&amp;EOMONTH(P1090,0))&gt;10), _xlfn.TEXTJOIN(", ", TRUE, _xlfn._xlws.FILTER($R:$R, ($C:$C=C1090) * ($P:$P&gt;=DATE(YEAR(P1090),MONTH(P1090),1)) * ($P:$P&lt;=EOMONTH(P1090,0)))), "")</f>
        <v/>
      </c>
      <c r="Y1090" t="str" cm="1">
        <f t="array" ref="Y1090">IF(AND(P1090&lt;&gt;"", P1090&gt;=DATE(YEAR(P1090),MONTH(P1090),1), SUMIFS($K:$K, $C:$C, C1090, $P:$P, "&gt;="&amp;DATE(YEAR(P1090),MONTH(P1090),1), $P:$P, "&lt;="&amp;EOMONTH(P1090,0))&gt;10), _xlfn.TEXTJOIN(", ", TRUE, _xlfn._xlws.FILTER($S:$S, ($C:$C=C1090) * ($P:$P&gt;=DATE(YEAR(P1090),MONTH(P1090),1)) * ($P:$P&lt;=EOMONTH(P1090,0)))), "")</f>
        <v/>
      </c>
    </row>
    <row r="1091" spans="1:25" x14ac:dyDescent="0.25">
      <c r="A1091" s="83">
        <v>1084</v>
      </c>
      <c r="B1091" s="111" t="s">
        <v>26038</v>
      </c>
      <c r="C1091" s="159" t="str">
        <f>_xlfn.XLOOKUP(D1091,[1]!Data[CEDULA],[1]!Data[Nombre Completo],"No Existe",0,1)</f>
        <v>ALDEMAR ENRIQUE ORTIZ CARPINTERO</v>
      </c>
      <c r="D1091" s="162">
        <v>72310167</v>
      </c>
      <c r="E1091" s="139">
        <f>IFERROR(_xlfn.NUMBERVALUE(Data[[#This Row],[CEDULA ]],",","."),_xlfn.NUMBERVALUE(Data[[#This Row],[CEDULA ]],".",","))</f>
        <v>72310167</v>
      </c>
      <c r="F1091" s="139" t="str">
        <f>_xlfn.XLOOKUP(E1091,[1]!Data[CEDULA],[1]!Data[CARGO],"No Existe",0,1)</f>
        <v>SUPERNUMERARIO(A)</v>
      </c>
      <c r="G1091" s="11" t="str">
        <f>_xlfn.XLOOKUP(E1091,[1]!Data[CEDULA],[1]!Data[EMPRESA DONDE PRESTA SERVICIO],"No Existe",0,1)</f>
        <v>COMFAMILIAR ATLANTICO</v>
      </c>
      <c r="H1091" s="11" t="str">
        <f>_xlfn.XLOOKUP(E1091,[1]!Data[CEDULA],[1]!Data[UBICACIÓN],"No Existe",0,1)</f>
        <v>SALGARITO</v>
      </c>
      <c r="I1091" s="11" t="s">
        <v>25912</v>
      </c>
      <c r="J1091" s="111" t="str">
        <f>UPPER(TEXT(Data[[#This Row],[F. INICIO]],"mmmm"))</f>
        <v>ABRIL</v>
      </c>
      <c r="K1091" s="13">
        <v>2</v>
      </c>
      <c r="L1091" s="11" t="s">
        <v>5</v>
      </c>
      <c r="M1091" s="11" t="s">
        <v>25630</v>
      </c>
      <c r="N1091" s="141" t="str">
        <f>_xlfn.XLOOKUP(D1091,[1]!Data[CEDULA],[1]!Data[EPS/SURA],"No Existe",0,1)</f>
        <v>SALUD TOTAL</v>
      </c>
      <c r="O1091" s="5">
        <f>YEAR(Data[[#This Row],[F. INICIO]])</f>
        <v>2016</v>
      </c>
      <c r="P1091" s="26">
        <v>42486</v>
      </c>
      <c r="Q1091" s="7">
        <v>42487</v>
      </c>
      <c r="R1091" s="24" t="s">
        <v>9886</v>
      </c>
      <c r="S1091" s="92" t="str">
        <f>IF(Data[[#This Row],[TIPO DE INCAPACIDAD]]="LICENCIA DE PATERNIDAD","Licencia de paternidad",IF(Data[[#This Row],[TIPO DE INCAPACIDAD]]="LICENCIA DE LUTO","Licencia de Luto",_xlfn.IFNA(VLOOKUP(R1091,'CIE-10 PARA RIPS'!$A$6:B14256,2,0),"No especificado")))</f>
        <v>Cefalea debida a tension</v>
      </c>
      <c r="T1091" t="str">
        <f>IF(P1091&lt;&gt;"", IF(P1091&gt;0, IF(P1091&lt;=DATE(YEAR(P1091),MONTH(P1091),DAY(P1091)), IF(P1091&gt;=DATE(YEAR(P1091),MONTH(P1091),1), IF(K1091&gt;10, C1091, IF(SUMIFS($K:$K, $C:$C, C1091, $P:$P, "&gt;="&amp;DATE(YEAR(P1091),MONTH(P1091),1), $P:$P, "&lt;="&amp;EOMONTH(P1091,0))&gt;10, C1091, "")), ""))), "")</f>
        <v/>
      </c>
      <c r="U1091" t="str">
        <f>IF(AND(P1091&lt;&gt;"", P1091&gt;=DATE(YEAR(P1091),MONTH(P1091),1), SUMIFS($K:$K, $C:$C, C1091, $P:$P, "&gt;="&amp;DATE(YEAR(P1091),MONTH(P1091),1), $P:$P, "&lt;="&amp;EOMONTH(P1091,0))&gt;10), K1091, "")</f>
        <v/>
      </c>
      <c r="V1091" t="str">
        <f>IF(AND(P1091&lt;&gt;"", P1091&gt;=DATE(YEAR(P1091),MONTH(P1091),1), SUMIFS($K:$K, $C:$C, C1091, $P:$P, "&gt;="&amp;DATE(YEAR(P1091),MONTH(P1091),1), $P:$P, "&lt;="&amp;EOMONTH(P1091,0))&gt;10), YEAR(P1091), "")</f>
        <v/>
      </c>
      <c r="W1091" t="str">
        <f>IF(AND(P1091&lt;&gt;"", P1091&gt;=DATE(YEAR(P1091),MONTH(P1091),1), SUMIFS($K:$K, $C:$C, C1091, $P:$P, "&gt;="&amp;DATE(YEAR(P1091),MONTH(P1091),1), $P:$P, "&lt;="&amp;EOMONTH(P1091,0))&gt;10), TEXT(P1091, "MMMM"), "")</f>
        <v/>
      </c>
      <c r="X1091" t="str" cm="1">
        <f t="array" ref="X1091">IF(AND(P1091&lt;&gt;"", P1091&gt;=DATE(YEAR(P1091),MONTH(P1091),1), SUMIFS($K:$K, $C:$C, C1091, $P:$P, "&gt;="&amp;DATE(YEAR(P1091),MONTH(P1091),1), $P:$P, "&lt;="&amp;EOMONTH(P1091,0))&gt;10), _xlfn.TEXTJOIN(", ", TRUE, _xlfn._xlws.FILTER($R:$R, ($C:$C=C1091) * ($P:$P&gt;=DATE(YEAR(P1091),MONTH(P1091),1)) * ($P:$P&lt;=EOMONTH(P1091,0)))), "")</f>
        <v/>
      </c>
      <c r="Y1091" t="str" cm="1">
        <f t="array" ref="Y1091">IF(AND(P1091&lt;&gt;"", P1091&gt;=DATE(YEAR(P1091),MONTH(P1091),1), SUMIFS($K:$K, $C:$C, C1091, $P:$P, "&gt;="&amp;DATE(YEAR(P1091),MONTH(P1091),1), $P:$P, "&lt;="&amp;EOMONTH(P1091,0))&gt;10), _xlfn.TEXTJOIN(", ", TRUE, _xlfn._xlws.FILTER($S:$S, ($C:$C=C1091) * ($P:$P&gt;=DATE(YEAR(P1091),MONTH(P1091),1)) * ($P:$P&lt;=EOMONTH(P1091,0)))), "")</f>
        <v/>
      </c>
    </row>
    <row r="1092" spans="1:25" ht="30" x14ac:dyDescent="0.25">
      <c r="A1092" s="83">
        <v>1085</v>
      </c>
      <c r="B1092" s="111" t="s">
        <v>26038</v>
      </c>
      <c r="C1092" s="159" t="str">
        <f>_xlfn.XLOOKUP(D1092,[1]!Data[CEDULA],[1]!Data[Nombre Completo],"No Existe",0,1)</f>
        <v>DAVITH ANDRES SALAZAR MARRIAGA</v>
      </c>
      <c r="D1092" s="162">
        <v>1129519253</v>
      </c>
      <c r="E1092" s="139">
        <f>IFERROR(_xlfn.NUMBERVALUE(Data[[#This Row],[CEDULA ]],",","."),_xlfn.NUMBERVALUE(Data[[#This Row],[CEDULA ]],".",","))</f>
        <v>1129519253</v>
      </c>
      <c r="F1092" s="139" t="str">
        <f>_xlfn.XLOOKUP(E1092,[1]!Data[CEDULA],[1]!Data[CARGO],"No Existe",0,1)</f>
        <v>SUPERNUMERARIO(A)</v>
      </c>
      <c r="G1092" s="11" t="str">
        <f>_xlfn.XLOOKUP(E1092,[1]!Data[CEDULA],[1]!Data[EMPRESA DONDE PRESTA SERVICIO],"No Existe",0,1)</f>
        <v>COMFAMILIAR ATLANTICO</v>
      </c>
      <c r="H1092" s="11" t="str">
        <f>_xlfn.XLOOKUP(E1092,[1]!Data[CEDULA],[1]!Data[UBICACIÓN],"No Existe",0,1)</f>
        <v>CENTRO RECREACIONAL TURIPANA</v>
      </c>
      <c r="I1092" s="11" t="s">
        <v>25912</v>
      </c>
      <c r="J1092" s="111" t="str">
        <f>UPPER(TEXT(Data[[#This Row],[F. INICIO]],"mmmm"))</f>
        <v>ABRIL</v>
      </c>
      <c r="K1092" s="13">
        <v>1</v>
      </c>
      <c r="L1092" s="11" t="s">
        <v>5</v>
      </c>
      <c r="M1092" s="11" t="s">
        <v>25630</v>
      </c>
      <c r="N1092" s="141" t="str">
        <f>_xlfn.XLOOKUP(D1092,[1]!Data[CEDULA],[1]!Data[EPS/SURA],"No Existe",0,1)</f>
        <v>EPS/SURA</v>
      </c>
      <c r="O1092" s="5">
        <f>YEAR(Data[[#This Row],[F. INICIO]])</f>
        <v>2016</v>
      </c>
      <c r="P1092" s="26">
        <v>42479</v>
      </c>
      <c r="Q1092" s="7">
        <v>42479</v>
      </c>
      <c r="R1092" s="11" t="s">
        <v>8484</v>
      </c>
      <c r="S1092" s="92" t="str">
        <f>IF(Data[[#This Row],[TIPO DE INCAPACIDAD]]="LICENCIA DE PATERNIDAD","Licencia de paternidad",IF(Data[[#This Row],[TIPO DE INCAPACIDAD]]="LICENCIA DE LUTO","Licencia de Luto",_xlfn.IFNA(VLOOKUP(R1092,'CIE-10 PARA RIPS'!$A$6:B14257,2,0),"No especificado")))</f>
        <v>Otras colitis y gastroenteritis no infecciosas especificadas</v>
      </c>
      <c r="T1092" t="str">
        <f>IF(P1092&lt;&gt;"", IF(P1092&gt;0, IF(P1092&lt;=DATE(YEAR(P1092),MONTH(P1092),DAY(P1092)), IF(P1092&gt;=DATE(YEAR(P1092),MONTH(P1092),1), IF(K1092&gt;10, C1092, IF(SUMIFS($K:$K, $C:$C, C1092, $P:$P, "&gt;="&amp;DATE(YEAR(P1092),MONTH(P1092),1), $P:$P, "&lt;="&amp;EOMONTH(P1092,0))&gt;10, C1092, "")), ""))), "")</f>
        <v/>
      </c>
      <c r="U1092" t="str">
        <f>IF(AND(P1092&lt;&gt;"", P1092&gt;=DATE(YEAR(P1092),MONTH(P1092),1), SUMIFS($K:$K, $C:$C, C1092, $P:$P, "&gt;="&amp;DATE(YEAR(P1092),MONTH(P1092),1), $P:$P, "&lt;="&amp;EOMONTH(P1092,0))&gt;10), K1092, "")</f>
        <v/>
      </c>
      <c r="V1092" t="str">
        <f>IF(AND(P1092&lt;&gt;"", P1092&gt;=DATE(YEAR(P1092),MONTH(P1092),1), SUMIFS($K:$K, $C:$C, C1092, $P:$P, "&gt;="&amp;DATE(YEAR(P1092),MONTH(P1092),1), $P:$P, "&lt;="&amp;EOMONTH(P1092,0))&gt;10), YEAR(P1092), "")</f>
        <v/>
      </c>
      <c r="W1092" t="str">
        <f>IF(AND(P1092&lt;&gt;"", P1092&gt;=DATE(YEAR(P1092),MONTH(P1092),1), SUMIFS($K:$K, $C:$C, C1092, $P:$P, "&gt;="&amp;DATE(YEAR(P1092),MONTH(P1092),1), $P:$P, "&lt;="&amp;EOMONTH(P1092,0))&gt;10), TEXT(P1092, "MMMM"), "")</f>
        <v/>
      </c>
      <c r="X1092" t="str" cm="1">
        <f t="array" ref="X1092">IF(AND(P1092&lt;&gt;"", P1092&gt;=DATE(YEAR(P1092),MONTH(P1092),1), SUMIFS($K:$K, $C:$C, C1092, $P:$P, "&gt;="&amp;DATE(YEAR(P1092),MONTH(P1092),1), $P:$P, "&lt;="&amp;EOMONTH(P1092,0))&gt;10), _xlfn.TEXTJOIN(", ", TRUE, _xlfn._xlws.FILTER($R:$R, ($C:$C=C1092) * ($P:$P&gt;=DATE(YEAR(P1092),MONTH(P1092),1)) * ($P:$P&lt;=EOMONTH(P1092,0)))), "")</f>
        <v/>
      </c>
      <c r="Y1092" t="str" cm="1">
        <f t="array" ref="Y1092">IF(AND(P1092&lt;&gt;"", P1092&gt;=DATE(YEAR(P1092),MONTH(P1092),1), SUMIFS($K:$K, $C:$C, C1092, $P:$P, "&gt;="&amp;DATE(YEAR(P1092),MONTH(P1092),1), $P:$P, "&lt;="&amp;EOMONTH(P1092,0))&gt;10), _xlfn.TEXTJOIN(", ", TRUE, _xlfn._xlws.FILTER($S:$S, ($C:$C=C1092) * ($P:$P&gt;=DATE(YEAR(P1092),MONTH(P1092),1)) * ($P:$P&lt;=EOMONTH(P1092,0)))), "")</f>
        <v/>
      </c>
    </row>
    <row r="1093" spans="1:25" x14ac:dyDescent="0.25">
      <c r="A1093" s="83">
        <v>1086</v>
      </c>
      <c r="B1093" s="111" t="s">
        <v>26038</v>
      </c>
      <c r="C1093" s="159" t="str">
        <f>_xlfn.XLOOKUP(D1093,[1]!Data[CEDULA],[1]!Data[Nombre Completo],"No Existe",0,1)</f>
        <v>JAMIRCEN JASSED CHALA VILLANUEVA</v>
      </c>
      <c r="D1093" s="162">
        <v>1140831251</v>
      </c>
      <c r="E1093" s="139">
        <f>IFERROR(_xlfn.NUMBERVALUE(Data[[#This Row],[CEDULA ]],",","."),_xlfn.NUMBERVALUE(Data[[#This Row],[CEDULA ]],".",","))</f>
        <v>1140831251</v>
      </c>
      <c r="F1093" s="139" t="str">
        <f>_xlfn.XLOOKUP(E1093,[1]!Data[CEDULA],[1]!Data[CARGO],"No Existe",0,1)</f>
        <v>SUPERNUMERARIO(A)</v>
      </c>
      <c r="G1093" s="11" t="str">
        <f>_xlfn.XLOOKUP(E1093,[1]!Data[CEDULA],[1]!Data[EMPRESA DONDE PRESTA SERVICIO],"No Existe",0,1)</f>
        <v>COMFAMILIAR ATLANTICO</v>
      </c>
      <c r="H1093" s="11" t="str">
        <f>_xlfn.XLOOKUP(E1093,[1]!Data[CEDULA],[1]!Data[UBICACIÓN],"No Existe",0,1)</f>
        <v>SEDE NORTE</v>
      </c>
      <c r="I1093" s="11" t="s">
        <v>25912</v>
      </c>
      <c r="J1093" s="111" t="str">
        <f>UPPER(TEXT(Data[[#This Row],[F. INICIO]],"mmmm"))</f>
        <v>ABRIL</v>
      </c>
      <c r="K1093" s="13">
        <v>1</v>
      </c>
      <c r="L1093" s="11" t="s">
        <v>5</v>
      </c>
      <c r="M1093" s="11" t="s">
        <v>25630</v>
      </c>
      <c r="N1093" s="141" t="str">
        <f>_xlfn.XLOOKUP(D1093,[1]!Data[CEDULA],[1]!Data[EPS/SURA],"No Existe",0,1)</f>
        <v>EPS/SURA</v>
      </c>
      <c r="O1093" s="5">
        <f>YEAR(Data[[#This Row],[F. INICIO]])</f>
        <v>2016</v>
      </c>
      <c r="P1093" s="26">
        <v>42476</v>
      </c>
      <c r="Q1093" s="7">
        <v>42476</v>
      </c>
      <c r="R1093" s="11" t="s">
        <v>7572</v>
      </c>
      <c r="S1093" s="92" t="str">
        <f>IF(Data[[#This Row],[TIPO DE INCAPACIDAD]]="LICENCIA DE PATERNIDAD","Licencia de paternidad",IF(Data[[#This Row],[TIPO DE INCAPACIDAD]]="LICENCIA DE LUTO","Licencia de Luto",_xlfn.IFNA(VLOOKUP(R1093,'CIE-10 PARA RIPS'!$A$6:B14258,2,0),"No especificado")))</f>
        <v>Dolor en miembro</v>
      </c>
      <c r="T1093" t="str">
        <f>IF(P1093&lt;&gt;"", IF(P1093&gt;0, IF(P1093&lt;=DATE(YEAR(P1093),MONTH(P1093),DAY(P1093)), IF(P1093&gt;=DATE(YEAR(P1093),MONTH(P1093),1), IF(K1093&gt;10, C1093, IF(SUMIFS($K:$K, $C:$C, C1093, $P:$P, "&gt;="&amp;DATE(YEAR(P1093),MONTH(P1093),1), $P:$P, "&lt;="&amp;EOMONTH(P1093,0))&gt;10, C1093, "")), ""))), "")</f>
        <v/>
      </c>
      <c r="U1093" t="str">
        <f>IF(AND(P1093&lt;&gt;"", P1093&gt;=DATE(YEAR(P1093),MONTH(P1093),1), SUMIFS($K:$K, $C:$C, C1093, $P:$P, "&gt;="&amp;DATE(YEAR(P1093),MONTH(P1093),1), $P:$P, "&lt;="&amp;EOMONTH(P1093,0))&gt;10), K1093, "")</f>
        <v/>
      </c>
      <c r="V1093" t="str">
        <f>IF(AND(P1093&lt;&gt;"", P1093&gt;=DATE(YEAR(P1093),MONTH(P1093),1), SUMIFS($K:$K, $C:$C, C1093, $P:$P, "&gt;="&amp;DATE(YEAR(P1093),MONTH(P1093),1), $P:$P, "&lt;="&amp;EOMONTH(P1093,0))&gt;10), YEAR(P1093), "")</f>
        <v/>
      </c>
      <c r="W1093" t="str">
        <f>IF(AND(P1093&lt;&gt;"", P1093&gt;=DATE(YEAR(P1093),MONTH(P1093),1), SUMIFS($K:$K, $C:$C, C1093, $P:$P, "&gt;="&amp;DATE(YEAR(P1093),MONTH(P1093),1), $P:$P, "&lt;="&amp;EOMONTH(P1093,0))&gt;10), TEXT(P1093, "MMMM"), "")</f>
        <v/>
      </c>
      <c r="X1093" t="str" cm="1">
        <f t="array" ref="X1093">IF(AND(P1093&lt;&gt;"", P1093&gt;=DATE(YEAR(P1093),MONTH(P1093),1), SUMIFS($K:$K, $C:$C, C1093, $P:$P, "&gt;="&amp;DATE(YEAR(P1093),MONTH(P1093),1), $P:$P, "&lt;="&amp;EOMONTH(P1093,0))&gt;10), _xlfn.TEXTJOIN(", ", TRUE, _xlfn._xlws.FILTER($R:$R, ($C:$C=C1093) * ($P:$P&gt;=DATE(YEAR(P1093),MONTH(P1093),1)) * ($P:$P&lt;=EOMONTH(P1093,0)))), "")</f>
        <v/>
      </c>
      <c r="Y1093" t="str" cm="1">
        <f t="array" ref="Y1093">IF(AND(P1093&lt;&gt;"", P1093&gt;=DATE(YEAR(P1093),MONTH(P1093),1), SUMIFS($K:$K, $C:$C, C1093, $P:$P, "&gt;="&amp;DATE(YEAR(P1093),MONTH(P1093),1), $P:$P, "&lt;="&amp;EOMONTH(P1093,0))&gt;10), _xlfn.TEXTJOIN(", ", TRUE, _xlfn._xlws.FILTER($S:$S, ($C:$C=C1093) * ($P:$P&gt;=DATE(YEAR(P1093),MONTH(P1093),1)) * ($P:$P&lt;=EOMONTH(P1093,0)))), "")</f>
        <v/>
      </c>
    </row>
    <row r="1094" spans="1:25" x14ac:dyDescent="0.25">
      <c r="A1094" s="83">
        <v>1087</v>
      </c>
      <c r="B1094" s="111" t="s">
        <v>26038</v>
      </c>
      <c r="C1094" s="159" t="str">
        <f>_xlfn.XLOOKUP(D1094,[1]!Data[CEDULA],[1]!Data[Nombre Completo],"No Existe",0,1)</f>
        <v>JOSE JUNIOR GONZALEZ MARTINEZ</v>
      </c>
      <c r="D1094" s="162">
        <v>1044428401</v>
      </c>
      <c r="E1094" s="139">
        <f>IFERROR(_xlfn.NUMBERVALUE(Data[[#This Row],[CEDULA ]],",","."),_xlfn.NUMBERVALUE(Data[[#This Row],[CEDULA ]],".",","))</f>
        <v>1044428401</v>
      </c>
      <c r="F1094" s="139" t="str">
        <f>_xlfn.XLOOKUP(E1094,[1]!Data[CEDULA],[1]!Data[CARGO],"No Existe",0,1)</f>
        <v>SALVAVIDAS</v>
      </c>
      <c r="G1094" s="11" t="str">
        <f>_xlfn.XLOOKUP(E1094,[1]!Data[CEDULA],[1]!Data[EMPRESA DONDE PRESTA SERVICIO],"No Existe",0,1)</f>
        <v>COMFAMILIAR ATLANTICO</v>
      </c>
      <c r="H1094" s="11" t="str">
        <f>_xlfn.XLOOKUP(E1094,[1]!Data[CEDULA],[1]!Data[UBICACIÓN],"No Existe",0,1)</f>
        <v>DIRECCION RECREACION</v>
      </c>
      <c r="I1094" s="11" t="s">
        <v>25912</v>
      </c>
      <c r="J1094" s="111" t="str">
        <f>UPPER(TEXT(Data[[#This Row],[F. INICIO]],"mmmm"))</f>
        <v>MAYO</v>
      </c>
      <c r="K1094" s="13">
        <v>1</v>
      </c>
      <c r="L1094" s="11" t="s">
        <v>5</v>
      </c>
      <c r="M1094" s="11" t="s">
        <v>25630</v>
      </c>
      <c r="N1094" s="141" t="str">
        <f>_xlfn.XLOOKUP(D1094,[1]!Data[CEDULA],[1]!Data[EPS/SURA],"No Existe",0,1)</f>
        <v>SALUD TOTAL</v>
      </c>
      <c r="O1094" s="5">
        <f>YEAR(Data[[#This Row],[F. INICIO]])</f>
        <v>2016</v>
      </c>
      <c r="P1094" s="26">
        <v>42516</v>
      </c>
      <c r="Q1094" s="7">
        <v>42516</v>
      </c>
      <c r="R1094" s="24" t="s">
        <v>9886</v>
      </c>
      <c r="S1094" s="92" t="str">
        <f>IF(Data[[#This Row],[TIPO DE INCAPACIDAD]]="LICENCIA DE PATERNIDAD","Licencia de paternidad",IF(Data[[#This Row],[TIPO DE INCAPACIDAD]]="LICENCIA DE LUTO","Licencia de Luto",_xlfn.IFNA(VLOOKUP(R1094,'CIE-10 PARA RIPS'!$A$6:B14259,2,0),"No especificado")))</f>
        <v>Cefalea debida a tension</v>
      </c>
      <c r="T1094" t="str">
        <f>IF(P1094&lt;&gt;"", IF(P1094&gt;0, IF(P1094&lt;=DATE(YEAR(P1094),MONTH(P1094),DAY(P1094)), IF(P1094&gt;=DATE(YEAR(P1094),MONTH(P1094),1), IF(K1094&gt;10, C1094, IF(SUMIFS($K:$K, $C:$C, C1094, $P:$P, "&gt;="&amp;DATE(YEAR(P1094),MONTH(P1094),1), $P:$P, "&lt;="&amp;EOMONTH(P1094,0))&gt;10, C1094, "")), ""))), "")</f>
        <v/>
      </c>
      <c r="U1094" t="str">
        <f>IF(AND(P1094&lt;&gt;"", P1094&gt;=DATE(YEAR(P1094),MONTH(P1094),1), SUMIFS($K:$K, $C:$C, C1094, $P:$P, "&gt;="&amp;DATE(YEAR(P1094),MONTH(P1094),1), $P:$P, "&lt;="&amp;EOMONTH(P1094,0))&gt;10), K1094, "")</f>
        <v/>
      </c>
      <c r="V1094" t="str">
        <f>IF(AND(P1094&lt;&gt;"", P1094&gt;=DATE(YEAR(P1094),MONTH(P1094),1), SUMIFS($K:$K, $C:$C, C1094, $P:$P, "&gt;="&amp;DATE(YEAR(P1094),MONTH(P1094),1), $P:$P, "&lt;="&amp;EOMONTH(P1094,0))&gt;10), YEAR(P1094), "")</f>
        <v/>
      </c>
      <c r="W1094" t="str">
        <f>IF(AND(P1094&lt;&gt;"", P1094&gt;=DATE(YEAR(P1094),MONTH(P1094),1), SUMIFS($K:$K, $C:$C, C1094, $P:$P, "&gt;="&amp;DATE(YEAR(P1094),MONTH(P1094),1), $P:$P, "&lt;="&amp;EOMONTH(P1094,0))&gt;10), TEXT(P1094, "MMMM"), "")</f>
        <v/>
      </c>
      <c r="X1094" t="str" cm="1">
        <f t="array" ref="X1094">IF(AND(P1094&lt;&gt;"", P1094&gt;=DATE(YEAR(P1094),MONTH(P1094),1), SUMIFS($K:$K, $C:$C, C1094, $P:$P, "&gt;="&amp;DATE(YEAR(P1094),MONTH(P1094),1), $P:$P, "&lt;="&amp;EOMONTH(P1094,0))&gt;10), _xlfn.TEXTJOIN(", ", TRUE, _xlfn._xlws.FILTER($R:$R, ($C:$C=C1094) * ($P:$P&gt;=DATE(YEAR(P1094),MONTH(P1094),1)) * ($P:$P&lt;=EOMONTH(P1094,0)))), "")</f>
        <v/>
      </c>
      <c r="Y1094" t="str" cm="1">
        <f t="array" ref="Y1094">IF(AND(P1094&lt;&gt;"", P1094&gt;=DATE(YEAR(P1094),MONTH(P1094),1), SUMIFS($K:$K, $C:$C, C1094, $P:$P, "&gt;="&amp;DATE(YEAR(P1094),MONTH(P1094),1), $P:$P, "&lt;="&amp;EOMONTH(P1094,0))&gt;10), _xlfn.TEXTJOIN(", ", TRUE, _xlfn._xlws.FILTER($S:$S, ($C:$C=C1094) * ($P:$P&gt;=DATE(YEAR(P1094),MONTH(P1094),1)) * ($P:$P&lt;=EOMONTH(P1094,0)))), "")</f>
        <v/>
      </c>
    </row>
    <row r="1095" spans="1:25" x14ac:dyDescent="0.25">
      <c r="A1095" s="83">
        <v>1088</v>
      </c>
      <c r="B1095" s="111" t="s">
        <v>26038</v>
      </c>
      <c r="C1095" s="159" t="str">
        <f>_xlfn.XLOOKUP(D1095,[1]!Data[CEDULA],[1]!Data[Nombre Completo],"No Existe",0,1)</f>
        <v>MARIA DEL CARMEN BORNACELLY BALZA</v>
      </c>
      <c r="D1095" s="162">
        <v>26852755</v>
      </c>
      <c r="E1095" s="139">
        <f>IFERROR(_xlfn.NUMBERVALUE(Data[[#This Row],[CEDULA ]],",","."),_xlfn.NUMBERVALUE(Data[[#This Row],[CEDULA ]],".",","))</f>
        <v>26852755</v>
      </c>
      <c r="F1095" s="139" t="str">
        <f>_xlfn.XLOOKUP(E1095,[1]!Data[CEDULA],[1]!Data[CARGO],"No Existe",0,1)</f>
        <v>SUPERNUMERARIO(A)</v>
      </c>
      <c r="G1095" s="11" t="str">
        <f>_xlfn.XLOOKUP(E1095,[1]!Data[CEDULA],[1]!Data[EMPRESA DONDE PRESTA SERVICIO],"No Existe",0,1)</f>
        <v>COMFAMILIAR ATLANTICO</v>
      </c>
      <c r="H1095" s="11" t="str">
        <f>_xlfn.XLOOKUP(E1095,[1]!Data[CEDULA],[1]!Data[UBICACIÓN],"No Existe",0,1)</f>
        <v>C.R.U</v>
      </c>
      <c r="I1095" s="11" t="s">
        <v>25911</v>
      </c>
      <c r="J1095" s="111" t="str">
        <f>UPPER(TEXT(Data[[#This Row],[F. INICIO]],"mmmm"))</f>
        <v>MAYO</v>
      </c>
      <c r="K1095" s="13">
        <v>1</v>
      </c>
      <c r="L1095" s="11" t="s">
        <v>5</v>
      </c>
      <c r="M1095" s="11" t="s">
        <v>25630</v>
      </c>
      <c r="N1095" s="141" t="str">
        <f>_xlfn.XLOOKUP(D1095,[1]!Data[CEDULA],[1]!Data[EPS/SURA],"No Existe",0,1)</f>
        <v>E.P.S SANITAS</v>
      </c>
      <c r="O1095" s="5">
        <f>YEAR(Data[[#This Row],[F. INICIO]])</f>
        <v>2016</v>
      </c>
      <c r="P1095" s="26">
        <v>42515</v>
      </c>
      <c r="Q1095" s="7">
        <v>42515</v>
      </c>
      <c r="R1095" s="24" t="s">
        <v>9886</v>
      </c>
      <c r="S1095" s="92" t="str">
        <f>IF(Data[[#This Row],[TIPO DE INCAPACIDAD]]="LICENCIA DE PATERNIDAD","Licencia de paternidad",IF(Data[[#This Row],[TIPO DE INCAPACIDAD]]="LICENCIA DE LUTO","Licencia de Luto",_xlfn.IFNA(VLOOKUP(R1095,'CIE-10 PARA RIPS'!$A$6:B14260,2,0),"No especificado")))</f>
        <v>Cefalea debida a tension</v>
      </c>
      <c r="T1095" t="str">
        <f>IF(P1095&lt;&gt;"", IF(P1095&gt;0, IF(P1095&lt;=DATE(YEAR(P1095),MONTH(P1095),DAY(P1095)), IF(P1095&gt;=DATE(YEAR(P1095),MONTH(P1095),1), IF(K1095&gt;10, C1095, IF(SUMIFS($K:$K, $C:$C, C1095, $P:$P, "&gt;="&amp;DATE(YEAR(P1095),MONTH(P1095),1), $P:$P, "&lt;="&amp;EOMONTH(P1095,0))&gt;10, C1095, "")), ""))), "")</f>
        <v/>
      </c>
      <c r="U1095" t="str">
        <f>IF(AND(P1095&lt;&gt;"", P1095&gt;=DATE(YEAR(P1095),MONTH(P1095),1), SUMIFS($K:$K, $C:$C, C1095, $P:$P, "&gt;="&amp;DATE(YEAR(P1095),MONTH(P1095),1), $P:$P, "&lt;="&amp;EOMONTH(P1095,0))&gt;10), K1095, "")</f>
        <v/>
      </c>
      <c r="V1095" t="str">
        <f>IF(AND(P1095&lt;&gt;"", P1095&gt;=DATE(YEAR(P1095),MONTH(P1095),1), SUMIFS($K:$K, $C:$C, C1095, $P:$P, "&gt;="&amp;DATE(YEAR(P1095),MONTH(P1095),1), $P:$P, "&lt;="&amp;EOMONTH(P1095,0))&gt;10), YEAR(P1095), "")</f>
        <v/>
      </c>
      <c r="W1095" t="str">
        <f>IF(AND(P1095&lt;&gt;"", P1095&gt;=DATE(YEAR(P1095),MONTH(P1095),1), SUMIFS($K:$K, $C:$C, C1095, $P:$P, "&gt;="&amp;DATE(YEAR(P1095),MONTH(P1095),1), $P:$P, "&lt;="&amp;EOMONTH(P1095,0))&gt;10), TEXT(P1095, "MMMM"), "")</f>
        <v/>
      </c>
      <c r="X1095" t="str" cm="1">
        <f t="array" ref="X1095">IF(AND(P1095&lt;&gt;"", P1095&gt;=DATE(YEAR(P1095),MONTH(P1095),1), SUMIFS($K:$K, $C:$C, C1095, $P:$P, "&gt;="&amp;DATE(YEAR(P1095),MONTH(P1095),1), $P:$P, "&lt;="&amp;EOMONTH(P1095,0))&gt;10), _xlfn.TEXTJOIN(", ", TRUE, _xlfn._xlws.FILTER($R:$R, ($C:$C=C1095) * ($P:$P&gt;=DATE(YEAR(P1095),MONTH(P1095),1)) * ($P:$P&lt;=EOMONTH(P1095,0)))), "")</f>
        <v/>
      </c>
      <c r="Y1095" t="str" cm="1">
        <f t="array" ref="Y1095">IF(AND(P1095&lt;&gt;"", P1095&gt;=DATE(YEAR(P1095),MONTH(P1095),1), SUMIFS($K:$K, $C:$C, C1095, $P:$P, "&gt;="&amp;DATE(YEAR(P1095),MONTH(P1095),1), $P:$P, "&lt;="&amp;EOMONTH(P1095,0))&gt;10), _xlfn.TEXTJOIN(", ", TRUE, _xlfn._xlws.FILTER($S:$S, ($C:$C=C1095) * ($P:$P&gt;=DATE(YEAR(P1095),MONTH(P1095),1)) * ($P:$P&lt;=EOMONTH(P1095,0)))), "")</f>
        <v/>
      </c>
    </row>
    <row r="1096" spans="1:25" x14ac:dyDescent="0.25">
      <c r="A1096" s="83">
        <v>1089</v>
      </c>
      <c r="B1096" s="111" t="s">
        <v>26038</v>
      </c>
      <c r="C1096" s="159" t="str">
        <f>_xlfn.XLOOKUP(D1096,[1]!Data[CEDULA],[1]!Data[Nombre Completo],"No Existe",0,1)</f>
        <v>WILLIAN JOSE LOZANO ROJAS</v>
      </c>
      <c r="D1096" s="162">
        <v>92131663</v>
      </c>
      <c r="E1096" s="139">
        <f>IFERROR(_xlfn.NUMBERVALUE(Data[[#This Row],[CEDULA ]],",","."),_xlfn.NUMBERVALUE(Data[[#This Row],[CEDULA ]],".",","))</f>
        <v>92131663</v>
      </c>
      <c r="F1096" s="139" t="str">
        <f>_xlfn.XLOOKUP(E1096,[1]!Data[CEDULA],[1]!Data[CARGO],"No Existe",0,1)</f>
        <v>SUPERNUMERARIO(A)</v>
      </c>
      <c r="G1096" s="11" t="str">
        <f>_xlfn.XLOOKUP(E1096,[1]!Data[CEDULA],[1]!Data[EMPRESA DONDE PRESTA SERVICIO],"No Existe",0,1)</f>
        <v>COMFAMILIAR ATLANTICO</v>
      </c>
      <c r="H1096" s="11" t="str">
        <f>_xlfn.XLOOKUP(E1096,[1]!Data[CEDULA],[1]!Data[UBICACIÓN],"No Existe",0,1)</f>
        <v>CRU MERCADEO</v>
      </c>
      <c r="I1096" s="11" t="s">
        <v>25912</v>
      </c>
      <c r="J1096" s="111" t="str">
        <f>UPPER(TEXT(Data[[#This Row],[F. INICIO]],"mmmm"))</f>
        <v>MAYO</v>
      </c>
      <c r="K1096" s="13">
        <v>1</v>
      </c>
      <c r="L1096" s="11" t="s">
        <v>5</v>
      </c>
      <c r="M1096" s="11" t="s">
        <v>25630</v>
      </c>
      <c r="N1096" s="141" t="str">
        <f>_xlfn.XLOOKUP(D1096,[1]!Data[CEDULA],[1]!Data[EPS/SURA],"No Existe",0,1)</f>
        <v>EPS/SURA</v>
      </c>
      <c r="O1096" s="5">
        <f>YEAR(Data[[#This Row],[F. INICIO]])</f>
        <v>2016</v>
      </c>
      <c r="P1096" s="26">
        <v>42511</v>
      </c>
      <c r="Q1096" s="7">
        <v>42511</v>
      </c>
      <c r="R1096" s="11" t="s">
        <v>9822</v>
      </c>
      <c r="S1096" s="92" t="str">
        <f>IF(Data[[#This Row],[TIPO DE INCAPACIDAD]]="LICENCIA DE PATERNIDAD","Licencia de paternidad",IF(Data[[#This Row],[TIPO DE INCAPACIDAD]]="LICENCIA DE LUTO","Licencia de Luto",_xlfn.IFNA(VLOOKUP(R1096,'CIE-10 PARA RIPS'!$A$6:B14261,2,0),"No especificado")))</f>
        <v>Sindrome del tunel carpiano</v>
      </c>
      <c r="T1096" t="str">
        <f>IF(P1096&lt;&gt;"", IF(P1096&gt;0, IF(P1096&lt;=DATE(YEAR(P1096),MONTH(P1096),DAY(P1096)), IF(P1096&gt;=DATE(YEAR(P1096),MONTH(P1096),1), IF(K1096&gt;10, C1096, IF(SUMIFS($K:$K, $C:$C, C1096, $P:$P, "&gt;="&amp;DATE(YEAR(P1096),MONTH(P1096),1), $P:$P, "&lt;="&amp;EOMONTH(P1096,0))&gt;10, C1096, "")), ""))), "")</f>
        <v/>
      </c>
      <c r="U1096" t="str">
        <f>IF(AND(P1096&lt;&gt;"", P1096&gt;=DATE(YEAR(P1096),MONTH(P1096),1), SUMIFS($K:$K, $C:$C, C1096, $P:$P, "&gt;="&amp;DATE(YEAR(P1096),MONTH(P1096),1), $P:$P, "&lt;="&amp;EOMONTH(P1096,0))&gt;10), K1096, "")</f>
        <v/>
      </c>
      <c r="V1096" t="str">
        <f>IF(AND(P1096&lt;&gt;"", P1096&gt;=DATE(YEAR(P1096),MONTH(P1096),1), SUMIFS($K:$K, $C:$C, C1096, $P:$P, "&gt;="&amp;DATE(YEAR(P1096),MONTH(P1096),1), $P:$P, "&lt;="&amp;EOMONTH(P1096,0))&gt;10), YEAR(P1096), "")</f>
        <v/>
      </c>
      <c r="W1096" t="str">
        <f>IF(AND(P1096&lt;&gt;"", P1096&gt;=DATE(YEAR(P1096),MONTH(P1096),1), SUMIFS($K:$K, $C:$C, C1096, $P:$P, "&gt;="&amp;DATE(YEAR(P1096),MONTH(P1096),1), $P:$P, "&lt;="&amp;EOMONTH(P1096,0))&gt;10), TEXT(P1096, "MMMM"), "")</f>
        <v/>
      </c>
      <c r="X1096" t="str" cm="1">
        <f t="array" ref="X1096">IF(AND(P1096&lt;&gt;"", P1096&gt;=DATE(YEAR(P1096),MONTH(P1096),1), SUMIFS($K:$K, $C:$C, C1096, $P:$P, "&gt;="&amp;DATE(YEAR(P1096),MONTH(P1096),1), $P:$P, "&lt;="&amp;EOMONTH(P1096,0))&gt;10), _xlfn.TEXTJOIN(", ", TRUE, _xlfn._xlws.FILTER($R:$R, ($C:$C=C1096) * ($P:$P&gt;=DATE(YEAR(P1096),MONTH(P1096),1)) * ($P:$P&lt;=EOMONTH(P1096,0)))), "")</f>
        <v/>
      </c>
      <c r="Y1096" t="str" cm="1">
        <f t="array" ref="Y1096">IF(AND(P1096&lt;&gt;"", P1096&gt;=DATE(YEAR(P1096),MONTH(P1096),1), SUMIFS($K:$K, $C:$C, C1096, $P:$P, "&gt;="&amp;DATE(YEAR(P1096),MONTH(P1096),1), $P:$P, "&lt;="&amp;EOMONTH(P1096,0))&gt;10), _xlfn.TEXTJOIN(", ", TRUE, _xlfn._xlws.FILTER($S:$S, ($C:$C=C1096) * ($P:$P&gt;=DATE(YEAR(P1096),MONTH(P1096),1)) * ($P:$P&lt;=EOMONTH(P1096,0)))), "")</f>
        <v/>
      </c>
    </row>
    <row r="1097" spans="1:25" x14ac:dyDescent="0.25">
      <c r="A1097" s="83">
        <v>1090</v>
      </c>
      <c r="B1097" s="111" t="s">
        <v>26038</v>
      </c>
      <c r="C1097" s="159" t="str">
        <f>_xlfn.XLOOKUP(D1097,[1]!Data[CEDULA],[1]!Data[Nombre Completo],"No Existe",0,1)</f>
        <v>BELCY CECILIA GOMEZ DOMINGUEZ</v>
      </c>
      <c r="D1097" s="162">
        <v>32750719</v>
      </c>
      <c r="E1097" s="139">
        <f>IFERROR(_xlfn.NUMBERVALUE(Data[[#This Row],[CEDULA ]],",","."),_xlfn.NUMBERVALUE(Data[[#This Row],[CEDULA ]],".",","))</f>
        <v>32750719</v>
      </c>
      <c r="F1097" s="139" t="str">
        <f>_xlfn.XLOOKUP(E1097,[1]!Data[CEDULA],[1]!Data[CARGO],"No Existe",0,1)</f>
        <v>SUPERNUMERARIO(A)</v>
      </c>
      <c r="G1097" s="11" t="str">
        <f>_xlfn.XLOOKUP(E1097,[1]!Data[CEDULA],[1]!Data[EMPRESA DONDE PRESTA SERVICIO],"No Existe",0,1)</f>
        <v>COMFAMILIAR ATLANTICO</v>
      </c>
      <c r="H1097" s="11" t="str">
        <f>_xlfn.XLOOKUP(E1097,[1]!Data[CEDULA],[1]!Data[UBICACIÓN],"No Existe",0,1)</f>
        <v>C.R.U</v>
      </c>
      <c r="I1097" s="11" t="s">
        <v>25911</v>
      </c>
      <c r="J1097" s="111" t="str">
        <f>UPPER(TEXT(Data[[#This Row],[F. INICIO]],"mmmm"))</f>
        <v>MAYO</v>
      </c>
      <c r="K1097" s="13">
        <v>2</v>
      </c>
      <c r="L1097" s="11" t="s">
        <v>5</v>
      </c>
      <c r="M1097" s="11" t="s">
        <v>25630</v>
      </c>
      <c r="N1097" s="141" t="str">
        <f>_xlfn.XLOOKUP(D1097,[1]!Data[CEDULA],[1]!Data[EPS/SURA],"No Existe",0,1)</f>
        <v>COOMEVA</v>
      </c>
      <c r="O1097" s="5">
        <f>YEAR(Data[[#This Row],[F. INICIO]])</f>
        <v>2016</v>
      </c>
      <c r="P1097" s="26">
        <v>42510</v>
      </c>
      <c r="Q1097" s="7">
        <v>42511</v>
      </c>
      <c r="R1097" s="11" t="s">
        <v>7182</v>
      </c>
      <c r="S1097" s="92" t="str">
        <f>IF(Data[[#This Row],[TIPO DE INCAPACIDAD]]="LICENCIA DE PATERNIDAD","Licencia de paternidad",IF(Data[[#This Row],[TIPO DE INCAPACIDAD]]="LICENCIA DE LUTO","Licencia de Luto",_xlfn.IFNA(VLOOKUP(R1097,'CIE-10 PARA RIPS'!$A$6:B14262,2,0),"No especificado")))</f>
        <v>Mastodinia</v>
      </c>
      <c r="T1097" t="str">
        <f>IF(P1097&lt;&gt;"", IF(P1097&gt;0, IF(P1097&lt;=DATE(YEAR(P1097),MONTH(P1097),DAY(P1097)), IF(P1097&gt;=DATE(YEAR(P1097),MONTH(P1097),1), IF(K1097&gt;10, C1097, IF(SUMIFS($K:$K, $C:$C, C1097, $P:$P, "&gt;="&amp;DATE(YEAR(P1097),MONTH(P1097),1), $P:$P, "&lt;="&amp;EOMONTH(P1097,0))&gt;10, C1097, "")), ""))), "")</f>
        <v/>
      </c>
      <c r="U1097" t="str">
        <f>IF(AND(P1097&lt;&gt;"", P1097&gt;=DATE(YEAR(P1097),MONTH(P1097),1), SUMIFS($K:$K, $C:$C, C1097, $P:$P, "&gt;="&amp;DATE(YEAR(P1097),MONTH(P1097),1), $P:$P, "&lt;="&amp;EOMONTH(P1097,0))&gt;10), K1097, "")</f>
        <v/>
      </c>
      <c r="V1097" t="str">
        <f>IF(AND(P1097&lt;&gt;"", P1097&gt;=DATE(YEAR(P1097),MONTH(P1097),1), SUMIFS($K:$K, $C:$C, C1097, $P:$P, "&gt;="&amp;DATE(YEAR(P1097),MONTH(P1097),1), $P:$P, "&lt;="&amp;EOMONTH(P1097,0))&gt;10), YEAR(P1097), "")</f>
        <v/>
      </c>
      <c r="W1097" t="str">
        <f>IF(AND(P1097&lt;&gt;"", P1097&gt;=DATE(YEAR(P1097),MONTH(P1097),1), SUMIFS($K:$K, $C:$C, C1097, $P:$P, "&gt;="&amp;DATE(YEAR(P1097),MONTH(P1097),1), $P:$P, "&lt;="&amp;EOMONTH(P1097,0))&gt;10), TEXT(P1097, "MMMM"), "")</f>
        <v/>
      </c>
      <c r="X1097" t="str" cm="1">
        <f t="array" ref="X1097">IF(AND(P1097&lt;&gt;"", P1097&gt;=DATE(YEAR(P1097),MONTH(P1097),1), SUMIFS($K:$K, $C:$C, C1097, $P:$P, "&gt;="&amp;DATE(YEAR(P1097),MONTH(P1097),1), $P:$P, "&lt;="&amp;EOMONTH(P1097,0))&gt;10), _xlfn.TEXTJOIN(", ", TRUE, _xlfn._xlws.FILTER($R:$R, ($C:$C=C1097) * ($P:$P&gt;=DATE(YEAR(P1097),MONTH(P1097),1)) * ($P:$P&lt;=EOMONTH(P1097,0)))), "")</f>
        <v/>
      </c>
      <c r="Y1097" t="str" cm="1">
        <f t="array" ref="Y1097">IF(AND(P1097&lt;&gt;"", P1097&gt;=DATE(YEAR(P1097),MONTH(P1097),1), SUMIFS($K:$K, $C:$C, C1097, $P:$P, "&gt;="&amp;DATE(YEAR(P1097),MONTH(P1097),1), $P:$P, "&lt;="&amp;EOMONTH(P1097,0))&gt;10), _xlfn.TEXTJOIN(", ", TRUE, _xlfn._xlws.FILTER($S:$S, ($C:$C=C1097) * ($P:$P&gt;=DATE(YEAR(P1097),MONTH(P1097),1)) * ($P:$P&lt;=EOMONTH(P1097,0)))), "")</f>
        <v/>
      </c>
    </row>
    <row r="1098" spans="1:25" x14ac:dyDescent="0.25">
      <c r="A1098" s="83">
        <v>1091</v>
      </c>
      <c r="B1098" s="111" t="s">
        <v>26038</v>
      </c>
      <c r="C1098" s="159" t="str">
        <f>_xlfn.XLOOKUP(D1098,[1]!Data[CEDULA],[1]!Data[Nombre Completo],"No Existe",0,1)</f>
        <v>LAZARO  GALLEGOS MIRANDA</v>
      </c>
      <c r="D1098" s="162">
        <v>409614</v>
      </c>
      <c r="E1098" s="139">
        <f>IFERROR(_xlfn.NUMBERVALUE(Data[[#This Row],[CEDULA ]],",","."),_xlfn.NUMBERVALUE(Data[[#This Row],[CEDULA ]],".",","))</f>
        <v>409614</v>
      </c>
      <c r="F1098" s="139" t="str">
        <f>_xlfn.XLOOKUP(E1098,[1]!Data[CEDULA],[1]!Data[CARGO],"No Existe",0,1)</f>
        <v>AUXILIAR DE BAR</v>
      </c>
      <c r="G1098" s="11" t="str">
        <f>_xlfn.XLOOKUP(E1098,[1]!Data[CEDULA],[1]!Data[EMPRESA DONDE PRESTA SERVICIO],"No Existe",0,1)</f>
        <v>COMFAMILIAR ATLANTICO</v>
      </c>
      <c r="H1098" s="11" t="str">
        <f>_xlfn.XLOOKUP(E1098,[1]!Data[CEDULA],[1]!Data[UBICACIÓN],"No Existe",0,1)</f>
        <v>SEDE NORTE MERCADEO</v>
      </c>
      <c r="I1098" s="11" t="s">
        <v>25912</v>
      </c>
      <c r="J1098" s="111" t="str">
        <f>UPPER(TEXT(Data[[#This Row],[F. INICIO]],"mmmm"))</f>
        <v>MAYO</v>
      </c>
      <c r="K1098" s="13">
        <v>1</v>
      </c>
      <c r="L1098" s="11" t="s">
        <v>5</v>
      </c>
      <c r="M1098" s="11" t="s">
        <v>25630</v>
      </c>
      <c r="N1098" s="141" t="str">
        <f>_xlfn.XLOOKUP(D1098,[1]!Data[CEDULA],[1]!Data[EPS/SURA],"No Existe",0,1)</f>
        <v>SALUD TOTAL</v>
      </c>
      <c r="O1098" s="5">
        <f>YEAR(Data[[#This Row],[F. INICIO]])</f>
        <v>2016</v>
      </c>
      <c r="P1098" s="26">
        <v>42509</v>
      </c>
      <c r="Q1098" s="7">
        <v>42509</v>
      </c>
      <c r="R1098" s="11" t="s">
        <v>9395</v>
      </c>
      <c r="S1098" s="92" t="str">
        <f>IF(Data[[#This Row],[TIPO DE INCAPACIDAD]]="LICENCIA DE PATERNIDAD","Licencia de paternidad",IF(Data[[#This Row],[TIPO DE INCAPACIDAD]]="LICENCIA DE LUTO","Licencia de Luto",_xlfn.IFNA(VLOOKUP(R1098,'CIE-10 PARA RIPS'!$A$6:B14263,2,0),"No especificado")))</f>
        <v>Otitis media, no especificada</v>
      </c>
      <c r="T1098" t="str">
        <f>IF(P1098&lt;&gt;"", IF(P1098&gt;0, IF(P1098&lt;=DATE(YEAR(P1098),MONTH(P1098),DAY(P1098)), IF(P1098&gt;=DATE(YEAR(P1098),MONTH(P1098),1), IF(K1098&gt;10, C1098, IF(SUMIFS($K:$K, $C:$C, C1098, $P:$P, "&gt;="&amp;DATE(YEAR(P1098),MONTH(P1098),1), $P:$P, "&lt;="&amp;EOMONTH(P1098,0))&gt;10, C1098, "")), ""))), "")</f>
        <v/>
      </c>
      <c r="U1098" t="str">
        <f>IF(AND(P1098&lt;&gt;"", P1098&gt;=DATE(YEAR(P1098),MONTH(P1098),1), SUMIFS($K:$K, $C:$C, C1098, $P:$P, "&gt;="&amp;DATE(YEAR(P1098),MONTH(P1098),1), $P:$P, "&lt;="&amp;EOMONTH(P1098,0))&gt;10), K1098, "")</f>
        <v/>
      </c>
      <c r="V1098" t="str">
        <f>IF(AND(P1098&lt;&gt;"", P1098&gt;=DATE(YEAR(P1098),MONTH(P1098),1), SUMIFS($K:$K, $C:$C, C1098, $P:$P, "&gt;="&amp;DATE(YEAR(P1098),MONTH(P1098),1), $P:$P, "&lt;="&amp;EOMONTH(P1098,0))&gt;10), YEAR(P1098), "")</f>
        <v/>
      </c>
      <c r="W1098" t="str">
        <f>IF(AND(P1098&lt;&gt;"", P1098&gt;=DATE(YEAR(P1098),MONTH(P1098),1), SUMIFS($K:$K, $C:$C, C1098, $P:$P, "&gt;="&amp;DATE(YEAR(P1098),MONTH(P1098),1), $P:$P, "&lt;="&amp;EOMONTH(P1098,0))&gt;10), TEXT(P1098, "MMMM"), "")</f>
        <v/>
      </c>
      <c r="X1098" t="str" cm="1">
        <f t="array" ref="X1098">IF(AND(P1098&lt;&gt;"", P1098&gt;=DATE(YEAR(P1098),MONTH(P1098),1), SUMIFS($K:$K, $C:$C, C1098, $P:$P, "&gt;="&amp;DATE(YEAR(P1098),MONTH(P1098),1), $P:$P, "&lt;="&amp;EOMONTH(P1098,0))&gt;10), _xlfn.TEXTJOIN(", ", TRUE, _xlfn._xlws.FILTER($R:$R, ($C:$C=C1098) * ($P:$P&gt;=DATE(YEAR(P1098),MONTH(P1098),1)) * ($P:$P&lt;=EOMONTH(P1098,0)))), "")</f>
        <v/>
      </c>
      <c r="Y1098" t="str" cm="1">
        <f t="array" ref="Y1098">IF(AND(P1098&lt;&gt;"", P1098&gt;=DATE(YEAR(P1098),MONTH(P1098),1), SUMIFS($K:$K, $C:$C, C1098, $P:$P, "&gt;="&amp;DATE(YEAR(P1098),MONTH(P1098),1), $P:$P, "&lt;="&amp;EOMONTH(P1098,0))&gt;10), _xlfn.TEXTJOIN(", ", TRUE, _xlfn._xlws.FILTER($S:$S, ($C:$C=C1098) * ($P:$P&gt;=DATE(YEAR(P1098),MONTH(P1098),1)) * ($P:$P&lt;=EOMONTH(P1098,0)))), "")</f>
        <v/>
      </c>
    </row>
    <row r="1099" spans="1:25" x14ac:dyDescent="0.25">
      <c r="A1099" s="83">
        <v>1092</v>
      </c>
      <c r="B1099" s="111" t="s">
        <v>26038</v>
      </c>
      <c r="C1099" s="159" t="str">
        <f>_xlfn.XLOOKUP(D1099,[1]!Data[CEDULA],[1]!Data[Nombre Completo],"No Existe",0,1)</f>
        <v>JEINER JESUS DURAN BLANCO</v>
      </c>
      <c r="D1099" s="162">
        <v>1048204533</v>
      </c>
      <c r="E1099" s="139">
        <f>IFERROR(_xlfn.NUMBERVALUE(Data[[#This Row],[CEDULA ]],",","."),_xlfn.NUMBERVALUE(Data[[#This Row],[CEDULA ]],".",","))</f>
        <v>1048204533</v>
      </c>
      <c r="F1099" s="139" t="str">
        <f>_xlfn.XLOOKUP(E1099,[1]!Data[CEDULA],[1]!Data[CARGO],"No Existe",0,1)</f>
        <v>AUXILIAR DE PRIMEROS AUXILIOS</v>
      </c>
      <c r="G1099" s="11" t="str">
        <f>_xlfn.XLOOKUP(E1099,[1]!Data[CEDULA],[1]!Data[EMPRESA DONDE PRESTA SERVICIO],"No Existe",0,1)</f>
        <v>COMFAMILIAR ATLANTICO</v>
      </c>
      <c r="H1099" s="11" t="str">
        <f>_xlfn.XLOOKUP(E1099,[1]!Data[CEDULA],[1]!Data[UBICACIÓN],"No Existe",0,1)</f>
        <v>CENTRO RECREACIONAL TURIPANA</v>
      </c>
      <c r="I1099" s="11" t="s">
        <v>25912</v>
      </c>
      <c r="J1099" s="111" t="str">
        <f>UPPER(TEXT(Data[[#This Row],[F. INICIO]],"mmmm"))</f>
        <v>MAYO</v>
      </c>
      <c r="K1099" s="13">
        <v>1</v>
      </c>
      <c r="L1099" s="11" t="s">
        <v>5</v>
      </c>
      <c r="M1099" s="11" t="s">
        <v>25630</v>
      </c>
      <c r="N1099" s="141" t="str">
        <f>_xlfn.XLOOKUP(D1099,[1]!Data[CEDULA],[1]!Data[EPS/SURA],"No Existe",0,1)</f>
        <v>NUEVA E.P.S.</v>
      </c>
      <c r="O1099" s="5">
        <f>YEAR(Data[[#This Row],[F. INICIO]])</f>
        <v>2016</v>
      </c>
      <c r="P1099" s="26">
        <v>42504</v>
      </c>
      <c r="Q1099" s="7">
        <v>42504</v>
      </c>
      <c r="R1099" s="11" t="s">
        <v>88</v>
      </c>
      <c r="S1099" s="92" t="str">
        <f>IF(Data[[#This Row],[TIPO DE INCAPACIDAD]]="LICENCIA DE PATERNIDAD","Licencia de paternidad",IF(Data[[#This Row],[TIPO DE INCAPACIDAD]]="LICENCIA DE LUTO","Licencia de Luto",_xlfn.IFNA(VLOOKUP(R1099,'CIE-10 PARA RIPS'!$A$6:B14264,2,0),"No especificado")))</f>
        <v>Fiebre, no especificada</v>
      </c>
      <c r="T1099" t="str">
        <f>IF(P1099&lt;&gt;"", IF(P1099&gt;0, IF(P1099&lt;=DATE(YEAR(P1099),MONTH(P1099),DAY(P1099)), IF(P1099&gt;=DATE(YEAR(P1099),MONTH(P1099),1), IF(K1099&gt;10, C1099, IF(SUMIFS($K:$K, $C:$C, C1099, $P:$P, "&gt;="&amp;DATE(YEAR(P1099),MONTH(P1099),1), $P:$P, "&lt;="&amp;EOMONTH(P1099,0))&gt;10, C1099, "")), ""))), "")</f>
        <v/>
      </c>
      <c r="U1099" t="str">
        <f>IF(AND(P1099&lt;&gt;"", P1099&gt;=DATE(YEAR(P1099),MONTH(P1099),1), SUMIFS($K:$K, $C:$C, C1099, $P:$P, "&gt;="&amp;DATE(YEAR(P1099),MONTH(P1099),1), $P:$P, "&lt;="&amp;EOMONTH(P1099,0))&gt;10), K1099, "")</f>
        <v/>
      </c>
      <c r="V1099" t="str">
        <f>IF(AND(P1099&lt;&gt;"", P1099&gt;=DATE(YEAR(P1099),MONTH(P1099),1), SUMIFS($K:$K, $C:$C, C1099, $P:$P, "&gt;="&amp;DATE(YEAR(P1099),MONTH(P1099),1), $P:$P, "&lt;="&amp;EOMONTH(P1099,0))&gt;10), YEAR(P1099), "")</f>
        <v/>
      </c>
      <c r="W1099" t="str">
        <f>IF(AND(P1099&lt;&gt;"", P1099&gt;=DATE(YEAR(P1099),MONTH(P1099),1), SUMIFS($K:$K, $C:$C, C1099, $P:$P, "&gt;="&amp;DATE(YEAR(P1099),MONTH(P1099),1), $P:$P, "&lt;="&amp;EOMONTH(P1099,0))&gt;10), TEXT(P1099, "MMMM"), "")</f>
        <v/>
      </c>
      <c r="X1099" t="str" cm="1">
        <f t="array" ref="X1099">IF(AND(P1099&lt;&gt;"", P1099&gt;=DATE(YEAR(P1099),MONTH(P1099),1), SUMIFS($K:$K, $C:$C, C1099, $P:$P, "&gt;="&amp;DATE(YEAR(P1099),MONTH(P1099),1), $P:$P, "&lt;="&amp;EOMONTH(P1099,0))&gt;10), _xlfn.TEXTJOIN(", ", TRUE, _xlfn._xlws.FILTER($R:$R, ($C:$C=C1099) * ($P:$P&gt;=DATE(YEAR(P1099),MONTH(P1099),1)) * ($P:$P&lt;=EOMONTH(P1099,0)))), "")</f>
        <v/>
      </c>
      <c r="Y1099" t="str" cm="1">
        <f t="array" ref="Y1099">IF(AND(P1099&lt;&gt;"", P1099&gt;=DATE(YEAR(P1099),MONTH(P1099),1), SUMIFS($K:$K, $C:$C, C1099, $P:$P, "&gt;="&amp;DATE(YEAR(P1099),MONTH(P1099),1), $P:$P, "&lt;="&amp;EOMONTH(P1099,0))&gt;10), _xlfn.TEXTJOIN(", ", TRUE, _xlfn._xlws.FILTER($S:$S, ($C:$C=C1099) * ($P:$P&gt;=DATE(YEAR(P1099),MONTH(P1099),1)) * ($P:$P&lt;=EOMONTH(P1099,0)))), "")</f>
        <v/>
      </c>
    </row>
    <row r="1100" spans="1:25" x14ac:dyDescent="0.25">
      <c r="A1100" s="83">
        <v>1093</v>
      </c>
      <c r="B1100" s="111" t="s">
        <v>26038</v>
      </c>
      <c r="C1100" s="159" t="str">
        <f>_xlfn.XLOOKUP(D1100,[1]!Data[CEDULA],[1]!Data[Nombre Completo],"No Existe",0,1)</f>
        <v>ANDREA PATRICIA AGUIRRE ARAMBULA</v>
      </c>
      <c r="D1100" s="162">
        <v>1129576507</v>
      </c>
      <c r="E1100" s="139">
        <f>IFERROR(_xlfn.NUMBERVALUE(Data[[#This Row],[CEDULA ]],",","."),_xlfn.NUMBERVALUE(Data[[#This Row],[CEDULA ]],".",","))</f>
        <v>1129576507</v>
      </c>
      <c r="F1100" s="139" t="str">
        <f>_xlfn.XLOOKUP(E1100,[1]!Data[CEDULA],[1]!Data[CARGO],"No Existe",0,1)</f>
        <v>SUPERNUMERARIO(A)</v>
      </c>
      <c r="G1100" s="11" t="str">
        <f>_xlfn.XLOOKUP(E1100,[1]!Data[CEDULA],[1]!Data[EMPRESA DONDE PRESTA SERVICIO],"No Existe",0,1)</f>
        <v>COMFAMILIAR ATLANTICO</v>
      </c>
      <c r="H1100" s="11" t="str">
        <f>_xlfn.XLOOKUP(E1100,[1]!Data[CEDULA],[1]!Data[UBICACIÓN],"No Existe",0,1)</f>
        <v>SEDE NORTE</v>
      </c>
      <c r="I1100" s="11" t="s">
        <v>25911</v>
      </c>
      <c r="J1100" s="111" t="str">
        <f>UPPER(TEXT(Data[[#This Row],[F. INICIO]],"mmmm"))</f>
        <v>AGOSTO</v>
      </c>
      <c r="K1100" s="13">
        <v>2</v>
      </c>
      <c r="L1100" s="11" t="s">
        <v>5</v>
      </c>
      <c r="M1100" s="11" t="s">
        <v>25630</v>
      </c>
      <c r="N1100" s="141" t="str">
        <f>_xlfn.XLOOKUP(D1100,[1]!Data[CEDULA],[1]!Data[EPS/SURA],"No Existe",0,1)</f>
        <v>EPS/SURA</v>
      </c>
      <c r="O1100" s="5">
        <f>YEAR(Data[[#This Row],[F. INICIO]])</f>
        <v>2016</v>
      </c>
      <c r="P1100" s="26">
        <v>42594</v>
      </c>
      <c r="Q1100" s="7">
        <v>42595</v>
      </c>
      <c r="R1100" s="11" t="s">
        <v>8939</v>
      </c>
      <c r="S1100" s="92" t="str">
        <f>IF(Data[[#This Row],[TIPO DE INCAPACIDAD]]="LICENCIA DE PATERNIDAD","Licencia de paternidad",IF(Data[[#This Row],[TIPO DE INCAPACIDAD]]="LICENCIA DE LUTO","Licencia de Luto",_xlfn.IFNA(VLOOKUP(R1100,'CIE-10 PARA RIPS'!$A$6:B14265,2,0),"No especificado")))</f>
        <v>Rinofaringitis aguda [resfriado comun]</v>
      </c>
      <c r="T1100" t="str">
        <f>IF(P1100&lt;&gt;"", IF(P1100&gt;0, IF(P1100&lt;=DATE(YEAR(P1100),MONTH(P1100),DAY(P1100)), IF(P1100&gt;=DATE(YEAR(P1100),MONTH(P1100),1), IF(K1100&gt;10, C1100, IF(SUMIFS($K:$K, $C:$C, C1100, $P:$P, "&gt;="&amp;DATE(YEAR(P1100),MONTH(P1100),1), $P:$P, "&lt;="&amp;EOMONTH(P1100,0))&gt;10, C1100, "")), ""))), "")</f>
        <v/>
      </c>
      <c r="U1100" t="str">
        <f>IF(AND(P1100&lt;&gt;"", P1100&gt;=DATE(YEAR(P1100),MONTH(P1100),1), SUMIFS($K:$K, $C:$C, C1100, $P:$P, "&gt;="&amp;DATE(YEAR(P1100),MONTH(P1100),1), $P:$P, "&lt;="&amp;EOMONTH(P1100,0))&gt;10), K1100, "")</f>
        <v/>
      </c>
      <c r="V1100" t="str">
        <f>IF(AND(P1100&lt;&gt;"", P1100&gt;=DATE(YEAR(P1100),MONTH(P1100),1), SUMIFS($K:$K, $C:$C, C1100, $P:$P, "&gt;="&amp;DATE(YEAR(P1100),MONTH(P1100),1), $P:$P, "&lt;="&amp;EOMONTH(P1100,0))&gt;10), YEAR(P1100), "")</f>
        <v/>
      </c>
      <c r="W1100" t="str">
        <f>IF(AND(P1100&lt;&gt;"", P1100&gt;=DATE(YEAR(P1100),MONTH(P1100),1), SUMIFS($K:$K, $C:$C, C1100, $P:$P, "&gt;="&amp;DATE(YEAR(P1100),MONTH(P1100),1), $P:$P, "&lt;="&amp;EOMONTH(P1100,0))&gt;10), TEXT(P1100, "MMMM"), "")</f>
        <v/>
      </c>
      <c r="X1100" t="str" cm="1">
        <f t="array" ref="X1100">IF(AND(P1100&lt;&gt;"", P1100&gt;=DATE(YEAR(P1100),MONTH(P1100),1), SUMIFS($K:$K, $C:$C, C1100, $P:$P, "&gt;="&amp;DATE(YEAR(P1100),MONTH(P1100),1), $P:$P, "&lt;="&amp;EOMONTH(P1100,0))&gt;10), _xlfn.TEXTJOIN(", ", TRUE, _xlfn._xlws.FILTER($R:$R, ($C:$C=C1100) * ($P:$P&gt;=DATE(YEAR(P1100),MONTH(P1100),1)) * ($P:$P&lt;=EOMONTH(P1100,0)))), "")</f>
        <v/>
      </c>
      <c r="Y1100" t="str" cm="1">
        <f t="array" ref="Y1100">IF(AND(P1100&lt;&gt;"", P1100&gt;=DATE(YEAR(P1100),MONTH(P1100),1), SUMIFS($K:$K, $C:$C, C1100, $P:$P, "&gt;="&amp;DATE(YEAR(P1100),MONTH(P1100),1), $P:$P, "&lt;="&amp;EOMONTH(P1100,0))&gt;10), _xlfn.TEXTJOIN(", ", TRUE, _xlfn._xlws.FILTER($S:$S, ($C:$C=C1100) * ($P:$P&gt;=DATE(YEAR(P1100),MONTH(P1100),1)) * ($P:$P&lt;=EOMONTH(P1100,0)))), "")</f>
        <v/>
      </c>
    </row>
    <row r="1101" spans="1:25" x14ac:dyDescent="0.25">
      <c r="A1101" s="83">
        <v>1094</v>
      </c>
      <c r="B1101" s="111" t="s">
        <v>26038</v>
      </c>
      <c r="C1101" s="159" t="str">
        <f>_xlfn.XLOOKUP(D1101,[1]!Data[CEDULA],[1]!Data[Nombre Completo],"No Existe",0,1)</f>
        <v>MARIA DEL CARMEN BORNACELLY BALZA</v>
      </c>
      <c r="D1101" s="162">
        <v>26852755</v>
      </c>
      <c r="E1101" s="139">
        <f>IFERROR(_xlfn.NUMBERVALUE(Data[[#This Row],[CEDULA ]],",","."),_xlfn.NUMBERVALUE(Data[[#This Row],[CEDULA ]],".",","))</f>
        <v>26852755</v>
      </c>
      <c r="F1101" s="139" t="str">
        <f>_xlfn.XLOOKUP(E1101,[1]!Data[CEDULA],[1]!Data[CARGO],"No Existe",0,1)</f>
        <v>SUPERNUMERARIO(A)</v>
      </c>
      <c r="G1101" s="11" t="str">
        <f>_xlfn.XLOOKUP(E1101,[1]!Data[CEDULA],[1]!Data[EMPRESA DONDE PRESTA SERVICIO],"No Existe",0,1)</f>
        <v>COMFAMILIAR ATLANTICO</v>
      </c>
      <c r="H1101" s="11" t="str">
        <f>_xlfn.XLOOKUP(E1101,[1]!Data[CEDULA],[1]!Data[UBICACIÓN],"No Existe",0,1)</f>
        <v>C.R.U</v>
      </c>
      <c r="I1101" s="11" t="s">
        <v>25911</v>
      </c>
      <c r="J1101" s="111" t="str">
        <f>UPPER(TEXT(Data[[#This Row],[F. INICIO]],"mmmm"))</f>
        <v>AGOSTO</v>
      </c>
      <c r="K1101" s="13">
        <v>1</v>
      </c>
      <c r="L1101" s="11" t="s">
        <v>5</v>
      </c>
      <c r="M1101" s="11" t="s">
        <v>25630</v>
      </c>
      <c r="N1101" s="141" t="str">
        <f>_xlfn.XLOOKUP(D1101,[1]!Data[CEDULA],[1]!Data[EPS/SURA],"No Existe",0,1)</f>
        <v>E.P.S SANITAS</v>
      </c>
      <c r="O1101" s="5">
        <f>YEAR(Data[[#This Row],[F. INICIO]])</f>
        <v>2016</v>
      </c>
      <c r="P1101" s="26">
        <v>42591</v>
      </c>
      <c r="Q1101" s="7">
        <v>42591</v>
      </c>
      <c r="R1101" s="24" t="s">
        <v>9886</v>
      </c>
      <c r="S1101" s="92" t="str">
        <f>IF(Data[[#This Row],[TIPO DE INCAPACIDAD]]="LICENCIA DE PATERNIDAD","Licencia de paternidad",IF(Data[[#This Row],[TIPO DE INCAPACIDAD]]="LICENCIA DE LUTO","Licencia de Luto",_xlfn.IFNA(VLOOKUP(R1101,'CIE-10 PARA RIPS'!$A$6:B14266,2,0),"No especificado")))</f>
        <v>Cefalea debida a tension</v>
      </c>
      <c r="T1101" t="str">
        <f>IF(P1101&lt;&gt;"", IF(P1101&gt;0, IF(P1101&lt;=DATE(YEAR(P1101),MONTH(P1101),DAY(P1101)), IF(P1101&gt;=DATE(YEAR(P1101),MONTH(P1101),1), IF(K1101&gt;10, C1101, IF(SUMIFS($K:$K, $C:$C, C1101, $P:$P, "&gt;="&amp;DATE(YEAR(P1101),MONTH(P1101),1), $P:$P, "&lt;="&amp;EOMONTH(P1101,0))&gt;10, C1101, "")), ""))), "")</f>
        <v/>
      </c>
      <c r="U1101" t="str">
        <f>IF(AND(P1101&lt;&gt;"", P1101&gt;=DATE(YEAR(P1101),MONTH(P1101),1), SUMIFS($K:$K, $C:$C, C1101, $P:$P, "&gt;="&amp;DATE(YEAR(P1101),MONTH(P1101),1), $P:$P, "&lt;="&amp;EOMONTH(P1101,0))&gt;10), K1101, "")</f>
        <v/>
      </c>
      <c r="V1101" t="str">
        <f>IF(AND(P1101&lt;&gt;"", P1101&gt;=DATE(YEAR(P1101),MONTH(P1101),1), SUMIFS($K:$K, $C:$C, C1101, $P:$P, "&gt;="&amp;DATE(YEAR(P1101),MONTH(P1101),1), $P:$P, "&lt;="&amp;EOMONTH(P1101,0))&gt;10), YEAR(P1101), "")</f>
        <v/>
      </c>
      <c r="W1101" t="str">
        <f>IF(AND(P1101&lt;&gt;"", P1101&gt;=DATE(YEAR(P1101),MONTH(P1101),1), SUMIFS($K:$K, $C:$C, C1101, $P:$P, "&gt;="&amp;DATE(YEAR(P1101),MONTH(P1101),1), $P:$P, "&lt;="&amp;EOMONTH(P1101,0))&gt;10), TEXT(P1101, "MMMM"), "")</f>
        <v/>
      </c>
      <c r="X1101" t="str" cm="1">
        <f t="array" ref="X1101">IF(AND(P1101&lt;&gt;"", P1101&gt;=DATE(YEAR(P1101),MONTH(P1101),1), SUMIFS($K:$K, $C:$C, C1101, $P:$P, "&gt;="&amp;DATE(YEAR(P1101),MONTH(P1101),1), $P:$P, "&lt;="&amp;EOMONTH(P1101,0))&gt;10), _xlfn.TEXTJOIN(", ", TRUE, _xlfn._xlws.FILTER($R:$R, ($C:$C=C1101) * ($P:$P&gt;=DATE(YEAR(P1101),MONTH(P1101),1)) * ($P:$P&lt;=EOMONTH(P1101,0)))), "")</f>
        <v/>
      </c>
      <c r="Y1101" t="str" cm="1">
        <f t="array" ref="Y1101">IF(AND(P1101&lt;&gt;"", P1101&gt;=DATE(YEAR(P1101),MONTH(P1101),1), SUMIFS($K:$K, $C:$C, C1101, $P:$P, "&gt;="&amp;DATE(YEAR(P1101),MONTH(P1101),1), $P:$P, "&lt;="&amp;EOMONTH(P1101,0))&gt;10), _xlfn.TEXTJOIN(", ", TRUE, _xlfn._xlws.FILTER($S:$S, ($C:$C=C1101) * ($P:$P&gt;=DATE(YEAR(P1101),MONTH(P1101),1)) * ($P:$P&lt;=EOMONTH(P1101,0)))), "")</f>
        <v/>
      </c>
    </row>
    <row r="1102" spans="1:25" ht="30" x14ac:dyDescent="0.25">
      <c r="A1102" s="83">
        <v>1095</v>
      </c>
      <c r="B1102" s="111" t="s">
        <v>26038</v>
      </c>
      <c r="C1102" s="159" t="str">
        <f>_xlfn.XLOOKUP(D1102,[1]!Data[CEDULA],[1]!Data[Nombre Completo],"No Existe",0,1)</f>
        <v>LUIS FERNANDO CHARRIS BALDOVINO</v>
      </c>
      <c r="D1102" s="162">
        <v>8498272</v>
      </c>
      <c r="E1102" s="139">
        <f>IFERROR(_xlfn.NUMBERVALUE(Data[[#This Row],[CEDULA ]],",","."),_xlfn.NUMBERVALUE(Data[[#This Row],[CEDULA ]],".",","))</f>
        <v>8498272</v>
      </c>
      <c r="F1102" s="139" t="str">
        <f>_xlfn.XLOOKUP(E1102,[1]!Data[CEDULA],[1]!Data[CARGO],"No Existe",0,1)</f>
        <v>SUPERNUMERARIO(A)</v>
      </c>
      <c r="G1102" s="11" t="str">
        <f>_xlfn.XLOOKUP(E1102,[1]!Data[CEDULA],[1]!Data[EMPRESA DONDE PRESTA SERVICIO],"No Existe",0,1)</f>
        <v>COMFAMILIAR ATLANTICO</v>
      </c>
      <c r="H1102" s="11" t="str">
        <f>_xlfn.XLOOKUP(E1102,[1]!Data[CEDULA],[1]!Data[UBICACIÓN],"No Existe",0,1)</f>
        <v>CENTRO DE PROCESAMIENTO</v>
      </c>
      <c r="I1102" s="11" t="s">
        <v>25912</v>
      </c>
      <c r="J1102" s="111" t="str">
        <f>UPPER(TEXT(Data[[#This Row],[F. INICIO]],"mmmm"))</f>
        <v>AGOSTO</v>
      </c>
      <c r="K1102" s="13">
        <v>2</v>
      </c>
      <c r="L1102" s="11" t="s">
        <v>5</v>
      </c>
      <c r="M1102" s="11" t="s">
        <v>25630</v>
      </c>
      <c r="N1102" s="141" t="str">
        <f>_xlfn.XLOOKUP(D1102,[1]!Data[CEDULA],[1]!Data[EPS/SURA],"No Existe",0,1)</f>
        <v>NUEVA E.P.S.</v>
      </c>
      <c r="O1102" s="5">
        <f>YEAR(Data[[#This Row],[F. INICIO]])</f>
        <v>2016</v>
      </c>
      <c r="P1102" s="26">
        <v>42591</v>
      </c>
      <c r="Q1102" s="7">
        <v>42592</v>
      </c>
      <c r="R1102" s="11" t="s">
        <v>8455</v>
      </c>
      <c r="S1102" s="92" t="str">
        <f>IF(Data[[#This Row],[TIPO DE INCAPACIDAD]]="LICENCIA DE PATERNIDAD","Licencia de paternidad",IF(Data[[#This Row],[TIPO DE INCAPACIDAD]]="LICENCIA DE LUTO","Licencia de Luto",_xlfn.IFNA(VLOOKUP(R1102,'CIE-10 PARA RIPS'!$A$6:B14267,2,0),"No especificado")))</f>
        <v>Otros trastornos funcionales especificados del intestino</v>
      </c>
      <c r="T1102" t="str">
        <f>IF(P1102&lt;&gt;"", IF(P1102&gt;0, IF(P1102&lt;=DATE(YEAR(P1102),MONTH(P1102),DAY(P1102)), IF(P1102&gt;=DATE(YEAR(P1102),MONTH(P1102),1), IF(K1102&gt;10, C1102, IF(SUMIFS($K:$K, $C:$C, C1102, $P:$P, "&gt;="&amp;DATE(YEAR(P1102),MONTH(P1102),1), $P:$P, "&lt;="&amp;EOMONTH(P1102,0))&gt;10, C1102, "")), ""))), "")</f>
        <v/>
      </c>
      <c r="U1102" t="str">
        <f>IF(AND(P1102&lt;&gt;"", P1102&gt;=DATE(YEAR(P1102),MONTH(P1102),1), SUMIFS($K:$K, $C:$C, C1102, $P:$P, "&gt;="&amp;DATE(YEAR(P1102),MONTH(P1102),1), $P:$P, "&lt;="&amp;EOMONTH(P1102,0))&gt;10), K1102, "")</f>
        <v/>
      </c>
      <c r="V1102" t="str">
        <f>IF(AND(P1102&lt;&gt;"", P1102&gt;=DATE(YEAR(P1102),MONTH(P1102),1), SUMIFS($K:$K, $C:$C, C1102, $P:$P, "&gt;="&amp;DATE(YEAR(P1102),MONTH(P1102),1), $P:$P, "&lt;="&amp;EOMONTH(P1102,0))&gt;10), YEAR(P1102), "")</f>
        <v/>
      </c>
      <c r="W1102" t="str">
        <f>IF(AND(P1102&lt;&gt;"", P1102&gt;=DATE(YEAR(P1102),MONTH(P1102),1), SUMIFS($K:$K, $C:$C, C1102, $P:$P, "&gt;="&amp;DATE(YEAR(P1102),MONTH(P1102),1), $P:$P, "&lt;="&amp;EOMONTH(P1102,0))&gt;10), TEXT(P1102, "MMMM"), "")</f>
        <v/>
      </c>
      <c r="X1102" t="str" cm="1">
        <f t="array" ref="X1102">IF(AND(P1102&lt;&gt;"", P1102&gt;=DATE(YEAR(P1102),MONTH(P1102),1), SUMIFS($K:$K, $C:$C, C1102, $P:$P, "&gt;="&amp;DATE(YEAR(P1102),MONTH(P1102),1), $P:$P, "&lt;="&amp;EOMONTH(P1102,0))&gt;10), _xlfn.TEXTJOIN(", ", TRUE, _xlfn._xlws.FILTER($R:$R, ($C:$C=C1102) * ($P:$P&gt;=DATE(YEAR(P1102),MONTH(P1102),1)) * ($P:$P&lt;=EOMONTH(P1102,0)))), "")</f>
        <v/>
      </c>
      <c r="Y1102" t="str" cm="1">
        <f t="array" ref="Y1102">IF(AND(P1102&lt;&gt;"", P1102&gt;=DATE(YEAR(P1102),MONTH(P1102),1), SUMIFS($K:$K, $C:$C, C1102, $P:$P, "&gt;="&amp;DATE(YEAR(P1102),MONTH(P1102),1), $P:$P, "&lt;="&amp;EOMONTH(P1102,0))&gt;10), _xlfn.TEXTJOIN(", ", TRUE, _xlfn._xlws.FILTER($S:$S, ($C:$C=C1102) * ($P:$P&gt;=DATE(YEAR(P1102),MONTH(P1102),1)) * ($P:$P&lt;=EOMONTH(P1102,0)))), "")</f>
        <v/>
      </c>
    </row>
    <row r="1103" spans="1:25" x14ac:dyDescent="0.25">
      <c r="A1103" s="83">
        <v>1096</v>
      </c>
      <c r="B1103" s="111" t="s">
        <v>26038</v>
      </c>
      <c r="C1103" s="159" t="str">
        <f>_xlfn.XLOOKUP(D1103,[1]!Data[CEDULA],[1]!Data[Nombre Completo],"No Existe",0,1)</f>
        <v>MARLON ENRIQUE TAFUR BERMEJO</v>
      </c>
      <c r="D1103" s="162">
        <v>8866777</v>
      </c>
      <c r="E1103" s="139">
        <f>IFERROR(_xlfn.NUMBERVALUE(Data[[#This Row],[CEDULA ]],",","."),_xlfn.NUMBERVALUE(Data[[#This Row],[CEDULA ]],".",","))</f>
        <v>8866777</v>
      </c>
      <c r="F1103" s="139" t="str">
        <f>_xlfn.XLOOKUP(E1103,[1]!Data[CEDULA],[1]!Data[CARGO],"No Existe",0,1)</f>
        <v>MESERO</v>
      </c>
      <c r="G1103" s="11" t="str">
        <f>_xlfn.XLOOKUP(E1103,[1]!Data[CEDULA],[1]!Data[EMPRESA DONDE PRESTA SERVICIO],"No Existe",0,1)</f>
        <v>COMFAMILIAR ATLANTICO</v>
      </c>
      <c r="H1103" s="11" t="str">
        <f>_xlfn.XLOOKUP(E1103,[1]!Data[CEDULA],[1]!Data[UBICACIÓN],"No Existe",0,1)</f>
        <v>CLUB SOCIAL</v>
      </c>
      <c r="I1103" s="11" t="s">
        <v>25912</v>
      </c>
      <c r="J1103" s="111" t="str">
        <f>UPPER(TEXT(Data[[#This Row],[F. INICIO]],"mmmm"))</f>
        <v>AGOSTO</v>
      </c>
      <c r="K1103" s="13">
        <v>2</v>
      </c>
      <c r="L1103" s="11" t="s">
        <v>5</v>
      </c>
      <c r="M1103" s="11" t="s">
        <v>25630</v>
      </c>
      <c r="N1103" s="141" t="str">
        <f>_xlfn.XLOOKUP(D1103,[1]!Data[CEDULA],[1]!Data[EPS/SURA],"No Existe",0,1)</f>
        <v>SALUD TOTAL</v>
      </c>
      <c r="O1103" s="5">
        <f>YEAR(Data[[#This Row],[F. INICIO]])</f>
        <v>2016</v>
      </c>
      <c r="P1103" s="26">
        <v>42589</v>
      </c>
      <c r="Q1103" s="7">
        <v>42590</v>
      </c>
      <c r="R1103" s="11" t="s">
        <v>8939</v>
      </c>
      <c r="S1103" s="92" t="str">
        <f>IF(Data[[#This Row],[TIPO DE INCAPACIDAD]]="LICENCIA DE PATERNIDAD","Licencia de paternidad",IF(Data[[#This Row],[TIPO DE INCAPACIDAD]]="LICENCIA DE LUTO","Licencia de Luto",_xlfn.IFNA(VLOOKUP(R1103,'CIE-10 PARA RIPS'!$A$6:B14268,2,0),"No especificado")))</f>
        <v>Rinofaringitis aguda [resfriado comun]</v>
      </c>
      <c r="T1103" t="str">
        <f>IF(P1103&lt;&gt;"", IF(P1103&gt;0, IF(P1103&lt;=DATE(YEAR(P1103),MONTH(P1103),DAY(P1103)), IF(P1103&gt;=DATE(YEAR(P1103),MONTH(P1103),1), IF(K1103&gt;10, C1103, IF(SUMIFS($K:$K, $C:$C, C1103, $P:$P, "&gt;="&amp;DATE(YEAR(P1103),MONTH(P1103),1), $P:$P, "&lt;="&amp;EOMONTH(P1103,0))&gt;10, C1103, "")), ""))), "")</f>
        <v/>
      </c>
      <c r="U1103" t="str">
        <f>IF(AND(P1103&lt;&gt;"", P1103&gt;=DATE(YEAR(P1103),MONTH(P1103),1), SUMIFS($K:$K, $C:$C, C1103, $P:$P, "&gt;="&amp;DATE(YEAR(P1103),MONTH(P1103),1), $P:$P, "&lt;="&amp;EOMONTH(P1103,0))&gt;10), K1103, "")</f>
        <v/>
      </c>
      <c r="V1103" t="str">
        <f>IF(AND(P1103&lt;&gt;"", P1103&gt;=DATE(YEAR(P1103),MONTH(P1103),1), SUMIFS($K:$K, $C:$C, C1103, $P:$P, "&gt;="&amp;DATE(YEAR(P1103),MONTH(P1103),1), $P:$P, "&lt;="&amp;EOMONTH(P1103,0))&gt;10), YEAR(P1103), "")</f>
        <v/>
      </c>
      <c r="W1103" t="str">
        <f>IF(AND(P1103&lt;&gt;"", P1103&gt;=DATE(YEAR(P1103),MONTH(P1103),1), SUMIFS($K:$K, $C:$C, C1103, $P:$P, "&gt;="&amp;DATE(YEAR(P1103),MONTH(P1103),1), $P:$P, "&lt;="&amp;EOMONTH(P1103,0))&gt;10), TEXT(P1103, "MMMM"), "")</f>
        <v/>
      </c>
      <c r="X1103" t="str" cm="1">
        <f t="array" ref="X1103">IF(AND(P1103&lt;&gt;"", P1103&gt;=DATE(YEAR(P1103),MONTH(P1103),1), SUMIFS($K:$K, $C:$C, C1103, $P:$P, "&gt;="&amp;DATE(YEAR(P1103),MONTH(P1103),1), $P:$P, "&lt;="&amp;EOMONTH(P1103,0))&gt;10), _xlfn.TEXTJOIN(", ", TRUE, _xlfn._xlws.FILTER($R:$R, ($C:$C=C1103) * ($P:$P&gt;=DATE(YEAR(P1103),MONTH(P1103),1)) * ($P:$P&lt;=EOMONTH(P1103,0)))), "")</f>
        <v/>
      </c>
      <c r="Y1103" t="str" cm="1">
        <f t="array" ref="Y1103">IF(AND(P1103&lt;&gt;"", P1103&gt;=DATE(YEAR(P1103),MONTH(P1103),1), SUMIFS($K:$K, $C:$C, C1103, $P:$P, "&gt;="&amp;DATE(YEAR(P1103),MONTH(P1103),1), $P:$P, "&lt;="&amp;EOMONTH(P1103,0))&gt;10), _xlfn.TEXTJOIN(", ", TRUE, _xlfn._xlws.FILTER($S:$S, ($C:$C=C1103) * ($P:$P&gt;=DATE(YEAR(P1103),MONTH(P1103),1)) * ($P:$P&lt;=EOMONTH(P1103,0)))), "")</f>
        <v/>
      </c>
    </row>
    <row r="1104" spans="1:25" x14ac:dyDescent="0.25">
      <c r="A1104" s="83">
        <v>1097</v>
      </c>
      <c r="B1104" s="111" t="s">
        <v>26038</v>
      </c>
      <c r="C1104" s="159" t="str">
        <f>_xlfn.XLOOKUP(D1104,[1]!Data[CEDULA],[1]!Data[Nombre Completo],"No Existe",0,1)</f>
        <v>DARIO FERNANDO CAMARGO CABARCAS</v>
      </c>
      <c r="D1104" s="162">
        <v>3742225</v>
      </c>
      <c r="E1104" s="139">
        <f>IFERROR(_xlfn.NUMBERVALUE(Data[[#This Row],[CEDULA ]],",","."),_xlfn.NUMBERVALUE(Data[[#This Row],[CEDULA ]],".",","))</f>
        <v>3742225</v>
      </c>
      <c r="F1104" s="139" t="str">
        <f>_xlfn.XLOOKUP(E1104,[1]!Data[CEDULA],[1]!Data[CARGO],"No Existe",0,1)</f>
        <v>COCINERO 1</v>
      </c>
      <c r="G1104" s="11" t="str">
        <f>_xlfn.XLOOKUP(E1104,[1]!Data[CEDULA],[1]!Data[EMPRESA DONDE PRESTA SERVICIO],"No Existe",0,1)</f>
        <v>COMFAMILIAR ATLANTICO</v>
      </c>
      <c r="H1104" s="11" t="str">
        <f>_xlfn.XLOOKUP(E1104,[1]!Data[CEDULA],[1]!Data[UBICACIÓN],"No Existe",0,1)</f>
        <v>CENTRO RECREACIONAL CLL 48</v>
      </c>
      <c r="I1104" s="11" t="s">
        <v>25912</v>
      </c>
      <c r="J1104" s="111" t="str">
        <f>UPPER(TEXT(Data[[#This Row],[F. INICIO]],"mmmm"))</f>
        <v>AGOSTO</v>
      </c>
      <c r="K1104" s="13">
        <v>2</v>
      </c>
      <c r="L1104" s="11" t="s">
        <v>5</v>
      </c>
      <c r="M1104" s="11" t="s">
        <v>25630</v>
      </c>
      <c r="N1104" s="141" t="str">
        <f>_xlfn.XLOOKUP(D1104,[1]!Data[CEDULA],[1]!Data[EPS/SURA],"No Existe",0,1)</f>
        <v>SALUD TOTAL</v>
      </c>
      <c r="O1104" s="5">
        <f>YEAR(Data[[#This Row],[F. INICIO]])</f>
        <v>2016</v>
      </c>
      <c r="P1104" s="26">
        <v>42588</v>
      </c>
      <c r="Q1104" s="7">
        <v>42589</v>
      </c>
      <c r="R1104" s="11" t="s">
        <v>7685</v>
      </c>
      <c r="S1104" s="92" t="str">
        <f>IF(Data[[#This Row],[TIPO DE INCAPACIDAD]]="LICENCIA DE PATERNIDAD","Licencia de paternidad",IF(Data[[#This Row],[TIPO DE INCAPACIDAD]]="LICENCIA DE LUTO","Licencia de Luto",_xlfn.IFNA(VLOOKUP(R1104,'CIE-10 PARA RIPS'!$A$6:B14269,2,0),"No especificado")))</f>
        <v>Cervicalgia</v>
      </c>
      <c r="T1104" t="str">
        <f>IF(P1104&lt;&gt;"", IF(P1104&gt;0, IF(P1104&lt;=DATE(YEAR(P1104),MONTH(P1104),DAY(P1104)), IF(P1104&gt;=DATE(YEAR(P1104),MONTH(P1104),1), IF(K1104&gt;10, C1104, IF(SUMIFS($K:$K, $C:$C, C1104, $P:$P, "&gt;="&amp;DATE(YEAR(P1104),MONTH(P1104),1), $P:$P, "&lt;="&amp;EOMONTH(P1104,0))&gt;10, C1104, "")), ""))), "")</f>
        <v/>
      </c>
      <c r="U1104" t="str">
        <f>IF(AND(P1104&lt;&gt;"", P1104&gt;=DATE(YEAR(P1104),MONTH(P1104),1), SUMIFS($K:$K, $C:$C, C1104, $P:$P, "&gt;="&amp;DATE(YEAR(P1104),MONTH(P1104),1), $P:$P, "&lt;="&amp;EOMONTH(P1104,0))&gt;10), K1104, "")</f>
        <v/>
      </c>
      <c r="V1104" t="str">
        <f>IF(AND(P1104&lt;&gt;"", P1104&gt;=DATE(YEAR(P1104),MONTH(P1104),1), SUMIFS($K:$K, $C:$C, C1104, $P:$P, "&gt;="&amp;DATE(YEAR(P1104),MONTH(P1104),1), $P:$P, "&lt;="&amp;EOMONTH(P1104,0))&gt;10), YEAR(P1104), "")</f>
        <v/>
      </c>
      <c r="W1104" t="str">
        <f>IF(AND(P1104&lt;&gt;"", P1104&gt;=DATE(YEAR(P1104),MONTH(P1104),1), SUMIFS($K:$K, $C:$C, C1104, $P:$P, "&gt;="&amp;DATE(YEAR(P1104),MONTH(P1104),1), $P:$P, "&lt;="&amp;EOMONTH(P1104,0))&gt;10), TEXT(P1104, "MMMM"), "")</f>
        <v/>
      </c>
      <c r="X1104" t="str" cm="1">
        <f t="array" ref="X1104">IF(AND(P1104&lt;&gt;"", P1104&gt;=DATE(YEAR(P1104),MONTH(P1104),1), SUMIFS($K:$K, $C:$C, C1104, $P:$P, "&gt;="&amp;DATE(YEAR(P1104),MONTH(P1104),1), $P:$P, "&lt;="&amp;EOMONTH(P1104,0))&gt;10), _xlfn.TEXTJOIN(", ", TRUE, _xlfn._xlws.FILTER($R:$R, ($C:$C=C1104) * ($P:$P&gt;=DATE(YEAR(P1104),MONTH(P1104),1)) * ($P:$P&lt;=EOMONTH(P1104,0)))), "")</f>
        <v/>
      </c>
      <c r="Y1104" t="str" cm="1">
        <f t="array" ref="Y1104">IF(AND(P1104&lt;&gt;"", P1104&gt;=DATE(YEAR(P1104),MONTH(P1104),1), SUMIFS($K:$K, $C:$C, C1104, $P:$P, "&gt;="&amp;DATE(YEAR(P1104),MONTH(P1104),1), $P:$P, "&lt;="&amp;EOMONTH(P1104,0))&gt;10), _xlfn.TEXTJOIN(", ", TRUE, _xlfn._xlws.FILTER($S:$S, ($C:$C=C1104) * ($P:$P&gt;=DATE(YEAR(P1104),MONTH(P1104),1)) * ($P:$P&lt;=EOMONTH(P1104,0)))), "")</f>
        <v/>
      </c>
    </row>
    <row r="1105" spans="1:25" x14ac:dyDescent="0.25">
      <c r="A1105" s="83">
        <v>1098</v>
      </c>
      <c r="B1105" s="111" t="s">
        <v>26038</v>
      </c>
      <c r="C1105" s="159" t="str">
        <f>_xlfn.XLOOKUP(D1105,[1]!Data[CEDULA],[1]!Data[Nombre Completo],"No Existe",0,1)</f>
        <v>MARLON RAFAEL NORIEGA RUIZ</v>
      </c>
      <c r="D1105" s="162">
        <v>1143118196</v>
      </c>
      <c r="E1105" s="139">
        <f>IFERROR(_xlfn.NUMBERVALUE(Data[[#This Row],[CEDULA ]],",","."),_xlfn.NUMBERVALUE(Data[[#This Row],[CEDULA ]],".",","))</f>
        <v>1143118196</v>
      </c>
      <c r="F1105" s="139" t="str">
        <f>_xlfn.XLOOKUP(E1105,[1]!Data[CEDULA],[1]!Data[CARGO],"No Existe",0,1)</f>
        <v>AUXILIAR DE SERVICIOS</v>
      </c>
      <c r="G1105" s="11" t="str">
        <f>_xlfn.XLOOKUP(E1105,[1]!Data[CEDULA],[1]!Data[EMPRESA DONDE PRESTA SERVICIO],"No Existe",0,1)</f>
        <v>COMFAMILIAR ATLANTICO</v>
      </c>
      <c r="H1105" s="11" t="str">
        <f>_xlfn.XLOOKUP(E1105,[1]!Data[CEDULA],[1]!Data[UBICACIÓN],"No Existe",0,1)</f>
        <v>C. ATENCION VIA 40</v>
      </c>
      <c r="I1105" s="11" t="s">
        <v>25912</v>
      </c>
      <c r="J1105" s="111" t="str">
        <f>UPPER(TEXT(Data[[#This Row],[F. INICIO]],"mmmm"))</f>
        <v>AGOSTO</v>
      </c>
      <c r="K1105" s="13">
        <v>2</v>
      </c>
      <c r="L1105" s="11" t="s">
        <v>5</v>
      </c>
      <c r="M1105" s="11" t="s">
        <v>25630</v>
      </c>
      <c r="N1105" s="141" t="str">
        <f>_xlfn.XLOOKUP(D1105,[1]!Data[CEDULA],[1]!Data[EPS/SURA],"No Existe",0,1)</f>
        <v>EPS/SURA</v>
      </c>
      <c r="O1105" s="5">
        <f>YEAR(Data[[#This Row],[F. INICIO]])</f>
        <v>2016</v>
      </c>
      <c r="P1105" s="26">
        <v>42584</v>
      </c>
      <c r="Q1105" s="7">
        <v>42585</v>
      </c>
      <c r="R1105" s="11" t="s">
        <v>9639</v>
      </c>
      <c r="S1105" s="92" t="str">
        <f>IF(Data[[#This Row],[TIPO DE INCAPACIDAD]]="LICENCIA DE PATERNIDAD","Licencia de paternidad",IF(Data[[#This Row],[TIPO DE INCAPACIDAD]]="LICENCIA DE LUTO","Licencia de Luto",_xlfn.IFNA(VLOOKUP(R1105,'CIE-10 PARA RIPS'!$A$6:B14270,2,0),"No especificado")))</f>
        <v>Conjuntivitis aguda, no especificada</v>
      </c>
      <c r="T1105" t="str">
        <f>IF(P1105&lt;&gt;"", IF(P1105&gt;0, IF(P1105&lt;=DATE(YEAR(P1105),MONTH(P1105),DAY(P1105)), IF(P1105&gt;=DATE(YEAR(P1105),MONTH(P1105),1), IF(K1105&gt;10, C1105, IF(SUMIFS($K:$K, $C:$C, C1105, $P:$P, "&gt;="&amp;DATE(YEAR(P1105),MONTH(P1105),1), $P:$P, "&lt;="&amp;EOMONTH(P1105,0))&gt;10, C1105, "")), ""))), "")</f>
        <v/>
      </c>
      <c r="U1105" t="str">
        <f>IF(AND(P1105&lt;&gt;"", P1105&gt;=DATE(YEAR(P1105),MONTH(P1105),1), SUMIFS($K:$K, $C:$C, C1105, $P:$P, "&gt;="&amp;DATE(YEAR(P1105),MONTH(P1105),1), $P:$P, "&lt;="&amp;EOMONTH(P1105,0))&gt;10), K1105, "")</f>
        <v/>
      </c>
      <c r="V1105" t="str">
        <f>IF(AND(P1105&lt;&gt;"", P1105&gt;=DATE(YEAR(P1105),MONTH(P1105),1), SUMIFS($K:$K, $C:$C, C1105, $P:$P, "&gt;="&amp;DATE(YEAR(P1105),MONTH(P1105),1), $P:$P, "&lt;="&amp;EOMONTH(P1105,0))&gt;10), YEAR(P1105), "")</f>
        <v/>
      </c>
      <c r="W1105" t="str">
        <f>IF(AND(P1105&lt;&gt;"", P1105&gt;=DATE(YEAR(P1105),MONTH(P1105),1), SUMIFS($K:$K, $C:$C, C1105, $P:$P, "&gt;="&amp;DATE(YEAR(P1105),MONTH(P1105),1), $P:$P, "&lt;="&amp;EOMONTH(P1105,0))&gt;10), TEXT(P1105, "MMMM"), "")</f>
        <v/>
      </c>
      <c r="X1105" t="str" cm="1">
        <f t="array" ref="X1105">IF(AND(P1105&lt;&gt;"", P1105&gt;=DATE(YEAR(P1105),MONTH(P1105),1), SUMIFS($K:$K, $C:$C, C1105, $P:$P, "&gt;="&amp;DATE(YEAR(P1105),MONTH(P1105),1), $P:$P, "&lt;="&amp;EOMONTH(P1105,0))&gt;10), _xlfn.TEXTJOIN(", ", TRUE, _xlfn._xlws.FILTER($R:$R, ($C:$C=C1105) * ($P:$P&gt;=DATE(YEAR(P1105),MONTH(P1105),1)) * ($P:$P&lt;=EOMONTH(P1105,0)))), "")</f>
        <v/>
      </c>
      <c r="Y1105" t="str" cm="1">
        <f t="array" ref="Y1105">IF(AND(P1105&lt;&gt;"", P1105&gt;=DATE(YEAR(P1105),MONTH(P1105),1), SUMIFS($K:$K, $C:$C, C1105, $P:$P, "&gt;="&amp;DATE(YEAR(P1105),MONTH(P1105),1), $P:$P, "&lt;="&amp;EOMONTH(P1105,0))&gt;10), _xlfn.TEXTJOIN(", ", TRUE, _xlfn._xlws.FILTER($S:$S, ($C:$C=C1105) * ($P:$P&gt;=DATE(YEAR(P1105),MONTH(P1105),1)) * ($P:$P&lt;=EOMONTH(P1105,0)))), "")</f>
        <v/>
      </c>
    </row>
    <row r="1106" spans="1:25" x14ac:dyDescent="0.25">
      <c r="A1106" s="83">
        <v>1099</v>
      </c>
      <c r="B1106" s="111" t="s">
        <v>26038</v>
      </c>
      <c r="C1106" s="159" t="str">
        <f>_xlfn.XLOOKUP(D1106,[1]!Data[CEDULA],[1]!Data[Nombre Completo],"No Existe",0,1)</f>
        <v>ALBERTO JULIO GUTIERREZ PERTUZ</v>
      </c>
      <c r="D1106" s="162">
        <v>8486407</v>
      </c>
      <c r="E1106" s="139">
        <f>IFERROR(_xlfn.NUMBERVALUE(Data[[#This Row],[CEDULA ]],",","."),_xlfn.NUMBERVALUE(Data[[#This Row],[CEDULA ]],".",","))</f>
        <v>8486407</v>
      </c>
      <c r="F1106" s="139" t="str">
        <f>_xlfn.XLOOKUP(E1106,[1]!Data[CEDULA],[1]!Data[CARGO],"No Existe",0,1)</f>
        <v>AYUDANTE COCINA</v>
      </c>
      <c r="G1106" s="11" t="str">
        <f>_xlfn.XLOOKUP(E1106,[1]!Data[CEDULA],[1]!Data[EMPRESA DONDE PRESTA SERVICIO],"No Existe",0,1)</f>
        <v>COMFAMILIAR ATLANTICO</v>
      </c>
      <c r="H1106" s="11" t="str">
        <f>_xlfn.XLOOKUP(E1106,[1]!Data[CEDULA],[1]!Data[UBICACIÓN],"No Existe",0,1)</f>
        <v>SALGARITO MERCADEO</v>
      </c>
      <c r="I1106" s="11" t="s">
        <v>25912</v>
      </c>
      <c r="J1106" s="111" t="str">
        <f>UPPER(TEXT(Data[[#This Row],[F. INICIO]],"mmmm"))</f>
        <v>DICIEMBRE</v>
      </c>
      <c r="K1106" s="13">
        <v>2</v>
      </c>
      <c r="L1106" s="11" t="s">
        <v>5</v>
      </c>
      <c r="M1106" s="11" t="s">
        <v>25630</v>
      </c>
      <c r="N1106" s="141" t="str">
        <f>_xlfn.XLOOKUP(D1106,[1]!Data[CEDULA],[1]!Data[EPS/SURA],"No Existe",0,1)</f>
        <v>EPS/SURA</v>
      </c>
      <c r="O1106" s="5">
        <f>YEAR(Data[[#This Row],[F. INICIO]])</f>
        <v>2016</v>
      </c>
      <c r="P1106" s="26">
        <v>42708</v>
      </c>
      <c r="Q1106" s="7" t="s">
        <v>12526</v>
      </c>
      <c r="R1106" s="11" t="s">
        <v>8926</v>
      </c>
      <c r="S1106" s="92" t="str">
        <f>IF(Data[[#This Row],[TIPO DE INCAPACIDAD]]="LICENCIA DE PATERNIDAD","Licencia de paternidad",IF(Data[[#This Row],[TIPO DE INCAPACIDAD]]="LICENCIA DE LUTO","Licencia de Luto",_xlfn.IFNA(VLOOKUP(R1106,'CIE-10 PARA RIPS'!$A$6:B14271,2,0),"No especificado")))</f>
        <v>Amigdalitis aguda, no especificada</v>
      </c>
      <c r="T1106" t="str">
        <f>IF(P1106&lt;&gt;"", IF(P1106&gt;0, IF(P1106&lt;=DATE(YEAR(P1106),MONTH(P1106),DAY(P1106)), IF(P1106&gt;=DATE(YEAR(P1106),MONTH(P1106),1), IF(K1106&gt;10, C1106, IF(SUMIFS($K:$K, $C:$C, C1106, $P:$P, "&gt;="&amp;DATE(YEAR(P1106),MONTH(P1106),1), $P:$P, "&lt;="&amp;EOMONTH(P1106,0))&gt;10, C1106, "")), ""))), "")</f>
        <v/>
      </c>
      <c r="U1106" t="str">
        <f>IF(AND(P1106&lt;&gt;"", P1106&gt;=DATE(YEAR(P1106),MONTH(P1106),1), SUMIFS($K:$K, $C:$C, C1106, $P:$P, "&gt;="&amp;DATE(YEAR(P1106),MONTH(P1106),1), $P:$P, "&lt;="&amp;EOMONTH(P1106,0))&gt;10), K1106, "")</f>
        <v/>
      </c>
      <c r="V1106" t="str">
        <f>IF(AND(P1106&lt;&gt;"", P1106&gt;=DATE(YEAR(P1106),MONTH(P1106),1), SUMIFS($K:$K, $C:$C, C1106, $P:$P, "&gt;="&amp;DATE(YEAR(P1106),MONTH(P1106),1), $P:$P, "&lt;="&amp;EOMONTH(P1106,0))&gt;10), YEAR(P1106), "")</f>
        <v/>
      </c>
      <c r="W1106" t="str">
        <f>IF(AND(P1106&lt;&gt;"", P1106&gt;=DATE(YEAR(P1106),MONTH(P1106),1), SUMIFS($K:$K, $C:$C, C1106, $P:$P, "&gt;="&amp;DATE(YEAR(P1106),MONTH(P1106),1), $P:$P, "&lt;="&amp;EOMONTH(P1106,0))&gt;10), TEXT(P1106, "MMMM"), "")</f>
        <v/>
      </c>
      <c r="X1106" t="str" cm="1">
        <f t="array" ref="X1106">IF(AND(P1106&lt;&gt;"", P1106&gt;=DATE(YEAR(P1106),MONTH(P1106),1), SUMIFS($K:$K, $C:$C, C1106, $P:$P, "&gt;="&amp;DATE(YEAR(P1106),MONTH(P1106),1), $P:$P, "&lt;="&amp;EOMONTH(P1106,0))&gt;10), _xlfn.TEXTJOIN(", ", TRUE, _xlfn._xlws.FILTER($R:$R, ($C:$C=C1106) * ($P:$P&gt;=DATE(YEAR(P1106),MONTH(P1106),1)) * ($P:$P&lt;=EOMONTH(P1106,0)))), "")</f>
        <v/>
      </c>
      <c r="Y1106" t="str" cm="1">
        <f t="array" ref="Y1106">IF(AND(P1106&lt;&gt;"", P1106&gt;=DATE(YEAR(P1106),MONTH(P1106),1), SUMIFS($K:$K, $C:$C, C1106, $P:$P, "&gt;="&amp;DATE(YEAR(P1106),MONTH(P1106),1), $P:$P, "&lt;="&amp;EOMONTH(P1106,0))&gt;10), _xlfn.TEXTJOIN(", ", TRUE, _xlfn._xlws.FILTER($S:$S, ($C:$C=C1106) * ($P:$P&gt;=DATE(YEAR(P1106),MONTH(P1106),1)) * ($P:$P&lt;=EOMONTH(P1106,0)))), "")</f>
        <v/>
      </c>
    </row>
    <row r="1107" spans="1:25" ht="30" x14ac:dyDescent="0.25">
      <c r="A1107" s="83">
        <v>1100</v>
      </c>
      <c r="B1107" s="111" t="s">
        <v>26038</v>
      </c>
      <c r="C1107" s="159" t="str">
        <f>_xlfn.XLOOKUP(D1107,[1]!Data[CEDULA],[1]!Data[Nombre Completo],"No Existe",0,1)</f>
        <v>JAIR RAFAEL DE LA HOZ AHUMADA</v>
      </c>
      <c r="D1107" s="162">
        <v>72210550</v>
      </c>
      <c r="E1107" s="139">
        <f>IFERROR(_xlfn.NUMBERVALUE(Data[[#This Row],[CEDULA ]],",","."),_xlfn.NUMBERVALUE(Data[[#This Row],[CEDULA ]],".",","))</f>
        <v>72210550</v>
      </c>
      <c r="F1107" s="139" t="str">
        <f>_xlfn.XLOOKUP(E1107,[1]!Data[CEDULA],[1]!Data[CARGO],"No Existe",0,1)</f>
        <v>AYUDANTE COCINA</v>
      </c>
      <c r="G1107" s="11" t="str">
        <f>_xlfn.XLOOKUP(E1107,[1]!Data[CEDULA],[1]!Data[EMPRESA DONDE PRESTA SERVICIO],"No Existe",0,1)</f>
        <v>COMFAMILIAR ATLANTICO</v>
      </c>
      <c r="H1107" s="11" t="str">
        <f>_xlfn.XLOOKUP(E1107,[1]!Data[CEDULA],[1]!Data[UBICACIÓN],"No Existe",0,1)</f>
        <v>CRU MERCADEO</v>
      </c>
      <c r="I1107" s="11" t="s">
        <v>25912</v>
      </c>
      <c r="J1107" s="111" t="str">
        <f>UPPER(TEXT(Data[[#This Row],[F. INICIO]],"mmmm"))</f>
        <v>DICIEMBRE</v>
      </c>
      <c r="K1107" s="13">
        <v>2</v>
      </c>
      <c r="L1107" s="11" t="s">
        <v>5</v>
      </c>
      <c r="M1107" s="11" t="s">
        <v>25630</v>
      </c>
      <c r="N1107" s="141" t="str">
        <f>_xlfn.XLOOKUP(D1107,[1]!Data[CEDULA],[1]!Data[EPS/SURA],"No Existe",0,1)</f>
        <v>EPS/SURA</v>
      </c>
      <c r="O1107" s="5">
        <f>YEAR(Data[[#This Row],[F. INICIO]])</f>
        <v>2016</v>
      </c>
      <c r="P1107" s="26">
        <v>42718</v>
      </c>
      <c r="Q1107" s="7">
        <v>42719</v>
      </c>
      <c r="R1107" s="11" t="s">
        <v>64</v>
      </c>
      <c r="S1107" s="92" t="str">
        <f>IF(Data[[#This Row],[TIPO DE INCAPACIDAD]]="LICENCIA DE PATERNIDAD","Licencia de paternidad",IF(Data[[#This Row],[TIPO DE INCAPACIDAD]]="LICENCIA DE LUTO","Licencia de Luto",_xlfn.IFNA(VLOOKUP(R1107,'CIE-10 PARA RIPS'!$A$6:B14272,2,0),"No especificado")))</f>
        <v>Infeccion aguda de las vias respiratorias superiores, no especificada</v>
      </c>
      <c r="T1107" t="str">
        <f>IF(P1107&lt;&gt;"", IF(P1107&gt;0, IF(P1107&lt;=DATE(YEAR(P1107),MONTH(P1107),DAY(P1107)), IF(P1107&gt;=DATE(YEAR(P1107),MONTH(P1107),1), IF(K1107&gt;10, C1107, IF(SUMIFS($K:$K, $C:$C, C1107, $P:$P, "&gt;="&amp;DATE(YEAR(P1107),MONTH(P1107),1), $P:$P, "&lt;="&amp;EOMONTH(P1107,0))&gt;10, C1107, "")), ""))), "")</f>
        <v/>
      </c>
      <c r="U1107" t="str">
        <f>IF(AND(P1107&lt;&gt;"", P1107&gt;=DATE(YEAR(P1107),MONTH(P1107),1), SUMIFS($K:$K, $C:$C, C1107, $P:$P, "&gt;="&amp;DATE(YEAR(P1107),MONTH(P1107),1), $P:$P, "&lt;="&amp;EOMONTH(P1107,0))&gt;10), K1107, "")</f>
        <v/>
      </c>
      <c r="V1107" t="str">
        <f>IF(AND(P1107&lt;&gt;"", P1107&gt;=DATE(YEAR(P1107),MONTH(P1107),1), SUMIFS($K:$K, $C:$C, C1107, $P:$P, "&gt;="&amp;DATE(YEAR(P1107),MONTH(P1107),1), $P:$P, "&lt;="&amp;EOMONTH(P1107,0))&gt;10), YEAR(P1107), "")</f>
        <v/>
      </c>
      <c r="W1107" t="str">
        <f>IF(AND(P1107&lt;&gt;"", P1107&gt;=DATE(YEAR(P1107),MONTH(P1107),1), SUMIFS($K:$K, $C:$C, C1107, $P:$P, "&gt;="&amp;DATE(YEAR(P1107),MONTH(P1107),1), $P:$P, "&lt;="&amp;EOMONTH(P1107,0))&gt;10), TEXT(P1107, "MMMM"), "")</f>
        <v/>
      </c>
      <c r="X1107" t="str" cm="1">
        <f t="array" ref="X1107">IF(AND(P1107&lt;&gt;"", P1107&gt;=DATE(YEAR(P1107),MONTH(P1107),1), SUMIFS($K:$K, $C:$C, C1107, $P:$P, "&gt;="&amp;DATE(YEAR(P1107),MONTH(P1107),1), $P:$P, "&lt;="&amp;EOMONTH(P1107,0))&gt;10), _xlfn.TEXTJOIN(", ", TRUE, _xlfn._xlws.FILTER($R:$R, ($C:$C=C1107) * ($P:$P&gt;=DATE(YEAR(P1107),MONTH(P1107),1)) * ($P:$P&lt;=EOMONTH(P1107,0)))), "")</f>
        <v/>
      </c>
      <c r="Y1107" t="str" cm="1">
        <f t="array" ref="Y1107">IF(AND(P1107&lt;&gt;"", P1107&gt;=DATE(YEAR(P1107),MONTH(P1107),1), SUMIFS($K:$K, $C:$C, C1107, $P:$P, "&gt;="&amp;DATE(YEAR(P1107),MONTH(P1107),1), $P:$P, "&lt;="&amp;EOMONTH(P1107,0))&gt;10), _xlfn.TEXTJOIN(", ", TRUE, _xlfn._xlws.FILTER($S:$S, ($C:$C=C1107) * ($P:$P&gt;=DATE(YEAR(P1107),MONTH(P1107),1)) * ($P:$P&lt;=EOMONTH(P1107,0)))), "")</f>
        <v/>
      </c>
    </row>
    <row r="1108" spans="1:25" x14ac:dyDescent="0.25">
      <c r="A1108" s="83">
        <v>1101</v>
      </c>
      <c r="B1108" s="111" t="s">
        <v>26038</v>
      </c>
      <c r="C1108" s="159" t="str">
        <f>_xlfn.XLOOKUP(D1108,[1]!Data[CEDULA],[1]!Data[Nombre Completo],"No Existe",0,1)</f>
        <v>ELBER LUIS HERAZO CASTILLO</v>
      </c>
      <c r="D1108" s="162">
        <v>1143242218</v>
      </c>
      <c r="E1108" s="139">
        <f>IFERROR(_xlfn.NUMBERVALUE(Data[[#This Row],[CEDULA ]],",","."),_xlfn.NUMBERVALUE(Data[[#This Row],[CEDULA ]],".",","))</f>
        <v>1143242218</v>
      </c>
      <c r="F1108" s="139" t="str">
        <f>_xlfn.XLOOKUP(E1108,[1]!Data[CEDULA],[1]!Data[CARGO],"No Existe",0,1)</f>
        <v>SUPERNUMERARIO(A)</v>
      </c>
      <c r="G1108" s="11" t="str">
        <f>_xlfn.XLOOKUP(E1108,[1]!Data[CEDULA],[1]!Data[EMPRESA DONDE PRESTA SERVICIO],"No Existe",0,1)</f>
        <v>COMFAMILIAR ATLANTICO</v>
      </c>
      <c r="H1108" s="11" t="str">
        <f>_xlfn.XLOOKUP(E1108,[1]!Data[CEDULA],[1]!Data[UBICACIÓN],"No Existe",0,1)</f>
        <v>SEDE CARIBE</v>
      </c>
      <c r="I1108" s="11" t="s">
        <v>25912</v>
      </c>
      <c r="J1108" s="111" t="str">
        <f>UPPER(TEXT(Data[[#This Row],[F. INICIO]],"mmmm"))</f>
        <v>DICIEMBRE</v>
      </c>
      <c r="K1108" s="13">
        <v>2</v>
      </c>
      <c r="L1108" s="11" t="s">
        <v>5</v>
      </c>
      <c r="M1108" s="11" t="s">
        <v>25630</v>
      </c>
      <c r="N1108" s="141" t="str">
        <f>_xlfn.XLOOKUP(D1108,[1]!Data[CEDULA],[1]!Data[EPS/SURA],"No Existe",0,1)</f>
        <v>CAJACOPI</v>
      </c>
      <c r="O1108" s="5">
        <f>YEAR(Data[[#This Row],[F. INICIO]])</f>
        <v>2016</v>
      </c>
      <c r="P1108" s="26">
        <v>42716</v>
      </c>
      <c r="Q1108" s="7">
        <v>42717</v>
      </c>
      <c r="R1108" s="11" t="s">
        <v>8926</v>
      </c>
      <c r="S1108" s="92" t="str">
        <f>IF(Data[[#This Row],[TIPO DE INCAPACIDAD]]="LICENCIA DE PATERNIDAD","Licencia de paternidad",IF(Data[[#This Row],[TIPO DE INCAPACIDAD]]="LICENCIA DE LUTO","Licencia de Luto",_xlfn.IFNA(VLOOKUP(R1108,'CIE-10 PARA RIPS'!$A$6:B14273,2,0),"No especificado")))</f>
        <v>Amigdalitis aguda, no especificada</v>
      </c>
      <c r="T1108" t="str">
        <f>IF(P1108&lt;&gt;"", IF(P1108&gt;0, IF(P1108&lt;=DATE(YEAR(P1108),MONTH(P1108),DAY(P1108)), IF(P1108&gt;=DATE(YEAR(P1108),MONTH(P1108),1), IF(K1108&gt;10, C1108, IF(SUMIFS($K:$K, $C:$C, C1108, $P:$P, "&gt;="&amp;DATE(YEAR(P1108),MONTH(P1108),1), $P:$P, "&lt;="&amp;EOMONTH(P1108,0))&gt;10, C1108, "")), ""))), "")</f>
        <v/>
      </c>
      <c r="U1108" t="str">
        <f>IF(AND(P1108&lt;&gt;"", P1108&gt;=DATE(YEAR(P1108),MONTH(P1108),1), SUMIFS($K:$K, $C:$C, C1108, $P:$P, "&gt;="&amp;DATE(YEAR(P1108),MONTH(P1108),1), $P:$P, "&lt;="&amp;EOMONTH(P1108,0))&gt;10), K1108, "")</f>
        <v/>
      </c>
      <c r="V1108" t="str">
        <f>IF(AND(P1108&lt;&gt;"", P1108&gt;=DATE(YEAR(P1108),MONTH(P1108),1), SUMIFS($K:$K, $C:$C, C1108, $P:$P, "&gt;="&amp;DATE(YEAR(P1108),MONTH(P1108),1), $P:$P, "&lt;="&amp;EOMONTH(P1108,0))&gt;10), YEAR(P1108), "")</f>
        <v/>
      </c>
      <c r="W1108" t="str">
        <f>IF(AND(P1108&lt;&gt;"", P1108&gt;=DATE(YEAR(P1108),MONTH(P1108),1), SUMIFS($K:$K, $C:$C, C1108, $P:$P, "&gt;="&amp;DATE(YEAR(P1108),MONTH(P1108),1), $P:$P, "&lt;="&amp;EOMONTH(P1108,0))&gt;10), TEXT(P1108, "MMMM"), "")</f>
        <v/>
      </c>
      <c r="X1108" t="str" cm="1">
        <f t="array" ref="X1108">IF(AND(P1108&lt;&gt;"", P1108&gt;=DATE(YEAR(P1108),MONTH(P1108),1), SUMIFS($K:$K, $C:$C, C1108, $P:$P, "&gt;="&amp;DATE(YEAR(P1108),MONTH(P1108),1), $P:$P, "&lt;="&amp;EOMONTH(P1108,0))&gt;10), _xlfn.TEXTJOIN(", ", TRUE, _xlfn._xlws.FILTER($R:$R, ($C:$C=C1108) * ($P:$P&gt;=DATE(YEAR(P1108),MONTH(P1108),1)) * ($P:$P&lt;=EOMONTH(P1108,0)))), "")</f>
        <v/>
      </c>
      <c r="Y1108" t="str" cm="1">
        <f t="array" ref="Y1108">IF(AND(P1108&lt;&gt;"", P1108&gt;=DATE(YEAR(P1108),MONTH(P1108),1), SUMIFS($K:$K, $C:$C, C1108, $P:$P, "&gt;="&amp;DATE(YEAR(P1108),MONTH(P1108),1), $P:$P, "&lt;="&amp;EOMONTH(P1108,0))&gt;10), _xlfn.TEXTJOIN(", ", TRUE, _xlfn._xlws.FILTER($S:$S, ($C:$C=C1108) * ($P:$P&gt;=DATE(YEAR(P1108),MONTH(P1108),1)) * ($P:$P&lt;=EOMONTH(P1108,0)))), "")</f>
        <v/>
      </c>
    </row>
    <row r="1109" spans="1:25" x14ac:dyDescent="0.25">
      <c r="A1109" s="83">
        <v>1102</v>
      </c>
      <c r="B1109" s="111" t="s">
        <v>26038</v>
      </c>
      <c r="C1109" s="159" t="str">
        <f>_xlfn.XLOOKUP(D1109,[1]!Data[CEDULA],[1]!Data[Nombre Completo],"No Existe",0,1)</f>
        <v>SHAKIRA DAYANS SANTOYA MARIOTTE</v>
      </c>
      <c r="D1109" s="162">
        <v>1140841070</v>
      </c>
      <c r="E1109" s="139">
        <f>IFERROR(_xlfn.NUMBERVALUE(Data[[#This Row],[CEDULA ]],",","."),_xlfn.NUMBERVALUE(Data[[#This Row],[CEDULA ]],".",","))</f>
        <v>1140841070</v>
      </c>
      <c r="F1109" s="139" t="str">
        <f>_xlfn.XLOOKUP(E1109,[1]!Data[CEDULA],[1]!Data[CARGO],"No Existe",0,1)</f>
        <v>AUXILIAR</v>
      </c>
      <c r="G1109" s="11" t="str">
        <f>_xlfn.XLOOKUP(E1109,[1]!Data[CEDULA],[1]!Data[EMPRESA DONDE PRESTA SERVICIO],"No Existe",0,1)</f>
        <v>COMFAMILIAR ATLANTICO</v>
      </c>
      <c r="H1109" s="11" t="str">
        <f>_xlfn.XLOOKUP(E1109,[1]!Data[CEDULA],[1]!Data[UBICACIÓN],"No Existe",0,1)</f>
        <v>C.ATENCION C.82</v>
      </c>
      <c r="I1109" s="11" t="s">
        <v>25911</v>
      </c>
      <c r="J1109" s="111" t="str">
        <f>UPPER(TEXT(Data[[#This Row],[F. INICIO]],"mmmm"))</f>
        <v>DICIEMBRE</v>
      </c>
      <c r="K1109" s="13">
        <v>1</v>
      </c>
      <c r="L1109" s="11" t="s">
        <v>5</v>
      </c>
      <c r="M1109" s="11" t="s">
        <v>25630</v>
      </c>
      <c r="N1109" s="141" t="str">
        <f>_xlfn.XLOOKUP(D1109,[1]!Data[CEDULA],[1]!Data[EPS/SURA],"No Existe",0,1)</f>
        <v>EPS/SURA</v>
      </c>
      <c r="O1109" s="5">
        <f>YEAR(Data[[#This Row],[F. INICIO]])</f>
        <v>2016</v>
      </c>
      <c r="P1109" s="26">
        <v>42714</v>
      </c>
      <c r="Q1109" s="7">
        <v>42714</v>
      </c>
      <c r="R1109" s="11" t="s">
        <v>8926</v>
      </c>
      <c r="S1109" s="92" t="str">
        <f>IF(Data[[#This Row],[TIPO DE INCAPACIDAD]]="LICENCIA DE PATERNIDAD","Licencia de paternidad",IF(Data[[#This Row],[TIPO DE INCAPACIDAD]]="LICENCIA DE LUTO","Licencia de Luto",_xlfn.IFNA(VLOOKUP(R1109,'CIE-10 PARA RIPS'!$A$6:B14274,2,0),"No especificado")))</f>
        <v>Amigdalitis aguda, no especificada</v>
      </c>
      <c r="T1109" t="str">
        <f>IF(P1109&lt;&gt;"", IF(P1109&gt;0, IF(P1109&lt;=DATE(YEAR(P1109),MONTH(P1109),DAY(P1109)), IF(P1109&gt;=DATE(YEAR(P1109),MONTH(P1109),1), IF(K1109&gt;10, C1109, IF(SUMIFS($K:$K, $C:$C, C1109, $P:$P, "&gt;="&amp;DATE(YEAR(P1109),MONTH(P1109),1), $P:$P, "&lt;="&amp;EOMONTH(P1109,0))&gt;10, C1109, "")), ""))), "")</f>
        <v/>
      </c>
      <c r="U1109" t="str">
        <f>IF(AND(P1109&lt;&gt;"", P1109&gt;=DATE(YEAR(P1109),MONTH(P1109),1), SUMIFS($K:$K, $C:$C, C1109, $P:$P, "&gt;="&amp;DATE(YEAR(P1109),MONTH(P1109),1), $P:$P, "&lt;="&amp;EOMONTH(P1109,0))&gt;10), K1109, "")</f>
        <v/>
      </c>
      <c r="V1109" t="str">
        <f>IF(AND(P1109&lt;&gt;"", P1109&gt;=DATE(YEAR(P1109),MONTH(P1109),1), SUMIFS($K:$K, $C:$C, C1109, $P:$P, "&gt;="&amp;DATE(YEAR(P1109),MONTH(P1109),1), $P:$P, "&lt;="&amp;EOMONTH(P1109,0))&gt;10), YEAR(P1109), "")</f>
        <v/>
      </c>
      <c r="W1109" t="str">
        <f>IF(AND(P1109&lt;&gt;"", P1109&gt;=DATE(YEAR(P1109),MONTH(P1109),1), SUMIFS($K:$K, $C:$C, C1109, $P:$P, "&gt;="&amp;DATE(YEAR(P1109),MONTH(P1109),1), $P:$P, "&lt;="&amp;EOMONTH(P1109,0))&gt;10), TEXT(P1109, "MMMM"), "")</f>
        <v/>
      </c>
      <c r="X1109" t="str" cm="1">
        <f t="array" ref="X1109">IF(AND(P1109&lt;&gt;"", P1109&gt;=DATE(YEAR(P1109),MONTH(P1109),1), SUMIFS($K:$K, $C:$C, C1109, $P:$P, "&gt;="&amp;DATE(YEAR(P1109),MONTH(P1109),1), $P:$P, "&lt;="&amp;EOMONTH(P1109,0))&gt;10), _xlfn.TEXTJOIN(", ", TRUE, _xlfn._xlws.FILTER($R:$R, ($C:$C=C1109) * ($P:$P&gt;=DATE(YEAR(P1109),MONTH(P1109),1)) * ($P:$P&lt;=EOMONTH(P1109,0)))), "")</f>
        <v/>
      </c>
      <c r="Y1109" t="str" cm="1">
        <f t="array" ref="Y1109">IF(AND(P1109&lt;&gt;"", P1109&gt;=DATE(YEAR(P1109),MONTH(P1109),1), SUMIFS($K:$K, $C:$C, C1109, $P:$P, "&gt;="&amp;DATE(YEAR(P1109),MONTH(P1109),1), $P:$P, "&lt;="&amp;EOMONTH(P1109,0))&gt;10), _xlfn.TEXTJOIN(", ", TRUE, _xlfn._xlws.FILTER($S:$S, ($C:$C=C1109) * ($P:$P&gt;=DATE(YEAR(P1109),MONTH(P1109),1)) * ($P:$P&lt;=EOMONTH(P1109,0)))), "")</f>
        <v/>
      </c>
    </row>
    <row r="1110" spans="1:25" ht="30" x14ac:dyDescent="0.25">
      <c r="A1110" s="83">
        <v>1103</v>
      </c>
      <c r="B1110" s="111" t="s">
        <v>26038</v>
      </c>
      <c r="C1110" s="159" t="str">
        <f>_xlfn.XLOOKUP(D1110,[1]!Data[CEDULA],[1]!Data[Nombre Completo],"No Existe",0,1)</f>
        <v>ALEX JOSE CARPINTERO AHUMADA</v>
      </c>
      <c r="D1110" s="162">
        <v>8487831</v>
      </c>
      <c r="E1110" s="139">
        <f>IFERROR(_xlfn.NUMBERVALUE(Data[[#This Row],[CEDULA ]],",","."),_xlfn.NUMBERVALUE(Data[[#This Row],[CEDULA ]],".",","))</f>
        <v>8487831</v>
      </c>
      <c r="F1110" s="139" t="str">
        <f>_xlfn.XLOOKUP(E1110,[1]!Data[CEDULA],[1]!Data[CARGO],"No Existe",0,1)</f>
        <v>SUPERNUMERARIO(A)</v>
      </c>
      <c r="G1110" s="11" t="str">
        <f>_xlfn.XLOOKUP(E1110,[1]!Data[CEDULA],[1]!Data[EMPRESA DONDE PRESTA SERVICIO],"No Existe",0,1)</f>
        <v>COMFAMILIAR ATLANTICO</v>
      </c>
      <c r="H1110" s="11" t="str">
        <f>_xlfn.XLOOKUP(E1110,[1]!Data[CEDULA],[1]!Data[UBICACIÓN],"No Existe",0,1)</f>
        <v>TURIPANA</v>
      </c>
      <c r="I1110" s="11" t="s">
        <v>25912</v>
      </c>
      <c r="J1110" s="111" t="str">
        <f>UPPER(TEXT(Data[[#This Row],[F. INICIO]],"mmmm"))</f>
        <v>DICIEMBRE</v>
      </c>
      <c r="K1110" s="13">
        <v>2</v>
      </c>
      <c r="L1110" s="11" t="s">
        <v>5</v>
      </c>
      <c r="M1110" s="11" t="s">
        <v>25630</v>
      </c>
      <c r="N1110" s="141" t="str">
        <f>_xlfn.XLOOKUP(D1110,[1]!Data[CEDULA],[1]!Data[EPS/SURA],"No Existe",0,1)</f>
        <v>NUEVA E.P.S.</v>
      </c>
      <c r="O1110" s="5">
        <f>YEAR(Data[[#This Row],[F. INICIO]])</f>
        <v>2016</v>
      </c>
      <c r="P1110" s="26">
        <v>42711</v>
      </c>
      <c r="Q1110" s="7">
        <v>42712</v>
      </c>
      <c r="R1110" s="11" t="s">
        <v>63</v>
      </c>
      <c r="S1110" s="92" t="str">
        <f>IF(Data[[#This Row],[TIPO DE INCAPACIDAD]]="LICENCIA DE PATERNIDAD","Licencia de paternidad",IF(Data[[#This Row],[TIPO DE INCAPACIDAD]]="LICENCIA DE LUTO","Licencia de Luto",_xlfn.IFNA(VLOOKUP(R1110,'CIE-10 PARA RIPS'!$A$6:B14275,2,0),"No especificado")))</f>
        <v>Diarrea y gastroenteritis de presunto origen infeccioso</v>
      </c>
      <c r="T1110" t="str">
        <f>IF(P1110&lt;&gt;"", IF(P1110&gt;0, IF(P1110&lt;=DATE(YEAR(P1110),MONTH(P1110),DAY(P1110)), IF(P1110&gt;=DATE(YEAR(P1110),MONTH(P1110),1), IF(K1110&gt;10, C1110, IF(SUMIFS($K:$K, $C:$C, C1110, $P:$P, "&gt;="&amp;DATE(YEAR(P1110),MONTH(P1110),1), $P:$P, "&lt;="&amp;EOMONTH(P1110,0))&gt;10, C1110, "")), ""))), "")</f>
        <v/>
      </c>
      <c r="U1110" t="str">
        <f>IF(AND(P1110&lt;&gt;"", P1110&gt;=DATE(YEAR(P1110),MONTH(P1110),1), SUMIFS($K:$K, $C:$C, C1110, $P:$P, "&gt;="&amp;DATE(YEAR(P1110),MONTH(P1110),1), $P:$P, "&lt;="&amp;EOMONTH(P1110,0))&gt;10), K1110, "")</f>
        <v/>
      </c>
      <c r="V1110" t="str">
        <f>IF(AND(P1110&lt;&gt;"", P1110&gt;=DATE(YEAR(P1110),MONTH(P1110),1), SUMIFS($K:$K, $C:$C, C1110, $P:$P, "&gt;="&amp;DATE(YEAR(P1110),MONTH(P1110),1), $P:$P, "&lt;="&amp;EOMONTH(P1110,0))&gt;10), YEAR(P1110), "")</f>
        <v/>
      </c>
      <c r="W1110" t="str">
        <f>IF(AND(P1110&lt;&gt;"", P1110&gt;=DATE(YEAR(P1110),MONTH(P1110),1), SUMIFS($K:$K, $C:$C, C1110, $P:$P, "&gt;="&amp;DATE(YEAR(P1110),MONTH(P1110),1), $P:$P, "&lt;="&amp;EOMONTH(P1110,0))&gt;10), TEXT(P1110, "MMMM"), "")</f>
        <v/>
      </c>
      <c r="X1110" t="str" cm="1">
        <f t="array" ref="X1110">IF(AND(P1110&lt;&gt;"", P1110&gt;=DATE(YEAR(P1110),MONTH(P1110),1), SUMIFS($K:$K, $C:$C, C1110, $P:$P, "&gt;="&amp;DATE(YEAR(P1110),MONTH(P1110),1), $P:$P, "&lt;="&amp;EOMONTH(P1110,0))&gt;10), _xlfn.TEXTJOIN(", ", TRUE, _xlfn._xlws.FILTER($R:$R, ($C:$C=C1110) * ($P:$P&gt;=DATE(YEAR(P1110),MONTH(P1110),1)) * ($P:$P&lt;=EOMONTH(P1110,0)))), "")</f>
        <v/>
      </c>
      <c r="Y1110" t="str" cm="1">
        <f t="array" ref="Y1110">IF(AND(P1110&lt;&gt;"", P1110&gt;=DATE(YEAR(P1110),MONTH(P1110),1), SUMIFS($K:$K, $C:$C, C1110, $P:$P, "&gt;="&amp;DATE(YEAR(P1110),MONTH(P1110),1), $P:$P, "&lt;="&amp;EOMONTH(P1110,0))&gt;10), _xlfn.TEXTJOIN(", ", TRUE, _xlfn._xlws.FILTER($S:$S, ($C:$C=C1110) * ($P:$P&gt;=DATE(YEAR(P1110),MONTH(P1110),1)) * ($P:$P&lt;=EOMONTH(P1110,0)))), "")</f>
        <v/>
      </c>
    </row>
    <row r="1111" spans="1:25" x14ac:dyDescent="0.25">
      <c r="A1111" s="83">
        <v>1104</v>
      </c>
      <c r="B1111" s="111" t="s">
        <v>26038</v>
      </c>
      <c r="C1111" s="159" t="str">
        <f>_xlfn.XLOOKUP(D1111,[1]!Data[CEDULA],[1]!Data[Nombre Completo],"No Existe",0,1)</f>
        <v>CRISTIAN  PALMETT BROCHERO</v>
      </c>
      <c r="D1111" s="162">
        <v>1143246947</v>
      </c>
      <c r="E1111" s="139">
        <f>IFERROR(_xlfn.NUMBERVALUE(Data[[#This Row],[CEDULA ]],",","."),_xlfn.NUMBERVALUE(Data[[#This Row],[CEDULA ]],".",","))</f>
        <v>1143246947</v>
      </c>
      <c r="F1111" s="139" t="str">
        <f>_xlfn.XLOOKUP(E1111,[1]!Data[CEDULA],[1]!Data[CARGO],"No Existe",0,1)</f>
        <v>SUPERNUMERARIO(A)</v>
      </c>
      <c r="G1111" s="11" t="str">
        <f>_xlfn.XLOOKUP(E1111,[1]!Data[CEDULA],[1]!Data[EMPRESA DONDE PRESTA SERVICIO],"No Existe",0,1)</f>
        <v>COMFAMILIAR ATLANTICO</v>
      </c>
      <c r="H1111" s="11" t="str">
        <f>_xlfn.XLOOKUP(E1111,[1]!Data[CEDULA],[1]!Data[UBICACIÓN],"No Existe",0,1)</f>
        <v>SEDE NORTE</v>
      </c>
      <c r="I1111" s="11" t="s">
        <v>25912</v>
      </c>
      <c r="J1111" s="111" t="str">
        <f>UPPER(TEXT(Data[[#This Row],[F. INICIO]],"mmmm"))</f>
        <v>DICIEMBRE</v>
      </c>
      <c r="K1111" s="13">
        <v>1</v>
      </c>
      <c r="L1111" s="11" t="s">
        <v>5</v>
      </c>
      <c r="M1111" s="11" t="s">
        <v>25630</v>
      </c>
      <c r="N1111" s="141" t="str">
        <f>_xlfn.XLOOKUP(D1111,[1]!Data[CEDULA],[1]!Data[EPS/SURA],"No Existe",0,1)</f>
        <v>MUTUALSER</v>
      </c>
      <c r="O1111" s="5">
        <f>YEAR(Data[[#This Row],[F. INICIO]])</f>
        <v>2016</v>
      </c>
      <c r="P1111" s="26">
        <v>42711</v>
      </c>
      <c r="Q1111" s="7">
        <v>42711</v>
      </c>
      <c r="R1111" s="24" t="s">
        <v>9886</v>
      </c>
      <c r="S1111" s="92" t="str">
        <f>IF(Data[[#This Row],[TIPO DE INCAPACIDAD]]="LICENCIA DE PATERNIDAD","Licencia de paternidad",IF(Data[[#This Row],[TIPO DE INCAPACIDAD]]="LICENCIA DE LUTO","Licencia de Luto",_xlfn.IFNA(VLOOKUP(R1111,'CIE-10 PARA RIPS'!$A$6:B14276,2,0),"No especificado")))</f>
        <v>Cefalea debida a tension</v>
      </c>
      <c r="T1111" t="str">
        <f>IF(P1111&lt;&gt;"", IF(P1111&gt;0, IF(P1111&lt;=DATE(YEAR(P1111),MONTH(P1111),DAY(P1111)), IF(P1111&gt;=DATE(YEAR(P1111),MONTH(P1111),1), IF(K1111&gt;10, C1111, IF(SUMIFS($K:$K, $C:$C, C1111, $P:$P, "&gt;="&amp;DATE(YEAR(P1111),MONTH(P1111),1), $P:$P, "&lt;="&amp;EOMONTH(P1111,0))&gt;10, C1111, "")), ""))), "")</f>
        <v/>
      </c>
      <c r="U1111" t="str">
        <f>IF(AND(P1111&lt;&gt;"", P1111&gt;=DATE(YEAR(P1111),MONTH(P1111),1), SUMIFS($K:$K, $C:$C, C1111, $P:$P, "&gt;="&amp;DATE(YEAR(P1111),MONTH(P1111),1), $P:$P, "&lt;="&amp;EOMONTH(P1111,0))&gt;10), K1111, "")</f>
        <v/>
      </c>
      <c r="V1111" t="str">
        <f>IF(AND(P1111&lt;&gt;"", P1111&gt;=DATE(YEAR(P1111),MONTH(P1111),1), SUMIFS($K:$K, $C:$C, C1111, $P:$P, "&gt;="&amp;DATE(YEAR(P1111),MONTH(P1111),1), $P:$P, "&lt;="&amp;EOMONTH(P1111,0))&gt;10), YEAR(P1111), "")</f>
        <v/>
      </c>
      <c r="W1111" t="str">
        <f>IF(AND(P1111&lt;&gt;"", P1111&gt;=DATE(YEAR(P1111),MONTH(P1111),1), SUMIFS($K:$K, $C:$C, C1111, $P:$P, "&gt;="&amp;DATE(YEAR(P1111),MONTH(P1111),1), $P:$P, "&lt;="&amp;EOMONTH(P1111,0))&gt;10), TEXT(P1111, "MMMM"), "")</f>
        <v/>
      </c>
      <c r="X1111" t="str" cm="1">
        <f t="array" ref="X1111">IF(AND(P1111&lt;&gt;"", P1111&gt;=DATE(YEAR(P1111),MONTH(P1111),1), SUMIFS($K:$K, $C:$C, C1111, $P:$P, "&gt;="&amp;DATE(YEAR(P1111),MONTH(P1111),1), $P:$P, "&lt;="&amp;EOMONTH(P1111,0))&gt;10), _xlfn.TEXTJOIN(", ", TRUE, _xlfn._xlws.FILTER($R:$R, ($C:$C=C1111) * ($P:$P&gt;=DATE(YEAR(P1111),MONTH(P1111),1)) * ($P:$P&lt;=EOMONTH(P1111,0)))), "")</f>
        <v/>
      </c>
      <c r="Y1111" t="str" cm="1">
        <f t="array" ref="Y1111">IF(AND(P1111&lt;&gt;"", P1111&gt;=DATE(YEAR(P1111),MONTH(P1111),1), SUMIFS($K:$K, $C:$C, C1111, $P:$P, "&gt;="&amp;DATE(YEAR(P1111),MONTH(P1111),1), $P:$P, "&lt;="&amp;EOMONTH(P1111,0))&gt;10), _xlfn.TEXTJOIN(", ", TRUE, _xlfn._xlws.FILTER($S:$S, ($C:$C=C1111) * ($P:$P&gt;=DATE(YEAR(P1111),MONTH(P1111),1)) * ($P:$P&lt;=EOMONTH(P1111,0)))), "")</f>
        <v/>
      </c>
    </row>
    <row r="1112" spans="1:25" x14ac:dyDescent="0.25">
      <c r="A1112" s="83">
        <v>1105</v>
      </c>
      <c r="B1112" s="111" t="s">
        <v>26038</v>
      </c>
      <c r="C1112" s="159" t="str">
        <f>_xlfn.XLOOKUP(D1112,[1]!Data[CEDULA],[1]!Data[Nombre Completo],"No Existe",0,1)</f>
        <v>CARLOS EMIRO ALCAZAR JIMENEZ</v>
      </c>
      <c r="D1112" s="162">
        <v>72282783</v>
      </c>
      <c r="E1112" s="139">
        <f>IFERROR(_xlfn.NUMBERVALUE(Data[[#This Row],[CEDULA ]],",","."),_xlfn.NUMBERVALUE(Data[[#This Row],[CEDULA ]],".",","))</f>
        <v>72282783</v>
      </c>
      <c r="F1112" s="139" t="str">
        <f>_xlfn.XLOOKUP(E1112,[1]!Data[CEDULA],[1]!Data[CARGO],"No Existe",0,1)</f>
        <v>OFICIOS VARIOS</v>
      </c>
      <c r="G1112" s="11" t="str">
        <f>_xlfn.XLOOKUP(E1112,[1]!Data[CEDULA],[1]!Data[EMPRESA DONDE PRESTA SERVICIO],"No Existe",0,1)</f>
        <v>COMFAMILIAR ATLANTICO</v>
      </c>
      <c r="H1112" s="11" t="str">
        <f>_xlfn.XLOOKUP(E1112,[1]!Data[CEDULA],[1]!Data[UBICACIÓN],"No Existe",0,1)</f>
        <v>ASEO</v>
      </c>
      <c r="I1112" s="11" t="s">
        <v>25912</v>
      </c>
      <c r="J1112" s="111" t="str">
        <f>UPPER(TEXT(Data[[#This Row],[F. INICIO]],"mmmm"))</f>
        <v>DICIEMBRE</v>
      </c>
      <c r="K1112" s="13">
        <v>2</v>
      </c>
      <c r="L1112" s="11" t="s">
        <v>5</v>
      </c>
      <c r="M1112" s="11" t="s">
        <v>25630</v>
      </c>
      <c r="N1112" s="141" t="str">
        <f>_xlfn.XLOOKUP(D1112,[1]!Data[CEDULA],[1]!Data[EPS/SURA],"No Existe",0,1)</f>
        <v>EPS/SURA</v>
      </c>
      <c r="O1112" s="5">
        <f>YEAR(Data[[#This Row],[F. INICIO]])</f>
        <v>2016</v>
      </c>
      <c r="P1112" s="26">
        <v>42709</v>
      </c>
      <c r="Q1112" s="7">
        <v>42710</v>
      </c>
      <c r="R1112" s="11" t="s">
        <v>8939</v>
      </c>
      <c r="S1112" s="92" t="str">
        <f>IF(Data[[#This Row],[TIPO DE INCAPACIDAD]]="LICENCIA DE PATERNIDAD","Licencia de paternidad",IF(Data[[#This Row],[TIPO DE INCAPACIDAD]]="LICENCIA DE LUTO","Licencia de Luto",_xlfn.IFNA(VLOOKUP(R1112,'CIE-10 PARA RIPS'!$A$6:B14277,2,0),"No especificado")))</f>
        <v>Rinofaringitis aguda [resfriado comun]</v>
      </c>
      <c r="T1112" t="str">
        <f>IF(P1112&lt;&gt;"", IF(P1112&gt;0, IF(P1112&lt;=DATE(YEAR(P1112),MONTH(P1112),DAY(P1112)), IF(P1112&gt;=DATE(YEAR(P1112),MONTH(P1112),1), IF(K1112&gt;10, C1112, IF(SUMIFS($K:$K, $C:$C, C1112, $P:$P, "&gt;="&amp;DATE(YEAR(P1112),MONTH(P1112),1), $P:$P, "&lt;="&amp;EOMONTH(P1112,0))&gt;10, C1112, "")), ""))), "")</f>
        <v/>
      </c>
      <c r="U1112" t="str">
        <f>IF(AND(P1112&lt;&gt;"", P1112&gt;=DATE(YEAR(P1112),MONTH(P1112),1), SUMIFS($K:$K, $C:$C, C1112, $P:$P, "&gt;="&amp;DATE(YEAR(P1112),MONTH(P1112),1), $P:$P, "&lt;="&amp;EOMONTH(P1112,0))&gt;10), K1112, "")</f>
        <v/>
      </c>
      <c r="V1112" t="str">
        <f>IF(AND(P1112&lt;&gt;"", P1112&gt;=DATE(YEAR(P1112),MONTH(P1112),1), SUMIFS($K:$K, $C:$C, C1112, $P:$P, "&gt;="&amp;DATE(YEAR(P1112),MONTH(P1112),1), $P:$P, "&lt;="&amp;EOMONTH(P1112,0))&gt;10), YEAR(P1112), "")</f>
        <v/>
      </c>
      <c r="W1112" t="str">
        <f>IF(AND(P1112&lt;&gt;"", P1112&gt;=DATE(YEAR(P1112),MONTH(P1112),1), SUMIFS($K:$K, $C:$C, C1112, $P:$P, "&gt;="&amp;DATE(YEAR(P1112),MONTH(P1112),1), $P:$P, "&lt;="&amp;EOMONTH(P1112,0))&gt;10), TEXT(P1112, "MMMM"), "")</f>
        <v/>
      </c>
      <c r="X1112" t="str" cm="1">
        <f t="array" ref="X1112">IF(AND(P1112&lt;&gt;"", P1112&gt;=DATE(YEAR(P1112),MONTH(P1112),1), SUMIFS($K:$K, $C:$C, C1112, $P:$P, "&gt;="&amp;DATE(YEAR(P1112),MONTH(P1112),1), $P:$P, "&lt;="&amp;EOMONTH(P1112,0))&gt;10), _xlfn.TEXTJOIN(", ", TRUE, _xlfn._xlws.FILTER($R:$R, ($C:$C=C1112) * ($P:$P&gt;=DATE(YEAR(P1112),MONTH(P1112),1)) * ($P:$P&lt;=EOMONTH(P1112,0)))), "")</f>
        <v/>
      </c>
      <c r="Y1112" t="str" cm="1">
        <f t="array" ref="Y1112">IF(AND(P1112&lt;&gt;"", P1112&gt;=DATE(YEAR(P1112),MONTH(P1112),1), SUMIFS($K:$K, $C:$C, C1112, $P:$P, "&gt;="&amp;DATE(YEAR(P1112),MONTH(P1112),1), $P:$P, "&lt;="&amp;EOMONTH(P1112,0))&gt;10), _xlfn.TEXTJOIN(", ", TRUE, _xlfn._xlws.FILTER($S:$S, ($C:$C=C1112) * ($P:$P&gt;=DATE(YEAR(P1112),MONTH(P1112),1)) * ($P:$P&lt;=EOMONTH(P1112,0)))), "")</f>
        <v/>
      </c>
    </row>
    <row r="1113" spans="1:25" x14ac:dyDescent="0.25">
      <c r="A1113" s="83">
        <v>1106</v>
      </c>
      <c r="B1113" s="111" t="s">
        <v>26038</v>
      </c>
      <c r="C1113" s="159" t="str">
        <f>_xlfn.XLOOKUP(D1113,[1]!Data[CEDULA],[1]!Data[Nombre Completo],"No Existe",0,1)</f>
        <v>JAIRO JOSE RADA TEJERA</v>
      </c>
      <c r="D1113" s="164">
        <v>1044392545</v>
      </c>
      <c r="E1113" s="141">
        <f>IFERROR(_xlfn.NUMBERVALUE(Data[[#This Row],[CEDULA ]],",","."),_xlfn.NUMBERVALUE(Data[[#This Row],[CEDULA ]],".",","))</f>
        <v>1044392545</v>
      </c>
      <c r="F1113" s="141" t="str">
        <f>_xlfn.XLOOKUP(E1113,[1]!Data[CEDULA],[1]!Data[CARGO],"No Existe",0,1)</f>
        <v>SALVAVIDAS</v>
      </c>
      <c r="G1113" s="112" t="str">
        <f>_xlfn.XLOOKUP(E1113,[1]!Data[CEDULA],[1]!Data[EMPRESA DONDE PRESTA SERVICIO],"No Existe",0,1)</f>
        <v>COMFAMILIAR ATLANTICO</v>
      </c>
      <c r="H1113" s="112" t="str">
        <f>_xlfn.XLOOKUP(E1113,[1]!Data[CEDULA],[1]!Data[UBICACIÓN],"No Existe",0,1)</f>
        <v>SEDE CARIBE</v>
      </c>
      <c r="I1113" s="112" t="s">
        <v>25912</v>
      </c>
      <c r="J1113" s="111" t="str">
        <f>UPPER(TEXT(Data[[#This Row],[F. INICIO]],"mmmm"))</f>
        <v>NOVIEMBRE</v>
      </c>
      <c r="K1113" s="113">
        <v>2</v>
      </c>
      <c r="L1113" s="11" t="s">
        <v>5</v>
      </c>
      <c r="M1113" s="11" t="s">
        <v>25630</v>
      </c>
      <c r="N1113" s="141" t="str">
        <f>_xlfn.XLOOKUP(D1113,[1]!Data[CEDULA],[1]!Data[EPS/SURA],"No Existe",0,1)</f>
        <v>NUEVA E.P.S.</v>
      </c>
      <c r="O1113" s="96">
        <f>YEAR(Data[[#This Row],[F. INICIO]])</f>
        <v>2016</v>
      </c>
      <c r="P1113" s="120">
        <v>42693</v>
      </c>
      <c r="Q1113" s="121">
        <v>42694</v>
      </c>
      <c r="R1113" s="24" t="s">
        <v>9886</v>
      </c>
      <c r="S1113" s="92" t="str">
        <f>IF(Data[[#This Row],[TIPO DE INCAPACIDAD]]="LICENCIA DE PATERNIDAD","Licencia de paternidad",IF(Data[[#This Row],[TIPO DE INCAPACIDAD]]="LICENCIA DE LUTO","Licencia de Luto",_xlfn.IFNA(VLOOKUP(R1113,'CIE-10 PARA RIPS'!$A$6:B14278,2,0),"No especificado")))</f>
        <v>Cefalea debida a tension</v>
      </c>
      <c r="T1113" t="str">
        <f>IF(P1113&lt;&gt;"", IF(P1113&gt;0, IF(P1113&lt;=DATE(YEAR(P1113),MONTH(P1113),DAY(P1113)), IF(P1113&gt;=DATE(YEAR(P1113),MONTH(P1113),1), IF(K1113&gt;10, C1113, IF(SUMIFS($K:$K, $C:$C, C1113, $P:$P, "&gt;="&amp;DATE(YEAR(P1113),MONTH(P1113),1), $P:$P, "&lt;="&amp;EOMONTH(P1113,0))&gt;10, C1113, "")), ""))), "")</f>
        <v/>
      </c>
      <c r="U1113" t="str">
        <f>IF(AND(P1113&lt;&gt;"", P1113&gt;=DATE(YEAR(P1113),MONTH(P1113),1), SUMIFS($K:$K, $C:$C, C1113, $P:$P, "&gt;="&amp;DATE(YEAR(P1113),MONTH(P1113),1), $P:$P, "&lt;="&amp;EOMONTH(P1113,0))&gt;10), K1113, "")</f>
        <v/>
      </c>
      <c r="V1113" t="str">
        <f>IF(AND(P1113&lt;&gt;"", P1113&gt;=DATE(YEAR(P1113),MONTH(P1113),1), SUMIFS($K:$K, $C:$C, C1113, $P:$P, "&gt;="&amp;DATE(YEAR(P1113),MONTH(P1113),1), $P:$P, "&lt;="&amp;EOMONTH(P1113,0))&gt;10), YEAR(P1113), "")</f>
        <v/>
      </c>
      <c r="W1113" t="str">
        <f>IF(AND(P1113&lt;&gt;"", P1113&gt;=DATE(YEAR(P1113),MONTH(P1113),1), SUMIFS($K:$K, $C:$C, C1113, $P:$P, "&gt;="&amp;DATE(YEAR(P1113),MONTH(P1113),1), $P:$P, "&lt;="&amp;EOMONTH(P1113,0))&gt;10), TEXT(P1113, "MMMM"), "")</f>
        <v/>
      </c>
      <c r="X1113" t="str" cm="1">
        <f t="array" ref="X1113">IF(AND(P1113&lt;&gt;"", P1113&gt;=DATE(YEAR(P1113),MONTH(P1113),1), SUMIFS($K:$K, $C:$C, C1113, $P:$P, "&gt;="&amp;DATE(YEAR(P1113),MONTH(P1113),1), $P:$P, "&lt;="&amp;EOMONTH(P1113,0))&gt;10), _xlfn.TEXTJOIN(", ", TRUE, _xlfn._xlws.FILTER($R:$R, ($C:$C=C1113) * ($P:$P&gt;=DATE(YEAR(P1113),MONTH(P1113),1)) * ($P:$P&lt;=EOMONTH(P1113,0)))), "")</f>
        <v/>
      </c>
      <c r="Y1113" t="str" cm="1">
        <f t="array" ref="Y1113">IF(AND(P1113&lt;&gt;"", P1113&gt;=DATE(YEAR(P1113),MONTH(P1113),1), SUMIFS($K:$K, $C:$C, C1113, $P:$P, "&gt;="&amp;DATE(YEAR(P1113),MONTH(P1113),1), $P:$P, "&lt;="&amp;EOMONTH(P1113,0))&gt;10), _xlfn.TEXTJOIN(", ", TRUE, _xlfn._xlws.FILTER($S:$S, ($C:$C=C1113) * ($P:$P&gt;=DATE(YEAR(P1113),MONTH(P1113),1)) * ($P:$P&lt;=EOMONTH(P1113,0)))), "")</f>
        <v/>
      </c>
    </row>
    <row r="1114" spans="1:25" x14ac:dyDescent="0.25">
      <c r="A1114" s="83">
        <v>1107</v>
      </c>
      <c r="B1114" s="111" t="s">
        <v>26038</v>
      </c>
      <c r="C1114" s="159" t="str">
        <f>_xlfn.XLOOKUP(D1114,[1]!Data[CEDULA],[1]!Data[Nombre Completo],"No Existe",0,1)</f>
        <v>NICOL ALEJANDRA MEDINA SOTO</v>
      </c>
      <c r="D1114" s="164">
        <v>1045751533</v>
      </c>
      <c r="E1114" s="141">
        <f>IFERROR(_xlfn.NUMBERVALUE(Data[[#This Row],[CEDULA ]],",","."),_xlfn.NUMBERVALUE(Data[[#This Row],[CEDULA ]],".",","))</f>
        <v>1045751533</v>
      </c>
      <c r="F1114" s="111" t="str">
        <f>_xlfn.XLOOKUP(E1114,[1]!Data[CEDULA],[1]!Data[CARGO],"No Existe",0,1)</f>
        <v>SUPERNUMERARIO(A)</v>
      </c>
      <c r="G1114" s="111" t="str">
        <f>_xlfn.XLOOKUP(E1114,[1]!Data[CEDULA],[1]!Data[EMPRESA DONDE PRESTA SERVICIO],"No Existe",0,1)</f>
        <v>COMFAMILIAR ATLANTICO</v>
      </c>
      <c r="H1114" s="112" t="str">
        <f>_xlfn.XLOOKUP(E1114,[1]!Data[CEDULA],[1]!Data[UBICACIÓN],"No Existe",0,1)</f>
        <v>CENTRO RECREACIONAL TURIPANA</v>
      </c>
      <c r="I1114" s="111" t="s">
        <v>25911</v>
      </c>
      <c r="J1114" s="111" t="str">
        <f>UPPER(TEXT(Data[[#This Row],[F. INICIO]],"mmmm"))</f>
        <v>OCTUBRE</v>
      </c>
      <c r="K1114" s="111">
        <v>2</v>
      </c>
      <c r="L1114" s="111" t="s">
        <v>5</v>
      </c>
      <c r="M1114" s="111" t="s">
        <v>25630</v>
      </c>
      <c r="N1114" s="141" t="str">
        <f>_xlfn.XLOOKUP(D1114,[1]!Data[CEDULA],[1]!Data[EPS/SURA],"No Existe",0,1)</f>
        <v>EPS/SURA</v>
      </c>
      <c r="O1114" s="96">
        <f>YEAR(Data[[#This Row],[F. INICIO]])</f>
        <v>2024</v>
      </c>
      <c r="P1114" s="114">
        <v>45587</v>
      </c>
      <c r="Q1114" s="114">
        <v>45588</v>
      </c>
      <c r="R1114" s="111" t="s">
        <v>8647</v>
      </c>
      <c r="S1114" s="92" t="str">
        <f>IF(Data[[#This Row],[TIPO DE INCAPACIDAD]]="LICENCIA DE PATERNIDAD","Licencia de paternidad",IF(Data[[#This Row],[TIPO DE INCAPACIDAD]]="LICENCIA DE LUTO","Licencia de Luto",_xlfn.IFNA(VLOOKUP(R1114,'CIE-10 PARA RIPS'!$A$6:B14286,2,0),"No especificado")))</f>
        <v>Raiz dental retenida</v>
      </c>
      <c r="T1114" t="str">
        <f>IF(P1114&lt;&gt;"", IF(P1114&gt;0, IF(P1114&lt;=DATE(YEAR(P1114),MONTH(P1114),DAY(P1114)), IF(P1114&gt;=DATE(YEAR(P1114),MONTH(P1114),1), IF(K1114&gt;10, C1114, IF(SUMIFS($K:$K, $C:$C, C1114, $P:$P, "&gt;="&amp;DATE(YEAR(P1114),MONTH(P1114),1), $P:$P, "&lt;="&amp;EOMONTH(P1114,0))&gt;10, C1114, "")), ""))), "")</f>
        <v/>
      </c>
      <c r="U1114" t="str">
        <f>IF(AND(P1114&lt;&gt;"", P1114&gt;=DATE(YEAR(P1114),MONTH(P1114),1), SUMIFS($K:$K, $C:$C, C1114, $P:$P, "&gt;="&amp;DATE(YEAR(P1114),MONTH(P1114),1), $P:$P, "&lt;="&amp;EOMONTH(P1114,0))&gt;10), K1114, "")</f>
        <v/>
      </c>
      <c r="V1114" t="str">
        <f>IF(AND(P1114&lt;&gt;"", P1114&gt;=DATE(YEAR(P1114),MONTH(P1114),1), SUMIFS($K:$K, $C:$C, C1114, $P:$P, "&gt;="&amp;DATE(YEAR(P1114),MONTH(P1114),1), $P:$P, "&lt;="&amp;EOMONTH(P1114,0))&gt;10), YEAR(P1114), "")</f>
        <v/>
      </c>
      <c r="W1114" t="str">
        <f>IF(AND(P1114&lt;&gt;"", P1114&gt;=DATE(YEAR(P1114),MONTH(P1114),1), SUMIFS($K:$K, $C:$C, C1114, $P:$P, "&gt;="&amp;DATE(YEAR(P1114),MONTH(P1114),1), $P:$P, "&lt;="&amp;EOMONTH(P1114,0))&gt;10), TEXT(P1114, "MMMM"), "")</f>
        <v/>
      </c>
      <c r="X1114" t="str" cm="1">
        <f t="array" ref="X1114">IF(AND(P1114&lt;&gt;"", P1114&gt;=DATE(YEAR(P1114),MONTH(P1114),1), SUMIFS($K:$K, $C:$C, C1114, $P:$P, "&gt;="&amp;DATE(YEAR(P1114),MONTH(P1114),1), $P:$P, "&lt;="&amp;EOMONTH(P1114,0))&gt;10), _xlfn.TEXTJOIN(", ", TRUE, _xlfn._xlws.FILTER($R:$R, ($C:$C=C1114) * ($P:$P&gt;=DATE(YEAR(P1114),MONTH(P1114),1)) * ($P:$P&lt;=EOMONTH(P1114,0)))), "")</f>
        <v/>
      </c>
      <c r="Y1114" t="str" cm="1">
        <f t="array" ref="Y1114">IF(AND(P1114&lt;&gt;"", P1114&gt;=DATE(YEAR(P1114),MONTH(P1114),1), SUMIFS($K:$K, $C:$C, C1114, $P:$P, "&gt;="&amp;DATE(YEAR(P1114),MONTH(P1114),1), $P:$P, "&lt;="&amp;EOMONTH(P1114,0))&gt;10), _xlfn.TEXTJOIN(", ", TRUE, _xlfn._xlws.FILTER($S:$S, ($C:$C=C1114) * ($P:$P&gt;=DATE(YEAR(P1114),MONTH(P1114),1)) * ($P:$P&lt;=EOMONTH(P1114,0)))), "")</f>
        <v/>
      </c>
    </row>
    <row r="1115" spans="1:25" x14ac:dyDescent="0.25">
      <c r="A1115" s="83">
        <v>1108</v>
      </c>
      <c r="B1115" s="111" t="s">
        <v>26038</v>
      </c>
      <c r="C1115" s="159" t="str">
        <f>_xlfn.XLOOKUP(D1115,[1]!Data[CEDULA],[1]!Data[Nombre Completo],"No Existe",0,1)</f>
        <v>MARTHA DEL SOCORRO RAMIREZ HAMBURGUER</v>
      </c>
      <c r="D1115" s="164">
        <v>32705541</v>
      </c>
      <c r="E1115" s="141">
        <f>IFERROR(_xlfn.NUMBERVALUE(Data[[#This Row],[CEDULA ]],",","."),_xlfn.NUMBERVALUE(Data[[#This Row],[CEDULA ]],".",","))</f>
        <v>32705541</v>
      </c>
      <c r="F1115" s="111" t="str">
        <f>_xlfn.XLOOKUP(E1115,[1]!Data[CEDULA],[1]!Data[CARGO],"No Existe",0,1)</f>
        <v>SUPERNUMERARIO(A)</v>
      </c>
      <c r="G1115" s="111" t="str">
        <f>_xlfn.XLOOKUP(E1115,[1]!Data[CEDULA],[1]!Data[EMPRESA DONDE PRESTA SERVICIO],"No Existe",0,1)</f>
        <v>COMFAMILIAR ATLANTICO</v>
      </c>
      <c r="H1115" s="112" t="str">
        <f>_xlfn.XLOOKUP(E1115,[1]!Data[CEDULA],[1]!Data[UBICACIÓN],"No Existe",0,1)</f>
        <v>CENTRO RECREACIONAL TURIPANA</v>
      </c>
      <c r="I1115" s="111" t="s">
        <v>25911</v>
      </c>
      <c r="J1115" s="111" t="str">
        <f>UPPER(TEXT(Data[[#This Row],[F. INICIO]],"mmmm"))</f>
        <v>OCTUBRE</v>
      </c>
      <c r="K1115" s="111">
        <v>3</v>
      </c>
      <c r="L1115" s="111" t="s">
        <v>5</v>
      </c>
      <c r="M1115" s="111" t="s">
        <v>25630</v>
      </c>
      <c r="N1115" s="141" t="str">
        <f>_xlfn.XLOOKUP(D1115,[1]!Data[CEDULA],[1]!Data[EPS/SURA],"No Existe",0,1)</f>
        <v>SALUD TOTAL</v>
      </c>
      <c r="O1115" s="96">
        <f>YEAR(Data[[#This Row],[F. INICIO]])</f>
        <v>2024</v>
      </c>
      <c r="P1115" s="114">
        <v>45587</v>
      </c>
      <c r="Q1115" s="114">
        <v>45589</v>
      </c>
      <c r="R1115" s="111" t="s">
        <v>7682</v>
      </c>
      <c r="S1115" s="92" t="str">
        <f>IF(Data[[#This Row],[TIPO DE INCAPACIDAD]]="LICENCIA DE PATERNIDAD","Licencia de paternidad",IF(Data[[#This Row],[TIPO DE INCAPACIDAD]]="LICENCIA DE LUTO","Licencia de Luto",_xlfn.IFNA(VLOOKUP(R1115,'CIE-10 PARA RIPS'!$A$6:B14287,2,0),"No especificado")))</f>
        <v>Lumbago no especificado</v>
      </c>
      <c r="T1115" t="str">
        <f>IF(P1115&lt;&gt;"", IF(P1115&gt;0, IF(P1115&lt;=DATE(YEAR(P1115),MONTH(P1115),DAY(P1115)), IF(P1115&gt;=DATE(YEAR(P1115),MONTH(P1115),1), IF(K1115&gt;10, C1115, IF(SUMIFS($K:$K, $C:$C, C1115, $P:$P, "&gt;="&amp;DATE(YEAR(P1115),MONTH(P1115),1), $P:$P, "&lt;="&amp;EOMONTH(P1115,0))&gt;10, C1115, "")), ""))), "")</f>
        <v/>
      </c>
      <c r="U1115" t="str">
        <f>IF(AND(P1115&lt;&gt;"", P1115&gt;=DATE(YEAR(P1115),MONTH(P1115),1), SUMIFS($K:$K, $C:$C, C1115, $P:$P, "&gt;="&amp;DATE(YEAR(P1115),MONTH(P1115),1), $P:$P, "&lt;="&amp;EOMONTH(P1115,0))&gt;10), K1115, "")</f>
        <v/>
      </c>
      <c r="V1115" t="str">
        <f>IF(AND(P1115&lt;&gt;"", P1115&gt;=DATE(YEAR(P1115),MONTH(P1115),1), SUMIFS($K:$K, $C:$C, C1115, $P:$P, "&gt;="&amp;DATE(YEAR(P1115),MONTH(P1115),1), $P:$P, "&lt;="&amp;EOMONTH(P1115,0))&gt;10), YEAR(P1115), "")</f>
        <v/>
      </c>
      <c r="W1115" t="str">
        <f>IF(AND(P1115&lt;&gt;"", P1115&gt;=DATE(YEAR(P1115),MONTH(P1115),1), SUMIFS($K:$K, $C:$C, C1115, $P:$P, "&gt;="&amp;DATE(YEAR(P1115),MONTH(P1115),1), $P:$P, "&lt;="&amp;EOMONTH(P1115,0))&gt;10), TEXT(P1115, "MMMM"), "")</f>
        <v/>
      </c>
      <c r="X1115" t="str" cm="1">
        <f t="array" ref="X1115">IF(AND(P1115&lt;&gt;"", P1115&gt;=DATE(YEAR(P1115),MONTH(P1115),1), SUMIFS($K:$K, $C:$C, C1115, $P:$P, "&gt;="&amp;DATE(YEAR(P1115),MONTH(P1115),1), $P:$P, "&lt;="&amp;EOMONTH(P1115,0))&gt;10), _xlfn.TEXTJOIN(", ", TRUE, _xlfn._xlws.FILTER($R:$R, ($C:$C=C1115) * ($P:$P&gt;=DATE(YEAR(P1115),MONTH(P1115),1)) * ($P:$P&lt;=EOMONTH(P1115,0)))), "")</f>
        <v/>
      </c>
      <c r="Y1115" t="str" cm="1">
        <f t="array" ref="Y1115">IF(AND(P1115&lt;&gt;"", P1115&gt;=DATE(YEAR(P1115),MONTH(P1115),1), SUMIFS($K:$K, $C:$C, C1115, $P:$P, "&gt;="&amp;DATE(YEAR(P1115),MONTH(P1115),1), $P:$P, "&lt;="&amp;EOMONTH(P1115,0))&gt;10), _xlfn.TEXTJOIN(", ", TRUE, _xlfn._xlws.FILTER($S:$S, ($C:$C=C1115) * ($P:$P&gt;=DATE(YEAR(P1115),MONTH(P1115),1)) * ($P:$P&lt;=EOMONTH(P1115,0)))), "")</f>
        <v/>
      </c>
    </row>
    <row r="1116" spans="1:25" x14ac:dyDescent="0.25">
      <c r="A1116" s="83">
        <v>1109</v>
      </c>
      <c r="B1116" s="111" t="s">
        <v>26038</v>
      </c>
      <c r="C1116" s="159" t="str">
        <f>_xlfn.XLOOKUP(D1116,[1]!Data[CEDULA],[1]!Data[Nombre Completo],"No Existe",0,1)</f>
        <v>MARYURIS INES BLANCO GONZALEZ</v>
      </c>
      <c r="D1116" s="164">
        <v>1044433465</v>
      </c>
      <c r="E1116" s="141">
        <f>IFERROR(_xlfn.NUMBERVALUE(Data[[#This Row],[CEDULA ]],",","."),_xlfn.NUMBERVALUE(Data[[#This Row],[CEDULA ]],".",","))</f>
        <v>1044433465</v>
      </c>
      <c r="F1116" s="111" t="str">
        <f>_xlfn.XLOOKUP(E1116,[1]!Data[CEDULA],[1]!Data[CARGO],"No Existe",0,1)</f>
        <v>SUPERNUMERARIO(A)</v>
      </c>
      <c r="G1116" s="111" t="str">
        <f>_xlfn.XLOOKUP(E1116,[1]!Data[CEDULA],[1]!Data[EMPRESA DONDE PRESTA SERVICIO],"No Existe",0,1)</f>
        <v>COMFAMILIAR ATLANTICO</v>
      </c>
      <c r="H1116" s="112" t="str">
        <f>_xlfn.XLOOKUP(E1116,[1]!Data[CEDULA],[1]!Data[UBICACIÓN],"No Existe",0,1)</f>
        <v>CENTRO RECREACIONAL TURIPANA</v>
      </c>
      <c r="I1116" s="111" t="s">
        <v>25911</v>
      </c>
      <c r="J1116" s="111" t="str">
        <f>UPPER(TEXT(Data[[#This Row],[F. INICIO]],"mmmm"))</f>
        <v>OCTUBRE</v>
      </c>
      <c r="K1116" s="111">
        <v>2</v>
      </c>
      <c r="L1116" s="111" t="s">
        <v>5</v>
      </c>
      <c r="M1116" s="111" t="s">
        <v>25630</v>
      </c>
      <c r="N1116" s="141" t="str">
        <f>_xlfn.XLOOKUP(D1116,[1]!Data[CEDULA],[1]!Data[EPS/SURA],"No Existe",0,1)</f>
        <v>EPS/SURA</v>
      </c>
      <c r="O1116" s="96">
        <f>YEAR(Data[[#This Row],[F. INICIO]])</f>
        <v>2024</v>
      </c>
      <c r="P1116" s="114">
        <v>45588</v>
      </c>
      <c r="Q1116" s="114">
        <v>45589</v>
      </c>
      <c r="R1116" s="111" t="s">
        <v>8656</v>
      </c>
      <c r="S1116" s="92" t="str">
        <f>IF(Data[[#This Row],[TIPO DE INCAPACIDAD]]="LICENCIA DE PATERNIDAD","Licencia de paternidad",IF(Data[[#This Row],[TIPO DE INCAPACIDAD]]="LICENCIA DE LUTO","Licencia de Luto",_xlfn.IFNA(VLOOKUP(R1116,'CIE-10 PARA RIPS'!$A$6:B14288,2,0),"No especificado")))</f>
        <v>Anomalias de la posicion del diente</v>
      </c>
      <c r="T1116" t="str">
        <f>IF(P1116&lt;&gt;"", IF(P1116&gt;0, IF(P1116&lt;=DATE(YEAR(P1116),MONTH(P1116),DAY(P1116)), IF(P1116&gt;=DATE(YEAR(P1116),MONTH(P1116),1), IF(K1116&gt;10, C1116, IF(SUMIFS($K:$K, $C:$C, C1116, $P:$P, "&gt;="&amp;DATE(YEAR(P1116),MONTH(P1116),1), $P:$P, "&lt;="&amp;EOMONTH(P1116,0))&gt;10, C1116, "")), ""))), "")</f>
        <v/>
      </c>
      <c r="U1116" t="str">
        <f>IF(AND(P1116&lt;&gt;"", P1116&gt;=DATE(YEAR(P1116),MONTH(P1116),1), SUMIFS($K:$K, $C:$C, C1116, $P:$P, "&gt;="&amp;DATE(YEAR(P1116),MONTH(P1116),1), $P:$P, "&lt;="&amp;EOMONTH(P1116,0))&gt;10), K1116, "")</f>
        <v/>
      </c>
      <c r="V1116" t="str">
        <f>IF(AND(P1116&lt;&gt;"", P1116&gt;=DATE(YEAR(P1116),MONTH(P1116),1), SUMIFS($K:$K, $C:$C, C1116, $P:$P, "&gt;="&amp;DATE(YEAR(P1116),MONTH(P1116),1), $P:$P, "&lt;="&amp;EOMONTH(P1116,0))&gt;10), YEAR(P1116), "")</f>
        <v/>
      </c>
      <c r="W1116" t="str">
        <f>IF(AND(P1116&lt;&gt;"", P1116&gt;=DATE(YEAR(P1116),MONTH(P1116),1), SUMIFS($K:$K, $C:$C, C1116, $P:$P, "&gt;="&amp;DATE(YEAR(P1116),MONTH(P1116),1), $P:$P, "&lt;="&amp;EOMONTH(P1116,0))&gt;10), TEXT(P1116, "MMMM"), "")</f>
        <v/>
      </c>
      <c r="X1116" t="str" cm="1">
        <f t="array" ref="X1116">IF(AND(P1116&lt;&gt;"", P1116&gt;=DATE(YEAR(P1116),MONTH(P1116),1), SUMIFS($K:$K, $C:$C, C1116, $P:$P, "&gt;="&amp;DATE(YEAR(P1116),MONTH(P1116),1), $P:$P, "&lt;="&amp;EOMONTH(P1116,0))&gt;10), _xlfn.TEXTJOIN(", ", TRUE, _xlfn._xlws.FILTER($R:$R, ($C:$C=C1116) * ($P:$P&gt;=DATE(YEAR(P1116),MONTH(P1116),1)) * ($P:$P&lt;=EOMONTH(P1116,0)))), "")</f>
        <v/>
      </c>
      <c r="Y1116" t="str" cm="1">
        <f t="array" ref="Y1116">IF(AND(P1116&lt;&gt;"", P1116&gt;=DATE(YEAR(P1116),MONTH(P1116),1), SUMIFS($K:$K, $C:$C, C1116, $P:$P, "&gt;="&amp;DATE(YEAR(P1116),MONTH(P1116),1), $P:$P, "&lt;="&amp;EOMONTH(P1116,0))&gt;10), _xlfn.TEXTJOIN(", ", TRUE, _xlfn._xlws.FILTER($S:$S, ($C:$C=C1116) * ($P:$P&gt;=DATE(YEAR(P1116),MONTH(P1116),1)) * ($P:$P&lt;=EOMONTH(P1116,0)))), "")</f>
        <v/>
      </c>
    </row>
    <row r="1117" spans="1:25" x14ac:dyDescent="0.25">
      <c r="A1117" s="83">
        <v>1110</v>
      </c>
      <c r="B1117" s="111" t="s">
        <v>26038</v>
      </c>
      <c r="C1117" s="159" t="str">
        <f>_xlfn.XLOOKUP(D1117,[1]!Data[CEDULA],[1]!Data[Nombre Completo],"No Existe",0,1)</f>
        <v>HELIS MARI RAMIREZ PATIÑO</v>
      </c>
      <c r="D1117" s="164">
        <v>1140868628</v>
      </c>
      <c r="E1117" s="141">
        <f>IFERROR(_xlfn.NUMBERVALUE(Data[[#This Row],[CEDULA ]],",","."),_xlfn.NUMBERVALUE(Data[[#This Row],[CEDULA ]],".",","))</f>
        <v>1140868628</v>
      </c>
      <c r="F1117" s="141" t="str">
        <f>_xlfn.XLOOKUP(E1117,[1]!Data[CEDULA],[1]!Data[CARGO],"No Existe",0,1)</f>
        <v>SUPERNUMERARIO(A)</v>
      </c>
      <c r="G1117" s="111" t="str">
        <f>_xlfn.XLOOKUP(E1117,[1]!Data[CEDULA],[1]!Data[EMPRESA DONDE PRESTA SERVICIO],"No Existe",0,1)</f>
        <v>COMFAMILIAR ATLANTICO</v>
      </c>
      <c r="H1117" s="111" t="str">
        <f>_xlfn.XLOOKUP(E1117,[1]!Data[CEDULA],[1]!Data[UBICACIÓN],"No Existe",0,1)</f>
        <v>SEDE NORTE</v>
      </c>
      <c r="I1117" s="111" t="s">
        <v>25911</v>
      </c>
      <c r="J1117" s="111" t="str">
        <f>UPPER(TEXT(Data[[#This Row],[F. INICIO]],"mmmm"))</f>
        <v>SEPTIEMBRE</v>
      </c>
      <c r="K1117" s="111">
        <v>10</v>
      </c>
      <c r="L1117" s="112" t="s">
        <v>5</v>
      </c>
      <c r="M1117" s="112" t="s">
        <v>51</v>
      </c>
      <c r="N1117" s="141" t="str">
        <f>_xlfn.XLOOKUP(D1117,[1]!Data[CEDULA],[1]!Data[EPS/SURA],"No Existe",0,1)</f>
        <v>MUTUALSER</v>
      </c>
      <c r="O1117" s="111">
        <f>YEAR(Data[[#This Row],[F. INICIO]])</f>
        <v>2024</v>
      </c>
      <c r="P1117" s="114">
        <v>45536</v>
      </c>
      <c r="Q1117" s="114">
        <v>45545</v>
      </c>
      <c r="R1117" s="111" t="s">
        <v>6670</v>
      </c>
      <c r="S1117" s="92" t="str">
        <f>IF(Data[[#This Row],[TIPO DE INCAPACIDAD]]="LICENCIA DE PATERNIDAD","Licencia de paternidad",IF(Data[[#This Row],[TIPO DE INCAPACIDAD]]="LICENCIA DE LUTO","Licencia de Luto",_xlfn.IFNA(VLOOKUP(R1117,'CIE-10 PARA RIPS'!$A$6:B13237,2,0),"No especificado")))</f>
        <v>Parto por cesarea de emergencia</v>
      </c>
      <c r="T1117" t="str">
        <f>IF(P1117&lt;&gt;"", IF(P1117&gt;0, IF(P1117&lt;=DATE(YEAR(P1117),MONTH(P1117),DAY(P1117)), IF(P1117&gt;=DATE(YEAR(P1117),MONTH(P1117),1), IF(K1117&gt;10, C1117, IF(SUMIFS($K:$K, $C:$C, C1117, $P:$P, "&gt;="&amp;DATE(YEAR(P1117),MONTH(P1117),1), $P:$P, "&lt;="&amp;EOMONTH(P1117,0))&gt;10, C1117, "")), ""))), "")</f>
        <v/>
      </c>
      <c r="U1117" t="str">
        <f>IF(AND(P1117&lt;&gt;"", P1117&gt;=DATE(YEAR(P1117),MONTH(P1117),1), SUMIFS($K:$K, $C:$C, C1117, $P:$P, "&gt;="&amp;DATE(YEAR(P1117),MONTH(P1117),1), $P:$P, "&lt;="&amp;EOMONTH(P1117,0))&gt;10), K1117, "")</f>
        <v/>
      </c>
      <c r="V1117" t="str">
        <f>IF(AND(P1117&lt;&gt;"", P1117&gt;=DATE(YEAR(P1117),MONTH(P1117),1), SUMIFS($K:$K, $C:$C, C1117, $P:$P, "&gt;="&amp;DATE(YEAR(P1117),MONTH(P1117),1), $P:$P, "&lt;="&amp;EOMONTH(P1117,0))&gt;10), YEAR(P1117), "")</f>
        <v/>
      </c>
      <c r="W1117" t="str">
        <f>IF(AND(P1117&lt;&gt;"", P1117&gt;=DATE(YEAR(P1117),MONTH(P1117),1), SUMIFS($K:$K, $C:$C, C1117, $P:$P, "&gt;="&amp;DATE(YEAR(P1117),MONTH(P1117),1), $P:$P, "&lt;="&amp;EOMONTH(P1117,0))&gt;10), TEXT(P1117, "MMMM"), "")</f>
        <v/>
      </c>
      <c r="X1117" t="str" cm="1">
        <f t="array" ref="X1117">IF(AND(P1117&lt;&gt;"", P1117&gt;=DATE(YEAR(P1117),MONTH(P1117),1), SUMIFS($K:$K, $C:$C, C1117, $P:$P, "&gt;="&amp;DATE(YEAR(P1117),MONTH(P1117),1), $P:$P, "&lt;="&amp;EOMONTH(P1117,0))&gt;10), _xlfn.TEXTJOIN(", ", TRUE, _xlfn._xlws.FILTER($R:$R, ($C:$C=C1117) * ($P:$P&gt;=DATE(YEAR(P1117),MONTH(P1117),1)) * ($P:$P&lt;=EOMONTH(P1117,0)))), "")</f>
        <v/>
      </c>
      <c r="Y1117" t="str" cm="1">
        <f t="array" ref="Y1117">IF(AND(P1117&lt;&gt;"", P1117&gt;=DATE(YEAR(P1117),MONTH(P1117),1), SUMIFS($K:$K, $C:$C, C1117, $P:$P, "&gt;="&amp;DATE(YEAR(P1117),MONTH(P1117),1), $P:$P, "&lt;="&amp;EOMONTH(P1117,0))&gt;10), _xlfn.TEXTJOIN(", ", TRUE, _xlfn._xlws.FILTER($S:$S, ($C:$C=C1117) * ($P:$P&gt;=DATE(YEAR(P1117),MONTH(P1117),1)) * ($P:$P&lt;=EOMONTH(P1117,0)))), "")</f>
        <v/>
      </c>
    </row>
    <row r="1118" spans="1:25" ht="30" x14ac:dyDescent="0.25">
      <c r="A1118" s="83">
        <v>1111</v>
      </c>
      <c r="B1118" s="111" t="s">
        <v>26038</v>
      </c>
      <c r="C1118" s="159" t="str">
        <f>_xlfn.XLOOKUP(D1118,[1]!Data[CEDULA],[1]!Data[Nombre Completo],"No Existe",0,1)</f>
        <v>ORLANDO DAVID GUZMAN CHACON</v>
      </c>
      <c r="D1118" s="164">
        <v>1043116205</v>
      </c>
      <c r="E1118" s="141">
        <f>IFERROR(_xlfn.NUMBERVALUE(Data[[#This Row],[CEDULA ]],",","."),_xlfn.NUMBERVALUE(Data[[#This Row],[CEDULA ]],".",","))</f>
        <v>1043116205</v>
      </c>
      <c r="F1118" s="141" t="str">
        <f>_xlfn.XLOOKUP(E1118,[1]!Data[CEDULA],[1]!Data[CARGO],"No Existe",0,1)</f>
        <v>SUPERNUMERARIO(A)</v>
      </c>
      <c r="G1118" s="111" t="str">
        <f>_xlfn.XLOOKUP(E1118,[1]!Data[CEDULA],[1]!Data[EMPRESA DONDE PRESTA SERVICIO],"No Existe",0,1)</f>
        <v>COMFAMILIAR ATLANTICO</v>
      </c>
      <c r="H1118" s="111" t="str">
        <f>_xlfn.XLOOKUP(E1118,[1]!Data[CEDULA],[1]!Data[UBICACIÓN],"No Existe",0,1)</f>
        <v>SEDE NORTE MERCADEO</v>
      </c>
      <c r="I1118" s="111" t="s">
        <v>25912</v>
      </c>
      <c r="J1118" s="111" t="str">
        <f>UPPER(TEXT(Data[[#This Row],[F. INICIO]],"mmmm"))</f>
        <v>SEPTIEMBRE</v>
      </c>
      <c r="K1118" s="111">
        <v>5</v>
      </c>
      <c r="L1118" s="112" t="s">
        <v>94</v>
      </c>
      <c r="M1118" s="97" t="s">
        <v>12770</v>
      </c>
      <c r="N1118" s="141" t="str">
        <f>_xlfn.XLOOKUP(D1118,[1]!Data[CEDULA],[1]!Data[EPS/SURA],"No Existe",0,1)</f>
        <v>SALUD TOTAL</v>
      </c>
      <c r="O1118" s="111">
        <f>YEAR(Data[[#This Row],[F. INICIO]])</f>
        <v>2024</v>
      </c>
      <c r="P1118" s="114">
        <v>45556</v>
      </c>
      <c r="Q1118" s="114">
        <v>45560</v>
      </c>
      <c r="R1118" s="111" t="s">
        <v>4939</v>
      </c>
      <c r="S1118" s="92" t="str">
        <f>IF(Data[[#This Row],[TIPO DE INCAPACIDAD]]="LICENCIA DE PATERNIDAD","Licencia de paternidad",IF(Data[[#This Row],[TIPO DE INCAPACIDAD]]="LICENCIA DE LUTO","Licencia de Luto",_xlfn.IFNA(VLOOKUP(R1118,'CIE-10 PARA RIPS'!$A$6:B13241,2,0),"No especificado")))</f>
        <v>Herida de dedo(s) de la mano, con dano de la(s) una(s)</v>
      </c>
      <c r="T1118" t="str">
        <f>IF(P1118&lt;&gt;"", IF(P1118&gt;0, IF(P1118&lt;=DATE(YEAR(P1118),MONTH(P1118),DAY(P1118)), IF(P1118&gt;=DATE(YEAR(P1118),MONTH(P1118),1), IF(K1118&gt;10, C1118, IF(SUMIFS($K:$K, $C:$C, C1118, $P:$P, "&gt;="&amp;DATE(YEAR(P1118),MONTH(P1118),1), $P:$P, "&lt;="&amp;EOMONTH(P1118,0))&gt;10, C1118, "")), ""))), "")</f>
        <v/>
      </c>
      <c r="U1118" t="str">
        <f>IF(AND(P1118&lt;&gt;"", P1118&gt;=DATE(YEAR(P1118),MONTH(P1118),1), SUMIFS($K:$K, $C:$C, C1118, $P:$P, "&gt;="&amp;DATE(YEAR(P1118),MONTH(P1118),1), $P:$P, "&lt;="&amp;EOMONTH(P1118,0))&gt;10), K1118, "")</f>
        <v/>
      </c>
      <c r="V1118" t="str">
        <f>IF(AND(P1118&lt;&gt;"", P1118&gt;=DATE(YEAR(P1118),MONTH(P1118),1), SUMIFS($K:$K, $C:$C, C1118, $P:$P, "&gt;="&amp;DATE(YEAR(P1118),MONTH(P1118),1), $P:$P, "&lt;="&amp;EOMONTH(P1118,0))&gt;10), YEAR(P1118), "")</f>
        <v/>
      </c>
      <c r="W1118" t="str">
        <f>IF(AND(P1118&lt;&gt;"", P1118&gt;=DATE(YEAR(P1118),MONTH(P1118),1), SUMIFS($K:$K, $C:$C, C1118, $P:$P, "&gt;="&amp;DATE(YEAR(P1118),MONTH(P1118),1), $P:$P, "&lt;="&amp;EOMONTH(P1118,0))&gt;10), TEXT(P1118, "MMMM"), "")</f>
        <v/>
      </c>
      <c r="X1118" t="str" cm="1">
        <f t="array" ref="X1118">IF(AND(P1118&lt;&gt;"", P1118&gt;=DATE(YEAR(P1118),MONTH(P1118),1), SUMIFS($K:$K, $C:$C, C1118, $P:$P, "&gt;="&amp;DATE(YEAR(P1118),MONTH(P1118),1), $P:$P, "&lt;="&amp;EOMONTH(P1118,0))&gt;10), _xlfn.TEXTJOIN(", ", TRUE, _xlfn._xlws.FILTER($R:$R, ($C:$C=C1118) * ($P:$P&gt;=DATE(YEAR(P1118),MONTH(P1118),1)) * ($P:$P&lt;=EOMONTH(P1118,0)))), "")</f>
        <v/>
      </c>
      <c r="Y1118" t="str" cm="1">
        <f t="array" ref="Y1118">IF(AND(P1118&lt;&gt;"", P1118&gt;=DATE(YEAR(P1118),MONTH(P1118),1), SUMIFS($K:$K, $C:$C, C1118, $P:$P, "&gt;="&amp;DATE(YEAR(P1118),MONTH(P1118),1), $P:$P, "&lt;="&amp;EOMONTH(P1118,0))&gt;10), _xlfn.TEXTJOIN(", ", TRUE, _xlfn._xlws.FILTER($S:$S, ($C:$C=C1118) * ($P:$P&gt;=DATE(YEAR(P1118),MONTH(P1118),1)) * ($P:$P&lt;=EOMONTH(P1118,0)))), "")</f>
        <v/>
      </c>
    </row>
    <row r="1119" spans="1:25" x14ac:dyDescent="0.25">
      <c r="A1119" s="83">
        <v>1112</v>
      </c>
      <c r="B1119" s="111" t="s">
        <v>26038</v>
      </c>
      <c r="C1119" s="159" t="str">
        <f>_xlfn.XLOOKUP(D1119,[1]!Data[CEDULA],[1]!Data[Nombre Completo],"No Existe",0,1)</f>
        <v>LORAINNE PAOLA MOLINA PADILLA</v>
      </c>
      <c r="D1119" s="164">
        <v>1044392755</v>
      </c>
      <c r="E1119" s="141">
        <f>IFERROR(_xlfn.NUMBERVALUE(Data[[#This Row],[CEDULA ]],",","."),_xlfn.NUMBERVALUE(Data[[#This Row],[CEDULA ]],".",","))</f>
        <v>1044392755</v>
      </c>
      <c r="F1119" s="141" t="str">
        <f>_xlfn.XLOOKUP(E1119,[1]!Data[CEDULA],[1]!Data[CARGO],"No Existe",0,1)</f>
        <v>COCINERO 1</v>
      </c>
      <c r="G1119" s="111" t="str">
        <f>_xlfn.XLOOKUP(E1119,[1]!Data[CEDULA],[1]!Data[EMPRESA DONDE PRESTA SERVICIO],"No Existe",0,1)</f>
        <v>COMFAMILIAR ATLANTICO</v>
      </c>
      <c r="H1119" s="111" t="str">
        <f>_xlfn.XLOOKUP(E1119,[1]!Data[CEDULA],[1]!Data[UBICACIÓN],"No Existe",0,1)</f>
        <v>TURIPANA MERCADEO</v>
      </c>
      <c r="I1119" s="111" t="s">
        <v>25911</v>
      </c>
      <c r="J1119" s="111" t="str">
        <f>UPPER(TEXT(Data[[#This Row],[F. INICIO]],"mmmm"))</f>
        <v>SEPTIEMBRE</v>
      </c>
      <c r="K1119" s="111">
        <v>21</v>
      </c>
      <c r="L1119" s="112" t="s">
        <v>5</v>
      </c>
      <c r="M1119" s="112" t="s">
        <v>25630</v>
      </c>
      <c r="N1119" s="141" t="str">
        <f>_xlfn.XLOOKUP(D1119,[1]!Data[CEDULA],[1]!Data[EPS/SURA],"No Existe",0,1)</f>
        <v>FAMISANAR</v>
      </c>
      <c r="O1119" s="111">
        <f>YEAR(Data[[#This Row],[F. INICIO]])</f>
        <v>2024</v>
      </c>
      <c r="P1119" s="114">
        <v>45545</v>
      </c>
      <c r="Q1119" s="114">
        <v>45565</v>
      </c>
      <c r="R1119" s="111" t="s">
        <v>8321</v>
      </c>
      <c r="S1119" s="92" t="str">
        <f>IF(Data[[#This Row],[TIPO DE INCAPACIDAD]]="LICENCIA DE PATERNIDAD","Licencia de paternidad",IF(Data[[#This Row],[TIPO DE INCAPACIDAD]]="LICENCIA DE LUTO","Licencia de Luto",_xlfn.IFNA(VLOOKUP(R1119,'CIE-10 PARA RIPS'!$A$6:B13242,2,0),"No especificado")))</f>
        <v>Vomito postcirugia gastrointestinal</v>
      </c>
      <c r="T1119" t="str">
        <f>IF(P1119&lt;&gt;"", IF(P1119&gt;0, IF(P1119&lt;=DATE(YEAR(P1119),MONTH(P1119),DAY(P1119)), IF(P1119&gt;=DATE(YEAR(P1119),MONTH(P1119),1), IF(K1119&gt;10, C1119, IF(SUMIFS($K:$K, $C:$C, C1119, $P:$P, "&gt;="&amp;DATE(YEAR(P1119),MONTH(P1119),1), $P:$P, "&lt;="&amp;EOMONTH(P1119,0))&gt;10, C1119, "")), ""))), "")</f>
        <v>LORAINNE PAOLA MOLINA PADILLA</v>
      </c>
      <c r="U1119">
        <f>IF(AND(P1119&lt;&gt;"", P1119&gt;=DATE(YEAR(P1119),MONTH(P1119),1), SUMIFS($K:$K, $C:$C, C1119, $P:$P, "&gt;="&amp;DATE(YEAR(P1119),MONTH(P1119),1), $P:$P, "&lt;="&amp;EOMONTH(P1119,0))&gt;10), K1119, "")</f>
        <v>21</v>
      </c>
      <c r="V1119">
        <f>IF(AND(P1119&lt;&gt;"", P1119&gt;=DATE(YEAR(P1119),MONTH(P1119),1), SUMIFS($K:$K, $C:$C, C1119, $P:$P, "&gt;="&amp;DATE(YEAR(P1119),MONTH(P1119),1), $P:$P, "&lt;="&amp;EOMONTH(P1119,0))&gt;10), YEAR(P1119), "")</f>
        <v>2024</v>
      </c>
      <c r="W1119" t="str">
        <f>IF(AND(P1119&lt;&gt;"", P1119&gt;=DATE(YEAR(P1119),MONTH(P1119),1), SUMIFS($K:$K, $C:$C, C1119, $P:$P, "&gt;="&amp;DATE(YEAR(P1119),MONTH(P1119),1), $P:$P, "&lt;="&amp;EOMONTH(P1119,0))&gt;10), TEXT(P1119, "MMMM"), "")</f>
        <v>septiembre</v>
      </c>
      <c r="X1119" t="str" cm="1">
        <f t="array" ref="X1119">IF(AND(P1119&lt;&gt;"", P1119&gt;=DATE(YEAR(P1119),MONTH(P1119),1), SUMIFS($K:$K, $C:$C, C1119, $P:$P, "&gt;="&amp;DATE(YEAR(P1119),MONTH(P1119),1), $P:$P, "&lt;="&amp;EOMONTH(P1119,0))&gt;10), _xlfn.TEXTJOIN(", ", TRUE, _xlfn._xlws.FILTER($R:$R, ($C:$C=C1119) * ($P:$P&gt;=DATE(YEAR(P1119),MONTH(P1119),1)) * ($P:$P&lt;=EOMONTH(P1119,0)))), "")</f>
        <v>K910</v>
      </c>
      <c r="Y1119" t="str" cm="1">
        <f t="array" ref="Y1119">IF(AND(P1119&lt;&gt;"", P1119&gt;=DATE(YEAR(P1119),MONTH(P1119),1), SUMIFS($K:$K, $C:$C, C1119, $P:$P, "&gt;="&amp;DATE(YEAR(P1119),MONTH(P1119),1), $P:$P, "&lt;="&amp;EOMONTH(P1119,0))&gt;10), _xlfn.TEXTJOIN(", ", TRUE, _xlfn._xlws.FILTER($S:$S, ($C:$C=C1119) * ($P:$P&gt;=DATE(YEAR(P1119),MONTH(P1119),1)) * ($P:$P&lt;=EOMONTH(P1119,0)))), "")</f>
        <v>Vomito postcirugia gastrointestinal</v>
      </c>
    </row>
    <row r="1120" spans="1:25" x14ac:dyDescent="0.25">
      <c r="A1120" s="83">
        <v>1113</v>
      </c>
      <c r="B1120" s="111" t="s">
        <v>26038</v>
      </c>
      <c r="C1120" s="159" t="str">
        <f>_xlfn.XLOOKUP(D1120,[1]!Data[CEDULA],[1]!Data[Nombre Completo],"No Existe",0,1)</f>
        <v>JOHANA CRISTINA URIBE DAZA</v>
      </c>
      <c r="D1120" s="125">
        <v>1042996597</v>
      </c>
      <c r="E1120" s="141">
        <f>IFERROR(_xlfn.NUMBERVALUE(Data[[#This Row],[CEDULA ]],",","."),_xlfn.NUMBERVALUE(Data[[#This Row],[CEDULA ]],".",","))</f>
        <v>1042996597</v>
      </c>
      <c r="F1120" s="141" t="str">
        <f>_xlfn.XLOOKUP(E1120,[1]!Data[CEDULA],[1]!Data[CARGO],"No Existe",0,1)</f>
        <v>AUXILIAR DE AUDITORIA</v>
      </c>
      <c r="G1120" s="111" t="str">
        <f>_xlfn.XLOOKUP(E1120,[1]!Data[CEDULA],[1]!Data[EMPRESA DONDE PRESTA SERVICIO],"No Existe",0,1)</f>
        <v>COMFAMILIAR ATLANTICO</v>
      </c>
      <c r="H1120" s="111" t="str">
        <f>_xlfn.XLOOKUP(E1120,[1]!Data[CEDULA],[1]!Data[UBICACIÓN],"No Existe",0,1)</f>
        <v>AUDITORIA</v>
      </c>
      <c r="I1120" s="111" t="s">
        <v>25911</v>
      </c>
      <c r="J1120" s="111" t="str">
        <f>UPPER(TEXT(Data[[#This Row],[F. INICIO]],"mmmm"))</f>
        <v>SEPTIEMBRE</v>
      </c>
      <c r="K1120" s="111">
        <v>2</v>
      </c>
      <c r="L1120" s="112" t="s">
        <v>5</v>
      </c>
      <c r="M1120" s="112" t="s">
        <v>25630</v>
      </c>
      <c r="N1120" s="141" t="str">
        <f>_xlfn.XLOOKUP(D1120,[1]!Data[CEDULA],[1]!Data[EPS/SURA],"No Existe",0,1)</f>
        <v>E.P.S SANITAS</v>
      </c>
      <c r="O1120" s="111">
        <f>YEAR(Data[[#This Row],[F. INICIO]])</f>
        <v>2024</v>
      </c>
      <c r="P1120" s="114">
        <v>45541</v>
      </c>
      <c r="Q1120" s="114">
        <v>45542</v>
      </c>
      <c r="R1120" s="111" t="s">
        <v>7299</v>
      </c>
      <c r="S1120" s="92" t="str">
        <f>IF(Data[[#This Row],[TIPO DE INCAPACIDAD]]="LICENCIA DE PATERNIDAD","Licencia de paternidad",IF(Data[[#This Row],[TIPO DE INCAPACIDAD]]="LICENCIA DE LUTO","Licencia de Luto",_xlfn.IFNA(VLOOKUP(R1120,'CIE-10 PARA RIPS'!$A$6:B13769,2,0),"No especificado")))</f>
        <v>Colico renal, no especificado</v>
      </c>
      <c r="T1120" t="str">
        <f>IF(P1120&lt;&gt;"", IF(P1120&gt;0, IF(P1120&lt;=DATE(YEAR(P1120),MONTH(P1120),DAY(P1120)), IF(P1120&gt;=DATE(YEAR(P1120),MONTH(P1120),1), IF(K1120&gt;10, C1120, IF(SUMIFS($K:$K, $C:$C, C1120, $P:$P, "&gt;="&amp;DATE(YEAR(P1120),MONTH(P1120),1), $P:$P, "&lt;="&amp;EOMONTH(P1120,0))&gt;10, C1120, "")), ""))), "")</f>
        <v/>
      </c>
      <c r="U1120" t="str">
        <f>IF(AND(P1120&lt;&gt;"", P1120&gt;=DATE(YEAR(P1120),MONTH(P1120),1), SUMIFS($K:$K, $C:$C, C1120, $P:$P, "&gt;="&amp;DATE(YEAR(P1120),MONTH(P1120),1), $P:$P, "&lt;="&amp;EOMONTH(P1120,0))&gt;10), K1120, "")</f>
        <v/>
      </c>
      <c r="V1120" t="str">
        <f>IF(AND(P1120&lt;&gt;"", P1120&gt;=DATE(YEAR(P1120),MONTH(P1120),1), SUMIFS($K:$K, $C:$C, C1120, $P:$P, "&gt;="&amp;DATE(YEAR(P1120),MONTH(P1120),1), $P:$P, "&lt;="&amp;EOMONTH(P1120,0))&gt;10), YEAR(P1120), "")</f>
        <v/>
      </c>
      <c r="W1120" t="str">
        <f>IF(AND(P1120&lt;&gt;"", P1120&gt;=DATE(YEAR(P1120),MONTH(P1120),1), SUMIFS($K:$K, $C:$C, C1120, $P:$P, "&gt;="&amp;DATE(YEAR(P1120),MONTH(P1120),1), $P:$P, "&lt;="&amp;EOMONTH(P1120,0))&gt;10), TEXT(P1120, "MMMM"), "")</f>
        <v/>
      </c>
      <c r="X1120" t="str" cm="1">
        <f t="array" ref="X1120">IF(AND(P1120&lt;&gt;"", P1120&gt;=DATE(YEAR(P1120),MONTH(P1120),1), SUMIFS($K:$K, $C:$C, C1120, $P:$P, "&gt;="&amp;DATE(YEAR(P1120),MONTH(P1120),1), $P:$P, "&lt;="&amp;EOMONTH(P1120,0))&gt;10), _xlfn.TEXTJOIN(", ", TRUE, _xlfn._xlws.FILTER($R:$R, ($C:$C=C1120) * ($P:$P&gt;=DATE(YEAR(P1120),MONTH(P1120),1)) * ($P:$P&lt;=EOMONTH(P1120,0)))), "")</f>
        <v/>
      </c>
      <c r="Y1120" t="str" cm="1">
        <f t="array" ref="Y1120">IF(AND(P1120&lt;&gt;"", P1120&gt;=DATE(YEAR(P1120),MONTH(P1120),1), SUMIFS($K:$K, $C:$C, C1120, $P:$P, "&gt;="&amp;DATE(YEAR(P1120),MONTH(P1120),1), $P:$P, "&lt;="&amp;EOMONTH(P1120,0))&gt;10), _xlfn.TEXTJOIN(", ", TRUE, _xlfn._xlws.FILTER($S:$S, ($C:$C=C1120) * ($P:$P&gt;=DATE(YEAR(P1120),MONTH(P1120),1)) * ($P:$P&lt;=EOMONTH(P1120,0)))), "")</f>
        <v/>
      </c>
    </row>
    <row r="1121" spans="1:25" x14ac:dyDescent="0.25">
      <c r="A1121" s="83">
        <v>1114</v>
      </c>
      <c r="B1121" s="111" t="s">
        <v>26038</v>
      </c>
      <c r="C1121" s="159" t="str">
        <f>_xlfn.XLOOKUP(D1121,[1]!Data[CEDULA],[1]!Data[Nombre Completo],"No Existe",0,1)</f>
        <v>MARLEN PAOLA NUÑEZ TRAEGER</v>
      </c>
      <c r="D1121" s="164">
        <v>1042443272</v>
      </c>
      <c r="E1121" s="141">
        <f>IFERROR(_xlfn.NUMBERVALUE(Data[[#This Row],[CEDULA ]],",","."),_xlfn.NUMBERVALUE(Data[[#This Row],[CEDULA ]],".",","))</f>
        <v>1042443272</v>
      </c>
      <c r="F1121" s="111" t="str">
        <f>_xlfn.XLOOKUP(E1121,[1]!Data[CEDULA],[1]!Data[CARGO],"No Existe",0,1)</f>
        <v>RECEPCIONISTA</v>
      </c>
      <c r="G1121" s="111" t="str">
        <f>_xlfn.XLOOKUP(E1121,[1]!Data[CEDULA],[1]!Data[EMPRESA DONDE PRESTA SERVICIO],"No Existe",0,1)</f>
        <v>COMFAMILIAR ATLANTICO</v>
      </c>
      <c r="H1121" s="112" t="str">
        <f>_xlfn.XLOOKUP(E1121,[1]!Data[CEDULA],[1]!Data[UBICACIÓN],"No Existe",0,1)</f>
        <v>CENTRO RECREACIONAL TURIPANA</v>
      </c>
      <c r="I1121" s="111" t="s">
        <v>25911</v>
      </c>
      <c r="J1121" s="111" t="str">
        <f>UPPER(TEXT(Data[[#This Row],[F. INICIO]],"mmmm"))</f>
        <v>SEPTIEMBRE</v>
      </c>
      <c r="K1121" s="111">
        <v>2</v>
      </c>
      <c r="L1121" s="111" t="s">
        <v>5</v>
      </c>
      <c r="M1121" s="111" t="s">
        <v>25630</v>
      </c>
      <c r="N1121" s="141" t="str">
        <f>_xlfn.XLOOKUP(D1121,[1]!Data[CEDULA],[1]!Data[EPS/SURA],"No Existe",0,1)</f>
        <v>EPS/SURA</v>
      </c>
      <c r="O1121" s="96">
        <f>YEAR(Data[[#This Row],[F. INICIO]])</f>
        <v>2024</v>
      </c>
      <c r="P1121" s="114">
        <v>45562</v>
      </c>
      <c r="Q1121" s="114">
        <v>45563</v>
      </c>
      <c r="R1121" s="111" t="s">
        <v>73</v>
      </c>
      <c r="S1121" s="92" t="str">
        <f>IF(Data[[#This Row],[TIPO DE INCAPACIDAD]]="LICENCIA DE PATERNIDAD","Licencia de paternidad",IF(Data[[#This Row],[TIPO DE INCAPACIDAD]]="LICENCIA DE LUTO","Licencia de Luto",_xlfn.IFNA(VLOOKUP(R1121,'CIE-10 PARA RIPS'!$A$6:B14279,2,0),"No especificado")))</f>
        <v>Infeccion de vias urinarias, sitio no especificado</v>
      </c>
      <c r="T1121" t="str">
        <f>IF(P1121&lt;&gt;"", IF(P1121&gt;0, IF(P1121&lt;=DATE(YEAR(P1121),MONTH(P1121),DAY(P1121)), IF(P1121&gt;=DATE(YEAR(P1121),MONTH(P1121),1), IF(K1121&gt;10, C1121, IF(SUMIFS($K:$K, $C:$C, C1121, $P:$P, "&gt;="&amp;DATE(YEAR(P1121),MONTH(P1121),1), $P:$P, "&lt;="&amp;EOMONTH(P1121,0))&gt;10, C1121, "")), ""))), "")</f>
        <v/>
      </c>
      <c r="U1121" t="str">
        <f>IF(AND(P1121&lt;&gt;"", P1121&gt;=DATE(YEAR(P1121),MONTH(P1121),1), SUMIFS($K:$K, $C:$C, C1121, $P:$P, "&gt;="&amp;DATE(YEAR(P1121),MONTH(P1121),1), $P:$P, "&lt;="&amp;EOMONTH(P1121,0))&gt;10), K1121, "")</f>
        <v/>
      </c>
      <c r="V1121" t="str">
        <f>IF(AND(P1121&lt;&gt;"", P1121&gt;=DATE(YEAR(P1121),MONTH(P1121),1), SUMIFS($K:$K, $C:$C, C1121, $P:$P, "&gt;="&amp;DATE(YEAR(P1121),MONTH(P1121),1), $P:$P, "&lt;="&amp;EOMONTH(P1121,0))&gt;10), YEAR(P1121), "")</f>
        <v/>
      </c>
      <c r="W1121" t="str">
        <f>IF(AND(P1121&lt;&gt;"", P1121&gt;=DATE(YEAR(P1121),MONTH(P1121),1), SUMIFS($K:$K, $C:$C, C1121, $P:$P, "&gt;="&amp;DATE(YEAR(P1121),MONTH(P1121),1), $P:$P, "&lt;="&amp;EOMONTH(P1121,0))&gt;10), TEXT(P1121, "MMMM"), "")</f>
        <v/>
      </c>
      <c r="X1121" t="str" cm="1">
        <f t="array" ref="X1121">IF(AND(P1121&lt;&gt;"", P1121&gt;=DATE(YEAR(P1121),MONTH(P1121),1), SUMIFS($K:$K, $C:$C, C1121, $P:$P, "&gt;="&amp;DATE(YEAR(P1121),MONTH(P1121),1), $P:$P, "&lt;="&amp;EOMONTH(P1121,0))&gt;10), _xlfn.TEXTJOIN(", ", TRUE, _xlfn._xlws.FILTER($R:$R, ($C:$C=C1121) * ($P:$P&gt;=DATE(YEAR(P1121),MONTH(P1121),1)) * ($P:$P&lt;=EOMONTH(P1121,0)))), "")</f>
        <v/>
      </c>
      <c r="Y1121" t="str" cm="1">
        <f t="array" ref="Y1121">IF(AND(P1121&lt;&gt;"", P1121&gt;=DATE(YEAR(P1121),MONTH(P1121),1), SUMIFS($K:$K, $C:$C, C1121, $P:$P, "&gt;="&amp;DATE(YEAR(P1121),MONTH(P1121),1), $P:$P, "&lt;="&amp;EOMONTH(P1121,0))&gt;10), _xlfn.TEXTJOIN(", ", TRUE, _xlfn._xlws.FILTER($S:$S, ($C:$C=C1121) * ($P:$P&gt;=DATE(YEAR(P1121),MONTH(P1121),1)) * ($P:$P&lt;=EOMONTH(P1121,0)))), "")</f>
        <v/>
      </c>
    </row>
    <row r="1122" spans="1:25" x14ac:dyDescent="0.25">
      <c r="A1122" s="83">
        <v>1115</v>
      </c>
      <c r="B1122" s="111" t="s">
        <v>26038</v>
      </c>
      <c r="C1122" s="159" t="str">
        <f>_xlfn.XLOOKUP(D1122,[1]!Data[CEDULA],[1]!Data[Nombre Completo],"No Existe",0,1)</f>
        <v>MARLEN PAOLA NUÑEZ TRAEGER</v>
      </c>
      <c r="D1122" s="164">
        <v>1042443272</v>
      </c>
      <c r="E1122" s="141">
        <f>IFERROR(_xlfn.NUMBERVALUE(Data[[#This Row],[CEDULA ]],",","."),_xlfn.NUMBERVALUE(Data[[#This Row],[CEDULA ]],".",","))</f>
        <v>1042443272</v>
      </c>
      <c r="F1122" s="111" t="str">
        <f>_xlfn.XLOOKUP(E1122,[1]!Data[CEDULA],[1]!Data[CARGO],"No Existe",0,1)</f>
        <v>RECEPCIONISTA</v>
      </c>
      <c r="G1122" s="111" t="str">
        <f>_xlfn.XLOOKUP(E1122,[1]!Data[CEDULA],[1]!Data[EMPRESA DONDE PRESTA SERVICIO],"No Existe",0,1)</f>
        <v>COMFAMILIAR ATLANTICO</v>
      </c>
      <c r="H1122" s="112" t="str">
        <f>_xlfn.XLOOKUP(E1122,[1]!Data[CEDULA],[1]!Data[UBICACIÓN],"No Existe",0,1)</f>
        <v>CENTRO RECREACIONAL TURIPANA</v>
      </c>
      <c r="I1122" s="111" t="s">
        <v>25911</v>
      </c>
      <c r="J1122" s="111" t="str">
        <f>UPPER(TEXT(Data[[#This Row],[F. INICIO]],"mmmm"))</f>
        <v>SEPTIEMBRE</v>
      </c>
      <c r="K1122" s="111">
        <v>2</v>
      </c>
      <c r="L1122" s="111" t="s">
        <v>5</v>
      </c>
      <c r="M1122" s="111" t="s">
        <v>25630</v>
      </c>
      <c r="N1122" s="141" t="str">
        <f>_xlfn.XLOOKUP(D1122,[1]!Data[CEDULA],[1]!Data[EPS/SURA],"No Existe",0,1)</f>
        <v>EPS/SURA</v>
      </c>
      <c r="O1122" s="96">
        <f>YEAR(Data[[#This Row],[F. INICIO]])</f>
        <v>2024</v>
      </c>
      <c r="P1122" s="114">
        <v>45564</v>
      </c>
      <c r="Q1122" s="114">
        <v>45565</v>
      </c>
      <c r="R1122" s="111" t="s">
        <v>73</v>
      </c>
      <c r="S1122" s="92" t="str">
        <f>IF(Data[[#This Row],[TIPO DE INCAPACIDAD]]="LICENCIA DE PATERNIDAD","Licencia de paternidad",IF(Data[[#This Row],[TIPO DE INCAPACIDAD]]="LICENCIA DE LUTO","Licencia de Luto",_xlfn.IFNA(VLOOKUP(R1122,'CIE-10 PARA RIPS'!$A$6:B14280,2,0),"No especificado")))</f>
        <v>Infeccion de vias urinarias, sitio no especificado</v>
      </c>
      <c r="T1122" t="str">
        <f>IF(P1122&lt;&gt;"", IF(P1122&gt;0, IF(P1122&lt;=DATE(YEAR(P1122),MONTH(P1122),DAY(P1122)), IF(P1122&gt;=DATE(YEAR(P1122),MONTH(P1122),1), IF(K1122&gt;10, C1122, IF(SUMIFS($K:$K, $C:$C, C1122, $P:$P, "&gt;="&amp;DATE(YEAR(P1122),MONTH(P1122),1), $P:$P, "&lt;="&amp;EOMONTH(P1122,0))&gt;10, C1122, "")), ""))), "")</f>
        <v/>
      </c>
      <c r="U1122" t="str">
        <f>IF(AND(P1122&lt;&gt;"", P1122&gt;=DATE(YEAR(P1122),MONTH(P1122),1), SUMIFS($K:$K, $C:$C, C1122, $P:$P, "&gt;="&amp;DATE(YEAR(P1122),MONTH(P1122),1), $P:$P, "&lt;="&amp;EOMONTH(P1122,0))&gt;10), K1122, "")</f>
        <v/>
      </c>
      <c r="V1122" t="str">
        <f>IF(AND(P1122&lt;&gt;"", P1122&gt;=DATE(YEAR(P1122),MONTH(P1122),1), SUMIFS($K:$K, $C:$C, C1122, $P:$P, "&gt;="&amp;DATE(YEAR(P1122),MONTH(P1122),1), $P:$P, "&lt;="&amp;EOMONTH(P1122,0))&gt;10), YEAR(P1122), "")</f>
        <v/>
      </c>
      <c r="W1122" t="str">
        <f>IF(AND(P1122&lt;&gt;"", P1122&gt;=DATE(YEAR(P1122),MONTH(P1122),1), SUMIFS($K:$K, $C:$C, C1122, $P:$P, "&gt;="&amp;DATE(YEAR(P1122),MONTH(P1122),1), $P:$P, "&lt;="&amp;EOMONTH(P1122,0))&gt;10), TEXT(P1122, "MMMM"), "")</f>
        <v/>
      </c>
      <c r="X1122" t="str" cm="1">
        <f t="array" ref="X1122">IF(AND(P1122&lt;&gt;"", P1122&gt;=DATE(YEAR(P1122),MONTH(P1122),1), SUMIFS($K:$K, $C:$C, C1122, $P:$P, "&gt;="&amp;DATE(YEAR(P1122),MONTH(P1122),1), $P:$P, "&lt;="&amp;EOMONTH(P1122,0))&gt;10), _xlfn.TEXTJOIN(", ", TRUE, _xlfn._xlws.FILTER($R:$R, ($C:$C=C1122) * ($P:$P&gt;=DATE(YEAR(P1122),MONTH(P1122),1)) * ($P:$P&lt;=EOMONTH(P1122,0)))), "")</f>
        <v/>
      </c>
      <c r="Y1122" t="str" cm="1">
        <f t="array" ref="Y1122">IF(AND(P1122&lt;&gt;"", P1122&gt;=DATE(YEAR(P1122),MONTH(P1122),1), SUMIFS($K:$K, $C:$C, C1122, $P:$P, "&gt;="&amp;DATE(YEAR(P1122),MONTH(P1122),1), $P:$P, "&lt;="&amp;EOMONTH(P1122,0))&gt;10), _xlfn.TEXTJOIN(", ", TRUE, _xlfn._xlws.FILTER($S:$S, ($C:$C=C1122) * ($P:$P&gt;=DATE(YEAR(P1122),MONTH(P1122),1)) * ($P:$P&lt;=EOMONTH(P1122,0)))), "")</f>
        <v/>
      </c>
    </row>
    <row r="1123" spans="1:25" ht="30" x14ac:dyDescent="0.25">
      <c r="A1123" s="83">
        <v>1116</v>
      </c>
      <c r="B1123" s="111" t="s">
        <v>26038</v>
      </c>
      <c r="C1123" s="159" t="str">
        <f>_xlfn.XLOOKUP(D1123,[1]!Data[CEDULA],[1]!Data[Nombre Completo],"No Existe",0,1)</f>
        <v>LISETH ANDREA RODRIGUEZ BARRAZA</v>
      </c>
      <c r="D1123" s="164">
        <v>1143163270</v>
      </c>
      <c r="E1123" s="141">
        <f>IFERROR(_xlfn.NUMBERVALUE(Data[[#This Row],[CEDULA ]],",","."),_xlfn.NUMBERVALUE(Data[[#This Row],[CEDULA ]],".",","))</f>
        <v>1143163270</v>
      </c>
      <c r="F1123" s="111" t="str">
        <f>_xlfn.XLOOKUP(E1123,[1]!Data[CEDULA],[1]!Data[CARGO],"No Existe",0,1)</f>
        <v>AYUDANTE COCINA</v>
      </c>
      <c r="G1123" s="111" t="str">
        <f>_xlfn.XLOOKUP(E1123,[1]!Data[CEDULA],[1]!Data[EMPRESA DONDE PRESTA SERVICIO],"No Existe",0,1)</f>
        <v>COMFAMILIAR ATLANTICO</v>
      </c>
      <c r="H1123" s="112" t="str">
        <f>_xlfn.XLOOKUP(E1123,[1]!Data[CEDULA],[1]!Data[UBICACIÓN],"No Existe",0,1)</f>
        <v>CRU MERCADEO</v>
      </c>
      <c r="I1123" s="111" t="s">
        <v>25911</v>
      </c>
      <c r="J1123" s="111" t="str">
        <f>UPPER(TEXT(Data[[#This Row],[F. INICIO]],"mmmm"))</f>
        <v>SEPTIEMBRE</v>
      </c>
      <c r="K1123" s="111">
        <v>1</v>
      </c>
      <c r="L1123" s="111" t="s">
        <v>5</v>
      </c>
      <c r="M1123" s="111" t="s">
        <v>25630</v>
      </c>
      <c r="N1123" s="141" t="str">
        <f>_xlfn.XLOOKUP(D1123,[1]!Data[CEDULA],[1]!Data[EPS/SURA],"No Existe",0,1)</f>
        <v>CAJACOPI</v>
      </c>
      <c r="O1123" s="96">
        <f>YEAR(Data[[#This Row],[F. INICIO]])</f>
        <v>2024</v>
      </c>
      <c r="P1123" s="114">
        <v>45565</v>
      </c>
      <c r="Q1123" s="114">
        <v>45565</v>
      </c>
      <c r="R1123" s="111" t="s">
        <v>8875</v>
      </c>
      <c r="S1123" s="92" t="str">
        <f>IF(Data[[#This Row],[TIPO DE INCAPACIDAD]]="LICENCIA DE PATERNIDAD","Licencia de paternidad",IF(Data[[#This Row],[TIPO DE INCAPACIDAD]]="LICENCIA DE LUTO","Licencia de Luto",_xlfn.IFNA(VLOOKUP(R1123,'CIE-10 PARA RIPS'!$A$6:B14282,2,0),"No especificado")))</f>
        <v>Bronquitis aguda debida a otros microorganismos especificados</v>
      </c>
      <c r="T1123" t="str">
        <f>IF(P1123&lt;&gt;"", IF(P1123&gt;0, IF(P1123&lt;=DATE(YEAR(P1123),MONTH(P1123),DAY(P1123)), IF(P1123&gt;=DATE(YEAR(P1123),MONTH(P1123),1), IF(K1123&gt;10, C1123, IF(SUMIFS($K:$K, $C:$C, C1123, $P:$P, "&gt;="&amp;DATE(YEAR(P1123),MONTH(P1123),1), $P:$P, "&lt;="&amp;EOMONTH(P1123,0))&gt;10, C1123, "")), ""))), "")</f>
        <v/>
      </c>
      <c r="U1123" t="str">
        <f>IF(AND(P1123&lt;&gt;"", P1123&gt;=DATE(YEAR(P1123),MONTH(P1123),1), SUMIFS($K:$K, $C:$C, C1123, $P:$P, "&gt;="&amp;DATE(YEAR(P1123),MONTH(P1123),1), $P:$P, "&lt;="&amp;EOMONTH(P1123,0))&gt;10), K1123, "")</f>
        <v/>
      </c>
      <c r="V1123" t="str">
        <f>IF(AND(P1123&lt;&gt;"", P1123&gt;=DATE(YEAR(P1123),MONTH(P1123),1), SUMIFS($K:$K, $C:$C, C1123, $P:$P, "&gt;="&amp;DATE(YEAR(P1123),MONTH(P1123),1), $P:$P, "&lt;="&amp;EOMONTH(P1123,0))&gt;10), YEAR(P1123), "")</f>
        <v/>
      </c>
      <c r="W1123" t="str">
        <f>IF(AND(P1123&lt;&gt;"", P1123&gt;=DATE(YEAR(P1123),MONTH(P1123),1), SUMIFS($K:$K, $C:$C, C1123, $P:$P, "&gt;="&amp;DATE(YEAR(P1123),MONTH(P1123),1), $P:$P, "&lt;="&amp;EOMONTH(P1123,0))&gt;10), TEXT(P1123, "MMMM"), "")</f>
        <v/>
      </c>
      <c r="X1123" t="str" cm="1">
        <f t="array" ref="X1123">IF(AND(P1123&lt;&gt;"", P1123&gt;=DATE(YEAR(P1123),MONTH(P1123),1), SUMIFS($K:$K, $C:$C, C1123, $P:$P, "&gt;="&amp;DATE(YEAR(P1123),MONTH(P1123),1), $P:$P, "&lt;="&amp;EOMONTH(P1123,0))&gt;10), _xlfn.TEXTJOIN(", ", TRUE, _xlfn._xlws.FILTER($R:$R, ($C:$C=C1123) * ($P:$P&gt;=DATE(YEAR(P1123),MONTH(P1123),1)) * ($P:$P&lt;=EOMONTH(P1123,0)))), "")</f>
        <v/>
      </c>
      <c r="Y1123" t="str" cm="1">
        <f t="array" ref="Y1123">IF(AND(P1123&lt;&gt;"", P1123&gt;=DATE(YEAR(P1123),MONTH(P1123),1), SUMIFS($K:$K, $C:$C, C1123, $P:$P, "&gt;="&amp;DATE(YEAR(P1123),MONTH(P1123),1), $P:$P, "&lt;="&amp;EOMONTH(P1123,0))&gt;10), _xlfn.TEXTJOIN(", ", TRUE, _xlfn._xlws.FILTER($S:$S, ($C:$C=C1123) * ($P:$P&gt;=DATE(YEAR(P1123),MONTH(P1123),1)) * ($P:$P&lt;=EOMONTH(P1123,0)))), "")</f>
        <v/>
      </c>
    </row>
    <row r="1124" spans="1:25" x14ac:dyDescent="0.25">
      <c r="A1124" s="83">
        <v>1117</v>
      </c>
      <c r="B1124" s="111" t="s">
        <v>26038</v>
      </c>
      <c r="C1124" s="159" t="str">
        <f>_xlfn.XLOOKUP(D1124,[1]!Data[CEDULA],[1]!Data[Nombre Completo],"No Existe",0,1)</f>
        <v>BRANDO DAVID ARTETA MOLINA</v>
      </c>
      <c r="D1124" s="164">
        <v>1044393350</v>
      </c>
      <c r="E1124" s="141">
        <f>IFERROR(_xlfn.NUMBERVALUE(Data[[#This Row],[CEDULA ]],",","."),_xlfn.NUMBERVALUE(Data[[#This Row],[CEDULA ]],".",","))</f>
        <v>1044393350</v>
      </c>
      <c r="F1124" s="111" t="str">
        <f>_xlfn.XLOOKUP(E1124,[1]!Data[CEDULA],[1]!Data[CARGO],"No Existe",0,1)</f>
        <v>SUPERNUMERARIO(A)</v>
      </c>
      <c r="G1124" s="111" t="str">
        <f>_xlfn.XLOOKUP(E1124,[1]!Data[CEDULA],[1]!Data[EMPRESA DONDE PRESTA SERVICIO],"No Existe",0,1)</f>
        <v>COMFAMILIAR ATLANTICO</v>
      </c>
      <c r="H1124" s="112" t="str">
        <f>_xlfn.XLOOKUP(E1124,[1]!Data[CEDULA],[1]!Data[UBICACIÓN],"No Existe",0,1)</f>
        <v>CENTRO RECREACIONAL TURIPANA</v>
      </c>
      <c r="I1124" s="111" t="s">
        <v>25912</v>
      </c>
      <c r="J1124" s="111" t="str">
        <f>UPPER(TEXT(Data[[#This Row],[F. INICIO]],"mmmm"))</f>
        <v>SEPTIEMBRE</v>
      </c>
      <c r="K1124" s="111">
        <v>14</v>
      </c>
      <c r="L1124" s="111" t="s">
        <v>25906</v>
      </c>
      <c r="M1124" s="111" t="s">
        <v>12578</v>
      </c>
      <c r="N1124" s="141" t="str">
        <f>_xlfn.XLOOKUP(D1124,[1]!Data[CEDULA],[1]!Data[EPS/SURA],"No Existe",0,1)</f>
        <v>NUEVA E.P.S.</v>
      </c>
      <c r="O1124" s="96">
        <f>YEAR(Data[[#This Row],[F. INICIO]])</f>
        <v>2024</v>
      </c>
      <c r="P1124" s="114">
        <v>45540</v>
      </c>
      <c r="Q1124" s="114">
        <v>45553</v>
      </c>
      <c r="R1124" s="111" t="str">
        <f>IF(Data[[#This Row],[DESCRIPCION]]="Licencia de Luto","Licencia de Luto",IF(Data[[#This Row],[DESCRIPCION]]="Licencia de paternidad","Licencia de paternidad"))</f>
        <v>Licencia de paternidad</v>
      </c>
      <c r="S1124" s="99" t="str">
        <f>IF(Data[[#This Row],[TIPO DE INCAPACIDAD]]="LICENCIA DE PATERNIDAD","Licencia de paternidad",IF(Data[[#This Row],[TIPO DE INCAPACIDAD]]="LICENCIA DE LUTO","Licencia de Luto",_xlfn.IFNA(VLOOKUP(R1124,'CIE-10 PARA RIPS'!$A$6:B14284,2,0),"No especificado")))</f>
        <v>Licencia de paternidad</v>
      </c>
      <c r="T1124" t="str">
        <f>IF(P1124&lt;&gt;"", IF(P1124&gt;0, IF(P1124&lt;=DATE(YEAR(P1124),MONTH(P1124),DAY(P1124)), IF(P1124&gt;=DATE(YEAR(P1124),MONTH(P1124),1), IF(K1124&gt;10, C1124, IF(SUMIFS($K:$K, $C:$C, C1124, $P:$P, "&gt;="&amp;DATE(YEAR(P1124),MONTH(P1124),1), $P:$P, "&lt;="&amp;EOMONTH(P1124,0))&gt;10, C1124, "")), ""))), "")</f>
        <v>BRANDO DAVID ARTETA MOLINA</v>
      </c>
      <c r="U1124">
        <f>IF(AND(P1124&lt;&gt;"", P1124&gt;=DATE(YEAR(P1124),MONTH(P1124),1), SUMIFS($K:$K, $C:$C, C1124, $P:$P, "&gt;="&amp;DATE(YEAR(P1124),MONTH(P1124),1), $P:$P, "&lt;="&amp;EOMONTH(P1124,0))&gt;10), K1124, "")</f>
        <v>14</v>
      </c>
      <c r="V1124">
        <f>IF(AND(P1124&lt;&gt;"", P1124&gt;=DATE(YEAR(P1124),MONTH(P1124),1), SUMIFS($K:$K, $C:$C, C1124, $P:$P, "&gt;="&amp;DATE(YEAR(P1124),MONTH(P1124),1), $P:$P, "&lt;="&amp;EOMONTH(P1124,0))&gt;10), YEAR(P1124), "")</f>
        <v>2024</v>
      </c>
      <c r="W1124" t="str">
        <f>IF(AND(P1124&lt;&gt;"", P1124&gt;=DATE(YEAR(P1124),MONTH(P1124),1), SUMIFS($K:$K, $C:$C, C1124, $P:$P, "&gt;="&amp;DATE(YEAR(P1124),MONTH(P1124),1), $P:$P, "&lt;="&amp;EOMONTH(P1124,0))&gt;10), TEXT(P1124, "MMMM"), "")</f>
        <v>septiembre</v>
      </c>
      <c r="X1124" t="str" cm="1">
        <f t="array" ref="X1124">IF(AND(P1124&lt;&gt;"", P1124&gt;=DATE(YEAR(P1124),MONTH(P1124),1), SUMIFS($K:$K, $C:$C, C1124, $P:$P, "&gt;="&amp;DATE(YEAR(P1124),MONTH(P1124),1), $P:$P, "&lt;="&amp;EOMONTH(P1124,0))&gt;10), _xlfn.TEXTJOIN(", ", TRUE, _xlfn._xlws.FILTER($R:$R, ($C:$C=C1124) * ($P:$P&gt;=DATE(YEAR(P1124),MONTH(P1124),1)) * ($P:$P&lt;=EOMONTH(P1124,0)))), "")</f>
        <v>Licencia de paternidad</v>
      </c>
      <c r="Y1124" t="str" cm="1">
        <f t="array" ref="Y1124">IF(AND(P1124&lt;&gt;"", P1124&gt;=DATE(YEAR(P1124),MONTH(P1124),1), SUMIFS($K:$K, $C:$C, C1124, $P:$P, "&gt;="&amp;DATE(YEAR(P1124),MONTH(P1124),1), $P:$P, "&lt;="&amp;EOMONTH(P1124,0))&gt;10), _xlfn.TEXTJOIN(", ", TRUE, _xlfn._xlws.FILTER($S:$S, ($C:$C=C1124) * ($P:$P&gt;=DATE(YEAR(P1124),MONTH(P1124),1)) * ($P:$P&lt;=EOMONTH(P1124,0)))), "")</f>
        <v>Licencia de paternidad</v>
      </c>
    </row>
    <row r="1125" spans="1:25" x14ac:dyDescent="0.25">
      <c r="A1125" s="83">
        <v>1118</v>
      </c>
      <c r="B1125" s="111" t="s">
        <v>26038</v>
      </c>
      <c r="C1125" s="159" t="str">
        <f>_xlfn.XLOOKUP(D1125,[1]!Data[CEDULA],[1]!Data[Nombre Completo],"No Existe",0,1)</f>
        <v>CLARK WILLIAM POLO PALACIO</v>
      </c>
      <c r="D1125" s="164">
        <v>1143425851</v>
      </c>
      <c r="E1125" s="141">
        <f>IFERROR(_xlfn.NUMBERVALUE(Data[[#This Row],[CEDULA ]],",","."),_xlfn.NUMBERVALUE(Data[[#This Row],[CEDULA ]],".",","))</f>
        <v>1143425851</v>
      </c>
      <c r="F1125" s="111" t="str">
        <f>_xlfn.XLOOKUP(E1125,[1]!Data[CEDULA],[1]!Data[CARGO],"No Existe",0,1)</f>
        <v>AUXILIAR DE BODEGA</v>
      </c>
      <c r="G1125" s="111" t="str">
        <f>_xlfn.XLOOKUP(E1125,[1]!Data[CEDULA],[1]!Data[EMPRESA DONDE PRESTA SERVICIO],"No Existe",0,1)</f>
        <v>COMFAMILIAR ATLANTICO</v>
      </c>
      <c r="H1125" s="112" t="str">
        <f>_xlfn.XLOOKUP(E1125,[1]!Data[CEDULA],[1]!Data[UBICACIÓN],"No Existe",0,1)</f>
        <v>CENTRO RECREACIONAL CLL 48</v>
      </c>
      <c r="I1125" s="111" t="s">
        <v>25912</v>
      </c>
      <c r="J1125" s="111" t="str">
        <f>UPPER(TEXT(Data[[#This Row],[F. INICIO]],"mmmm"))</f>
        <v>NOVIEMBRE</v>
      </c>
      <c r="K1125" s="111">
        <v>2</v>
      </c>
      <c r="L1125" s="111" t="s">
        <v>5</v>
      </c>
      <c r="M1125" s="111" t="s">
        <v>25630</v>
      </c>
      <c r="N1125" s="141" t="str">
        <f>_xlfn.XLOOKUP(D1125,[1]!Data[CEDULA],[1]!Data[EPS/SURA],"No Existe",0,1)</f>
        <v>SALUD TOTAL</v>
      </c>
      <c r="O1125" s="96">
        <f>YEAR(Data[[#This Row],[F. INICIO]])</f>
        <v>2024</v>
      </c>
      <c r="P1125" s="114">
        <v>45611</v>
      </c>
      <c r="Q1125" s="114">
        <v>41959</v>
      </c>
      <c r="R1125" s="111" t="s">
        <v>12371</v>
      </c>
      <c r="S1125" s="99" t="str">
        <f>IF(Data[[#This Row],[TIPO DE INCAPACIDAD]]="LICENCIA DE PATERNIDAD","Licencia de paternidad",IF(Data[[#This Row],[TIPO DE INCAPACIDAD]]="LICENCIA DE LUTO","Licencia de Luto",_xlfn.IFNA(VLOOKUP(R1125,'CIE-10 PARA RIPS'!$A$6:B14290,2,0),"No especificado")))</f>
        <v>Otras enteritis virales</v>
      </c>
      <c r="T1125" t="str">
        <f>IF(P1125&lt;&gt;"", IF(P1125&gt;0, IF(P1125&lt;=DATE(YEAR(P1125),MONTH(P1125),DAY(P1125)), IF(P1125&gt;=DATE(YEAR(P1125),MONTH(P1125),1), IF(K1125&gt;10, C1125, IF(SUMIFS($K:$K, $C:$C, C1125, $P:$P, "&gt;="&amp;DATE(YEAR(P1125),MONTH(P1125),1), $P:$P, "&lt;="&amp;EOMONTH(P1125,0))&gt;10, C1125, "")), ""))), "")</f>
        <v/>
      </c>
      <c r="U1125" t="str">
        <f>IF(AND(P1125&lt;&gt;"", P1125&gt;=DATE(YEAR(P1125),MONTH(P1125),1), SUMIFS($K:$K, $C:$C, C1125, $P:$P, "&gt;="&amp;DATE(YEAR(P1125),MONTH(P1125),1), $P:$P, "&lt;="&amp;EOMONTH(P1125,0))&gt;10), K1125, "")</f>
        <v/>
      </c>
      <c r="V1125" t="str">
        <f>IF(AND(P1125&lt;&gt;"", P1125&gt;=DATE(YEAR(P1125),MONTH(P1125),1), SUMIFS($K:$K, $C:$C, C1125, $P:$P, "&gt;="&amp;DATE(YEAR(P1125),MONTH(P1125),1), $P:$P, "&lt;="&amp;EOMONTH(P1125,0))&gt;10), YEAR(P1125), "")</f>
        <v/>
      </c>
      <c r="W1125" t="str">
        <f>IF(AND(P1125&lt;&gt;"", P1125&gt;=DATE(YEAR(P1125),MONTH(P1125),1), SUMIFS($K:$K, $C:$C, C1125, $P:$P, "&gt;="&amp;DATE(YEAR(P1125),MONTH(P1125),1), $P:$P, "&lt;="&amp;EOMONTH(P1125,0))&gt;10), TEXT(P1125, "MMMM"), "")</f>
        <v/>
      </c>
      <c r="X1125" t="str" cm="1">
        <f t="array" ref="X1125">IF(AND(P1125&lt;&gt;"", P1125&gt;=DATE(YEAR(P1125),MONTH(P1125),1), SUMIFS($K:$K, $C:$C, C1125, $P:$P, "&gt;="&amp;DATE(YEAR(P1125),MONTH(P1125),1), $P:$P, "&lt;="&amp;EOMONTH(P1125,0))&gt;10), _xlfn.TEXTJOIN(", ", TRUE, _xlfn._xlws.FILTER($R:$R, ($C:$C=C1125) * ($P:$P&gt;=DATE(YEAR(P1125),MONTH(P1125),1)) * ($P:$P&lt;=EOMONTH(P1125,0)))), "")</f>
        <v/>
      </c>
      <c r="Y1125" t="str" cm="1">
        <f t="array" ref="Y1125">IF(AND(P1125&lt;&gt;"", P1125&gt;=DATE(YEAR(P1125),MONTH(P1125),1), SUMIFS($K:$K, $C:$C, C1125, $P:$P, "&gt;="&amp;DATE(YEAR(P1125),MONTH(P1125),1), $P:$P, "&lt;="&amp;EOMONTH(P1125,0))&gt;10), _xlfn.TEXTJOIN(", ", TRUE, _xlfn._xlws.FILTER($S:$S, ($C:$C=C1125) * ($P:$P&gt;=DATE(YEAR(P1125),MONTH(P1125),1)) * ($P:$P&lt;=EOMONTH(P1125,0)))), "")</f>
        <v/>
      </c>
    </row>
    <row r="1126" spans="1:25" x14ac:dyDescent="0.25">
      <c r="A1126" s="83">
        <v>1119</v>
      </c>
      <c r="B1126" s="111" t="s">
        <v>26038</v>
      </c>
      <c r="C1126" s="159" t="str">
        <f>_xlfn.XLOOKUP(D1126,[1]!Data[CEDULA],[1]!Data[Nombre Completo],"No Existe",0,1)</f>
        <v>LILIBETH DEL CARMEN SANCHEZ AGUAS</v>
      </c>
      <c r="D1126" s="164">
        <v>1048273935</v>
      </c>
      <c r="E1126" s="141">
        <f>IFERROR(_xlfn.NUMBERVALUE(Data[[#This Row],[CEDULA ]],",","."),_xlfn.NUMBERVALUE(Data[[#This Row],[CEDULA ]],".",","))</f>
        <v>1048273935</v>
      </c>
      <c r="F1126" s="111" t="str">
        <f>_xlfn.XLOOKUP(E1126,[1]!Data[CEDULA],[1]!Data[CARGO],"No Existe",0,1)</f>
        <v>SUPERNUMERARIO(A)</v>
      </c>
      <c r="G1126" s="111" t="str">
        <f>_xlfn.XLOOKUP(E1126,[1]!Data[CEDULA],[1]!Data[EMPRESA DONDE PRESTA SERVICIO],"No Existe",0,1)</f>
        <v>COMFAMILIAR ATLANTICO</v>
      </c>
      <c r="H1126" s="112" t="str">
        <f>_xlfn.XLOOKUP(E1126,[1]!Data[CEDULA],[1]!Data[UBICACIÓN],"No Existe",0,1)</f>
        <v>PROGRAMAS RECREATIVOS</v>
      </c>
      <c r="I1126" s="111" t="s">
        <v>25911</v>
      </c>
      <c r="J1126" s="111" t="str">
        <f>UPPER(TEXT(Data[[#This Row],[F. INICIO]],"mmmm"))</f>
        <v>NOVIEMBRE</v>
      </c>
      <c r="K1126" s="111">
        <v>2</v>
      </c>
      <c r="L1126" s="111" t="s">
        <v>5</v>
      </c>
      <c r="M1126" s="111" t="s">
        <v>25630</v>
      </c>
      <c r="N1126" s="141" t="str">
        <f>_xlfn.XLOOKUP(D1126,[1]!Data[CEDULA],[1]!Data[EPS/SURA],"No Existe",0,1)</f>
        <v>SALUD TOTAL</v>
      </c>
      <c r="O1126" s="96">
        <f>YEAR(Data[[#This Row],[F. INICIO]])</f>
        <v>2024</v>
      </c>
      <c r="P1126" s="114">
        <v>45610</v>
      </c>
      <c r="Q1126" s="114">
        <v>45611</v>
      </c>
      <c r="R1126" s="111" t="s">
        <v>7808</v>
      </c>
      <c r="S1126" s="99" t="str">
        <f>IF(Data[[#This Row],[TIPO DE INCAPACIDAD]]="LICENCIA DE PATERNIDAD","Licencia de paternidad",IF(Data[[#This Row],[TIPO DE INCAPACIDAD]]="LICENCIA DE LUTO","Licencia de Luto",_xlfn.IFNA(VLOOKUP(R1126,'CIE-10 PARA RIPS'!$A$6:B14291,2,0),"No especificado")))</f>
        <v>Dolor en articulacion</v>
      </c>
      <c r="T1126" t="str">
        <f>IF(P1126&lt;&gt;"", IF(P1126&gt;0, IF(P1126&lt;=DATE(YEAR(P1126),MONTH(P1126),DAY(P1126)), IF(P1126&gt;=DATE(YEAR(P1126),MONTH(P1126),1), IF(K1126&gt;10, C1126, IF(SUMIFS($K:$K, $C:$C, C1126, $P:$P, "&gt;="&amp;DATE(YEAR(P1126),MONTH(P1126),1), $P:$P, "&lt;="&amp;EOMONTH(P1126,0))&gt;10, C1126, "")), ""))), "")</f>
        <v/>
      </c>
      <c r="U1126" t="str">
        <f>IF(AND(P1126&lt;&gt;"", P1126&gt;=DATE(YEAR(P1126),MONTH(P1126),1), SUMIFS($K:$K, $C:$C, C1126, $P:$P, "&gt;="&amp;DATE(YEAR(P1126),MONTH(P1126),1), $P:$P, "&lt;="&amp;EOMONTH(P1126,0))&gt;10), K1126, "")</f>
        <v/>
      </c>
      <c r="V1126" t="str">
        <f>IF(AND(P1126&lt;&gt;"", P1126&gt;=DATE(YEAR(P1126),MONTH(P1126),1), SUMIFS($K:$K, $C:$C, C1126, $P:$P, "&gt;="&amp;DATE(YEAR(P1126),MONTH(P1126),1), $P:$P, "&lt;="&amp;EOMONTH(P1126,0))&gt;10), YEAR(P1126), "")</f>
        <v/>
      </c>
      <c r="W1126" t="str">
        <f>IF(AND(P1126&lt;&gt;"", P1126&gt;=DATE(YEAR(P1126),MONTH(P1126),1), SUMIFS($K:$K, $C:$C, C1126, $P:$P, "&gt;="&amp;DATE(YEAR(P1126),MONTH(P1126),1), $P:$P, "&lt;="&amp;EOMONTH(P1126,0))&gt;10), TEXT(P1126, "MMMM"), "")</f>
        <v/>
      </c>
      <c r="X1126" t="str" cm="1">
        <f t="array" ref="X1126">IF(AND(P1126&lt;&gt;"", P1126&gt;=DATE(YEAR(P1126),MONTH(P1126),1), SUMIFS($K:$K, $C:$C, C1126, $P:$P, "&gt;="&amp;DATE(YEAR(P1126),MONTH(P1126),1), $P:$P, "&lt;="&amp;EOMONTH(P1126,0))&gt;10), _xlfn.TEXTJOIN(", ", TRUE, _xlfn._xlws.FILTER($R:$R, ($C:$C=C1126) * ($P:$P&gt;=DATE(YEAR(P1126),MONTH(P1126),1)) * ($P:$P&lt;=EOMONTH(P1126,0)))), "")</f>
        <v/>
      </c>
      <c r="Y1126" t="str" cm="1">
        <f t="array" ref="Y1126">IF(AND(P1126&lt;&gt;"", P1126&gt;=DATE(YEAR(P1126),MONTH(P1126),1), SUMIFS($K:$K, $C:$C, C1126, $P:$P, "&gt;="&amp;DATE(YEAR(P1126),MONTH(P1126),1), $P:$P, "&lt;="&amp;EOMONTH(P1126,0))&gt;10), _xlfn.TEXTJOIN(", ", TRUE, _xlfn._xlws.FILTER($S:$S, ($C:$C=C1126) * ($P:$P&gt;=DATE(YEAR(P1126),MONTH(P1126),1)) * ($P:$P&lt;=EOMONTH(P1126,0)))), "")</f>
        <v/>
      </c>
    </row>
    <row r="1127" spans="1:25" x14ac:dyDescent="0.25">
      <c r="A1127" s="83">
        <v>1120</v>
      </c>
      <c r="B1127" s="111" t="s">
        <v>26038</v>
      </c>
      <c r="C1127" s="159" t="str">
        <f>_xlfn.XLOOKUP(D1127,[1]!Data[CEDULA],[1]!Data[Nombre Completo],"No Existe",0,1)</f>
        <v>MARLLULIS  SANCHEZ LEMUS</v>
      </c>
      <c r="D1127" s="164">
        <v>22585707</v>
      </c>
      <c r="E1127" s="141">
        <f>IFERROR(_xlfn.NUMBERVALUE(Data[[#This Row],[CEDULA ]],",","."),_xlfn.NUMBERVALUE(Data[[#This Row],[CEDULA ]],".",","))</f>
        <v>22585707</v>
      </c>
      <c r="F1127" s="111" t="str">
        <f>_xlfn.XLOOKUP(E1127,[1]!Data[CEDULA],[1]!Data[CARGO],"No Existe",0,1)</f>
        <v>SUPERNUMERARIO(A)</v>
      </c>
      <c r="G1127" s="111" t="str">
        <f>_xlfn.XLOOKUP(E1127,[1]!Data[CEDULA],[1]!Data[EMPRESA DONDE PRESTA SERVICIO],"No Existe",0,1)</f>
        <v>COMFAMILIAR ATLANTICO</v>
      </c>
      <c r="H1127" s="112" t="str">
        <f>_xlfn.XLOOKUP(E1127,[1]!Data[CEDULA],[1]!Data[UBICACIÓN],"No Existe",0,1)</f>
        <v>SALGARITO MERCADEO</v>
      </c>
      <c r="I1127" s="111" t="s">
        <v>25911</v>
      </c>
      <c r="J1127" s="111" t="str">
        <f>UPPER(TEXT(Data[[#This Row],[F. INICIO]],"mmmm"))</f>
        <v>NOVIEMBRE</v>
      </c>
      <c r="K1127" s="111">
        <v>5</v>
      </c>
      <c r="L1127" s="111" t="s">
        <v>25906</v>
      </c>
      <c r="M1127" s="111" t="s">
        <v>25905</v>
      </c>
      <c r="N1127" s="141" t="str">
        <f>_xlfn.XLOOKUP(D1127,[1]!Data[CEDULA],[1]!Data[EPS/SURA],"No Existe",0,1)</f>
        <v>SALUD TOTAL</v>
      </c>
      <c r="O1127" s="96">
        <f>YEAR(Data[[#This Row],[F. INICIO]])</f>
        <v>2024</v>
      </c>
      <c r="P1127" s="114">
        <v>45610</v>
      </c>
      <c r="Q1127" s="114">
        <v>45614</v>
      </c>
      <c r="R1127" s="111" t="str">
        <f>IF(Data[[#This Row],[DESCRIPCION]]="Licencia de Luto","Licencia de Luto",IF(Data[[#This Row],[DESCRIPCION]]="Licencia de paternidad","Licencia de paternidad"))</f>
        <v>Licencia de Luto</v>
      </c>
      <c r="S1127" s="99" t="str">
        <f>IF(Data[[#This Row],[TIPO DE INCAPACIDAD]]="LICENCIA DE PATERNIDAD","Licencia de paternidad",IF(Data[[#This Row],[TIPO DE INCAPACIDAD]]="LICENCIA DE LUTO","Licencia de Luto",_xlfn.IFNA(VLOOKUP(R1127,'CIE-10 PARA RIPS'!$A$6:B14292,2,0),"No especificado")))</f>
        <v>Licencia de Luto</v>
      </c>
      <c r="T1127" t="str">
        <f>IF(P1127&lt;&gt;"", IF(P1127&gt;0, IF(P1127&lt;=DATE(YEAR(P1127),MONTH(P1127),DAY(P1127)), IF(P1127&gt;=DATE(YEAR(P1127),MONTH(P1127),1), IF(K1127&gt;10, C1127, IF(SUMIFS($K:$K, $C:$C, C1127, $P:$P, "&gt;="&amp;DATE(YEAR(P1127),MONTH(P1127),1), $P:$P, "&lt;="&amp;EOMONTH(P1127,0))&gt;10, C1127, "")), ""))), "")</f>
        <v/>
      </c>
      <c r="U1127" t="str">
        <f>IF(AND(P1127&lt;&gt;"", P1127&gt;=DATE(YEAR(P1127),MONTH(P1127),1), SUMIFS($K:$K, $C:$C, C1127, $P:$P, "&gt;="&amp;DATE(YEAR(P1127),MONTH(P1127),1), $P:$P, "&lt;="&amp;EOMONTH(P1127,0))&gt;10), K1127, "")</f>
        <v/>
      </c>
      <c r="V1127" t="str">
        <f>IF(AND(P1127&lt;&gt;"", P1127&gt;=DATE(YEAR(P1127),MONTH(P1127),1), SUMIFS($K:$K, $C:$C, C1127, $P:$P, "&gt;="&amp;DATE(YEAR(P1127),MONTH(P1127),1), $P:$P, "&lt;="&amp;EOMONTH(P1127,0))&gt;10), YEAR(P1127), "")</f>
        <v/>
      </c>
      <c r="W1127" t="str">
        <f>IF(AND(P1127&lt;&gt;"", P1127&gt;=DATE(YEAR(P1127),MONTH(P1127),1), SUMIFS($K:$K, $C:$C, C1127, $P:$P, "&gt;="&amp;DATE(YEAR(P1127),MONTH(P1127),1), $P:$P, "&lt;="&amp;EOMONTH(P1127,0))&gt;10), TEXT(P1127, "MMMM"), "")</f>
        <v/>
      </c>
      <c r="X1127" t="str" cm="1">
        <f t="array" ref="X1127">IF(AND(P1127&lt;&gt;"", P1127&gt;=DATE(YEAR(P1127),MONTH(P1127),1), SUMIFS($K:$K, $C:$C, C1127, $P:$P, "&gt;="&amp;DATE(YEAR(P1127),MONTH(P1127),1), $P:$P, "&lt;="&amp;EOMONTH(P1127,0))&gt;10), _xlfn.TEXTJOIN(", ", TRUE, _xlfn._xlws.FILTER($R:$R, ($C:$C=C1127) * ($P:$P&gt;=DATE(YEAR(P1127),MONTH(P1127),1)) * ($P:$P&lt;=EOMONTH(P1127,0)))), "")</f>
        <v/>
      </c>
      <c r="Y1127" t="str" cm="1">
        <f t="array" ref="Y1127">IF(AND(P1127&lt;&gt;"", P1127&gt;=DATE(YEAR(P1127),MONTH(P1127),1), SUMIFS($K:$K, $C:$C, C1127, $P:$P, "&gt;="&amp;DATE(YEAR(P1127),MONTH(P1127),1), $P:$P, "&lt;="&amp;EOMONTH(P1127,0))&gt;10), _xlfn.TEXTJOIN(", ", TRUE, _xlfn._xlws.FILTER($S:$S, ($C:$C=C1127) * ($P:$P&gt;=DATE(YEAR(P1127),MONTH(P1127),1)) * ($P:$P&lt;=EOMONTH(P1127,0)))), "")</f>
        <v/>
      </c>
    </row>
    <row r="1128" spans="1:25" x14ac:dyDescent="0.25">
      <c r="A1128" s="83">
        <v>1121</v>
      </c>
      <c r="B1128" s="111" t="s">
        <v>26038</v>
      </c>
      <c r="C1128" s="159" t="str">
        <f>_xlfn.XLOOKUP(D1128,[1]!Data[CEDULA],[1]!Data[Nombre Completo],"No Existe",0,1)</f>
        <v>JUAN CAMILO OSORIO PADILLA</v>
      </c>
      <c r="D1128" s="164">
        <v>1002011912</v>
      </c>
      <c r="E1128" s="141">
        <f>IFERROR(_xlfn.NUMBERVALUE(Data[[#This Row],[CEDULA ]],",","."),_xlfn.NUMBERVALUE(Data[[#This Row],[CEDULA ]],".",","))</f>
        <v>1002011912</v>
      </c>
      <c r="F1128" s="111" t="str">
        <f>_xlfn.XLOOKUP(E1128,[1]!Data[CEDULA],[1]!Data[CARGO],"No Existe",0,1)</f>
        <v>SUPERNUMERARIO(A)</v>
      </c>
      <c r="G1128" s="111" t="str">
        <f>_xlfn.XLOOKUP(E1128,[1]!Data[CEDULA],[1]!Data[EMPRESA DONDE PRESTA SERVICIO],"No Existe",0,1)</f>
        <v>COMFAMILIAR ATLANTICO</v>
      </c>
      <c r="H1128" s="112" t="str">
        <f>_xlfn.XLOOKUP(E1128,[1]!Data[CEDULA],[1]!Data[UBICACIÓN],"No Existe",0,1)</f>
        <v>CENTRO RECREACIONAL TURIPANA</v>
      </c>
      <c r="I1128" s="111" t="s">
        <v>25912</v>
      </c>
      <c r="J1128" s="111" t="str">
        <f>UPPER(TEXT(Data[[#This Row],[F. INICIO]],"mmmm"))</f>
        <v>NOVIEMBRE</v>
      </c>
      <c r="K1128" s="111">
        <v>8</v>
      </c>
      <c r="L1128" s="111" t="s">
        <v>94</v>
      </c>
      <c r="M1128" s="97" t="s">
        <v>12770</v>
      </c>
      <c r="N1128" s="141" t="str">
        <f>_xlfn.XLOOKUP(D1128,[1]!Data[CEDULA],[1]!Data[EPS/SURA],"No Existe",0,1)</f>
        <v>EPS/SURA</v>
      </c>
      <c r="O1128" s="96">
        <f>YEAR(Data[[#This Row],[F. INICIO]])</f>
        <v>2024</v>
      </c>
      <c r="P1128" s="114">
        <v>45619</v>
      </c>
      <c r="Q1128" s="114">
        <v>45626</v>
      </c>
      <c r="R1128" s="111" t="s">
        <v>4929</v>
      </c>
      <c r="S1128" s="99" t="str">
        <f>IF(Data[[#This Row],[TIPO DE INCAPACIDAD]]="LICENCIA DE PATERNIDAD","Licencia de paternidad",IF(Data[[#This Row],[TIPO DE INCAPACIDAD]]="LICENCIA DE LUTO","Licencia de Luto",_xlfn.IFNA(VLOOKUP(R1128,'CIE-10 PARA RIPS'!$A$6:B14293,2,0),"No especificado")))</f>
        <v>Fractura de otro dedo de la mano</v>
      </c>
      <c r="T1128" t="str">
        <f>IF(P1128&lt;&gt;"", IF(P1128&gt;0, IF(P1128&lt;=DATE(YEAR(P1128),MONTH(P1128),DAY(P1128)), IF(P1128&gt;=DATE(YEAR(P1128),MONTH(P1128),1), IF(K1128&gt;10, C1128, IF(SUMIFS($K:$K, $C:$C, C1128, $P:$P, "&gt;="&amp;DATE(YEAR(P1128),MONTH(P1128),1), $P:$P, "&lt;="&amp;EOMONTH(P1128,0))&gt;10, C1128, "")), ""))), "")</f>
        <v/>
      </c>
      <c r="U1128" t="str">
        <f>IF(AND(P1128&lt;&gt;"", P1128&gt;=DATE(YEAR(P1128),MONTH(P1128),1), SUMIFS($K:$K, $C:$C, C1128, $P:$P, "&gt;="&amp;DATE(YEAR(P1128),MONTH(P1128),1), $P:$P, "&lt;="&amp;EOMONTH(P1128,0))&gt;10), K1128, "")</f>
        <v/>
      </c>
      <c r="V1128" t="str">
        <f>IF(AND(P1128&lt;&gt;"", P1128&gt;=DATE(YEAR(P1128),MONTH(P1128),1), SUMIFS($K:$K, $C:$C, C1128, $P:$P, "&gt;="&amp;DATE(YEAR(P1128),MONTH(P1128),1), $P:$P, "&lt;="&amp;EOMONTH(P1128,0))&gt;10), YEAR(P1128), "")</f>
        <v/>
      </c>
      <c r="W1128" t="str">
        <f>IF(AND(P1128&lt;&gt;"", P1128&gt;=DATE(YEAR(P1128),MONTH(P1128),1), SUMIFS($K:$K, $C:$C, C1128, $P:$P, "&gt;="&amp;DATE(YEAR(P1128),MONTH(P1128),1), $P:$P, "&lt;="&amp;EOMONTH(P1128,0))&gt;10), TEXT(P1128, "MMMM"), "")</f>
        <v/>
      </c>
      <c r="X1128" t="str" cm="1">
        <f t="array" ref="X1128">IF(AND(P1128&lt;&gt;"", P1128&gt;=DATE(YEAR(P1128),MONTH(P1128),1), SUMIFS($K:$K, $C:$C, C1128, $P:$P, "&gt;="&amp;DATE(YEAR(P1128),MONTH(P1128),1), $P:$P, "&lt;="&amp;EOMONTH(P1128,0))&gt;10), _xlfn.TEXTJOIN(", ", TRUE, _xlfn._xlws.FILTER($R:$R, ($C:$C=C1128) * ($P:$P&gt;=DATE(YEAR(P1128),MONTH(P1128),1)) * ($P:$P&lt;=EOMONTH(P1128,0)))), "")</f>
        <v/>
      </c>
      <c r="Y1128" t="str" cm="1">
        <f t="array" ref="Y1128">IF(AND(P1128&lt;&gt;"", P1128&gt;=DATE(YEAR(P1128),MONTH(P1128),1), SUMIFS($K:$K, $C:$C, C1128, $P:$P, "&gt;="&amp;DATE(YEAR(P1128),MONTH(P1128),1), $P:$P, "&lt;="&amp;EOMONTH(P1128,0))&gt;10), _xlfn.TEXTJOIN(", ", TRUE, _xlfn._xlws.FILTER($S:$S, ($C:$C=C1128) * ($P:$P&gt;=DATE(YEAR(P1128),MONTH(P1128),1)) * ($P:$P&lt;=EOMONTH(P1128,0)))), "")</f>
        <v/>
      </c>
    </row>
    <row r="1129" spans="1:25" x14ac:dyDescent="0.25">
      <c r="A1129" s="83">
        <v>1122</v>
      </c>
      <c r="B1129" s="111" t="s">
        <v>26038</v>
      </c>
      <c r="C1129" s="159" t="str">
        <f>_xlfn.XLOOKUP(D1129,[1]!Data[CEDULA],[1]!Data[Nombre Completo],"No Existe",0,1)</f>
        <v>MILENA BEATRIZ CARDENAS PEDROZA</v>
      </c>
      <c r="D1129" s="164">
        <v>1046814743</v>
      </c>
      <c r="E1129" s="141">
        <f>IFERROR(_xlfn.NUMBERVALUE(Data[[#This Row],[CEDULA ]],",","."),_xlfn.NUMBERVALUE(Data[[#This Row],[CEDULA ]],".",","))</f>
        <v>1046814743</v>
      </c>
      <c r="F1129" s="111" t="str">
        <f>_xlfn.XLOOKUP(E1129,[1]!Data[CEDULA],[1]!Data[CARGO],"No Existe",0,1)</f>
        <v>AYUDANTE COCINA</v>
      </c>
      <c r="G1129" s="111" t="str">
        <f>_xlfn.XLOOKUP(E1129,[1]!Data[CEDULA],[1]!Data[EMPRESA DONDE PRESTA SERVICIO],"No Existe",0,1)</f>
        <v>COMFAMILIAR ATLANTICO</v>
      </c>
      <c r="H1129" s="112" t="str">
        <f>_xlfn.XLOOKUP(E1129,[1]!Data[CEDULA],[1]!Data[UBICACIÓN],"No Existe",0,1)</f>
        <v>SEDE NORTE MERCADEO</v>
      </c>
      <c r="I1129" s="111" t="s">
        <v>25911</v>
      </c>
      <c r="J1129" s="111" t="str">
        <f>UPPER(TEXT(Data[[#This Row],[F. INICIO]],"mmmm"))</f>
        <v>NOVIEMBRE</v>
      </c>
      <c r="K1129" s="111">
        <v>2</v>
      </c>
      <c r="L1129" s="111" t="s">
        <v>5</v>
      </c>
      <c r="M1129" s="111" t="s">
        <v>25630</v>
      </c>
      <c r="N1129" s="141" t="str">
        <f>_xlfn.XLOOKUP(D1129,[1]!Data[CEDULA],[1]!Data[EPS/SURA],"No Existe",0,1)</f>
        <v>NUEVA E.P.S.</v>
      </c>
      <c r="O1129" s="96">
        <f>YEAR(Data[[#This Row],[F. INICIO]])</f>
        <v>2024</v>
      </c>
      <c r="P1129" s="114">
        <v>45609</v>
      </c>
      <c r="Q1129" s="114">
        <v>45610</v>
      </c>
      <c r="R1129" s="111" t="s">
        <v>65</v>
      </c>
      <c r="S1129" s="99" t="str">
        <f>IF(Data[[#This Row],[TIPO DE INCAPACIDAD]]="LICENCIA DE PATERNIDAD","Licencia de paternidad",IF(Data[[#This Row],[TIPO DE INCAPACIDAD]]="LICENCIA DE LUTO","Licencia de Luto",_xlfn.IFNA(VLOOKUP(R1129,'CIE-10 PARA RIPS'!$A$6:B14294,2,0),"No especificado")))</f>
        <v>Bronquitis aguda, no especificada</v>
      </c>
      <c r="T1129" t="str">
        <f>IF(P1129&lt;&gt;"", IF(P1129&gt;0, IF(P1129&lt;=DATE(YEAR(P1129),MONTH(P1129),DAY(P1129)), IF(P1129&gt;=DATE(YEAR(P1129),MONTH(P1129),1), IF(K1129&gt;10, C1129, IF(SUMIFS($K:$K, $C:$C, C1129, $P:$P, "&gt;="&amp;DATE(YEAR(P1129),MONTH(P1129),1), $P:$P, "&lt;="&amp;EOMONTH(P1129,0))&gt;10, C1129, "")), ""))), "")</f>
        <v/>
      </c>
      <c r="U1129" t="str">
        <f>IF(AND(P1129&lt;&gt;"", P1129&gt;=DATE(YEAR(P1129),MONTH(P1129),1), SUMIFS($K:$K, $C:$C, C1129, $P:$P, "&gt;="&amp;DATE(YEAR(P1129),MONTH(P1129),1), $P:$P, "&lt;="&amp;EOMONTH(P1129,0))&gt;10), K1129, "")</f>
        <v/>
      </c>
      <c r="V1129" t="str">
        <f>IF(AND(P1129&lt;&gt;"", P1129&gt;=DATE(YEAR(P1129),MONTH(P1129),1), SUMIFS($K:$K, $C:$C, C1129, $P:$P, "&gt;="&amp;DATE(YEAR(P1129),MONTH(P1129),1), $P:$P, "&lt;="&amp;EOMONTH(P1129,0))&gt;10), YEAR(P1129), "")</f>
        <v/>
      </c>
      <c r="W1129" t="str">
        <f>IF(AND(P1129&lt;&gt;"", P1129&gt;=DATE(YEAR(P1129),MONTH(P1129),1), SUMIFS($K:$K, $C:$C, C1129, $P:$P, "&gt;="&amp;DATE(YEAR(P1129),MONTH(P1129),1), $P:$P, "&lt;="&amp;EOMONTH(P1129,0))&gt;10), TEXT(P1129, "MMMM"), "")</f>
        <v/>
      </c>
      <c r="X1129" t="str" cm="1">
        <f t="array" ref="X1129">IF(AND(P1129&lt;&gt;"", P1129&gt;=DATE(YEAR(P1129),MONTH(P1129),1), SUMIFS($K:$K, $C:$C, C1129, $P:$P, "&gt;="&amp;DATE(YEAR(P1129),MONTH(P1129),1), $P:$P, "&lt;="&amp;EOMONTH(P1129,0))&gt;10), _xlfn.TEXTJOIN(", ", TRUE, _xlfn._xlws.FILTER($R:$R, ($C:$C=C1129) * ($P:$P&gt;=DATE(YEAR(P1129),MONTH(P1129),1)) * ($P:$P&lt;=EOMONTH(P1129,0)))), "")</f>
        <v/>
      </c>
      <c r="Y1129" t="str" cm="1">
        <f t="array" ref="Y1129">IF(AND(P1129&lt;&gt;"", P1129&gt;=DATE(YEAR(P1129),MONTH(P1129),1), SUMIFS($K:$K, $C:$C, C1129, $P:$P, "&gt;="&amp;DATE(YEAR(P1129),MONTH(P1129),1), $P:$P, "&lt;="&amp;EOMONTH(P1129,0))&gt;10), _xlfn.TEXTJOIN(", ", TRUE, _xlfn._xlws.FILTER($S:$S, ($C:$C=C1129) * ($P:$P&gt;=DATE(YEAR(P1129),MONTH(P1129),1)) * ($P:$P&lt;=EOMONTH(P1129,0)))), "")</f>
        <v/>
      </c>
    </row>
    <row r="1130" spans="1:25" x14ac:dyDescent="0.25">
      <c r="A1130" s="83">
        <v>1123</v>
      </c>
      <c r="B1130" s="111" t="s">
        <v>26038</v>
      </c>
      <c r="C1130" s="159" t="str">
        <f>_xlfn.XLOOKUP(D1130,[1]!Data[CEDULA],[1]!Data[Nombre Completo],"No Existe",0,1)</f>
        <v>LISETH ANDREA RODRIGUEZ BARRAZA</v>
      </c>
      <c r="D1130" s="164">
        <v>1143163270</v>
      </c>
      <c r="E1130" s="141">
        <f>IFERROR(_xlfn.NUMBERVALUE(Data[[#This Row],[CEDULA ]],",","."),_xlfn.NUMBERVALUE(Data[[#This Row],[CEDULA ]],".",","))</f>
        <v>1143163270</v>
      </c>
      <c r="F1130" s="111" t="str">
        <f>_xlfn.XLOOKUP(E1130,[1]!Data[CEDULA],[1]!Data[CARGO],"No Existe",0,1)</f>
        <v>AYUDANTE COCINA</v>
      </c>
      <c r="G1130" s="111" t="str">
        <f>_xlfn.XLOOKUP(E1130,[1]!Data[CEDULA],[1]!Data[EMPRESA DONDE PRESTA SERVICIO],"No Existe",0,1)</f>
        <v>COMFAMILIAR ATLANTICO</v>
      </c>
      <c r="H1130" s="112" t="str">
        <f>_xlfn.XLOOKUP(E1130,[1]!Data[CEDULA],[1]!Data[UBICACIÓN],"No Existe",0,1)</f>
        <v>CRU MERCADEO</v>
      </c>
      <c r="I1130" s="111" t="s">
        <v>25911</v>
      </c>
      <c r="J1130" s="111" t="str">
        <f>UPPER(TEXT(Data[[#This Row],[F. INICIO]],"mmmm"))</f>
        <v>DICIEMBRE</v>
      </c>
      <c r="K1130" s="111">
        <v>3</v>
      </c>
      <c r="L1130" s="111" t="s">
        <v>5</v>
      </c>
      <c r="M1130" s="111" t="s">
        <v>25630</v>
      </c>
      <c r="N1130" s="141" t="str">
        <f>_xlfn.XLOOKUP(D1130,[1]!Data[CEDULA],[1]!Data[EPS/SURA],"No Existe",0,1)</f>
        <v>CAJACOPI</v>
      </c>
      <c r="O1130" s="96">
        <f>YEAR(Data[[#This Row],[F. INICIO]])</f>
        <v>2024</v>
      </c>
      <c r="P1130" s="114">
        <v>45652</v>
      </c>
      <c r="Q1130" s="114">
        <v>45654</v>
      </c>
      <c r="R1130" s="111" t="s">
        <v>73</v>
      </c>
      <c r="S1130" s="99" t="str">
        <f>IF(Data[[#This Row],[TIPO DE INCAPACIDAD]]="LICENCIA DE PATERNIDAD","Licencia de paternidad",IF(Data[[#This Row],[TIPO DE INCAPACIDAD]]="LICENCIA DE LUTO","Licencia de Luto",_xlfn.IFNA(VLOOKUP(R1130,'CIE-10 PARA RIPS'!$A$6:B14295,2,0),"No especificado")))</f>
        <v>Infeccion de vias urinarias, sitio no especificado</v>
      </c>
      <c r="T1130" t="str">
        <f>IF(P1130&lt;&gt;"", IF(P1130&gt;0, IF(P1130&lt;=DATE(YEAR(P1130),MONTH(P1130),DAY(P1130)), IF(P1130&gt;=DATE(YEAR(P1130),MONTH(P1130),1), IF(K1130&gt;10, C1130, IF(SUMIFS($K:$K, $C:$C, C1130, $P:$P, "&gt;="&amp;DATE(YEAR(P1130),MONTH(P1130),1), $P:$P, "&lt;="&amp;EOMONTH(P1130,0))&gt;10, C1130, "")), ""))), "")</f>
        <v/>
      </c>
      <c r="U1130" t="str">
        <f>IF(AND(P1130&lt;&gt;"", P1130&gt;=DATE(YEAR(P1130),MONTH(P1130),1), SUMIFS($K:$K, $C:$C, C1130, $P:$P, "&gt;="&amp;DATE(YEAR(P1130),MONTH(P1130),1), $P:$P, "&lt;="&amp;EOMONTH(P1130,0))&gt;10), K1130, "")</f>
        <v/>
      </c>
      <c r="V1130" t="str">
        <f>IF(AND(P1130&lt;&gt;"", P1130&gt;=DATE(YEAR(P1130),MONTH(P1130),1), SUMIFS($K:$K, $C:$C, C1130, $P:$P, "&gt;="&amp;DATE(YEAR(P1130),MONTH(P1130),1), $P:$P, "&lt;="&amp;EOMONTH(P1130,0))&gt;10), YEAR(P1130), "")</f>
        <v/>
      </c>
      <c r="W1130" t="str">
        <f>IF(AND(P1130&lt;&gt;"", P1130&gt;=DATE(YEAR(P1130),MONTH(P1130),1), SUMIFS($K:$K, $C:$C, C1130, $P:$P, "&gt;="&amp;DATE(YEAR(P1130),MONTH(P1130),1), $P:$P, "&lt;="&amp;EOMONTH(P1130,0))&gt;10), TEXT(P1130, "MMMM"), "")</f>
        <v/>
      </c>
      <c r="X1130" t="str" cm="1">
        <f t="array" ref="X1130">IF(AND(P1130&lt;&gt;"", P1130&gt;=DATE(YEAR(P1130),MONTH(P1130),1), SUMIFS($K:$K, $C:$C, C1130, $P:$P, "&gt;="&amp;DATE(YEAR(P1130),MONTH(P1130),1), $P:$P, "&lt;="&amp;EOMONTH(P1130,0))&gt;10), _xlfn.TEXTJOIN(", ", TRUE, _xlfn._xlws.FILTER($R:$R, ($C:$C=C1130) * ($P:$P&gt;=DATE(YEAR(P1130),MONTH(P1130),1)) * ($P:$P&lt;=EOMONTH(P1130,0)))), "")</f>
        <v/>
      </c>
      <c r="Y1130" t="str" cm="1">
        <f t="array" ref="Y1130">IF(AND(P1130&lt;&gt;"", P1130&gt;=DATE(YEAR(P1130),MONTH(P1130),1), SUMIFS($K:$K, $C:$C, C1130, $P:$P, "&gt;="&amp;DATE(YEAR(P1130),MONTH(P1130),1), $P:$P, "&lt;="&amp;EOMONTH(P1130,0))&gt;10), _xlfn.TEXTJOIN(", ", TRUE, _xlfn._xlws.FILTER($S:$S, ($C:$C=C1130) * ($P:$P&gt;=DATE(YEAR(P1130),MONTH(P1130),1)) * ($P:$P&lt;=EOMONTH(P1130,0)))), "")</f>
        <v/>
      </c>
    </row>
    <row r="1131" spans="1:25" x14ac:dyDescent="0.25">
      <c r="A1131" s="83">
        <v>1124</v>
      </c>
      <c r="B1131" s="111" t="s">
        <v>26038</v>
      </c>
      <c r="C1131" s="159" t="str">
        <f>_xlfn.XLOOKUP(D1131,[1]!Data[CEDULA],[1]!Data[Nombre Completo],"No Existe",0,1)</f>
        <v>JUAN CAMILO OSORIO PADILLA</v>
      </c>
      <c r="D1131" s="164">
        <v>1002011912</v>
      </c>
      <c r="E1131" s="141">
        <f>IFERROR(_xlfn.NUMBERVALUE(Data[[#This Row],[CEDULA ]],",","."),_xlfn.NUMBERVALUE(Data[[#This Row],[CEDULA ]],".",","))</f>
        <v>1002011912</v>
      </c>
      <c r="F1131" s="111" t="str">
        <f>_xlfn.XLOOKUP(E1131,[1]!Data[CEDULA],[1]!Data[CARGO],"No Existe",0,1)</f>
        <v>SUPERNUMERARIO(A)</v>
      </c>
      <c r="G1131" s="111" t="str">
        <f>_xlfn.XLOOKUP(E1131,[1]!Data[CEDULA],[1]!Data[EMPRESA DONDE PRESTA SERVICIO],"No Existe",0,1)</f>
        <v>COMFAMILIAR ATLANTICO</v>
      </c>
      <c r="H1131" s="112" t="str">
        <f>_xlfn.XLOOKUP(E1131,[1]!Data[CEDULA],[1]!Data[UBICACIÓN],"No Existe",0,1)</f>
        <v>CENTRO RECREACIONAL TURIPANA</v>
      </c>
      <c r="I1131" s="111" t="s">
        <v>25912</v>
      </c>
      <c r="J1131" s="111" t="str">
        <f>UPPER(TEXT(Data[[#This Row],[F. INICIO]],"mmmm"))</f>
        <v>DICIEMBRE</v>
      </c>
      <c r="K1131" s="111">
        <v>8</v>
      </c>
      <c r="L1131" s="111" t="s">
        <v>94</v>
      </c>
      <c r="M1131" s="97" t="s">
        <v>12770</v>
      </c>
      <c r="N1131" s="141" t="str">
        <f>_xlfn.XLOOKUP(D1131,[1]!Data[CEDULA],[1]!Data[EPS/SURA],"No Existe",0,1)</f>
        <v>EPS/SURA</v>
      </c>
      <c r="O1131" s="96">
        <f>YEAR(Data[[#This Row],[F. INICIO]])</f>
        <v>2024</v>
      </c>
      <c r="P1131" s="114">
        <v>45650</v>
      </c>
      <c r="Q1131" s="114">
        <v>45657</v>
      </c>
      <c r="R1131" s="111" t="s">
        <v>4932</v>
      </c>
      <c r="S1131" s="99" t="str">
        <f>IF(Data[[#This Row],[TIPO DE INCAPACIDAD]]="LICENCIA DE PATERNIDAD","Licencia de paternidad",IF(Data[[#This Row],[TIPO DE INCAPACIDAD]]="LICENCIA DE LUTO","Licencia de Luto",_xlfn.IFNA(VLOOKUP(R1131,'CIE-10 PARA RIPS'!$A$6:B14296,2,0),"No especificado")))</f>
        <v>Fractura de otros huesos metacarpianos</v>
      </c>
      <c r="T1131" t="str">
        <f>IF(P1131&lt;&gt;"", IF(P1131&gt;0, IF(P1131&lt;=DATE(YEAR(P1131),MONTH(P1131),DAY(P1131)), IF(P1131&gt;=DATE(YEAR(P1131),MONTH(P1131),1), IF(K1131&gt;10, C1131, IF(SUMIFS($K:$K, $C:$C, C1131, $P:$P, "&gt;="&amp;DATE(YEAR(P1131),MONTH(P1131),1), $P:$P, "&lt;="&amp;EOMONTH(P1131,0))&gt;10, C1131, "")), ""))), "")</f>
        <v>JUAN CAMILO OSORIO PADILLA</v>
      </c>
      <c r="U1131">
        <f>IF(AND(P1131&lt;&gt;"", P1131&gt;=DATE(YEAR(P1131),MONTH(P1131),1), SUMIFS($K:$K, $C:$C, C1131, $P:$P, "&gt;="&amp;DATE(YEAR(P1131),MONTH(P1131),1), $P:$P, "&lt;="&amp;EOMONTH(P1131,0))&gt;10), K1131, "")</f>
        <v>8</v>
      </c>
      <c r="V1131">
        <f>IF(AND(P1131&lt;&gt;"", P1131&gt;=DATE(YEAR(P1131),MONTH(P1131),1), SUMIFS($K:$K, $C:$C, C1131, $P:$P, "&gt;="&amp;DATE(YEAR(P1131),MONTH(P1131),1), $P:$P, "&lt;="&amp;EOMONTH(P1131,0))&gt;10), YEAR(P1131), "")</f>
        <v>2024</v>
      </c>
      <c r="W1131" t="str">
        <f>IF(AND(P1131&lt;&gt;"", P1131&gt;=DATE(YEAR(P1131),MONTH(P1131),1), SUMIFS($K:$K, $C:$C, C1131, $P:$P, "&gt;="&amp;DATE(YEAR(P1131),MONTH(P1131),1), $P:$P, "&lt;="&amp;EOMONTH(P1131,0))&gt;10), TEXT(P1131, "MMMM"), "")</f>
        <v>diciembre</v>
      </c>
      <c r="X1131" t="str" cm="1">
        <f t="array" ref="X1131">IF(AND(P1131&lt;&gt;"", P1131&gt;=DATE(YEAR(P1131),MONTH(P1131),1), SUMIFS($K:$K, $C:$C, C1131, $P:$P, "&gt;="&amp;DATE(YEAR(P1131),MONTH(P1131),1), $P:$P, "&lt;="&amp;EOMONTH(P1131,0))&gt;10), _xlfn.TEXTJOIN(", ", TRUE, _xlfn._xlws.FILTER($R:$R, ($C:$C=C1131) * ($P:$P&gt;=DATE(YEAR(P1131),MONTH(P1131),1)) * ($P:$P&lt;=EOMONTH(P1131,0)))), "")</f>
        <v>S623, S623</v>
      </c>
      <c r="Y1131" t="str" cm="1">
        <f t="array" ref="Y1131">IF(AND(P1131&lt;&gt;"", P1131&gt;=DATE(YEAR(P1131),MONTH(P1131),1), SUMIFS($K:$K, $C:$C, C1131, $P:$P, "&gt;="&amp;DATE(YEAR(P1131),MONTH(P1131),1), $P:$P, "&lt;="&amp;EOMONTH(P1131,0))&gt;10), _xlfn.TEXTJOIN(", ", TRUE, _xlfn._xlws.FILTER($S:$S, ($C:$C=C1131) * ($P:$P&gt;=DATE(YEAR(P1131),MONTH(P1131),1)) * ($P:$P&lt;=EOMONTH(P1131,0)))), "")</f>
        <v>Fractura de otros huesos metacarpianos, Fractura de otros huesos metacarpianos</v>
      </c>
    </row>
    <row r="1132" spans="1:25" x14ac:dyDescent="0.25">
      <c r="A1132" s="83">
        <v>1125</v>
      </c>
      <c r="B1132" s="111" t="s">
        <v>26038</v>
      </c>
      <c r="C1132" s="159" t="str">
        <f>_xlfn.XLOOKUP(D1132,[1]!Data[CEDULA],[1]!Data[Nombre Completo],"No Existe",0,1)</f>
        <v>JUAN CAMILO OSORIO PADILLA</v>
      </c>
      <c r="D1132" s="164">
        <v>1002011912</v>
      </c>
      <c r="E1132" s="141">
        <f>IFERROR(_xlfn.NUMBERVALUE(Data[[#This Row],[CEDULA ]],",","."),_xlfn.NUMBERVALUE(Data[[#This Row],[CEDULA ]],".",","))</f>
        <v>1002011912</v>
      </c>
      <c r="F1132" s="111" t="str">
        <f>_xlfn.XLOOKUP(E1132,[1]!Data[CEDULA],[1]!Data[CARGO],"No Existe",0,1)</f>
        <v>SUPERNUMERARIO(A)</v>
      </c>
      <c r="G1132" s="111" t="str">
        <f>_xlfn.XLOOKUP(E1132,[1]!Data[CEDULA],[1]!Data[EMPRESA DONDE PRESTA SERVICIO],"No Existe",0,1)</f>
        <v>COMFAMILIAR ATLANTICO</v>
      </c>
      <c r="H1132" s="112" t="str">
        <f>_xlfn.XLOOKUP(E1132,[1]!Data[CEDULA],[1]!Data[UBICACIÓN],"No Existe",0,1)</f>
        <v>CENTRO RECREACIONAL TURIPANA</v>
      </c>
      <c r="I1132" s="111" t="s">
        <v>25912</v>
      </c>
      <c r="J1132" s="111" t="str">
        <f>UPPER(TEXT(Data[[#This Row],[F. INICIO]],"mmmm"))</f>
        <v>ENERO</v>
      </c>
      <c r="K1132" s="111">
        <v>7</v>
      </c>
      <c r="L1132" s="111" t="s">
        <v>94</v>
      </c>
      <c r="M1132" s="97" t="s">
        <v>12770</v>
      </c>
      <c r="N1132" s="141" t="str">
        <f>_xlfn.XLOOKUP(D1132,[1]!Data[CEDULA],[1]!Data[EPS/SURA],"No Existe",0,1)</f>
        <v>EPS/SURA</v>
      </c>
      <c r="O1132" s="96">
        <f>YEAR(Data[[#This Row],[F. INICIO]])</f>
        <v>2025</v>
      </c>
      <c r="P1132" s="114">
        <v>45658</v>
      </c>
      <c r="Q1132" s="114">
        <v>45664</v>
      </c>
      <c r="R1132" s="111" t="s">
        <v>4932</v>
      </c>
      <c r="S1132" s="99" t="str">
        <f>IF(Data[[#This Row],[TIPO DE INCAPACIDAD]]="LICENCIA DE PATERNIDAD","Licencia de paternidad",IF(Data[[#This Row],[TIPO DE INCAPACIDAD]]="LICENCIA DE LUTO","Licencia de Luto",_xlfn.IFNA(VLOOKUP(R1132,'CIE-10 PARA RIPS'!$A$6:B14297,2,0),"No especificado")))</f>
        <v>Fractura de otros huesos metacarpianos</v>
      </c>
      <c r="T1132" t="str">
        <f>IF(P1132&lt;&gt;"", IF(P1132&gt;0, IF(P1132&lt;=DATE(YEAR(P1132),MONTH(P1132),DAY(P1132)), IF(P1132&gt;=DATE(YEAR(P1132),MONTH(P1132),1), IF(K1132&gt;10, C1132, IF(SUMIFS($K:$K, $C:$C, C1132, $P:$P, "&gt;="&amp;DATE(YEAR(P1132),MONTH(P1132),1), $P:$P, "&lt;="&amp;EOMONTH(P1132,0))&gt;10, C1132, "")), ""))), "")</f>
        <v/>
      </c>
      <c r="U1132" t="str">
        <f>IF(AND(P1132&lt;&gt;"", P1132&gt;=DATE(YEAR(P1132),MONTH(P1132),1), SUMIFS($K:$K, $C:$C, C1132, $P:$P, "&gt;="&amp;DATE(YEAR(P1132),MONTH(P1132),1), $P:$P, "&lt;="&amp;EOMONTH(P1132,0))&gt;10), K1132, "")</f>
        <v/>
      </c>
      <c r="V1132" t="str">
        <f>IF(AND(P1132&lt;&gt;"", P1132&gt;=DATE(YEAR(P1132),MONTH(P1132),1), SUMIFS($K:$K, $C:$C, C1132, $P:$P, "&gt;="&amp;DATE(YEAR(P1132),MONTH(P1132),1), $P:$P, "&lt;="&amp;EOMONTH(P1132,0))&gt;10), YEAR(P1132), "")</f>
        <v/>
      </c>
      <c r="W1132" t="str">
        <f>IF(AND(P1132&lt;&gt;"", P1132&gt;=DATE(YEAR(P1132),MONTH(P1132),1), SUMIFS($K:$K, $C:$C, C1132, $P:$P, "&gt;="&amp;DATE(YEAR(P1132),MONTH(P1132),1), $P:$P, "&lt;="&amp;EOMONTH(P1132,0))&gt;10), TEXT(P1132, "MMMM"), "")</f>
        <v/>
      </c>
      <c r="X1132" t="str" cm="1">
        <f t="array" ref="X1132">IF(AND(P1132&lt;&gt;"", P1132&gt;=DATE(YEAR(P1132),MONTH(P1132),1), SUMIFS($K:$K, $C:$C, C1132, $P:$P, "&gt;="&amp;DATE(YEAR(P1132),MONTH(P1132),1), $P:$P, "&lt;="&amp;EOMONTH(P1132,0))&gt;10), _xlfn.TEXTJOIN(", ", TRUE, _xlfn._xlws.FILTER($R:$R, ($C:$C=C1132) * ($P:$P&gt;=DATE(YEAR(P1132),MONTH(P1132),1)) * ($P:$P&lt;=EOMONTH(P1132,0)))), "")</f>
        <v/>
      </c>
      <c r="Y1132" t="str" cm="1">
        <f t="array" ref="Y1132">IF(AND(P1132&lt;&gt;"", P1132&gt;=DATE(YEAR(P1132),MONTH(P1132),1), SUMIFS($K:$K, $C:$C, C1132, $P:$P, "&gt;="&amp;DATE(YEAR(P1132),MONTH(P1132),1), $P:$P, "&lt;="&amp;EOMONTH(P1132,0))&gt;10), _xlfn.TEXTJOIN(", ", TRUE, _xlfn._xlws.FILTER($S:$S, ($C:$C=C1132) * ($P:$P&gt;=DATE(YEAR(P1132),MONTH(P1132),1)) * ($P:$P&lt;=EOMONTH(P1132,0)))), "")</f>
        <v/>
      </c>
    </row>
    <row r="1133" spans="1:25" x14ac:dyDescent="0.25">
      <c r="A1133" s="83">
        <v>1126</v>
      </c>
      <c r="B1133" s="111" t="s">
        <v>26038</v>
      </c>
      <c r="C1133" s="159" t="str">
        <f>_xlfn.XLOOKUP(D1133,[1]!Data[CEDULA],[1]!Data[Nombre Completo],"No Existe",0,1)</f>
        <v>JUAN PABLO HURTADO AMAYA</v>
      </c>
      <c r="D1133" s="164">
        <v>1193411927</v>
      </c>
      <c r="E1133" s="141">
        <f>IFERROR(_xlfn.NUMBERVALUE(Data[[#This Row],[CEDULA ]],",","."),_xlfn.NUMBERVALUE(Data[[#This Row],[CEDULA ]],".",","))</f>
        <v>1193411927</v>
      </c>
      <c r="F1133" s="111" t="str">
        <f>_xlfn.XLOOKUP(E1133,[1]!Data[CEDULA],[1]!Data[CARGO],"No Existe",0,1)</f>
        <v>AYUDANTE COCINA</v>
      </c>
      <c r="G1133" s="111" t="str">
        <f>_xlfn.XLOOKUP(E1133,[1]!Data[CEDULA],[1]!Data[EMPRESA DONDE PRESTA SERVICIO],"No Existe",0,1)</f>
        <v>COMFAMILIAR ATLANTICO</v>
      </c>
      <c r="H1133" s="112" t="str">
        <f>_xlfn.XLOOKUP(E1133,[1]!Data[CEDULA],[1]!Data[UBICACIÓN],"No Existe",0,1)</f>
        <v>SEDE CARIBE MERCADEO</v>
      </c>
      <c r="I1133" s="111" t="s">
        <v>25912</v>
      </c>
      <c r="J1133" s="111" t="str">
        <f>UPPER(TEXT(Data[[#This Row],[F. INICIO]],"mmmm"))</f>
        <v>DICIEMBRE</v>
      </c>
      <c r="K1133" s="111">
        <v>2</v>
      </c>
      <c r="L1133" s="111" t="s">
        <v>5</v>
      </c>
      <c r="M1133" s="111" t="s">
        <v>25630</v>
      </c>
      <c r="N1133" s="141" t="str">
        <f>_xlfn.XLOOKUP(D1133,[1]!Data[CEDULA],[1]!Data[EPS/SURA],"No Existe",0,1)</f>
        <v>EPS/SURA</v>
      </c>
      <c r="O1133" s="96">
        <f>YEAR(Data[[#This Row],[F. INICIO]])</f>
        <v>2024</v>
      </c>
      <c r="P1133" s="114">
        <v>45653</v>
      </c>
      <c r="Q1133" s="114">
        <v>45654</v>
      </c>
      <c r="R1133" s="111" t="s">
        <v>8939</v>
      </c>
      <c r="S1133" s="99" t="str">
        <f>IF(Data[[#This Row],[TIPO DE INCAPACIDAD]]="LICENCIA DE PATERNIDAD","Licencia de paternidad",IF(Data[[#This Row],[TIPO DE INCAPACIDAD]]="LICENCIA DE LUTO","Licencia de Luto",_xlfn.IFNA(VLOOKUP(R1133,'CIE-10 PARA RIPS'!$A$6:B14298,2,0),"No especificado")))</f>
        <v>Rinofaringitis aguda [resfriado comun]</v>
      </c>
      <c r="T1133" t="str">
        <f>IF(P1133&lt;&gt;"", IF(P1133&gt;0, IF(P1133&lt;=DATE(YEAR(P1133),MONTH(P1133),DAY(P1133)), IF(P1133&gt;=DATE(YEAR(P1133),MONTH(P1133),1), IF(K1133&gt;10, C1133, IF(SUMIFS($K:$K, $C:$C, C1133, $P:$P, "&gt;="&amp;DATE(YEAR(P1133),MONTH(P1133),1), $P:$P, "&lt;="&amp;EOMONTH(P1133,0))&gt;10, C1133, "")), ""))), "")</f>
        <v/>
      </c>
      <c r="U1133" t="str">
        <f>IF(AND(P1133&lt;&gt;"", P1133&gt;=DATE(YEAR(P1133),MONTH(P1133),1), SUMIFS($K:$K, $C:$C, C1133, $P:$P, "&gt;="&amp;DATE(YEAR(P1133),MONTH(P1133),1), $P:$P, "&lt;="&amp;EOMONTH(P1133,0))&gt;10), K1133, "")</f>
        <v/>
      </c>
      <c r="V1133" t="str">
        <f>IF(AND(P1133&lt;&gt;"", P1133&gt;=DATE(YEAR(P1133),MONTH(P1133),1), SUMIFS($K:$K, $C:$C, C1133, $P:$P, "&gt;="&amp;DATE(YEAR(P1133),MONTH(P1133),1), $P:$P, "&lt;="&amp;EOMONTH(P1133,0))&gt;10), YEAR(P1133), "")</f>
        <v/>
      </c>
      <c r="W1133" t="str">
        <f>IF(AND(P1133&lt;&gt;"", P1133&gt;=DATE(YEAR(P1133),MONTH(P1133),1), SUMIFS($K:$K, $C:$C, C1133, $P:$P, "&gt;="&amp;DATE(YEAR(P1133),MONTH(P1133),1), $P:$P, "&lt;="&amp;EOMONTH(P1133,0))&gt;10), TEXT(P1133, "MMMM"), "")</f>
        <v/>
      </c>
      <c r="X1133" t="str" cm="1">
        <f t="array" ref="X1133">IF(AND(P1133&lt;&gt;"", P1133&gt;=DATE(YEAR(P1133),MONTH(P1133),1), SUMIFS($K:$K, $C:$C, C1133, $P:$P, "&gt;="&amp;DATE(YEAR(P1133),MONTH(P1133),1), $P:$P, "&lt;="&amp;EOMONTH(P1133,0))&gt;10), _xlfn.TEXTJOIN(", ", TRUE, _xlfn._xlws.FILTER($R:$R, ($C:$C=C1133) * ($P:$P&gt;=DATE(YEAR(P1133),MONTH(P1133),1)) * ($P:$P&lt;=EOMONTH(P1133,0)))), "")</f>
        <v/>
      </c>
      <c r="Y1133" t="str" cm="1">
        <f t="array" ref="Y1133">IF(AND(P1133&lt;&gt;"", P1133&gt;=DATE(YEAR(P1133),MONTH(P1133),1), SUMIFS($K:$K, $C:$C, C1133, $P:$P, "&gt;="&amp;DATE(YEAR(P1133),MONTH(P1133),1), $P:$P, "&lt;="&amp;EOMONTH(P1133,0))&gt;10), _xlfn.TEXTJOIN(", ", TRUE, _xlfn._xlws.FILTER($S:$S, ($C:$C=C1133) * ($P:$P&gt;=DATE(YEAR(P1133),MONTH(P1133),1)) * ($P:$P&lt;=EOMONTH(P1133,0)))), "")</f>
        <v/>
      </c>
    </row>
    <row r="1134" spans="1:25" ht="30" x14ac:dyDescent="0.25">
      <c r="A1134" s="83">
        <v>1127</v>
      </c>
      <c r="B1134" s="111" t="s">
        <v>26038</v>
      </c>
      <c r="C1134" s="159" t="str">
        <f>_xlfn.XLOOKUP(D1134,[1]!Data[CEDULA],[1]!Data[Nombre Completo],"No Existe",0,1)</f>
        <v>LUIS MARIO MOLINA ARTETA</v>
      </c>
      <c r="D1134" s="164">
        <v>1007129126</v>
      </c>
      <c r="E1134" s="141">
        <f>IFERROR(_xlfn.NUMBERVALUE(Data[[#This Row],[CEDULA ]],",","."),_xlfn.NUMBERVALUE(Data[[#This Row],[CEDULA ]],".",","))</f>
        <v>1007129126</v>
      </c>
      <c r="F1134" s="111" t="str">
        <f>_xlfn.XLOOKUP(E1134,[1]!Data[CEDULA],[1]!Data[CARGO],"No Existe",0,1)</f>
        <v>SUPERNUMERARIO(A)</v>
      </c>
      <c r="G1134" s="111" t="str">
        <f>_xlfn.XLOOKUP(E1134,[1]!Data[CEDULA],[1]!Data[EMPRESA DONDE PRESTA SERVICIO],"No Existe",0,1)</f>
        <v>COMFAMILIAR ATLANTICO</v>
      </c>
      <c r="H1134" s="112" t="str">
        <f>_xlfn.XLOOKUP(E1134,[1]!Data[CEDULA],[1]!Data[UBICACIÓN],"No Existe",0,1)</f>
        <v>CENTRO RECREACIONAL TURIPANA</v>
      </c>
      <c r="I1134" s="111" t="s">
        <v>25912</v>
      </c>
      <c r="J1134" s="111" t="str">
        <f>UPPER(TEXT(Data[[#This Row],[F. INICIO]],"mmmm"))</f>
        <v>DICIEMBRE</v>
      </c>
      <c r="K1134" s="111">
        <v>4</v>
      </c>
      <c r="L1134" s="111" t="s">
        <v>5</v>
      </c>
      <c r="M1134" s="111" t="s">
        <v>25630</v>
      </c>
      <c r="N1134" s="141" t="str">
        <f>_xlfn.XLOOKUP(D1134,[1]!Data[CEDULA],[1]!Data[EPS/SURA],"No Existe",0,1)</f>
        <v>MUTUALSER</v>
      </c>
      <c r="O1134" s="96">
        <f>YEAR(Data[[#This Row],[F. INICIO]])</f>
        <v>2024</v>
      </c>
      <c r="P1134" s="114">
        <v>45639</v>
      </c>
      <c r="Q1134" s="114">
        <v>45642</v>
      </c>
      <c r="R1134" s="111" t="s">
        <v>8649</v>
      </c>
      <c r="S1134" s="99" t="str">
        <f>IF(Data[[#This Row],[TIPO DE INCAPACIDAD]]="LICENCIA DE PATERNIDAD","Licencia de paternidad",IF(Data[[#This Row],[TIPO DE INCAPACIDAD]]="LICENCIA DE LUTO","Licencia de Luto",_xlfn.IFNA(VLOOKUP(R1134,'CIE-10 PARA RIPS'!$A$6:B14299,2,0),"No especificado")))</f>
        <v>Perdida de dientes debida a accidente, extraccion o enfermedad periodontal local</v>
      </c>
      <c r="T1134" t="str">
        <f>IF(P1134&lt;&gt;"", IF(P1134&gt;0, IF(P1134&lt;=DATE(YEAR(P1134),MONTH(P1134),DAY(P1134)), IF(P1134&gt;=DATE(YEAR(P1134),MONTH(P1134),1), IF(K1134&gt;10, C1134, IF(SUMIFS($K:$K, $C:$C, C1134, $P:$P, "&gt;="&amp;DATE(YEAR(P1134),MONTH(P1134),1), $P:$P, "&lt;="&amp;EOMONTH(P1134,0))&gt;10, C1134, "")), ""))), "")</f>
        <v/>
      </c>
      <c r="U1134" t="str">
        <f>IF(AND(P1134&lt;&gt;"", P1134&gt;=DATE(YEAR(P1134),MONTH(P1134),1), SUMIFS($K:$K, $C:$C, C1134, $P:$P, "&gt;="&amp;DATE(YEAR(P1134),MONTH(P1134),1), $P:$P, "&lt;="&amp;EOMONTH(P1134,0))&gt;10), K1134, "")</f>
        <v/>
      </c>
      <c r="V1134" t="str">
        <f>IF(AND(P1134&lt;&gt;"", P1134&gt;=DATE(YEAR(P1134),MONTH(P1134),1), SUMIFS($K:$K, $C:$C, C1134, $P:$P, "&gt;="&amp;DATE(YEAR(P1134),MONTH(P1134),1), $P:$P, "&lt;="&amp;EOMONTH(P1134,0))&gt;10), YEAR(P1134), "")</f>
        <v/>
      </c>
      <c r="W1134" t="str">
        <f>IF(AND(P1134&lt;&gt;"", P1134&gt;=DATE(YEAR(P1134),MONTH(P1134),1), SUMIFS($K:$K, $C:$C, C1134, $P:$P, "&gt;="&amp;DATE(YEAR(P1134),MONTH(P1134),1), $P:$P, "&lt;="&amp;EOMONTH(P1134,0))&gt;10), TEXT(P1134, "MMMM"), "")</f>
        <v/>
      </c>
      <c r="X1134" t="str" cm="1">
        <f t="array" ref="X1134">IF(AND(P1134&lt;&gt;"", P1134&gt;=DATE(YEAR(P1134),MONTH(P1134),1), SUMIFS($K:$K, $C:$C, C1134, $P:$P, "&gt;="&amp;DATE(YEAR(P1134),MONTH(P1134),1), $P:$P, "&lt;="&amp;EOMONTH(P1134,0))&gt;10), _xlfn.TEXTJOIN(", ", TRUE, _xlfn._xlws.FILTER($R:$R, ($C:$C=C1134) * ($P:$P&gt;=DATE(YEAR(P1134),MONTH(P1134),1)) * ($P:$P&lt;=EOMONTH(P1134,0)))), "")</f>
        <v/>
      </c>
      <c r="Y1134" t="str" cm="1">
        <f t="array" ref="Y1134">IF(AND(P1134&lt;&gt;"", P1134&gt;=DATE(YEAR(P1134),MONTH(P1134),1), SUMIFS($K:$K, $C:$C, C1134, $P:$P, "&gt;="&amp;DATE(YEAR(P1134),MONTH(P1134),1), $P:$P, "&lt;="&amp;EOMONTH(P1134,0))&gt;10), _xlfn.TEXTJOIN(", ", TRUE, _xlfn._xlws.FILTER($S:$S, ($C:$C=C1134) * ($P:$P&gt;=DATE(YEAR(P1134),MONTH(P1134),1)) * ($P:$P&lt;=EOMONTH(P1134,0)))), "")</f>
        <v/>
      </c>
    </row>
    <row r="1135" spans="1:25" x14ac:dyDescent="0.25">
      <c r="A1135" s="83">
        <v>1128</v>
      </c>
      <c r="B1135" s="111" t="s">
        <v>26038</v>
      </c>
      <c r="C1135" s="159" t="str">
        <f>_xlfn.XLOOKUP(D1135,[1]!Data[CEDULA],[1]!Data[Nombre Completo],"No Existe",0,1)</f>
        <v>PEDRO LUIS MACIAS VERGARA</v>
      </c>
      <c r="D1135" s="164">
        <v>1044434524</v>
      </c>
      <c r="E1135" s="141">
        <f>IFERROR(_xlfn.NUMBERVALUE(Data[[#This Row],[CEDULA ]],",","."),_xlfn.NUMBERVALUE(Data[[#This Row],[CEDULA ]],".",","))</f>
        <v>1044434524</v>
      </c>
      <c r="F1135" s="111" t="str">
        <f>_xlfn.XLOOKUP(E1135,[1]!Data[CEDULA],[1]!Data[CARGO],"No Existe",0,1)</f>
        <v>AYUDANTE COCINA</v>
      </c>
      <c r="G1135" s="111" t="str">
        <f>_xlfn.XLOOKUP(E1135,[1]!Data[CEDULA],[1]!Data[EMPRESA DONDE PRESTA SERVICIO],"No Existe",0,1)</f>
        <v>COMFAMILIAR ATLANTICO</v>
      </c>
      <c r="H1135" s="112" t="str">
        <f>_xlfn.XLOOKUP(E1135,[1]!Data[CEDULA],[1]!Data[UBICACIÓN],"No Existe",0,1)</f>
        <v>SEDE CARIBE MERCADEO</v>
      </c>
      <c r="I1135" s="111" t="s">
        <v>25912</v>
      </c>
      <c r="J1135" s="111" t="str">
        <f>UPPER(TEXT(Data[[#This Row],[F. INICIO]],"mmmm"))</f>
        <v>DICIEMBRE</v>
      </c>
      <c r="K1135" s="111">
        <v>1</v>
      </c>
      <c r="L1135" s="111" t="s">
        <v>5</v>
      </c>
      <c r="M1135" s="111" t="s">
        <v>25630</v>
      </c>
      <c r="N1135" s="141" t="str">
        <f>_xlfn.XLOOKUP(D1135,[1]!Data[CEDULA],[1]!Data[EPS/SURA],"No Existe",0,1)</f>
        <v>EPS/SURA</v>
      </c>
      <c r="O1135" s="96">
        <f>YEAR(Data[[#This Row],[F. INICIO]])</f>
        <v>2024</v>
      </c>
      <c r="P1135" s="114">
        <v>45644</v>
      </c>
      <c r="Q1135" s="114">
        <v>45644</v>
      </c>
      <c r="R1135" s="111" t="s">
        <v>55</v>
      </c>
      <c r="S1135" s="99" t="str">
        <f>IF(Data[[#This Row],[TIPO DE INCAPACIDAD]]="LICENCIA DE PATERNIDAD","Licencia de paternidad",IF(Data[[#This Row],[TIPO DE INCAPACIDAD]]="LICENCIA DE LUTO","Licencia de Luto",_xlfn.IFNA(VLOOKUP(R1135,'CIE-10 PARA RIPS'!$A$6:B14300,2,0),"No especificado")))</f>
        <v>Gastritis, no especificada</v>
      </c>
      <c r="T1135" t="str">
        <f>IF(P1135&lt;&gt;"", IF(P1135&gt;0, IF(P1135&lt;=DATE(YEAR(P1135),MONTH(P1135),DAY(P1135)), IF(P1135&gt;=DATE(YEAR(P1135),MONTH(P1135),1), IF(K1135&gt;10, C1135, IF(SUMIFS($K:$K, $C:$C, C1135, $P:$P, "&gt;="&amp;DATE(YEAR(P1135),MONTH(P1135),1), $P:$P, "&lt;="&amp;EOMONTH(P1135,0))&gt;10, C1135, "")), ""))), "")</f>
        <v/>
      </c>
      <c r="U1135" t="str">
        <f>IF(AND(P1135&lt;&gt;"", P1135&gt;=DATE(YEAR(P1135),MONTH(P1135),1), SUMIFS($K:$K, $C:$C, C1135, $P:$P, "&gt;="&amp;DATE(YEAR(P1135),MONTH(P1135),1), $P:$P, "&lt;="&amp;EOMONTH(P1135,0))&gt;10), K1135, "")</f>
        <v/>
      </c>
      <c r="V1135" t="str">
        <f>IF(AND(P1135&lt;&gt;"", P1135&gt;=DATE(YEAR(P1135),MONTH(P1135),1), SUMIFS($K:$K, $C:$C, C1135, $P:$P, "&gt;="&amp;DATE(YEAR(P1135),MONTH(P1135),1), $P:$P, "&lt;="&amp;EOMONTH(P1135,0))&gt;10), YEAR(P1135), "")</f>
        <v/>
      </c>
      <c r="W1135" t="str">
        <f>IF(AND(P1135&lt;&gt;"", P1135&gt;=DATE(YEAR(P1135),MONTH(P1135),1), SUMIFS($K:$K, $C:$C, C1135, $P:$P, "&gt;="&amp;DATE(YEAR(P1135),MONTH(P1135),1), $P:$P, "&lt;="&amp;EOMONTH(P1135,0))&gt;10), TEXT(P1135, "MMMM"), "")</f>
        <v/>
      </c>
      <c r="X1135" t="str" cm="1">
        <f t="array" ref="X1135">IF(AND(P1135&lt;&gt;"", P1135&gt;=DATE(YEAR(P1135),MONTH(P1135),1), SUMIFS($K:$K, $C:$C, C1135, $P:$P, "&gt;="&amp;DATE(YEAR(P1135),MONTH(P1135),1), $P:$P, "&lt;="&amp;EOMONTH(P1135,0))&gt;10), _xlfn.TEXTJOIN(", ", TRUE, _xlfn._xlws.FILTER($R:$R, ($C:$C=C1135) * ($P:$P&gt;=DATE(YEAR(P1135),MONTH(P1135),1)) * ($P:$P&lt;=EOMONTH(P1135,0)))), "")</f>
        <v/>
      </c>
      <c r="Y1135" t="str" cm="1">
        <f t="array" ref="Y1135">IF(AND(P1135&lt;&gt;"", P1135&gt;=DATE(YEAR(P1135),MONTH(P1135),1), SUMIFS($K:$K, $C:$C, C1135, $P:$P, "&gt;="&amp;DATE(YEAR(P1135),MONTH(P1135),1), $P:$P, "&lt;="&amp;EOMONTH(P1135,0))&gt;10), _xlfn.TEXTJOIN(", ", TRUE, _xlfn._xlws.FILTER($S:$S, ($C:$C=C1135) * ($P:$P&gt;=DATE(YEAR(P1135),MONTH(P1135),1)) * ($P:$P&lt;=EOMONTH(P1135,0)))), "")</f>
        <v/>
      </c>
    </row>
    <row r="1136" spans="1:25" x14ac:dyDescent="0.25">
      <c r="A1136" s="83">
        <v>1129</v>
      </c>
      <c r="B1136" s="111" t="s">
        <v>26038</v>
      </c>
      <c r="C1136" s="159" t="str">
        <f>_xlfn.XLOOKUP(D1136,[1]!Data[CEDULA],[1]!Data[Nombre Completo],"No Existe",0,1)</f>
        <v>JESICA PAOLA CAMPO CHAMORRO</v>
      </c>
      <c r="D1136" s="164">
        <v>1005649208</v>
      </c>
      <c r="E1136" s="141">
        <f>IFERROR(_xlfn.NUMBERVALUE(Data[[#This Row],[CEDULA ]],",","."),_xlfn.NUMBERVALUE(Data[[#This Row],[CEDULA ]],".",","))</f>
        <v>1005649208</v>
      </c>
      <c r="F1136" s="111" t="str">
        <f>_xlfn.XLOOKUP(E1136,[1]!Data[CEDULA],[1]!Data[CARGO],"No Existe",0,1)</f>
        <v>SUPERNUMERARIO(A)</v>
      </c>
      <c r="G1136" s="111" t="str">
        <f>_xlfn.XLOOKUP(E1136,[1]!Data[CEDULA],[1]!Data[EMPRESA DONDE PRESTA SERVICIO],"No Existe",0,1)</f>
        <v>COMFAMILIAR ATLANTICO</v>
      </c>
      <c r="H1136" s="112" t="str">
        <f>_xlfn.XLOOKUP(E1136,[1]!Data[CEDULA],[1]!Data[UBICACIÓN],"No Existe",0,1)</f>
        <v>SEDE CARIBE</v>
      </c>
      <c r="I1136" s="111" t="s">
        <v>25911</v>
      </c>
      <c r="J1136" s="111" t="str">
        <f>UPPER(TEXT(Data[[#This Row],[F. INICIO]],"mmmm"))</f>
        <v>MAYO</v>
      </c>
      <c r="K1136" s="111">
        <v>2</v>
      </c>
      <c r="L1136" s="111" t="s">
        <v>5</v>
      </c>
      <c r="M1136" s="111" t="s">
        <v>25630</v>
      </c>
      <c r="N1136" s="141" t="str">
        <f>_xlfn.XLOOKUP(D1136,[1]!Data[CEDULA],[1]!Data[EPS/SURA],"No Existe",0,1)</f>
        <v>SALUD TOTAL</v>
      </c>
      <c r="O1136" s="96">
        <f>YEAR(Data[[#This Row],[F. INICIO]])</f>
        <v>2024</v>
      </c>
      <c r="P1136" s="114">
        <v>45442</v>
      </c>
      <c r="Q1136" s="114">
        <v>45443</v>
      </c>
      <c r="R1136" s="111" t="s">
        <v>12371</v>
      </c>
      <c r="S1136" s="99" t="str">
        <f>IF(Data[[#This Row],[TIPO DE INCAPACIDAD]]="LICENCIA DE PATERNIDAD","Licencia de paternidad",IF(Data[[#This Row],[TIPO DE INCAPACIDAD]]="LICENCIA DE LUTO","Licencia de Luto",_xlfn.IFNA(VLOOKUP(R1136,'CIE-10 PARA RIPS'!$A$6:B14301,2,0),"No especificado")))</f>
        <v>Otras enteritis virales</v>
      </c>
      <c r="T1136" t="str">
        <f>IF(P1136&lt;&gt;"", IF(P1136&gt;0, IF(P1136&lt;=DATE(YEAR(P1136),MONTH(P1136),DAY(P1136)), IF(P1136&gt;=DATE(YEAR(P1136),MONTH(P1136),1), IF(K1136&gt;10, C1136, IF(SUMIFS($K:$K, $C:$C, C1136, $P:$P, "&gt;="&amp;DATE(YEAR(P1136),MONTH(P1136),1), $P:$P, "&lt;="&amp;EOMONTH(P1136,0))&gt;10, C1136, "")), ""))), "")</f>
        <v/>
      </c>
      <c r="U1136" t="str">
        <f>IF(AND(P1136&lt;&gt;"", P1136&gt;=DATE(YEAR(P1136),MONTH(P1136),1), SUMIFS($K:$K, $C:$C, C1136, $P:$P, "&gt;="&amp;DATE(YEAR(P1136),MONTH(P1136),1), $P:$P, "&lt;="&amp;EOMONTH(P1136,0))&gt;10), K1136, "")</f>
        <v/>
      </c>
      <c r="V1136" t="str">
        <f>IF(AND(P1136&lt;&gt;"", P1136&gt;=DATE(YEAR(P1136),MONTH(P1136),1), SUMIFS($K:$K, $C:$C, C1136, $P:$P, "&gt;="&amp;DATE(YEAR(P1136),MONTH(P1136),1), $P:$P, "&lt;="&amp;EOMONTH(P1136,0))&gt;10), YEAR(P1136), "")</f>
        <v/>
      </c>
      <c r="W1136" t="str">
        <f>IF(AND(P1136&lt;&gt;"", P1136&gt;=DATE(YEAR(P1136),MONTH(P1136),1), SUMIFS($K:$K, $C:$C, C1136, $P:$P, "&gt;="&amp;DATE(YEAR(P1136),MONTH(P1136),1), $P:$P, "&lt;="&amp;EOMONTH(P1136,0))&gt;10), TEXT(P1136, "MMMM"), "")</f>
        <v/>
      </c>
      <c r="X1136" t="str" cm="1">
        <f t="array" ref="X1136">IF(AND(P1136&lt;&gt;"", P1136&gt;=DATE(YEAR(P1136),MONTH(P1136),1), SUMIFS($K:$K, $C:$C, C1136, $P:$P, "&gt;="&amp;DATE(YEAR(P1136),MONTH(P1136),1), $P:$P, "&lt;="&amp;EOMONTH(P1136,0))&gt;10), _xlfn.TEXTJOIN(", ", TRUE, _xlfn._xlws.FILTER($R:$R, ($C:$C=C1136) * ($P:$P&gt;=DATE(YEAR(P1136),MONTH(P1136),1)) * ($P:$P&lt;=EOMONTH(P1136,0)))), "")</f>
        <v/>
      </c>
      <c r="Y1136" t="str" cm="1">
        <f t="array" ref="Y1136">IF(AND(P1136&lt;&gt;"", P1136&gt;=DATE(YEAR(P1136),MONTH(P1136),1), SUMIFS($K:$K, $C:$C, C1136, $P:$P, "&gt;="&amp;DATE(YEAR(P1136),MONTH(P1136),1), $P:$P, "&lt;="&amp;EOMONTH(P1136,0))&gt;10), _xlfn.TEXTJOIN(", ", TRUE, _xlfn._xlws.FILTER($S:$S, ($C:$C=C1136) * ($P:$P&gt;=DATE(YEAR(P1136),MONTH(P1136),1)) * ($P:$P&lt;=EOMONTH(P1136,0)))), "")</f>
        <v/>
      </c>
    </row>
    <row r="1137" spans="1:25" x14ac:dyDescent="0.25">
      <c r="A1137" s="83">
        <v>1130</v>
      </c>
      <c r="B1137" s="111" t="s">
        <v>26038</v>
      </c>
      <c r="C1137" s="159" t="str">
        <f>_xlfn.XLOOKUP(D1137,[1]!Data[CEDULA],[1]!Data[Nombre Completo],"No Existe",0,1)</f>
        <v>NICK  MEDRANO VERGARA</v>
      </c>
      <c r="D1137" s="164">
        <v>1143268971</v>
      </c>
      <c r="E1137" s="141">
        <f>IFERROR(_xlfn.NUMBERVALUE(Data[[#This Row],[CEDULA ]],",","."),_xlfn.NUMBERVALUE(Data[[#This Row],[CEDULA ]],".",","))</f>
        <v>1143268971</v>
      </c>
      <c r="F1137" s="111" t="str">
        <f>_xlfn.XLOOKUP(E1137,[1]!Data[CEDULA],[1]!Data[CARGO],"No Existe",0,1)</f>
        <v>SUPERNUMERARIO(A)</v>
      </c>
      <c r="G1137" s="111" t="str">
        <f>_xlfn.XLOOKUP(E1137,[1]!Data[CEDULA],[1]!Data[EMPRESA DONDE PRESTA SERVICIO],"No Existe",0,1)</f>
        <v>COMFAMILIAR ATLANTICO</v>
      </c>
      <c r="H1137" s="112" t="str">
        <f>_xlfn.XLOOKUP(E1137,[1]!Data[CEDULA],[1]!Data[UBICACIÓN],"No Existe",0,1)</f>
        <v>SEDE CARIBE</v>
      </c>
      <c r="I1137" s="111" t="s">
        <v>25912</v>
      </c>
      <c r="J1137" s="111" t="str">
        <f>UPPER(TEXT(Data[[#This Row],[F. INICIO]],"mmmm"))</f>
        <v>JUNIO</v>
      </c>
      <c r="K1137" s="111">
        <v>2</v>
      </c>
      <c r="L1137" s="111" t="s">
        <v>5</v>
      </c>
      <c r="M1137" s="111" t="s">
        <v>25630</v>
      </c>
      <c r="N1137" s="141" t="str">
        <f>_xlfn.XLOOKUP(D1137,[1]!Data[CEDULA],[1]!Data[EPS/SURA],"No Existe",0,1)</f>
        <v>EPS/SURA</v>
      </c>
      <c r="O1137" s="96">
        <f>YEAR(Data[[#This Row],[F. INICIO]])</f>
        <v>2024</v>
      </c>
      <c r="P1137" s="114">
        <v>45447</v>
      </c>
      <c r="Q1137" s="114">
        <v>45448</v>
      </c>
      <c r="R1137" s="111" t="s">
        <v>106</v>
      </c>
      <c r="S1137" s="99" t="str">
        <f>IF(Data[[#This Row],[TIPO DE INCAPACIDAD]]="LICENCIA DE PATERNIDAD","Licencia de paternidad",IF(Data[[#This Row],[TIPO DE INCAPACIDAD]]="LICENCIA DE LUTO","Licencia de Luto",_xlfn.IFNA(VLOOKUP(R1137,'CIE-10 PARA RIPS'!$A$6:B14302,2,0),"No especificado")))</f>
        <v>Esguinces y torceduras del tobillo</v>
      </c>
      <c r="T1137" t="str">
        <f>IF(P1137&lt;&gt;"", IF(P1137&gt;0, IF(P1137&lt;=DATE(YEAR(P1137),MONTH(P1137),DAY(P1137)), IF(P1137&gt;=DATE(YEAR(P1137),MONTH(P1137),1), IF(K1137&gt;10, C1137, IF(SUMIFS($K:$K, $C:$C, C1137, $P:$P, "&gt;="&amp;DATE(YEAR(P1137),MONTH(P1137),1), $P:$P, "&lt;="&amp;EOMONTH(P1137,0))&gt;10, C1137, "")), ""))), "")</f>
        <v/>
      </c>
      <c r="U1137" t="str">
        <f>IF(AND(P1137&lt;&gt;"", P1137&gt;=DATE(YEAR(P1137),MONTH(P1137),1), SUMIFS($K:$K, $C:$C, C1137, $P:$P, "&gt;="&amp;DATE(YEAR(P1137),MONTH(P1137),1), $P:$P, "&lt;="&amp;EOMONTH(P1137,0))&gt;10), K1137, "")</f>
        <v/>
      </c>
      <c r="V1137" t="str">
        <f>IF(AND(P1137&lt;&gt;"", P1137&gt;=DATE(YEAR(P1137),MONTH(P1137),1), SUMIFS($K:$K, $C:$C, C1137, $P:$P, "&gt;="&amp;DATE(YEAR(P1137),MONTH(P1137),1), $P:$P, "&lt;="&amp;EOMONTH(P1137,0))&gt;10), YEAR(P1137), "")</f>
        <v/>
      </c>
      <c r="W1137" t="str">
        <f>IF(AND(P1137&lt;&gt;"", P1137&gt;=DATE(YEAR(P1137),MONTH(P1137),1), SUMIFS($K:$K, $C:$C, C1137, $P:$P, "&gt;="&amp;DATE(YEAR(P1137),MONTH(P1137),1), $P:$P, "&lt;="&amp;EOMONTH(P1137,0))&gt;10), TEXT(P1137, "MMMM"), "")</f>
        <v/>
      </c>
      <c r="X1137" t="str" cm="1">
        <f t="array" ref="X1137">IF(AND(P1137&lt;&gt;"", P1137&gt;=DATE(YEAR(P1137),MONTH(P1137),1), SUMIFS($K:$K, $C:$C, C1137, $P:$P, "&gt;="&amp;DATE(YEAR(P1137),MONTH(P1137),1), $P:$P, "&lt;="&amp;EOMONTH(P1137,0))&gt;10), _xlfn.TEXTJOIN(", ", TRUE, _xlfn._xlws.FILTER($R:$R, ($C:$C=C1137) * ($P:$P&gt;=DATE(YEAR(P1137),MONTH(P1137),1)) * ($P:$P&lt;=EOMONTH(P1137,0)))), "")</f>
        <v/>
      </c>
      <c r="Y1137" t="str" cm="1">
        <f t="array" ref="Y1137">IF(AND(P1137&lt;&gt;"", P1137&gt;=DATE(YEAR(P1137),MONTH(P1137),1), SUMIFS($K:$K, $C:$C, C1137, $P:$P, "&gt;="&amp;DATE(YEAR(P1137),MONTH(P1137),1), $P:$P, "&lt;="&amp;EOMONTH(P1137,0))&gt;10), _xlfn.TEXTJOIN(", ", TRUE, _xlfn._xlws.FILTER($S:$S, ($C:$C=C1137) * ($P:$P&gt;=DATE(YEAR(P1137),MONTH(P1137),1)) * ($P:$P&lt;=EOMONTH(P1137,0)))), "")</f>
        <v/>
      </c>
    </row>
    <row r="1138" spans="1:25" x14ac:dyDescent="0.25">
      <c r="A1138" s="83">
        <v>1131</v>
      </c>
      <c r="B1138" s="111" t="s">
        <v>26038</v>
      </c>
      <c r="C1138" s="159" t="str">
        <f>_xlfn.XLOOKUP(D1138,[1]!Data[CEDULA],[1]!Data[Nombre Completo],"No Existe",0,1)</f>
        <v>ROYBER ALBERTO ARRIETA RODRIGUEZ</v>
      </c>
      <c r="D1138" s="164">
        <v>1143427863</v>
      </c>
      <c r="E1138" s="141">
        <f>IFERROR(_xlfn.NUMBERVALUE(Data[[#This Row],[CEDULA ]],",","."),_xlfn.NUMBERVALUE(Data[[#This Row],[CEDULA ]],".",","))</f>
        <v>1143427863</v>
      </c>
      <c r="F1138" s="111" t="str">
        <f>_xlfn.XLOOKUP(E1138,[1]!Data[CEDULA],[1]!Data[CARGO],"No Existe",0,1)</f>
        <v>SUPERNUMERARIO(A)</v>
      </c>
      <c r="G1138" s="111" t="str">
        <f>_xlfn.XLOOKUP(E1138,[1]!Data[CEDULA],[1]!Data[EMPRESA DONDE PRESTA SERVICIO],"No Existe",0,1)</f>
        <v>COMFAMILIAR ATLANTICO</v>
      </c>
      <c r="H1138" s="112" t="str">
        <f>_xlfn.XLOOKUP(E1138,[1]!Data[CEDULA],[1]!Data[UBICACIÓN],"No Existe",0,1)</f>
        <v>PROGRAMAS RECREATIVOS</v>
      </c>
      <c r="I1138" s="111" t="s">
        <v>25912</v>
      </c>
      <c r="J1138" s="111" t="str">
        <f>UPPER(TEXT(Data[[#This Row],[F. INICIO]],"mmmm"))</f>
        <v>JULIO</v>
      </c>
      <c r="K1138" s="111">
        <v>10</v>
      </c>
      <c r="L1138" s="111" t="s">
        <v>5</v>
      </c>
      <c r="M1138" s="111" t="s">
        <v>25630</v>
      </c>
      <c r="N1138" s="141" t="str">
        <f>_xlfn.XLOOKUP(D1138,[1]!Data[CEDULA],[1]!Data[EPS/SURA],"No Existe",0,1)</f>
        <v>NUEVA E.P.S.</v>
      </c>
      <c r="O1138" s="96">
        <f>YEAR(Data[[#This Row],[F. INICIO]])</f>
        <v>2024</v>
      </c>
      <c r="P1138" s="114">
        <v>45486</v>
      </c>
      <c r="Q1138" s="114">
        <v>45495</v>
      </c>
      <c r="R1138" s="111" t="s">
        <v>106</v>
      </c>
      <c r="S1138" s="99" t="str">
        <f>IF(Data[[#This Row],[TIPO DE INCAPACIDAD]]="LICENCIA DE PATERNIDAD","Licencia de paternidad",IF(Data[[#This Row],[TIPO DE INCAPACIDAD]]="LICENCIA DE LUTO","Licencia de Luto",_xlfn.IFNA(VLOOKUP(R1138,'CIE-10 PARA RIPS'!$A$6:B14303,2,0),"No especificado")))</f>
        <v>Esguinces y torceduras del tobillo</v>
      </c>
      <c r="T1138" t="str">
        <f>IF(P1138&lt;&gt;"", IF(P1138&gt;0, IF(P1138&lt;=DATE(YEAR(P1138),MONTH(P1138),DAY(P1138)), IF(P1138&gt;=DATE(YEAR(P1138),MONTH(P1138),1), IF(K1138&gt;10, C1138, IF(SUMIFS($K:$K, $C:$C, C1138, $P:$P, "&gt;="&amp;DATE(YEAR(P1138),MONTH(P1138),1), $P:$P, "&lt;="&amp;EOMONTH(P1138,0))&gt;10, C1138, "")), ""))), "")</f>
        <v>ROYBER ALBERTO ARRIETA RODRIGUEZ</v>
      </c>
      <c r="U1138">
        <f>IF(AND(P1138&lt;&gt;"", P1138&gt;=DATE(YEAR(P1138),MONTH(P1138),1), SUMIFS($K:$K, $C:$C, C1138, $P:$P, "&gt;="&amp;DATE(YEAR(P1138),MONTH(P1138),1), $P:$P, "&lt;="&amp;EOMONTH(P1138,0))&gt;10), K1138, "")</f>
        <v>10</v>
      </c>
      <c r="V1138">
        <f>IF(AND(P1138&lt;&gt;"", P1138&gt;=DATE(YEAR(P1138),MONTH(P1138),1), SUMIFS($K:$K, $C:$C, C1138, $P:$P, "&gt;="&amp;DATE(YEAR(P1138),MONTH(P1138),1), $P:$P, "&lt;="&amp;EOMONTH(P1138,0))&gt;10), YEAR(P1138), "")</f>
        <v>2024</v>
      </c>
      <c r="W1138" t="str">
        <f>IF(AND(P1138&lt;&gt;"", P1138&gt;=DATE(YEAR(P1138),MONTH(P1138),1), SUMIFS($K:$K, $C:$C, C1138, $P:$P, "&gt;="&amp;DATE(YEAR(P1138),MONTH(P1138),1), $P:$P, "&lt;="&amp;EOMONTH(P1138,0))&gt;10), TEXT(P1138, "MMMM"), "")</f>
        <v>julio</v>
      </c>
      <c r="X1138" t="str" cm="1">
        <f t="array" ref="X1138">IF(AND(P1138&lt;&gt;"", P1138&gt;=DATE(YEAR(P1138),MONTH(P1138),1), SUMIFS($K:$K, $C:$C, C1138, $P:$P, "&gt;="&amp;DATE(YEAR(P1138),MONTH(P1138),1), $P:$P, "&lt;="&amp;EOMONTH(P1138,0))&gt;10), _xlfn.TEXTJOIN(", ", TRUE, _xlfn._xlws.FILTER($R:$R, ($C:$C=C1138) * ($P:$P&gt;=DATE(YEAR(P1138),MONTH(P1138),1)) * ($P:$P&lt;=EOMONTH(P1138,0)))), "")</f>
        <v>S934, S934</v>
      </c>
      <c r="Y1138" t="str" cm="1">
        <f t="array" ref="Y1138">IF(AND(P1138&lt;&gt;"", P1138&gt;=DATE(YEAR(P1138),MONTH(P1138),1), SUMIFS($K:$K, $C:$C, C1138, $P:$P, "&gt;="&amp;DATE(YEAR(P1138),MONTH(P1138),1), $P:$P, "&lt;="&amp;EOMONTH(P1138,0))&gt;10), _xlfn.TEXTJOIN(", ", TRUE, _xlfn._xlws.FILTER($S:$S, ($C:$C=C1138) * ($P:$P&gt;=DATE(YEAR(P1138),MONTH(P1138),1)) * ($P:$P&lt;=EOMONTH(P1138,0)))), "")</f>
        <v>Esguinces y torceduras del tobillo, Esguinces y torceduras del tobillo</v>
      </c>
    </row>
    <row r="1139" spans="1:25" x14ac:dyDescent="0.25">
      <c r="A1139" s="83">
        <v>1132</v>
      </c>
      <c r="B1139" s="111" t="s">
        <v>26038</v>
      </c>
      <c r="C1139" s="159" t="str">
        <f>_xlfn.XLOOKUP(D1139,[1]!Data[CEDULA],[1]!Data[Nombre Completo],"No Existe",0,1)</f>
        <v>JUAN CAMILO OSORIO PADILLA</v>
      </c>
      <c r="D1139" s="164">
        <v>1002011912</v>
      </c>
      <c r="E1139" s="141">
        <f>IFERROR(_xlfn.NUMBERVALUE(Data[[#This Row],[CEDULA ]],",","."),_xlfn.NUMBERVALUE(Data[[#This Row],[CEDULA ]],".",","))</f>
        <v>1002011912</v>
      </c>
      <c r="F1139" s="111" t="str">
        <f>_xlfn.XLOOKUP(E1139,[1]!Data[CEDULA],[1]!Data[CARGO],"No Existe",0,1)</f>
        <v>SUPERNUMERARIO(A)</v>
      </c>
      <c r="G1139" s="111" t="str">
        <f>_xlfn.XLOOKUP(E1139,[1]!Data[CEDULA],[1]!Data[EMPRESA DONDE PRESTA SERVICIO],"No Existe",0,1)</f>
        <v>COMFAMILIAR ATLANTICO</v>
      </c>
      <c r="H1139" s="112" t="str">
        <f>_xlfn.XLOOKUP(E1139,[1]!Data[CEDULA],[1]!Data[UBICACIÓN],"No Existe",0,1)</f>
        <v>CENTRO RECREACIONAL TURIPANA</v>
      </c>
      <c r="I1139" s="111" t="s">
        <v>25912</v>
      </c>
      <c r="J1139" s="111" t="str">
        <f>UPPER(TEXT(Data[[#This Row],[F. INICIO]],"mmmm"))</f>
        <v>DICIEMBRE</v>
      </c>
      <c r="K1139" s="111">
        <v>22</v>
      </c>
      <c r="L1139" s="111" t="s">
        <v>94</v>
      </c>
      <c r="M1139" s="97" t="s">
        <v>12770</v>
      </c>
      <c r="N1139" s="141" t="str">
        <f>_xlfn.XLOOKUP(D1139,[1]!Data[CEDULA],[1]!Data[EPS/SURA],"No Existe",0,1)</f>
        <v>EPS/SURA</v>
      </c>
      <c r="O1139" s="96">
        <f>YEAR(Data[[#This Row],[F. INICIO]])</f>
        <v>2024</v>
      </c>
      <c r="P1139" s="114">
        <v>45628</v>
      </c>
      <c r="Q1139" s="114">
        <v>45649</v>
      </c>
      <c r="R1139" s="111" t="s">
        <v>4932</v>
      </c>
      <c r="S1139" s="99" t="str">
        <f>IF(Data[[#This Row],[TIPO DE INCAPACIDAD]]="LICENCIA DE PATERNIDAD","Licencia de paternidad",IF(Data[[#This Row],[TIPO DE INCAPACIDAD]]="LICENCIA DE LUTO","Licencia de Luto",_xlfn.IFNA(VLOOKUP(R1139,'CIE-10 PARA RIPS'!$A$6:B14304,2,0),"No especificado")))</f>
        <v>Fractura de otros huesos metacarpianos</v>
      </c>
      <c r="T1139" t="str">
        <f>IF(P1139&lt;&gt;"", IF(P1139&gt;0, IF(P1139&lt;=DATE(YEAR(P1139),MONTH(P1139),DAY(P1139)), IF(P1139&gt;=DATE(YEAR(P1139),MONTH(P1139),1), IF(K1139&gt;10, C1139, IF(SUMIFS($K:$K, $C:$C, C1139, $P:$P, "&gt;="&amp;DATE(YEAR(P1139),MONTH(P1139),1), $P:$P, "&lt;="&amp;EOMONTH(P1139,0))&gt;10, C1139, "")), ""))), "")</f>
        <v>JUAN CAMILO OSORIO PADILLA</v>
      </c>
      <c r="U1139">
        <f>IF(AND(P1139&lt;&gt;"", P1139&gt;=DATE(YEAR(P1139),MONTH(P1139),1), SUMIFS($K:$K, $C:$C, C1139, $P:$P, "&gt;="&amp;DATE(YEAR(P1139),MONTH(P1139),1), $P:$P, "&lt;="&amp;EOMONTH(P1139,0))&gt;10), K1139, "")</f>
        <v>22</v>
      </c>
      <c r="V1139">
        <f>IF(AND(P1139&lt;&gt;"", P1139&gt;=DATE(YEAR(P1139),MONTH(P1139),1), SUMIFS($K:$K, $C:$C, C1139, $P:$P, "&gt;="&amp;DATE(YEAR(P1139),MONTH(P1139),1), $P:$P, "&lt;="&amp;EOMONTH(P1139,0))&gt;10), YEAR(P1139), "")</f>
        <v>2024</v>
      </c>
      <c r="W1139" t="str">
        <f>IF(AND(P1139&lt;&gt;"", P1139&gt;=DATE(YEAR(P1139),MONTH(P1139),1), SUMIFS($K:$K, $C:$C, C1139, $P:$P, "&gt;="&amp;DATE(YEAR(P1139),MONTH(P1139),1), $P:$P, "&lt;="&amp;EOMONTH(P1139,0))&gt;10), TEXT(P1139, "MMMM"), "")</f>
        <v>diciembre</v>
      </c>
      <c r="X1139" t="str" cm="1">
        <f t="array" ref="X1139">IF(AND(P1139&lt;&gt;"", P1139&gt;=DATE(YEAR(P1139),MONTH(P1139),1), SUMIFS($K:$K, $C:$C, C1139, $P:$P, "&gt;="&amp;DATE(YEAR(P1139),MONTH(P1139),1), $P:$P, "&lt;="&amp;EOMONTH(P1139,0))&gt;10), _xlfn.TEXTJOIN(", ", TRUE, _xlfn._xlws.FILTER($R:$R, ($C:$C=C1139) * ($P:$P&gt;=DATE(YEAR(P1139),MONTH(P1139),1)) * ($P:$P&lt;=EOMONTH(P1139,0)))), "")</f>
        <v>S623, S623</v>
      </c>
      <c r="Y1139" t="str" cm="1">
        <f t="array" ref="Y1139">IF(AND(P1139&lt;&gt;"", P1139&gt;=DATE(YEAR(P1139),MONTH(P1139),1), SUMIFS($K:$K, $C:$C, C1139, $P:$P, "&gt;="&amp;DATE(YEAR(P1139),MONTH(P1139),1), $P:$P, "&lt;="&amp;EOMONTH(P1139,0))&gt;10), _xlfn.TEXTJOIN(", ", TRUE, _xlfn._xlws.FILTER($S:$S, ($C:$C=C1139) * ($P:$P&gt;=DATE(YEAR(P1139),MONTH(P1139),1)) * ($P:$P&lt;=EOMONTH(P1139,0)))), "")</f>
        <v>Fractura de otros huesos metacarpianos, Fractura de otros huesos metacarpianos</v>
      </c>
    </row>
    <row r="1140" spans="1:25" x14ac:dyDescent="0.25">
      <c r="A1140" s="83">
        <v>1133</v>
      </c>
      <c r="B1140" s="111" t="s">
        <v>26038</v>
      </c>
      <c r="C1140" s="159" t="str">
        <f>_xlfn.XLOOKUP(D1140,[1]!Data[CEDULA],[1]!Data[Nombre Completo],"No Existe",0,1)</f>
        <v>MARLON JOSE MOLINA JIMENEZ</v>
      </c>
      <c r="D1140" s="164">
        <v>1044391841</v>
      </c>
      <c r="E1140" s="141">
        <f>IFERROR(_xlfn.NUMBERVALUE(Data[[#This Row],[CEDULA ]],",","."),_xlfn.NUMBERVALUE(Data[[#This Row],[CEDULA ]],".",","))</f>
        <v>1044391841</v>
      </c>
      <c r="F1140" s="111" t="str">
        <f>_xlfn.XLOOKUP(E1140,[1]!Data[CEDULA],[1]!Data[CARGO],"No Existe",0,1)</f>
        <v>SUPERNUMERARIO(A)</v>
      </c>
      <c r="G1140" s="111" t="str">
        <f>_xlfn.XLOOKUP(E1140,[1]!Data[CEDULA],[1]!Data[EMPRESA DONDE PRESTA SERVICIO],"No Existe",0,1)</f>
        <v>COMFAMILIAR ATLANTICO</v>
      </c>
      <c r="H1140" s="112" t="str">
        <f>_xlfn.XLOOKUP(E1140,[1]!Data[CEDULA],[1]!Data[UBICACIÓN],"No Existe",0,1)</f>
        <v>CENTRO RECREACIONAL TURIPANA</v>
      </c>
      <c r="I1140" s="111" t="s">
        <v>25912</v>
      </c>
      <c r="J1140" s="111" t="str">
        <f>UPPER(TEXT(Data[[#This Row],[F. INICIO]],"mmmm"))</f>
        <v>FEBRERO</v>
      </c>
      <c r="K1140" s="111">
        <v>2</v>
      </c>
      <c r="L1140" s="111" t="s">
        <v>5</v>
      </c>
      <c r="M1140" s="111" t="s">
        <v>25630</v>
      </c>
      <c r="N1140" s="141" t="str">
        <f>_xlfn.XLOOKUP(D1140,[1]!Data[CEDULA],[1]!Data[EPS/SURA],"No Existe",0,1)</f>
        <v>NUEVA E.P.S.</v>
      </c>
      <c r="O1140" s="96">
        <f>YEAR(Data[[#This Row],[F. INICIO]])</f>
        <v>2025</v>
      </c>
      <c r="P1140" s="114">
        <v>45691</v>
      </c>
      <c r="Q1140" s="114">
        <v>45692</v>
      </c>
      <c r="R1140" s="111" t="s">
        <v>7679</v>
      </c>
      <c r="S1140" s="99" t="str">
        <f>IF(Data[[#This Row],[TIPO DE INCAPACIDAD]]="LICENCIA DE PATERNIDAD","Licencia de paternidad",IF(Data[[#This Row],[TIPO DE INCAPACIDAD]]="LICENCIA DE LUTO","Licencia de Luto",_xlfn.IFNA(VLOOKUP(R1140,'CIE-10 PARA RIPS'!$A$6:B14305,2,0),"No especificado")))</f>
        <v>Dorsalgia, no especificada</v>
      </c>
      <c r="T1140" t="str">
        <f>IF(P1140&lt;&gt;"", IF(P1140&gt;0, IF(P1140&lt;=DATE(YEAR(P1140),MONTH(P1140),DAY(P1140)), IF(P1140&gt;=DATE(YEAR(P1140),MONTH(P1140),1), IF(K1140&gt;10, C1140, IF(SUMIFS($K:$K, $C:$C, C1140, $P:$P, "&gt;="&amp;DATE(YEAR(P1140),MONTH(P1140),1), $P:$P, "&lt;="&amp;EOMONTH(P1140,0))&gt;10, C1140, "")), ""))), "")</f>
        <v/>
      </c>
      <c r="U1140" t="str">
        <f>IF(AND(P1140&lt;&gt;"", P1140&gt;=DATE(YEAR(P1140),MONTH(P1140),1), SUMIFS($K:$K, $C:$C, C1140, $P:$P, "&gt;="&amp;DATE(YEAR(P1140),MONTH(P1140),1), $P:$P, "&lt;="&amp;EOMONTH(P1140,0))&gt;10), K1140, "")</f>
        <v/>
      </c>
      <c r="V1140" t="str">
        <f>IF(AND(P1140&lt;&gt;"", P1140&gt;=DATE(YEAR(P1140),MONTH(P1140),1), SUMIFS($K:$K, $C:$C, C1140, $P:$P, "&gt;="&amp;DATE(YEAR(P1140),MONTH(P1140),1), $P:$P, "&lt;="&amp;EOMONTH(P1140,0))&gt;10), YEAR(P1140), "")</f>
        <v/>
      </c>
      <c r="W1140" t="str">
        <f>IF(AND(P1140&lt;&gt;"", P1140&gt;=DATE(YEAR(P1140),MONTH(P1140),1), SUMIFS($K:$K, $C:$C, C1140, $P:$P, "&gt;="&amp;DATE(YEAR(P1140),MONTH(P1140),1), $P:$P, "&lt;="&amp;EOMONTH(P1140,0))&gt;10), TEXT(P1140, "MMMM"), "")</f>
        <v/>
      </c>
      <c r="X1140" t="str" cm="1">
        <f t="array" ref="X1140">IF(AND(P1140&lt;&gt;"", P1140&gt;=DATE(YEAR(P1140),MONTH(P1140),1), SUMIFS($K:$K, $C:$C, C1140, $P:$P, "&gt;="&amp;DATE(YEAR(P1140),MONTH(P1140),1), $P:$P, "&lt;="&amp;EOMONTH(P1140,0))&gt;10), _xlfn.TEXTJOIN(", ", TRUE, _xlfn._xlws.FILTER($R:$R, ($C:$C=C1140) * ($P:$P&gt;=DATE(YEAR(P1140),MONTH(P1140),1)) * ($P:$P&lt;=EOMONTH(P1140,0)))), "")</f>
        <v/>
      </c>
      <c r="Y1140" t="str" cm="1">
        <f t="array" ref="Y1140">IF(AND(P1140&lt;&gt;"", P1140&gt;=DATE(YEAR(P1140),MONTH(P1140),1), SUMIFS($K:$K, $C:$C, C1140, $P:$P, "&gt;="&amp;DATE(YEAR(P1140),MONTH(P1140),1), $P:$P, "&lt;="&amp;EOMONTH(P1140,0))&gt;10), _xlfn.TEXTJOIN(", ", TRUE, _xlfn._xlws.FILTER($S:$S, ($C:$C=C1140) * ($P:$P&gt;=DATE(YEAR(P1140),MONTH(P1140),1)) * ($P:$P&lt;=EOMONTH(P1140,0)))), "")</f>
        <v/>
      </c>
    </row>
    <row r="1141" spans="1:25" x14ac:dyDescent="0.25">
      <c r="A1141" s="83">
        <v>1134</v>
      </c>
      <c r="B1141" s="111" t="s">
        <v>26038</v>
      </c>
      <c r="C1141" s="159" t="str">
        <f>_xlfn.XLOOKUP(D1141,[1]!Data[CEDULA],[1]!Data[Nombre Completo],"No Existe",0,1)</f>
        <v>LUIS ENIQUE MOLINARES CHARRIS</v>
      </c>
      <c r="D1141" s="164">
        <v>1044395264</v>
      </c>
      <c r="E1141" s="141">
        <f>IFERROR(_xlfn.NUMBERVALUE(Data[[#This Row],[CEDULA ]],",","."),_xlfn.NUMBERVALUE(Data[[#This Row],[CEDULA ]],".",","))</f>
        <v>1044395264</v>
      </c>
      <c r="F1141" s="111" t="str">
        <f>_xlfn.XLOOKUP(E1141,[1]!Data[CEDULA],[1]!Data[CARGO],"No Existe",0,1)</f>
        <v>SUPERNUMERARIO(A)</v>
      </c>
      <c r="G1141" s="111" t="str">
        <f>_xlfn.XLOOKUP(E1141,[1]!Data[CEDULA],[1]!Data[EMPRESA DONDE PRESTA SERVICIO],"No Existe",0,1)</f>
        <v>COMFAMILIAR ATLANTICO</v>
      </c>
      <c r="H1141" s="112" t="str">
        <f>_xlfn.XLOOKUP(E1141,[1]!Data[CEDULA],[1]!Data[UBICACIÓN],"No Existe",0,1)</f>
        <v>CENTRO RECREACIONAL TURIPANA</v>
      </c>
      <c r="I1141" s="111" t="s">
        <v>25912</v>
      </c>
      <c r="J1141" s="111" t="str">
        <f>UPPER(TEXT(Data[[#This Row],[F. INICIO]],"mmmm"))</f>
        <v>FEBRERO</v>
      </c>
      <c r="K1141" s="111">
        <v>1</v>
      </c>
      <c r="L1141" s="111" t="s">
        <v>5</v>
      </c>
      <c r="M1141" s="111" t="s">
        <v>25630</v>
      </c>
      <c r="N1141" s="141" t="str">
        <f>_xlfn.XLOOKUP(D1141,[1]!Data[CEDULA],[1]!Data[EPS/SURA],"No Existe",0,1)</f>
        <v>MUTUALSER</v>
      </c>
      <c r="O1141" s="96">
        <f>YEAR(Data[[#This Row],[F. INICIO]])</f>
        <v>2025</v>
      </c>
      <c r="P1141" s="114">
        <v>45695</v>
      </c>
      <c r="Q1141" s="114">
        <v>45695</v>
      </c>
      <c r="R1141" s="111" t="s">
        <v>8926</v>
      </c>
      <c r="S1141" s="99" t="str">
        <f>IF(Data[[#This Row],[TIPO DE INCAPACIDAD]]="LICENCIA DE PATERNIDAD","Licencia de paternidad",IF(Data[[#This Row],[TIPO DE INCAPACIDAD]]="LICENCIA DE LUTO","Licencia de Luto",_xlfn.IFNA(VLOOKUP(R1141,'CIE-10 PARA RIPS'!$A$6:B14306,2,0),"No especificado")))</f>
        <v>Amigdalitis aguda, no especificada</v>
      </c>
      <c r="T1141" t="str">
        <f>IF(P1141&lt;&gt;"", IF(P1141&gt;0, IF(P1141&lt;=DATE(YEAR(P1141),MONTH(P1141),DAY(P1141)), IF(P1141&gt;=DATE(YEAR(P1141),MONTH(P1141),1), IF(K1141&gt;10, C1141, IF(SUMIFS($K:$K, $C:$C, C1141, $P:$P, "&gt;="&amp;DATE(YEAR(P1141),MONTH(P1141),1), $P:$P, "&lt;="&amp;EOMONTH(P1141,0))&gt;10, C1141, "")), ""))), "")</f>
        <v/>
      </c>
      <c r="U1141" t="str">
        <f>IF(AND(P1141&lt;&gt;"", P1141&gt;=DATE(YEAR(P1141),MONTH(P1141),1), SUMIFS($K:$K, $C:$C, C1141, $P:$P, "&gt;="&amp;DATE(YEAR(P1141),MONTH(P1141),1), $P:$P, "&lt;="&amp;EOMONTH(P1141,0))&gt;10), K1141, "")</f>
        <v/>
      </c>
      <c r="V1141" t="str">
        <f>IF(AND(P1141&lt;&gt;"", P1141&gt;=DATE(YEAR(P1141),MONTH(P1141),1), SUMIFS($K:$K, $C:$C, C1141, $P:$P, "&gt;="&amp;DATE(YEAR(P1141),MONTH(P1141),1), $P:$P, "&lt;="&amp;EOMONTH(P1141,0))&gt;10), YEAR(P1141), "")</f>
        <v/>
      </c>
      <c r="W1141" t="str">
        <f>IF(AND(P1141&lt;&gt;"", P1141&gt;=DATE(YEAR(P1141),MONTH(P1141),1), SUMIFS($K:$K, $C:$C, C1141, $P:$P, "&gt;="&amp;DATE(YEAR(P1141),MONTH(P1141),1), $P:$P, "&lt;="&amp;EOMONTH(P1141,0))&gt;10), TEXT(P1141, "MMMM"), "")</f>
        <v/>
      </c>
      <c r="X1141" t="str" cm="1">
        <f t="array" ref="X1141">IF(AND(P1141&lt;&gt;"", P1141&gt;=DATE(YEAR(P1141),MONTH(P1141),1), SUMIFS($K:$K, $C:$C, C1141, $P:$P, "&gt;="&amp;DATE(YEAR(P1141),MONTH(P1141),1), $P:$P, "&lt;="&amp;EOMONTH(P1141,0))&gt;10), _xlfn.TEXTJOIN(", ", TRUE, _xlfn._xlws.FILTER($R:$R, ($C:$C=C1141) * ($P:$P&gt;=DATE(YEAR(P1141),MONTH(P1141),1)) * ($P:$P&lt;=EOMONTH(P1141,0)))), "")</f>
        <v/>
      </c>
      <c r="Y1141" t="str" cm="1">
        <f t="array" ref="Y1141">IF(AND(P1141&lt;&gt;"", P1141&gt;=DATE(YEAR(P1141),MONTH(P1141),1), SUMIFS($K:$K, $C:$C, C1141, $P:$P, "&gt;="&amp;DATE(YEAR(P1141),MONTH(P1141),1), $P:$P, "&lt;="&amp;EOMONTH(P1141,0))&gt;10), _xlfn.TEXTJOIN(", ", TRUE, _xlfn._xlws.FILTER($S:$S, ($C:$C=C1141) * ($P:$P&gt;=DATE(YEAR(P1141),MONTH(P1141),1)) * ($P:$P&lt;=EOMONTH(P1141,0)))), "")</f>
        <v/>
      </c>
    </row>
    <row r="1142" spans="1:25" x14ac:dyDescent="0.25">
      <c r="A1142" s="83">
        <v>1135</v>
      </c>
      <c r="B1142" s="111" t="s">
        <v>26038</v>
      </c>
      <c r="C1142" s="159" t="str">
        <f>_xlfn.XLOOKUP(D1142,[1]!Data[CEDULA],[1]!Data[Nombre Completo],"No Existe",0,1)</f>
        <v>LORAINNE PAOLA MOLINA PADILLA</v>
      </c>
      <c r="D1142" s="164">
        <v>1044392755</v>
      </c>
      <c r="E1142" s="141">
        <f>IFERROR(_xlfn.NUMBERVALUE(Data[[#This Row],[CEDULA ]],",","."),_xlfn.NUMBERVALUE(Data[[#This Row],[CEDULA ]],".",","))</f>
        <v>1044392755</v>
      </c>
      <c r="F1142" s="111" t="str">
        <f>_xlfn.XLOOKUP(E1142,[1]!Data[CEDULA],[1]!Data[CARGO],"No Existe",0,1)</f>
        <v>COCINERO 1</v>
      </c>
      <c r="G1142" s="111" t="str">
        <f>_xlfn.XLOOKUP(E1142,[1]!Data[CEDULA],[1]!Data[EMPRESA DONDE PRESTA SERVICIO],"No Existe",0,1)</f>
        <v>COMFAMILIAR ATLANTICO</v>
      </c>
      <c r="H1142" s="112" t="str">
        <f>_xlfn.XLOOKUP(E1142,[1]!Data[CEDULA],[1]!Data[UBICACIÓN],"No Existe",0,1)</f>
        <v>TURIPANA MERCADEO</v>
      </c>
      <c r="I1142" s="111" t="s">
        <v>25911</v>
      </c>
      <c r="J1142" s="111" t="str">
        <f>UPPER(TEXT(Data[[#This Row],[F. INICIO]],"mmmm"))</f>
        <v>ENERO</v>
      </c>
      <c r="K1142" s="111">
        <v>2</v>
      </c>
      <c r="L1142" s="111" t="s">
        <v>5</v>
      </c>
      <c r="M1142" s="111" t="s">
        <v>25630</v>
      </c>
      <c r="N1142" s="141" t="str">
        <f>_xlfn.XLOOKUP(D1142,[1]!Data[CEDULA],[1]!Data[EPS/SURA],"No Existe",0,1)</f>
        <v>FAMISANAR</v>
      </c>
      <c r="O1142" s="96">
        <f>YEAR(Data[[#This Row],[F. INICIO]])</f>
        <v>2025</v>
      </c>
      <c r="P1142" s="114">
        <v>45686</v>
      </c>
      <c r="Q1142" s="114">
        <v>45687</v>
      </c>
      <c r="R1142" s="111" t="s">
        <v>5597</v>
      </c>
      <c r="S1142" s="99" t="str">
        <f>IF(Data[[#This Row],[TIPO DE INCAPACIDAD]]="LICENCIA DE PATERNIDAD","Licencia de paternidad",IF(Data[[#This Row],[TIPO DE INCAPACIDAD]]="LICENCIA DE LUTO","Licencia de Luto",_xlfn.IFNA(VLOOKUP(R1142,'CIE-10 PARA RIPS'!$A$6:B14307,2,0),"No especificado")))</f>
        <v>Otros dolores abdominales y los no especificados</v>
      </c>
      <c r="T1142" t="str">
        <f>IF(P1142&lt;&gt;"", IF(P1142&gt;0, IF(P1142&lt;=DATE(YEAR(P1142),MONTH(P1142),DAY(P1142)), IF(P1142&gt;=DATE(YEAR(P1142),MONTH(P1142),1), IF(K1142&gt;10, C1142, IF(SUMIFS($K:$K, $C:$C, C1142, $P:$P, "&gt;="&amp;DATE(YEAR(P1142),MONTH(P1142),1), $P:$P, "&lt;="&amp;EOMONTH(P1142,0))&gt;10, C1142, "")), ""))), "")</f>
        <v/>
      </c>
      <c r="U1142" t="str">
        <f>IF(AND(P1142&lt;&gt;"", P1142&gt;=DATE(YEAR(P1142),MONTH(P1142),1), SUMIFS($K:$K, $C:$C, C1142, $P:$P, "&gt;="&amp;DATE(YEAR(P1142),MONTH(P1142),1), $P:$P, "&lt;="&amp;EOMONTH(P1142,0))&gt;10), K1142, "")</f>
        <v/>
      </c>
      <c r="V1142" t="str">
        <f>IF(AND(P1142&lt;&gt;"", P1142&gt;=DATE(YEAR(P1142),MONTH(P1142),1), SUMIFS($K:$K, $C:$C, C1142, $P:$P, "&gt;="&amp;DATE(YEAR(P1142),MONTH(P1142),1), $P:$P, "&lt;="&amp;EOMONTH(P1142,0))&gt;10), YEAR(P1142), "")</f>
        <v/>
      </c>
      <c r="W1142" t="str">
        <f>IF(AND(P1142&lt;&gt;"", P1142&gt;=DATE(YEAR(P1142),MONTH(P1142),1), SUMIFS($K:$K, $C:$C, C1142, $P:$P, "&gt;="&amp;DATE(YEAR(P1142),MONTH(P1142),1), $P:$P, "&lt;="&amp;EOMONTH(P1142,0))&gt;10), TEXT(P1142, "MMMM"), "")</f>
        <v/>
      </c>
      <c r="X1142" t="str" cm="1">
        <f t="array" ref="X1142">IF(AND(P1142&lt;&gt;"", P1142&gt;=DATE(YEAR(P1142),MONTH(P1142),1), SUMIFS($K:$K, $C:$C, C1142, $P:$P, "&gt;="&amp;DATE(YEAR(P1142),MONTH(P1142),1), $P:$P, "&lt;="&amp;EOMONTH(P1142,0))&gt;10), _xlfn.TEXTJOIN(", ", TRUE, _xlfn._xlws.FILTER($R:$R, ($C:$C=C1142) * ($P:$P&gt;=DATE(YEAR(P1142),MONTH(P1142),1)) * ($P:$P&lt;=EOMONTH(P1142,0)))), "")</f>
        <v/>
      </c>
      <c r="Y1142" t="str" cm="1">
        <f t="array" ref="Y1142">IF(AND(P1142&lt;&gt;"", P1142&gt;=DATE(YEAR(P1142),MONTH(P1142),1), SUMIFS($K:$K, $C:$C, C1142, $P:$P, "&gt;="&amp;DATE(YEAR(P1142),MONTH(P1142),1), $P:$P, "&lt;="&amp;EOMONTH(P1142,0))&gt;10), _xlfn.TEXTJOIN(", ", TRUE, _xlfn._xlws.FILTER($S:$S, ($C:$C=C1142) * ($P:$P&gt;=DATE(YEAR(P1142),MONTH(P1142),1)) * ($P:$P&lt;=EOMONTH(P1142,0)))), "")</f>
        <v/>
      </c>
    </row>
    <row r="1143" spans="1:25" x14ac:dyDescent="0.25">
      <c r="A1143" s="83">
        <v>1136</v>
      </c>
      <c r="B1143" s="111" t="s">
        <v>26038</v>
      </c>
      <c r="C1143" s="159" t="str">
        <f>_xlfn.XLOOKUP(D1143,[1]!Data[CEDULA],[1]!Data[Nombre Completo],"No Existe",0,1)</f>
        <v>SERGIO ANTONIO OLIVARES PADILLA</v>
      </c>
      <c r="D1143" s="164">
        <v>1043932803</v>
      </c>
      <c r="E1143" s="141">
        <f>IFERROR(_xlfn.NUMBERVALUE(Data[[#This Row],[CEDULA ]],",","."),_xlfn.NUMBERVALUE(Data[[#This Row],[CEDULA ]],".",","))</f>
        <v>1043932803</v>
      </c>
      <c r="F1143" s="111" t="str">
        <f>_xlfn.XLOOKUP(E1143,[1]!Data[CEDULA],[1]!Data[CARGO],"No Existe",0,1)</f>
        <v>AYUDANTE COCINA</v>
      </c>
      <c r="G1143" s="111" t="str">
        <f>_xlfn.XLOOKUP(E1143,[1]!Data[CEDULA],[1]!Data[EMPRESA DONDE PRESTA SERVICIO],"No Existe",0,1)</f>
        <v>COMFAMILIAR ATLANTICO</v>
      </c>
      <c r="H1143" s="112" t="str">
        <f>_xlfn.XLOOKUP(E1143,[1]!Data[CEDULA],[1]!Data[UBICACIÓN],"No Existe",0,1)</f>
        <v>CENTRO RECREACIONAL TURIPANA</v>
      </c>
      <c r="I1143" s="111" t="s">
        <v>25912</v>
      </c>
      <c r="J1143" s="111" t="str">
        <f>UPPER(TEXT(Data[[#This Row],[F. INICIO]],"mmmm"))</f>
        <v>FEBRERO</v>
      </c>
      <c r="K1143" s="111">
        <v>15</v>
      </c>
      <c r="L1143" s="111" t="s">
        <v>5</v>
      </c>
      <c r="M1143" s="111" t="s">
        <v>25630</v>
      </c>
      <c r="N1143" s="141" t="str">
        <f>_xlfn.XLOOKUP(D1143,[1]!Data[CEDULA],[1]!Data[EPS/SURA],"No Existe",0,1)</f>
        <v>FAMISANAR</v>
      </c>
      <c r="O1143" s="96">
        <f>YEAR(Data[[#This Row],[F. INICIO]])</f>
        <v>2025</v>
      </c>
      <c r="P1143" s="114">
        <v>45696</v>
      </c>
      <c r="Q1143" s="114">
        <v>45710</v>
      </c>
      <c r="R1143" s="111" t="s">
        <v>120</v>
      </c>
      <c r="S1143" s="99" t="str">
        <f>IF(Data[[#This Row],[TIPO DE INCAPACIDAD]]="LICENCIA DE PATERNIDAD","Licencia de paternidad",IF(Data[[#This Row],[TIPO DE INCAPACIDAD]]="LICENCIA DE LUTO","Licencia de Luto",_xlfn.IFNA(VLOOKUP(R1143,'CIE-10 PARA RIPS'!$A$6:B14308,2,0),"No especificado")))</f>
        <v>Otros estados postquirurgicos especificados</v>
      </c>
      <c r="T1143" t="str">
        <f>IF(P1143&lt;&gt;"", IF(P1143&gt;0, IF(P1143&lt;=DATE(YEAR(P1143),MONTH(P1143),DAY(P1143)), IF(P1143&gt;=DATE(YEAR(P1143),MONTH(P1143),1), IF(K1143&gt;10, C1143, IF(SUMIFS($K:$K, $C:$C, C1143, $P:$P, "&gt;="&amp;DATE(YEAR(P1143),MONTH(P1143),1), $P:$P, "&lt;="&amp;EOMONTH(P1143,0))&gt;10, C1143, "")), ""))), "")</f>
        <v>SERGIO ANTONIO OLIVARES PADILLA</v>
      </c>
      <c r="U1143">
        <f>IF(AND(P1143&lt;&gt;"", P1143&gt;=DATE(YEAR(P1143),MONTH(P1143),1), SUMIFS($K:$K, $C:$C, C1143, $P:$P, "&gt;="&amp;DATE(YEAR(P1143),MONTH(P1143),1), $P:$P, "&lt;="&amp;EOMONTH(P1143,0))&gt;10), K1143, "")</f>
        <v>15</v>
      </c>
      <c r="V1143">
        <f>IF(AND(P1143&lt;&gt;"", P1143&gt;=DATE(YEAR(P1143),MONTH(P1143),1), SUMIFS($K:$K, $C:$C, C1143, $P:$P, "&gt;="&amp;DATE(YEAR(P1143),MONTH(P1143),1), $P:$P, "&lt;="&amp;EOMONTH(P1143,0))&gt;10), YEAR(P1143), "")</f>
        <v>2025</v>
      </c>
      <c r="W1143" t="str">
        <f>IF(AND(P1143&lt;&gt;"", P1143&gt;=DATE(YEAR(P1143),MONTH(P1143),1), SUMIFS($K:$K, $C:$C, C1143, $P:$P, "&gt;="&amp;DATE(YEAR(P1143),MONTH(P1143),1), $P:$P, "&lt;="&amp;EOMONTH(P1143,0))&gt;10), TEXT(P1143, "MMMM"), "")</f>
        <v>febrero</v>
      </c>
      <c r="X1143" t="str" cm="1">
        <f t="array" ref="X1143">IF(AND(P1143&lt;&gt;"", P1143&gt;=DATE(YEAR(P1143),MONTH(P1143),1), SUMIFS($K:$K, $C:$C, C1143, $P:$P, "&gt;="&amp;DATE(YEAR(P1143),MONTH(P1143),1), $P:$P, "&lt;="&amp;EOMONTH(P1143,0))&gt;10), _xlfn.TEXTJOIN(", ", TRUE, _xlfn._xlws.FILTER($R:$R, ($C:$C=C1143) * ($P:$P&gt;=DATE(YEAR(P1143),MONTH(P1143),1)) * ($P:$P&lt;=EOMONTH(P1143,0)))), "")</f>
        <v>Z988</v>
      </c>
      <c r="Y1143" t="str" cm="1">
        <f t="array" ref="Y1143">IF(AND(P1143&lt;&gt;"", P1143&gt;=DATE(YEAR(P1143),MONTH(P1143),1), SUMIFS($K:$K, $C:$C, C1143, $P:$P, "&gt;="&amp;DATE(YEAR(P1143),MONTH(P1143),1), $P:$P, "&lt;="&amp;EOMONTH(P1143,0))&gt;10), _xlfn.TEXTJOIN(", ", TRUE, _xlfn._xlws.FILTER($S:$S, ($C:$C=C1143) * ($P:$P&gt;=DATE(YEAR(P1143),MONTH(P1143),1)) * ($P:$P&lt;=EOMONTH(P1143,0)))), "")</f>
        <v>Otros estados postquirurgicos especificados</v>
      </c>
    </row>
    <row r="1144" spans="1:25" x14ac:dyDescent="0.25">
      <c r="A1144" s="83">
        <v>1137</v>
      </c>
      <c r="B1144" s="111" t="s">
        <v>26038</v>
      </c>
      <c r="C1144" s="159" t="str">
        <f>_xlfn.XLOOKUP(D1144,[1]!Data[CEDULA],[1]!Data[Nombre Completo],"No Existe",0,1)</f>
        <v>MILENA BEATRIZ CARDENAS PEDROZA</v>
      </c>
      <c r="D1144" s="164">
        <v>1046814743</v>
      </c>
      <c r="E1144" s="141">
        <f>IFERROR(_xlfn.NUMBERVALUE(Data[[#This Row],[CEDULA ]],",","."),_xlfn.NUMBERVALUE(Data[[#This Row],[CEDULA ]],".",","))</f>
        <v>1046814743</v>
      </c>
      <c r="F1144" s="111" t="str">
        <f>_xlfn.XLOOKUP(E1144,[1]!Data[CEDULA],[1]!Data[CARGO],"No Existe",0,1)</f>
        <v>AYUDANTE COCINA</v>
      </c>
      <c r="G1144" s="111" t="str">
        <f>_xlfn.XLOOKUP(E1144,[1]!Data[CEDULA],[1]!Data[EMPRESA DONDE PRESTA SERVICIO],"No Existe",0,1)</f>
        <v>COMFAMILIAR ATLANTICO</v>
      </c>
      <c r="H1144" s="112" t="str">
        <f>_xlfn.XLOOKUP(E1144,[1]!Data[CEDULA],[1]!Data[UBICACIÓN],"No Existe",0,1)</f>
        <v>SEDE NORTE MERCADEO</v>
      </c>
      <c r="I1144" s="111" t="s">
        <v>25911</v>
      </c>
      <c r="J1144" s="111" t="str">
        <f>UPPER(TEXT(Data[[#This Row],[F. INICIO]],"mmmm"))</f>
        <v>FEBRERO</v>
      </c>
      <c r="K1144" s="111">
        <v>2</v>
      </c>
      <c r="L1144" s="111" t="s">
        <v>5</v>
      </c>
      <c r="M1144" s="111" t="s">
        <v>25630</v>
      </c>
      <c r="N1144" s="141" t="str">
        <f>_xlfn.XLOOKUP(D1144,[1]!Data[CEDULA],[1]!Data[EPS/SURA],"No Existe",0,1)</f>
        <v>NUEVA E.P.S.</v>
      </c>
      <c r="O1144" s="96">
        <f>YEAR(Data[[#This Row],[F. INICIO]])</f>
        <v>2025</v>
      </c>
      <c r="P1144" s="114">
        <v>45691</v>
      </c>
      <c r="Q1144" s="114">
        <v>45720</v>
      </c>
      <c r="R1144" s="111" t="s">
        <v>8169</v>
      </c>
      <c r="S1144" s="99" t="str">
        <f>IF(Data[[#This Row],[TIPO DE INCAPACIDAD]]="LICENCIA DE PATERNIDAD","Licencia de paternidad",IF(Data[[#This Row],[TIPO DE INCAPACIDAD]]="LICENCIA DE LUTO","Licencia de Luto",_xlfn.IFNA(VLOOKUP(R1144,'CIE-10 PARA RIPS'!$A$6:B14309,2,0),"No especificado")))</f>
        <v>Urticaria alergica</v>
      </c>
      <c r="T1144" t="str">
        <f>IF(P1144&lt;&gt;"", IF(P1144&gt;0, IF(P1144&lt;=DATE(YEAR(P1144),MONTH(P1144),DAY(P1144)), IF(P1144&gt;=DATE(YEAR(P1144),MONTH(P1144),1), IF(K1144&gt;10, C1144, IF(SUMIFS($K:$K, $C:$C, C1144, $P:$P, "&gt;="&amp;DATE(YEAR(P1144),MONTH(P1144),1), $P:$P, "&lt;="&amp;EOMONTH(P1144,0))&gt;10, C1144, "")), ""))), "")</f>
        <v/>
      </c>
      <c r="U1144" t="str">
        <f>IF(AND(P1144&lt;&gt;"", P1144&gt;=DATE(YEAR(P1144),MONTH(P1144),1), SUMIFS($K:$K, $C:$C, C1144, $P:$P, "&gt;="&amp;DATE(YEAR(P1144),MONTH(P1144),1), $P:$P, "&lt;="&amp;EOMONTH(P1144,0))&gt;10), K1144, "")</f>
        <v/>
      </c>
      <c r="V1144" t="str">
        <f>IF(AND(P1144&lt;&gt;"", P1144&gt;=DATE(YEAR(P1144),MONTH(P1144),1), SUMIFS($K:$K, $C:$C, C1144, $P:$P, "&gt;="&amp;DATE(YEAR(P1144),MONTH(P1144),1), $P:$P, "&lt;="&amp;EOMONTH(P1144,0))&gt;10), YEAR(P1144), "")</f>
        <v/>
      </c>
      <c r="W1144" t="str">
        <f>IF(AND(P1144&lt;&gt;"", P1144&gt;=DATE(YEAR(P1144),MONTH(P1144),1), SUMIFS($K:$K, $C:$C, C1144, $P:$P, "&gt;="&amp;DATE(YEAR(P1144),MONTH(P1144),1), $P:$P, "&lt;="&amp;EOMONTH(P1144,0))&gt;10), TEXT(P1144, "MMMM"), "")</f>
        <v/>
      </c>
      <c r="X1144" t="str" cm="1">
        <f t="array" ref="X1144">IF(AND(P1144&lt;&gt;"", P1144&gt;=DATE(YEAR(P1144),MONTH(P1144),1), SUMIFS($K:$K, $C:$C, C1144, $P:$P, "&gt;="&amp;DATE(YEAR(P1144),MONTH(P1144),1), $P:$P, "&lt;="&amp;EOMONTH(P1144,0))&gt;10), _xlfn.TEXTJOIN(", ", TRUE, _xlfn._xlws.FILTER($R:$R, ($C:$C=C1144) * ($P:$P&gt;=DATE(YEAR(P1144),MONTH(P1144),1)) * ($P:$P&lt;=EOMONTH(P1144,0)))), "")</f>
        <v/>
      </c>
      <c r="Y1144" t="str" cm="1">
        <f t="array" ref="Y1144">IF(AND(P1144&lt;&gt;"", P1144&gt;=DATE(YEAR(P1144),MONTH(P1144),1), SUMIFS($K:$K, $C:$C, C1144, $P:$P, "&gt;="&amp;DATE(YEAR(P1144),MONTH(P1144),1), $P:$P, "&lt;="&amp;EOMONTH(P1144,0))&gt;10), _xlfn.TEXTJOIN(", ", TRUE, _xlfn._xlws.FILTER($S:$S, ($C:$C=C1144) * ($P:$P&gt;=DATE(YEAR(P1144),MONTH(P1144),1)) * ($P:$P&lt;=EOMONTH(P1144,0)))), "")</f>
        <v/>
      </c>
    </row>
    <row r="1145" spans="1:25" x14ac:dyDescent="0.25">
      <c r="A1145" s="83">
        <v>1138</v>
      </c>
      <c r="B1145" s="111" t="s">
        <v>26038</v>
      </c>
      <c r="C1145" s="159" t="str">
        <f>_xlfn.XLOOKUP(D1145,[1]!Data[CEDULA],[1]!Data[Nombre Completo],"No Existe",0,1)</f>
        <v>MILENA BEATRIZ CARDENAS PEDROZA</v>
      </c>
      <c r="D1145" s="164">
        <v>1046814743</v>
      </c>
      <c r="E1145" s="141">
        <f>IFERROR(_xlfn.NUMBERVALUE(Data[[#This Row],[CEDULA ]],",","."),_xlfn.NUMBERVALUE(Data[[#This Row],[CEDULA ]],".",","))</f>
        <v>1046814743</v>
      </c>
      <c r="F1145" s="111" t="str">
        <f>_xlfn.XLOOKUP(E1145,[1]!Data[CEDULA],[1]!Data[CARGO],"No Existe",0,1)</f>
        <v>AYUDANTE COCINA</v>
      </c>
      <c r="G1145" s="111" t="str">
        <f>_xlfn.XLOOKUP(E1145,[1]!Data[CEDULA],[1]!Data[EMPRESA DONDE PRESTA SERVICIO],"No Existe",0,1)</f>
        <v>COMFAMILIAR ATLANTICO</v>
      </c>
      <c r="H1145" s="112" t="str">
        <f>_xlfn.XLOOKUP(E1145,[1]!Data[CEDULA],[1]!Data[UBICACIÓN],"No Existe",0,1)</f>
        <v>SEDE NORTE MERCADEO</v>
      </c>
      <c r="I1145" s="111" t="s">
        <v>25911</v>
      </c>
      <c r="J1145" s="111" t="str">
        <f>UPPER(TEXT(Data[[#This Row],[F. INICIO]],"mmmm"))</f>
        <v>ENERO</v>
      </c>
      <c r="K1145" s="111">
        <v>1</v>
      </c>
      <c r="L1145" s="111" t="s">
        <v>5</v>
      </c>
      <c r="M1145" s="111" t="s">
        <v>25630</v>
      </c>
      <c r="N1145" s="141" t="str">
        <f>_xlfn.XLOOKUP(D1145,[1]!Data[CEDULA],[1]!Data[EPS/SURA],"No Existe",0,1)</f>
        <v>NUEVA E.P.S.</v>
      </c>
      <c r="O1145" s="96">
        <f>YEAR(Data[[#This Row],[F. INICIO]])</f>
        <v>2025</v>
      </c>
      <c r="P1145" s="114">
        <v>45688</v>
      </c>
      <c r="Q1145" s="114">
        <v>45688</v>
      </c>
      <c r="R1145" s="111" t="s">
        <v>8169</v>
      </c>
      <c r="S1145" s="99" t="str">
        <f>IF(Data[[#This Row],[TIPO DE INCAPACIDAD]]="LICENCIA DE PATERNIDAD","Licencia de paternidad",IF(Data[[#This Row],[TIPO DE INCAPACIDAD]]="LICENCIA DE LUTO","Licencia de Luto",_xlfn.IFNA(VLOOKUP(R1145,'CIE-10 PARA RIPS'!$A$6:B14310,2,0),"No especificado")))</f>
        <v>Urticaria alergica</v>
      </c>
      <c r="T1145" t="str">
        <f>IF(P1145&lt;&gt;"", IF(P1145&gt;0, IF(P1145&lt;=DATE(YEAR(P1145),MONTH(P1145),DAY(P1145)), IF(P1145&gt;=DATE(YEAR(P1145),MONTH(P1145),1), IF(K1145&gt;10, C1145, IF(SUMIFS($K:$K, $C:$C, C1145, $P:$P, "&gt;="&amp;DATE(YEAR(P1145),MONTH(P1145),1), $P:$P, "&lt;="&amp;EOMONTH(P1145,0))&gt;10, C1145, "")), ""))), "")</f>
        <v/>
      </c>
      <c r="U1145" t="str">
        <f>IF(AND(P1145&lt;&gt;"", P1145&gt;=DATE(YEAR(P1145),MONTH(P1145),1), SUMIFS($K:$K, $C:$C, C1145, $P:$P, "&gt;="&amp;DATE(YEAR(P1145),MONTH(P1145),1), $P:$P, "&lt;="&amp;EOMONTH(P1145,0))&gt;10), K1145, "")</f>
        <v/>
      </c>
      <c r="V1145" t="str">
        <f>IF(AND(P1145&lt;&gt;"", P1145&gt;=DATE(YEAR(P1145),MONTH(P1145),1), SUMIFS($K:$K, $C:$C, C1145, $P:$P, "&gt;="&amp;DATE(YEAR(P1145),MONTH(P1145),1), $P:$P, "&lt;="&amp;EOMONTH(P1145,0))&gt;10), YEAR(P1145), "")</f>
        <v/>
      </c>
      <c r="W1145" t="str">
        <f>IF(AND(P1145&lt;&gt;"", P1145&gt;=DATE(YEAR(P1145),MONTH(P1145),1), SUMIFS($K:$K, $C:$C, C1145, $P:$P, "&gt;="&amp;DATE(YEAR(P1145),MONTH(P1145),1), $P:$P, "&lt;="&amp;EOMONTH(P1145,0))&gt;10), TEXT(P1145, "MMMM"), "")</f>
        <v/>
      </c>
      <c r="X1145" t="str" cm="1">
        <f t="array" ref="X1145">IF(AND(P1145&lt;&gt;"", P1145&gt;=DATE(YEAR(P1145),MONTH(P1145),1), SUMIFS($K:$K, $C:$C, C1145, $P:$P, "&gt;="&amp;DATE(YEAR(P1145),MONTH(P1145),1), $P:$P, "&lt;="&amp;EOMONTH(P1145,0))&gt;10), _xlfn.TEXTJOIN(", ", TRUE, _xlfn._xlws.FILTER($R:$R, ($C:$C=C1145) * ($P:$P&gt;=DATE(YEAR(P1145),MONTH(P1145),1)) * ($P:$P&lt;=EOMONTH(P1145,0)))), "")</f>
        <v/>
      </c>
      <c r="Y1145" t="str" cm="1">
        <f t="array" ref="Y1145">IF(AND(P1145&lt;&gt;"", P1145&gt;=DATE(YEAR(P1145),MONTH(P1145),1), SUMIFS($K:$K, $C:$C, C1145, $P:$P, "&gt;="&amp;DATE(YEAR(P1145),MONTH(P1145),1), $P:$P, "&lt;="&amp;EOMONTH(P1145,0))&gt;10), _xlfn.TEXTJOIN(", ", TRUE, _xlfn._xlws.FILTER($S:$S, ($C:$C=C1145) * ($P:$P&gt;=DATE(YEAR(P1145),MONTH(P1145),1)) * ($P:$P&lt;=EOMONTH(P1145,0)))), "")</f>
        <v/>
      </c>
    </row>
    <row r="1146" spans="1:25" ht="30" x14ac:dyDescent="0.25">
      <c r="A1146" s="83">
        <v>1139</v>
      </c>
      <c r="B1146" s="111" t="s">
        <v>26038</v>
      </c>
      <c r="C1146" s="159" t="str">
        <f>_xlfn.XLOOKUP(D1146,[1]!Data[CEDULA],[1]!Data[Nombre Completo],"No Existe",0,1)</f>
        <v>CLARK WILLIAM POLO PALACIO</v>
      </c>
      <c r="D1146" s="164">
        <v>1143425851</v>
      </c>
      <c r="E1146" s="141">
        <f>IFERROR(_xlfn.NUMBERVALUE(Data[[#This Row],[CEDULA ]],",","."),_xlfn.NUMBERVALUE(Data[[#This Row],[CEDULA ]],".",","))</f>
        <v>1143425851</v>
      </c>
      <c r="F1146" s="111" t="str">
        <f>_xlfn.XLOOKUP(E1146,[1]!Data[CEDULA],[1]!Data[CARGO],"No Existe",0,1)</f>
        <v>AUXILIAR DE BODEGA</v>
      </c>
      <c r="G1146" s="111" t="str">
        <f>_xlfn.XLOOKUP(E1146,[1]!Data[CEDULA],[1]!Data[EMPRESA DONDE PRESTA SERVICIO],"No Existe",0,1)</f>
        <v>COMFAMILIAR ATLANTICO</v>
      </c>
      <c r="H1146" s="112" t="str">
        <f>_xlfn.XLOOKUP(E1146,[1]!Data[CEDULA],[1]!Data[UBICACIÓN],"No Existe",0,1)</f>
        <v>CENTRO RECREACIONAL CLL 48</v>
      </c>
      <c r="I1146" s="111" t="s">
        <v>25911</v>
      </c>
      <c r="J1146" s="111" t="str">
        <f>UPPER(TEXT(Data[[#This Row],[F. INICIO]],"mmmm"))</f>
        <v>ENERO</v>
      </c>
      <c r="K1146" s="111">
        <v>1</v>
      </c>
      <c r="L1146" s="111" t="s">
        <v>5</v>
      </c>
      <c r="M1146" s="111" t="s">
        <v>25630</v>
      </c>
      <c r="N1146" s="141" t="str">
        <f>_xlfn.XLOOKUP(D1146,[1]!Data[CEDULA],[1]!Data[EPS/SURA],"No Existe",0,1)</f>
        <v>SALUD TOTAL</v>
      </c>
      <c r="O1146" s="96">
        <f>YEAR(Data[[#This Row],[F. INICIO]])</f>
        <v>2025</v>
      </c>
      <c r="P1146" s="114">
        <v>45688</v>
      </c>
      <c r="Q1146" s="114">
        <v>45688</v>
      </c>
      <c r="R1146" s="111" t="s">
        <v>8484</v>
      </c>
      <c r="S1146" s="99" t="str">
        <f>IF(Data[[#This Row],[TIPO DE INCAPACIDAD]]="LICENCIA DE PATERNIDAD","Licencia de paternidad",IF(Data[[#This Row],[TIPO DE INCAPACIDAD]]="LICENCIA DE LUTO","Licencia de Luto",_xlfn.IFNA(VLOOKUP(R1146,'CIE-10 PARA RIPS'!$A$6:B14311,2,0),"No especificado")))</f>
        <v>Otras colitis y gastroenteritis no infecciosas especificadas</v>
      </c>
      <c r="T1146" t="str">
        <f>IF(P1146&lt;&gt;"", IF(P1146&gt;0, IF(P1146&lt;=DATE(YEAR(P1146),MONTH(P1146),DAY(P1146)), IF(P1146&gt;=DATE(YEAR(P1146),MONTH(P1146),1), IF(K1146&gt;10, C1146, IF(SUMIFS($K:$K, $C:$C, C1146, $P:$P, "&gt;="&amp;DATE(YEAR(P1146),MONTH(P1146),1), $P:$P, "&lt;="&amp;EOMONTH(P1146,0))&gt;10, C1146, "")), ""))), "")</f>
        <v/>
      </c>
      <c r="U1146" t="str">
        <f>IF(AND(P1146&lt;&gt;"", P1146&gt;=DATE(YEAR(P1146),MONTH(P1146),1), SUMIFS($K:$K, $C:$C, C1146, $P:$P, "&gt;="&amp;DATE(YEAR(P1146),MONTH(P1146),1), $P:$P, "&lt;="&amp;EOMONTH(P1146,0))&gt;10), K1146, "")</f>
        <v/>
      </c>
      <c r="V1146" t="str">
        <f>IF(AND(P1146&lt;&gt;"", P1146&gt;=DATE(YEAR(P1146),MONTH(P1146),1), SUMIFS($K:$K, $C:$C, C1146, $P:$P, "&gt;="&amp;DATE(YEAR(P1146),MONTH(P1146),1), $P:$P, "&lt;="&amp;EOMONTH(P1146,0))&gt;10), YEAR(P1146), "")</f>
        <v/>
      </c>
      <c r="W1146" t="str">
        <f>IF(AND(P1146&lt;&gt;"", P1146&gt;=DATE(YEAR(P1146),MONTH(P1146),1), SUMIFS($K:$K, $C:$C, C1146, $P:$P, "&gt;="&amp;DATE(YEAR(P1146),MONTH(P1146),1), $P:$P, "&lt;="&amp;EOMONTH(P1146,0))&gt;10), TEXT(P1146, "MMMM"), "")</f>
        <v/>
      </c>
      <c r="X1146" t="str" cm="1">
        <f t="array" ref="X1146">IF(AND(P1146&lt;&gt;"", P1146&gt;=DATE(YEAR(P1146),MONTH(P1146),1), SUMIFS($K:$K, $C:$C, C1146, $P:$P, "&gt;="&amp;DATE(YEAR(P1146),MONTH(P1146),1), $P:$P, "&lt;="&amp;EOMONTH(P1146,0))&gt;10), _xlfn.TEXTJOIN(", ", TRUE, _xlfn._xlws.FILTER($R:$R, ($C:$C=C1146) * ($P:$P&gt;=DATE(YEAR(P1146),MONTH(P1146),1)) * ($P:$P&lt;=EOMONTH(P1146,0)))), "")</f>
        <v/>
      </c>
      <c r="Y1146" t="str" cm="1">
        <f t="array" ref="Y1146">IF(AND(P1146&lt;&gt;"", P1146&gt;=DATE(YEAR(P1146),MONTH(P1146),1), SUMIFS($K:$K, $C:$C, C1146, $P:$P, "&gt;="&amp;DATE(YEAR(P1146),MONTH(P1146),1), $P:$P, "&lt;="&amp;EOMONTH(P1146,0))&gt;10), _xlfn.TEXTJOIN(", ", TRUE, _xlfn._xlws.FILTER($S:$S, ($C:$C=C1146) * ($P:$P&gt;=DATE(YEAR(P1146),MONTH(P1146),1)) * ($P:$P&lt;=EOMONTH(P1146,0)))), "")</f>
        <v/>
      </c>
    </row>
    <row r="1147" spans="1:25" ht="30" x14ac:dyDescent="0.25">
      <c r="A1147" s="83">
        <v>1140</v>
      </c>
      <c r="B1147" s="111" t="s">
        <v>26038</v>
      </c>
      <c r="C1147" s="159" t="str">
        <f>_xlfn.XLOOKUP(D1147,[1]!Data[CEDULA],[1]!Data[Nombre Completo],"No Existe",0,1)</f>
        <v>CLARK WILLIAM POLO PALACIO</v>
      </c>
      <c r="D1147" s="164">
        <v>1143425851</v>
      </c>
      <c r="E1147" s="141">
        <f>IFERROR(_xlfn.NUMBERVALUE(Data[[#This Row],[CEDULA ]],",","."),_xlfn.NUMBERVALUE(Data[[#This Row],[CEDULA ]],".",","))</f>
        <v>1143425851</v>
      </c>
      <c r="F1147" s="111" t="str">
        <f>_xlfn.XLOOKUP(E1147,[1]!Data[CEDULA],[1]!Data[CARGO],"No Existe",0,1)</f>
        <v>AUXILIAR DE BODEGA</v>
      </c>
      <c r="G1147" s="111" t="str">
        <f>_xlfn.XLOOKUP(E1147,[1]!Data[CEDULA],[1]!Data[EMPRESA DONDE PRESTA SERVICIO],"No Existe",0,1)</f>
        <v>COMFAMILIAR ATLANTICO</v>
      </c>
      <c r="H1147" s="112" t="str">
        <f>_xlfn.XLOOKUP(E1147,[1]!Data[CEDULA],[1]!Data[UBICACIÓN],"No Existe",0,1)</f>
        <v>CENTRO RECREACIONAL CLL 48</v>
      </c>
      <c r="I1147" s="111" t="s">
        <v>25911</v>
      </c>
      <c r="J1147" s="111" t="str">
        <f>UPPER(TEXT(Data[[#This Row],[F. INICIO]],"mmmm"))</f>
        <v>FEBRERO</v>
      </c>
      <c r="K1147" s="111">
        <v>1</v>
      </c>
      <c r="L1147" s="111" t="s">
        <v>5</v>
      </c>
      <c r="M1147" s="111" t="s">
        <v>25630</v>
      </c>
      <c r="N1147" s="141" t="str">
        <f>_xlfn.XLOOKUP(D1147,[1]!Data[CEDULA],[1]!Data[EPS/SURA],"No Existe",0,1)</f>
        <v>SALUD TOTAL</v>
      </c>
      <c r="O1147" s="96">
        <f>YEAR(Data[[#This Row],[F. INICIO]])</f>
        <v>2025</v>
      </c>
      <c r="P1147" s="114">
        <v>45689</v>
      </c>
      <c r="Q1147" s="114">
        <v>45689</v>
      </c>
      <c r="R1147" s="111" t="s">
        <v>8484</v>
      </c>
      <c r="S1147" s="99" t="str">
        <f>IF(Data[[#This Row],[TIPO DE INCAPACIDAD]]="LICENCIA DE PATERNIDAD","Licencia de paternidad",IF(Data[[#This Row],[TIPO DE INCAPACIDAD]]="LICENCIA DE LUTO","Licencia de Luto",_xlfn.IFNA(VLOOKUP(R1147,'CIE-10 PARA RIPS'!$A$6:B14312,2,0),"No especificado")))</f>
        <v>Otras colitis y gastroenteritis no infecciosas especificadas</v>
      </c>
      <c r="T1147" t="str">
        <f>IF(P1147&lt;&gt;"", IF(P1147&gt;0, IF(P1147&lt;=DATE(YEAR(P1147),MONTH(P1147),DAY(P1147)), IF(P1147&gt;=DATE(YEAR(P1147),MONTH(P1147),1), IF(K1147&gt;10, C1147, IF(SUMIFS($K:$K, $C:$C, C1147, $P:$P, "&gt;="&amp;DATE(YEAR(P1147),MONTH(P1147),1), $P:$P, "&lt;="&amp;EOMONTH(P1147,0))&gt;10, C1147, "")), ""))), "")</f>
        <v/>
      </c>
      <c r="U1147" t="str">
        <f>IF(AND(P1147&lt;&gt;"", P1147&gt;=DATE(YEAR(P1147),MONTH(P1147),1), SUMIFS($K:$K, $C:$C, C1147, $P:$P, "&gt;="&amp;DATE(YEAR(P1147),MONTH(P1147),1), $P:$P, "&lt;="&amp;EOMONTH(P1147,0))&gt;10), K1147, "")</f>
        <v/>
      </c>
      <c r="V1147" t="str">
        <f>IF(AND(P1147&lt;&gt;"", P1147&gt;=DATE(YEAR(P1147),MONTH(P1147),1), SUMIFS($K:$K, $C:$C, C1147, $P:$P, "&gt;="&amp;DATE(YEAR(P1147),MONTH(P1147),1), $P:$P, "&lt;="&amp;EOMONTH(P1147,0))&gt;10), YEAR(P1147), "")</f>
        <v/>
      </c>
      <c r="W1147" t="str">
        <f>IF(AND(P1147&lt;&gt;"", P1147&gt;=DATE(YEAR(P1147),MONTH(P1147),1), SUMIFS($K:$K, $C:$C, C1147, $P:$P, "&gt;="&amp;DATE(YEAR(P1147),MONTH(P1147),1), $P:$P, "&lt;="&amp;EOMONTH(P1147,0))&gt;10), TEXT(P1147, "MMMM"), "")</f>
        <v/>
      </c>
      <c r="X1147" t="str" cm="1">
        <f t="array" ref="X1147">IF(AND(P1147&lt;&gt;"", P1147&gt;=DATE(YEAR(P1147),MONTH(P1147),1), SUMIFS($K:$K, $C:$C, C1147, $P:$P, "&gt;="&amp;DATE(YEAR(P1147),MONTH(P1147),1), $P:$P, "&lt;="&amp;EOMONTH(P1147,0))&gt;10), _xlfn.TEXTJOIN(", ", TRUE, _xlfn._xlws.FILTER($R:$R, ($C:$C=C1147) * ($P:$P&gt;=DATE(YEAR(P1147),MONTH(P1147),1)) * ($P:$P&lt;=EOMONTH(P1147,0)))), "")</f>
        <v/>
      </c>
      <c r="Y1147" t="str" cm="1">
        <f t="array" ref="Y1147">IF(AND(P1147&lt;&gt;"", P1147&gt;=DATE(YEAR(P1147),MONTH(P1147),1), SUMIFS($K:$K, $C:$C, C1147, $P:$P, "&gt;="&amp;DATE(YEAR(P1147),MONTH(P1147),1), $P:$P, "&lt;="&amp;EOMONTH(P1147,0))&gt;10), _xlfn.TEXTJOIN(", ", TRUE, _xlfn._xlws.FILTER($S:$S, ($C:$C=C1147) * ($P:$P&gt;=DATE(YEAR(P1147),MONTH(P1147),1)) * ($P:$P&lt;=EOMONTH(P1147,0)))), "")</f>
        <v/>
      </c>
    </row>
    <row r="1148" spans="1:25" ht="30" x14ac:dyDescent="0.25">
      <c r="A1148" s="83">
        <v>1141</v>
      </c>
      <c r="B1148" s="111" t="s">
        <v>26038</v>
      </c>
      <c r="C1148" s="183" t="str">
        <f>_xlfn.XLOOKUP(D1148,[1]!Data[CEDULA],[1]!Data[Nombre Completo],"No Existe",0,1)</f>
        <v>SHEYLA PAOLA LOPEZ MURIEL</v>
      </c>
      <c r="D1148" s="164">
        <v>1007235934</v>
      </c>
      <c r="E1148" s="141">
        <f>IFERROR(_xlfn.NUMBERVALUE(Data[[#This Row],[CEDULA ]],",","."),_xlfn.NUMBERVALUE(Data[[#This Row],[CEDULA ]],".",","))</f>
        <v>1007235934</v>
      </c>
      <c r="F1148" s="111" t="str">
        <f>_xlfn.XLOOKUP(E1148,[1]!Data[CEDULA],[1]!Data[CARGO],"No Existe",0,1)</f>
        <v>SUPERNUMERARIO(A)</v>
      </c>
      <c r="G1148" s="111" t="str">
        <f>_xlfn.XLOOKUP(E1148,[1]!Data[CEDULA],[1]!Data[EMPRESA DONDE PRESTA SERVICIO],"No Existe",0,1)</f>
        <v>COMFAMILIAR ATLANTICO</v>
      </c>
      <c r="H1148" s="112" t="str">
        <f>_xlfn.XLOOKUP(E1148,[1]!Data[CEDULA],[1]!Data[UBICACIÓN],"No Existe",0,1)</f>
        <v>SEDE CARIBE</v>
      </c>
      <c r="I1148" s="111" t="s">
        <v>25911</v>
      </c>
      <c r="J1148" s="111" t="str">
        <f>UPPER(TEXT(Data[[#This Row],[F. INICIO]],"mmmm"))</f>
        <v>DICIEMBRE</v>
      </c>
      <c r="K1148" s="111">
        <f>Data[[#This Row],[F. FIN]]-Data[[#This Row],[F. INICIO]]+1</f>
        <v>5</v>
      </c>
      <c r="L1148" s="111" t="s">
        <v>5</v>
      </c>
      <c r="M1148" s="111" t="s">
        <v>25630</v>
      </c>
      <c r="N1148" s="141" t="str">
        <f>_xlfn.XLOOKUP(D1148,[1]!Data[CEDULA],[1]!Data[EPS/SURA],"No Existe",0,1)</f>
        <v>COOSALUD</v>
      </c>
      <c r="O1148" s="96">
        <f>YEAR(Data[[#This Row],[F. INICIO]])</f>
        <v>2024</v>
      </c>
      <c r="P1148" s="114">
        <v>45653</v>
      </c>
      <c r="Q1148" s="114">
        <v>45657</v>
      </c>
      <c r="R1148" s="111" t="s">
        <v>8484</v>
      </c>
      <c r="S1148" s="99" t="str">
        <f>IF(Data[[#This Row],[TIPO DE INCAPACIDAD]]="LICENCIA DE PATERNIDAD","Licencia de paternidad",IF(Data[[#This Row],[TIPO DE INCAPACIDAD]]="LICENCIA DE LUTO","Licencia de Luto",_xlfn.IFNA(VLOOKUP(R1148,'CIE-10 PARA RIPS'!$A$6:B14313,2,0),"No especificado")))</f>
        <v>Otras colitis y gastroenteritis no infecciosas especificadas</v>
      </c>
      <c r="T1148" t="str">
        <f>IF(P1148&lt;&gt;"", IF(P1148&gt;0, IF(P1148&lt;=DATE(YEAR(P1148),MONTH(P1148),DAY(P1148)), IF(P1148&gt;=DATE(YEAR(P1148),MONTH(P1148),1), IF(K1148&gt;10, C1148, IF(SUMIFS($K:$K, $C:$C, C1148, $P:$P, "&gt;="&amp;DATE(YEAR(P1148),MONTH(P1148),1), $P:$P, "&lt;="&amp;EOMONTH(P1148,0))&gt;10, C1148, "")), ""))), "")</f>
        <v/>
      </c>
      <c r="U1148" t="str">
        <f>IF(AND(P1148&lt;&gt;"", P1148&gt;=DATE(YEAR(P1148),MONTH(P1148),1), SUMIFS($K:$K, $C:$C, C1148, $P:$P, "&gt;="&amp;DATE(YEAR(P1148),MONTH(P1148),1), $P:$P, "&lt;="&amp;EOMONTH(P1148,0))&gt;10), K1148, "")</f>
        <v/>
      </c>
      <c r="V1148" t="str">
        <f>IF(AND(P1148&lt;&gt;"", P1148&gt;=DATE(YEAR(P1148),MONTH(P1148),1), SUMIFS($K:$K, $C:$C, C1148, $P:$P, "&gt;="&amp;DATE(YEAR(P1148),MONTH(P1148),1), $P:$P, "&lt;="&amp;EOMONTH(P1148,0))&gt;10), YEAR(P1148), "")</f>
        <v/>
      </c>
      <c r="W1148" t="str">
        <f>IF(AND(P1148&lt;&gt;"", P1148&gt;=DATE(YEAR(P1148),MONTH(P1148),1), SUMIFS($K:$K, $C:$C, C1148, $P:$P, "&gt;="&amp;DATE(YEAR(P1148),MONTH(P1148),1), $P:$P, "&lt;="&amp;EOMONTH(P1148,0))&gt;10), TEXT(P1148, "MMMM"), "")</f>
        <v/>
      </c>
      <c r="X1148" t="str" cm="1">
        <f t="array" ref="X1148">IF(AND(P1148&lt;&gt;"", P1148&gt;=DATE(YEAR(P1148),MONTH(P1148),1), SUMIFS($K:$K, $C:$C, C1148, $P:$P, "&gt;="&amp;DATE(YEAR(P1148),MONTH(P1148),1), $P:$P, "&lt;="&amp;EOMONTH(P1148,0))&gt;10), _xlfn.TEXTJOIN(", ", TRUE, _xlfn._xlws.FILTER($R:$R, ($C:$C=C1148) * ($P:$P&gt;=DATE(YEAR(P1148),MONTH(P1148),1)) * ($P:$P&lt;=EOMONTH(P1148,0)))), "")</f>
        <v/>
      </c>
      <c r="Y1148" t="str" cm="1">
        <f t="array" ref="Y1148">IF(AND(P1148&lt;&gt;"", P1148&gt;=DATE(YEAR(P1148),MONTH(P1148),1), SUMIFS($K:$K, $C:$C, C1148, $P:$P, "&gt;="&amp;DATE(YEAR(P1148),MONTH(P1148),1), $P:$P, "&lt;="&amp;EOMONTH(P1148,0))&gt;10), _xlfn.TEXTJOIN(", ", TRUE, _xlfn._xlws.FILTER($S:$S, ($C:$C=C1148) * ($P:$P&gt;=DATE(YEAR(P1148),MONTH(P1148),1)) * ($P:$P&lt;=EOMONTH(P1148,0)))), "")</f>
        <v/>
      </c>
    </row>
    <row r="1149" spans="1:25" x14ac:dyDescent="0.25">
      <c r="A1149" s="83">
        <v>1142</v>
      </c>
      <c r="B1149" s="93" t="str">
        <f>_xlfn.XLOOKUP(D1149,[1]!Data[CEDULA],[1]!Data[EMPRESA],"No Existe",0,1)</f>
        <v>TEMPOACTIVA</v>
      </c>
      <c r="C1149" s="183" t="str">
        <f>_xlfn.XLOOKUP(D1149,[1]!Data[CEDULA],[1]!Data[Nombre Completo],"No Existe",0,1)</f>
        <v>JORGE  CABARIQUE MANRIQUE</v>
      </c>
      <c r="D1149" s="164">
        <v>91242205</v>
      </c>
      <c r="E1149" s="141">
        <f>IFERROR(_xlfn.NUMBERVALUE(Data[[#This Row],[CEDULA ]],",","."),_xlfn.NUMBERVALUE(Data[[#This Row],[CEDULA ]],".",","))</f>
        <v>91242205</v>
      </c>
      <c r="F1149" s="111" t="str">
        <f>_xlfn.XLOOKUP(E1149,[1]!Data[CEDULA],[1]!Data[CARGO],"No Existe",0,1)</f>
        <v>CHEF</v>
      </c>
      <c r="G1149" s="111" t="str">
        <f>_xlfn.XLOOKUP(E1149,[1]!Data[CEDULA],[1]!Data[EMPRESA DONDE PRESTA SERVICIO],"No Existe",0,1)</f>
        <v>COMFAMILIAR ATLANTICO</v>
      </c>
      <c r="H1149" s="112" t="str">
        <f>_xlfn.XLOOKUP(E1149,[1]!Data[CEDULA],[1]!Data[UBICACIÓN],"No Existe",0,1)</f>
        <v>SEDE CARIBE MERCADEO</v>
      </c>
      <c r="I1149" s="111" t="s">
        <v>25912</v>
      </c>
      <c r="J1149" s="111" t="str">
        <f>UPPER(TEXT(Data[[#This Row],[F. INICIO]],"mmmm"))</f>
        <v>ENERO</v>
      </c>
      <c r="K1149" s="111">
        <f>Data[[#This Row],[F. FIN]]-Data[[#This Row],[F. INICIO]]+1</f>
        <v>2</v>
      </c>
      <c r="L1149" s="111" t="s">
        <v>5</v>
      </c>
      <c r="M1149" s="111" t="s">
        <v>25630</v>
      </c>
      <c r="N1149" s="141" t="str">
        <f>_xlfn.XLOOKUP(D1149,[1]!Data[CEDULA],[1]!Data[EPS/SURA],"No Existe",0,1)</f>
        <v>E.P.S SANITAS</v>
      </c>
      <c r="O1149" s="96">
        <f>YEAR(Data[[#This Row],[F. INICIO]])</f>
        <v>2025</v>
      </c>
      <c r="P1149" s="114">
        <v>45681</v>
      </c>
      <c r="Q1149" s="114">
        <v>45682</v>
      </c>
      <c r="R1149" s="111" t="s">
        <v>5606</v>
      </c>
      <c r="S1149" s="99" t="str">
        <f>IF(Data[[#This Row],[TIPO DE INCAPACIDAD]]="LICENCIA DE PATERNIDAD","Licencia de paternidad",IF(Data[[#This Row],[TIPO DE INCAPACIDAD]]="LICENCIA DE LUTO","Licencia de Luto",_xlfn.IFNA(VLOOKUP(R1149,'CIE-10 PARA RIPS'!$A$6:B14314,2,0),"No especificado")))</f>
        <v>Dolor en el pecho, no especificado</v>
      </c>
      <c r="T1149" t="str">
        <f>IF(P1149&lt;&gt;"", IF(P1149&gt;0, IF(P1149&lt;=DATE(YEAR(P1149),MONTH(P1149),DAY(P1149)), IF(P1149&gt;=DATE(YEAR(P1149),MONTH(P1149),1), IF(K1149&gt;10, C1149, IF(SUMIFS($K:$K, $C:$C, C1149, $P:$P, "&gt;="&amp;DATE(YEAR(P1149),MONTH(P1149),1), $P:$P, "&lt;="&amp;EOMONTH(P1149,0))&gt;10, C1149, "")), ""))), "")</f>
        <v/>
      </c>
      <c r="U1149" t="str">
        <f>IF(AND(P1149&lt;&gt;"", P1149&gt;=DATE(YEAR(P1149),MONTH(P1149),1), SUMIFS($K:$K, $C:$C, C1149, $P:$P, "&gt;="&amp;DATE(YEAR(P1149),MONTH(P1149),1), $P:$P, "&lt;="&amp;EOMONTH(P1149,0))&gt;10), K1149, "")</f>
        <v/>
      </c>
      <c r="V1149" t="str">
        <f>IF(AND(P1149&lt;&gt;"", P1149&gt;=DATE(YEAR(P1149),MONTH(P1149),1), SUMIFS($K:$K, $C:$C, C1149, $P:$P, "&gt;="&amp;DATE(YEAR(P1149),MONTH(P1149),1), $P:$P, "&lt;="&amp;EOMONTH(P1149,0))&gt;10), YEAR(P1149), "")</f>
        <v/>
      </c>
      <c r="W1149" t="str">
        <f>IF(AND(P1149&lt;&gt;"", P1149&gt;=DATE(YEAR(P1149),MONTH(P1149),1), SUMIFS($K:$K, $C:$C, C1149, $P:$P, "&gt;="&amp;DATE(YEAR(P1149),MONTH(P1149),1), $P:$P, "&lt;="&amp;EOMONTH(P1149,0))&gt;10), TEXT(P1149, "MMMM"), "")</f>
        <v/>
      </c>
      <c r="X1149" t="str" cm="1">
        <f t="array" ref="X1149">IF(AND(P1149&lt;&gt;"", P1149&gt;=DATE(YEAR(P1149),MONTH(P1149),1), SUMIFS($K:$K, $C:$C, C1149, $P:$P, "&gt;="&amp;DATE(YEAR(P1149),MONTH(P1149),1), $P:$P, "&lt;="&amp;EOMONTH(P1149,0))&gt;10), _xlfn.TEXTJOIN(", ", TRUE, _xlfn._xlws.FILTER($R:$R, ($C:$C=C1149) * ($P:$P&gt;=DATE(YEAR(P1149),MONTH(P1149),1)) * ($P:$P&lt;=EOMONTH(P1149,0)))), "")</f>
        <v/>
      </c>
      <c r="Y1149" t="str" cm="1">
        <f t="array" ref="Y1149">IF(AND(P1149&lt;&gt;"", P1149&gt;=DATE(YEAR(P1149),MONTH(P1149),1), SUMIFS($K:$K, $C:$C, C1149, $P:$P, "&gt;="&amp;DATE(YEAR(P1149),MONTH(P1149),1), $P:$P, "&lt;="&amp;EOMONTH(P1149,0))&gt;10), _xlfn.TEXTJOIN(", ", TRUE, _xlfn._xlws.FILTER($S:$S, ($C:$C=C1149) * ($P:$P&gt;=DATE(YEAR(P1149),MONTH(P1149),1)) * ($P:$P&lt;=EOMONTH(P1149,0)))), "")</f>
        <v/>
      </c>
    </row>
    <row r="1150" spans="1:25" x14ac:dyDescent="0.25">
      <c r="A1150" s="83">
        <v>1143</v>
      </c>
      <c r="B1150" s="93" t="str">
        <f>_xlfn.XLOOKUP(D1150,[1]!Data[CEDULA],[1]!Data[EMPRESA],"No Existe",0,1)</f>
        <v>TEMPOACTIVA</v>
      </c>
      <c r="C1150" s="183" t="str">
        <f>_xlfn.XLOOKUP(D1150,[1]!Data[CEDULA],[1]!Data[Nombre Completo],"No Existe",0,1)</f>
        <v>SHEYLA PAOLA LOPEZ MURIEL</v>
      </c>
      <c r="D1150" s="164">
        <v>1007235934</v>
      </c>
      <c r="E1150" s="141">
        <f>IFERROR(_xlfn.NUMBERVALUE(Data[[#This Row],[CEDULA ]],",","."),_xlfn.NUMBERVALUE(Data[[#This Row],[CEDULA ]],".",","))</f>
        <v>1007235934</v>
      </c>
      <c r="F1150" s="111" t="str">
        <f>_xlfn.XLOOKUP(E1150,[1]!Data[CEDULA],[1]!Data[CARGO],"No Existe",0,1)</f>
        <v>SUPERNUMERARIO(A)</v>
      </c>
      <c r="G1150" s="111" t="str">
        <f>_xlfn.XLOOKUP(E1150,[1]!Data[CEDULA],[1]!Data[EMPRESA DONDE PRESTA SERVICIO],"No Existe",0,1)</f>
        <v>COMFAMILIAR ATLANTICO</v>
      </c>
      <c r="H1150" s="112" t="str">
        <f>_xlfn.XLOOKUP(E1150,[1]!Data[CEDULA],[1]!Data[UBICACIÓN],"No Existe",0,1)</f>
        <v>SEDE CARIBE</v>
      </c>
      <c r="I1150" s="111" t="s">
        <v>25911</v>
      </c>
      <c r="J1150" s="111" t="str">
        <f>UPPER(TEXT(Data[[#This Row],[F. INICIO]],"mmmm"))</f>
        <v>ENERO</v>
      </c>
      <c r="K1150" s="111">
        <f>Data[[#This Row],[F. FIN]]-Data[[#This Row],[F. INICIO]]+1</f>
        <v>16</v>
      </c>
      <c r="L1150" s="111" t="s">
        <v>5</v>
      </c>
      <c r="M1150" s="111" t="s">
        <v>25630</v>
      </c>
      <c r="N1150" s="141" t="str">
        <f>_xlfn.XLOOKUP(D1150,[1]!Data[CEDULA],[1]!Data[EPS/SURA],"No Existe",0,1)</f>
        <v>COOSALUD</v>
      </c>
      <c r="O1150" s="96">
        <f>YEAR(Data[[#This Row],[F. INICIO]])</f>
        <v>2025</v>
      </c>
      <c r="P1150" s="114">
        <v>45673</v>
      </c>
      <c r="Q1150" s="114">
        <v>45688</v>
      </c>
      <c r="R1150" s="111" t="s">
        <v>93</v>
      </c>
      <c r="S1150" s="99" t="str">
        <f>IF(Data[[#This Row],[TIPO DE INCAPACIDAD]]="LICENCIA DE PATERNIDAD","Licencia de paternidad",IF(Data[[#This Row],[TIPO DE INCAPACIDAD]]="LICENCIA DE LUTO","Licencia de Luto",_xlfn.IFNA(VLOOKUP(R1150,'CIE-10 PARA RIPS'!$A$6:B14315,2,0),"No especificado")))</f>
        <v>Contusion de la rodilla</v>
      </c>
      <c r="T1150" t="str">
        <f>IF(P1150&lt;&gt;"", IF(P1150&gt;0, IF(P1150&lt;=DATE(YEAR(P1150),MONTH(P1150),DAY(P1150)), IF(P1150&gt;=DATE(YEAR(P1150),MONTH(P1150),1), IF(K1150&gt;10, C1150, IF(SUMIFS($K:$K, $C:$C, C1150, $P:$P, "&gt;="&amp;DATE(YEAR(P1150),MONTH(P1150),1), $P:$P, "&lt;="&amp;EOMONTH(P1150,0))&gt;10, C1150, "")), ""))), "")</f>
        <v>SHEYLA PAOLA LOPEZ MURIEL</v>
      </c>
      <c r="U1150">
        <f>IF(AND(P1150&lt;&gt;"", P1150&gt;=DATE(YEAR(P1150),MONTH(P1150),1), SUMIFS($K:$K, $C:$C, C1150, $P:$P, "&gt;="&amp;DATE(YEAR(P1150),MONTH(P1150),1), $P:$P, "&lt;="&amp;EOMONTH(P1150,0))&gt;10), K1150, "")</f>
        <v>16</v>
      </c>
      <c r="V1150">
        <f>IF(AND(P1150&lt;&gt;"", P1150&gt;=DATE(YEAR(P1150),MONTH(P1150),1), SUMIFS($K:$K, $C:$C, C1150, $P:$P, "&gt;="&amp;DATE(YEAR(P1150),MONTH(P1150),1), $P:$P, "&lt;="&amp;EOMONTH(P1150,0))&gt;10), YEAR(P1150), "")</f>
        <v>2025</v>
      </c>
      <c r="W1150" t="str">
        <f>IF(AND(P1150&lt;&gt;"", P1150&gt;=DATE(YEAR(P1150),MONTH(P1150),1), SUMIFS($K:$K, $C:$C, C1150, $P:$P, "&gt;="&amp;DATE(YEAR(P1150),MONTH(P1150),1), $P:$P, "&lt;="&amp;EOMONTH(P1150,0))&gt;10), TEXT(P1150, "MMMM"), "")</f>
        <v>enero</v>
      </c>
      <c r="X1150" t="str" cm="1">
        <f t="array" ref="X1150">IF(AND(P1150&lt;&gt;"", P1150&gt;=DATE(YEAR(P1150),MONTH(P1150),1), SUMIFS($K:$K, $C:$C, C1150, $P:$P, "&gt;="&amp;DATE(YEAR(P1150),MONTH(P1150),1), $P:$P, "&lt;="&amp;EOMONTH(P1150,0))&gt;10), _xlfn.TEXTJOIN(", ", TRUE, _xlfn._xlws.FILTER($R:$R, ($C:$C=C1150) * ($P:$P&gt;=DATE(YEAR(P1150),MONTH(P1150),1)) * ($P:$P&lt;=EOMONTH(P1150,0)))), "")</f>
        <v>S800, V892</v>
      </c>
      <c r="Y1150" t="str" cm="1">
        <f t="array" ref="Y1150">IF(AND(P1150&lt;&gt;"", P1150&gt;=DATE(YEAR(P1150),MONTH(P1150),1), SUMIFS($K:$K, $C:$C, C1150, $P:$P, "&gt;="&amp;DATE(YEAR(P1150),MONTH(P1150),1), $P:$P, "&lt;="&amp;EOMONTH(P1150,0))&gt;10), _xlfn.TEXTJOIN(", ", TRUE, _xlfn._xlws.FILTER($S:$S, ($C:$C=C1150) * ($P:$P&gt;=DATE(YEAR(P1150),MONTH(P1150),1)) * ($P:$P&lt;=EOMONTH(P1150,0)))), "")</f>
        <v>Contusion de la rodilla, Persona lesionada en accidente de transito, de vehiculo de motor no especificado</v>
      </c>
    </row>
    <row r="1151" spans="1:25" x14ac:dyDescent="0.25">
      <c r="A1151" s="83">
        <v>1144</v>
      </c>
      <c r="B1151" s="93" t="str">
        <f>_xlfn.XLOOKUP(D1151,[1]!Data[CEDULA],[1]!Data[EMPRESA],"No Existe",0,1)</f>
        <v>TEMPOACTIVA</v>
      </c>
      <c r="C1151" s="183" t="str">
        <f>_xlfn.XLOOKUP(D1151,[1]!Data[CEDULA],[1]!Data[Nombre Completo],"No Existe",0,1)</f>
        <v>ROBERTS DE JESUS VIECCO MOLINA</v>
      </c>
      <c r="D1151" s="164">
        <v>1042849492</v>
      </c>
      <c r="E1151" s="141">
        <f>IFERROR(_xlfn.NUMBERVALUE(Data[[#This Row],[CEDULA ]],",","."),_xlfn.NUMBERVALUE(Data[[#This Row],[CEDULA ]],".",","))</f>
        <v>1042849492</v>
      </c>
      <c r="F1151" s="111" t="str">
        <f>_xlfn.XLOOKUP(E1151,[1]!Data[CEDULA],[1]!Data[CARGO],"No Existe",0,1)</f>
        <v>AUXILIAR DE COCINA</v>
      </c>
      <c r="G1151" s="111" t="str">
        <f>_xlfn.XLOOKUP(E1151,[1]!Data[CEDULA],[1]!Data[EMPRESA DONDE PRESTA SERVICIO],"No Existe",0,1)</f>
        <v>COMFAMILIAR ATLANTICO</v>
      </c>
      <c r="H1151" s="112" t="str">
        <f>_xlfn.XLOOKUP(E1151,[1]!Data[CEDULA],[1]!Data[UBICACIÓN],"No Existe",0,1)</f>
        <v>SEDE CARIBE MERCADEO</v>
      </c>
      <c r="I1151" s="111" t="s">
        <v>25912</v>
      </c>
      <c r="J1151" s="111" t="str">
        <f>UPPER(TEXT(Data[[#This Row],[F. INICIO]],"mmmm"))</f>
        <v>ENERO</v>
      </c>
      <c r="K1151" s="111">
        <f>Data[[#This Row],[F. FIN]]-Data[[#This Row],[F. INICIO]]+1</f>
        <v>7</v>
      </c>
      <c r="L1151" s="111" t="s">
        <v>5</v>
      </c>
      <c r="M1151" s="111" t="s">
        <v>25630</v>
      </c>
      <c r="N1151" s="141" t="str">
        <f>_xlfn.XLOOKUP(D1151,[1]!Data[CEDULA],[1]!Data[EPS/SURA],"No Existe",0,1)</f>
        <v>EPS/SURA</v>
      </c>
      <c r="O1151" s="96">
        <f>YEAR(Data[[#This Row],[F. INICIO]])</f>
        <v>2025</v>
      </c>
      <c r="P1151" s="114">
        <v>45659</v>
      </c>
      <c r="Q1151" s="114">
        <v>45665</v>
      </c>
      <c r="R1151" s="111" t="s">
        <v>4763</v>
      </c>
      <c r="S1151" s="99" t="str">
        <f>IF(Data[[#This Row],[TIPO DE INCAPACIDAD]]="LICENCIA DE PATERNIDAD","Licencia de paternidad",IF(Data[[#This Row],[TIPO DE INCAPACIDAD]]="LICENCIA DE LUTO","Licencia de Luto",_xlfn.IFNA(VLOOKUP(R1151,'CIE-10 PARA RIPS'!$A$6:B14316,2,0),"No especificado")))</f>
        <v>Fractura de hueso del metatarso</v>
      </c>
      <c r="T1151" t="str">
        <f>IF(P1151&lt;&gt;"", IF(P1151&gt;0, IF(P1151&lt;=DATE(YEAR(P1151),MONTH(P1151),DAY(P1151)), IF(P1151&gt;=DATE(YEAR(P1151),MONTH(P1151),1), IF(K1151&gt;10, C1151, IF(SUMIFS($K:$K, $C:$C, C1151, $P:$P, "&gt;="&amp;DATE(YEAR(P1151),MONTH(P1151),1), $P:$P, "&lt;="&amp;EOMONTH(P1151,0))&gt;10, C1151, "")), ""))), "")</f>
        <v/>
      </c>
      <c r="U1151" t="str">
        <f>IF(AND(P1151&lt;&gt;"", P1151&gt;=DATE(YEAR(P1151),MONTH(P1151),1), SUMIFS($K:$K, $C:$C, C1151, $P:$P, "&gt;="&amp;DATE(YEAR(P1151),MONTH(P1151),1), $P:$P, "&lt;="&amp;EOMONTH(P1151,0))&gt;10), K1151, "")</f>
        <v/>
      </c>
      <c r="V1151" t="str">
        <f>IF(AND(P1151&lt;&gt;"", P1151&gt;=DATE(YEAR(P1151),MONTH(P1151),1), SUMIFS($K:$K, $C:$C, C1151, $P:$P, "&gt;="&amp;DATE(YEAR(P1151),MONTH(P1151),1), $P:$P, "&lt;="&amp;EOMONTH(P1151,0))&gt;10), YEAR(P1151), "")</f>
        <v/>
      </c>
      <c r="W1151" t="str">
        <f>IF(AND(P1151&lt;&gt;"", P1151&gt;=DATE(YEAR(P1151),MONTH(P1151),1), SUMIFS($K:$K, $C:$C, C1151, $P:$P, "&gt;="&amp;DATE(YEAR(P1151),MONTH(P1151),1), $P:$P, "&lt;="&amp;EOMONTH(P1151,0))&gt;10), TEXT(P1151, "MMMM"), "")</f>
        <v/>
      </c>
      <c r="X1151" t="str" cm="1">
        <f t="array" ref="X1151">IF(AND(P1151&lt;&gt;"", P1151&gt;=DATE(YEAR(P1151),MONTH(P1151),1), SUMIFS($K:$K, $C:$C, C1151, $P:$P, "&gt;="&amp;DATE(YEAR(P1151),MONTH(P1151),1), $P:$P, "&lt;="&amp;EOMONTH(P1151,0))&gt;10), _xlfn.TEXTJOIN(", ", TRUE, _xlfn._xlws.FILTER($R:$R, ($C:$C=C1151) * ($P:$P&gt;=DATE(YEAR(P1151),MONTH(P1151),1)) * ($P:$P&lt;=EOMONTH(P1151,0)))), "")</f>
        <v/>
      </c>
      <c r="Y1151" t="str" cm="1">
        <f t="array" ref="Y1151">IF(AND(P1151&lt;&gt;"", P1151&gt;=DATE(YEAR(P1151),MONTH(P1151),1), SUMIFS($K:$K, $C:$C, C1151, $P:$P, "&gt;="&amp;DATE(YEAR(P1151),MONTH(P1151),1), $P:$P, "&lt;="&amp;EOMONTH(P1151,0))&gt;10), _xlfn.TEXTJOIN(", ", TRUE, _xlfn._xlws.FILTER($S:$S, ($C:$C=C1151) * ($P:$P&gt;=DATE(YEAR(P1151),MONTH(P1151),1)) * ($P:$P&lt;=EOMONTH(P1151,0)))), "")</f>
        <v/>
      </c>
    </row>
    <row r="1152" spans="1:25" x14ac:dyDescent="0.25">
      <c r="A1152" s="83">
        <v>1145</v>
      </c>
      <c r="B1152" s="93" t="str">
        <f>_xlfn.XLOOKUP(D1152,[1]!Data[CEDULA],[1]!Data[EMPRESA],"No Existe",0,1)</f>
        <v>TEMPOACTIVA</v>
      </c>
      <c r="C1152" s="183" t="str">
        <f>_xlfn.XLOOKUP(D1152,[1]!Data[CEDULA],[1]!Data[Nombre Completo],"No Existe",0,1)</f>
        <v>SERGIO ANTONIO OLIVARES PADILLA</v>
      </c>
      <c r="D1152" s="164">
        <v>1043932803</v>
      </c>
      <c r="E1152" s="141">
        <f>IFERROR(_xlfn.NUMBERVALUE(Data[[#This Row],[CEDULA ]],",","."),_xlfn.NUMBERVALUE(Data[[#This Row],[CEDULA ]],".",","))</f>
        <v>1043932803</v>
      </c>
      <c r="F1152" s="111" t="str">
        <f>_xlfn.XLOOKUP(E1152,[1]!Data[CEDULA],[1]!Data[CARGO],"No Existe",0,1)</f>
        <v>AYUDANTE COCINA</v>
      </c>
      <c r="G1152" s="111" t="str">
        <f>_xlfn.XLOOKUP(E1152,[1]!Data[CEDULA],[1]!Data[EMPRESA DONDE PRESTA SERVICIO],"No Existe",0,1)</f>
        <v>COMFAMILIAR ATLANTICO</v>
      </c>
      <c r="H1152" s="112" t="str">
        <f>_xlfn.XLOOKUP(E1152,[1]!Data[CEDULA],[1]!Data[UBICACIÓN],"No Existe",0,1)</f>
        <v>CENTRO RECREACIONAL TURIPANA</v>
      </c>
      <c r="I1152" s="111" t="s">
        <v>25912</v>
      </c>
      <c r="J1152" s="111" t="str">
        <f>UPPER(TEXT(Data[[#This Row],[F. INICIO]],"mmmm"))</f>
        <v>DICIEMBRE</v>
      </c>
      <c r="K1152" s="111">
        <f>Data[[#This Row],[F. FIN]]-Data[[#This Row],[F. INICIO]]+1</f>
        <v>8</v>
      </c>
      <c r="L1152" s="111" t="s">
        <v>5</v>
      </c>
      <c r="M1152" s="111" t="s">
        <v>12606</v>
      </c>
      <c r="N1152" s="141" t="str">
        <f>_xlfn.XLOOKUP(D1152,[1]!Data[CEDULA],[1]!Data[EPS/SURA],"No Existe",0,1)</f>
        <v>FAMISANAR</v>
      </c>
      <c r="O1152" s="96">
        <f>YEAR(Data[[#This Row],[F. INICIO]])</f>
        <v>2024</v>
      </c>
      <c r="P1152" s="114">
        <v>45650</v>
      </c>
      <c r="Q1152" s="114">
        <v>45657</v>
      </c>
      <c r="R1152" s="111" t="s">
        <v>4823</v>
      </c>
      <c r="S1152" s="99" t="str">
        <f>IF(Data[[#This Row],[TIPO DE INCAPACIDAD]]="LICENCIA DE PATERNIDAD","Licencia de paternidad",IF(Data[[#This Row],[TIPO DE INCAPACIDAD]]="LICENCIA DE LUTO","Licencia de Luto",_xlfn.IFNA(VLOOKUP(R1152,'CIE-10 PARA RIPS'!$A$6:B14317,2,0),"No especificado")))</f>
        <v>Fractura de la diafisis de la tibia</v>
      </c>
      <c r="T1152" t="str">
        <f>IF(P1152&lt;&gt;"", IF(P1152&gt;0, IF(P1152&lt;=DATE(YEAR(P1152),MONTH(P1152),DAY(P1152)), IF(P1152&gt;=DATE(YEAR(P1152),MONTH(P1152),1), IF(K1152&gt;10, C1152, IF(SUMIFS($K:$K, $C:$C, C1152, $P:$P, "&gt;="&amp;DATE(YEAR(P1152),MONTH(P1152),1), $P:$P, "&lt;="&amp;EOMONTH(P1152,0))&gt;10, C1152, "")), ""))), "")</f>
        <v/>
      </c>
      <c r="U1152" t="str">
        <f>IF(AND(P1152&lt;&gt;"", P1152&gt;=DATE(YEAR(P1152),MONTH(P1152),1), SUMIFS($K:$K, $C:$C, C1152, $P:$P, "&gt;="&amp;DATE(YEAR(P1152),MONTH(P1152),1), $P:$P, "&lt;="&amp;EOMONTH(P1152,0))&gt;10), K1152, "")</f>
        <v/>
      </c>
      <c r="V1152" t="str">
        <f>IF(AND(P1152&lt;&gt;"", P1152&gt;=DATE(YEAR(P1152),MONTH(P1152),1), SUMIFS($K:$K, $C:$C, C1152, $P:$P, "&gt;="&amp;DATE(YEAR(P1152),MONTH(P1152),1), $P:$P, "&lt;="&amp;EOMONTH(P1152,0))&gt;10), YEAR(P1152), "")</f>
        <v/>
      </c>
      <c r="W1152" t="str">
        <f>IF(AND(P1152&lt;&gt;"", P1152&gt;=DATE(YEAR(P1152),MONTH(P1152),1), SUMIFS($K:$K, $C:$C, C1152, $P:$P, "&gt;="&amp;DATE(YEAR(P1152),MONTH(P1152),1), $P:$P, "&lt;="&amp;EOMONTH(P1152,0))&gt;10), TEXT(P1152, "MMMM"), "")</f>
        <v/>
      </c>
      <c r="X1152" t="str" cm="1">
        <f t="array" ref="X1152">IF(AND(P1152&lt;&gt;"", P1152&gt;=DATE(YEAR(P1152),MONTH(P1152),1), SUMIFS($K:$K, $C:$C, C1152, $P:$P, "&gt;="&amp;DATE(YEAR(P1152),MONTH(P1152),1), $P:$P, "&lt;="&amp;EOMONTH(P1152,0))&gt;10), _xlfn.TEXTJOIN(", ", TRUE, _xlfn._xlws.FILTER($R:$R, ($C:$C=C1152) * ($P:$P&gt;=DATE(YEAR(P1152),MONTH(P1152),1)) * ($P:$P&lt;=EOMONTH(P1152,0)))), "")</f>
        <v/>
      </c>
      <c r="Y1152" t="str" cm="1">
        <f t="array" ref="Y1152">IF(AND(P1152&lt;&gt;"", P1152&gt;=DATE(YEAR(P1152),MONTH(P1152),1), SUMIFS($K:$K, $C:$C, C1152, $P:$P, "&gt;="&amp;DATE(YEAR(P1152),MONTH(P1152),1), $P:$P, "&lt;="&amp;EOMONTH(P1152,0))&gt;10), _xlfn.TEXTJOIN(", ", TRUE, _xlfn._xlws.FILTER($S:$S, ($C:$C=C1152) * ($P:$P&gt;=DATE(YEAR(P1152),MONTH(P1152),1)) * ($P:$P&lt;=EOMONTH(P1152,0)))), "")</f>
        <v/>
      </c>
    </row>
    <row r="1153" spans="1:25" x14ac:dyDescent="0.25">
      <c r="A1153" s="83">
        <v>1146</v>
      </c>
      <c r="B1153" s="93" t="str">
        <f>_xlfn.XLOOKUP(D1153,[1]!Data[CEDULA],[1]!Data[EMPRESA],"No Existe",0,1)</f>
        <v>TEMPOACTIVA</v>
      </c>
      <c r="C1153" s="183" t="str">
        <f>_xlfn.XLOOKUP(D1153,[1]!Data[CEDULA],[1]!Data[Nombre Completo],"No Existe",0,1)</f>
        <v>SERGIO ANTONIO OLIVARES PADILLA</v>
      </c>
      <c r="D1153" s="164">
        <v>1043932803</v>
      </c>
      <c r="E1153" s="141">
        <f>IFERROR(_xlfn.NUMBERVALUE(Data[[#This Row],[CEDULA ]],",","."),_xlfn.NUMBERVALUE(Data[[#This Row],[CEDULA ]],".",","))</f>
        <v>1043932803</v>
      </c>
      <c r="F1153" s="111" t="str">
        <f>_xlfn.XLOOKUP(E1153,[1]!Data[CEDULA],[1]!Data[CARGO],"No Existe",0,1)</f>
        <v>AYUDANTE COCINA</v>
      </c>
      <c r="G1153" s="111" t="str">
        <f>_xlfn.XLOOKUP(E1153,[1]!Data[CEDULA],[1]!Data[EMPRESA DONDE PRESTA SERVICIO],"No Existe",0,1)</f>
        <v>COMFAMILIAR ATLANTICO</v>
      </c>
      <c r="H1153" s="112" t="str">
        <f>_xlfn.XLOOKUP(E1153,[1]!Data[CEDULA],[1]!Data[UBICACIÓN],"No Existe",0,1)</f>
        <v>CENTRO RECREACIONAL TURIPANA</v>
      </c>
      <c r="I1153" s="111" t="s">
        <v>25912</v>
      </c>
      <c r="J1153" s="111" t="str">
        <f>UPPER(TEXT(Data[[#This Row],[F. INICIO]],"mmmm"))</f>
        <v>ENERO</v>
      </c>
      <c r="K1153" s="111">
        <f>Data[[#This Row],[F. FIN]]-Data[[#This Row],[F. INICIO]]+1</f>
        <v>31</v>
      </c>
      <c r="L1153" s="111" t="s">
        <v>5</v>
      </c>
      <c r="M1153" s="111" t="s">
        <v>12606</v>
      </c>
      <c r="N1153" s="141" t="str">
        <f>_xlfn.XLOOKUP(D1153,[1]!Data[CEDULA],[1]!Data[EPS/SURA],"No Existe",0,1)</f>
        <v>FAMISANAR</v>
      </c>
      <c r="O1153" s="96">
        <f>YEAR(Data[[#This Row],[F. INICIO]])</f>
        <v>2025</v>
      </c>
      <c r="P1153" s="114">
        <v>45658</v>
      </c>
      <c r="Q1153" s="114">
        <v>45688</v>
      </c>
      <c r="R1153" s="111" t="s">
        <v>4823</v>
      </c>
      <c r="S1153" s="99" t="str">
        <f>IF(Data[[#This Row],[TIPO DE INCAPACIDAD]]="LICENCIA DE PATERNIDAD","Licencia de paternidad",IF(Data[[#This Row],[TIPO DE INCAPACIDAD]]="LICENCIA DE LUTO","Licencia de Luto",_xlfn.IFNA(VLOOKUP(R1153,'CIE-10 PARA RIPS'!$A$6:B14318,2,0),"No especificado")))</f>
        <v>Fractura de la diafisis de la tibia</v>
      </c>
      <c r="T1153" t="str">
        <f>IF(P1153&lt;&gt;"", IF(P1153&gt;0, IF(P1153&lt;=DATE(YEAR(P1153),MONTH(P1153),DAY(P1153)), IF(P1153&gt;=DATE(YEAR(P1153),MONTH(P1153),1), IF(K1153&gt;10, C1153, IF(SUMIFS($K:$K, $C:$C, C1153, $P:$P, "&gt;="&amp;DATE(YEAR(P1153),MONTH(P1153),1), $P:$P, "&lt;="&amp;EOMONTH(P1153,0))&gt;10, C1153, "")), ""))), "")</f>
        <v>SERGIO ANTONIO OLIVARES PADILLA</v>
      </c>
      <c r="U1153">
        <f>IF(AND(P1153&lt;&gt;"", P1153&gt;=DATE(YEAR(P1153),MONTH(P1153),1), SUMIFS($K:$K, $C:$C, C1153, $P:$P, "&gt;="&amp;DATE(YEAR(P1153),MONTH(P1153),1), $P:$P, "&lt;="&amp;EOMONTH(P1153,0))&gt;10), K1153, "")</f>
        <v>31</v>
      </c>
      <c r="V1153">
        <f>IF(AND(P1153&lt;&gt;"", P1153&gt;=DATE(YEAR(P1153),MONTH(P1153),1), SUMIFS($K:$K, $C:$C, C1153, $P:$P, "&gt;="&amp;DATE(YEAR(P1153),MONTH(P1153),1), $P:$P, "&lt;="&amp;EOMONTH(P1153,0))&gt;10), YEAR(P1153), "")</f>
        <v>2025</v>
      </c>
      <c r="W1153" t="str">
        <f>IF(AND(P1153&lt;&gt;"", P1153&gt;=DATE(YEAR(P1153),MONTH(P1153),1), SUMIFS($K:$K, $C:$C, C1153, $P:$P, "&gt;="&amp;DATE(YEAR(P1153),MONTH(P1153),1), $P:$P, "&lt;="&amp;EOMONTH(P1153,0))&gt;10), TEXT(P1153, "MMMM"), "")</f>
        <v>enero</v>
      </c>
      <c r="X1153" t="str" cm="1">
        <f t="array" ref="X1153">IF(AND(P1153&lt;&gt;"", P1153&gt;=DATE(YEAR(P1153),MONTH(P1153),1), SUMIFS($K:$K, $C:$C, C1153, $P:$P, "&gt;="&amp;DATE(YEAR(P1153),MONTH(P1153),1), $P:$P, "&lt;="&amp;EOMONTH(P1153,0))&gt;10), _xlfn.TEXTJOIN(", ", TRUE, _xlfn._xlws.FILTER($R:$R, ($C:$C=C1153) * ($P:$P&gt;=DATE(YEAR(P1153),MONTH(P1153),1)) * ($P:$P&lt;=EOMONTH(P1153,0)))), "")</f>
        <v>S822</v>
      </c>
      <c r="Y1153" t="str" cm="1">
        <f t="array" ref="Y1153">IF(AND(P1153&lt;&gt;"", P1153&gt;=DATE(YEAR(P1153),MONTH(P1153),1), SUMIFS($K:$K, $C:$C, C1153, $P:$P, "&gt;="&amp;DATE(YEAR(P1153),MONTH(P1153),1), $P:$P, "&lt;="&amp;EOMONTH(P1153,0))&gt;10), _xlfn.TEXTJOIN(", ", TRUE, _xlfn._xlws.FILTER($S:$S, ($C:$C=C1153) * ($P:$P&gt;=DATE(YEAR(P1153),MONTH(P1153),1)) * ($P:$P&lt;=EOMONTH(P1153,0)))), "")</f>
        <v>Fractura de la diafisis de la tibia</v>
      </c>
    </row>
    <row r="1154" spans="1:25" x14ac:dyDescent="0.25">
      <c r="A1154" s="83">
        <v>1147</v>
      </c>
      <c r="B1154" s="93" t="str">
        <f>_xlfn.XLOOKUP(D1154,[1]!Data[CEDULA],[1]!Data[EMPRESA],"No Existe",0,1)</f>
        <v>TEMPOACTIVA</v>
      </c>
      <c r="C1154" s="183" t="str">
        <f>_xlfn.XLOOKUP(D1154,[1]!Data[CEDULA],[1]!Data[Nombre Completo],"No Existe",0,1)</f>
        <v>MIGUEL ANGEL CATAÑO CONTRERAS</v>
      </c>
      <c r="D1154" s="164">
        <v>1121329318</v>
      </c>
      <c r="E1154" s="141">
        <f>IFERROR(_xlfn.NUMBERVALUE(Data[[#This Row],[CEDULA ]],",","."),_xlfn.NUMBERVALUE(Data[[#This Row],[CEDULA ]],".",","))</f>
        <v>1121329318</v>
      </c>
      <c r="F1154" s="111" t="str">
        <f>_xlfn.XLOOKUP(E1154,[1]!Data[CEDULA],[1]!Data[CARGO],"No Existe",0,1)</f>
        <v>COCINERO 1</v>
      </c>
      <c r="G1154" s="111" t="str">
        <f>_xlfn.XLOOKUP(E1154,[1]!Data[CEDULA],[1]!Data[EMPRESA DONDE PRESTA SERVICIO],"No Existe",0,1)</f>
        <v>COMFAMILIAR ATLANTICO</v>
      </c>
      <c r="H1154" s="112" t="str">
        <f>_xlfn.XLOOKUP(E1154,[1]!Data[CEDULA],[1]!Data[UBICACIÓN],"No Existe",0,1)</f>
        <v>SEDE CARIBE MERCADEO</v>
      </c>
      <c r="I1154" s="111" t="s">
        <v>25912</v>
      </c>
      <c r="J1154" s="111" t="str">
        <f>UPPER(TEXT(Data[[#This Row],[F. INICIO]],"mmmm"))</f>
        <v>DICIEMBRE</v>
      </c>
      <c r="K1154" s="111">
        <f>Data[[#This Row],[F. FIN]]-Data[[#This Row],[F. INICIO]]+1</f>
        <v>6</v>
      </c>
      <c r="L1154" s="111" t="s">
        <v>5</v>
      </c>
      <c r="M1154" s="111" t="s">
        <v>25630</v>
      </c>
      <c r="N1154" s="141" t="str">
        <f>_xlfn.XLOOKUP(D1154,[1]!Data[CEDULA],[1]!Data[EPS/SURA],"No Existe",0,1)</f>
        <v>SALUD TOTAL</v>
      </c>
      <c r="O1154" s="96">
        <f>YEAR(Data[[#This Row],[F. INICIO]])</f>
        <v>2024</v>
      </c>
      <c r="P1154" s="114">
        <v>45652</v>
      </c>
      <c r="Q1154" s="114">
        <v>45657</v>
      </c>
      <c r="R1154" s="111" t="s">
        <v>5043</v>
      </c>
      <c r="S1154" s="99" t="str">
        <f>IF(Data[[#This Row],[TIPO DE INCAPACIDAD]]="LICENCIA DE PATERNIDAD","Licencia de paternidad",IF(Data[[#This Row],[TIPO DE INCAPACIDAD]]="LICENCIA DE LUTO","Licencia de Luto",_xlfn.IFNA(VLOOKUP(R1154,'CIE-10 PARA RIPS'!$A$6:B14319,2,0),"No especificado")))</f>
        <v>Fractura de la clavicula</v>
      </c>
      <c r="T1154" t="str">
        <f>IF(P1154&lt;&gt;"", IF(P1154&gt;0, IF(P1154&lt;=DATE(YEAR(P1154),MONTH(P1154),DAY(P1154)), IF(P1154&gt;=DATE(YEAR(P1154),MONTH(P1154),1), IF(K1154&gt;10, C1154, IF(SUMIFS($K:$K, $C:$C, C1154, $P:$P, "&gt;="&amp;DATE(YEAR(P1154),MONTH(P1154),1), $P:$P, "&lt;="&amp;EOMONTH(P1154,0))&gt;10, C1154, "")), ""))), "")</f>
        <v/>
      </c>
      <c r="U1154" t="str">
        <f>IF(AND(P1154&lt;&gt;"", P1154&gt;=DATE(YEAR(P1154),MONTH(P1154),1), SUMIFS($K:$K, $C:$C, C1154, $P:$P, "&gt;="&amp;DATE(YEAR(P1154),MONTH(P1154),1), $P:$P, "&lt;="&amp;EOMONTH(P1154,0))&gt;10), K1154, "")</f>
        <v/>
      </c>
      <c r="V1154" t="str">
        <f>IF(AND(P1154&lt;&gt;"", P1154&gt;=DATE(YEAR(P1154),MONTH(P1154),1), SUMIFS($K:$K, $C:$C, C1154, $P:$P, "&gt;="&amp;DATE(YEAR(P1154),MONTH(P1154),1), $P:$P, "&lt;="&amp;EOMONTH(P1154,0))&gt;10), YEAR(P1154), "")</f>
        <v/>
      </c>
      <c r="W1154" t="str">
        <f>IF(AND(P1154&lt;&gt;"", P1154&gt;=DATE(YEAR(P1154),MONTH(P1154),1), SUMIFS($K:$K, $C:$C, C1154, $P:$P, "&gt;="&amp;DATE(YEAR(P1154),MONTH(P1154),1), $P:$P, "&lt;="&amp;EOMONTH(P1154,0))&gt;10), TEXT(P1154, "MMMM"), "")</f>
        <v/>
      </c>
      <c r="X1154" t="str" cm="1">
        <f t="array" ref="X1154">IF(AND(P1154&lt;&gt;"", P1154&gt;=DATE(YEAR(P1154),MONTH(P1154),1), SUMIFS($K:$K, $C:$C, C1154, $P:$P, "&gt;="&amp;DATE(YEAR(P1154),MONTH(P1154),1), $P:$P, "&lt;="&amp;EOMONTH(P1154,0))&gt;10), _xlfn.TEXTJOIN(", ", TRUE, _xlfn._xlws.FILTER($R:$R, ($C:$C=C1154) * ($P:$P&gt;=DATE(YEAR(P1154),MONTH(P1154),1)) * ($P:$P&lt;=EOMONTH(P1154,0)))), "")</f>
        <v/>
      </c>
      <c r="Y1154" t="str" cm="1">
        <f t="array" ref="Y1154">IF(AND(P1154&lt;&gt;"", P1154&gt;=DATE(YEAR(P1154),MONTH(P1154),1), SUMIFS($K:$K, $C:$C, C1154, $P:$P, "&gt;="&amp;DATE(YEAR(P1154),MONTH(P1154),1), $P:$P, "&lt;="&amp;EOMONTH(P1154,0))&gt;10), _xlfn.TEXTJOIN(", ", TRUE, _xlfn._xlws.FILTER($S:$S, ($C:$C=C1154) * ($P:$P&gt;=DATE(YEAR(P1154),MONTH(P1154),1)) * ($P:$P&lt;=EOMONTH(P1154,0)))), "")</f>
        <v/>
      </c>
    </row>
    <row r="1155" spans="1:25" x14ac:dyDescent="0.25">
      <c r="A1155" s="83">
        <v>1148</v>
      </c>
      <c r="B1155" s="93" t="str">
        <f>_xlfn.XLOOKUP(D1155,[1]!Data[CEDULA],[1]!Data[EMPRESA],"No Existe",0,1)</f>
        <v>TEMPOACTIVA</v>
      </c>
      <c r="C1155" s="183" t="str">
        <f>_xlfn.XLOOKUP(D1155,[1]!Data[CEDULA],[1]!Data[Nombre Completo],"No Existe",0,1)</f>
        <v>MIGUEL ANGEL CATAÑO CONTRERAS</v>
      </c>
      <c r="D1155" s="164">
        <v>1121329318</v>
      </c>
      <c r="E1155" s="141">
        <f>IFERROR(_xlfn.NUMBERVALUE(Data[[#This Row],[CEDULA ]],",","."),_xlfn.NUMBERVALUE(Data[[#This Row],[CEDULA ]],".",","))</f>
        <v>1121329318</v>
      </c>
      <c r="F1155" s="111" t="str">
        <f>_xlfn.XLOOKUP(E1155,[1]!Data[CEDULA],[1]!Data[CARGO],"No Existe",0,1)</f>
        <v>COCINERO 1</v>
      </c>
      <c r="G1155" s="111" t="str">
        <f>_xlfn.XLOOKUP(E1155,[1]!Data[CEDULA],[1]!Data[EMPRESA DONDE PRESTA SERVICIO],"No Existe",0,1)</f>
        <v>COMFAMILIAR ATLANTICO</v>
      </c>
      <c r="H1155" s="112" t="str">
        <f>_xlfn.XLOOKUP(E1155,[1]!Data[CEDULA],[1]!Data[UBICACIÓN],"No Existe",0,1)</f>
        <v>SEDE CARIBE MERCADEO</v>
      </c>
      <c r="I1155" s="111" t="s">
        <v>25912</v>
      </c>
      <c r="J1155" s="111" t="str">
        <f>UPPER(TEXT(Data[[#This Row],[F. INICIO]],"mmmm"))</f>
        <v>ENERO</v>
      </c>
      <c r="K1155" s="111">
        <f>Data[[#This Row],[F. FIN]]-Data[[#This Row],[F. INICIO]]+1</f>
        <v>24</v>
      </c>
      <c r="L1155" s="111" t="s">
        <v>5</v>
      </c>
      <c r="M1155" s="111" t="s">
        <v>25630</v>
      </c>
      <c r="N1155" s="141" t="str">
        <f>_xlfn.XLOOKUP(D1155,[1]!Data[CEDULA],[1]!Data[EPS/SURA],"No Existe",0,1)</f>
        <v>SALUD TOTAL</v>
      </c>
      <c r="O1155" s="96">
        <f>YEAR(Data[[#This Row],[F. INICIO]])</f>
        <v>2025</v>
      </c>
      <c r="P1155" s="114">
        <v>45658</v>
      </c>
      <c r="Q1155" s="114">
        <v>45681</v>
      </c>
      <c r="R1155" s="111" t="s">
        <v>5043</v>
      </c>
      <c r="S1155" s="99" t="str">
        <f>IF(Data[[#This Row],[TIPO DE INCAPACIDAD]]="LICENCIA DE PATERNIDAD","Licencia de paternidad",IF(Data[[#This Row],[TIPO DE INCAPACIDAD]]="LICENCIA DE LUTO","Licencia de Luto",_xlfn.IFNA(VLOOKUP(R1155,'CIE-10 PARA RIPS'!$A$6:B14320,2,0),"No especificado")))</f>
        <v>Fractura de la clavicula</v>
      </c>
      <c r="T1155" t="str">
        <f>IF(P1155&lt;&gt;"", IF(P1155&gt;0, IF(P1155&lt;=DATE(YEAR(P1155),MONTH(P1155),DAY(P1155)), IF(P1155&gt;=DATE(YEAR(P1155),MONTH(P1155),1), IF(K1155&gt;10, C1155, IF(SUMIFS($K:$K, $C:$C, C1155, $P:$P, "&gt;="&amp;DATE(YEAR(P1155),MONTH(P1155),1), $P:$P, "&lt;="&amp;EOMONTH(P1155,0))&gt;10, C1155, "")), ""))), "")</f>
        <v>MIGUEL ANGEL CATAÑO CONTRERAS</v>
      </c>
      <c r="U1155">
        <f>IF(AND(P1155&lt;&gt;"", P1155&gt;=DATE(YEAR(P1155),MONTH(P1155),1), SUMIFS($K:$K, $C:$C, C1155, $P:$P, "&gt;="&amp;DATE(YEAR(P1155),MONTH(P1155),1), $P:$P, "&lt;="&amp;EOMONTH(P1155,0))&gt;10), K1155, "")</f>
        <v>24</v>
      </c>
      <c r="V1155">
        <f>IF(AND(P1155&lt;&gt;"", P1155&gt;=DATE(YEAR(P1155),MONTH(P1155),1), SUMIFS($K:$K, $C:$C, C1155, $P:$P, "&gt;="&amp;DATE(YEAR(P1155),MONTH(P1155),1), $P:$P, "&lt;="&amp;EOMONTH(P1155,0))&gt;10), YEAR(P1155), "")</f>
        <v>2025</v>
      </c>
      <c r="W1155" t="str">
        <f>IF(AND(P1155&lt;&gt;"", P1155&gt;=DATE(YEAR(P1155),MONTH(P1155),1), SUMIFS($K:$K, $C:$C, C1155, $P:$P, "&gt;="&amp;DATE(YEAR(P1155),MONTH(P1155),1), $P:$P, "&lt;="&amp;EOMONTH(P1155,0))&gt;10), TEXT(P1155, "MMMM"), "")</f>
        <v>enero</v>
      </c>
      <c r="X1155" t="str" cm="1">
        <f t="array" ref="X1155">IF(AND(P1155&lt;&gt;"", P1155&gt;=DATE(YEAR(P1155),MONTH(P1155),1), SUMIFS($K:$K, $C:$C, C1155, $P:$P, "&gt;="&amp;DATE(YEAR(P1155),MONTH(P1155),1), $P:$P, "&lt;="&amp;EOMONTH(P1155,0))&gt;10), _xlfn.TEXTJOIN(", ", TRUE, _xlfn._xlws.FILTER($R:$R, ($C:$C=C1155) * ($P:$P&gt;=DATE(YEAR(P1155),MONTH(P1155),1)) * ($P:$P&lt;=EOMONTH(P1155,0)))), "")</f>
        <v>S420</v>
      </c>
      <c r="Y1155" t="str" cm="1">
        <f t="array" ref="Y1155">IF(AND(P1155&lt;&gt;"", P1155&gt;=DATE(YEAR(P1155),MONTH(P1155),1), SUMIFS($K:$K, $C:$C, C1155, $P:$P, "&gt;="&amp;DATE(YEAR(P1155),MONTH(P1155),1), $P:$P, "&lt;="&amp;EOMONTH(P1155,0))&gt;10), _xlfn.TEXTJOIN(", ", TRUE, _xlfn._xlws.FILTER($S:$S, ($C:$C=C1155) * ($P:$P&gt;=DATE(YEAR(P1155),MONTH(P1155),1)) * ($P:$P&lt;=EOMONTH(P1155,0)))), "")</f>
        <v>Fractura de la clavicula</v>
      </c>
    </row>
    <row r="1156" spans="1:25" ht="30" x14ac:dyDescent="0.25">
      <c r="A1156" s="83">
        <v>1149</v>
      </c>
      <c r="B1156" s="93" t="str">
        <f>_xlfn.XLOOKUP(D1156,[1]!Data[CEDULA],[1]!Data[EMPRESA],"No Existe",0,1)</f>
        <v>TEMPOACTIVA</v>
      </c>
      <c r="C1156" s="183" t="str">
        <f>_xlfn.XLOOKUP(D1156,[1]!Data[CEDULA],[1]!Data[Nombre Completo],"No Existe",0,1)</f>
        <v>LIDEN HERNANDO GOMEZ DE MOYA</v>
      </c>
      <c r="D1156" s="164">
        <v>8774432</v>
      </c>
      <c r="E1156" s="141">
        <f>IFERROR(_xlfn.NUMBERVALUE(Data[[#This Row],[CEDULA ]],",","."),_xlfn.NUMBERVALUE(Data[[#This Row],[CEDULA ]],".",","))</f>
        <v>8774432</v>
      </c>
      <c r="F1156" s="111" t="str">
        <f>_xlfn.XLOOKUP(E1156,[1]!Data[CEDULA],[1]!Data[CARGO],"No Existe",0,1)</f>
        <v>COCINERO 1</v>
      </c>
      <c r="G1156" s="111" t="str">
        <f>_xlfn.XLOOKUP(E1156,[1]!Data[CEDULA],[1]!Data[EMPRESA DONDE PRESTA SERVICIO],"No Existe",0,1)</f>
        <v>COMFAMILIAR ATLANTICO</v>
      </c>
      <c r="H1156" s="112" t="str">
        <f>_xlfn.XLOOKUP(E1156,[1]!Data[CEDULA],[1]!Data[UBICACIÓN],"No Existe",0,1)</f>
        <v>SEDE CARIBE MERCADEO</v>
      </c>
      <c r="I1156" s="111" t="s">
        <v>25911</v>
      </c>
      <c r="J1156" s="111" t="str">
        <f>UPPER(TEXT(Data[[#This Row],[F. INICIO]],"mmmm"))</f>
        <v>ENERO</v>
      </c>
      <c r="K1156" s="111">
        <f>Data[[#This Row],[F. FIN]]-Data[[#This Row],[F. INICIO]]+1</f>
        <v>2</v>
      </c>
      <c r="L1156" s="111" t="s">
        <v>5</v>
      </c>
      <c r="M1156" s="111" t="s">
        <v>25630</v>
      </c>
      <c r="N1156" s="141" t="str">
        <f>_xlfn.XLOOKUP(D1156,[1]!Data[CEDULA],[1]!Data[EPS/SURA],"No Existe",0,1)</f>
        <v>CAJACOPI</v>
      </c>
      <c r="O1156" s="96">
        <f>YEAR(Data[[#This Row],[F. INICIO]])</f>
        <v>2025</v>
      </c>
      <c r="P1156" s="114">
        <v>45672</v>
      </c>
      <c r="Q1156" s="114">
        <v>45673</v>
      </c>
      <c r="R1156" s="111" t="s">
        <v>8519</v>
      </c>
      <c r="S1156" s="99" t="str">
        <f>IF(Data[[#This Row],[TIPO DE INCAPACIDAD]]="LICENCIA DE PATERNIDAD","Licencia de paternidad",IF(Data[[#This Row],[TIPO DE INCAPACIDAD]]="LICENCIA DE LUTO","Licencia de Luto",_xlfn.IFNA(VLOOKUP(R1156,'CIE-10 PARA RIPS'!$A$6:B14321,2,0),"No especificado")))</f>
        <v>Hernia inguinal unilateral o no especificada, sin obstruccion ni gangrena</v>
      </c>
      <c r="T1156" t="str">
        <f>IF(P1156&lt;&gt;"", IF(P1156&gt;0, IF(P1156&lt;=DATE(YEAR(P1156),MONTH(P1156),DAY(P1156)), IF(P1156&gt;=DATE(YEAR(P1156),MONTH(P1156),1), IF(K1156&gt;10, C1156, IF(SUMIFS($K:$K, $C:$C, C1156, $P:$P, "&gt;="&amp;DATE(YEAR(P1156),MONTH(P1156),1), $P:$P, "&lt;="&amp;EOMONTH(P1156,0))&gt;10, C1156, "")), ""))), "")</f>
        <v/>
      </c>
      <c r="U1156" t="str">
        <f>IF(AND(P1156&lt;&gt;"", P1156&gt;=DATE(YEAR(P1156),MONTH(P1156),1), SUMIFS($K:$K, $C:$C, C1156, $P:$P, "&gt;="&amp;DATE(YEAR(P1156),MONTH(P1156),1), $P:$P, "&lt;="&amp;EOMONTH(P1156,0))&gt;10), K1156, "")</f>
        <v/>
      </c>
      <c r="V1156" t="str">
        <f>IF(AND(P1156&lt;&gt;"", P1156&gt;=DATE(YEAR(P1156),MONTH(P1156),1), SUMIFS($K:$K, $C:$C, C1156, $P:$P, "&gt;="&amp;DATE(YEAR(P1156),MONTH(P1156),1), $P:$P, "&lt;="&amp;EOMONTH(P1156,0))&gt;10), YEAR(P1156), "")</f>
        <v/>
      </c>
      <c r="W1156" t="str">
        <f>IF(AND(P1156&lt;&gt;"", P1156&gt;=DATE(YEAR(P1156),MONTH(P1156),1), SUMIFS($K:$K, $C:$C, C1156, $P:$P, "&gt;="&amp;DATE(YEAR(P1156),MONTH(P1156),1), $P:$P, "&lt;="&amp;EOMONTH(P1156,0))&gt;10), TEXT(P1156, "MMMM"), "")</f>
        <v/>
      </c>
      <c r="X1156" t="str" cm="1">
        <f t="array" ref="X1156">IF(AND(P1156&lt;&gt;"", P1156&gt;=DATE(YEAR(P1156),MONTH(P1156),1), SUMIFS($K:$K, $C:$C, C1156, $P:$P, "&gt;="&amp;DATE(YEAR(P1156),MONTH(P1156),1), $P:$P, "&lt;="&amp;EOMONTH(P1156,0))&gt;10), _xlfn.TEXTJOIN(", ", TRUE, _xlfn._xlws.FILTER($R:$R, ($C:$C=C1156) * ($P:$P&gt;=DATE(YEAR(P1156),MONTH(P1156),1)) * ($P:$P&lt;=EOMONTH(P1156,0)))), "")</f>
        <v/>
      </c>
      <c r="Y1156" t="str" cm="1">
        <f t="array" ref="Y1156">IF(AND(P1156&lt;&gt;"", P1156&gt;=DATE(YEAR(P1156),MONTH(P1156),1), SUMIFS($K:$K, $C:$C, C1156, $P:$P, "&gt;="&amp;DATE(YEAR(P1156),MONTH(P1156),1), $P:$P, "&lt;="&amp;EOMONTH(P1156,0))&gt;10), _xlfn.TEXTJOIN(", ", TRUE, _xlfn._xlws.FILTER($S:$S, ($C:$C=C1156) * ($P:$P&gt;=DATE(YEAR(P1156),MONTH(P1156),1)) * ($P:$P&lt;=EOMONTH(P1156,0)))), "")</f>
        <v/>
      </c>
    </row>
    <row r="1157" spans="1:25" x14ac:dyDescent="0.25">
      <c r="A1157" s="83">
        <v>1150</v>
      </c>
      <c r="B1157" s="93" t="str">
        <f>_xlfn.XLOOKUP(D1157,[1]!Data[CEDULA],[1]!Data[EMPRESA],"No Existe",0,1)</f>
        <v>TEMPOACTIVA</v>
      </c>
      <c r="C1157" s="183" t="str">
        <f>_xlfn.XLOOKUP(D1157,[1]!Data[CEDULA],[1]!Data[Nombre Completo],"No Existe",0,1)</f>
        <v>ELIANA GISSELA CHARRIS GARCIA</v>
      </c>
      <c r="D1157" s="164">
        <v>1044392082</v>
      </c>
      <c r="E1157" s="141">
        <f>IFERROR(_xlfn.NUMBERVALUE(Data[[#This Row],[CEDULA ]],",","."),_xlfn.NUMBERVALUE(Data[[#This Row],[CEDULA ]],".",","))</f>
        <v>1044392082</v>
      </c>
      <c r="F1157" s="111" t="str">
        <f>_xlfn.XLOOKUP(E1157,[1]!Data[CEDULA],[1]!Data[CARGO],"No Existe",0,1)</f>
        <v>AUXILIAR DE COCINA</v>
      </c>
      <c r="G1157" s="111" t="str">
        <f>_xlfn.XLOOKUP(E1157,[1]!Data[CEDULA],[1]!Data[EMPRESA DONDE PRESTA SERVICIO],"No Existe",0,1)</f>
        <v>COMFAMILIAR ATLANTICO</v>
      </c>
      <c r="H1157" s="112" t="str">
        <f>_xlfn.XLOOKUP(E1157,[1]!Data[CEDULA],[1]!Data[UBICACIÓN],"No Existe",0,1)</f>
        <v>TURIPANA MERCADEO</v>
      </c>
      <c r="I1157" s="111" t="s">
        <v>25911</v>
      </c>
      <c r="J1157" s="111" t="str">
        <f>UPPER(TEXT(Data[[#This Row],[F. INICIO]],"mmmm"))</f>
        <v>MARZO</v>
      </c>
      <c r="K1157" s="111">
        <f>Data[[#This Row],[F. FIN]]-Data[[#This Row],[F. INICIO]]+1</f>
        <v>1</v>
      </c>
      <c r="L1157" s="111" t="s">
        <v>5</v>
      </c>
      <c r="M1157" s="111" t="s">
        <v>25630</v>
      </c>
      <c r="N1157" s="141" t="str">
        <f>_xlfn.XLOOKUP(D1157,[1]!Data[CEDULA],[1]!Data[EPS/SURA],"No Existe",0,1)</f>
        <v>NUEVA E.P.S.</v>
      </c>
      <c r="O1157" s="96">
        <f>YEAR(Data[[#This Row],[F. INICIO]])</f>
        <v>2025</v>
      </c>
      <c r="P1157" s="114">
        <v>45726</v>
      </c>
      <c r="Q1157" s="114">
        <v>45726</v>
      </c>
      <c r="R1157" s="111" t="s">
        <v>26039</v>
      </c>
      <c r="S1157" s="99" t="str">
        <f>IF(Data[[#This Row],[TIPO DE INCAPACIDAD]]="LICENCIA DE PATERNIDAD","Licencia de paternidad",IF(Data[[#This Row],[TIPO DE INCAPACIDAD]]="LICENCIA DE LUTO","Licencia de Luto",_xlfn.IFNA(VLOOKUP(R1157,'CIE-10 PARA RIPS'!$A$6:B14322,2,0),"No especificado")))</f>
        <v>No especificado</v>
      </c>
      <c r="T1157" t="str">
        <f>IF(P1157&lt;&gt;"", IF(P1157&gt;0, IF(P1157&lt;=DATE(YEAR(P1157),MONTH(P1157),DAY(P1157)), IF(P1157&gt;=DATE(YEAR(P1157),MONTH(P1157),1), IF(K1157&gt;10, C1157, IF(SUMIFS($K:$K, $C:$C, C1157, $P:$P, "&gt;="&amp;DATE(YEAR(P1157),MONTH(P1157),1), $P:$P, "&lt;="&amp;EOMONTH(P1157,0))&gt;10, C1157, "")), ""))), "")</f>
        <v/>
      </c>
      <c r="U1157" t="str">
        <f>IF(AND(P1157&lt;&gt;"", P1157&gt;=DATE(YEAR(P1157),MONTH(P1157),1), SUMIFS($K:$K, $C:$C, C1157, $P:$P, "&gt;="&amp;DATE(YEAR(P1157),MONTH(P1157),1), $P:$P, "&lt;="&amp;EOMONTH(P1157,0))&gt;10), K1157, "")</f>
        <v/>
      </c>
      <c r="V1157" t="str">
        <f>IF(AND(P1157&lt;&gt;"", P1157&gt;=DATE(YEAR(P1157),MONTH(P1157),1), SUMIFS($K:$K, $C:$C, C1157, $P:$P, "&gt;="&amp;DATE(YEAR(P1157),MONTH(P1157),1), $P:$P, "&lt;="&amp;EOMONTH(P1157,0))&gt;10), YEAR(P1157), "")</f>
        <v/>
      </c>
      <c r="W1157" t="str">
        <f>IF(AND(P1157&lt;&gt;"", P1157&gt;=DATE(YEAR(P1157),MONTH(P1157),1), SUMIFS($K:$K, $C:$C, C1157, $P:$P, "&gt;="&amp;DATE(YEAR(P1157),MONTH(P1157),1), $P:$P, "&lt;="&amp;EOMONTH(P1157,0))&gt;10), TEXT(P1157, "MMMM"), "")</f>
        <v/>
      </c>
      <c r="X1157" t="str" cm="1">
        <f t="array" ref="X1157">IF(AND(P1157&lt;&gt;"", P1157&gt;=DATE(YEAR(P1157),MONTH(P1157),1), SUMIFS($K:$K, $C:$C, C1157, $P:$P, "&gt;="&amp;DATE(YEAR(P1157),MONTH(P1157),1), $P:$P, "&lt;="&amp;EOMONTH(P1157,0))&gt;10), _xlfn.TEXTJOIN(", ", TRUE, _xlfn._xlws.FILTER($R:$R, ($C:$C=C1157) * ($P:$P&gt;=DATE(YEAR(P1157),MONTH(P1157),1)) * ($P:$P&lt;=EOMONTH(P1157,0)))), "")</f>
        <v/>
      </c>
      <c r="Y1157" t="str" cm="1">
        <f t="array" ref="Y1157">IF(AND(P1157&lt;&gt;"", P1157&gt;=DATE(YEAR(P1157),MONTH(P1157),1), SUMIFS($K:$K, $C:$C, C1157, $P:$P, "&gt;="&amp;DATE(YEAR(P1157),MONTH(P1157),1), $P:$P, "&lt;="&amp;EOMONTH(P1157,0))&gt;10), _xlfn.TEXTJOIN(", ", TRUE, _xlfn._xlws.FILTER($S:$S, ($C:$C=C1157) * ($P:$P&gt;=DATE(YEAR(P1157),MONTH(P1157),1)) * ($P:$P&lt;=EOMONTH(P1157,0)))), "")</f>
        <v/>
      </c>
    </row>
    <row r="1158" spans="1:25" x14ac:dyDescent="0.25">
      <c r="A1158" s="83">
        <v>1151</v>
      </c>
      <c r="B1158" s="93" t="str">
        <f>_xlfn.XLOOKUP(D1158,[1]!Data[CEDULA],[1]!Data[EMPRESA],"No Existe",0,1)</f>
        <v>TEMPOACTIVA</v>
      </c>
      <c r="C1158" s="183" t="str">
        <f>_xlfn.XLOOKUP(D1158,[1]!Data[CEDULA],[1]!Data[Nombre Completo],"No Existe",0,1)</f>
        <v>LISETH ANDREA RODRIGUEZ BARRAZA</v>
      </c>
      <c r="D1158" s="164">
        <v>1143163270</v>
      </c>
      <c r="E1158" s="141">
        <f>IFERROR(_xlfn.NUMBERVALUE(Data[[#This Row],[CEDULA ]],",","."),_xlfn.NUMBERVALUE(Data[[#This Row],[CEDULA ]],".",","))</f>
        <v>1143163270</v>
      </c>
      <c r="F1158" s="111" t="str">
        <f>_xlfn.XLOOKUP(E1158,[1]!Data[CEDULA],[1]!Data[CARGO],"No Existe",0,1)</f>
        <v>AYUDANTE COCINA</v>
      </c>
      <c r="G1158" s="111" t="str">
        <f>_xlfn.XLOOKUP(E1158,[1]!Data[CEDULA],[1]!Data[EMPRESA DONDE PRESTA SERVICIO],"No Existe",0,1)</f>
        <v>COMFAMILIAR ATLANTICO</v>
      </c>
      <c r="H1158" s="112" t="str">
        <f>_xlfn.XLOOKUP(E1158,[1]!Data[CEDULA],[1]!Data[UBICACIÓN],"No Existe",0,1)</f>
        <v>CRU MERCADEO</v>
      </c>
      <c r="I1158" s="111" t="s">
        <v>25911</v>
      </c>
      <c r="J1158" s="111" t="str">
        <f>UPPER(TEXT(Data[[#This Row],[F. INICIO]],"mmmm"))</f>
        <v>MARZO</v>
      </c>
      <c r="K1158" s="111">
        <f>Data[[#This Row],[F. FIN]]-Data[[#This Row],[F. INICIO]]+1</f>
        <v>1</v>
      </c>
      <c r="L1158" s="111" t="s">
        <v>5</v>
      </c>
      <c r="M1158" s="111" t="s">
        <v>25630</v>
      </c>
      <c r="N1158" s="141" t="str">
        <f>_xlfn.XLOOKUP(D1158,[1]!Data[CEDULA],[1]!Data[EPS/SURA],"No Existe",0,1)</f>
        <v>CAJACOPI</v>
      </c>
      <c r="O1158" s="96">
        <f>YEAR(Data[[#This Row],[F. INICIO]])</f>
        <v>2025</v>
      </c>
      <c r="P1158" s="114">
        <v>45742</v>
      </c>
      <c r="Q1158" s="114">
        <v>45742</v>
      </c>
      <c r="R1158" s="111" t="s">
        <v>9893</v>
      </c>
      <c r="S1158" s="99" t="str">
        <f>IF(Data[[#This Row],[TIPO DE INCAPACIDAD]]="LICENCIA DE PATERNIDAD","Licencia de paternidad",IF(Data[[#This Row],[TIPO DE INCAPACIDAD]]="LICENCIA DE LUTO","Licencia de Luto",_xlfn.IFNA(VLOOKUP(R1158,'CIE-10 PARA RIPS'!$A$6:B14323,2,0),"No especificado")))</f>
        <v>Migrana con aura [migrana clasica]</v>
      </c>
      <c r="T1158" t="str">
        <f>IF(P1158&lt;&gt;"", IF(P1158&gt;0, IF(P1158&lt;=DATE(YEAR(P1158),MONTH(P1158),DAY(P1158)), IF(P1158&gt;=DATE(YEAR(P1158),MONTH(P1158),1), IF(K1158&gt;10, C1158, IF(SUMIFS($K:$K, $C:$C, C1158, $P:$P, "&gt;="&amp;DATE(YEAR(P1158),MONTH(P1158),1), $P:$P, "&lt;="&amp;EOMONTH(P1158,0))&gt;10, C1158, "")), ""))), "")</f>
        <v/>
      </c>
      <c r="U1158" t="str">
        <f>IF(AND(P1158&lt;&gt;"", P1158&gt;=DATE(YEAR(P1158),MONTH(P1158),1), SUMIFS($K:$K, $C:$C, C1158, $P:$P, "&gt;="&amp;DATE(YEAR(P1158),MONTH(P1158),1), $P:$P, "&lt;="&amp;EOMONTH(P1158,0))&gt;10), K1158, "")</f>
        <v/>
      </c>
      <c r="V1158" t="str">
        <f>IF(AND(P1158&lt;&gt;"", P1158&gt;=DATE(YEAR(P1158),MONTH(P1158),1), SUMIFS($K:$K, $C:$C, C1158, $P:$P, "&gt;="&amp;DATE(YEAR(P1158),MONTH(P1158),1), $P:$P, "&lt;="&amp;EOMONTH(P1158,0))&gt;10), YEAR(P1158), "")</f>
        <v/>
      </c>
      <c r="W1158" t="str">
        <f>IF(AND(P1158&lt;&gt;"", P1158&gt;=DATE(YEAR(P1158),MONTH(P1158),1), SUMIFS($K:$K, $C:$C, C1158, $P:$P, "&gt;="&amp;DATE(YEAR(P1158),MONTH(P1158),1), $P:$P, "&lt;="&amp;EOMONTH(P1158,0))&gt;10), TEXT(P1158, "MMMM"), "")</f>
        <v/>
      </c>
      <c r="X1158" t="str" cm="1">
        <f t="array" ref="X1158">IF(AND(P1158&lt;&gt;"", P1158&gt;=DATE(YEAR(P1158),MONTH(P1158),1), SUMIFS($K:$K, $C:$C, C1158, $P:$P, "&gt;="&amp;DATE(YEAR(P1158),MONTH(P1158),1), $P:$P, "&lt;="&amp;EOMONTH(P1158,0))&gt;10), _xlfn.TEXTJOIN(", ", TRUE, _xlfn._xlws.FILTER($R:$R, ($C:$C=C1158) * ($P:$P&gt;=DATE(YEAR(P1158),MONTH(P1158),1)) * ($P:$P&lt;=EOMONTH(P1158,0)))), "")</f>
        <v/>
      </c>
      <c r="Y1158" t="str" cm="1">
        <f t="array" ref="Y1158">IF(AND(P1158&lt;&gt;"", P1158&gt;=DATE(YEAR(P1158),MONTH(P1158),1), SUMIFS($K:$K, $C:$C, C1158, $P:$P, "&gt;="&amp;DATE(YEAR(P1158),MONTH(P1158),1), $P:$P, "&lt;="&amp;EOMONTH(P1158,0))&gt;10), _xlfn.TEXTJOIN(", ", TRUE, _xlfn._xlws.FILTER($S:$S, ($C:$C=C1158) * ($P:$P&gt;=DATE(YEAR(P1158),MONTH(P1158),1)) * ($P:$P&lt;=EOMONTH(P1158,0)))), "")</f>
        <v/>
      </c>
    </row>
    <row r="1159" spans="1:25" x14ac:dyDescent="0.25">
      <c r="A1159" s="83">
        <v>1152</v>
      </c>
      <c r="B1159" s="93" t="str">
        <f>_xlfn.XLOOKUP(D1159,[1]!Data[CEDULA],[1]!Data[EMPRESA],"No Existe",0,1)</f>
        <v>TEMPOACTIVA</v>
      </c>
      <c r="C1159" s="183" t="str">
        <f>_xlfn.XLOOKUP(D1159,[1]!Data[CEDULA],[1]!Data[Nombre Completo],"No Existe",0,1)</f>
        <v>LISETH ANDREA RODRIGUEZ BARRAZA</v>
      </c>
      <c r="D1159" s="164">
        <v>1143163270</v>
      </c>
      <c r="E1159" s="141">
        <f>IFERROR(_xlfn.NUMBERVALUE(Data[[#This Row],[CEDULA ]],",","."),_xlfn.NUMBERVALUE(Data[[#This Row],[CEDULA ]],".",","))</f>
        <v>1143163270</v>
      </c>
      <c r="F1159" s="111" t="str">
        <f>_xlfn.XLOOKUP(E1159,[1]!Data[CEDULA],[1]!Data[CARGO],"No Existe",0,1)</f>
        <v>AYUDANTE COCINA</v>
      </c>
      <c r="G1159" s="111" t="str">
        <f>_xlfn.XLOOKUP(E1159,[1]!Data[CEDULA],[1]!Data[EMPRESA DONDE PRESTA SERVICIO],"No Existe",0,1)</f>
        <v>COMFAMILIAR ATLANTICO</v>
      </c>
      <c r="H1159" s="112" t="str">
        <f>_xlfn.XLOOKUP(E1159,[1]!Data[CEDULA],[1]!Data[UBICACIÓN],"No Existe",0,1)</f>
        <v>CRU MERCADEO</v>
      </c>
      <c r="I1159" s="111" t="s">
        <v>25911</v>
      </c>
      <c r="J1159" s="111" t="str">
        <f>UPPER(TEXT(Data[[#This Row],[F. INICIO]],"mmmm"))</f>
        <v>MARZO</v>
      </c>
      <c r="K1159" s="111">
        <f>Data[[#This Row],[F. FIN]]-Data[[#This Row],[F. INICIO]]+1</f>
        <v>2</v>
      </c>
      <c r="L1159" s="111" t="s">
        <v>5</v>
      </c>
      <c r="M1159" s="111" t="s">
        <v>25630</v>
      </c>
      <c r="N1159" s="141" t="str">
        <f>_xlfn.XLOOKUP(D1159,[1]!Data[CEDULA],[1]!Data[EPS/SURA],"No Existe",0,1)</f>
        <v>CAJACOPI</v>
      </c>
      <c r="O1159" s="96">
        <f>YEAR(Data[[#This Row],[F. INICIO]])</f>
        <v>2025</v>
      </c>
      <c r="P1159" s="114">
        <v>45743</v>
      </c>
      <c r="Q1159" s="114">
        <v>45744</v>
      </c>
      <c r="R1159" s="111" t="s">
        <v>9893</v>
      </c>
      <c r="S1159" s="99" t="str">
        <f>IF(Data[[#This Row],[TIPO DE INCAPACIDAD]]="LICENCIA DE PATERNIDAD","Licencia de paternidad",IF(Data[[#This Row],[TIPO DE INCAPACIDAD]]="LICENCIA DE LUTO","Licencia de Luto",_xlfn.IFNA(VLOOKUP(R1159,'CIE-10 PARA RIPS'!$A$6:B14324,2,0),"No especificado")))</f>
        <v>Migrana con aura [migrana clasica]</v>
      </c>
      <c r="T1159" t="str">
        <f>IF(P1159&lt;&gt;"", IF(P1159&gt;0, IF(P1159&lt;=DATE(YEAR(P1159),MONTH(P1159),DAY(P1159)), IF(P1159&gt;=DATE(YEAR(P1159),MONTH(P1159),1), IF(K1159&gt;10, C1159, IF(SUMIFS($K:$K, $C:$C, C1159, $P:$P, "&gt;="&amp;DATE(YEAR(P1159),MONTH(P1159),1), $P:$P, "&lt;="&amp;EOMONTH(P1159,0))&gt;10, C1159, "")), ""))), "")</f>
        <v/>
      </c>
      <c r="U1159" t="str">
        <f>IF(AND(P1159&lt;&gt;"", P1159&gt;=DATE(YEAR(P1159),MONTH(P1159),1), SUMIFS($K:$K, $C:$C, C1159, $P:$P, "&gt;="&amp;DATE(YEAR(P1159),MONTH(P1159),1), $P:$P, "&lt;="&amp;EOMONTH(P1159,0))&gt;10), K1159, "")</f>
        <v/>
      </c>
      <c r="V1159" t="str">
        <f>IF(AND(P1159&lt;&gt;"", P1159&gt;=DATE(YEAR(P1159),MONTH(P1159),1), SUMIFS($K:$K, $C:$C, C1159, $P:$P, "&gt;="&amp;DATE(YEAR(P1159),MONTH(P1159),1), $P:$P, "&lt;="&amp;EOMONTH(P1159,0))&gt;10), YEAR(P1159), "")</f>
        <v/>
      </c>
      <c r="W1159" t="str">
        <f>IF(AND(P1159&lt;&gt;"", P1159&gt;=DATE(YEAR(P1159),MONTH(P1159),1), SUMIFS($K:$K, $C:$C, C1159, $P:$P, "&gt;="&amp;DATE(YEAR(P1159),MONTH(P1159),1), $P:$P, "&lt;="&amp;EOMONTH(P1159,0))&gt;10), TEXT(P1159, "MMMM"), "")</f>
        <v/>
      </c>
      <c r="X1159" t="str" cm="1">
        <f t="array" ref="X1159">IF(AND(P1159&lt;&gt;"", P1159&gt;=DATE(YEAR(P1159),MONTH(P1159),1), SUMIFS($K:$K, $C:$C, C1159, $P:$P, "&gt;="&amp;DATE(YEAR(P1159),MONTH(P1159),1), $P:$P, "&lt;="&amp;EOMONTH(P1159,0))&gt;10), _xlfn.TEXTJOIN(", ", TRUE, _xlfn._xlws.FILTER($R:$R, ($C:$C=C1159) * ($P:$P&gt;=DATE(YEAR(P1159),MONTH(P1159),1)) * ($P:$P&lt;=EOMONTH(P1159,0)))), "")</f>
        <v/>
      </c>
      <c r="Y1159" t="str" cm="1">
        <f t="array" ref="Y1159">IF(AND(P1159&lt;&gt;"", P1159&gt;=DATE(YEAR(P1159),MONTH(P1159),1), SUMIFS($K:$K, $C:$C, C1159, $P:$P, "&gt;="&amp;DATE(YEAR(P1159),MONTH(P1159),1), $P:$P, "&lt;="&amp;EOMONTH(P1159,0))&gt;10), _xlfn.TEXTJOIN(", ", TRUE, _xlfn._xlws.FILTER($S:$S, ($C:$C=C1159) * ($P:$P&gt;=DATE(YEAR(P1159),MONTH(P1159),1)) * ($P:$P&lt;=EOMONTH(P1159,0)))), "")</f>
        <v/>
      </c>
    </row>
    <row r="1160" spans="1:25" x14ac:dyDescent="0.25">
      <c r="A1160" s="83">
        <v>1153</v>
      </c>
      <c r="B1160" s="93" t="str">
        <f>_xlfn.XLOOKUP(D1160,[1]!Data[CEDULA],[1]!Data[EMPRESA],"No Existe",0,1)</f>
        <v>TEMPOACTIVA</v>
      </c>
      <c r="C1160" s="183" t="str">
        <f>_xlfn.XLOOKUP(D1160,[1]!Data[CEDULA],[1]!Data[Nombre Completo],"No Existe",0,1)</f>
        <v>PEDRO FABIAN ARIZA MAESTRE</v>
      </c>
      <c r="D1160" s="164">
        <v>1045228765</v>
      </c>
      <c r="E1160" s="141">
        <f>IFERROR(_xlfn.NUMBERVALUE(Data[[#This Row],[CEDULA ]],",","."),_xlfn.NUMBERVALUE(Data[[#This Row],[CEDULA ]],".",","))</f>
        <v>1045228765</v>
      </c>
      <c r="F1160" s="111" t="str">
        <f>_xlfn.XLOOKUP(E1160,[1]!Data[CEDULA],[1]!Data[CARGO],"No Existe",0,1)</f>
        <v>STEWARD</v>
      </c>
      <c r="G1160" s="111" t="str">
        <f>_xlfn.XLOOKUP(E1160,[1]!Data[CEDULA],[1]!Data[EMPRESA DONDE PRESTA SERVICIO],"No Existe",0,1)</f>
        <v>COMFAMILIAR ATLANTICO</v>
      </c>
      <c r="H1160" s="112" t="str">
        <f>_xlfn.XLOOKUP(E1160,[1]!Data[CEDULA],[1]!Data[UBICACIÓN],"No Existe",0,1)</f>
        <v>CENTRO DE PROCESAMIENTO</v>
      </c>
      <c r="I1160" s="111" t="s">
        <v>25912</v>
      </c>
      <c r="J1160" s="111" t="str">
        <f>UPPER(TEXT(Data[[#This Row],[F. INICIO]],"mmmm"))</f>
        <v>MARZO</v>
      </c>
      <c r="K1160" s="111">
        <f>Data[[#This Row],[F. FIN]]-Data[[#This Row],[F. INICIO]]+1</f>
        <v>2</v>
      </c>
      <c r="L1160" s="111" t="s">
        <v>5</v>
      </c>
      <c r="M1160" s="111" t="s">
        <v>25630</v>
      </c>
      <c r="N1160" s="141" t="str">
        <f>_xlfn.XLOOKUP(D1160,[1]!Data[CEDULA],[1]!Data[EPS/SURA],"No Existe",0,1)</f>
        <v>NUEVA E.P.S.</v>
      </c>
      <c r="O1160" s="96">
        <f>YEAR(Data[[#This Row],[F. INICIO]])</f>
        <v>2025</v>
      </c>
      <c r="P1160" s="114">
        <v>45742</v>
      </c>
      <c r="Q1160" s="114">
        <v>45743</v>
      </c>
      <c r="R1160" s="111" t="s">
        <v>9883</v>
      </c>
      <c r="S1160" s="99" t="str">
        <f>IF(Data[[#This Row],[TIPO DE INCAPACIDAD]]="LICENCIA DE PATERNIDAD","Licencia de paternidad",IF(Data[[#This Row],[TIPO DE INCAPACIDAD]]="LICENCIA DE LUTO","Licencia de Luto",_xlfn.IFNA(VLOOKUP(R1160,'CIE-10 PARA RIPS'!$A$6:B14325,2,0),"No especificado")))</f>
        <v>Otros sindromes de cefalea especificados</v>
      </c>
      <c r="T1160" t="str">
        <f>IF(P1160&lt;&gt;"", IF(P1160&gt;0, IF(P1160&lt;=DATE(YEAR(P1160),MONTH(P1160),DAY(P1160)), IF(P1160&gt;=DATE(YEAR(P1160),MONTH(P1160),1), IF(K1160&gt;10, C1160, IF(SUMIFS($K:$K, $C:$C, C1160, $P:$P, "&gt;="&amp;DATE(YEAR(P1160),MONTH(P1160),1), $P:$P, "&lt;="&amp;EOMONTH(P1160,0))&gt;10, C1160, "")), ""))), "")</f>
        <v/>
      </c>
      <c r="U1160" t="str">
        <f>IF(AND(P1160&lt;&gt;"", P1160&gt;=DATE(YEAR(P1160),MONTH(P1160),1), SUMIFS($K:$K, $C:$C, C1160, $P:$P, "&gt;="&amp;DATE(YEAR(P1160),MONTH(P1160),1), $P:$P, "&lt;="&amp;EOMONTH(P1160,0))&gt;10), K1160, "")</f>
        <v/>
      </c>
      <c r="V1160" t="str">
        <f>IF(AND(P1160&lt;&gt;"", P1160&gt;=DATE(YEAR(P1160),MONTH(P1160),1), SUMIFS($K:$K, $C:$C, C1160, $P:$P, "&gt;="&amp;DATE(YEAR(P1160),MONTH(P1160),1), $P:$P, "&lt;="&amp;EOMONTH(P1160,0))&gt;10), YEAR(P1160), "")</f>
        <v/>
      </c>
      <c r="W1160" t="str">
        <f>IF(AND(P1160&lt;&gt;"", P1160&gt;=DATE(YEAR(P1160),MONTH(P1160),1), SUMIFS($K:$K, $C:$C, C1160, $P:$P, "&gt;="&amp;DATE(YEAR(P1160),MONTH(P1160),1), $P:$P, "&lt;="&amp;EOMONTH(P1160,0))&gt;10), TEXT(P1160, "MMMM"), "")</f>
        <v/>
      </c>
      <c r="X1160" t="str" cm="1">
        <f t="array" ref="X1160">IF(AND(P1160&lt;&gt;"", P1160&gt;=DATE(YEAR(P1160),MONTH(P1160),1), SUMIFS($K:$K, $C:$C, C1160, $P:$P, "&gt;="&amp;DATE(YEAR(P1160),MONTH(P1160),1), $P:$P, "&lt;="&amp;EOMONTH(P1160,0))&gt;10), _xlfn.TEXTJOIN(", ", TRUE, _xlfn._xlws.FILTER($R:$R, ($C:$C=C1160) * ($P:$P&gt;=DATE(YEAR(P1160),MONTH(P1160),1)) * ($P:$P&lt;=EOMONTH(P1160,0)))), "")</f>
        <v/>
      </c>
      <c r="Y1160" t="str" cm="1">
        <f t="array" ref="Y1160">IF(AND(P1160&lt;&gt;"", P1160&gt;=DATE(YEAR(P1160),MONTH(P1160),1), SUMIFS($K:$K, $C:$C, C1160, $P:$P, "&gt;="&amp;DATE(YEAR(P1160),MONTH(P1160),1), $P:$P, "&lt;="&amp;EOMONTH(P1160,0))&gt;10), _xlfn.TEXTJOIN(", ", TRUE, _xlfn._xlws.FILTER($S:$S, ($C:$C=C1160) * ($P:$P&gt;=DATE(YEAR(P1160),MONTH(P1160),1)) * ($P:$P&lt;=EOMONTH(P1160,0)))), "")</f>
        <v/>
      </c>
    </row>
    <row r="1161" spans="1:25" x14ac:dyDescent="0.25">
      <c r="A1161" s="83">
        <v>1154</v>
      </c>
      <c r="B1161" s="93" t="str">
        <f>_xlfn.XLOOKUP(D1161,[1]!Data[CEDULA],[1]!Data[EMPRESA],"No Existe",0,1)</f>
        <v>TEMPOACTIVA</v>
      </c>
      <c r="C1161" s="183" t="str">
        <f>_xlfn.XLOOKUP(D1161,[1]!Data[CEDULA],[1]!Data[Nombre Completo],"No Existe",0,1)</f>
        <v>MIGUEL DE JESUS RAMOS ARTETA</v>
      </c>
      <c r="D1161" s="164">
        <v>1044394141</v>
      </c>
      <c r="E1161" s="141">
        <f>IFERROR(_xlfn.NUMBERVALUE(Data[[#This Row],[CEDULA ]],",","."),_xlfn.NUMBERVALUE(Data[[#This Row],[CEDULA ]],".",","))</f>
        <v>1044394141</v>
      </c>
      <c r="F1161" s="111" t="str">
        <f>_xlfn.XLOOKUP(E1161,[1]!Data[CEDULA],[1]!Data[CARGO],"No Existe",0,1)</f>
        <v>SUPERNUMERARIO(A)</v>
      </c>
      <c r="G1161" s="111" t="str">
        <f>_xlfn.XLOOKUP(E1161,[1]!Data[CEDULA],[1]!Data[EMPRESA DONDE PRESTA SERVICIO],"No Existe",0,1)</f>
        <v>COMFAMILIAR ATLANTICO</v>
      </c>
      <c r="H1161" s="112" t="str">
        <f>_xlfn.XLOOKUP(E1161,[1]!Data[CEDULA],[1]!Data[UBICACIÓN],"No Existe",0,1)</f>
        <v>CENTRO RECREACIONAL TURIPANA</v>
      </c>
      <c r="I1161" s="111" t="s">
        <v>25912</v>
      </c>
      <c r="J1161" s="111" t="str">
        <f>UPPER(TEXT(Data[[#This Row],[F. INICIO]],"mmmm"))</f>
        <v>MARZO</v>
      </c>
      <c r="K1161" s="111">
        <f>Data[[#This Row],[F. FIN]]-Data[[#This Row],[F. INICIO]]+1</f>
        <v>4</v>
      </c>
      <c r="L1161" s="111" t="s">
        <v>5</v>
      </c>
      <c r="M1161" s="111" t="s">
        <v>25630</v>
      </c>
      <c r="N1161" s="141" t="str">
        <f>_xlfn.XLOOKUP(D1161,[1]!Data[CEDULA],[1]!Data[EPS/SURA],"No Existe",0,1)</f>
        <v>NUEVA E.P.S.</v>
      </c>
      <c r="O1161" s="96">
        <f>YEAR(Data[[#This Row],[F. INICIO]])</f>
        <v>2025</v>
      </c>
      <c r="P1161" s="114">
        <v>45735</v>
      </c>
      <c r="Q1161" s="114">
        <v>45738</v>
      </c>
      <c r="R1161" s="111" t="s">
        <v>101</v>
      </c>
      <c r="S1161" s="99" t="str">
        <f>IF(Data[[#This Row],[TIPO DE INCAPACIDAD]]="LICENCIA DE PATERNIDAD","Licencia de paternidad",IF(Data[[#This Row],[TIPO DE INCAPACIDAD]]="LICENCIA DE LUTO","Licencia de Luto",_xlfn.IFNA(VLOOKUP(R1161,'CIE-10 PARA RIPS'!$A$6:B14326,2,0),"No especificado")))</f>
        <v>Contusion del hombro y del brazo</v>
      </c>
      <c r="T1161" t="str">
        <f>IF(P1161&lt;&gt;"", IF(P1161&gt;0, IF(P1161&lt;=DATE(YEAR(P1161),MONTH(P1161),DAY(P1161)), IF(P1161&gt;=DATE(YEAR(P1161),MONTH(P1161),1), IF(K1161&gt;10, C1161, IF(SUMIFS($K:$K, $C:$C, C1161, $P:$P, "&gt;="&amp;DATE(YEAR(P1161),MONTH(P1161),1), $P:$P, "&lt;="&amp;EOMONTH(P1161,0))&gt;10, C1161, "")), ""))), "")</f>
        <v>MIGUEL DE JESUS RAMOS ARTETA</v>
      </c>
      <c r="U1161">
        <f>IF(AND(P1161&lt;&gt;"", P1161&gt;=DATE(YEAR(P1161),MONTH(P1161),1), SUMIFS($K:$K, $C:$C, C1161, $P:$P, "&gt;="&amp;DATE(YEAR(P1161),MONTH(P1161),1), $P:$P, "&lt;="&amp;EOMONTH(P1161,0))&gt;10), K1161, "")</f>
        <v>4</v>
      </c>
      <c r="V1161">
        <f>IF(AND(P1161&lt;&gt;"", P1161&gt;=DATE(YEAR(P1161),MONTH(P1161),1), SUMIFS($K:$K, $C:$C, C1161, $P:$P, "&gt;="&amp;DATE(YEAR(P1161),MONTH(P1161),1), $P:$P, "&lt;="&amp;EOMONTH(P1161,0))&gt;10), YEAR(P1161), "")</f>
        <v>2025</v>
      </c>
      <c r="W1161" t="str">
        <f>IF(AND(P1161&lt;&gt;"", P1161&gt;=DATE(YEAR(P1161),MONTH(P1161),1), SUMIFS($K:$K, $C:$C, C1161, $P:$P, "&gt;="&amp;DATE(YEAR(P1161),MONTH(P1161),1), $P:$P, "&lt;="&amp;EOMONTH(P1161,0))&gt;10), TEXT(P1161, "MMMM"), "")</f>
        <v>marzo</v>
      </c>
      <c r="X1161" t="str" cm="1">
        <f t="array" ref="X1161">IF(AND(P1161&lt;&gt;"", P1161&gt;=DATE(YEAR(P1161),MONTH(P1161),1), SUMIFS($K:$K, $C:$C, C1161, $P:$P, "&gt;="&amp;DATE(YEAR(P1161),MONTH(P1161),1), $P:$P, "&lt;="&amp;EOMONTH(P1161,0))&gt;10), _xlfn.TEXTJOIN(", ", TRUE, _xlfn._xlws.FILTER($R:$R, ($C:$C=C1161) * ($P:$P&gt;=DATE(YEAR(P1161),MONTH(P1161),1)) * ($P:$P&lt;=EOMONTH(P1161,0)))), "")</f>
        <v>S400, H814</v>
      </c>
      <c r="Y1161" t="str" cm="1">
        <f t="array" ref="Y1161">IF(AND(P1161&lt;&gt;"", P1161&gt;=DATE(YEAR(P1161),MONTH(P1161),1), SUMIFS($K:$K, $C:$C, C1161, $P:$P, "&gt;="&amp;DATE(YEAR(P1161),MONTH(P1161),1), $P:$P, "&lt;="&amp;EOMONTH(P1161,0))&gt;10), _xlfn.TEXTJOIN(", ", TRUE, _xlfn._xlws.FILTER($S:$S, ($C:$C=C1161) * ($P:$P&gt;=DATE(YEAR(P1161),MONTH(P1161),1)) * ($P:$P&lt;=EOMONTH(P1161,0)))), "")</f>
        <v>Contusion del hombro y del brazo, Vertigo de origen central</v>
      </c>
    </row>
    <row r="1162" spans="1:25" x14ac:dyDescent="0.25">
      <c r="A1162" s="83">
        <v>1155</v>
      </c>
      <c r="B1162" s="93" t="str">
        <f>_xlfn.XLOOKUP(D1162,[1]!Data[CEDULA],[1]!Data[EMPRESA],"No Existe",0,1)</f>
        <v>TEMPOACTIVA</v>
      </c>
      <c r="C1162" s="183" t="str">
        <f>_xlfn.XLOOKUP(D1162,[1]!Data[CEDULA],[1]!Data[Nombre Completo],"No Existe",0,1)</f>
        <v>LILIAN PAOLA NARVAEZ REDONDO</v>
      </c>
      <c r="D1162" s="164">
        <v>1007176091</v>
      </c>
      <c r="E1162" s="141">
        <f>IFERROR(_xlfn.NUMBERVALUE(Data[[#This Row],[CEDULA ]],",","."),_xlfn.NUMBERVALUE(Data[[#This Row],[CEDULA ]],".",","))</f>
        <v>1007176091</v>
      </c>
      <c r="F1162" s="111" t="str">
        <f>_xlfn.XLOOKUP(E1162,[1]!Data[CEDULA],[1]!Data[CARGO],"No Existe",0,1)</f>
        <v>AUXILIAR DE ARCHIVO</v>
      </c>
      <c r="G1162" s="111" t="str">
        <f>_xlfn.XLOOKUP(E1162,[1]!Data[CEDULA],[1]!Data[EMPRESA DONDE PRESTA SERVICIO],"No Existe",0,1)</f>
        <v>TEMPOACTIVA EST S.A.S.</v>
      </c>
      <c r="H1162" s="112" t="str">
        <f>_xlfn.XLOOKUP(E1162,[1]!Data[CEDULA],[1]!Data[UBICACIÓN],"No Existe",0,1)</f>
        <v>SISTEMAS</v>
      </c>
      <c r="I1162" s="111" t="s">
        <v>25911</v>
      </c>
      <c r="J1162" s="111" t="str">
        <f>UPPER(TEXT(Data[[#This Row],[F. INICIO]],"mmmm"))</f>
        <v>ABRIL</v>
      </c>
      <c r="K1162" s="111">
        <v>2</v>
      </c>
      <c r="L1162" s="111" t="s">
        <v>5</v>
      </c>
      <c r="M1162" s="111" t="s">
        <v>25630</v>
      </c>
      <c r="N1162" s="141" t="str">
        <f>_xlfn.XLOOKUP(D1162,[1]!Data[CEDULA],[1]!Data[EPS/SURA],"No Existe",0,1)</f>
        <v>EPS/SURA</v>
      </c>
      <c r="O1162" s="96">
        <f>YEAR(Data[[#This Row],[F. INICIO]])</f>
        <v>2025</v>
      </c>
      <c r="P1162" s="114">
        <v>45756</v>
      </c>
      <c r="Q1162" s="114">
        <v>45757</v>
      </c>
      <c r="R1162" s="111" t="s">
        <v>8700</v>
      </c>
      <c r="S1162" s="99" t="str">
        <f>IF(Data[[#This Row],[TIPO DE INCAPACIDAD]]="LICENCIA DE PATERNIDAD","Licencia de paternidad",IF(Data[[#This Row],[TIPO DE INCAPACIDAD]]="LICENCIA DE LUTO","Licencia de Luto",_xlfn.IFNA(VLOOKUP(R1162,'CIE-10 PARA RIPS'!$A$6:B14327,2,0),"No especificado")))</f>
        <v>Dientes incluidos</v>
      </c>
      <c r="T1162" t="str">
        <f>IF(P1162&lt;&gt;"", IF(P1162&gt;0, IF(P1162&lt;=DATE(YEAR(P1162),MONTH(P1162),DAY(P1162)), IF(P1162&gt;=DATE(YEAR(P1162),MONTH(P1162),1), IF(K1162&gt;10, C1162, IF(SUMIFS($K:$K, $C:$C, C1162, $P:$P, "&gt;="&amp;DATE(YEAR(P1162),MONTH(P1162),1), $P:$P, "&lt;="&amp;EOMONTH(P1162,0))&gt;10, C1162, "")), ""))), "")</f>
        <v/>
      </c>
      <c r="U1162" t="str">
        <f>IF(AND(P1162&lt;&gt;"", P1162&gt;=DATE(YEAR(P1162),MONTH(P1162),1), SUMIFS($K:$K, $C:$C, C1162, $P:$P, "&gt;="&amp;DATE(YEAR(P1162),MONTH(P1162),1), $P:$P, "&lt;="&amp;EOMONTH(P1162,0))&gt;10), K1162, "")</f>
        <v/>
      </c>
      <c r="V1162" t="str">
        <f>IF(AND(P1162&lt;&gt;"", P1162&gt;=DATE(YEAR(P1162),MONTH(P1162),1), SUMIFS($K:$K, $C:$C, C1162, $P:$P, "&gt;="&amp;DATE(YEAR(P1162),MONTH(P1162),1), $P:$P, "&lt;="&amp;EOMONTH(P1162,0))&gt;10), YEAR(P1162), "")</f>
        <v/>
      </c>
      <c r="W1162" t="str">
        <f>IF(AND(P1162&lt;&gt;"", P1162&gt;=DATE(YEAR(P1162),MONTH(P1162),1), SUMIFS($K:$K, $C:$C, C1162, $P:$P, "&gt;="&amp;DATE(YEAR(P1162),MONTH(P1162),1), $P:$P, "&lt;="&amp;EOMONTH(P1162,0))&gt;10), TEXT(P1162, "MMMM"), "")</f>
        <v/>
      </c>
      <c r="X1162" t="str" cm="1">
        <f t="array" ref="X1162">IF(AND(P1162&lt;&gt;"", P1162&gt;=DATE(YEAR(P1162),MONTH(P1162),1), SUMIFS($K:$K, $C:$C, C1162, $P:$P, "&gt;="&amp;DATE(YEAR(P1162),MONTH(P1162),1), $P:$P, "&lt;="&amp;EOMONTH(P1162,0))&gt;10), _xlfn.TEXTJOIN(", ", TRUE, _xlfn._xlws.FILTER($R:$R, ($C:$C=C1162) * ($P:$P&gt;=DATE(YEAR(P1162),MONTH(P1162),1)) * ($P:$P&lt;=EOMONTH(P1162,0)))), "")</f>
        <v/>
      </c>
      <c r="Y1162" t="str" cm="1">
        <f t="array" ref="Y1162">IF(AND(P1162&lt;&gt;"", P1162&gt;=DATE(YEAR(P1162),MONTH(P1162),1), SUMIFS($K:$K, $C:$C, C1162, $P:$P, "&gt;="&amp;DATE(YEAR(P1162),MONTH(P1162),1), $P:$P, "&lt;="&amp;EOMONTH(P1162,0))&gt;10), _xlfn.TEXTJOIN(", ", TRUE, _xlfn._xlws.FILTER($S:$S, ($C:$C=C1162) * ($P:$P&gt;=DATE(YEAR(P1162),MONTH(P1162),1)) * ($P:$P&lt;=EOMONTH(P1162,0)))), "")</f>
        <v/>
      </c>
    </row>
    <row r="1163" spans="1:25" x14ac:dyDescent="0.25">
      <c r="A1163" s="83">
        <v>1156</v>
      </c>
      <c r="B1163" s="93" t="str">
        <f>_xlfn.XLOOKUP(D1163,[1]!Data[CEDULA],[1]!Data[EMPRESA],"No Existe",0,1)</f>
        <v>TEMPOACTIVA</v>
      </c>
      <c r="C1163" s="183" t="str">
        <f>_xlfn.XLOOKUP(D1163,[1]!Data[CEDULA],[1]!Data[Nombre Completo],"No Existe",0,1)</f>
        <v>MIGUEL DE JESUS RAMOS ARTETA</v>
      </c>
      <c r="D1163" s="164">
        <v>1044394141</v>
      </c>
      <c r="E1163" s="141">
        <f>IFERROR(_xlfn.NUMBERVALUE(Data[[#This Row],[CEDULA ]],",","."),_xlfn.NUMBERVALUE(Data[[#This Row],[CEDULA ]],".",","))</f>
        <v>1044394141</v>
      </c>
      <c r="F1163" s="111" t="str">
        <f>_xlfn.XLOOKUP(E1163,[1]!Data[CEDULA],[1]!Data[CARGO],"No Existe",0,1)</f>
        <v>SUPERNUMERARIO(A)</v>
      </c>
      <c r="G1163" s="111" t="str">
        <f>_xlfn.XLOOKUP(E1163,[1]!Data[CEDULA],[1]!Data[EMPRESA DONDE PRESTA SERVICIO],"No Existe",0,1)</f>
        <v>COMFAMILIAR ATLANTICO</v>
      </c>
      <c r="H1163" s="112" t="str">
        <f>_xlfn.XLOOKUP(E1163,[1]!Data[CEDULA],[1]!Data[UBICACIÓN],"No Existe",0,1)</f>
        <v>CENTRO RECREACIONAL TURIPANA</v>
      </c>
      <c r="I1163" s="111" t="s">
        <v>25912</v>
      </c>
      <c r="J1163" s="111" t="str">
        <f>UPPER(TEXT(Data[[#This Row],[F. INICIO]],"mmmm"))</f>
        <v>MARZO</v>
      </c>
      <c r="K1163" s="111">
        <v>11</v>
      </c>
      <c r="L1163" s="111" t="s">
        <v>5</v>
      </c>
      <c r="M1163" s="111" t="s">
        <v>25630</v>
      </c>
      <c r="N1163" s="141" t="str">
        <f>_xlfn.XLOOKUP(D1163,[1]!Data[CEDULA],[1]!Data[EPS/SURA],"No Existe",0,1)</f>
        <v>NUEVA E.P.S.</v>
      </c>
      <c r="O1163" s="96">
        <f>YEAR(Data[[#This Row],[F. INICIO]])</f>
        <v>2025</v>
      </c>
      <c r="P1163" s="114">
        <v>45741</v>
      </c>
      <c r="Q1163" s="114">
        <v>45746</v>
      </c>
      <c r="R1163" s="111" t="s">
        <v>9353</v>
      </c>
      <c r="S1163" s="99" t="str">
        <f>IF(Data[[#This Row],[TIPO DE INCAPACIDAD]]="LICENCIA DE PATERNIDAD","Licencia de paternidad",IF(Data[[#This Row],[TIPO DE INCAPACIDAD]]="LICENCIA DE LUTO","Licencia de Luto",_xlfn.IFNA(VLOOKUP(R1163,'CIE-10 PARA RIPS'!$A$6:B14328,2,0),"No especificado")))</f>
        <v>Vertigo de origen central</v>
      </c>
      <c r="T1163" t="str">
        <f>IF(P1163&lt;&gt;"", IF(P1163&gt;0, IF(P1163&lt;=DATE(YEAR(P1163),MONTH(P1163),DAY(P1163)), IF(P1163&gt;=DATE(YEAR(P1163),MONTH(P1163),1), IF(K1163&gt;10, C1163, IF(SUMIFS($K:$K, $C:$C, C1163, $P:$P, "&gt;="&amp;DATE(YEAR(P1163),MONTH(P1163),1), $P:$P, "&lt;="&amp;EOMONTH(P1163,0))&gt;10, C1163, "")), ""))), "")</f>
        <v>MIGUEL DE JESUS RAMOS ARTETA</v>
      </c>
      <c r="U1163">
        <f>IF(AND(P1163&lt;&gt;"", P1163&gt;=DATE(YEAR(P1163),MONTH(P1163),1), SUMIFS($K:$K, $C:$C, C1163, $P:$P, "&gt;="&amp;DATE(YEAR(P1163),MONTH(P1163),1), $P:$P, "&lt;="&amp;EOMONTH(P1163,0))&gt;10), K1163, "")</f>
        <v>11</v>
      </c>
      <c r="V1163">
        <f>IF(AND(P1163&lt;&gt;"", P1163&gt;=DATE(YEAR(P1163),MONTH(P1163),1), SUMIFS($K:$K, $C:$C, C1163, $P:$P, "&gt;="&amp;DATE(YEAR(P1163),MONTH(P1163),1), $P:$P, "&lt;="&amp;EOMONTH(P1163,0))&gt;10), YEAR(P1163), "")</f>
        <v>2025</v>
      </c>
      <c r="W1163" t="str">
        <f>IF(AND(P1163&lt;&gt;"", P1163&gt;=DATE(YEAR(P1163),MONTH(P1163),1), SUMIFS($K:$K, $C:$C, C1163, $P:$P, "&gt;="&amp;DATE(YEAR(P1163),MONTH(P1163),1), $P:$P, "&lt;="&amp;EOMONTH(P1163,0))&gt;10), TEXT(P1163, "MMMM"), "")</f>
        <v>marzo</v>
      </c>
      <c r="X1163" t="str" cm="1">
        <f t="array" ref="X1163">IF(AND(P1163&lt;&gt;"", P1163&gt;=DATE(YEAR(P1163),MONTH(P1163),1), SUMIFS($K:$K, $C:$C, C1163, $P:$P, "&gt;="&amp;DATE(YEAR(P1163),MONTH(P1163),1), $P:$P, "&lt;="&amp;EOMONTH(P1163,0))&gt;10), _xlfn.TEXTJOIN(", ", TRUE, _xlfn._xlws.FILTER($R:$R, ($C:$C=C1163) * ($P:$P&gt;=DATE(YEAR(P1163),MONTH(P1163),1)) * ($P:$P&lt;=EOMONTH(P1163,0)))), "")</f>
        <v>S400, H814</v>
      </c>
      <c r="Y1163" t="str" cm="1">
        <f t="array" ref="Y1163">IF(AND(P1163&lt;&gt;"", P1163&gt;=DATE(YEAR(P1163),MONTH(P1163),1), SUMIFS($K:$K, $C:$C, C1163, $P:$P, "&gt;="&amp;DATE(YEAR(P1163),MONTH(P1163),1), $P:$P, "&lt;="&amp;EOMONTH(P1163,0))&gt;10), _xlfn.TEXTJOIN(", ", TRUE, _xlfn._xlws.FILTER($S:$S, ($C:$C=C1163) * ($P:$P&gt;=DATE(YEAR(P1163),MONTH(P1163),1)) * ($P:$P&lt;=EOMONTH(P1163,0)))), "")</f>
        <v>Contusion del hombro y del brazo, Vertigo de origen central</v>
      </c>
    </row>
    <row r="1164" spans="1:25" x14ac:dyDescent="0.25">
      <c r="A1164" s="83">
        <v>1157</v>
      </c>
      <c r="B1164" s="93" t="str">
        <f>_xlfn.XLOOKUP(D1164,[1]!Data[CEDULA],[1]!Data[EMPRESA],"No Existe",0,1)</f>
        <v>ASEPLUS</v>
      </c>
      <c r="C1164" s="183" t="str">
        <f>_xlfn.XLOOKUP(D1164,[1]!Data[CEDULA],[1]!Data[Nombre Completo],"No Existe",0,1)</f>
        <v>ROYBER ANDRES SILVERA GARCIA</v>
      </c>
      <c r="D1164" s="164">
        <v>1129535999</v>
      </c>
      <c r="E1164" s="141">
        <f>IFERROR(_xlfn.NUMBERVALUE(Data[[#This Row],[CEDULA ]],",","."),_xlfn.NUMBERVALUE(Data[[#This Row],[CEDULA ]],".",","))</f>
        <v>1129535999</v>
      </c>
      <c r="F1164" s="111" t="str">
        <f>_xlfn.XLOOKUP(E1164,[1]!Data[CEDULA],[1]!Data[CARGO],"No Existe",0,1)</f>
        <v>OFICIOS VARIOS</v>
      </c>
      <c r="G1164" s="111" t="str">
        <f>_xlfn.XLOOKUP(E1164,[1]!Data[CEDULA],[1]!Data[EMPRESA DONDE PRESTA SERVICIO],"No Existe",0,1)</f>
        <v>COMFAMILIAR ATLANTICO</v>
      </c>
      <c r="H1164" s="112" t="str">
        <f>_xlfn.XLOOKUP(E1164,[1]!Data[CEDULA],[1]!Data[UBICACIÓN],"No Existe",0,1)</f>
        <v>SEDE CARIBE</v>
      </c>
      <c r="I1164" s="111" t="s">
        <v>25912</v>
      </c>
      <c r="J1164" s="111" t="str">
        <f>UPPER(TEXT(Data[[#This Row],[F. INICIO]],"mmmm"))</f>
        <v>ABRIL</v>
      </c>
      <c r="K1164" s="111">
        <v>4</v>
      </c>
      <c r="L1164" s="111" t="s">
        <v>5</v>
      </c>
      <c r="M1164" s="111" t="s">
        <v>25630</v>
      </c>
      <c r="N1164" s="141" t="str">
        <f>_xlfn.XLOOKUP(D1164,[1]!Data[CEDULA],[1]!Data[EPS/SURA],"No Existe",0,1)</f>
        <v>E.P.S SANITAS</v>
      </c>
      <c r="O1164" s="96">
        <f>YEAR(Data[[#This Row],[F. INICIO]])</f>
        <v>2025</v>
      </c>
      <c r="P1164" s="114">
        <v>45756</v>
      </c>
      <c r="Q1164" s="114">
        <v>45759</v>
      </c>
      <c r="R1164" s="111" t="s">
        <v>4919</v>
      </c>
      <c r="S1164" s="99" t="str">
        <f>IF(Data[[#This Row],[TIPO DE INCAPACIDAD]]="LICENCIA DE PATERNIDAD","Licencia de paternidad",IF(Data[[#This Row],[TIPO DE INCAPACIDAD]]="LICENCIA DE LUTO","Licencia de Luto",_xlfn.IFNA(VLOOKUP(R1164,'CIE-10 PARA RIPS'!$A$6:B14329,2,0),"No especificado")))</f>
        <v>Esguinces y torceduras de otras partes y de las no especificadas de la muneca y de la mano</v>
      </c>
      <c r="T1164" t="str">
        <f>IF(P1164&lt;&gt;"", IF(P1164&gt;0, IF(P1164&lt;=DATE(YEAR(P1164),MONTH(P1164),DAY(P1164)), IF(P1164&gt;=DATE(YEAR(P1164),MONTH(P1164),1), IF(K1164&gt;10, C1164, IF(SUMIFS($K:$K, $C:$C, C1164, $P:$P, "&gt;="&amp;DATE(YEAR(P1164),MONTH(P1164),1), $P:$P, "&lt;="&amp;EOMONTH(P1164,0))&gt;10, C1164, "")), ""))), "")</f>
        <v/>
      </c>
      <c r="U1164" t="str">
        <f>IF(AND(P1164&lt;&gt;"", P1164&gt;=DATE(YEAR(P1164),MONTH(P1164),1), SUMIFS($K:$K, $C:$C, C1164, $P:$P, "&gt;="&amp;DATE(YEAR(P1164),MONTH(P1164),1), $P:$P, "&lt;="&amp;EOMONTH(P1164,0))&gt;10), K1164, "")</f>
        <v/>
      </c>
      <c r="V1164" t="str">
        <f>IF(AND(P1164&lt;&gt;"", P1164&gt;=DATE(YEAR(P1164),MONTH(P1164),1), SUMIFS($K:$K, $C:$C, C1164, $P:$P, "&gt;="&amp;DATE(YEAR(P1164),MONTH(P1164),1), $P:$P, "&lt;="&amp;EOMONTH(P1164,0))&gt;10), YEAR(P1164), "")</f>
        <v/>
      </c>
      <c r="W1164" t="str">
        <f>IF(AND(P1164&lt;&gt;"", P1164&gt;=DATE(YEAR(P1164),MONTH(P1164),1), SUMIFS($K:$K, $C:$C, C1164, $P:$P, "&gt;="&amp;DATE(YEAR(P1164),MONTH(P1164),1), $P:$P, "&lt;="&amp;EOMONTH(P1164,0))&gt;10), TEXT(P1164, "MMMM"), "")</f>
        <v/>
      </c>
      <c r="X1164" t="str" cm="1">
        <f t="array" ref="X1164">IF(AND(P1164&lt;&gt;"", P1164&gt;=DATE(YEAR(P1164),MONTH(P1164),1), SUMIFS($K:$K, $C:$C, C1164, $P:$P, "&gt;="&amp;DATE(YEAR(P1164),MONTH(P1164),1), $P:$P, "&lt;="&amp;EOMONTH(P1164,0))&gt;10), _xlfn.TEXTJOIN(", ", TRUE, _xlfn._xlws.FILTER($R:$R, ($C:$C=C1164) * ($P:$P&gt;=DATE(YEAR(P1164),MONTH(P1164),1)) * ($P:$P&lt;=EOMONTH(P1164,0)))), "")</f>
        <v/>
      </c>
      <c r="Y1164" t="str" cm="1">
        <f t="array" ref="Y1164">IF(AND(P1164&lt;&gt;"", P1164&gt;=DATE(YEAR(P1164),MONTH(P1164),1), SUMIFS($K:$K, $C:$C, C1164, $P:$P, "&gt;="&amp;DATE(YEAR(P1164),MONTH(P1164),1), $P:$P, "&lt;="&amp;EOMONTH(P1164,0))&gt;10), _xlfn.TEXTJOIN(", ", TRUE, _xlfn._xlws.FILTER($S:$S, ($C:$C=C1164) * ($P:$P&gt;=DATE(YEAR(P1164),MONTH(P1164),1)) * ($P:$P&lt;=EOMONTH(P1164,0)))), "")</f>
        <v/>
      </c>
    </row>
    <row r="1165" spans="1:25" x14ac:dyDescent="0.25">
      <c r="A1165" s="83">
        <v>1158</v>
      </c>
      <c r="B1165" s="93" t="str">
        <f>_xlfn.XLOOKUP(D1165,[1]!Data[CEDULA],[1]!Data[EMPRESA],"No Existe",0,1)</f>
        <v>TEMPOACTIVA</v>
      </c>
      <c r="C1165" s="183" t="str">
        <f>_xlfn.XLOOKUP(D1165,[1]!Data[CEDULA],[1]!Data[Nombre Completo],"No Existe",0,1)</f>
        <v>JUAN PABLO HURTADO AMAYA</v>
      </c>
      <c r="D1165" s="164">
        <v>1193411927</v>
      </c>
      <c r="E1165" s="141">
        <f>IFERROR(_xlfn.NUMBERVALUE(Data[[#This Row],[CEDULA ]],",","."),_xlfn.NUMBERVALUE(Data[[#This Row],[CEDULA ]],".",","))</f>
        <v>1193411927</v>
      </c>
      <c r="F1165" s="111" t="str">
        <f>_xlfn.XLOOKUP(E1165,[1]!Data[CEDULA],[1]!Data[CARGO],"No Existe",0,1)</f>
        <v>AYUDANTE COCINA</v>
      </c>
      <c r="G1165" s="111" t="str">
        <f>_xlfn.XLOOKUP(E1165,[1]!Data[CEDULA],[1]!Data[EMPRESA DONDE PRESTA SERVICIO],"No Existe",0,1)</f>
        <v>COMFAMILIAR ATLANTICO</v>
      </c>
      <c r="H1165" s="112" t="str">
        <f>_xlfn.XLOOKUP(E1165,[1]!Data[CEDULA],[1]!Data[UBICACIÓN],"No Existe",0,1)</f>
        <v>SEDE CARIBE MERCADEO</v>
      </c>
      <c r="I1165" s="111" t="s">
        <v>25912</v>
      </c>
      <c r="J1165" s="111" t="str">
        <f>UPPER(TEXT(Data[[#This Row],[F. INICIO]],"mmmm"))</f>
        <v>MAYO</v>
      </c>
      <c r="K1165" s="111">
        <v>2</v>
      </c>
      <c r="L1165" s="111" t="s">
        <v>5</v>
      </c>
      <c r="M1165" s="111" t="s">
        <v>25630</v>
      </c>
      <c r="N1165" s="141" t="str">
        <f>_xlfn.XLOOKUP(D1165,[1]!Data[CEDULA],[1]!Data[EPS/SURA],"No Existe",0,1)</f>
        <v>EPS/SURA</v>
      </c>
      <c r="O1165" s="96">
        <f>YEAR(Data[[#This Row],[F. INICIO]])</f>
        <v>2025</v>
      </c>
      <c r="P1165" s="114">
        <v>45786</v>
      </c>
      <c r="Q1165" s="114">
        <v>45787</v>
      </c>
      <c r="R1165" s="111" t="s">
        <v>8483</v>
      </c>
      <c r="S1165" s="99" t="str">
        <f>IF(Data[[#This Row],[TIPO DE INCAPACIDAD]]="LICENCIA DE PATERNIDAD","Licencia de paternidad",IF(Data[[#This Row],[TIPO DE INCAPACIDAD]]="LICENCIA DE LUTO","Licencia de Luto",_xlfn.IFNA(VLOOKUP(R1165,'CIE-10 PARA RIPS'!$A$6:B14330,2,0),"No especificado")))</f>
        <v>Colitis y gastroenteritis no infecciosas, no especificadas</v>
      </c>
      <c r="T1165" t="str">
        <f>IF(P1165&lt;&gt;"", IF(P1165&gt;0, IF(P1165&lt;=DATE(YEAR(P1165),MONTH(P1165),DAY(P1165)), IF(P1165&gt;=DATE(YEAR(P1165),MONTH(P1165),1), IF(K1165&gt;10, C1165, IF(SUMIFS($K:$K, $C:$C, C1165, $P:$P, "&gt;="&amp;DATE(YEAR(P1165),MONTH(P1165),1), $P:$P, "&lt;="&amp;EOMONTH(P1165,0))&gt;10, C1165, "")), ""))), "")</f>
        <v/>
      </c>
      <c r="U1165" t="str">
        <f>IF(AND(P1165&lt;&gt;"", P1165&gt;=DATE(YEAR(P1165),MONTH(P1165),1), SUMIFS($K:$K, $C:$C, C1165, $P:$P, "&gt;="&amp;DATE(YEAR(P1165),MONTH(P1165),1), $P:$P, "&lt;="&amp;EOMONTH(P1165,0))&gt;10), K1165, "")</f>
        <v/>
      </c>
      <c r="V1165" t="str">
        <f>IF(AND(P1165&lt;&gt;"", P1165&gt;=DATE(YEAR(P1165),MONTH(P1165),1), SUMIFS($K:$K, $C:$C, C1165, $P:$P, "&gt;="&amp;DATE(YEAR(P1165),MONTH(P1165),1), $P:$P, "&lt;="&amp;EOMONTH(P1165,0))&gt;10), YEAR(P1165), "")</f>
        <v/>
      </c>
      <c r="W1165" t="str">
        <f>IF(AND(P1165&lt;&gt;"", P1165&gt;=DATE(YEAR(P1165),MONTH(P1165),1), SUMIFS($K:$K, $C:$C, C1165, $P:$P, "&gt;="&amp;DATE(YEAR(P1165),MONTH(P1165),1), $P:$P, "&lt;="&amp;EOMONTH(P1165,0))&gt;10), TEXT(P1165, "MMMM"), "")</f>
        <v/>
      </c>
      <c r="X1165" t="str" cm="1">
        <f t="array" ref="X1165">IF(AND(P1165&lt;&gt;"", P1165&gt;=DATE(YEAR(P1165),MONTH(P1165),1), SUMIFS($K:$K, $C:$C, C1165, $P:$P, "&gt;="&amp;DATE(YEAR(P1165),MONTH(P1165),1), $P:$P, "&lt;="&amp;EOMONTH(P1165,0))&gt;10), _xlfn.TEXTJOIN(", ", TRUE, _xlfn._xlws.FILTER($R:$R, ($C:$C=C1165) * ($P:$P&gt;=DATE(YEAR(P1165),MONTH(P1165),1)) * ($P:$P&lt;=EOMONTH(P1165,0)))), "")</f>
        <v/>
      </c>
      <c r="Y1165" t="str" cm="1">
        <f t="array" ref="Y1165">IF(AND(P1165&lt;&gt;"", P1165&gt;=DATE(YEAR(P1165),MONTH(P1165),1), SUMIFS($K:$K, $C:$C, C1165, $P:$P, "&gt;="&amp;DATE(YEAR(P1165),MONTH(P1165),1), $P:$P, "&lt;="&amp;EOMONTH(P1165,0))&gt;10), _xlfn.TEXTJOIN(", ", TRUE, _xlfn._xlws.FILTER($S:$S, ($C:$C=C1165) * ($P:$P&gt;=DATE(YEAR(P1165),MONTH(P1165),1)) * ($P:$P&lt;=EOMONTH(P1165,0)))), "")</f>
        <v/>
      </c>
    </row>
    <row r="1166" spans="1:25" x14ac:dyDescent="0.25">
      <c r="A1166" s="83">
        <v>1159</v>
      </c>
      <c r="B1166" s="93" t="str">
        <f>_xlfn.XLOOKUP(D1166,[1]!Data[CEDULA],[1]!Data[EMPRESA],"No Existe",0,1)</f>
        <v>TEMPOACTIVA</v>
      </c>
      <c r="C1166" s="183" t="str">
        <f>_xlfn.XLOOKUP(D1166,[1]!Data[CEDULA],[1]!Data[Nombre Completo],"No Existe",0,1)</f>
        <v>MAIRYD ALEJANDRA CASTILLO MARTINEZ</v>
      </c>
      <c r="D1166" s="164">
        <v>1193599053</v>
      </c>
      <c r="E1166" s="141">
        <f>IFERROR(_xlfn.NUMBERVALUE(Data[[#This Row],[CEDULA ]],",","."),_xlfn.NUMBERVALUE(Data[[#This Row],[CEDULA ]],".",","))</f>
        <v>1193599053</v>
      </c>
      <c r="F1166" s="111" t="str">
        <f>_xlfn.XLOOKUP(E1166,[1]!Data[CEDULA],[1]!Data[CARGO],"No Existe",0,1)</f>
        <v>SUPERNUMERARIO(A)</v>
      </c>
      <c r="G1166" s="111" t="str">
        <f>_xlfn.XLOOKUP(E1166,[1]!Data[CEDULA],[1]!Data[EMPRESA DONDE PRESTA SERVICIO],"No Existe",0,1)</f>
        <v>COMFAMILIAR ATLANTICO</v>
      </c>
      <c r="H1166" s="112" t="str">
        <f>_xlfn.XLOOKUP(E1166,[1]!Data[CEDULA],[1]!Data[UBICACIÓN],"No Existe",0,1)</f>
        <v>PROGRAMAS RECREATIVOS</v>
      </c>
      <c r="I1166" s="111" t="s">
        <v>25911</v>
      </c>
      <c r="J1166" s="111" t="str">
        <f>UPPER(TEXT(Data[[#This Row],[F. INICIO]],"mmmm"))</f>
        <v>MAYO</v>
      </c>
      <c r="K1166" s="111">
        <v>29</v>
      </c>
      <c r="L1166" s="111" t="s">
        <v>5</v>
      </c>
      <c r="M1166" s="111" t="s">
        <v>25630</v>
      </c>
      <c r="N1166" s="141" t="str">
        <f>_xlfn.XLOOKUP(D1166,[1]!Data[CEDULA],[1]!Data[EPS/SURA],"No Existe",0,1)</f>
        <v>SALUD TOTAL</v>
      </c>
      <c r="O1166" s="96">
        <f>YEAR(Data[[#This Row],[F. INICIO]])</f>
        <v>2025</v>
      </c>
      <c r="P1166" s="114">
        <v>45780</v>
      </c>
      <c r="Q1166" s="114">
        <v>45808</v>
      </c>
      <c r="R1166" s="111" t="s">
        <v>6792</v>
      </c>
      <c r="S1166" s="99" t="str">
        <f>IF(Data[[#This Row],[TIPO DE INCAPACIDAD]]="LICENCIA DE PATERNIDAD","Licencia de paternidad",IF(Data[[#This Row],[TIPO DE INCAPACIDAD]]="LICENCIA DE LUTO","Licencia de Luto",_xlfn.IFNA(VLOOKUP(R1166,'CIE-10 PARA RIPS'!$A$6:B14331,2,0),"No especificado")))</f>
        <v>Ruptura prematura de las membranas, sin otra especificacion</v>
      </c>
      <c r="T1166" t="str">
        <f>IF(P1166&lt;&gt;"", IF(P1166&gt;0, IF(P1166&lt;=DATE(YEAR(P1166),MONTH(P1166),DAY(P1166)), IF(P1166&gt;=DATE(YEAR(P1166),MONTH(P1166),1), IF(K1166&gt;10, C1166, IF(SUMIFS($K:$K, $C:$C, C1166, $P:$P, "&gt;="&amp;DATE(YEAR(P1166),MONTH(P1166),1), $P:$P, "&lt;="&amp;EOMONTH(P1166,0))&gt;10, C1166, "")), ""))), "")</f>
        <v>MAIRYD ALEJANDRA CASTILLO MARTINEZ</v>
      </c>
      <c r="U1166">
        <f>IF(AND(P1166&lt;&gt;"", P1166&gt;=DATE(YEAR(P1166),MONTH(P1166),1), SUMIFS($K:$K, $C:$C, C1166, $P:$P, "&gt;="&amp;DATE(YEAR(P1166),MONTH(P1166),1), $P:$P, "&lt;="&amp;EOMONTH(P1166,0))&gt;10), K1166, "")</f>
        <v>29</v>
      </c>
      <c r="V1166">
        <f>IF(AND(P1166&lt;&gt;"", P1166&gt;=DATE(YEAR(P1166),MONTH(P1166),1), SUMIFS($K:$K, $C:$C, C1166, $P:$P, "&gt;="&amp;DATE(YEAR(P1166),MONTH(P1166),1), $P:$P, "&lt;="&amp;EOMONTH(P1166,0))&gt;10), YEAR(P1166), "")</f>
        <v>2025</v>
      </c>
      <c r="W1166" t="str">
        <f>IF(AND(P1166&lt;&gt;"", P1166&gt;=DATE(YEAR(P1166),MONTH(P1166),1), SUMIFS($K:$K, $C:$C, C1166, $P:$P, "&gt;="&amp;DATE(YEAR(P1166),MONTH(P1166),1), $P:$P, "&lt;="&amp;EOMONTH(P1166,0))&gt;10), TEXT(P1166, "MMMM"), "")</f>
        <v>mayo</v>
      </c>
      <c r="X1166" t="str" cm="1">
        <f t="array" ref="X1166">IF(AND(P1166&lt;&gt;"", P1166&gt;=DATE(YEAR(P1166),MONTH(P1166),1), SUMIFS($K:$K, $C:$C, C1166, $P:$P, "&gt;="&amp;DATE(YEAR(P1166),MONTH(P1166),1), $P:$P, "&lt;="&amp;EOMONTH(P1166,0))&gt;10), _xlfn.TEXTJOIN(", ", TRUE, _xlfn._xlws.FILTER($R:$R, ($C:$C=C1166) * ($P:$P&gt;=DATE(YEAR(P1166),MONTH(P1166),1)) * ($P:$P&lt;=EOMONTH(P1166,0)))), "")</f>
        <v>O429</v>
      </c>
      <c r="Y1166" t="str" cm="1">
        <f t="array" ref="Y1166">IF(AND(P1166&lt;&gt;"", P1166&gt;=DATE(YEAR(P1166),MONTH(P1166),1), SUMIFS($K:$K, $C:$C, C1166, $P:$P, "&gt;="&amp;DATE(YEAR(P1166),MONTH(P1166),1), $P:$P, "&lt;="&amp;EOMONTH(P1166,0))&gt;10), _xlfn.TEXTJOIN(", ", TRUE, _xlfn._xlws.FILTER($S:$S, ($C:$C=C1166) * ($P:$P&gt;=DATE(YEAR(P1166),MONTH(P1166),1)) * ($P:$P&lt;=EOMONTH(P1166,0)))), "")</f>
        <v>Ruptura prematura de las membranas, sin otra especificacion</v>
      </c>
    </row>
    <row r="1167" spans="1:25" x14ac:dyDescent="0.25">
      <c r="A1167" s="83">
        <v>1160</v>
      </c>
      <c r="B1167" s="93" t="str">
        <f>_xlfn.XLOOKUP(D1167,[1]!Data[CEDULA],[1]!Data[EMPRESA],"No Existe",0,1)</f>
        <v>TEMPOACTIVA</v>
      </c>
      <c r="C1167" s="184" t="str">
        <f>_xlfn.XLOOKUP(D1167,[1]!Data[CEDULA],[1]!Data[Nombre Completo],"No Existe",0,1)</f>
        <v>MAIRYD ALEJANDRA CASTILLO MARTINEZ</v>
      </c>
      <c r="D1167" s="162">
        <v>1193599053</v>
      </c>
      <c r="E1167" s="139">
        <f>IFERROR(_xlfn.NUMBERVALUE(Data[[#This Row],[CEDULA ]],",","."),_xlfn.NUMBERVALUE(Data[[#This Row],[CEDULA ]],".",","))</f>
        <v>1193599053</v>
      </c>
      <c r="F1167" s="24" t="str">
        <f>_xlfn.XLOOKUP(E1167,[1]!Data[CEDULA],[1]!Data[CARGO],"No Existe",0,1)</f>
        <v>SUPERNUMERARIO(A)</v>
      </c>
      <c r="G1167" s="24" t="str">
        <f>_xlfn.XLOOKUP(E1167,[1]!Data[CEDULA],[1]!Data[EMPRESA DONDE PRESTA SERVICIO],"No Existe",0,1)</f>
        <v>COMFAMILIAR ATLANTICO</v>
      </c>
      <c r="H1167" s="11" t="str">
        <f>_xlfn.XLOOKUP(E1167,[1]!Data[CEDULA],[1]!Data[UBICACIÓN],"No Existe",0,1)</f>
        <v>PROGRAMAS RECREATIVOS</v>
      </c>
      <c r="I1167" s="24" t="s">
        <v>25911</v>
      </c>
      <c r="J1167" s="24" t="str">
        <f>UPPER(TEXT(Data[[#This Row],[F. INICIO]],"mmmm"))</f>
        <v>JUNIO</v>
      </c>
      <c r="K1167" s="24">
        <v>30</v>
      </c>
      <c r="L1167" s="24" t="s">
        <v>5</v>
      </c>
      <c r="M1167" s="24" t="s">
        <v>25630</v>
      </c>
      <c r="N1167" s="139" t="str">
        <f>_xlfn.XLOOKUP(D1167,[1]!Data[CEDULA],[1]!Data[EPS/SURA],"No Existe",0,1)</f>
        <v>SALUD TOTAL</v>
      </c>
      <c r="O1167" s="5">
        <f>YEAR(Data[[#This Row],[F. INICIO]])</f>
        <v>2025</v>
      </c>
      <c r="P1167" s="19">
        <v>45809</v>
      </c>
      <c r="Q1167" s="19">
        <v>45838</v>
      </c>
      <c r="R1167" s="24" t="s">
        <v>6792</v>
      </c>
      <c r="S1167" s="92" t="str">
        <f>IF(Data[[#This Row],[TIPO DE INCAPACIDAD]]="LICENCIA DE PATERNIDAD","Licencia de paternidad",IF(Data[[#This Row],[TIPO DE INCAPACIDAD]]="LICENCIA DE LUTO","Licencia de Luto",_xlfn.IFNA(VLOOKUP(R1167,'CIE-10 PARA RIPS'!$A$6:B14332,2,0),"No especificado")))</f>
        <v>Ruptura prematura de las membranas, sin otra especificacion</v>
      </c>
      <c r="T1167" t="str">
        <f>IF(P1167&lt;&gt;"", IF(P1167&gt;0, IF(P1167&lt;=DATE(YEAR(P1167),MONTH(P1167),DAY(P1167)), IF(P1167&gt;=DATE(YEAR(P1167),MONTH(P1167),1), IF(K1167&gt;10, C1167, IF(SUMIFS($K:$K, $C:$C, C1167, $P:$P, "&gt;="&amp;DATE(YEAR(P1167),MONTH(P1167),1), $P:$P, "&lt;="&amp;EOMONTH(P1167,0))&gt;10, C1167, "")), ""))), "")</f>
        <v>MAIRYD ALEJANDRA CASTILLO MARTINEZ</v>
      </c>
      <c r="U1167">
        <f>IF(AND(P1167&lt;&gt;"", P1167&gt;=DATE(YEAR(P1167),MONTH(P1167),1), SUMIFS($K:$K, $C:$C, C1167, $P:$P, "&gt;="&amp;DATE(YEAR(P1167),MONTH(P1167),1), $P:$P, "&lt;="&amp;EOMONTH(P1167,0))&gt;10), K1167, "")</f>
        <v>30</v>
      </c>
      <c r="V1167">
        <f>IF(AND(P1167&lt;&gt;"", P1167&gt;=DATE(YEAR(P1167),MONTH(P1167),1), SUMIFS($K:$K, $C:$C, C1167, $P:$P, "&gt;="&amp;DATE(YEAR(P1167),MONTH(P1167),1), $P:$P, "&lt;="&amp;EOMONTH(P1167,0))&gt;10), YEAR(P1167), "")</f>
        <v>2025</v>
      </c>
      <c r="W1167" t="str">
        <f>IF(AND(P1167&lt;&gt;"", P1167&gt;=DATE(YEAR(P1167),MONTH(P1167),1), SUMIFS($K:$K, $C:$C, C1167, $P:$P, "&gt;="&amp;DATE(YEAR(P1167),MONTH(P1167),1), $P:$P, "&lt;="&amp;EOMONTH(P1167,0))&gt;10), TEXT(P1167, "MMMM"), "")</f>
        <v>junio</v>
      </c>
      <c r="X1167" t="str" cm="1">
        <f t="array" ref="X1167">IF(AND(P1167&lt;&gt;"", P1167&gt;=DATE(YEAR(P1167),MONTH(P1167),1), SUMIFS($K:$K, $C:$C, C1167, $P:$P, "&gt;="&amp;DATE(YEAR(P1167),MONTH(P1167),1), $P:$P, "&lt;="&amp;EOMONTH(P1167,0))&gt;10), _xlfn.TEXTJOIN(", ", TRUE, _xlfn._xlws.FILTER($R:$R, ($C:$C=C1167) * ($P:$P&gt;=DATE(YEAR(P1167),MONTH(P1167),1)) * ($P:$P&lt;=EOMONTH(P1167,0)))), "")</f>
        <v>O429</v>
      </c>
      <c r="Y1167" t="str" cm="1">
        <f t="array" ref="Y1167">IF(AND(P1167&lt;&gt;"", P1167&gt;=DATE(YEAR(P1167),MONTH(P1167),1), SUMIFS($K:$K, $C:$C, C1167, $P:$P, "&gt;="&amp;DATE(YEAR(P1167),MONTH(P1167),1), $P:$P, "&lt;="&amp;EOMONTH(P1167,0))&gt;10), _xlfn.TEXTJOIN(", ", TRUE, _xlfn._xlws.FILTER($S:$S, ($C:$C=C1167) * ($P:$P&gt;=DATE(YEAR(P1167),MONTH(P1167),1)) * ($P:$P&lt;=EOMONTH(P1167,0)))), "")</f>
        <v>Ruptura prematura de las membranas, sin otra especificacion</v>
      </c>
    </row>
    <row r="1168" spans="1:25" x14ac:dyDescent="0.25">
      <c r="A1168" s="83">
        <v>1161</v>
      </c>
      <c r="B1168" s="93" t="str">
        <f>_xlfn.XLOOKUP(D1168,[1]!Data[CEDULA],[1]!Data[EMPRESA],"No Existe",0,1)</f>
        <v>TEMPOACTIVA</v>
      </c>
      <c r="C1168" s="184" t="str">
        <f>_xlfn.XLOOKUP(D1168,[1]!Data[CEDULA],[1]!Data[Nombre Completo],"No Existe",0,1)</f>
        <v>MAIRYD ALEJANDRA CASTILLO MARTINEZ</v>
      </c>
      <c r="D1168" s="162">
        <v>1193599053</v>
      </c>
      <c r="E1168" s="139">
        <f>IFERROR(_xlfn.NUMBERVALUE(Data[[#This Row],[CEDULA ]],",","."),_xlfn.NUMBERVALUE(Data[[#This Row],[CEDULA ]],".",","))</f>
        <v>1193599053</v>
      </c>
      <c r="F1168" s="24" t="str">
        <f>_xlfn.XLOOKUP(E1168,[1]!Data[CEDULA],[1]!Data[CARGO],"No Existe",0,1)</f>
        <v>SUPERNUMERARIO(A)</v>
      </c>
      <c r="G1168" s="24" t="str">
        <f>_xlfn.XLOOKUP(E1168,[1]!Data[CEDULA],[1]!Data[EMPRESA DONDE PRESTA SERVICIO],"No Existe",0,1)</f>
        <v>COMFAMILIAR ATLANTICO</v>
      </c>
      <c r="H1168" s="11" t="str">
        <f>_xlfn.XLOOKUP(E1168,[1]!Data[CEDULA],[1]!Data[UBICACIÓN],"No Existe",0,1)</f>
        <v>PROGRAMAS RECREATIVOS</v>
      </c>
      <c r="I1168" s="24" t="s">
        <v>25911</v>
      </c>
      <c r="J1168" s="24" t="str">
        <f>UPPER(TEXT(Data[[#This Row],[F. INICIO]],"mmmm"))</f>
        <v>JULIO</v>
      </c>
      <c r="K1168" s="24">
        <v>31</v>
      </c>
      <c r="L1168" s="24" t="s">
        <v>5</v>
      </c>
      <c r="M1168" s="24" t="s">
        <v>25630</v>
      </c>
      <c r="N1168" s="139" t="str">
        <f>_xlfn.XLOOKUP(D1168,[1]!Data[CEDULA],[1]!Data[EPS/SURA],"No Existe",0,1)</f>
        <v>SALUD TOTAL</v>
      </c>
      <c r="O1168" s="5">
        <f>YEAR(Data[[#This Row],[F. INICIO]])</f>
        <v>2025</v>
      </c>
      <c r="P1168" s="19">
        <v>45839</v>
      </c>
      <c r="Q1168" s="19">
        <v>45869</v>
      </c>
      <c r="R1168" s="24" t="s">
        <v>6792</v>
      </c>
      <c r="S1168" s="92" t="str">
        <f>IF(Data[[#This Row],[TIPO DE INCAPACIDAD]]="LICENCIA DE PATERNIDAD","Licencia de paternidad",IF(Data[[#This Row],[TIPO DE INCAPACIDAD]]="LICENCIA DE LUTO","Licencia de Luto",_xlfn.IFNA(VLOOKUP(R1168,'CIE-10 PARA RIPS'!$A$6:B14333,2,0),"No especificado")))</f>
        <v>Ruptura prematura de las membranas, sin otra especificacion</v>
      </c>
      <c r="T1168" t="str">
        <f>IF(P1168&lt;&gt;"", IF(P1168&gt;0, IF(P1168&lt;=DATE(YEAR(P1168),MONTH(P1168),DAY(P1168)), IF(P1168&gt;=DATE(YEAR(P1168),MONTH(P1168),1), IF(K1168&gt;10, C1168, IF(SUMIFS($K:$K, $C:$C, C1168, $P:$P, "&gt;="&amp;DATE(YEAR(P1168),MONTH(P1168),1), $P:$P, "&lt;="&amp;EOMONTH(P1168,0))&gt;10, C1168, "")), ""))), "")</f>
        <v>MAIRYD ALEJANDRA CASTILLO MARTINEZ</v>
      </c>
      <c r="U1168">
        <f>IF(AND(P1168&lt;&gt;"", P1168&gt;=DATE(YEAR(P1168),MONTH(P1168),1), SUMIFS($K:$K, $C:$C, C1168, $P:$P, "&gt;="&amp;DATE(YEAR(P1168),MONTH(P1168),1), $P:$P, "&lt;="&amp;EOMONTH(P1168,0))&gt;10), K1168, "")</f>
        <v>31</v>
      </c>
      <c r="V1168">
        <f>IF(AND(P1168&lt;&gt;"", P1168&gt;=DATE(YEAR(P1168),MONTH(P1168),1), SUMIFS($K:$K, $C:$C, C1168, $P:$P, "&gt;="&amp;DATE(YEAR(P1168),MONTH(P1168),1), $P:$P, "&lt;="&amp;EOMONTH(P1168,0))&gt;10), YEAR(P1168), "")</f>
        <v>2025</v>
      </c>
      <c r="W1168" t="str">
        <f>IF(AND(P1168&lt;&gt;"", P1168&gt;=DATE(YEAR(P1168),MONTH(P1168),1), SUMIFS($K:$K, $C:$C, C1168, $P:$P, "&gt;="&amp;DATE(YEAR(P1168),MONTH(P1168),1), $P:$P, "&lt;="&amp;EOMONTH(P1168,0))&gt;10), TEXT(P1168, "MMMM"), "")</f>
        <v>julio</v>
      </c>
      <c r="X1168" t="str" cm="1">
        <f t="array" ref="X1168">IF(AND(P1168&lt;&gt;"", P1168&gt;=DATE(YEAR(P1168),MONTH(P1168),1), SUMIFS($K:$K, $C:$C, C1168, $P:$P, "&gt;="&amp;DATE(YEAR(P1168),MONTH(P1168),1), $P:$P, "&lt;="&amp;EOMONTH(P1168,0))&gt;10), _xlfn.TEXTJOIN(", ", TRUE, _xlfn._xlws.FILTER($R:$R, ($C:$C=C1168) * ($P:$P&gt;=DATE(YEAR(P1168),MONTH(P1168),1)) * ($P:$P&lt;=EOMONTH(P1168,0)))), "")</f>
        <v>O429</v>
      </c>
      <c r="Y1168" t="str" cm="1">
        <f t="array" ref="Y1168">IF(AND(P1168&lt;&gt;"", P1168&gt;=DATE(YEAR(P1168),MONTH(P1168),1), SUMIFS($K:$K, $C:$C, C1168, $P:$P, "&gt;="&amp;DATE(YEAR(P1168),MONTH(P1168),1), $P:$P, "&lt;="&amp;EOMONTH(P1168,0))&gt;10), _xlfn.TEXTJOIN(", ", TRUE, _xlfn._xlws.FILTER($S:$S, ($C:$C=C1168) * ($P:$P&gt;=DATE(YEAR(P1168),MONTH(P1168),1)) * ($P:$P&lt;=EOMONTH(P1168,0)))), "")</f>
        <v>Ruptura prematura de las membranas, sin otra especificacion</v>
      </c>
    </row>
    <row r="1169" spans="1:25" x14ac:dyDescent="0.25">
      <c r="A1169" s="83">
        <v>1162</v>
      </c>
      <c r="B1169" s="93" t="str">
        <f>_xlfn.XLOOKUP(D1169,[1]!Data[CEDULA],[1]!Data[EMPRESA],"No Existe",0,1)</f>
        <v>TEMPOACTIVA</v>
      </c>
      <c r="C1169" s="184" t="str">
        <f>_xlfn.XLOOKUP(D1169,[1]!Data[CEDULA],[1]!Data[Nombre Completo],"No Existe",0,1)</f>
        <v>MAIRYD ALEJANDRA CASTILLO MARTINEZ</v>
      </c>
      <c r="D1169" s="162">
        <v>1193599053</v>
      </c>
      <c r="E1169" s="139">
        <f>IFERROR(_xlfn.NUMBERVALUE(Data[[#This Row],[CEDULA ]],",","."),_xlfn.NUMBERVALUE(Data[[#This Row],[CEDULA ]],".",","))</f>
        <v>1193599053</v>
      </c>
      <c r="F1169" s="24" t="str">
        <f>_xlfn.XLOOKUP(E1169,[1]!Data[CEDULA],[1]!Data[CARGO],"No Existe",0,1)</f>
        <v>SUPERNUMERARIO(A)</v>
      </c>
      <c r="G1169" s="24" t="str">
        <f>_xlfn.XLOOKUP(E1169,[1]!Data[CEDULA],[1]!Data[EMPRESA DONDE PRESTA SERVICIO],"No Existe",0,1)</f>
        <v>COMFAMILIAR ATLANTICO</v>
      </c>
      <c r="H1169" s="11" t="str">
        <f>_xlfn.XLOOKUP(E1169,[1]!Data[CEDULA],[1]!Data[UBICACIÓN],"No Existe",0,1)</f>
        <v>PROGRAMAS RECREATIVOS</v>
      </c>
      <c r="I1169" s="24" t="s">
        <v>25911</v>
      </c>
      <c r="J1169" s="24" t="str">
        <f>UPPER(TEXT(Data[[#This Row],[F. INICIO]],"mmmm"))</f>
        <v>AGOSTO</v>
      </c>
      <c r="K1169" s="24">
        <v>31</v>
      </c>
      <c r="L1169" s="24" t="s">
        <v>5</v>
      </c>
      <c r="M1169" s="24" t="s">
        <v>25630</v>
      </c>
      <c r="N1169" s="139" t="str">
        <f>_xlfn.XLOOKUP(D1169,[1]!Data[CEDULA],[1]!Data[EPS/SURA],"No Existe",0,1)</f>
        <v>SALUD TOTAL</v>
      </c>
      <c r="O1169" s="5">
        <f>YEAR(Data[[#This Row],[F. INICIO]])</f>
        <v>2025</v>
      </c>
      <c r="P1169" s="19">
        <v>45870</v>
      </c>
      <c r="Q1169" s="19">
        <v>45900</v>
      </c>
      <c r="R1169" s="24" t="s">
        <v>6792</v>
      </c>
      <c r="S1169" s="92" t="str">
        <f>IF(Data[[#This Row],[TIPO DE INCAPACIDAD]]="LICENCIA DE PATERNIDAD","Licencia de paternidad",IF(Data[[#This Row],[TIPO DE INCAPACIDAD]]="LICENCIA DE LUTO","Licencia de Luto",_xlfn.IFNA(VLOOKUP(R1169,'CIE-10 PARA RIPS'!$A$6:B14334,2,0),"No especificado")))</f>
        <v>Ruptura prematura de las membranas, sin otra especificacion</v>
      </c>
      <c r="T1169" t="str">
        <f>IF(P1169&lt;&gt;"", IF(P1169&gt;0, IF(P1169&lt;=DATE(YEAR(P1169),MONTH(P1169),DAY(P1169)), IF(P1169&gt;=DATE(YEAR(P1169),MONTH(P1169),1), IF(K1169&gt;10, C1169, IF(SUMIFS($K:$K, $C:$C, C1169, $P:$P, "&gt;="&amp;DATE(YEAR(P1169),MONTH(P1169),1), $P:$P, "&lt;="&amp;EOMONTH(P1169,0))&gt;10, C1169, "")), ""))), "")</f>
        <v>MAIRYD ALEJANDRA CASTILLO MARTINEZ</v>
      </c>
      <c r="U1169">
        <f>IF(AND(P1169&lt;&gt;"", P1169&gt;=DATE(YEAR(P1169),MONTH(P1169),1), SUMIFS($K:$K, $C:$C, C1169, $P:$P, "&gt;="&amp;DATE(YEAR(P1169),MONTH(P1169),1), $P:$P, "&lt;="&amp;EOMONTH(P1169,0))&gt;10), K1169, "")</f>
        <v>31</v>
      </c>
      <c r="V1169">
        <f>IF(AND(P1169&lt;&gt;"", P1169&gt;=DATE(YEAR(P1169),MONTH(P1169),1), SUMIFS($K:$K, $C:$C, C1169, $P:$P, "&gt;="&amp;DATE(YEAR(P1169),MONTH(P1169),1), $P:$P, "&lt;="&amp;EOMONTH(P1169,0))&gt;10), YEAR(P1169), "")</f>
        <v>2025</v>
      </c>
      <c r="W1169" t="str">
        <f>IF(AND(P1169&lt;&gt;"", P1169&gt;=DATE(YEAR(P1169),MONTH(P1169),1), SUMIFS($K:$K, $C:$C, C1169, $P:$P, "&gt;="&amp;DATE(YEAR(P1169),MONTH(P1169),1), $P:$P, "&lt;="&amp;EOMONTH(P1169,0))&gt;10), TEXT(P1169, "MMMM"), "")</f>
        <v>agosto</v>
      </c>
      <c r="X1169" t="str" cm="1">
        <f t="array" ref="X1169">IF(AND(P1169&lt;&gt;"", P1169&gt;=DATE(YEAR(P1169),MONTH(P1169),1), SUMIFS($K:$K, $C:$C, C1169, $P:$P, "&gt;="&amp;DATE(YEAR(P1169),MONTH(P1169),1), $P:$P, "&lt;="&amp;EOMONTH(P1169,0))&gt;10), _xlfn.TEXTJOIN(", ", TRUE, _xlfn._xlws.FILTER($R:$R, ($C:$C=C1169) * ($P:$P&gt;=DATE(YEAR(P1169),MONTH(P1169),1)) * ($P:$P&lt;=EOMONTH(P1169,0)))), "")</f>
        <v>O429</v>
      </c>
      <c r="Y1169" t="str" cm="1">
        <f t="array" ref="Y1169">IF(AND(P1169&lt;&gt;"", P1169&gt;=DATE(YEAR(P1169),MONTH(P1169),1), SUMIFS($K:$K, $C:$C, C1169, $P:$P, "&gt;="&amp;DATE(YEAR(P1169),MONTH(P1169),1), $P:$P, "&lt;="&amp;EOMONTH(P1169,0))&gt;10), _xlfn.TEXTJOIN(", ", TRUE, _xlfn._xlws.FILTER($S:$S, ($C:$C=C1169) * ($P:$P&gt;=DATE(YEAR(P1169),MONTH(P1169),1)) * ($P:$P&lt;=EOMONTH(P1169,0)))), "")</f>
        <v>Ruptura prematura de las membranas, sin otra especificacion</v>
      </c>
    </row>
    <row r="1170" spans="1:25" x14ac:dyDescent="0.25">
      <c r="A1170" s="83">
        <v>1163</v>
      </c>
      <c r="B1170" s="93" t="str">
        <f>_xlfn.XLOOKUP(D1170,[1]!Data[CEDULA],[1]!Data[EMPRESA],"No Existe",0,1)</f>
        <v>TEMPOACTIVA</v>
      </c>
      <c r="C1170" s="183" t="str">
        <f>_xlfn.XLOOKUP(D1170,[1]!Data[CEDULA],[1]!Data[Nombre Completo],"No Existe",0,1)</f>
        <v>MAIRYD ALEJANDRA CASTILLO MARTINEZ</v>
      </c>
      <c r="D1170" s="164">
        <v>1193599053</v>
      </c>
      <c r="E1170" s="141">
        <f>IFERROR(_xlfn.NUMBERVALUE(Data[[#This Row],[CEDULA ]],",","."),_xlfn.NUMBERVALUE(Data[[#This Row],[CEDULA ]],".",","))</f>
        <v>1193599053</v>
      </c>
      <c r="F1170" s="111" t="str">
        <f>_xlfn.XLOOKUP(E1170,[1]!Data[CEDULA],[1]!Data[CARGO],"No Existe",0,1)</f>
        <v>SUPERNUMERARIO(A)</v>
      </c>
      <c r="G1170" s="111" t="str">
        <f>_xlfn.XLOOKUP(E1170,[1]!Data[CEDULA],[1]!Data[EMPRESA DONDE PRESTA SERVICIO],"No Existe",0,1)</f>
        <v>COMFAMILIAR ATLANTICO</v>
      </c>
      <c r="H1170" s="112" t="str">
        <f>_xlfn.XLOOKUP(E1170,[1]!Data[CEDULA],[1]!Data[UBICACIÓN],"No Existe",0,1)</f>
        <v>PROGRAMAS RECREATIVOS</v>
      </c>
      <c r="I1170" s="111" t="s">
        <v>25911</v>
      </c>
      <c r="J1170" s="111" t="str">
        <f>UPPER(TEXT(Data[[#This Row],[F. INICIO]],"mmmm"))</f>
        <v>SEPTIEMBRE</v>
      </c>
      <c r="K1170" s="111">
        <v>5</v>
      </c>
      <c r="L1170" s="111" t="s">
        <v>5</v>
      </c>
      <c r="M1170" s="111" t="s">
        <v>25630</v>
      </c>
      <c r="N1170" s="141" t="str">
        <f>_xlfn.XLOOKUP(D1170,[1]!Data[CEDULA],[1]!Data[EPS/SURA],"No Existe",0,1)</f>
        <v>SALUD TOTAL</v>
      </c>
      <c r="O1170" s="96">
        <f>YEAR(Data[[#This Row],[F. INICIO]])</f>
        <v>2025</v>
      </c>
      <c r="P1170" s="19">
        <v>45901</v>
      </c>
      <c r="Q1170" s="19">
        <v>45905</v>
      </c>
      <c r="R1170" s="111" t="s">
        <v>6792</v>
      </c>
      <c r="S1170" s="99" t="str">
        <f>IF(Data[[#This Row],[TIPO DE INCAPACIDAD]]="LICENCIA DE PATERNIDAD","Licencia de paternidad",IF(Data[[#This Row],[TIPO DE INCAPACIDAD]]="LICENCIA DE LUTO","Licencia de Luto",_xlfn.IFNA(VLOOKUP(R1170,'CIE-10 PARA RIPS'!$A$6:B14335,2,0),"No especificado")))</f>
        <v>Ruptura prematura de las membranas, sin otra especificacion</v>
      </c>
      <c r="T1170" t="str">
        <f>IF(P1170&lt;&gt;"", IF(P1170&gt;0, IF(P1170&lt;=DATE(YEAR(P1170),MONTH(P1170),DAY(P1170)), IF(P1170&gt;=DATE(YEAR(P1170),MONTH(P1170),1), IF(K1170&gt;10, C1170, IF(SUMIFS($K:$K, $C:$C, C1170, $P:$P, "&gt;="&amp;DATE(YEAR(P1170),MONTH(P1170),1), $P:$P, "&lt;="&amp;EOMONTH(P1170,0))&gt;10, C1170, "")), ""))), "")</f>
        <v/>
      </c>
      <c r="U1170" t="str">
        <f>IF(AND(P1170&lt;&gt;"", P1170&gt;=DATE(YEAR(P1170),MONTH(P1170),1), SUMIFS($K:$K, $C:$C, C1170, $P:$P, "&gt;="&amp;DATE(YEAR(P1170),MONTH(P1170),1), $P:$P, "&lt;="&amp;EOMONTH(P1170,0))&gt;10), K1170, "")</f>
        <v/>
      </c>
      <c r="V1170" t="str">
        <f>IF(AND(P1170&lt;&gt;"", P1170&gt;=DATE(YEAR(P1170),MONTH(P1170),1), SUMIFS($K:$K, $C:$C, C1170, $P:$P, "&gt;="&amp;DATE(YEAR(P1170),MONTH(P1170),1), $P:$P, "&lt;="&amp;EOMONTH(P1170,0))&gt;10), YEAR(P1170), "")</f>
        <v/>
      </c>
      <c r="W1170" t="str">
        <f>IF(AND(P1170&lt;&gt;"", P1170&gt;=DATE(YEAR(P1170),MONTH(P1170),1), SUMIFS($K:$K, $C:$C, C1170, $P:$P, "&gt;="&amp;DATE(YEAR(P1170),MONTH(P1170),1), $P:$P, "&lt;="&amp;EOMONTH(P1170,0))&gt;10), TEXT(P1170, "MMMM"), "")</f>
        <v/>
      </c>
      <c r="X1170" t="str" cm="1">
        <f t="array" ref="X1170">IF(AND(P1170&lt;&gt;"", P1170&gt;=DATE(YEAR(P1170),MONTH(P1170),1), SUMIFS($K:$K, $C:$C, C1170, $P:$P, "&gt;="&amp;DATE(YEAR(P1170),MONTH(P1170),1), $P:$P, "&lt;="&amp;EOMONTH(P1170,0))&gt;10), _xlfn.TEXTJOIN(", ", TRUE, _xlfn._xlws.FILTER($R:$R, ($C:$C=C1170) * ($P:$P&gt;=DATE(YEAR(P1170),MONTH(P1170),1)) * ($P:$P&lt;=EOMONTH(P1170,0)))), "")</f>
        <v/>
      </c>
      <c r="Y1170" t="str" cm="1">
        <f t="array" ref="Y1170">IF(AND(P1170&lt;&gt;"", P1170&gt;=DATE(YEAR(P1170),MONTH(P1170),1), SUMIFS($K:$K, $C:$C, C1170, $P:$P, "&gt;="&amp;DATE(YEAR(P1170),MONTH(P1170),1), $P:$P, "&lt;="&amp;EOMONTH(P1170,0))&gt;10), _xlfn.TEXTJOIN(", ", TRUE, _xlfn._xlws.FILTER($S:$S, ($C:$C=C1170) * ($P:$P&gt;=DATE(YEAR(P1170),MONTH(P1170),1)) * ($P:$P&lt;=EOMONTH(P1170,0)))), "")</f>
        <v/>
      </c>
    </row>
    <row r="1171" spans="1:25" x14ac:dyDescent="0.25">
      <c r="A1171" s="83">
        <v>1164</v>
      </c>
      <c r="B1171" s="93" t="str">
        <f>_xlfn.XLOOKUP(D1171,[1]!Data[CEDULA],[1]!Data[EMPRESA],"No Existe",0,1)</f>
        <v>TEMPOACTIVA</v>
      </c>
      <c r="C1171" s="183" t="str">
        <f>_xlfn.XLOOKUP(D1171,[1]!Data[CEDULA],[1]!Data[Nombre Completo],"No Existe",0,1)</f>
        <v>CARELIS DEL CARMEN CARIDAD CALDERON</v>
      </c>
      <c r="D1171" s="164">
        <v>1047239028</v>
      </c>
      <c r="E1171" s="141">
        <f>IFERROR(_xlfn.NUMBERVALUE(Data[[#This Row],[CEDULA ]],",","."),_xlfn.NUMBERVALUE(Data[[#This Row],[CEDULA ]],".",","))</f>
        <v>1047239028</v>
      </c>
      <c r="F1171" s="111" t="str">
        <f>_xlfn.XLOOKUP(E1171,[1]!Data[CEDULA],[1]!Data[CARGO],"No Existe",0,1)</f>
        <v>SUPERNUMERARIO(A)</v>
      </c>
      <c r="G1171" s="111" t="str">
        <f>_xlfn.XLOOKUP(E1171,[1]!Data[CEDULA],[1]!Data[EMPRESA DONDE PRESTA SERVICIO],"No Existe",0,1)</f>
        <v>COMFAMILIAR ATLANTICO</v>
      </c>
      <c r="H1171" s="112" t="str">
        <f>_xlfn.XLOOKUP(E1171,[1]!Data[CEDULA],[1]!Data[UBICACIÓN],"No Existe",0,1)</f>
        <v>SEDE CARIBE MERCADEO</v>
      </c>
      <c r="I1171" s="111" t="s">
        <v>25911</v>
      </c>
      <c r="J1171" s="111" t="str">
        <f>UPPER(TEXT(Data[[#This Row],[F. INICIO]],"mmmm"))</f>
        <v>MAYO</v>
      </c>
      <c r="K1171" s="111">
        <v>2</v>
      </c>
      <c r="L1171" s="111" t="s">
        <v>5</v>
      </c>
      <c r="M1171" s="111" t="s">
        <v>25630</v>
      </c>
      <c r="N1171" s="141" t="str">
        <f>_xlfn.XLOOKUP(D1171,[1]!Data[CEDULA],[1]!Data[EPS/SURA],"No Existe",0,1)</f>
        <v>MUTUALSER</v>
      </c>
      <c r="O1171" s="96">
        <f>YEAR(Data[[#This Row],[F. INICIO]])</f>
        <v>2025</v>
      </c>
      <c r="P1171" s="114">
        <v>45786</v>
      </c>
      <c r="Q1171" s="114">
        <v>45787</v>
      </c>
      <c r="R1171" s="111" t="s">
        <v>8929</v>
      </c>
      <c r="S1171" s="99" t="str">
        <f>IF(Data[[#This Row],[TIPO DE INCAPACIDAD]]="LICENCIA DE PATERNIDAD","Licencia de paternidad",IF(Data[[#This Row],[TIPO DE INCAPACIDAD]]="LICENCIA DE LUTO","Licencia de Luto",_xlfn.IFNA(VLOOKUP(R1171,'CIE-10 PARA RIPS'!$A$6:B14336,2,0),"No especificado")))</f>
        <v>Faringitis aguda, no especificada</v>
      </c>
      <c r="T1171" t="str">
        <f>IF(P1171&lt;&gt;"", IF(P1171&gt;0, IF(P1171&lt;=DATE(YEAR(P1171),MONTH(P1171),DAY(P1171)), IF(P1171&gt;=DATE(YEAR(P1171),MONTH(P1171),1), IF(K1171&gt;10, C1171, IF(SUMIFS($K:$K, $C:$C, C1171, $P:$P, "&gt;="&amp;DATE(YEAR(P1171),MONTH(P1171),1), $P:$P, "&lt;="&amp;EOMONTH(P1171,0))&gt;10, C1171, "")), ""))), "")</f>
        <v/>
      </c>
      <c r="U1171" t="str">
        <f>IF(AND(P1171&lt;&gt;"", P1171&gt;=DATE(YEAR(P1171),MONTH(P1171),1), SUMIFS($K:$K, $C:$C, C1171, $P:$P, "&gt;="&amp;DATE(YEAR(P1171),MONTH(P1171),1), $P:$P, "&lt;="&amp;EOMONTH(P1171,0))&gt;10), K1171, "")</f>
        <v/>
      </c>
      <c r="V1171" t="str">
        <f>IF(AND(P1171&lt;&gt;"", P1171&gt;=DATE(YEAR(P1171),MONTH(P1171),1), SUMIFS($K:$K, $C:$C, C1171, $P:$P, "&gt;="&amp;DATE(YEAR(P1171),MONTH(P1171),1), $P:$P, "&lt;="&amp;EOMONTH(P1171,0))&gt;10), YEAR(P1171), "")</f>
        <v/>
      </c>
      <c r="W1171" t="str">
        <f>IF(AND(P1171&lt;&gt;"", P1171&gt;=DATE(YEAR(P1171),MONTH(P1171),1), SUMIFS($K:$K, $C:$C, C1171, $P:$P, "&gt;="&amp;DATE(YEAR(P1171),MONTH(P1171),1), $P:$P, "&lt;="&amp;EOMONTH(P1171,0))&gt;10), TEXT(P1171, "MMMM"), "")</f>
        <v/>
      </c>
      <c r="X1171" t="str" cm="1">
        <f t="array" ref="X1171">IF(AND(P1171&lt;&gt;"", P1171&gt;=DATE(YEAR(P1171),MONTH(P1171),1), SUMIFS($K:$K, $C:$C, C1171, $P:$P, "&gt;="&amp;DATE(YEAR(P1171),MONTH(P1171),1), $P:$P, "&lt;="&amp;EOMONTH(P1171,0))&gt;10), _xlfn.TEXTJOIN(", ", TRUE, _xlfn._xlws.FILTER($R:$R, ($C:$C=C1171) * ($P:$P&gt;=DATE(YEAR(P1171),MONTH(P1171),1)) * ($P:$P&lt;=EOMONTH(P1171,0)))), "")</f>
        <v/>
      </c>
      <c r="Y1171" t="str" cm="1">
        <f t="array" ref="Y1171">IF(AND(P1171&lt;&gt;"", P1171&gt;=DATE(YEAR(P1171),MONTH(P1171),1), SUMIFS($K:$K, $C:$C, C1171, $P:$P, "&gt;="&amp;DATE(YEAR(P1171),MONTH(P1171),1), $P:$P, "&lt;="&amp;EOMONTH(P1171,0))&gt;10), _xlfn.TEXTJOIN(", ", TRUE, _xlfn._xlws.FILTER($S:$S, ($C:$C=C1171) * ($P:$P&gt;=DATE(YEAR(P1171),MONTH(P1171),1)) * ($P:$P&lt;=EOMONTH(P1171,0)))), "")</f>
        <v/>
      </c>
    </row>
    <row r="1172" spans="1:25" x14ac:dyDescent="0.25">
      <c r="A1172" s="83">
        <v>1165</v>
      </c>
      <c r="B1172" s="93" t="str">
        <f>_xlfn.XLOOKUP(D1172,[1]!Data[CEDULA],[1]!Data[EMPRESA],"No Existe",0,1)</f>
        <v>TEMPOACTIVA</v>
      </c>
      <c r="C1172" s="183" t="str">
        <f>_xlfn.XLOOKUP(D1172,[1]!Data[CEDULA],[1]!Data[Nombre Completo],"No Existe",0,1)</f>
        <v>JOVANNI DE JESUS ARRIETA BARRIOS</v>
      </c>
      <c r="D1172" s="164">
        <v>92601749</v>
      </c>
      <c r="E1172" s="141">
        <f>IFERROR(_xlfn.NUMBERVALUE(Data[[#This Row],[CEDULA ]],",","."),_xlfn.NUMBERVALUE(Data[[#This Row],[CEDULA ]],".",","))</f>
        <v>92601749</v>
      </c>
      <c r="F1172" s="111" t="str">
        <f>_xlfn.XLOOKUP(E1172,[1]!Data[CEDULA],[1]!Data[CARGO],"No Existe",0,1)</f>
        <v>STEWARD</v>
      </c>
      <c r="G1172" s="111" t="str">
        <f>_xlfn.XLOOKUP(E1172,[1]!Data[CEDULA],[1]!Data[EMPRESA DONDE PRESTA SERVICIO],"No Existe",0,1)</f>
        <v>COMFAMILIAR ATLANTICO</v>
      </c>
      <c r="H1172" s="112" t="str">
        <f>_xlfn.XLOOKUP(E1172,[1]!Data[CEDULA],[1]!Data[UBICACIÓN],"No Existe",0,1)</f>
        <v>CRU MERCADEO</v>
      </c>
      <c r="I1172" s="111" t="s">
        <v>25912</v>
      </c>
      <c r="J1172" s="111" t="str">
        <f>UPPER(TEXT(Data[[#This Row],[F. INICIO]],"mmmm"))</f>
        <v>MAYO</v>
      </c>
      <c r="K1172" s="111">
        <v>6</v>
      </c>
      <c r="L1172" s="111" t="s">
        <v>94</v>
      </c>
      <c r="M1172" s="97" t="s">
        <v>12770</v>
      </c>
      <c r="N1172" s="141" t="str">
        <f>_xlfn.XLOOKUP(D1172,[1]!Data[CEDULA],[1]!Data[EPS/SURA],"No Existe",0,1)</f>
        <v>SALUD TOTAL</v>
      </c>
      <c r="O1172" s="96">
        <f>YEAR(Data[[#This Row],[F. INICIO]])</f>
        <v>2025</v>
      </c>
      <c r="P1172" s="114">
        <v>45783</v>
      </c>
      <c r="Q1172" s="114">
        <v>45788</v>
      </c>
      <c r="R1172" s="111" t="s">
        <v>4559</v>
      </c>
      <c r="S1172" s="99" t="str">
        <f>IF(Data[[#This Row],[TIPO DE INCAPACIDAD]]="LICENCIA DE PATERNIDAD","Licencia de paternidad",IF(Data[[#This Row],[TIPO DE INCAPACIDAD]]="LICENCIA DE LUTO","Licencia de Luto",_xlfn.IFNA(VLOOKUP(R1172,'CIE-10 PARA RIPS'!$A$6:B14337,2,0),"No especificado")))</f>
        <v>Quemadura del tobillo y del pie, grado no especificado</v>
      </c>
      <c r="T1172" t="str">
        <f>IF(P1172&lt;&gt;"", IF(P1172&gt;0, IF(P1172&lt;=DATE(YEAR(P1172),MONTH(P1172),DAY(P1172)), IF(P1172&gt;=DATE(YEAR(P1172),MONTH(P1172),1), IF(K1172&gt;10, C1172, IF(SUMIFS($K:$K, $C:$C, C1172, $P:$P, "&gt;="&amp;DATE(YEAR(P1172),MONTH(P1172),1), $P:$P, "&lt;="&amp;EOMONTH(P1172,0))&gt;10, C1172, "")), ""))), "")</f>
        <v/>
      </c>
      <c r="U1172" t="str">
        <f>IF(AND(P1172&lt;&gt;"", P1172&gt;=DATE(YEAR(P1172),MONTH(P1172),1), SUMIFS($K:$K, $C:$C, C1172, $P:$P, "&gt;="&amp;DATE(YEAR(P1172),MONTH(P1172),1), $P:$P, "&lt;="&amp;EOMONTH(P1172,0))&gt;10), K1172, "")</f>
        <v/>
      </c>
      <c r="V1172" t="str">
        <f>IF(AND(P1172&lt;&gt;"", P1172&gt;=DATE(YEAR(P1172),MONTH(P1172),1), SUMIFS($K:$K, $C:$C, C1172, $P:$P, "&gt;="&amp;DATE(YEAR(P1172),MONTH(P1172),1), $P:$P, "&lt;="&amp;EOMONTH(P1172,0))&gt;10), YEAR(P1172), "")</f>
        <v/>
      </c>
      <c r="W1172" t="str">
        <f>IF(AND(P1172&lt;&gt;"", P1172&gt;=DATE(YEAR(P1172),MONTH(P1172),1), SUMIFS($K:$K, $C:$C, C1172, $P:$P, "&gt;="&amp;DATE(YEAR(P1172),MONTH(P1172),1), $P:$P, "&lt;="&amp;EOMONTH(P1172,0))&gt;10), TEXT(P1172, "MMMM"), "")</f>
        <v/>
      </c>
      <c r="X1172" t="str" cm="1">
        <f t="array" ref="X1172">IF(AND(P1172&lt;&gt;"", P1172&gt;=DATE(YEAR(P1172),MONTH(P1172),1), SUMIFS($K:$K, $C:$C, C1172, $P:$P, "&gt;="&amp;DATE(YEAR(P1172),MONTH(P1172),1), $P:$P, "&lt;="&amp;EOMONTH(P1172,0))&gt;10), _xlfn.TEXTJOIN(", ", TRUE, _xlfn._xlws.FILTER($R:$R, ($C:$C=C1172) * ($P:$P&gt;=DATE(YEAR(P1172),MONTH(P1172),1)) * ($P:$P&lt;=EOMONTH(P1172,0)))), "")</f>
        <v/>
      </c>
      <c r="Y1172" t="str" cm="1">
        <f t="array" ref="Y1172">IF(AND(P1172&lt;&gt;"", P1172&gt;=DATE(YEAR(P1172),MONTH(P1172),1), SUMIFS($K:$K, $C:$C, C1172, $P:$P, "&gt;="&amp;DATE(YEAR(P1172),MONTH(P1172),1), $P:$P, "&lt;="&amp;EOMONTH(P1172,0))&gt;10), _xlfn.TEXTJOIN(", ", TRUE, _xlfn._xlws.FILTER($S:$S, ($C:$C=C1172) * ($P:$P&gt;=DATE(YEAR(P1172),MONTH(P1172),1)) * ($P:$P&lt;=EOMONTH(P1172,0)))), "")</f>
        <v/>
      </c>
    </row>
    <row r="1173" spans="1:25" x14ac:dyDescent="0.25">
      <c r="A1173" s="83">
        <v>1166</v>
      </c>
      <c r="B1173" s="93" t="str">
        <f>_xlfn.XLOOKUP(D1173,[1]!Data[CEDULA],[1]!Data[EMPRESA],"No Existe",0,1)</f>
        <v>TEMPOACTIVA</v>
      </c>
      <c r="C1173" s="183" t="str">
        <f>_xlfn.XLOOKUP(D1173,[1]!Data[CEDULA],[1]!Data[Nombre Completo],"No Existe",0,1)</f>
        <v>MARLLULIS  SANCHEZ LEMUS</v>
      </c>
      <c r="D1173" s="164">
        <v>22585707</v>
      </c>
      <c r="E1173" s="141">
        <f>IFERROR(_xlfn.NUMBERVALUE(Data[[#This Row],[CEDULA ]],",","."),_xlfn.NUMBERVALUE(Data[[#This Row],[CEDULA ]],".",","))</f>
        <v>22585707</v>
      </c>
      <c r="F1173" s="111" t="str">
        <f>_xlfn.XLOOKUP(E1173,[1]!Data[CEDULA],[1]!Data[CARGO],"No Existe",0,1)</f>
        <v>SUPERNUMERARIO(A)</v>
      </c>
      <c r="G1173" s="111" t="str">
        <f>_xlfn.XLOOKUP(E1173,[1]!Data[CEDULA],[1]!Data[EMPRESA DONDE PRESTA SERVICIO],"No Existe",0,1)</f>
        <v>COMFAMILIAR ATLANTICO</v>
      </c>
      <c r="H1173" s="112" t="str">
        <f>_xlfn.XLOOKUP(E1173,[1]!Data[CEDULA],[1]!Data[UBICACIÓN],"No Existe",0,1)</f>
        <v>SALGARITO MERCADEO</v>
      </c>
      <c r="I1173" s="111" t="s">
        <v>25911</v>
      </c>
      <c r="J1173" s="111" t="str">
        <f>UPPER(TEXT(Data[[#This Row],[F. INICIO]],"mmmm"))</f>
        <v>MAYO</v>
      </c>
      <c r="K1173" s="111">
        <v>2</v>
      </c>
      <c r="L1173" s="111" t="s">
        <v>5</v>
      </c>
      <c r="M1173" s="111" t="s">
        <v>25630</v>
      </c>
      <c r="N1173" s="141" t="str">
        <f>_xlfn.XLOOKUP(D1173,[1]!Data[CEDULA],[1]!Data[EPS/SURA],"No Existe",0,1)</f>
        <v>SALUD TOTAL</v>
      </c>
      <c r="O1173" s="96">
        <f>YEAR(Data[[#This Row],[F. INICIO]])</f>
        <v>2025</v>
      </c>
      <c r="P1173" s="114">
        <v>45782</v>
      </c>
      <c r="Q1173" s="114">
        <v>45783</v>
      </c>
      <c r="R1173" s="111" t="s">
        <v>8647</v>
      </c>
      <c r="S1173" s="99" t="str">
        <f>IF(Data[[#This Row],[TIPO DE INCAPACIDAD]]="LICENCIA DE PATERNIDAD","Licencia de paternidad",IF(Data[[#This Row],[TIPO DE INCAPACIDAD]]="LICENCIA DE LUTO","Licencia de Luto",_xlfn.IFNA(VLOOKUP(R1173,'CIE-10 PARA RIPS'!$A$6:B14338,2,0),"No especificado")))</f>
        <v>Raiz dental retenida</v>
      </c>
      <c r="T1173" t="str">
        <f>IF(P1173&lt;&gt;"", IF(P1173&gt;0, IF(P1173&lt;=DATE(YEAR(P1173),MONTH(P1173),DAY(P1173)), IF(P1173&gt;=DATE(YEAR(P1173),MONTH(P1173),1), IF(K1173&gt;10, C1173, IF(SUMIFS($K:$K, $C:$C, C1173, $P:$P, "&gt;="&amp;DATE(YEAR(P1173),MONTH(P1173),1), $P:$P, "&lt;="&amp;EOMONTH(P1173,0))&gt;10, C1173, "")), ""))), "")</f>
        <v/>
      </c>
      <c r="U1173" t="str">
        <f>IF(AND(P1173&lt;&gt;"", P1173&gt;=DATE(YEAR(P1173),MONTH(P1173),1), SUMIFS($K:$K, $C:$C, C1173, $P:$P, "&gt;="&amp;DATE(YEAR(P1173),MONTH(P1173),1), $P:$P, "&lt;="&amp;EOMONTH(P1173,0))&gt;10), K1173, "")</f>
        <v/>
      </c>
      <c r="V1173" t="str">
        <f>IF(AND(P1173&lt;&gt;"", P1173&gt;=DATE(YEAR(P1173),MONTH(P1173),1), SUMIFS($K:$K, $C:$C, C1173, $P:$P, "&gt;="&amp;DATE(YEAR(P1173),MONTH(P1173),1), $P:$P, "&lt;="&amp;EOMONTH(P1173,0))&gt;10), YEAR(P1173), "")</f>
        <v/>
      </c>
      <c r="W1173" t="str">
        <f>IF(AND(P1173&lt;&gt;"", P1173&gt;=DATE(YEAR(P1173),MONTH(P1173),1), SUMIFS($K:$K, $C:$C, C1173, $P:$P, "&gt;="&amp;DATE(YEAR(P1173),MONTH(P1173),1), $P:$P, "&lt;="&amp;EOMONTH(P1173,0))&gt;10), TEXT(P1173, "MMMM"), "")</f>
        <v/>
      </c>
      <c r="X1173" t="str" cm="1">
        <f t="array" ref="X1173">IF(AND(P1173&lt;&gt;"", P1173&gt;=DATE(YEAR(P1173),MONTH(P1173),1), SUMIFS($K:$K, $C:$C, C1173, $P:$P, "&gt;="&amp;DATE(YEAR(P1173),MONTH(P1173),1), $P:$P, "&lt;="&amp;EOMONTH(P1173,0))&gt;10), _xlfn.TEXTJOIN(", ", TRUE, _xlfn._xlws.FILTER($R:$R, ($C:$C=C1173) * ($P:$P&gt;=DATE(YEAR(P1173),MONTH(P1173),1)) * ($P:$P&lt;=EOMONTH(P1173,0)))), "")</f>
        <v/>
      </c>
      <c r="Y1173" t="str" cm="1">
        <f t="array" ref="Y1173">IF(AND(P1173&lt;&gt;"", P1173&gt;=DATE(YEAR(P1173),MONTH(P1173),1), SUMIFS($K:$K, $C:$C, C1173, $P:$P, "&gt;="&amp;DATE(YEAR(P1173),MONTH(P1173),1), $P:$P, "&lt;="&amp;EOMONTH(P1173,0))&gt;10), _xlfn.TEXTJOIN(", ", TRUE, _xlfn._xlws.FILTER($S:$S, ($C:$C=C1173) * ($P:$P&gt;=DATE(YEAR(P1173),MONTH(P1173),1)) * ($P:$P&lt;=EOMONTH(P1173,0)))), "")</f>
        <v/>
      </c>
    </row>
    <row r="1174" spans="1:25" x14ac:dyDescent="0.25">
      <c r="A1174" s="83">
        <v>1167</v>
      </c>
      <c r="B1174" s="93" t="str">
        <f>_xlfn.XLOOKUP(D1174,[1]!Data[CEDULA],[1]!Data[EMPRESA],"No Existe",0,1)</f>
        <v>TEMPOACTIVA</v>
      </c>
      <c r="C1174" s="183" t="str">
        <f>_xlfn.XLOOKUP(D1174,[1]!Data[CEDULA],[1]!Data[Nombre Completo],"No Existe",0,1)</f>
        <v>LILIBETH YANINE PEREZ PEREZ</v>
      </c>
      <c r="D1174" s="164">
        <v>1143151743</v>
      </c>
      <c r="E1174" s="141">
        <f>IFERROR(_xlfn.NUMBERVALUE(Data[[#This Row],[CEDULA ]],",","."),_xlfn.NUMBERVALUE(Data[[#This Row],[CEDULA ]],".",","))</f>
        <v>1143151743</v>
      </c>
      <c r="F1174" s="111" t="str">
        <f>_xlfn.XLOOKUP(E1174,[1]!Data[CEDULA],[1]!Data[CARGO],"No Existe",0,1)</f>
        <v>AYUDANTE</v>
      </c>
      <c r="G1174" s="111" t="str">
        <f>_xlfn.XLOOKUP(E1174,[1]!Data[CEDULA],[1]!Data[EMPRESA DONDE PRESTA SERVICIO],"No Existe",0,1)</f>
        <v>COMFAMILIAR ATLANTICO</v>
      </c>
      <c r="H1174" s="112" t="str">
        <f>_xlfn.XLOOKUP(E1174,[1]!Data[CEDULA],[1]!Data[UBICACIÓN],"No Existe",0,1)</f>
        <v>CENTRO RECREACIONAL TURIPANA</v>
      </c>
      <c r="I1174" s="111" t="s">
        <v>25911</v>
      </c>
      <c r="J1174" s="111" t="str">
        <f>UPPER(TEXT(Data[[#This Row],[F. INICIO]],"mmmm"))</f>
        <v>MAYO</v>
      </c>
      <c r="K1174" s="111">
        <v>2</v>
      </c>
      <c r="L1174" s="111" t="s">
        <v>5</v>
      </c>
      <c r="M1174" s="111" t="s">
        <v>25630</v>
      </c>
      <c r="N1174" s="141" t="str">
        <f>_xlfn.XLOOKUP(D1174,[1]!Data[CEDULA],[1]!Data[EPS/SURA],"No Existe",0,1)</f>
        <v>EPS/SURA</v>
      </c>
      <c r="O1174" s="96">
        <f>YEAR(Data[[#This Row],[F. INICIO]])</f>
        <v>2025</v>
      </c>
      <c r="P1174" s="114">
        <v>45784</v>
      </c>
      <c r="Q1174" s="114">
        <v>45785</v>
      </c>
      <c r="R1174" s="111" t="s">
        <v>8492</v>
      </c>
      <c r="S1174" s="99" t="str">
        <f>IF(Data[[#This Row],[TIPO DE INCAPACIDAD]]="LICENCIA DE PATERNIDAD","Licencia de paternidad",IF(Data[[#This Row],[TIPO DE INCAPACIDAD]]="LICENCIA DE LUTO","Licencia de Luto",_xlfn.IFNA(VLOOKUP(R1174,'CIE-10 PARA RIPS'!$A$6:B14339,2,0),"No especificado")))</f>
        <v>Rectosigmoiditis (cronica) ulcerativa</v>
      </c>
      <c r="T1174" t="str">
        <f>IF(P1174&lt;&gt;"", IF(P1174&gt;0, IF(P1174&lt;=DATE(YEAR(P1174),MONTH(P1174),DAY(P1174)), IF(P1174&gt;=DATE(YEAR(P1174),MONTH(P1174),1), IF(K1174&gt;10, C1174, IF(SUMIFS($K:$K, $C:$C, C1174, $P:$P, "&gt;="&amp;DATE(YEAR(P1174),MONTH(P1174),1), $P:$P, "&lt;="&amp;EOMONTH(P1174,0))&gt;10, C1174, "")), ""))), "")</f>
        <v/>
      </c>
      <c r="U1174" t="str">
        <f>IF(AND(P1174&lt;&gt;"", P1174&gt;=DATE(YEAR(P1174),MONTH(P1174),1), SUMIFS($K:$K, $C:$C, C1174, $P:$P, "&gt;="&amp;DATE(YEAR(P1174),MONTH(P1174),1), $P:$P, "&lt;="&amp;EOMONTH(P1174,0))&gt;10), K1174, "")</f>
        <v/>
      </c>
      <c r="V1174" t="str">
        <f>IF(AND(P1174&lt;&gt;"", P1174&gt;=DATE(YEAR(P1174),MONTH(P1174),1), SUMIFS($K:$K, $C:$C, C1174, $P:$P, "&gt;="&amp;DATE(YEAR(P1174),MONTH(P1174),1), $P:$P, "&lt;="&amp;EOMONTH(P1174,0))&gt;10), YEAR(P1174), "")</f>
        <v/>
      </c>
      <c r="W1174" t="str">
        <f>IF(AND(P1174&lt;&gt;"", P1174&gt;=DATE(YEAR(P1174),MONTH(P1174),1), SUMIFS($K:$K, $C:$C, C1174, $P:$P, "&gt;="&amp;DATE(YEAR(P1174),MONTH(P1174),1), $P:$P, "&lt;="&amp;EOMONTH(P1174,0))&gt;10), TEXT(P1174, "MMMM"), "")</f>
        <v/>
      </c>
      <c r="X1174" t="str" cm="1">
        <f t="array" ref="X1174">IF(AND(P1174&lt;&gt;"", P1174&gt;=DATE(YEAR(P1174),MONTH(P1174),1), SUMIFS($K:$K, $C:$C, C1174, $P:$P, "&gt;="&amp;DATE(YEAR(P1174),MONTH(P1174),1), $P:$P, "&lt;="&amp;EOMONTH(P1174,0))&gt;10), _xlfn.TEXTJOIN(", ", TRUE, _xlfn._xlws.FILTER($R:$R, ($C:$C=C1174) * ($P:$P&gt;=DATE(YEAR(P1174),MONTH(P1174),1)) * ($P:$P&lt;=EOMONTH(P1174,0)))), "")</f>
        <v/>
      </c>
      <c r="Y1174" t="str" cm="1">
        <f t="array" ref="Y1174">IF(AND(P1174&lt;&gt;"", P1174&gt;=DATE(YEAR(P1174),MONTH(P1174),1), SUMIFS($K:$K, $C:$C, C1174, $P:$P, "&gt;="&amp;DATE(YEAR(P1174),MONTH(P1174),1), $P:$P, "&lt;="&amp;EOMONTH(P1174,0))&gt;10), _xlfn.TEXTJOIN(", ", TRUE, _xlfn._xlws.FILTER($S:$S, ($C:$C=C1174) * ($P:$P&gt;=DATE(YEAR(P1174),MONTH(P1174),1)) * ($P:$P&lt;=EOMONTH(P1174,0)))), "")</f>
        <v/>
      </c>
    </row>
    <row r="1175" spans="1:25" x14ac:dyDescent="0.25">
      <c r="A1175" s="83">
        <v>1168</v>
      </c>
      <c r="B1175" s="93" t="str">
        <f>_xlfn.XLOOKUP(D1175,[1]!Data[CEDULA],[1]!Data[EMPRESA],"No Existe",0,1)</f>
        <v>TEMPOACTIVA</v>
      </c>
      <c r="C1175" s="183" t="str">
        <f>_xlfn.XLOOKUP(D1175,[1]!Data[CEDULA],[1]!Data[Nombre Completo],"No Existe",0,1)</f>
        <v>LUIS ENIQUE MOLINARES CHARRIS</v>
      </c>
      <c r="D1175" s="164">
        <v>1044395264</v>
      </c>
      <c r="E1175" s="141">
        <f>IFERROR(_xlfn.NUMBERVALUE(Data[[#This Row],[CEDULA ]],",","."),_xlfn.NUMBERVALUE(Data[[#This Row],[CEDULA ]],".",","))</f>
        <v>1044395264</v>
      </c>
      <c r="F1175" s="111" t="str">
        <f>_xlfn.XLOOKUP(E1175,[1]!Data[CEDULA],[1]!Data[CARGO],"No Existe",0,1)</f>
        <v>SUPERNUMERARIO(A)</v>
      </c>
      <c r="G1175" s="111" t="str">
        <f>_xlfn.XLOOKUP(E1175,[1]!Data[CEDULA],[1]!Data[EMPRESA DONDE PRESTA SERVICIO],"No Existe",0,1)</f>
        <v>COMFAMILIAR ATLANTICO</v>
      </c>
      <c r="H1175" s="112" t="str">
        <f>_xlfn.XLOOKUP(E1175,[1]!Data[CEDULA],[1]!Data[UBICACIÓN],"No Existe",0,1)</f>
        <v>CENTRO RECREACIONAL TURIPANA</v>
      </c>
      <c r="I1175" s="111" t="s">
        <v>25912</v>
      </c>
      <c r="J1175" s="111" t="str">
        <f>UPPER(TEXT(Data[[#This Row],[F. INICIO]],"mmmm"))</f>
        <v>MAYO</v>
      </c>
      <c r="K1175" s="111">
        <v>2</v>
      </c>
      <c r="L1175" s="111" t="s">
        <v>5</v>
      </c>
      <c r="M1175" s="111" t="s">
        <v>25630</v>
      </c>
      <c r="N1175" s="141" t="str">
        <f>_xlfn.XLOOKUP(D1175,[1]!Data[CEDULA],[1]!Data[EPS/SURA],"No Existe",0,1)</f>
        <v>MUTUALSER</v>
      </c>
      <c r="O1175" s="96">
        <f>YEAR(Data[[#This Row],[F. INICIO]])</f>
        <v>2025</v>
      </c>
      <c r="P1175" s="114">
        <v>45783</v>
      </c>
      <c r="Q1175" s="114">
        <v>45784</v>
      </c>
      <c r="R1175" s="111" t="s">
        <v>5606</v>
      </c>
      <c r="S1175" s="99" t="str">
        <f>IF(Data[[#This Row],[TIPO DE INCAPACIDAD]]="LICENCIA DE PATERNIDAD","Licencia de paternidad",IF(Data[[#This Row],[TIPO DE INCAPACIDAD]]="LICENCIA DE LUTO","Licencia de Luto",_xlfn.IFNA(VLOOKUP(R1175,'CIE-10 PARA RIPS'!$A$6:B14340,2,0),"No especificado")))</f>
        <v>Dolor en el pecho, no especificado</v>
      </c>
      <c r="T1175" t="str">
        <f>IF(P1175&lt;&gt;"", IF(P1175&gt;0, IF(P1175&lt;=DATE(YEAR(P1175),MONTH(P1175),DAY(P1175)), IF(P1175&gt;=DATE(YEAR(P1175),MONTH(P1175),1), IF(K1175&gt;10, C1175, IF(SUMIFS($K:$K, $C:$C, C1175, $P:$P, "&gt;="&amp;DATE(YEAR(P1175),MONTH(P1175),1), $P:$P, "&lt;="&amp;EOMONTH(P1175,0))&gt;10, C1175, "")), ""))), "")</f>
        <v/>
      </c>
      <c r="U1175" t="str">
        <f>IF(AND(P1175&lt;&gt;"", P1175&gt;=DATE(YEAR(P1175),MONTH(P1175),1), SUMIFS($K:$K, $C:$C, C1175, $P:$P, "&gt;="&amp;DATE(YEAR(P1175),MONTH(P1175),1), $P:$P, "&lt;="&amp;EOMONTH(P1175,0))&gt;10), K1175, "")</f>
        <v/>
      </c>
      <c r="V1175" t="str">
        <f>IF(AND(P1175&lt;&gt;"", P1175&gt;=DATE(YEAR(P1175),MONTH(P1175),1), SUMIFS($K:$K, $C:$C, C1175, $P:$P, "&gt;="&amp;DATE(YEAR(P1175),MONTH(P1175),1), $P:$P, "&lt;="&amp;EOMONTH(P1175,0))&gt;10), YEAR(P1175), "")</f>
        <v/>
      </c>
      <c r="W1175" t="str">
        <f>IF(AND(P1175&lt;&gt;"", P1175&gt;=DATE(YEAR(P1175),MONTH(P1175),1), SUMIFS($K:$K, $C:$C, C1175, $P:$P, "&gt;="&amp;DATE(YEAR(P1175),MONTH(P1175),1), $P:$P, "&lt;="&amp;EOMONTH(P1175,0))&gt;10), TEXT(P1175, "MMMM"), "")</f>
        <v/>
      </c>
      <c r="X1175" t="str" cm="1">
        <f t="array" ref="X1175">IF(AND(P1175&lt;&gt;"", P1175&gt;=DATE(YEAR(P1175),MONTH(P1175),1), SUMIFS($K:$K, $C:$C, C1175, $P:$P, "&gt;="&amp;DATE(YEAR(P1175),MONTH(P1175),1), $P:$P, "&lt;="&amp;EOMONTH(P1175,0))&gt;10), _xlfn.TEXTJOIN(", ", TRUE, _xlfn._xlws.FILTER($R:$R, ($C:$C=C1175) * ($P:$P&gt;=DATE(YEAR(P1175),MONTH(P1175),1)) * ($P:$P&lt;=EOMONTH(P1175,0)))), "")</f>
        <v/>
      </c>
      <c r="Y1175" t="str" cm="1">
        <f t="array" ref="Y1175">IF(AND(P1175&lt;&gt;"", P1175&gt;=DATE(YEAR(P1175),MONTH(P1175),1), SUMIFS($K:$K, $C:$C, C1175, $P:$P, "&gt;="&amp;DATE(YEAR(P1175),MONTH(P1175),1), $P:$P, "&lt;="&amp;EOMONTH(P1175,0))&gt;10), _xlfn.TEXTJOIN(", ", TRUE, _xlfn._xlws.FILTER($S:$S, ($C:$C=C1175) * ($P:$P&gt;=DATE(YEAR(P1175),MONTH(P1175),1)) * ($P:$P&lt;=EOMONTH(P1175,0)))), "")</f>
        <v/>
      </c>
    </row>
    <row r="1176" spans="1:25" x14ac:dyDescent="0.25">
      <c r="A1176" s="83">
        <v>1169</v>
      </c>
      <c r="B1176" s="93" t="str">
        <f>_xlfn.XLOOKUP(D1176,[1]!Data[CEDULA],[1]!Data[EMPRESA],"No Existe",0,1)</f>
        <v>TEMPOACTIVA</v>
      </c>
      <c r="C1176" s="183" t="str">
        <f>_xlfn.XLOOKUP(D1176,[1]!Data[CEDULA],[1]!Data[Nombre Completo],"No Existe",0,1)</f>
        <v>RONALD JAVIER GARCIA PARRA</v>
      </c>
      <c r="D1176" s="164">
        <v>1129507602</v>
      </c>
      <c r="E1176" s="141">
        <f>IFERROR(_xlfn.NUMBERVALUE(Data[[#This Row],[CEDULA ]],",","."),_xlfn.NUMBERVALUE(Data[[#This Row],[CEDULA ]],".",","))</f>
        <v>1129507602</v>
      </c>
      <c r="F1176" s="111" t="str">
        <f>_xlfn.XLOOKUP(E1176,[1]!Data[CEDULA],[1]!Data[CARGO],"No Existe",0,1)</f>
        <v>SUPERNUMERARIO(A)</v>
      </c>
      <c r="G1176" s="111" t="str">
        <f>_xlfn.XLOOKUP(E1176,[1]!Data[CEDULA],[1]!Data[EMPRESA DONDE PRESTA SERVICIO],"No Existe",0,1)</f>
        <v>COMFAMILIAR ATLANTICO</v>
      </c>
      <c r="H1176" s="112" t="str">
        <f>_xlfn.XLOOKUP(E1176,[1]!Data[CEDULA],[1]!Data[UBICACIÓN],"No Existe",0,1)</f>
        <v>PROGRAMAS RECREATIVOS</v>
      </c>
      <c r="I1176" s="111" t="s">
        <v>25912</v>
      </c>
      <c r="J1176" s="111" t="str">
        <f>UPPER(TEXT(Data[[#This Row],[F. INICIO]],"mmmm"))</f>
        <v>ABRIL</v>
      </c>
      <c r="K1176" s="111">
        <v>7</v>
      </c>
      <c r="L1176" s="111" t="s">
        <v>94</v>
      </c>
      <c r="M1176" s="97" t="s">
        <v>12770</v>
      </c>
      <c r="N1176" s="141" t="str">
        <f>_xlfn.XLOOKUP(D1176,[1]!Data[CEDULA],[1]!Data[EPS/SURA],"No Existe",0,1)</f>
        <v>SALUD TOTAL</v>
      </c>
      <c r="O1176" s="96">
        <f>YEAR(Data[[#This Row],[F. INICIO]])</f>
        <v>2025</v>
      </c>
      <c r="P1176" s="114">
        <v>45768</v>
      </c>
      <c r="Q1176" s="114">
        <v>45775</v>
      </c>
      <c r="R1176" s="111" t="s">
        <v>106</v>
      </c>
      <c r="S1176" s="99" t="str">
        <f>IF(Data[[#This Row],[TIPO DE INCAPACIDAD]]="LICENCIA DE PATERNIDAD","Licencia de paternidad",IF(Data[[#This Row],[TIPO DE INCAPACIDAD]]="LICENCIA DE LUTO","Licencia de Luto",_xlfn.IFNA(VLOOKUP(R1176,'CIE-10 PARA RIPS'!$A$6:B14341,2,0),"No especificado")))</f>
        <v>Esguinces y torceduras del tobillo</v>
      </c>
      <c r="T1176" t="str">
        <f>IF(P1176&lt;&gt;"", IF(P1176&gt;0, IF(P1176&lt;=DATE(YEAR(P1176),MONTH(P1176),DAY(P1176)), IF(P1176&gt;=DATE(YEAR(P1176),MONTH(P1176),1), IF(K1176&gt;10, C1176, IF(SUMIFS($K:$K, $C:$C, C1176, $P:$P, "&gt;="&amp;DATE(YEAR(P1176),MONTH(P1176),1), $P:$P, "&lt;="&amp;EOMONTH(P1176,0))&gt;10, C1176, "")), ""))), "")</f>
        <v>RONALD JAVIER GARCIA PARRA</v>
      </c>
      <c r="U1176">
        <f>IF(AND(P1176&lt;&gt;"", P1176&gt;=DATE(YEAR(P1176),MONTH(P1176),1), SUMIFS($K:$K, $C:$C, C1176, $P:$P, "&gt;="&amp;DATE(YEAR(P1176),MONTH(P1176),1), $P:$P, "&lt;="&amp;EOMONTH(P1176,0))&gt;10), K1176, "")</f>
        <v>7</v>
      </c>
      <c r="V1176">
        <f>IF(AND(P1176&lt;&gt;"", P1176&gt;=DATE(YEAR(P1176),MONTH(P1176),1), SUMIFS($K:$K, $C:$C, C1176, $P:$P, "&gt;="&amp;DATE(YEAR(P1176),MONTH(P1176),1), $P:$P, "&lt;="&amp;EOMONTH(P1176,0))&gt;10), YEAR(P1176), "")</f>
        <v>2025</v>
      </c>
      <c r="W1176" t="str">
        <f>IF(AND(P1176&lt;&gt;"", P1176&gt;=DATE(YEAR(P1176),MONTH(P1176),1), SUMIFS($K:$K, $C:$C, C1176, $P:$P, "&gt;="&amp;DATE(YEAR(P1176),MONTH(P1176),1), $P:$P, "&lt;="&amp;EOMONTH(P1176,0))&gt;10), TEXT(P1176, "MMMM"), "")</f>
        <v>abril</v>
      </c>
      <c r="X1176" t="str" cm="1">
        <f t="array" ref="X1176">IF(AND(P1176&lt;&gt;"", P1176&gt;=DATE(YEAR(P1176),MONTH(P1176),1), SUMIFS($K:$K, $C:$C, C1176, $P:$P, "&gt;="&amp;DATE(YEAR(P1176),MONTH(P1176),1), $P:$P, "&lt;="&amp;EOMONTH(P1176,0))&gt;10), _xlfn.TEXTJOIN(", ", TRUE, _xlfn._xlws.FILTER($R:$R, ($C:$C=C1176) * ($P:$P&gt;=DATE(YEAR(P1176),MONTH(P1176),1)) * ($P:$P&lt;=EOMONTH(P1176,0)))), "")</f>
        <v>S934, S934, S934</v>
      </c>
      <c r="Y1176" t="str" cm="1">
        <f t="array" ref="Y1176">IF(AND(P1176&lt;&gt;"", P1176&gt;=DATE(YEAR(P1176),MONTH(P1176),1), SUMIFS($K:$K, $C:$C, C1176, $P:$P, "&gt;="&amp;DATE(YEAR(P1176),MONTH(P1176),1), $P:$P, "&lt;="&amp;EOMONTH(P1176,0))&gt;10), _xlfn.TEXTJOIN(", ", TRUE, _xlfn._xlws.FILTER($S:$S, ($C:$C=C1176) * ($P:$P&gt;=DATE(YEAR(P1176),MONTH(P1176),1)) * ($P:$P&lt;=EOMONTH(P1176,0)))), "")</f>
        <v>Esguinces y torceduras del tobillo, Esguinces y torceduras del tobillo, Esguinces y torceduras del tobillo</v>
      </c>
    </row>
    <row r="1177" spans="1:25" x14ac:dyDescent="0.25">
      <c r="A1177" s="83">
        <v>1170</v>
      </c>
      <c r="B1177" s="93" t="str">
        <f>_xlfn.XLOOKUP(D1177,[1]!Data[CEDULA],[1]!Data[EMPRESA],"No Existe",0,1)</f>
        <v>TEMPOACTIVA</v>
      </c>
      <c r="C1177" s="183" t="str">
        <f>_xlfn.XLOOKUP(D1177,[1]!Data[CEDULA],[1]!Data[Nombre Completo],"No Existe",0,1)</f>
        <v>RONALD JAVIER GARCIA PARRA</v>
      </c>
      <c r="D1177" s="164">
        <v>1129507602</v>
      </c>
      <c r="E1177" s="141">
        <f>IFERROR(_xlfn.NUMBERVALUE(Data[[#This Row],[CEDULA ]],",","."),_xlfn.NUMBERVALUE(Data[[#This Row],[CEDULA ]],".",","))</f>
        <v>1129507602</v>
      </c>
      <c r="F1177" s="111" t="str">
        <f>_xlfn.XLOOKUP(E1177,[1]!Data[CEDULA],[1]!Data[CARGO],"No Existe",0,1)</f>
        <v>SUPERNUMERARIO(A)</v>
      </c>
      <c r="G1177" s="111" t="str">
        <f>_xlfn.XLOOKUP(E1177,[1]!Data[CEDULA],[1]!Data[EMPRESA DONDE PRESTA SERVICIO],"No Existe",0,1)</f>
        <v>COMFAMILIAR ATLANTICO</v>
      </c>
      <c r="H1177" s="112" t="str">
        <f>_xlfn.XLOOKUP(E1177,[1]!Data[CEDULA],[1]!Data[UBICACIÓN],"No Existe",0,1)</f>
        <v>PROGRAMAS RECREATIVOS</v>
      </c>
      <c r="I1177" s="111" t="s">
        <v>25912</v>
      </c>
      <c r="J1177" s="111" t="str">
        <f>UPPER(TEXT(Data[[#This Row],[F. INICIO]],"mmmm"))</f>
        <v>ABRIL</v>
      </c>
      <c r="K1177" s="111">
        <v>1</v>
      </c>
      <c r="L1177" s="111" t="s">
        <v>94</v>
      </c>
      <c r="M1177" s="97" t="s">
        <v>12770</v>
      </c>
      <c r="N1177" s="141" t="str">
        <f>_xlfn.XLOOKUP(D1177,[1]!Data[CEDULA],[1]!Data[EPS/SURA],"No Existe",0,1)</f>
        <v>SALUD TOTAL</v>
      </c>
      <c r="O1177" s="96">
        <f>YEAR(Data[[#This Row],[F. INICIO]])</f>
        <v>2025</v>
      </c>
      <c r="P1177" s="114">
        <v>45777</v>
      </c>
      <c r="Q1177" s="114">
        <v>45777</v>
      </c>
      <c r="R1177" s="111" t="s">
        <v>106</v>
      </c>
      <c r="S1177" s="99" t="str">
        <f>IF(Data[[#This Row],[TIPO DE INCAPACIDAD]]="LICENCIA DE PATERNIDAD","Licencia de paternidad",IF(Data[[#This Row],[TIPO DE INCAPACIDAD]]="LICENCIA DE LUTO","Licencia de Luto",_xlfn.IFNA(VLOOKUP(R1177,'CIE-10 PARA RIPS'!$A$6:B14342,2,0),"No especificado")))</f>
        <v>Esguinces y torceduras del tobillo</v>
      </c>
      <c r="T1177" t="str">
        <f>IF(P1177&lt;&gt;"", IF(P1177&gt;0, IF(P1177&lt;=DATE(YEAR(P1177),MONTH(P1177),DAY(P1177)), IF(P1177&gt;=DATE(YEAR(P1177),MONTH(P1177),1), IF(K1177&gt;10, C1177, IF(SUMIFS($K:$K, $C:$C, C1177, $P:$P, "&gt;="&amp;DATE(YEAR(P1177),MONTH(P1177),1), $P:$P, "&lt;="&amp;EOMONTH(P1177,0))&gt;10, C1177, "")), ""))), "")</f>
        <v>RONALD JAVIER GARCIA PARRA</v>
      </c>
      <c r="U1177">
        <f>IF(AND(P1177&lt;&gt;"", P1177&gt;=DATE(YEAR(P1177),MONTH(P1177),1), SUMIFS($K:$K, $C:$C, C1177, $P:$P, "&gt;="&amp;DATE(YEAR(P1177),MONTH(P1177),1), $P:$P, "&lt;="&amp;EOMONTH(P1177,0))&gt;10), K1177, "")</f>
        <v>1</v>
      </c>
      <c r="V1177">
        <f>IF(AND(P1177&lt;&gt;"", P1177&gt;=DATE(YEAR(P1177),MONTH(P1177),1), SUMIFS($K:$K, $C:$C, C1177, $P:$P, "&gt;="&amp;DATE(YEAR(P1177),MONTH(P1177),1), $P:$P, "&lt;="&amp;EOMONTH(P1177,0))&gt;10), YEAR(P1177), "")</f>
        <v>2025</v>
      </c>
      <c r="W1177" t="str">
        <f>IF(AND(P1177&lt;&gt;"", P1177&gt;=DATE(YEAR(P1177),MONTH(P1177),1), SUMIFS($K:$K, $C:$C, C1177, $P:$P, "&gt;="&amp;DATE(YEAR(P1177),MONTH(P1177),1), $P:$P, "&lt;="&amp;EOMONTH(P1177,0))&gt;10), TEXT(P1177, "MMMM"), "")</f>
        <v>abril</v>
      </c>
      <c r="X1177" t="str" cm="1">
        <f t="array" ref="X1177">IF(AND(P1177&lt;&gt;"", P1177&gt;=DATE(YEAR(P1177),MONTH(P1177),1), SUMIFS($K:$K, $C:$C, C1177, $P:$P, "&gt;="&amp;DATE(YEAR(P1177),MONTH(P1177),1), $P:$P, "&lt;="&amp;EOMONTH(P1177,0))&gt;10), _xlfn.TEXTJOIN(", ", TRUE, _xlfn._xlws.FILTER($R:$R, ($C:$C=C1177) * ($P:$P&gt;=DATE(YEAR(P1177),MONTH(P1177),1)) * ($P:$P&lt;=EOMONTH(P1177,0)))), "")</f>
        <v>S934, S934, S934</v>
      </c>
      <c r="Y1177" t="str" cm="1">
        <f t="array" ref="Y1177">IF(AND(P1177&lt;&gt;"", P1177&gt;=DATE(YEAR(P1177),MONTH(P1177),1), SUMIFS($K:$K, $C:$C, C1177, $P:$P, "&gt;="&amp;DATE(YEAR(P1177),MONTH(P1177),1), $P:$P, "&lt;="&amp;EOMONTH(P1177,0))&gt;10), _xlfn.TEXTJOIN(", ", TRUE, _xlfn._xlws.FILTER($S:$S, ($C:$C=C1177) * ($P:$P&gt;=DATE(YEAR(P1177),MONTH(P1177),1)) * ($P:$P&lt;=EOMONTH(P1177,0)))), "")</f>
        <v>Esguinces y torceduras del tobillo, Esguinces y torceduras del tobillo, Esguinces y torceduras del tobillo</v>
      </c>
    </row>
    <row r="1178" spans="1:25" x14ac:dyDescent="0.25">
      <c r="A1178" s="83">
        <v>1171</v>
      </c>
      <c r="B1178" s="93" t="str">
        <f>_xlfn.XLOOKUP(D1178,[1]!Data[CEDULA],[1]!Data[EMPRESA],"No Existe",0,1)</f>
        <v>TEMPOACTIVA</v>
      </c>
      <c r="C1178" s="183" t="str">
        <f>_xlfn.XLOOKUP(D1178,[1]!Data[CEDULA],[1]!Data[Nombre Completo],"No Existe",0,1)</f>
        <v>RONALD JAVIER GARCIA PARRA</v>
      </c>
      <c r="D1178" s="164">
        <v>1129507602</v>
      </c>
      <c r="E1178" s="141">
        <f>IFERROR(_xlfn.NUMBERVALUE(Data[[#This Row],[CEDULA ]],",","."),_xlfn.NUMBERVALUE(Data[[#This Row],[CEDULA ]],".",","))</f>
        <v>1129507602</v>
      </c>
      <c r="F1178" s="111" t="str">
        <f>_xlfn.XLOOKUP(E1178,[1]!Data[CEDULA],[1]!Data[CARGO],"No Existe",0,1)</f>
        <v>SUPERNUMERARIO(A)</v>
      </c>
      <c r="G1178" s="111" t="str">
        <f>_xlfn.XLOOKUP(E1178,[1]!Data[CEDULA],[1]!Data[EMPRESA DONDE PRESTA SERVICIO],"No Existe",0,1)</f>
        <v>COMFAMILIAR ATLANTICO</v>
      </c>
      <c r="H1178" s="112" t="str">
        <f>_xlfn.XLOOKUP(E1178,[1]!Data[CEDULA],[1]!Data[UBICACIÓN],"No Existe",0,1)</f>
        <v>PROGRAMAS RECREATIVOS</v>
      </c>
      <c r="I1178" s="111" t="s">
        <v>25912</v>
      </c>
      <c r="J1178" s="111" t="str">
        <f>UPPER(TEXT(Data[[#This Row],[F. INICIO]],"mmmm"))</f>
        <v>MAYO</v>
      </c>
      <c r="K1178" s="111">
        <v>9</v>
      </c>
      <c r="L1178" s="111" t="s">
        <v>94</v>
      </c>
      <c r="M1178" s="185" t="s">
        <v>12770</v>
      </c>
      <c r="N1178" s="141" t="str">
        <f>_xlfn.XLOOKUP(D1178,[1]!Data[CEDULA],[1]!Data[EPS/SURA],"No Existe",0,1)</f>
        <v>SALUD TOTAL</v>
      </c>
      <c r="O1178" s="96">
        <f>YEAR(Data[[#This Row],[F. INICIO]])</f>
        <v>2025</v>
      </c>
      <c r="P1178" s="114">
        <v>45778</v>
      </c>
      <c r="Q1178" s="114">
        <v>45786</v>
      </c>
      <c r="R1178" s="111" t="s">
        <v>106</v>
      </c>
      <c r="S1178" s="99" t="str">
        <f>IF(Data[[#This Row],[TIPO DE INCAPACIDAD]]="LICENCIA DE PATERNIDAD","Licencia de paternidad",IF(Data[[#This Row],[TIPO DE INCAPACIDAD]]="LICENCIA DE LUTO","Licencia de Luto",_xlfn.IFNA(VLOOKUP(R1178,'CIE-10 PARA RIPS'!$A$6:B14343,2,0),"No especificado")))</f>
        <v>Esguinces y torceduras del tobillo</v>
      </c>
      <c r="T1178" t="str">
        <f>IF(P1178&lt;&gt;"", IF(P1178&gt;0, IF(P1178&lt;=DATE(YEAR(P1178),MONTH(P1178),DAY(P1178)), IF(P1178&gt;=DATE(YEAR(P1178),MONTH(P1178),1), IF(K1178&gt;10, C1178, IF(SUMIFS($K:$K, $C:$C, C1178, $P:$P, "&gt;="&amp;DATE(YEAR(P1178),MONTH(P1178),1), $P:$P, "&lt;="&amp;EOMONTH(P1178,0))&gt;10, C1178, "")), ""))), "")</f>
        <v>RONALD JAVIER GARCIA PARRA</v>
      </c>
      <c r="U1178">
        <f>IF(AND(P1178&lt;&gt;"", P1178&gt;=DATE(YEAR(P1178),MONTH(P1178),1), SUMIFS($K:$K, $C:$C, C1178, $P:$P, "&gt;="&amp;DATE(YEAR(P1178),MONTH(P1178),1), $P:$P, "&lt;="&amp;EOMONTH(P1178,0))&gt;10), K1178, "")</f>
        <v>9</v>
      </c>
      <c r="V1178">
        <f>IF(AND(P1178&lt;&gt;"", P1178&gt;=DATE(YEAR(P1178),MONTH(P1178),1), SUMIFS($K:$K, $C:$C, C1178, $P:$P, "&gt;="&amp;DATE(YEAR(P1178),MONTH(P1178),1), $P:$P, "&lt;="&amp;EOMONTH(P1178,0))&gt;10), YEAR(P1178), "")</f>
        <v>2025</v>
      </c>
      <c r="W1178" t="str">
        <f>IF(AND(P1178&lt;&gt;"", P1178&gt;=DATE(YEAR(P1178),MONTH(P1178),1), SUMIFS($K:$K, $C:$C, C1178, $P:$P, "&gt;="&amp;DATE(YEAR(P1178),MONTH(P1178),1), $P:$P, "&lt;="&amp;EOMONTH(P1178,0))&gt;10), TEXT(P1178, "MMMM"), "")</f>
        <v>mayo</v>
      </c>
      <c r="X1178" t="str" cm="1">
        <f t="array" ref="X1178">IF(AND(P1178&lt;&gt;"", P1178&gt;=DATE(YEAR(P1178),MONTH(P1178),1), SUMIFS($K:$K, $C:$C, C1178, $P:$P, "&gt;="&amp;DATE(YEAR(P1178),MONTH(P1178),1), $P:$P, "&lt;="&amp;EOMONTH(P1178,0))&gt;10), _xlfn.TEXTJOIN(", ", TRUE, _xlfn._xlws.FILTER($R:$R, ($C:$C=C1178) * ($P:$P&gt;=DATE(YEAR(P1178),MONTH(P1178),1)) * ($P:$P&lt;=EOMONTH(P1178,0)))), "")</f>
        <v>S934, S934</v>
      </c>
      <c r="Y1178" t="str" cm="1">
        <f t="array" ref="Y1178">IF(AND(P1178&lt;&gt;"", P1178&gt;=DATE(YEAR(P1178),MONTH(P1178),1), SUMIFS($K:$K, $C:$C, C1178, $P:$P, "&gt;="&amp;DATE(YEAR(P1178),MONTH(P1178),1), $P:$P, "&lt;="&amp;EOMONTH(P1178,0))&gt;10), _xlfn.TEXTJOIN(", ", TRUE, _xlfn._xlws.FILTER($S:$S, ($C:$C=C1178) * ($P:$P&gt;=DATE(YEAR(P1178),MONTH(P1178),1)) * ($P:$P&lt;=EOMONTH(P1178,0)))), "")</f>
        <v>Esguinces y torceduras del tobillo, Esguinces y torceduras del tobillo</v>
      </c>
    </row>
    <row r="1179" spans="1:25" x14ac:dyDescent="0.25">
      <c r="A1179" s="83">
        <v>1172</v>
      </c>
      <c r="B1179" s="93" t="str">
        <f>_xlfn.XLOOKUP(D1179,[1]!Data[CEDULA],[1]!Data[EMPRESA],"No Existe",0,1)</f>
        <v>TEMPOACTIVA</v>
      </c>
      <c r="C1179" s="183" t="str">
        <f>_xlfn.XLOOKUP(D1179,[1]!Data[CEDULA],[1]!Data[Nombre Completo],"No Existe",0,1)</f>
        <v>LILIAN PAOLA NARVAEZ REDONDO</v>
      </c>
      <c r="D1179" s="164">
        <v>1007176091</v>
      </c>
      <c r="E1179" s="141">
        <f>IFERROR(_xlfn.NUMBERVALUE(Data[[#This Row],[CEDULA ]],",","."),_xlfn.NUMBERVALUE(Data[[#This Row],[CEDULA ]],".",","))</f>
        <v>1007176091</v>
      </c>
      <c r="F1179" s="111" t="str">
        <f>_xlfn.XLOOKUP(E1179,[1]!Data[CEDULA],[1]!Data[CARGO],"No Existe",0,1)</f>
        <v>AUXILIAR DE ARCHIVO</v>
      </c>
      <c r="G1179" s="111" t="str">
        <f>_xlfn.XLOOKUP(E1179,[1]!Data[CEDULA],[1]!Data[EMPRESA DONDE PRESTA SERVICIO],"No Existe",0,1)</f>
        <v>TEMPOACTIVA EST S.A.S.</v>
      </c>
      <c r="H1179" s="112" t="str">
        <f>_xlfn.XLOOKUP(E1179,[1]!Data[CEDULA],[1]!Data[UBICACIÓN],"No Existe",0,1)</f>
        <v>SISTEMAS</v>
      </c>
      <c r="I1179" s="111" t="s">
        <v>25911</v>
      </c>
      <c r="J1179" s="111" t="str">
        <f>UPPER(TEXT(Data[[#This Row],[F. INICIO]],"mmmm"))</f>
        <v>MAYO</v>
      </c>
      <c r="K1179" s="111">
        <v>2</v>
      </c>
      <c r="L1179" s="111" t="s">
        <v>5</v>
      </c>
      <c r="M1179" s="111" t="s">
        <v>25630</v>
      </c>
      <c r="N1179" s="141" t="str">
        <f>_xlfn.XLOOKUP(D1179,[1]!Data[CEDULA],[1]!Data[EPS/SURA],"No Existe",0,1)</f>
        <v>EPS/SURA</v>
      </c>
      <c r="O1179" s="96">
        <f>YEAR(Data[[#This Row],[F. INICIO]])</f>
        <v>2025</v>
      </c>
      <c r="P1179" s="114">
        <v>45779</v>
      </c>
      <c r="Q1179" s="114">
        <v>45780</v>
      </c>
      <c r="R1179" s="111"/>
      <c r="S1179" s="99" t="str">
        <f>IF(Data[[#This Row],[TIPO DE INCAPACIDAD]]="LICENCIA DE PATERNIDAD","Licencia de paternidad",IF(Data[[#This Row],[TIPO DE INCAPACIDAD]]="LICENCIA DE LUTO","Licencia de Luto",_xlfn.IFNA(VLOOKUP(R1179,'CIE-10 PARA RIPS'!$A$6:B14344,2,0),"No especificado")))</f>
        <v>No especificado</v>
      </c>
      <c r="T1179" t="str">
        <f>IF(P1179&lt;&gt;"", IF(P1179&gt;0, IF(P1179&lt;=DATE(YEAR(P1179),MONTH(P1179),DAY(P1179)), IF(P1179&gt;=DATE(YEAR(P1179),MONTH(P1179),1), IF(K1179&gt;10, C1179, IF(SUMIFS($K:$K, $C:$C, C1179, $P:$P, "&gt;="&amp;DATE(YEAR(P1179),MONTH(P1179),1), $P:$P, "&lt;="&amp;EOMONTH(P1179,0))&gt;10, C1179, "")), ""))), "")</f>
        <v/>
      </c>
      <c r="U1179" t="str">
        <f>IF(AND(P1179&lt;&gt;"", P1179&gt;=DATE(YEAR(P1179),MONTH(P1179),1), SUMIFS($K:$K, $C:$C, C1179, $P:$P, "&gt;="&amp;DATE(YEAR(P1179),MONTH(P1179),1), $P:$P, "&lt;="&amp;EOMONTH(P1179,0))&gt;10), K1179, "")</f>
        <v/>
      </c>
      <c r="V1179" t="str">
        <f>IF(AND(P1179&lt;&gt;"", P1179&gt;=DATE(YEAR(P1179),MONTH(P1179),1), SUMIFS($K:$K, $C:$C, C1179, $P:$P, "&gt;="&amp;DATE(YEAR(P1179),MONTH(P1179),1), $P:$P, "&lt;="&amp;EOMONTH(P1179,0))&gt;10), YEAR(P1179), "")</f>
        <v/>
      </c>
      <c r="W1179" t="str">
        <f>IF(AND(P1179&lt;&gt;"", P1179&gt;=DATE(YEAR(P1179),MONTH(P1179),1), SUMIFS($K:$K, $C:$C, C1179, $P:$P, "&gt;="&amp;DATE(YEAR(P1179),MONTH(P1179),1), $P:$P, "&lt;="&amp;EOMONTH(P1179,0))&gt;10), TEXT(P1179, "MMMM"), "")</f>
        <v/>
      </c>
      <c r="X1179" t="str" cm="1">
        <f t="array" ref="X1179">IF(AND(P1179&lt;&gt;"", P1179&gt;=DATE(YEAR(P1179),MONTH(P1179),1), SUMIFS($K:$K, $C:$C, C1179, $P:$P, "&gt;="&amp;DATE(YEAR(P1179),MONTH(P1179),1), $P:$P, "&lt;="&amp;EOMONTH(P1179,0))&gt;10), _xlfn.TEXTJOIN(", ", TRUE, _xlfn._xlws.FILTER($R:$R, ($C:$C=C1179) * ($P:$P&gt;=DATE(YEAR(P1179),MONTH(P1179),1)) * ($P:$P&lt;=EOMONTH(P1179,0)))), "")</f>
        <v/>
      </c>
      <c r="Y1179" t="str" cm="1">
        <f t="array" ref="Y1179">IF(AND(P1179&lt;&gt;"", P1179&gt;=DATE(YEAR(P1179),MONTH(P1179),1), SUMIFS($K:$K, $C:$C, C1179, $P:$P, "&gt;="&amp;DATE(YEAR(P1179),MONTH(P1179),1), $P:$P, "&lt;="&amp;EOMONTH(P1179,0))&gt;10), _xlfn.TEXTJOIN(", ", TRUE, _xlfn._xlws.FILTER($S:$S, ($C:$C=C1179) * ($P:$P&gt;=DATE(YEAR(P1179),MONTH(P1179),1)) * ($P:$P&lt;=EOMONTH(P1179,0)))), "")</f>
        <v/>
      </c>
    </row>
    <row r="1180" spans="1:25" x14ac:dyDescent="0.25">
      <c r="A1180" s="83">
        <v>1173</v>
      </c>
      <c r="B1180" s="93" t="str">
        <f>_xlfn.XLOOKUP(D1180,[1]!Data[CEDULA],[1]!Data[EMPRESA],"No Existe",0,1)</f>
        <v>TEMPOACTIVA</v>
      </c>
      <c r="C1180" s="183" t="str">
        <f>_xlfn.XLOOKUP(D1180,[1]!Data[CEDULA],[1]!Data[Nombre Completo],"No Existe",0,1)</f>
        <v>ALVARO ENRIQUE CHARRIS PADILLA</v>
      </c>
      <c r="D1180" s="164">
        <v>72122754</v>
      </c>
      <c r="E1180" s="141">
        <f>IFERROR(_xlfn.NUMBERVALUE(Data[[#This Row],[CEDULA ]],",","."),_xlfn.NUMBERVALUE(Data[[#This Row],[CEDULA ]],".",","))</f>
        <v>72122754</v>
      </c>
      <c r="F1180" s="111" t="str">
        <f>_xlfn.XLOOKUP(E1180,[1]!Data[CEDULA],[1]!Data[CARGO],"No Existe",0,1)</f>
        <v>COCINERO 1</v>
      </c>
      <c r="G1180" s="111" t="str">
        <f>_xlfn.XLOOKUP(E1180,[1]!Data[CEDULA],[1]!Data[EMPRESA DONDE PRESTA SERVICIO],"No Existe",0,1)</f>
        <v>COMFAMILIAR ATLANTICO</v>
      </c>
      <c r="H1180" s="112" t="str">
        <f>_xlfn.XLOOKUP(E1180,[1]!Data[CEDULA],[1]!Data[UBICACIÓN],"No Existe",0,1)</f>
        <v>TURIPANA MERCADEO</v>
      </c>
      <c r="I1180" s="111" t="s">
        <v>25912</v>
      </c>
      <c r="J1180" s="111" t="str">
        <f>UPPER(TEXT(Data[[#This Row],[F. INICIO]],"mmmm"))</f>
        <v>MAYO</v>
      </c>
      <c r="K1180" s="111">
        <v>15</v>
      </c>
      <c r="L1180" s="111" t="s">
        <v>5</v>
      </c>
      <c r="M1180" s="111" t="s">
        <v>25630</v>
      </c>
      <c r="N1180" s="141" t="str">
        <f>_xlfn.XLOOKUP(D1180,[1]!Data[CEDULA],[1]!Data[EPS/SURA],"No Existe",0,1)</f>
        <v>SALUD TOTAL</v>
      </c>
      <c r="O1180" s="96">
        <f>YEAR(Data[[#This Row],[F. INICIO]])</f>
        <v>2025</v>
      </c>
      <c r="P1180" s="114">
        <v>45789</v>
      </c>
      <c r="Q1180" s="114">
        <v>45804</v>
      </c>
      <c r="R1180" s="111" t="str">
        <f ca="1">IF(Data[[#This Row],[DESCRIPCION]]="Licencia de Luto","Licencia de Luto",IF(Data[[#This Row],[DESCRIPCION]]="Licencia de paternidad","Licencia de paternidad"))</f>
        <v>Licencia de paternidad</v>
      </c>
      <c r="S1180" s="92" t="str">
        <f ca="1">IF(Data[[#This Row],[TIPO DE INCAPACIDAD]]="LICENCIA DE PATERNIDAD","Licencia de paternidad",IF(Data[[#This Row],[TIPO DE INCAPACIDAD]]="LICENCIA DE LUTO","Licencia de Luto",_xlfn.IFNA(VLOOKUP(R1180,'CIE-10 PARA RIPS'!$A$6:B14345,2,0),"No especificado")))</f>
        <v>Licencia de paternidad</v>
      </c>
      <c r="T1180" t="str">
        <f>IF(P1180&lt;&gt;"", IF(P1180&gt;0, IF(P1180&lt;=DATE(YEAR(P1180),MONTH(P1180),DAY(P1180)), IF(P1180&gt;=DATE(YEAR(P1180),MONTH(P1180),1), IF(K1180&gt;10, C1180, IF(SUMIFS($K:$K, $C:$C, C1180, $P:$P, "&gt;="&amp;DATE(YEAR(P1180),MONTH(P1180),1), $P:$P, "&lt;="&amp;EOMONTH(P1180,0))&gt;10, C1180, "")), ""))), "")</f>
        <v>ALVARO ENRIQUE CHARRIS PADILLA</v>
      </c>
      <c r="U1180">
        <f>IF(AND(P1180&lt;&gt;"", P1180&gt;=DATE(YEAR(P1180),MONTH(P1180),1), SUMIFS($K:$K, $C:$C, C1180, $P:$P, "&gt;="&amp;DATE(YEAR(P1180),MONTH(P1180),1), $P:$P, "&lt;="&amp;EOMONTH(P1180,0))&gt;10), K1180, "")</f>
        <v>15</v>
      </c>
      <c r="V1180">
        <f>IF(AND(P1180&lt;&gt;"", P1180&gt;=DATE(YEAR(P1180),MONTH(P1180),1), SUMIFS($K:$K, $C:$C, C1180, $P:$P, "&gt;="&amp;DATE(YEAR(P1180),MONTH(P1180),1), $P:$P, "&lt;="&amp;EOMONTH(P1180,0))&gt;10), YEAR(P1180), "")</f>
        <v>2025</v>
      </c>
      <c r="W1180" t="str">
        <f>IF(AND(P1180&lt;&gt;"", P1180&gt;=DATE(YEAR(P1180),MONTH(P1180),1), SUMIFS($K:$K, $C:$C, C1180, $P:$P, "&gt;="&amp;DATE(YEAR(P1180),MONTH(P1180),1), $P:$P, "&lt;="&amp;EOMONTH(P1180,0))&gt;10), TEXT(P1180, "MMMM"), "")</f>
        <v>mayo</v>
      </c>
      <c r="X1180" t="str" cm="1">
        <f t="array" aca="1" ref="X1180" ca="1">IF(AND(P1180&lt;&gt;"", P1180&gt;=DATE(YEAR(P1180),MONTH(P1180),1), SUMIFS($K:$K, $C:$C, C1180, $P:$P, "&gt;="&amp;DATE(YEAR(P1180),MONTH(P1180),1), $P:$P, "&lt;="&amp;EOMONTH(P1180,0))&gt;10), _xlfn.TEXTJOIN(", ", TRUE, _xlfn._xlws.FILTER($R:$R, ($C:$C=C1180) * ($P:$P&gt;=DATE(YEAR(P1180),MONTH(P1180),1)) * ($P:$P&lt;=EOMONTH(P1180,0)))), "")</f>
        <v/>
      </c>
      <c r="Y1180" t="str" cm="1">
        <f t="array" aca="1" ref="Y1180" ca="1">IF(AND(P1180&lt;&gt;"", P1180&gt;=DATE(YEAR(P1180),MONTH(P1180),1), SUMIFS($K:$K, $C:$C, C1180, $P:$P, "&gt;="&amp;DATE(YEAR(P1180),MONTH(P1180),1), $P:$P, "&lt;="&amp;EOMONTH(P1180,0))&gt;10), _xlfn.TEXTJOIN(", ", TRUE, _xlfn._xlws.FILTER($S:$S, ($C:$C=C1180) * ($P:$P&gt;=DATE(YEAR(P1180),MONTH(P1180),1)) * ($P:$P&lt;=EOMONTH(P1180,0)))), "")</f>
        <v>No especificado</v>
      </c>
    </row>
    <row r="1181" spans="1:25" x14ac:dyDescent="0.25">
      <c r="A1181" s="83">
        <v>1174</v>
      </c>
      <c r="B1181" s="93" t="str">
        <f>_xlfn.XLOOKUP(D1181,[1]!Data[CEDULA],[1]!Data[EMPRESA],"No Existe",0,1)</f>
        <v>TEMPOACTIVA</v>
      </c>
      <c r="C1181" s="183" t="str">
        <f>_xlfn.XLOOKUP(D1181,[1]!Data[CEDULA],[1]!Data[Nombre Completo],"No Existe",0,1)</f>
        <v>BRILLITH VANESSA LLANOS PEREZ</v>
      </c>
      <c r="D1181" s="164">
        <v>1047216520</v>
      </c>
      <c r="E1181" s="141">
        <f>IFERROR(_xlfn.NUMBERVALUE(Data[[#This Row],[CEDULA ]],",","."),_xlfn.NUMBERVALUE(Data[[#This Row],[CEDULA ]],".",","))</f>
        <v>1047216520</v>
      </c>
      <c r="F1181" s="111" t="str">
        <f>_xlfn.XLOOKUP(E1181,[1]!Data[CEDULA],[1]!Data[CARGO],"No Existe",0,1)</f>
        <v>SUPERNUMERARIO(A)</v>
      </c>
      <c r="G1181" s="111" t="str">
        <f>_xlfn.XLOOKUP(E1181,[1]!Data[CEDULA],[1]!Data[EMPRESA DONDE PRESTA SERVICIO],"No Existe",0,1)</f>
        <v>COMFAMILIAR ATLANTICO</v>
      </c>
      <c r="H1181" s="112" t="str">
        <f>_xlfn.XLOOKUP(E1181,[1]!Data[CEDULA],[1]!Data[UBICACIÓN],"No Existe",0,1)</f>
        <v>CENTRO RECREACIONAL TURIPANA</v>
      </c>
      <c r="I1181" s="111" t="s">
        <v>25911</v>
      </c>
      <c r="J1181" s="111" t="str">
        <f>UPPER(TEXT(Data[[#This Row],[F. INICIO]],"mmmm"))</f>
        <v>MAYO</v>
      </c>
      <c r="K1181" s="111">
        <v>3</v>
      </c>
      <c r="L1181" s="111" t="s">
        <v>5</v>
      </c>
      <c r="M1181" s="111" t="s">
        <v>25630</v>
      </c>
      <c r="N1181" s="141" t="str">
        <f>_xlfn.XLOOKUP(D1181,[1]!Data[CEDULA],[1]!Data[EPS/SURA],"No Existe",0,1)</f>
        <v>CAJACOPI</v>
      </c>
      <c r="O1181" s="96">
        <f>YEAR(Data[[#This Row],[F. INICIO]])</f>
        <v>2025</v>
      </c>
      <c r="P1181" s="114">
        <v>45803</v>
      </c>
      <c r="Q1181" s="114">
        <v>45805</v>
      </c>
      <c r="R1181" s="111" t="s">
        <v>8647</v>
      </c>
      <c r="S1181" s="99" t="str">
        <f>IF(Data[[#This Row],[TIPO DE INCAPACIDAD]]="LICENCIA DE PATERNIDAD","Licencia de paternidad",IF(Data[[#This Row],[TIPO DE INCAPACIDAD]]="LICENCIA DE LUTO","Licencia de Luto",_xlfn.IFNA(VLOOKUP(R1181,'CIE-10 PARA RIPS'!$A$6:B14346,2,0),"No especificado")))</f>
        <v>Raiz dental retenida</v>
      </c>
      <c r="T1181" t="str">
        <f>IF(P1181&lt;&gt;"", IF(P1181&gt;0, IF(P1181&lt;=DATE(YEAR(P1181),MONTH(P1181),DAY(P1181)), IF(P1181&gt;=DATE(YEAR(P1181),MONTH(P1181),1), IF(K1181&gt;10, C1181, IF(SUMIFS($K:$K, $C:$C, C1181, $P:$P, "&gt;="&amp;DATE(YEAR(P1181),MONTH(P1181),1), $P:$P, "&lt;="&amp;EOMONTH(P1181,0))&gt;10, C1181, "")), ""))), "")</f>
        <v/>
      </c>
      <c r="U1181" t="str">
        <f>IF(AND(P1181&lt;&gt;"", P1181&gt;=DATE(YEAR(P1181),MONTH(P1181),1), SUMIFS($K:$K, $C:$C, C1181, $P:$P, "&gt;="&amp;DATE(YEAR(P1181),MONTH(P1181),1), $P:$P, "&lt;="&amp;EOMONTH(P1181,0))&gt;10), K1181, "")</f>
        <v/>
      </c>
      <c r="V1181" t="str">
        <f>IF(AND(P1181&lt;&gt;"", P1181&gt;=DATE(YEAR(P1181),MONTH(P1181),1), SUMIFS($K:$K, $C:$C, C1181, $P:$P, "&gt;="&amp;DATE(YEAR(P1181),MONTH(P1181),1), $P:$P, "&lt;="&amp;EOMONTH(P1181,0))&gt;10), YEAR(P1181), "")</f>
        <v/>
      </c>
      <c r="W1181" t="str">
        <f>IF(AND(P1181&lt;&gt;"", P1181&gt;=DATE(YEAR(P1181),MONTH(P1181),1), SUMIFS($K:$K, $C:$C, C1181, $P:$P, "&gt;="&amp;DATE(YEAR(P1181),MONTH(P1181),1), $P:$P, "&lt;="&amp;EOMONTH(P1181,0))&gt;10), TEXT(P1181, "MMMM"), "")</f>
        <v/>
      </c>
      <c r="X1181" t="str" cm="1">
        <f t="array" ref="X1181">IF(AND(P1181&lt;&gt;"", P1181&gt;=DATE(YEAR(P1181),MONTH(P1181),1), SUMIFS($K:$K, $C:$C, C1181, $P:$P, "&gt;="&amp;DATE(YEAR(P1181),MONTH(P1181),1), $P:$P, "&lt;="&amp;EOMONTH(P1181,0))&gt;10), _xlfn.TEXTJOIN(", ", TRUE, _xlfn._xlws.FILTER($R:$R, ($C:$C=C1181) * ($P:$P&gt;=DATE(YEAR(P1181),MONTH(P1181),1)) * ($P:$P&lt;=EOMONTH(P1181,0)))), "")</f>
        <v/>
      </c>
      <c r="Y1181" t="str" cm="1">
        <f t="array" ref="Y1181">IF(AND(P1181&lt;&gt;"", P1181&gt;=DATE(YEAR(P1181),MONTH(P1181),1), SUMIFS($K:$K, $C:$C, C1181, $P:$P, "&gt;="&amp;DATE(YEAR(P1181),MONTH(P1181),1), $P:$P, "&lt;="&amp;EOMONTH(P1181,0))&gt;10), _xlfn.TEXTJOIN(", ", TRUE, _xlfn._xlws.FILTER($S:$S, ($C:$C=C1181) * ($P:$P&gt;=DATE(YEAR(P1181),MONTH(P1181),1)) * ($P:$P&lt;=EOMONTH(P1181,0)))), "")</f>
        <v/>
      </c>
    </row>
    <row r="1182" spans="1:25" x14ac:dyDescent="0.25">
      <c r="A1182" s="83">
        <v>1175</v>
      </c>
      <c r="B1182" s="93" t="str">
        <f>_xlfn.XLOOKUP(D1182,[1]!Data[CEDULA],[1]!Data[EMPRESA],"No Existe",0,1)</f>
        <v>TEMPOACTIVA</v>
      </c>
      <c r="C1182" s="183" t="str">
        <f>_xlfn.XLOOKUP(D1182,[1]!Data[CEDULA],[1]!Data[Nombre Completo],"No Existe",0,1)</f>
        <v>BRANDO DAVID ARTETA MOLINA</v>
      </c>
      <c r="D1182" s="164">
        <v>1044393350</v>
      </c>
      <c r="E1182" s="141">
        <f>IFERROR(_xlfn.NUMBERVALUE(Data[[#This Row],[CEDULA ]],",","."),_xlfn.NUMBERVALUE(Data[[#This Row],[CEDULA ]],".",","))</f>
        <v>1044393350</v>
      </c>
      <c r="F1182" s="111" t="str">
        <f>_xlfn.XLOOKUP(E1182,[1]!Data[CEDULA],[1]!Data[CARGO],"No Existe",0,1)</f>
        <v>SUPERNUMERARIO(A)</v>
      </c>
      <c r="G1182" s="111" t="str">
        <f>_xlfn.XLOOKUP(E1182,[1]!Data[CEDULA],[1]!Data[EMPRESA DONDE PRESTA SERVICIO],"No Existe",0,1)</f>
        <v>COMFAMILIAR ATLANTICO</v>
      </c>
      <c r="H1182" s="112" t="str">
        <f>_xlfn.XLOOKUP(E1182,[1]!Data[CEDULA],[1]!Data[UBICACIÓN],"No Existe",0,1)</f>
        <v>CENTRO RECREACIONAL TURIPANA</v>
      </c>
      <c r="I1182" s="111" t="s">
        <v>25912</v>
      </c>
      <c r="J1182" s="111" t="str">
        <f>UPPER(TEXT(Data[[#This Row],[F. INICIO]],"mmmm"))</f>
        <v>MAYO</v>
      </c>
      <c r="K1182" s="111">
        <v>3</v>
      </c>
      <c r="L1182" s="111" t="s">
        <v>5</v>
      </c>
      <c r="M1182" s="111" t="s">
        <v>25630</v>
      </c>
      <c r="N1182" s="141" t="str">
        <f>_xlfn.XLOOKUP(D1182,[1]!Data[CEDULA],[1]!Data[EPS/SURA],"No Existe",0,1)</f>
        <v>NUEVA E.P.S.</v>
      </c>
      <c r="O1182" s="96">
        <f>YEAR(Data[[#This Row],[F. INICIO]])</f>
        <v>2025</v>
      </c>
      <c r="P1182" s="114">
        <v>45804</v>
      </c>
      <c r="Q1182" s="114">
        <v>45806</v>
      </c>
      <c r="R1182" s="111" t="s">
        <v>7824</v>
      </c>
      <c r="S1182" s="99" t="str">
        <f>IF(Data[[#This Row],[TIPO DE INCAPACIDAD]]="LICENCIA DE PATERNIDAD","Licencia de paternidad",IF(Data[[#This Row],[TIPO DE INCAPACIDAD]]="LICENCIA DE LUTO","Licencia de Luto",_xlfn.IFNA(VLOOKUP(R1182,'CIE-10 PARA RIPS'!$A$6:B14347,2,0),"No especificado")))</f>
        <v>Trastorno interno de la rodilla, no especificado</v>
      </c>
      <c r="T1182" t="str">
        <f>IF(P1182&lt;&gt;"", IF(P1182&gt;0, IF(P1182&lt;=DATE(YEAR(P1182),MONTH(P1182),DAY(P1182)), IF(P1182&gt;=DATE(YEAR(P1182),MONTH(P1182),1), IF(K1182&gt;10, C1182, IF(SUMIFS($K:$K, $C:$C, C1182, $P:$P, "&gt;="&amp;DATE(YEAR(P1182),MONTH(P1182),1), $P:$P, "&lt;="&amp;EOMONTH(P1182,0))&gt;10, C1182, "")), ""))), "")</f>
        <v/>
      </c>
      <c r="U1182" t="str">
        <f>IF(AND(P1182&lt;&gt;"", P1182&gt;=DATE(YEAR(P1182),MONTH(P1182),1), SUMIFS($K:$K, $C:$C, C1182, $P:$P, "&gt;="&amp;DATE(YEAR(P1182),MONTH(P1182),1), $P:$P, "&lt;="&amp;EOMONTH(P1182,0))&gt;10), K1182, "")</f>
        <v/>
      </c>
      <c r="V1182" t="str">
        <f>IF(AND(P1182&lt;&gt;"", P1182&gt;=DATE(YEAR(P1182),MONTH(P1182),1), SUMIFS($K:$K, $C:$C, C1182, $P:$P, "&gt;="&amp;DATE(YEAR(P1182),MONTH(P1182),1), $P:$P, "&lt;="&amp;EOMONTH(P1182,0))&gt;10), YEAR(P1182), "")</f>
        <v/>
      </c>
      <c r="W1182" t="str">
        <f>IF(AND(P1182&lt;&gt;"", P1182&gt;=DATE(YEAR(P1182),MONTH(P1182),1), SUMIFS($K:$K, $C:$C, C1182, $P:$P, "&gt;="&amp;DATE(YEAR(P1182),MONTH(P1182),1), $P:$P, "&lt;="&amp;EOMONTH(P1182,0))&gt;10), TEXT(P1182, "MMMM"), "")</f>
        <v/>
      </c>
      <c r="X1182" t="str" cm="1">
        <f t="array" ref="X1182">IF(AND(P1182&lt;&gt;"", P1182&gt;=DATE(YEAR(P1182),MONTH(P1182),1), SUMIFS($K:$K, $C:$C, C1182, $P:$P, "&gt;="&amp;DATE(YEAR(P1182),MONTH(P1182),1), $P:$P, "&lt;="&amp;EOMONTH(P1182,0))&gt;10), _xlfn.TEXTJOIN(", ", TRUE, _xlfn._xlws.FILTER($R:$R, ($C:$C=C1182) * ($P:$P&gt;=DATE(YEAR(P1182),MONTH(P1182),1)) * ($P:$P&lt;=EOMONTH(P1182,0)))), "")</f>
        <v/>
      </c>
      <c r="Y1182" t="str" cm="1">
        <f t="array" ref="Y1182">IF(AND(P1182&lt;&gt;"", P1182&gt;=DATE(YEAR(P1182),MONTH(P1182),1), SUMIFS($K:$K, $C:$C, C1182, $P:$P, "&gt;="&amp;DATE(YEAR(P1182),MONTH(P1182),1), $P:$P, "&lt;="&amp;EOMONTH(P1182,0))&gt;10), _xlfn.TEXTJOIN(", ", TRUE, _xlfn._xlws.FILTER($S:$S, ($C:$C=C1182) * ($P:$P&gt;=DATE(YEAR(P1182),MONTH(P1182),1)) * ($P:$P&lt;=EOMONTH(P1182,0)))), "")</f>
        <v/>
      </c>
    </row>
    <row r="1183" spans="1:25" x14ac:dyDescent="0.25">
      <c r="A1183" s="83">
        <v>1176</v>
      </c>
      <c r="B1183" s="93" t="str">
        <f>_xlfn.XLOOKUP(D1183,[1]!Data[CEDULA],[1]!Data[EMPRESA],"No Existe",0,1)</f>
        <v>TEMPOACTIVA</v>
      </c>
      <c r="C1183" s="183" t="str">
        <f>_xlfn.XLOOKUP(D1183,[1]!Data[CEDULA],[1]!Data[Nombre Completo],"No Existe",0,1)</f>
        <v>MARTHA DEL SOCORRO RAMIREZ HAMBURGUER</v>
      </c>
      <c r="D1183" s="164">
        <v>32705541</v>
      </c>
      <c r="E1183" s="141">
        <f>IFERROR(_xlfn.NUMBERVALUE(Data[[#This Row],[CEDULA ]],",","."),_xlfn.NUMBERVALUE(Data[[#This Row],[CEDULA ]],".",","))</f>
        <v>32705541</v>
      </c>
      <c r="F1183" s="111" t="str">
        <f>_xlfn.XLOOKUP(E1183,[1]!Data[CEDULA],[1]!Data[CARGO],"No Existe",0,1)</f>
        <v>SUPERNUMERARIO(A)</v>
      </c>
      <c r="G1183" s="111" t="str">
        <f>_xlfn.XLOOKUP(E1183,[1]!Data[CEDULA],[1]!Data[EMPRESA DONDE PRESTA SERVICIO],"No Existe",0,1)</f>
        <v>COMFAMILIAR ATLANTICO</v>
      </c>
      <c r="H1183" s="112" t="str">
        <f>_xlfn.XLOOKUP(E1183,[1]!Data[CEDULA],[1]!Data[UBICACIÓN],"No Existe",0,1)</f>
        <v>CENTRO RECREACIONAL TURIPANA</v>
      </c>
      <c r="I1183" s="111" t="s">
        <v>25911</v>
      </c>
      <c r="J1183" s="111" t="str">
        <f>UPPER(TEXT(Data[[#This Row],[F. INICIO]],"mmmm"))</f>
        <v>MAYO</v>
      </c>
      <c r="K1183" s="111">
        <v>4</v>
      </c>
      <c r="L1183" s="111" t="s">
        <v>94</v>
      </c>
      <c r="M1183" s="111" t="s">
        <v>12770</v>
      </c>
      <c r="N1183" s="141" t="str">
        <f>_xlfn.XLOOKUP(D1183,[1]!Data[CEDULA],[1]!Data[EPS/SURA],"No Existe",0,1)</f>
        <v>SALUD TOTAL</v>
      </c>
      <c r="O1183" s="96">
        <f>YEAR(Data[[#This Row],[F. INICIO]])</f>
        <v>2025</v>
      </c>
      <c r="P1183" s="114">
        <v>45802</v>
      </c>
      <c r="Q1183" s="114">
        <v>45805</v>
      </c>
      <c r="R1183" s="111" t="s">
        <v>93</v>
      </c>
      <c r="S1183" s="99" t="str">
        <f>IF(Data[[#This Row],[TIPO DE INCAPACIDAD]]="LICENCIA DE PATERNIDAD","Licencia de paternidad",IF(Data[[#This Row],[TIPO DE INCAPACIDAD]]="LICENCIA DE LUTO","Licencia de Luto",_xlfn.IFNA(VLOOKUP(R1183,'CIE-10 PARA RIPS'!$A$6:B14348,2,0),"No especificado")))</f>
        <v>Contusion de la rodilla</v>
      </c>
      <c r="T1183" t="str">
        <f>IF(P1183&lt;&gt;"", IF(P1183&gt;0, IF(P1183&lt;=DATE(YEAR(P1183),MONTH(P1183),DAY(P1183)), IF(P1183&gt;=DATE(YEAR(P1183),MONTH(P1183),1), IF(K1183&gt;10, C1183, IF(SUMIFS($K:$K, $C:$C, C1183, $P:$P, "&gt;="&amp;DATE(YEAR(P1183),MONTH(P1183),1), $P:$P, "&lt;="&amp;EOMONTH(P1183,0))&gt;10, C1183, "")), ""))), "")</f>
        <v/>
      </c>
      <c r="U1183" t="str">
        <f>IF(AND(P1183&lt;&gt;"", P1183&gt;=DATE(YEAR(P1183),MONTH(P1183),1), SUMIFS($K:$K, $C:$C, C1183, $P:$P, "&gt;="&amp;DATE(YEAR(P1183),MONTH(P1183),1), $P:$P, "&lt;="&amp;EOMONTH(P1183,0))&gt;10), K1183, "")</f>
        <v/>
      </c>
      <c r="V1183" t="str">
        <f>IF(AND(P1183&lt;&gt;"", P1183&gt;=DATE(YEAR(P1183),MONTH(P1183),1), SUMIFS($K:$K, $C:$C, C1183, $P:$P, "&gt;="&amp;DATE(YEAR(P1183),MONTH(P1183),1), $P:$P, "&lt;="&amp;EOMONTH(P1183,0))&gt;10), YEAR(P1183), "")</f>
        <v/>
      </c>
      <c r="W1183" t="str">
        <f>IF(AND(P1183&lt;&gt;"", P1183&gt;=DATE(YEAR(P1183),MONTH(P1183),1), SUMIFS($K:$K, $C:$C, C1183, $P:$P, "&gt;="&amp;DATE(YEAR(P1183),MONTH(P1183),1), $P:$P, "&lt;="&amp;EOMONTH(P1183,0))&gt;10), TEXT(P1183, "MMMM"), "")</f>
        <v/>
      </c>
      <c r="X1183" t="str" cm="1">
        <f t="array" ref="X1183">IF(AND(P1183&lt;&gt;"", P1183&gt;=DATE(YEAR(P1183),MONTH(P1183),1), SUMIFS($K:$K, $C:$C, C1183, $P:$P, "&gt;="&amp;DATE(YEAR(P1183),MONTH(P1183),1), $P:$P, "&lt;="&amp;EOMONTH(P1183,0))&gt;10), _xlfn.TEXTJOIN(", ", TRUE, _xlfn._xlws.FILTER($R:$R, ($C:$C=C1183) * ($P:$P&gt;=DATE(YEAR(P1183),MONTH(P1183),1)) * ($P:$P&lt;=EOMONTH(P1183,0)))), "")</f>
        <v/>
      </c>
      <c r="Y1183" t="str" cm="1">
        <f t="array" ref="Y1183">IF(AND(P1183&lt;&gt;"", P1183&gt;=DATE(YEAR(P1183),MONTH(P1183),1), SUMIFS($K:$K, $C:$C, C1183, $P:$P, "&gt;="&amp;DATE(YEAR(P1183),MONTH(P1183),1), $P:$P, "&lt;="&amp;EOMONTH(P1183,0))&gt;10), _xlfn.TEXTJOIN(", ", TRUE, _xlfn._xlws.FILTER($S:$S, ($C:$C=C1183) * ($P:$P&gt;=DATE(YEAR(P1183),MONTH(P1183),1)) * ($P:$P&lt;=EOMONTH(P1183,0)))), "")</f>
        <v/>
      </c>
    </row>
    <row r="1184" spans="1:25" x14ac:dyDescent="0.25">
      <c r="A1184" s="83">
        <v>1177</v>
      </c>
      <c r="B1184" s="93" t="str">
        <f>_xlfn.XLOOKUP(D1184,[1]!Data[CEDULA],[1]!Data[EMPRESA],"No Existe",0,1)</f>
        <v>TEMPOACTIVA</v>
      </c>
      <c r="C1184" s="183" t="str">
        <f>_xlfn.XLOOKUP(D1184,[1]!Data[CEDULA],[1]!Data[Nombre Completo],"No Existe",0,1)</f>
        <v>YURANI PATRICIA OSPINO CASTILLO</v>
      </c>
      <c r="D1184" s="164">
        <v>1043604639</v>
      </c>
      <c r="E1184" s="141">
        <f>IFERROR(_xlfn.NUMBERVALUE(Data[[#This Row],[CEDULA ]],",","."),_xlfn.NUMBERVALUE(Data[[#This Row],[CEDULA ]],".",","))</f>
        <v>1043604639</v>
      </c>
      <c r="F1184" s="111" t="str">
        <f>_xlfn.XLOOKUP(E1184,[1]!Data[CEDULA],[1]!Data[CARGO],"No Existe",0,1)</f>
        <v>COCINERO 1</v>
      </c>
      <c r="G1184" s="111" t="str">
        <f>_xlfn.XLOOKUP(E1184,[1]!Data[CEDULA],[1]!Data[EMPRESA DONDE PRESTA SERVICIO],"No Existe",0,1)</f>
        <v>COMFAMILIAR ATLANTICO</v>
      </c>
      <c r="H1184" s="112" t="str">
        <f>_xlfn.XLOOKUP(E1184,[1]!Data[CEDULA],[1]!Data[UBICACIÓN],"No Existe",0,1)</f>
        <v>SPORT GYM MERCADEO</v>
      </c>
      <c r="I1184" s="111" t="s">
        <v>25911</v>
      </c>
      <c r="J1184" s="111" t="str">
        <f>UPPER(TEXT(Data[[#This Row],[F. INICIO]],"mmmm"))</f>
        <v>MAYO</v>
      </c>
      <c r="K1184" s="111">
        <v>1</v>
      </c>
      <c r="L1184" s="111" t="s">
        <v>5</v>
      </c>
      <c r="M1184" s="111" t="s">
        <v>25630</v>
      </c>
      <c r="N1184" s="141" t="str">
        <f>_xlfn.XLOOKUP(D1184,[1]!Data[CEDULA],[1]!Data[EPS/SURA],"No Existe",0,1)</f>
        <v>EPS/SURA</v>
      </c>
      <c r="O1184" s="96">
        <f>YEAR(Data[[#This Row],[F. INICIO]])</f>
        <v>2025</v>
      </c>
      <c r="P1184" s="114">
        <v>45806</v>
      </c>
      <c r="Q1184" s="114">
        <v>45806</v>
      </c>
      <c r="R1184" s="111" t="s">
        <v>7662</v>
      </c>
      <c r="S1184" s="99" t="str">
        <f>IF(Data[[#This Row],[TIPO DE INCAPACIDAD]]="LICENCIA DE PATERNIDAD","Licencia de paternidad",IF(Data[[#This Row],[TIPO DE INCAPACIDAD]]="LICENCIA DE LUTO","Licencia de Luto",_xlfn.IFNA(VLOOKUP(R1184,'CIE-10 PARA RIPS'!$A$6:B14349,2,0),"No especificado")))</f>
        <v>Contractura muscular</v>
      </c>
      <c r="T1184" t="str">
        <f>IF(P1184&lt;&gt;"", IF(P1184&gt;0, IF(P1184&lt;=DATE(YEAR(P1184),MONTH(P1184),DAY(P1184)), IF(P1184&gt;=DATE(YEAR(P1184),MONTH(P1184),1), IF(K1184&gt;10, C1184, IF(SUMIFS($K:$K, $C:$C, C1184, $P:$P, "&gt;="&amp;DATE(YEAR(P1184),MONTH(P1184),1), $P:$P, "&lt;="&amp;EOMONTH(P1184,0))&gt;10, C1184, "")), ""))), "")</f>
        <v/>
      </c>
      <c r="U1184" t="str">
        <f>IF(AND(P1184&lt;&gt;"", P1184&gt;=DATE(YEAR(P1184),MONTH(P1184),1), SUMIFS($K:$K, $C:$C, C1184, $P:$P, "&gt;="&amp;DATE(YEAR(P1184),MONTH(P1184),1), $P:$P, "&lt;="&amp;EOMONTH(P1184,0))&gt;10), K1184, "")</f>
        <v/>
      </c>
      <c r="V1184" t="str">
        <f>IF(AND(P1184&lt;&gt;"", P1184&gt;=DATE(YEAR(P1184),MONTH(P1184),1), SUMIFS($K:$K, $C:$C, C1184, $P:$P, "&gt;="&amp;DATE(YEAR(P1184),MONTH(P1184),1), $P:$P, "&lt;="&amp;EOMONTH(P1184,0))&gt;10), YEAR(P1184), "")</f>
        <v/>
      </c>
      <c r="W1184" t="str">
        <f>IF(AND(P1184&lt;&gt;"", P1184&gt;=DATE(YEAR(P1184),MONTH(P1184),1), SUMIFS($K:$K, $C:$C, C1184, $P:$P, "&gt;="&amp;DATE(YEAR(P1184),MONTH(P1184),1), $P:$P, "&lt;="&amp;EOMONTH(P1184,0))&gt;10), TEXT(P1184, "MMMM"), "")</f>
        <v/>
      </c>
      <c r="X1184" t="str" cm="1">
        <f t="array" ref="X1184">IF(AND(P1184&lt;&gt;"", P1184&gt;=DATE(YEAR(P1184),MONTH(P1184),1), SUMIFS($K:$K, $C:$C, C1184, $P:$P, "&gt;="&amp;DATE(YEAR(P1184),MONTH(P1184),1), $P:$P, "&lt;="&amp;EOMONTH(P1184,0))&gt;10), _xlfn.TEXTJOIN(", ", TRUE, _xlfn._xlws.FILTER($R:$R, ($C:$C=C1184) * ($P:$P&gt;=DATE(YEAR(P1184),MONTH(P1184),1)) * ($P:$P&lt;=EOMONTH(P1184,0)))), "")</f>
        <v/>
      </c>
      <c r="Y1184" t="str" cm="1">
        <f t="array" ref="Y1184">IF(AND(P1184&lt;&gt;"", P1184&gt;=DATE(YEAR(P1184),MONTH(P1184),1), SUMIFS($K:$K, $C:$C, C1184, $P:$P, "&gt;="&amp;DATE(YEAR(P1184),MONTH(P1184),1), $P:$P, "&lt;="&amp;EOMONTH(P1184,0))&gt;10), _xlfn.TEXTJOIN(", ", TRUE, _xlfn._xlws.FILTER($S:$S, ($C:$C=C1184) * ($P:$P&gt;=DATE(YEAR(P1184),MONTH(P1184),1)) * ($P:$P&lt;=EOMONTH(P1184,0)))), "")</f>
        <v/>
      </c>
    </row>
    <row r="1185" spans="1:25" x14ac:dyDescent="0.25">
      <c r="A1185" s="83">
        <v>1178</v>
      </c>
      <c r="B1185" s="93" t="str">
        <f>_xlfn.XLOOKUP(D1185,[1]!Data[CEDULA],[1]!Data[EMPRESA],"No Existe",0,1)</f>
        <v>TEMPOACTIVA</v>
      </c>
      <c r="C1185" s="183" t="str">
        <f>_xlfn.XLOOKUP(D1185,[1]!Data[CEDULA],[1]!Data[Nombre Completo],"No Existe",0,1)</f>
        <v>JOSE DAVID RUIZ TORRECILLA</v>
      </c>
      <c r="D1185" s="164">
        <v>1129486917</v>
      </c>
      <c r="E1185" s="141">
        <f>IFERROR(_xlfn.NUMBERVALUE(Data[[#This Row],[CEDULA ]],",","."),_xlfn.NUMBERVALUE(Data[[#This Row],[CEDULA ]],".",","))</f>
        <v>1129486917</v>
      </c>
      <c r="F1185" s="111" t="str">
        <f>_xlfn.XLOOKUP(E1185,[1]!Data[CEDULA],[1]!Data[CARGO],"No Existe",0,1)</f>
        <v>SUPERNUMERARIO(A)</v>
      </c>
      <c r="G1185" s="111" t="str">
        <f>_xlfn.XLOOKUP(E1185,[1]!Data[CEDULA],[1]!Data[EMPRESA DONDE PRESTA SERVICIO],"No Existe",0,1)</f>
        <v>COMFAMILIAR ATLANTICO</v>
      </c>
      <c r="H1185" s="112" t="str">
        <f>_xlfn.XLOOKUP(E1185,[1]!Data[CEDULA],[1]!Data[UBICACIÓN],"No Existe",0,1)</f>
        <v>SEDE SPORT GYM</v>
      </c>
      <c r="I1185" s="111" t="s">
        <v>25912</v>
      </c>
      <c r="J1185" s="111" t="str">
        <f>UPPER(TEXT(Data[[#This Row],[F. INICIO]],"mmmm"))</f>
        <v>JUNIO</v>
      </c>
      <c r="K1185" s="111">
        <v>3</v>
      </c>
      <c r="L1185" s="111" t="s">
        <v>94</v>
      </c>
      <c r="M1185" s="111" t="s">
        <v>12770</v>
      </c>
      <c r="N1185" s="141" t="str">
        <f>_xlfn.XLOOKUP(D1185,[1]!Data[CEDULA],[1]!Data[EPS/SURA],"No Existe",0,1)</f>
        <v>MUTUALSER</v>
      </c>
      <c r="O1185" s="96">
        <f>YEAR(Data[[#This Row],[F. INICIO]])</f>
        <v>2025</v>
      </c>
      <c r="P1185" s="114">
        <v>45824</v>
      </c>
      <c r="Q1185" s="114">
        <v>45826</v>
      </c>
      <c r="R1185" s="111" t="s">
        <v>4776</v>
      </c>
      <c r="S1185" s="99" t="str">
        <f>IF(Data[[#This Row],[TIPO DE INCAPACIDAD]]="LICENCIA DE PATERNIDAD","Licencia de paternidad",IF(Data[[#This Row],[TIPO DE INCAPACIDAD]]="LICENCIA DE LUTO","Licencia de Luto",_xlfn.IFNA(VLOOKUP(R1185,'CIE-10 PARA RIPS'!$A$6:B14350,2,0),"No especificado")))</f>
        <v>Contusion de dedo(s) del pie sin dano de la(s) una(s)</v>
      </c>
      <c r="T1185" t="str">
        <f>IF(P1185&lt;&gt;"", IF(P1185&gt;0, IF(P1185&lt;=DATE(YEAR(P1185),MONTH(P1185),DAY(P1185)), IF(P1185&gt;=DATE(YEAR(P1185),MONTH(P1185),1), IF(K1185&gt;10, C1185, IF(SUMIFS($K:$K, $C:$C, C1185, $P:$P, "&gt;="&amp;DATE(YEAR(P1185),MONTH(P1185),1), $P:$P, "&lt;="&amp;EOMONTH(P1185,0))&gt;10, C1185, "")), ""))), "")</f>
        <v/>
      </c>
      <c r="U1185" t="str">
        <f>IF(AND(P1185&lt;&gt;"", P1185&gt;=DATE(YEAR(P1185),MONTH(P1185),1), SUMIFS($K:$K, $C:$C, C1185, $P:$P, "&gt;="&amp;DATE(YEAR(P1185),MONTH(P1185),1), $P:$P, "&lt;="&amp;EOMONTH(P1185,0))&gt;10), K1185, "")</f>
        <v/>
      </c>
      <c r="V1185" t="str">
        <f>IF(AND(P1185&lt;&gt;"", P1185&gt;=DATE(YEAR(P1185),MONTH(P1185),1), SUMIFS($K:$K, $C:$C, C1185, $P:$P, "&gt;="&amp;DATE(YEAR(P1185),MONTH(P1185),1), $P:$P, "&lt;="&amp;EOMONTH(P1185,0))&gt;10), YEAR(P1185), "")</f>
        <v/>
      </c>
      <c r="W1185" t="str">
        <f>IF(AND(P1185&lt;&gt;"", P1185&gt;=DATE(YEAR(P1185),MONTH(P1185),1), SUMIFS($K:$K, $C:$C, C1185, $P:$P, "&gt;="&amp;DATE(YEAR(P1185),MONTH(P1185),1), $P:$P, "&lt;="&amp;EOMONTH(P1185,0))&gt;10), TEXT(P1185, "MMMM"), "")</f>
        <v/>
      </c>
      <c r="X1185" t="str" cm="1">
        <f t="array" ref="X1185">IF(AND(P1185&lt;&gt;"", P1185&gt;=DATE(YEAR(P1185),MONTH(P1185),1), SUMIFS($K:$K, $C:$C, C1185, $P:$P, "&gt;="&amp;DATE(YEAR(P1185),MONTH(P1185),1), $P:$P, "&lt;="&amp;EOMONTH(P1185,0))&gt;10), _xlfn.TEXTJOIN(", ", TRUE, _xlfn._xlws.FILTER($R:$R, ($C:$C=C1185) * ($P:$P&gt;=DATE(YEAR(P1185),MONTH(P1185),1)) * ($P:$P&lt;=EOMONTH(P1185,0)))), "")</f>
        <v/>
      </c>
      <c r="Y1185" t="str" cm="1">
        <f t="array" ref="Y1185">IF(AND(P1185&lt;&gt;"", P1185&gt;=DATE(YEAR(P1185),MONTH(P1185),1), SUMIFS($K:$K, $C:$C, C1185, $P:$P, "&gt;="&amp;DATE(YEAR(P1185),MONTH(P1185),1), $P:$P, "&lt;="&amp;EOMONTH(P1185,0))&gt;10), _xlfn.TEXTJOIN(", ", TRUE, _xlfn._xlws.FILTER($S:$S, ($C:$C=C1185) * ($P:$P&gt;=DATE(YEAR(P1185),MONTH(P1185),1)) * ($P:$P&lt;=EOMONTH(P1185,0)))), "")</f>
        <v/>
      </c>
    </row>
    <row r="1186" spans="1:25" x14ac:dyDescent="0.25">
      <c r="A1186" s="83">
        <v>1179</v>
      </c>
      <c r="B1186" s="93" t="str">
        <f>_xlfn.XLOOKUP(D1186,[1]!Data[CEDULA],[1]!Data[EMPRESA],"No Existe",0,1)</f>
        <v>TEMPOACTIVA</v>
      </c>
      <c r="C1186" s="183" t="str">
        <f>_xlfn.XLOOKUP(D1186,[1]!Data[CEDULA],[1]!Data[Nombre Completo],"No Existe",0,1)</f>
        <v>JUAN JOSE MOLINA JIMENEZ</v>
      </c>
      <c r="D1186" s="164">
        <v>1001827134</v>
      </c>
      <c r="E1186" s="141">
        <f>IFERROR(_xlfn.NUMBERVALUE(Data[[#This Row],[CEDULA ]],",","."),_xlfn.NUMBERVALUE(Data[[#This Row],[CEDULA ]],".",","))</f>
        <v>1001827134</v>
      </c>
      <c r="F1186" s="111" t="str">
        <f>_xlfn.XLOOKUP(E1186,[1]!Data[CEDULA],[1]!Data[CARGO],"No Existe",0,1)</f>
        <v>SUPERNUMERARIO(A)</v>
      </c>
      <c r="G1186" s="111" t="str">
        <f>_xlfn.XLOOKUP(E1186,[1]!Data[CEDULA],[1]!Data[EMPRESA DONDE PRESTA SERVICIO],"No Existe",0,1)</f>
        <v>COMFAMILIAR ATLANTICO</v>
      </c>
      <c r="H1186" s="112" t="str">
        <f>_xlfn.XLOOKUP(E1186,[1]!Data[CEDULA],[1]!Data[UBICACIÓN],"No Existe",0,1)</f>
        <v>CENTRO RECREACIONAL TURIPANA</v>
      </c>
      <c r="I1186" s="111" t="s">
        <v>25912</v>
      </c>
      <c r="J1186" s="111" t="str">
        <f>UPPER(TEXT(Data[[#This Row],[F. INICIO]],"mmmm"))</f>
        <v>JULIO</v>
      </c>
      <c r="K1186" s="111">
        <v>2</v>
      </c>
      <c r="L1186" s="111" t="s">
        <v>5</v>
      </c>
      <c r="M1186" s="111" t="s">
        <v>25630</v>
      </c>
      <c r="N1186" s="141" t="str">
        <f>_xlfn.XLOOKUP(D1186,[1]!Data[CEDULA],[1]!Data[EPS/SURA],"No Existe",0,1)</f>
        <v>SALUD TOTAL</v>
      </c>
      <c r="O1186" s="96">
        <f>YEAR(Data[[#This Row],[F. INICIO]])</f>
        <v>2025</v>
      </c>
      <c r="P1186" s="114">
        <v>45839</v>
      </c>
      <c r="Q1186" s="114">
        <v>45840</v>
      </c>
      <c r="R1186" s="111" t="s">
        <v>8926</v>
      </c>
      <c r="S1186" s="99" t="str">
        <f>IF(Data[[#This Row],[TIPO DE INCAPACIDAD]]="LICENCIA DE PATERNIDAD","Licencia de paternidad",IF(Data[[#This Row],[TIPO DE INCAPACIDAD]]="LICENCIA DE LUTO","Licencia de Luto",_xlfn.IFNA(VLOOKUP(R1186,'CIE-10 PARA RIPS'!$A$6:B14351,2,0),"No especificado")))</f>
        <v>Amigdalitis aguda, no especificada</v>
      </c>
      <c r="T1186" t="str">
        <f>IF(P1186&lt;&gt;"", IF(P1186&gt;0, IF(P1186&lt;=DATE(YEAR(P1186),MONTH(P1186),DAY(P1186)), IF(P1186&gt;=DATE(YEAR(P1186),MONTH(P1186),1), IF(K1186&gt;10, C1186, IF(SUMIFS($K:$K, $C:$C, C1186, $P:$P, "&gt;="&amp;DATE(YEAR(P1186),MONTH(P1186),1), $P:$P, "&lt;="&amp;EOMONTH(P1186,0))&gt;10, C1186, "")), ""))), "")</f>
        <v/>
      </c>
      <c r="U1186" t="str">
        <f>IF(AND(P1186&lt;&gt;"", P1186&gt;=DATE(YEAR(P1186),MONTH(P1186),1), SUMIFS($K:$K, $C:$C, C1186, $P:$P, "&gt;="&amp;DATE(YEAR(P1186),MONTH(P1186),1), $P:$P, "&lt;="&amp;EOMONTH(P1186,0))&gt;10), K1186, "")</f>
        <v/>
      </c>
      <c r="V1186" t="str">
        <f>IF(AND(P1186&lt;&gt;"", P1186&gt;=DATE(YEAR(P1186),MONTH(P1186),1), SUMIFS($K:$K, $C:$C, C1186, $P:$P, "&gt;="&amp;DATE(YEAR(P1186),MONTH(P1186),1), $P:$P, "&lt;="&amp;EOMONTH(P1186,0))&gt;10), YEAR(P1186), "")</f>
        <v/>
      </c>
      <c r="W1186" t="str">
        <f>IF(AND(P1186&lt;&gt;"", P1186&gt;=DATE(YEAR(P1186),MONTH(P1186),1), SUMIFS($K:$K, $C:$C, C1186, $P:$P, "&gt;="&amp;DATE(YEAR(P1186),MONTH(P1186),1), $P:$P, "&lt;="&amp;EOMONTH(P1186,0))&gt;10), TEXT(P1186, "MMMM"), "")</f>
        <v/>
      </c>
      <c r="X1186" t="str" cm="1">
        <f t="array" ref="X1186">IF(AND(P1186&lt;&gt;"", P1186&gt;=DATE(YEAR(P1186),MONTH(P1186),1), SUMIFS($K:$K, $C:$C, C1186, $P:$P, "&gt;="&amp;DATE(YEAR(P1186),MONTH(P1186),1), $P:$P, "&lt;="&amp;EOMONTH(P1186,0))&gt;10), _xlfn.TEXTJOIN(", ", TRUE, _xlfn._xlws.FILTER($R:$R, ($C:$C=C1186) * ($P:$P&gt;=DATE(YEAR(P1186),MONTH(P1186),1)) * ($P:$P&lt;=EOMONTH(P1186,0)))), "")</f>
        <v/>
      </c>
      <c r="Y1186" t="str" cm="1">
        <f t="array" ref="Y1186">IF(AND(P1186&lt;&gt;"", P1186&gt;=DATE(YEAR(P1186),MONTH(P1186),1), SUMIFS($K:$K, $C:$C, C1186, $P:$P, "&gt;="&amp;DATE(YEAR(P1186),MONTH(P1186),1), $P:$P, "&lt;="&amp;EOMONTH(P1186,0))&gt;10), _xlfn.TEXTJOIN(", ", TRUE, _xlfn._xlws.FILTER($S:$S, ($C:$C=C1186) * ($P:$P&gt;=DATE(YEAR(P1186),MONTH(P1186),1)) * ($P:$P&lt;=EOMONTH(P1186,0)))), "")</f>
        <v/>
      </c>
    </row>
    <row r="1187" spans="1:25" x14ac:dyDescent="0.25">
      <c r="A1187" s="83">
        <v>1180</v>
      </c>
      <c r="B1187" s="93" t="str">
        <f>_xlfn.XLOOKUP(D1187,[1]!Data[CEDULA],[1]!Data[EMPRESA],"No Existe",0,1)</f>
        <v>TEMPOACTIVA</v>
      </c>
      <c r="C1187" s="183" t="str">
        <f>_xlfn.XLOOKUP(D1187,[1]!Data[CEDULA],[1]!Data[Nombre Completo],"No Existe",0,1)</f>
        <v>ALVARO RAFAEL ECHEVERRIA ESCORCIA</v>
      </c>
      <c r="D1187" s="164">
        <v>1007129234</v>
      </c>
      <c r="E1187" s="141">
        <f>IFERROR(_xlfn.NUMBERVALUE(Data[[#This Row],[CEDULA ]],",","."),_xlfn.NUMBERVALUE(Data[[#This Row],[CEDULA ]],".",","))</f>
        <v>1007129234</v>
      </c>
      <c r="F1187" s="111" t="str">
        <f>_xlfn.XLOOKUP(E1187,[1]!Data[CEDULA],[1]!Data[CARGO],"No Existe",0,1)</f>
        <v>SUPERNUMERARIO(A)</v>
      </c>
      <c r="G1187" s="111" t="str">
        <f>_xlfn.XLOOKUP(E1187,[1]!Data[CEDULA],[1]!Data[EMPRESA DONDE PRESTA SERVICIO],"No Existe",0,1)</f>
        <v>COMFAMILIAR ATLANTICO</v>
      </c>
      <c r="H1187" s="112" t="str">
        <f>_xlfn.XLOOKUP(E1187,[1]!Data[CEDULA],[1]!Data[UBICACIÓN],"No Existe",0,1)</f>
        <v>CENTRO RECREACIONAL TURIPANA</v>
      </c>
      <c r="I1187" s="111" t="s">
        <v>25912</v>
      </c>
      <c r="J1187" s="111" t="str">
        <f>UPPER(TEXT(Data[[#This Row],[F. INICIO]],"mmmm"))</f>
        <v>JULIO</v>
      </c>
      <c r="K1187" s="111">
        <f>Data[[#This Row],[F. FIN]]-Data[[#This Row],[F. INICIO]]+1</f>
        <v>2</v>
      </c>
      <c r="L1187" s="111" t="s">
        <v>5</v>
      </c>
      <c r="M1187" s="111" t="s">
        <v>25630</v>
      </c>
      <c r="N1187" s="141" t="str">
        <f>_xlfn.XLOOKUP(D1187,[1]!Data[CEDULA],[1]!Data[EPS/SURA],"No Existe",0,1)</f>
        <v>COOSALUD</v>
      </c>
      <c r="O1187" s="96">
        <f>YEAR(Data[[#This Row],[F. INICIO]])</f>
        <v>2025</v>
      </c>
      <c r="P1187" s="114">
        <v>45840</v>
      </c>
      <c r="Q1187" s="114">
        <v>45841</v>
      </c>
      <c r="R1187" s="111" t="s">
        <v>2166</v>
      </c>
      <c r="S1187" s="99" t="str">
        <f>IF(Data[[#This Row],[TIPO DE INCAPACIDAD]]="LICENCIA DE PATERNIDAD","Licencia de paternidad",IF(Data[[#This Row],[TIPO DE INCAPACIDAD]]="LICENCIA DE LUTO","Licencia de Luto",_xlfn.IFNA(VLOOKUP(R1187,'CIE-10 PARA RIPS'!$A$6:B14352,2,0),"No especificado")))</f>
        <v>Contacto traumatico con avispones, avispas y abejas, otro lugar especificado</v>
      </c>
      <c r="T1187" t="str">
        <f>IF(P1187&lt;&gt;"", IF(P1187&gt;0, IF(P1187&lt;=DATE(YEAR(P1187),MONTH(P1187),DAY(P1187)), IF(P1187&gt;=DATE(YEAR(P1187),MONTH(P1187),1), IF(K1187&gt;10, C1187, IF(SUMIFS($K:$K, $C:$C, C1187, $P:$P, "&gt;="&amp;DATE(YEAR(P1187),MONTH(P1187),1), $P:$P, "&lt;="&amp;EOMONTH(P1187,0))&gt;10, C1187, "")), ""))), "")</f>
        <v/>
      </c>
      <c r="U1187" t="str">
        <f>IF(AND(P1187&lt;&gt;"", P1187&gt;=DATE(YEAR(P1187),MONTH(P1187),1), SUMIFS($K:$K, $C:$C, C1187, $P:$P, "&gt;="&amp;DATE(YEAR(P1187),MONTH(P1187),1), $P:$P, "&lt;="&amp;EOMONTH(P1187,0))&gt;10), K1187, "")</f>
        <v/>
      </c>
      <c r="V1187" t="str">
        <f>IF(AND(P1187&lt;&gt;"", P1187&gt;=DATE(YEAR(P1187),MONTH(P1187),1), SUMIFS($K:$K, $C:$C, C1187, $P:$P, "&gt;="&amp;DATE(YEAR(P1187),MONTH(P1187),1), $P:$P, "&lt;="&amp;EOMONTH(P1187,0))&gt;10), YEAR(P1187), "")</f>
        <v/>
      </c>
      <c r="W1187" t="str">
        <f>IF(AND(P1187&lt;&gt;"", P1187&gt;=DATE(YEAR(P1187),MONTH(P1187),1), SUMIFS($K:$K, $C:$C, C1187, $P:$P, "&gt;="&amp;DATE(YEAR(P1187),MONTH(P1187),1), $P:$P, "&lt;="&amp;EOMONTH(P1187,0))&gt;10), TEXT(P1187, "MMMM"), "")</f>
        <v/>
      </c>
      <c r="X1187" t="str" cm="1">
        <f t="array" ref="X1187">IF(AND(P1187&lt;&gt;"", P1187&gt;=DATE(YEAR(P1187),MONTH(P1187),1), SUMIFS($K:$K, $C:$C, C1187, $P:$P, "&gt;="&amp;DATE(YEAR(P1187),MONTH(P1187),1), $P:$P, "&lt;="&amp;EOMONTH(P1187,0))&gt;10), _xlfn.TEXTJOIN(", ", TRUE, _xlfn._xlws.FILTER($R:$R, ($C:$C=C1187) * ($P:$P&gt;=DATE(YEAR(P1187),MONTH(P1187),1)) * ($P:$P&lt;=EOMONTH(P1187,0)))), "")</f>
        <v/>
      </c>
      <c r="Y1187" t="str" cm="1">
        <f t="array" ref="Y1187">IF(AND(P1187&lt;&gt;"", P1187&gt;=DATE(YEAR(P1187),MONTH(P1187),1), SUMIFS($K:$K, $C:$C, C1187, $P:$P, "&gt;="&amp;DATE(YEAR(P1187),MONTH(P1187),1), $P:$P, "&lt;="&amp;EOMONTH(P1187,0))&gt;10), _xlfn.TEXTJOIN(", ", TRUE, _xlfn._xlws.FILTER($S:$S, ($C:$C=C1187) * ($P:$P&gt;=DATE(YEAR(P1187),MONTH(P1187),1)) * ($P:$P&lt;=EOMONTH(P1187,0)))), "")</f>
        <v/>
      </c>
    </row>
    <row r="1188" spans="1:25" x14ac:dyDescent="0.25">
      <c r="A1188" s="83">
        <v>1181</v>
      </c>
      <c r="B1188" s="93" t="str">
        <f>_xlfn.XLOOKUP(D1188,[1]!Data[CEDULA],[1]!Data[EMPRESA],"No Existe",0,1)</f>
        <v>TEMPOACTIVA</v>
      </c>
      <c r="C1188" s="183" t="str">
        <f>_xlfn.XLOOKUP(D1188,[1]!Data[CEDULA],[1]!Data[Nombre Completo],"No Existe",0,1)</f>
        <v>HUBALDO ENRIQUE MOLINARES LARA</v>
      </c>
      <c r="D1188" s="164">
        <v>72122592</v>
      </c>
      <c r="E1188" s="141">
        <f>IFERROR(_xlfn.NUMBERVALUE(Data[[#This Row],[CEDULA ]],",","."),_xlfn.NUMBERVALUE(Data[[#This Row],[CEDULA ]],".",","))</f>
        <v>72122592</v>
      </c>
      <c r="F1188" s="111" t="str">
        <f>_xlfn.XLOOKUP(E1188,[1]!Data[CEDULA],[1]!Data[CARGO],"No Existe",0,1)</f>
        <v>AYUDANTE COCINA</v>
      </c>
      <c r="G1188" s="111" t="str">
        <f>_xlfn.XLOOKUP(E1188,[1]!Data[CEDULA],[1]!Data[EMPRESA DONDE PRESTA SERVICIO],"No Existe",0,1)</f>
        <v>COMFAMILIAR ATLANTICO</v>
      </c>
      <c r="H1188" s="112" t="str">
        <f>_xlfn.XLOOKUP(E1188,[1]!Data[CEDULA],[1]!Data[UBICACIÓN],"No Existe",0,1)</f>
        <v>CENTRO RECREACIONAL TURIPANA</v>
      </c>
      <c r="I1188" s="111" t="s">
        <v>25912</v>
      </c>
      <c r="J1188" s="111" t="str">
        <f>UPPER(TEXT(Data[[#This Row],[F. INICIO]],"mmmm"))</f>
        <v>JULIO</v>
      </c>
      <c r="K1188" s="111">
        <f>Data[[#This Row],[F. FIN]]-Data[[#This Row],[F. INICIO]]+1</f>
        <v>2</v>
      </c>
      <c r="L1188" s="111" t="s">
        <v>5</v>
      </c>
      <c r="M1188" s="111" t="s">
        <v>25630</v>
      </c>
      <c r="N1188" s="141" t="str">
        <f>_xlfn.XLOOKUP(D1188,[1]!Data[CEDULA],[1]!Data[EPS/SURA],"No Existe",0,1)</f>
        <v>SALUD TOTAL</v>
      </c>
      <c r="O1188" s="96">
        <f>YEAR(Data[[#This Row],[F. INICIO]])</f>
        <v>2025</v>
      </c>
      <c r="P1188" s="114">
        <v>45845</v>
      </c>
      <c r="Q1188" s="114">
        <v>45846</v>
      </c>
      <c r="R1188" s="111" t="s">
        <v>8647</v>
      </c>
      <c r="S1188" s="99" t="str">
        <f>IF(Data[[#This Row],[TIPO DE INCAPACIDAD]]="LICENCIA DE PATERNIDAD","Licencia de paternidad",IF(Data[[#This Row],[TIPO DE INCAPACIDAD]]="LICENCIA DE LUTO","Licencia de Luto",_xlfn.IFNA(VLOOKUP(R1188,'CIE-10 PARA RIPS'!$A$6:B14353,2,0),"No especificado")))</f>
        <v>Raiz dental retenida</v>
      </c>
      <c r="T1188" t="str">
        <f>IF(P1188&lt;&gt;"", IF(P1188&gt;0, IF(P1188&lt;=DATE(YEAR(P1188),MONTH(P1188),DAY(P1188)), IF(P1188&gt;=DATE(YEAR(P1188),MONTH(P1188),1), IF(K1188&gt;10, C1188, IF(SUMIFS($K:$K, $C:$C, C1188, $P:$P, "&gt;="&amp;DATE(YEAR(P1188),MONTH(P1188),1), $P:$P, "&lt;="&amp;EOMONTH(P1188,0))&gt;10, C1188, "")), ""))), "")</f>
        <v/>
      </c>
      <c r="U1188" t="str">
        <f>IF(AND(P1188&lt;&gt;"", P1188&gt;=DATE(YEAR(P1188),MONTH(P1188),1), SUMIFS($K:$K, $C:$C, C1188, $P:$P, "&gt;="&amp;DATE(YEAR(P1188),MONTH(P1188),1), $P:$P, "&lt;="&amp;EOMONTH(P1188,0))&gt;10), K1188, "")</f>
        <v/>
      </c>
      <c r="V1188" t="str">
        <f>IF(AND(P1188&lt;&gt;"", P1188&gt;=DATE(YEAR(P1188),MONTH(P1188),1), SUMIFS($K:$K, $C:$C, C1188, $P:$P, "&gt;="&amp;DATE(YEAR(P1188),MONTH(P1188),1), $P:$P, "&lt;="&amp;EOMONTH(P1188,0))&gt;10), YEAR(P1188), "")</f>
        <v/>
      </c>
      <c r="W1188" t="str">
        <f>IF(AND(P1188&lt;&gt;"", P1188&gt;=DATE(YEAR(P1188),MONTH(P1188),1), SUMIFS($K:$K, $C:$C, C1188, $P:$P, "&gt;="&amp;DATE(YEAR(P1188),MONTH(P1188),1), $P:$P, "&lt;="&amp;EOMONTH(P1188,0))&gt;10), TEXT(P1188, "MMMM"), "")</f>
        <v/>
      </c>
      <c r="X1188" t="str" cm="1">
        <f t="array" ref="X1188">IF(AND(P1188&lt;&gt;"", P1188&gt;=DATE(YEAR(P1188),MONTH(P1188),1), SUMIFS($K:$K, $C:$C, C1188, $P:$P, "&gt;="&amp;DATE(YEAR(P1188),MONTH(P1188),1), $P:$P, "&lt;="&amp;EOMONTH(P1188,0))&gt;10), _xlfn.TEXTJOIN(", ", TRUE, _xlfn._xlws.FILTER($R:$R, ($C:$C=C1188) * ($P:$P&gt;=DATE(YEAR(P1188),MONTH(P1188),1)) * ($P:$P&lt;=EOMONTH(P1188,0)))), "")</f>
        <v/>
      </c>
      <c r="Y1188" t="str" cm="1">
        <f t="array" ref="Y1188">IF(AND(P1188&lt;&gt;"", P1188&gt;=DATE(YEAR(P1188),MONTH(P1188),1), SUMIFS($K:$K, $C:$C, C1188, $P:$P, "&gt;="&amp;DATE(YEAR(P1188),MONTH(P1188),1), $P:$P, "&lt;="&amp;EOMONTH(P1188,0))&gt;10), _xlfn.TEXTJOIN(", ", TRUE, _xlfn._xlws.FILTER($S:$S, ($C:$C=C1188) * ($P:$P&gt;=DATE(YEAR(P1188),MONTH(P1188),1)) * ($P:$P&lt;=EOMONTH(P1188,0)))), "")</f>
        <v/>
      </c>
    </row>
    <row r="1189" spans="1:25" x14ac:dyDescent="0.25">
      <c r="A1189" s="83">
        <v>1182</v>
      </c>
      <c r="B1189" s="93" t="str">
        <f>_xlfn.XLOOKUP(D1189,[1]!Data[CEDULA],[1]!Data[EMPRESA],"No Existe",0,1)</f>
        <v>TEMPOACTIVA</v>
      </c>
      <c r="C1189" s="183" t="str">
        <f>_xlfn.XLOOKUP(D1189,[1]!Data[CEDULA],[1]!Data[Nombre Completo],"No Existe",0,1)</f>
        <v>HILARY ANDREA MARIOTA CHAMORRO</v>
      </c>
      <c r="D1189" s="164">
        <v>1043127753</v>
      </c>
      <c r="E1189" s="141">
        <f>IFERROR(_xlfn.NUMBERVALUE(Data[[#This Row],[CEDULA ]],",","."),_xlfn.NUMBERVALUE(Data[[#This Row],[CEDULA ]],".",","))</f>
        <v>1043127753</v>
      </c>
      <c r="F1189" s="111" t="str">
        <f>_xlfn.XLOOKUP(E1189,[1]!Data[CEDULA],[1]!Data[CARGO],"No Existe",0,1)</f>
        <v>SUPERNUMERARIO(A)</v>
      </c>
      <c r="G1189" s="111" t="str">
        <f>_xlfn.XLOOKUP(E1189,[1]!Data[CEDULA],[1]!Data[EMPRESA DONDE PRESTA SERVICIO],"No Existe",0,1)</f>
        <v>COMFAMILIAR ATLANTICO</v>
      </c>
      <c r="H1189" s="112" t="str">
        <f>_xlfn.XLOOKUP(E1189,[1]!Data[CEDULA],[1]!Data[UBICACIÓN],"No Existe",0,1)</f>
        <v>SEDE CARIBE</v>
      </c>
      <c r="I1189" s="111" t="s">
        <v>25911</v>
      </c>
      <c r="J1189" s="111" t="str">
        <f>UPPER(TEXT(Data[[#This Row],[F. INICIO]],"mmmm"))</f>
        <v>JUNIO</v>
      </c>
      <c r="K1189" s="111">
        <f>Data[[#This Row],[F. FIN]]-Data[[#This Row],[F. INICIO]]+1</f>
        <v>4</v>
      </c>
      <c r="L1189" s="111" t="s">
        <v>5</v>
      </c>
      <c r="M1189" s="111" t="s">
        <v>25630</v>
      </c>
      <c r="N1189" s="141" t="str">
        <f>_xlfn.XLOOKUP(D1189,[1]!Data[CEDULA],[1]!Data[EPS/SURA],"No Existe",0,1)</f>
        <v>COOSALUD</v>
      </c>
      <c r="O1189" s="96">
        <f>YEAR(Data[[#This Row],[F. INICIO]])</f>
        <v>2025</v>
      </c>
      <c r="P1189" s="114">
        <v>45821</v>
      </c>
      <c r="Q1189" s="114">
        <v>45824</v>
      </c>
      <c r="R1189" s="111" t="s">
        <v>8120</v>
      </c>
      <c r="S1189" s="99" t="str">
        <f>IF(Data[[#This Row],[TIPO DE INCAPACIDAD]]="LICENCIA DE PATERNIDAD","Licencia de paternidad",IF(Data[[#This Row],[TIPO DE INCAPACIDAD]]="LICENCIA DE LUTO","Licencia de Luto",_xlfn.IFNA(VLOOKUP(R1189,'CIE-10 PARA RIPS'!$A$6:B14354,2,0),"No especificado")))</f>
        <v>Una encarnada</v>
      </c>
      <c r="T1189" t="str">
        <f>IF(P1189&lt;&gt;"", IF(P1189&gt;0, IF(P1189&lt;=DATE(YEAR(P1189),MONTH(P1189),DAY(P1189)), IF(P1189&gt;=DATE(YEAR(P1189),MONTH(P1189),1), IF(K1189&gt;10, C1189, IF(SUMIFS($K:$K, $C:$C, C1189, $P:$P, "&gt;="&amp;DATE(YEAR(P1189),MONTH(P1189),1), $P:$P, "&lt;="&amp;EOMONTH(P1189,0))&gt;10, C1189, "")), ""))), "")</f>
        <v/>
      </c>
      <c r="U1189" t="str">
        <f>IF(AND(P1189&lt;&gt;"", P1189&gt;=DATE(YEAR(P1189),MONTH(P1189),1), SUMIFS($K:$K, $C:$C, C1189, $P:$P, "&gt;="&amp;DATE(YEAR(P1189),MONTH(P1189),1), $P:$P, "&lt;="&amp;EOMONTH(P1189,0))&gt;10), K1189, "")</f>
        <v/>
      </c>
      <c r="V1189" t="str">
        <f>IF(AND(P1189&lt;&gt;"", P1189&gt;=DATE(YEAR(P1189),MONTH(P1189),1), SUMIFS($K:$K, $C:$C, C1189, $P:$P, "&gt;="&amp;DATE(YEAR(P1189),MONTH(P1189),1), $P:$P, "&lt;="&amp;EOMONTH(P1189,0))&gt;10), YEAR(P1189), "")</f>
        <v/>
      </c>
      <c r="W1189" t="str">
        <f>IF(AND(P1189&lt;&gt;"", P1189&gt;=DATE(YEAR(P1189),MONTH(P1189),1), SUMIFS($K:$K, $C:$C, C1189, $P:$P, "&gt;="&amp;DATE(YEAR(P1189),MONTH(P1189),1), $P:$P, "&lt;="&amp;EOMONTH(P1189,0))&gt;10), TEXT(P1189, "MMMM"), "")</f>
        <v/>
      </c>
      <c r="X1189" t="str" cm="1">
        <f t="array" ref="X1189">IF(AND(P1189&lt;&gt;"", P1189&gt;=DATE(YEAR(P1189),MONTH(P1189),1), SUMIFS($K:$K, $C:$C, C1189, $P:$P, "&gt;="&amp;DATE(YEAR(P1189),MONTH(P1189),1), $P:$P, "&lt;="&amp;EOMONTH(P1189,0))&gt;10), _xlfn.TEXTJOIN(", ", TRUE, _xlfn._xlws.FILTER($R:$R, ($C:$C=C1189) * ($P:$P&gt;=DATE(YEAR(P1189),MONTH(P1189),1)) * ($P:$P&lt;=EOMONTH(P1189,0)))), "")</f>
        <v/>
      </c>
      <c r="Y1189" t="str" cm="1">
        <f t="array" ref="Y1189">IF(AND(P1189&lt;&gt;"", P1189&gt;=DATE(YEAR(P1189),MONTH(P1189),1), SUMIFS($K:$K, $C:$C, C1189, $P:$P, "&gt;="&amp;DATE(YEAR(P1189),MONTH(P1189),1), $P:$P, "&lt;="&amp;EOMONTH(P1189,0))&gt;10), _xlfn.TEXTJOIN(", ", TRUE, _xlfn._xlws.FILTER($S:$S, ($C:$C=C1189) * ($P:$P&gt;=DATE(YEAR(P1189),MONTH(P1189),1)) * ($P:$P&lt;=EOMONTH(P1189,0)))), "")</f>
        <v/>
      </c>
    </row>
    <row r="1190" spans="1:25" x14ac:dyDescent="0.25">
      <c r="A1190" s="83">
        <v>1183</v>
      </c>
      <c r="B1190" s="93" t="str">
        <f>_xlfn.XLOOKUP(D1190,[1]!Data[CEDULA],[1]!Data[EMPRESA],"No Existe",0,1)</f>
        <v>TEMPOACTIVA</v>
      </c>
      <c r="C1190" s="183" t="str">
        <f>_xlfn.XLOOKUP(D1190,[1]!Data[CEDULA],[1]!Data[Nombre Completo],"No Existe",0,1)</f>
        <v>HILARY ANDREA MARIOTA CHAMORRO</v>
      </c>
      <c r="D1190" s="164">
        <v>1043127753</v>
      </c>
      <c r="E1190" s="141">
        <f>IFERROR(_xlfn.NUMBERVALUE(Data[[#This Row],[CEDULA ]],",","."),_xlfn.NUMBERVALUE(Data[[#This Row],[CEDULA ]],".",","))</f>
        <v>1043127753</v>
      </c>
      <c r="F1190" s="111" t="str">
        <f>_xlfn.XLOOKUP(E1190,[1]!Data[CEDULA],[1]!Data[CARGO],"No Existe",0,1)</f>
        <v>SUPERNUMERARIO(A)</v>
      </c>
      <c r="G1190" s="111" t="str">
        <f>_xlfn.XLOOKUP(E1190,[1]!Data[CEDULA],[1]!Data[EMPRESA DONDE PRESTA SERVICIO],"No Existe",0,1)</f>
        <v>COMFAMILIAR ATLANTICO</v>
      </c>
      <c r="H1190" s="112" t="str">
        <f>_xlfn.XLOOKUP(E1190,[1]!Data[CEDULA],[1]!Data[UBICACIÓN],"No Existe",0,1)</f>
        <v>SEDE CARIBE</v>
      </c>
      <c r="I1190" s="111" t="s">
        <v>25911</v>
      </c>
      <c r="J1190" s="111" t="str">
        <f>UPPER(TEXT(Data[[#This Row],[F. INICIO]],"mmmm"))</f>
        <v>JUNIO</v>
      </c>
      <c r="K1190" s="111">
        <f>Data[[#This Row],[F. FIN]]-Data[[#This Row],[F. INICIO]]+1</f>
        <v>2</v>
      </c>
      <c r="L1190" s="111" t="s">
        <v>5</v>
      </c>
      <c r="M1190" s="111" t="s">
        <v>25630</v>
      </c>
      <c r="N1190" s="141" t="str">
        <f>_xlfn.XLOOKUP(D1190,[1]!Data[CEDULA],[1]!Data[EPS/SURA],"No Existe",0,1)</f>
        <v>COOSALUD</v>
      </c>
      <c r="O1190" s="96">
        <f>YEAR(Data[[#This Row],[F. INICIO]])</f>
        <v>2025</v>
      </c>
      <c r="P1190" s="114">
        <v>45825</v>
      </c>
      <c r="Q1190" s="114">
        <v>45826</v>
      </c>
      <c r="R1190" s="111" t="s">
        <v>71</v>
      </c>
      <c r="S1190" s="99" t="str">
        <f>IF(Data[[#This Row],[TIPO DE INCAPACIDAD]]="LICENCIA DE PATERNIDAD","Licencia de paternidad",IF(Data[[#This Row],[TIPO DE INCAPACIDAD]]="LICENCIA DE LUTO","Licencia de Luto",_xlfn.IFNA(VLOOKUP(R1190,'CIE-10 PARA RIPS'!$A$6:B14355,2,0),"No especificado")))</f>
        <v>Cefalea</v>
      </c>
      <c r="T1190" t="str">
        <f>IF(P1190&lt;&gt;"", IF(P1190&gt;0, IF(P1190&lt;=DATE(YEAR(P1190),MONTH(P1190),DAY(P1190)), IF(P1190&gt;=DATE(YEAR(P1190),MONTH(P1190),1), IF(K1190&gt;10, C1190, IF(SUMIFS($K:$K, $C:$C, C1190, $P:$P, "&gt;="&amp;DATE(YEAR(P1190),MONTH(P1190),1), $P:$P, "&lt;="&amp;EOMONTH(P1190,0))&gt;10, C1190, "")), ""))), "")</f>
        <v/>
      </c>
      <c r="U1190" t="str">
        <f>IF(AND(P1190&lt;&gt;"", P1190&gt;=DATE(YEAR(P1190),MONTH(P1190),1), SUMIFS($K:$K, $C:$C, C1190, $P:$P, "&gt;="&amp;DATE(YEAR(P1190),MONTH(P1190),1), $P:$P, "&lt;="&amp;EOMONTH(P1190,0))&gt;10), K1190, "")</f>
        <v/>
      </c>
      <c r="V1190" t="str">
        <f>IF(AND(P1190&lt;&gt;"", P1190&gt;=DATE(YEAR(P1190),MONTH(P1190),1), SUMIFS($K:$K, $C:$C, C1190, $P:$P, "&gt;="&amp;DATE(YEAR(P1190),MONTH(P1190),1), $P:$P, "&lt;="&amp;EOMONTH(P1190,0))&gt;10), YEAR(P1190), "")</f>
        <v/>
      </c>
      <c r="W1190" t="str">
        <f>IF(AND(P1190&lt;&gt;"", P1190&gt;=DATE(YEAR(P1190),MONTH(P1190),1), SUMIFS($K:$K, $C:$C, C1190, $P:$P, "&gt;="&amp;DATE(YEAR(P1190),MONTH(P1190),1), $P:$P, "&lt;="&amp;EOMONTH(P1190,0))&gt;10), TEXT(P1190, "MMMM"), "")</f>
        <v/>
      </c>
      <c r="X1190" t="str" cm="1">
        <f t="array" ref="X1190">IF(AND(P1190&lt;&gt;"", P1190&gt;=DATE(YEAR(P1190),MONTH(P1190),1), SUMIFS($K:$K, $C:$C, C1190, $P:$P, "&gt;="&amp;DATE(YEAR(P1190),MONTH(P1190),1), $P:$P, "&lt;="&amp;EOMONTH(P1190,0))&gt;10), _xlfn.TEXTJOIN(", ", TRUE, _xlfn._xlws.FILTER($R:$R, ($C:$C=C1190) * ($P:$P&gt;=DATE(YEAR(P1190),MONTH(P1190),1)) * ($P:$P&lt;=EOMONTH(P1190,0)))), "")</f>
        <v/>
      </c>
      <c r="Y1190" t="str" cm="1">
        <f t="array" ref="Y1190">IF(AND(P1190&lt;&gt;"", P1190&gt;=DATE(YEAR(P1190),MONTH(P1190),1), SUMIFS($K:$K, $C:$C, C1190, $P:$P, "&gt;="&amp;DATE(YEAR(P1190),MONTH(P1190),1), $P:$P, "&lt;="&amp;EOMONTH(P1190,0))&gt;10), _xlfn.TEXTJOIN(", ", TRUE, _xlfn._xlws.FILTER($S:$S, ($C:$C=C1190) * ($P:$P&gt;=DATE(YEAR(P1190),MONTH(P1190),1)) * ($P:$P&lt;=EOMONTH(P1190,0)))), "")</f>
        <v/>
      </c>
    </row>
    <row r="1191" spans="1:25" x14ac:dyDescent="0.25">
      <c r="A1191" s="83">
        <v>1184</v>
      </c>
      <c r="B1191" s="93" t="str">
        <f>_xlfn.XLOOKUP(D1191,[1]!Data[CEDULA],[1]!Data[EMPRESA],"No Existe",0,1)</f>
        <v>TEMPOACTIVA</v>
      </c>
      <c r="C1191" s="183" t="str">
        <f>_xlfn.XLOOKUP(D1191,[1]!Data[CEDULA],[1]!Data[Nombre Completo],"No Existe",0,1)</f>
        <v>HILARY ANDREA MARIOTA CHAMORRO</v>
      </c>
      <c r="D1191" s="164">
        <v>1043127753</v>
      </c>
      <c r="E1191" s="141">
        <f>IFERROR(_xlfn.NUMBERVALUE(Data[[#This Row],[CEDULA ]],",","."),_xlfn.NUMBERVALUE(Data[[#This Row],[CEDULA ]],".",","))</f>
        <v>1043127753</v>
      </c>
      <c r="F1191" s="111" t="str">
        <f>_xlfn.XLOOKUP(E1191,[1]!Data[CEDULA],[1]!Data[CARGO],"No Existe",0,1)</f>
        <v>SUPERNUMERARIO(A)</v>
      </c>
      <c r="G1191" s="111" t="str">
        <f>_xlfn.XLOOKUP(E1191,[1]!Data[CEDULA],[1]!Data[EMPRESA DONDE PRESTA SERVICIO],"No Existe",0,1)</f>
        <v>COMFAMILIAR ATLANTICO</v>
      </c>
      <c r="H1191" s="112" t="str">
        <f>_xlfn.XLOOKUP(E1191,[1]!Data[CEDULA],[1]!Data[UBICACIÓN],"No Existe",0,1)</f>
        <v>SEDE CARIBE</v>
      </c>
      <c r="I1191" s="111" t="s">
        <v>25911</v>
      </c>
      <c r="J1191" s="111" t="str">
        <f>UPPER(TEXT(Data[[#This Row],[F. INICIO]],"mmmm"))</f>
        <v>JUNIO</v>
      </c>
      <c r="K1191" s="111">
        <f>Data[[#This Row],[F. FIN]]-Data[[#This Row],[F. INICIO]]+1</f>
        <v>2</v>
      </c>
      <c r="L1191" s="111" t="s">
        <v>5</v>
      </c>
      <c r="M1191" s="111" t="s">
        <v>25630</v>
      </c>
      <c r="N1191" s="141" t="str">
        <f>_xlfn.XLOOKUP(D1191,[1]!Data[CEDULA],[1]!Data[EPS/SURA],"No Existe",0,1)</f>
        <v>COOSALUD</v>
      </c>
      <c r="O1191" s="96">
        <f>YEAR(Data[[#This Row],[F. INICIO]])</f>
        <v>2025</v>
      </c>
      <c r="P1191" s="114">
        <v>45827</v>
      </c>
      <c r="Q1191" s="114">
        <v>45828</v>
      </c>
      <c r="R1191" s="111" t="s">
        <v>10865</v>
      </c>
      <c r="S1191" s="99" t="str">
        <f>IF(Data[[#This Row],[TIPO DE INCAPACIDAD]]="LICENCIA DE PATERNIDAD","Licencia de paternidad",IF(Data[[#This Row],[TIPO DE INCAPACIDAD]]="LICENCIA DE LUTO","Licencia de Luto",_xlfn.IFNA(VLOOKUP(R1191,'CIE-10 PARA RIPS'!$A$6:B14356,2,0),"No especificado")))</f>
        <v>Otras anemias especificadas</v>
      </c>
      <c r="T1191" t="str">
        <f>IF(P1191&lt;&gt;"", IF(P1191&gt;0, IF(P1191&lt;=DATE(YEAR(P1191),MONTH(P1191),DAY(P1191)), IF(P1191&gt;=DATE(YEAR(P1191),MONTH(P1191),1), IF(K1191&gt;10, C1191, IF(SUMIFS($K:$K, $C:$C, C1191, $P:$P, "&gt;="&amp;DATE(YEAR(P1191),MONTH(P1191),1), $P:$P, "&lt;="&amp;EOMONTH(P1191,0))&gt;10, C1191, "")), ""))), "")</f>
        <v/>
      </c>
      <c r="U1191" t="str">
        <f>IF(AND(P1191&lt;&gt;"", P1191&gt;=DATE(YEAR(P1191),MONTH(P1191),1), SUMIFS($K:$K, $C:$C, C1191, $P:$P, "&gt;="&amp;DATE(YEAR(P1191),MONTH(P1191),1), $P:$P, "&lt;="&amp;EOMONTH(P1191,0))&gt;10), K1191, "")</f>
        <v/>
      </c>
      <c r="V1191" t="str">
        <f>IF(AND(P1191&lt;&gt;"", P1191&gt;=DATE(YEAR(P1191),MONTH(P1191),1), SUMIFS($K:$K, $C:$C, C1191, $P:$P, "&gt;="&amp;DATE(YEAR(P1191),MONTH(P1191),1), $P:$P, "&lt;="&amp;EOMONTH(P1191,0))&gt;10), YEAR(P1191), "")</f>
        <v/>
      </c>
      <c r="W1191" t="str">
        <f>IF(AND(P1191&lt;&gt;"", P1191&gt;=DATE(YEAR(P1191),MONTH(P1191),1), SUMIFS($K:$K, $C:$C, C1191, $P:$P, "&gt;="&amp;DATE(YEAR(P1191),MONTH(P1191),1), $P:$P, "&lt;="&amp;EOMONTH(P1191,0))&gt;10), TEXT(P1191, "MMMM"), "")</f>
        <v/>
      </c>
      <c r="X1191" t="str" cm="1">
        <f t="array" ref="X1191">IF(AND(P1191&lt;&gt;"", P1191&gt;=DATE(YEAR(P1191),MONTH(P1191),1), SUMIFS($K:$K, $C:$C, C1191, $P:$P, "&gt;="&amp;DATE(YEAR(P1191),MONTH(P1191),1), $P:$P, "&lt;="&amp;EOMONTH(P1191,0))&gt;10), _xlfn.TEXTJOIN(", ", TRUE, _xlfn._xlws.FILTER($R:$R, ($C:$C=C1191) * ($P:$P&gt;=DATE(YEAR(P1191),MONTH(P1191),1)) * ($P:$P&lt;=EOMONTH(P1191,0)))), "")</f>
        <v/>
      </c>
      <c r="Y1191" t="str" cm="1">
        <f t="array" ref="Y1191">IF(AND(P1191&lt;&gt;"", P1191&gt;=DATE(YEAR(P1191),MONTH(P1191),1), SUMIFS($K:$K, $C:$C, C1191, $P:$P, "&gt;="&amp;DATE(YEAR(P1191),MONTH(P1191),1), $P:$P, "&lt;="&amp;EOMONTH(P1191,0))&gt;10), _xlfn.TEXTJOIN(", ", TRUE, _xlfn._xlws.FILTER($S:$S, ($C:$C=C1191) * ($P:$P&gt;=DATE(YEAR(P1191),MONTH(P1191),1)) * ($P:$P&lt;=EOMONTH(P1191,0)))), "")</f>
        <v/>
      </c>
    </row>
    <row r="1192" spans="1:25" x14ac:dyDescent="0.25">
      <c r="A1192" s="83">
        <v>1185</v>
      </c>
      <c r="B1192" s="93" t="str">
        <f>_xlfn.XLOOKUP(D1192,[1]!Data[CEDULA],[1]!Data[EMPRESA],"No Existe",0,1)</f>
        <v>TEMPOACTIVA</v>
      </c>
      <c r="C1192" s="183" t="str">
        <f>_xlfn.XLOOKUP(D1192,[1]!Data[CEDULA],[1]!Data[Nombre Completo],"No Existe",0,1)</f>
        <v>ZAMIT  SOLANO MEJIA</v>
      </c>
      <c r="D1192" s="164">
        <v>1048205563</v>
      </c>
      <c r="E1192" s="141">
        <f>IFERROR(_xlfn.NUMBERVALUE(Data[[#This Row],[CEDULA ]],",","."),_xlfn.NUMBERVALUE(Data[[#This Row],[CEDULA ]],".",","))</f>
        <v>1048205563</v>
      </c>
      <c r="F1192" s="111" t="str">
        <f>_xlfn.XLOOKUP(E1192,[1]!Data[CEDULA],[1]!Data[CARGO],"No Existe",0,1)</f>
        <v>AUXILIAR DE PRIMEROS AUXILIOS</v>
      </c>
      <c r="G1192" s="111" t="str">
        <f>_xlfn.XLOOKUP(E1192,[1]!Data[CEDULA],[1]!Data[EMPRESA DONDE PRESTA SERVICIO],"No Existe",0,1)</f>
        <v>COMFAMILIAR ATLANTICO</v>
      </c>
      <c r="H1192" s="112" t="str">
        <f>_xlfn.XLOOKUP(E1192,[1]!Data[CEDULA],[1]!Data[UBICACIÓN],"No Existe",0,1)</f>
        <v>CENTRO RECREACIONAL TURIPANA</v>
      </c>
      <c r="I1192" s="111" t="s">
        <v>25912</v>
      </c>
      <c r="J1192" s="111" t="str">
        <f>UPPER(TEXT(Data[[#This Row],[F. INICIO]],"mmmm"))</f>
        <v>JULIO</v>
      </c>
      <c r="K1192" s="111">
        <f>Data[[#This Row],[F. FIN]]-Data[[#This Row],[F. INICIO]]+1</f>
        <v>3</v>
      </c>
      <c r="L1192" s="111" t="s">
        <v>5</v>
      </c>
      <c r="M1192" s="111" t="s">
        <v>25630</v>
      </c>
      <c r="N1192" s="141" t="str">
        <f>_xlfn.XLOOKUP(D1192,[1]!Data[CEDULA],[1]!Data[EPS/SURA],"No Existe",0,1)</f>
        <v>NUEVA E.P.S.</v>
      </c>
      <c r="O1192" s="96">
        <f>YEAR(Data[[#This Row],[F. INICIO]])</f>
        <v>2025</v>
      </c>
      <c r="P1192" s="114">
        <v>45859</v>
      </c>
      <c r="Q1192" s="114">
        <v>45861</v>
      </c>
      <c r="R1192" s="111" t="s">
        <v>8647</v>
      </c>
      <c r="S1192" s="99" t="str">
        <f>IF(Data[[#This Row],[TIPO DE INCAPACIDAD]]="LICENCIA DE PATERNIDAD","Licencia de paternidad",IF(Data[[#This Row],[TIPO DE INCAPACIDAD]]="LICENCIA DE LUTO","Licencia de Luto",_xlfn.IFNA(VLOOKUP(R1192,'CIE-10 PARA RIPS'!$A$6:B14357,2,0),"No especificado")))</f>
        <v>Raiz dental retenida</v>
      </c>
      <c r="T1192" t="str">
        <f>IF(P1192&lt;&gt;"", IF(P1192&gt;0, IF(P1192&lt;=DATE(YEAR(P1192),MONTH(P1192),DAY(P1192)), IF(P1192&gt;=DATE(YEAR(P1192),MONTH(P1192),1), IF(K1192&gt;10, C1192, IF(SUMIFS($K:$K, $C:$C, C1192, $P:$P, "&gt;="&amp;DATE(YEAR(P1192),MONTH(P1192),1), $P:$P, "&lt;="&amp;EOMONTH(P1192,0))&gt;10, C1192, "")), ""))), "")</f>
        <v/>
      </c>
      <c r="U1192" t="str">
        <f>IF(AND(P1192&lt;&gt;"", P1192&gt;=DATE(YEAR(P1192),MONTH(P1192),1), SUMIFS($K:$K, $C:$C, C1192, $P:$P, "&gt;="&amp;DATE(YEAR(P1192),MONTH(P1192),1), $P:$P, "&lt;="&amp;EOMONTH(P1192,0))&gt;10), K1192, "")</f>
        <v/>
      </c>
      <c r="V1192" t="str">
        <f>IF(AND(P1192&lt;&gt;"", P1192&gt;=DATE(YEAR(P1192),MONTH(P1192),1), SUMIFS($K:$K, $C:$C, C1192, $P:$P, "&gt;="&amp;DATE(YEAR(P1192),MONTH(P1192),1), $P:$P, "&lt;="&amp;EOMONTH(P1192,0))&gt;10), YEAR(P1192), "")</f>
        <v/>
      </c>
      <c r="W1192" t="str">
        <f>IF(AND(P1192&lt;&gt;"", P1192&gt;=DATE(YEAR(P1192),MONTH(P1192),1), SUMIFS($K:$K, $C:$C, C1192, $P:$P, "&gt;="&amp;DATE(YEAR(P1192),MONTH(P1192),1), $P:$P, "&lt;="&amp;EOMONTH(P1192,0))&gt;10), TEXT(P1192, "MMMM"), "")</f>
        <v/>
      </c>
      <c r="X1192" t="str" cm="1">
        <f t="array" ref="X1192">IF(AND(P1192&lt;&gt;"", P1192&gt;=DATE(YEAR(P1192),MONTH(P1192),1), SUMIFS($K:$K, $C:$C, C1192, $P:$P, "&gt;="&amp;DATE(YEAR(P1192),MONTH(P1192),1), $P:$P, "&lt;="&amp;EOMONTH(P1192,0))&gt;10), _xlfn.TEXTJOIN(", ", TRUE, _xlfn._xlws.FILTER($R:$R, ($C:$C=C1192) * ($P:$P&gt;=DATE(YEAR(P1192),MONTH(P1192),1)) * ($P:$P&lt;=EOMONTH(P1192,0)))), "")</f>
        <v/>
      </c>
      <c r="Y1192" t="str" cm="1">
        <f t="array" ref="Y1192">IF(AND(P1192&lt;&gt;"", P1192&gt;=DATE(YEAR(P1192),MONTH(P1192),1), SUMIFS($K:$K, $C:$C, C1192, $P:$P, "&gt;="&amp;DATE(YEAR(P1192),MONTH(P1192),1), $P:$P, "&lt;="&amp;EOMONTH(P1192,0))&gt;10), _xlfn.TEXTJOIN(", ", TRUE, _xlfn._xlws.FILTER($S:$S, ($C:$C=C1192) * ($P:$P&gt;=DATE(YEAR(P1192),MONTH(P1192),1)) * ($P:$P&lt;=EOMONTH(P1192,0)))), "")</f>
        <v/>
      </c>
    </row>
    <row r="1193" spans="1:25" x14ac:dyDescent="0.25">
      <c r="A1193" s="83">
        <v>1186</v>
      </c>
      <c r="B1193" s="93" t="str">
        <f>_xlfn.XLOOKUP(D1193,[1]!Data[CEDULA],[1]!Data[EMPRESA],"No Existe",0,1)</f>
        <v>TEMPOACTIVA</v>
      </c>
      <c r="C1193" s="183" t="str">
        <f>_xlfn.XLOOKUP(D1193,[1]!Data[CEDULA],[1]!Data[Nombre Completo],"No Existe",0,1)</f>
        <v>LEIDY LAURA DUARTE OROZCO</v>
      </c>
      <c r="D1193" s="164">
        <v>1143436832</v>
      </c>
      <c r="E1193" s="141">
        <f>IFERROR(_xlfn.NUMBERVALUE(Data[[#This Row],[CEDULA ]],",","."),_xlfn.NUMBERVALUE(Data[[#This Row],[CEDULA ]],".",","))</f>
        <v>1143436832</v>
      </c>
      <c r="F1193" s="111" t="str">
        <f>_xlfn.XLOOKUP(E1193,[1]!Data[CEDULA],[1]!Data[CARGO],"No Existe",0,1)</f>
        <v>SUPERNUMERARIO(A)</v>
      </c>
      <c r="G1193" s="111" t="str">
        <f>_xlfn.XLOOKUP(E1193,[1]!Data[CEDULA],[1]!Data[EMPRESA DONDE PRESTA SERVICIO],"No Existe",0,1)</f>
        <v>COMFAMILIAR ATLANTICO</v>
      </c>
      <c r="H1193" s="112" t="str">
        <f>_xlfn.XLOOKUP(E1193,[1]!Data[CEDULA],[1]!Data[UBICACIÓN],"No Existe",0,1)</f>
        <v>PROGRAMAS RECREATIVOS</v>
      </c>
      <c r="I1193" s="111" t="s">
        <v>25911</v>
      </c>
      <c r="J1193" s="111" t="str">
        <f>UPPER(TEXT(Data[[#This Row],[F. INICIO]],"mmmm"))</f>
        <v>JULIO</v>
      </c>
      <c r="K1193" s="111">
        <f>Data[[#This Row],[F. FIN]]-Data[[#This Row],[F. INICIO]]+1</f>
        <v>8</v>
      </c>
      <c r="L1193" s="111" t="s">
        <v>5</v>
      </c>
      <c r="M1193" s="111" t="s">
        <v>25630</v>
      </c>
      <c r="N1193" s="141" t="str">
        <f>_xlfn.XLOOKUP(D1193,[1]!Data[CEDULA],[1]!Data[EPS/SURA],"No Existe",0,1)</f>
        <v>MUTUALSER</v>
      </c>
      <c r="O1193" s="96">
        <f>YEAR(Data[[#This Row],[F. INICIO]])</f>
        <v>2025</v>
      </c>
      <c r="P1193" s="114">
        <v>45849</v>
      </c>
      <c r="Q1193" s="114">
        <v>45856</v>
      </c>
      <c r="R1193" s="111" t="s">
        <v>125</v>
      </c>
      <c r="S1193" s="99" t="str">
        <f>IF(Data[[#This Row],[TIPO DE INCAPACIDAD]]="LICENCIA DE PATERNIDAD","Licencia de paternidad",IF(Data[[#This Row],[TIPO DE INCAPACIDAD]]="LICENCIA DE LUTO","Licencia de Luto",_xlfn.IFNA(VLOOKUP(R1193,'CIE-10 PARA RIPS'!$A$6:B14358,2,0),"No especificado")))</f>
        <v>Presencia de dispositivo anticonceptivo (intrauterino)</v>
      </c>
      <c r="T1193" t="str">
        <f>IF(P1193&lt;&gt;"", IF(P1193&gt;0, IF(P1193&lt;=DATE(YEAR(P1193),MONTH(P1193),DAY(P1193)), IF(P1193&gt;=DATE(YEAR(P1193),MONTH(P1193),1), IF(K1193&gt;10, C1193, IF(SUMIFS($K:$K, $C:$C, C1193, $P:$P, "&gt;="&amp;DATE(YEAR(P1193),MONTH(P1193),1), $P:$P, "&lt;="&amp;EOMONTH(P1193,0))&gt;10, C1193, "")), ""))), "")</f>
        <v/>
      </c>
      <c r="U1193" t="str">
        <f>IF(AND(P1193&lt;&gt;"", P1193&gt;=DATE(YEAR(P1193),MONTH(P1193),1), SUMIFS($K:$K, $C:$C, C1193, $P:$P, "&gt;="&amp;DATE(YEAR(P1193),MONTH(P1193),1), $P:$P, "&lt;="&amp;EOMONTH(P1193,0))&gt;10), K1193, "")</f>
        <v/>
      </c>
      <c r="V1193" t="str">
        <f>IF(AND(P1193&lt;&gt;"", P1193&gt;=DATE(YEAR(P1193),MONTH(P1193),1), SUMIFS($K:$K, $C:$C, C1193, $P:$P, "&gt;="&amp;DATE(YEAR(P1193),MONTH(P1193),1), $P:$P, "&lt;="&amp;EOMONTH(P1193,0))&gt;10), YEAR(P1193), "")</f>
        <v/>
      </c>
      <c r="W1193" t="str">
        <f>IF(AND(P1193&lt;&gt;"", P1193&gt;=DATE(YEAR(P1193),MONTH(P1193),1), SUMIFS($K:$K, $C:$C, C1193, $P:$P, "&gt;="&amp;DATE(YEAR(P1193),MONTH(P1193),1), $P:$P, "&lt;="&amp;EOMONTH(P1193,0))&gt;10), TEXT(P1193, "MMMM"), "")</f>
        <v/>
      </c>
      <c r="X1193" t="str" cm="1">
        <f t="array" ref="X1193">IF(AND(P1193&lt;&gt;"", P1193&gt;=DATE(YEAR(P1193),MONTH(P1193),1), SUMIFS($K:$K, $C:$C, C1193, $P:$P, "&gt;="&amp;DATE(YEAR(P1193),MONTH(P1193),1), $P:$P, "&lt;="&amp;EOMONTH(P1193,0))&gt;10), _xlfn.TEXTJOIN(", ", TRUE, _xlfn._xlws.FILTER($R:$R, ($C:$C=C1193) * ($P:$P&gt;=DATE(YEAR(P1193),MONTH(P1193),1)) * ($P:$P&lt;=EOMONTH(P1193,0)))), "")</f>
        <v/>
      </c>
      <c r="Y1193" t="str" cm="1">
        <f t="array" ref="Y1193">IF(AND(P1193&lt;&gt;"", P1193&gt;=DATE(YEAR(P1193),MONTH(P1193),1), SUMIFS($K:$K, $C:$C, C1193, $P:$P, "&gt;="&amp;DATE(YEAR(P1193),MONTH(P1193),1), $P:$P, "&lt;="&amp;EOMONTH(P1193,0))&gt;10), _xlfn.TEXTJOIN(", ", TRUE, _xlfn._xlws.FILTER($S:$S, ($C:$C=C1193) * ($P:$P&gt;=DATE(YEAR(P1193),MONTH(P1193),1)) * ($P:$P&lt;=EOMONTH(P1193,0)))), "")</f>
        <v/>
      </c>
    </row>
    <row r="1194" spans="1:25" x14ac:dyDescent="0.25">
      <c r="A1194" s="83">
        <v>1187</v>
      </c>
      <c r="B1194" s="93" t="str">
        <f>_xlfn.XLOOKUP(D1194,[1]!Data[CEDULA],[1]!Data[EMPRESA],"No Existe",0,1)</f>
        <v>TEMPOACTIVA</v>
      </c>
      <c r="C1194" s="183" t="str">
        <f>_xlfn.XLOOKUP(D1194,[1]!Data[CEDULA],[1]!Data[Nombre Completo],"No Existe",0,1)</f>
        <v>JUAN PABLO HURTADO AMAYA</v>
      </c>
      <c r="D1194" s="164">
        <v>1193411927</v>
      </c>
      <c r="E1194" s="141">
        <f>IFERROR(_xlfn.NUMBERVALUE(Data[[#This Row],[CEDULA ]],",","."),_xlfn.NUMBERVALUE(Data[[#This Row],[CEDULA ]],".",","))</f>
        <v>1193411927</v>
      </c>
      <c r="F1194" s="111" t="str">
        <f>_xlfn.XLOOKUP(E1194,[1]!Data[CEDULA],[1]!Data[CARGO],"No Existe",0,1)</f>
        <v>AYUDANTE COCINA</v>
      </c>
      <c r="G1194" s="111" t="str">
        <f>_xlfn.XLOOKUP(E1194,[1]!Data[CEDULA],[1]!Data[EMPRESA DONDE PRESTA SERVICIO],"No Existe",0,1)</f>
        <v>COMFAMILIAR ATLANTICO</v>
      </c>
      <c r="H1194" s="112" t="str">
        <f>_xlfn.XLOOKUP(E1194,[1]!Data[CEDULA],[1]!Data[UBICACIÓN],"No Existe",0,1)</f>
        <v>SEDE CARIBE MERCADEO</v>
      </c>
      <c r="I1194" s="111" t="s">
        <v>25912</v>
      </c>
      <c r="J1194" s="111" t="str">
        <f>UPPER(TEXT(Data[[#This Row],[F. INICIO]],"mmmm"))</f>
        <v>JULIO</v>
      </c>
      <c r="K1194" s="111">
        <f>Data[[#This Row],[F. FIN]]-Data[[#This Row],[F. INICIO]]+1</f>
        <v>2</v>
      </c>
      <c r="L1194" s="111" t="s">
        <v>5</v>
      </c>
      <c r="M1194" s="111" t="s">
        <v>25630</v>
      </c>
      <c r="N1194" s="141" t="str">
        <f>_xlfn.XLOOKUP(D1194,[1]!Data[CEDULA],[1]!Data[EPS/SURA],"No Existe",0,1)</f>
        <v>EPS/SURA</v>
      </c>
      <c r="O1194" s="96">
        <f>YEAR(Data[[#This Row],[F. INICIO]])</f>
        <v>2025</v>
      </c>
      <c r="P1194" s="114">
        <v>45851</v>
      </c>
      <c r="Q1194" s="114">
        <v>45852</v>
      </c>
      <c r="R1194" s="111" t="s">
        <v>12398</v>
      </c>
      <c r="S1194" s="99" t="str">
        <f>IF(Data[[#This Row],[TIPO DE INCAPACIDAD]]="LICENCIA DE PATERNIDAD","Licencia de paternidad",IF(Data[[#This Row],[TIPO DE INCAPACIDAD]]="LICENCIA DE LUTO","Licencia de Luto",_xlfn.IFNA(VLOOKUP(R1194,'CIE-10 PARA RIPS'!$A$6:B14359,2,0),"No especificado")))</f>
        <v>Infeccion intestinal bacteriana, no especificada</v>
      </c>
      <c r="T1194" t="str">
        <f>IF(P1194&lt;&gt;"", IF(P1194&gt;0, IF(P1194&lt;=DATE(YEAR(P1194),MONTH(P1194),DAY(P1194)), IF(P1194&gt;=DATE(YEAR(P1194),MONTH(P1194),1), IF(K1194&gt;10, C1194, IF(SUMIFS($K:$K, $C:$C, C1194, $P:$P, "&gt;="&amp;DATE(YEAR(P1194),MONTH(P1194),1), $P:$P, "&lt;="&amp;EOMONTH(P1194,0))&gt;10, C1194, "")), ""))), "")</f>
        <v/>
      </c>
      <c r="U1194" t="str">
        <f>IF(AND(P1194&lt;&gt;"", P1194&gt;=DATE(YEAR(P1194),MONTH(P1194),1), SUMIFS($K:$K, $C:$C, C1194, $P:$P, "&gt;="&amp;DATE(YEAR(P1194),MONTH(P1194),1), $P:$P, "&lt;="&amp;EOMONTH(P1194,0))&gt;10), K1194, "")</f>
        <v/>
      </c>
      <c r="V1194" t="str">
        <f>IF(AND(P1194&lt;&gt;"", P1194&gt;=DATE(YEAR(P1194),MONTH(P1194),1), SUMIFS($K:$K, $C:$C, C1194, $P:$P, "&gt;="&amp;DATE(YEAR(P1194),MONTH(P1194),1), $P:$P, "&lt;="&amp;EOMONTH(P1194,0))&gt;10), YEAR(P1194), "")</f>
        <v/>
      </c>
      <c r="W1194" t="str">
        <f>IF(AND(P1194&lt;&gt;"", P1194&gt;=DATE(YEAR(P1194),MONTH(P1194),1), SUMIFS($K:$K, $C:$C, C1194, $P:$P, "&gt;="&amp;DATE(YEAR(P1194),MONTH(P1194),1), $P:$P, "&lt;="&amp;EOMONTH(P1194,0))&gt;10), TEXT(P1194, "MMMM"), "")</f>
        <v/>
      </c>
      <c r="X1194" t="str" cm="1">
        <f t="array" ref="X1194">IF(AND(P1194&lt;&gt;"", P1194&gt;=DATE(YEAR(P1194),MONTH(P1194),1), SUMIFS($K:$K, $C:$C, C1194, $P:$P, "&gt;="&amp;DATE(YEAR(P1194),MONTH(P1194),1), $P:$P, "&lt;="&amp;EOMONTH(P1194,0))&gt;10), _xlfn.TEXTJOIN(", ", TRUE, _xlfn._xlws.FILTER($R:$R, ($C:$C=C1194) * ($P:$P&gt;=DATE(YEAR(P1194),MONTH(P1194),1)) * ($P:$P&lt;=EOMONTH(P1194,0)))), "")</f>
        <v/>
      </c>
      <c r="Y1194" t="str" cm="1">
        <f t="array" ref="Y1194">IF(AND(P1194&lt;&gt;"", P1194&gt;=DATE(YEAR(P1194),MONTH(P1194),1), SUMIFS($K:$K, $C:$C, C1194, $P:$P, "&gt;="&amp;DATE(YEAR(P1194),MONTH(P1194),1), $P:$P, "&lt;="&amp;EOMONTH(P1194,0))&gt;10), _xlfn.TEXTJOIN(", ", TRUE, _xlfn._xlws.FILTER($S:$S, ($C:$C=C1194) * ($P:$P&gt;=DATE(YEAR(P1194),MONTH(P1194),1)) * ($P:$P&lt;=EOMONTH(P1194,0)))), "")</f>
        <v/>
      </c>
    </row>
    <row r="1195" spans="1:25" x14ac:dyDescent="0.25">
      <c r="A1195" s="83">
        <v>1188</v>
      </c>
      <c r="B1195" s="93" t="str">
        <f>_xlfn.XLOOKUP(D1195,[1]!Data[CEDULA],[1]!Data[EMPRESA],"No Existe",0,1)</f>
        <v>TEMPOACTIVA</v>
      </c>
      <c r="C1195" s="183" t="str">
        <f>_xlfn.XLOOKUP(D1195,[1]!Data[CEDULA],[1]!Data[Nombre Completo],"No Existe",0,1)</f>
        <v>SHEYLA PAOLA LOPEZ MURIEL</v>
      </c>
      <c r="D1195" s="164">
        <v>1007235934</v>
      </c>
      <c r="E1195" s="141">
        <f>IFERROR(_xlfn.NUMBERVALUE(Data[[#This Row],[CEDULA ]],",","."),_xlfn.NUMBERVALUE(Data[[#This Row],[CEDULA ]],".",","))</f>
        <v>1007235934</v>
      </c>
      <c r="F1195" s="111" t="str">
        <f>_xlfn.XLOOKUP(E1195,[1]!Data[CEDULA],[1]!Data[CARGO],"No Existe",0,1)</f>
        <v>SUPERNUMERARIO(A)</v>
      </c>
      <c r="G1195" s="111" t="str">
        <f>_xlfn.XLOOKUP(E1195,[1]!Data[CEDULA],[1]!Data[EMPRESA DONDE PRESTA SERVICIO],"No Existe",0,1)</f>
        <v>COMFAMILIAR ATLANTICO</v>
      </c>
      <c r="H1195" s="112" t="str">
        <f>_xlfn.XLOOKUP(E1195,[1]!Data[CEDULA],[1]!Data[UBICACIÓN],"No Existe",0,1)</f>
        <v>SEDE CARIBE</v>
      </c>
      <c r="I1195" s="111" t="s">
        <v>25911</v>
      </c>
      <c r="J1195" s="111" t="str">
        <f>UPPER(TEXT(Data[[#This Row],[F. INICIO]],"mmmm"))</f>
        <v>DICIEMBRE</v>
      </c>
      <c r="K1195" s="111">
        <f>Data[[#This Row],[F. FIN]]-Data[[#This Row],[F. INICIO]]+1</f>
        <v>5</v>
      </c>
      <c r="L1195" s="111" t="s">
        <v>5</v>
      </c>
      <c r="M1195" s="111" t="s">
        <v>25630</v>
      </c>
      <c r="N1195" s="141" t="str">
        <f>_xlfn.XLOOKUP(D1195,[1]!Data[CEDULA],[1]!Data[EPS/SURA],"No Existe",0,1)</f>
        <v>COOSALUD</v>
      </c>
      <c r="O1195" s="96">
        <f>YEAR(Data[[#This Row],[F. INICIO]])</f>
        <v>2024</v>
      </c>
      <c r="P1195" s="114">
        <v>45653</v>
      </c>
      <c r="Q1195" s="114">
        <v>45657</v>
      </c>
      <c r="R1195" s="111" t="s">
        <v>3336</v>
      </c>
      <c r="S1195" s="99" t="str">
        <f>IF(Data[[#This Row],[TIPO DE INCAPACIDAD]]="LICENCIA DE PATERNIDAD","Licencia de paternidad",IF(Data[[#This Row],[TIPO DE INCAPACIDAD]]="LICENCIA DE LUTO","Licencia de Luto",_xlfn.IFNA(VLOOKUP(R1195,'CIE-10 PARA RIPS'!$A$6:B14360,2,0),"No especificado")))</f>
        <v>Persona lesionada en accidente de transito, de vehiculo de motor no especificado</v>
      </c>
      <c r="T1195" t="str">
        <f>IF(P1195&lt;&gt;"", IF(P1195&gt;0, IF(P1195&lt;=DATE(YEAR(P1195),MONTH(P1195),DAY(P1195)), IF(P1195&gt;=DATE(YEAR(P1195),MONTH(P1195),1), IF(K1195&gt;10, C1195, IF(SUMIFS($K:$K, $C:$C, C1195, $P:$P, "&gt;="&amp;DATE(YEAR(P1195),MONTH(P1195),1), $P:$P, "&lt;="&amp;EOMONTH(P1195,0))&gt;10, C1195, "")), ""))), "")</f>
        <v/>
      </c>
      <c r="U1195" t="str">
        <f>IF(AND(P1195&lt;&gt;"", P1195&gt;=DATE(YEAR(P1195),MONTH(P1195),1), SUMIFS($K:$K, $C:$C, C1195, $P:$P, "&gt;="&amp;DATE(YEAR(P1195),MONTH(P1195),1), $P:$P, "&lt;="&amp;EOMONTH(P1195,0))&gt;10), K1195, "")</f>
        <v/>
      </c>
      <c r="V1195" t="str">
        <f>IF(AND(P1195&lt;&gt;"", P1195&gt;=DATE(YEAR(P1195),MONTH(P1195),1), SUMIFS($K:$K, $C:$C, C1195, $P:$P, "&gt;="&amp;DATE(YEAR(P1195),MONTH(P1195),1), $P:$P, "&lt;="&amp;EOMONTH(P1195,0))&gt;10), YEAR(P1195), "")</f>
        <v/>
      </c>
      <c r="W1195" t="str">
        <f>IF(AND(P1195&lt;&gt;"", P1195&gt;=DATE(YEAR(P1195),MONTH(P1195),1), SUMIFS($K:$K, $C:$C, C1195, $P:$P, "&gt;="&amp;DATE(YEAR(P1195),MONTH(P1195),1), $P:$P, "&lt;="&amp;EOMONTH(P1195,0))&gt;10), TEXT(P1195, "MMMM"), "")</f>
        <v/>
      </c>
      <c r="X1195" t="str" cm="1">
        <f t="array" ref="X1195">IF(AND(P1195&lt;&gt;"", P1195&gt;=DATE(YEAR(P1195),MONTH(P1195),1), SUMIFS($K:$K, $C:$C, C1195, $P:$P, "&gt;="&amp;DATE(YEAR(P1195),MONTH(P1195),1), $P:$P, "&lt;="&amp;EOMONTH(P1195,0))&gt;10), _xlfn.TEXTJOIN(", ", TRUE, _xlfn._xlws.FILTER($R:$R, ($C:$C=C1195) * ($P:$P&gt;=DATE(YEAR(P1195),MONTH(P1195),1)) * ($P:$P&lt;=EOMONTH(P1195,0)))), "")</f>
        <v/>
      </c>
      <c r="Y1195" t="str" cm="1">
        <f t="array" ref="Y1195">IF(AND(P1195&lt;&gt;"", P1195&gt;=DATE(YEAR(P1195),MONTH(P1195),1), SUMIFS($K:$K, $C:$C, C1195, $P:$P, "&gt;="&amp;DATE(YEAR(P1195),MONTH(P1195),1), $P:$P, "&lt;="&amp;EOMONTH(P1195,0))&gt;10), _xlfn.TEXTJOIN(", ", TRUE, _xlfn._xlws.FILTER($S:$S, ($C:$C=C1195) * ($P:$P&gt;=DATE(YEAR(P1195),MONTH(P1195),1)) * ($P:$P&lt;=EOMONTH(P1195,0)))), "")</f>
        <v/>
      </c>
    </row>
    <row r="1196" spans="1:25" x14ac:dyDescent="0.25">
      <c r="A1196" s="83">
        <v>1189</v>
      </c>
      <c r="B1196" s="93" t="str">
        <f>_xlfn.XLOOKUP(D1196,[1]!Data[CEDULA],[1]!Data[EMPRESA],"No Existe",0,1)</f>
        <v>TEMPOACTIVA</v>
      </c>
      <c r="C1196" s="183" t="str">
        <f>_xlfn.XLOOKUP(D1196,[1]!Data[CEDULA],[1]!Data[Nombre Completo],"No Existe",0,1)</f>
        <v>SHEYLA PAOLA LOPEZ MURIEL</v>
      </c>
      <c r="D1196" s="164">
        <v>1007235934</v>
      </c>
      <c r="E1196" s="141">
        <f>IFERROR(_xlfn.NUMBERVALUE(Data[[#This Row],[CEDULA ]],",","."),_xlfn.NUMBERVALUE(Data[[#This Row],[CEDULA ]],".",","))</f>
        <v>1007235934</v>
      </c>
      <c r="F1196" s="111" t="str">
        <f>_xlfn.XLOOKUP(E1196,[1]!Data[CEDULA],[1]!Data[CARGO],"No Existe",0,1)</f>
        <v>SUPERNUMERARIO(A)</v>
      </c>
      <c r="G1196" s="111" t="str">
        <f>_xlfn.XLOOKUP(E1196,[1]!Data[CEDULA],[1]!Data[EMPRESA DONDE PRESTA SERVICIO],"No Existe",0,1)</f>
        <v>COMFAMILIAR ATLANTICO</v>
      </c>
      <c r="H1196" s="112" t="str">
        <f>_xlfn.XLOOKUP(E1196,[1]!Data[CEDULA],[1]!Data[UBICACIÓN],"No Existe",0,1)</f>
        <v>SEDE CARIBE</v>
      </c>
      <c r="I1196" s="111" t="s">
        <v>25911</v>
      </c>
      <c r="J1196" s="111" t="str">
        <f>UPPER(TEXT(Data[[#This Row],[F. INICIO]],"mmmm"))</f>
        <v>ENERO</v>
      </c>
      <c r="K1196" s="111">
        <f>Data[[#This Row],[F. FIN]]-Data[[#This Row],[F. INICIO]]+1</f>
        <v>15</v>
      </c>
      <c r="L1196" s="111" t="s">
        <v>5</v>
      </c>
      <c r="M1196" s="111" t="s">
        <v>25630</v>
      </c>
      <c r="N1196" s="141" t="str">
        <f>_xlfn.XLOOKUP(D1196,[1]!Data[CEDULA],[1]!Data[EPS/SURA],"No Existe",0,1)</f>
        <v>COOSALUD</v>
      </c>
      <c r="O1196" s="96">
        <f>YEAR(Data[[#This Row],[F. INICIO]])</f>
        <v>2025</v>
      </c>
      <c r="P1196" s="114">
        <v>45658</v>
      </c>
      <c r="Q1196" s="114">
        <v>45672</v>
      </c>
      <c r="R1196" s="111" t="s">
        <v>3336</v>
      </c>
      <c r="S1196" s="99" t="str">
        <f>IF(Data[[#This Row],[TIPO DE INCAPACIDAD]]="LICENCIA DE PATERNIDAD","Licencia de paternidad",IF(Data[[#This Row],[TIPO DE INCAPACIDAD]]="LICENCIA DE LUTO","Licencia de Luto",_xlfn.IFNA(VLOOKUP(R1196,'CIE-10 PARA RIPS'!$A$6:B14361,2,0),"No especificado")))</f>
        <v>Persona lesionada en accidente de transito, de vehiculo de motor no especificado</v>
      </c>
      <c r="T1196" t="str">
        <f>IF(P1196&lt;&gt;"", IF(P1196&gt;0, IF(P1196&lt;=DATE(YEAR(P1196),MONTH(P1196),DAY(P1196)), IF(P1196&gt;=DATE(YEAR(P1196),MONTH(P1196),1), IF(K1196&gt;10, C1196, IF(SUMIFS($K:$K, $C:$C, C1196, $P:$P, "&gt;="&amp;DATE(YEAR(P1196),MONTH(P1196),1), $P:$P, "&lt;="&amp;EOMONTH(P1196,0))&gt;10, C1196, "")), ""))), "")</f>
        <v>SHEYLA PAOLA LOPEZ MURIEL</v>
      </c>
      <c r="U1196">
        <f>IF(AND(P1196&lt;&gt;"", P1196&gt;=DATE(YEAR(P1196),MONTH(P1196),1), SUMIFS($K:$K, $C:$C, C1196, $P:$P, "&gt;="&amp;DATE(YEAR(P1196),MONTH(P1196),1), $P:$P, "&lt;="&amp;EOMONTH(P1196,0))&gt;10), K1196, "")</f>
        <v>15</v>
      </c>
      <c r="V1196">
        <f>IF(AND(P1196&lt;&gt;"", P1196&gt;=DATE(YEAR(P1196),MONTH(P1196),1), SUMIFS($K:$K, $C:$C, C1196, $P:$P, "&gt;="&amp;DATE(YEAR(P1196),MONTH(P1196),1), $P:$P, "&lt;="&amp;EOMONTH(P1196,0))&gt;10), YEAR(P1196), "")</f>
        <v>2025</v>
      </c>
      <c r="W1196" t="str">
        <f>IF(AND(P1196&lt;&gt;"", P1196&gt;=DATE(YEAR(P1196),MONTH(P1196),1), SUMIFS($K:$K, $C:$C, C1196, $P:$P, "&gt;="&amp;DATE(YEAR(P1196),MONTH(P1196),1), $P:$P, "&lt;="&amp;EOMONTH(P1196,0))&gt;10), TEXT(P1196, "MMMM"), "")</f>
        <v>enero</v>
      </c>
      <c r="X1196" t="str" cm="1">
        <f t="array" ref="X1196">IF(AND(P1196&lt;&gt;"", P1196&gt;=DATE(YEAR(P1196),MONTH(P1196),1), SUMIFS($K:$K, $C:$C, C1196, $P:$P, "&gt;="&amp;DATE(YEAR(P1196),MONTH(P1196),1), $P:$P, "&lt;="&amp;EOMONTH(P1196,0))&gt;10), _xlfn.TEXTJOIN(", ", TRUE, _xlfn._xlws.FILTER($R:$R, ($C:$C=C1196) * ($P:$P&gt;=DATE(YEAR(P1196),MONTH(P1196),1)) * ($P:$P&lt;=EOMONTH(P1196,0)))), "")</f>
        <v>S800, V892</v>
      </c>
      <c r="Y1196" t="str" cm="1">
        <f t="array" ref="Y1196">IF(AND(P1196&lt;&gt;"", P1196&gt;=DATE(YEAR(P1196),MONTH(P1196),1), SUMIFS($K:$K, $C:$C, C1196, $P:$P, "&gt;="&amp;DATE(YEAR(P1196),MONTH(P1196),1), $P:$P, "&lt;="&amp;EOMONTH(P1196,0))&gt;10), _xlfn.TEXTJOIN(", ", TRUE, _xlfn._xlws.FILTER($S:$S, ($C:$C=C1196) * ($P:$P&gt;=DATE(YEAR(P1196),MONTH(P1196),1)) * ($P:$P&lt;=EOMONTH(P1196,0)))), "")</f>
        <v>Contusion de la rodilla, Persona lesionada en accidente de transito, de vehiculo de motor no especificado</v>
      </c>
    </row>
    <row r="1197" spans="1:25" x14ac:dyDescent="0.25">
      <c r="A1197" s="83">
        <v>1190</v>
      </c>
      <c r="B1197" s="93" t="str">
        <f>_xlfn.XLOOKUP(D1197,[1]!Data[CEDULA],[1]!Data[EMPRESA],"No Existe",0,1)</f>
        <v>TEMPOACTIVA</v>
      </c>
      <c r="C1197" s="183" t="str">
        <f>_xlfn.XLOOKUP(D1197,[1]!Data[CEDULA],[1]!Data[Nombre Completo],"No Existe",0,1)</f>
        <v>RONALD JAVIER GARCIA PARRA</v>
      </c>
      <c r="D1197" s="164">
        <v>1129507602</v>
      </c>
      <c r="E1197" s="141">
        <f>IFERROR(_xlfn.NUMBERVALUE(Data[[#This Row],[CEDULA ]],",","."),_xlfn.NUMBERVALUE(Data[[#This Row],[CEDULA ]],".",","))</f>
        <v>1129507602</v>
      </c>
      <c r="F1197" s="111" t="str">
        <f>_xlfn.XLOOKUP(E1197,[1]!Data[CEDULA],[1]!Data[CARGO],"No Existe",0,1)</f>
        <v>SUPERNUMERARIO(A)</v>
      </c>
      <c r="G1197" s="111" t="str">
        <f>_xlfn.XLOOKUP(E1197,[1]!Data[CEDULA],[1]!Data[EMPRESA DONDE PRESTA SERVICIO],"No Existe",0,1)</f>
        <v>COMFAMILIAR ATLANTICO</v>
      </c>
      <c r="H1197" s="112" t="str">
        <f>_xlfn.XLOOKUP(E1197,[1]!Data[CEDULA],[1]!Data[UBICACIÓN],"No Existe",0,1)</f>
        <v>PROGRAMAS RECREATIVOS</v>
      </c>
      <c r="I1197" s="111" t="s">
        <v>25912</v>
      </c>
      <c r="J1197" s="111" t="str">
        <f>UPPER(TEXT(Data[[#This Row],[F. INICIO]],"mmmm"))</f>
        <v>MAYO</v>
      </c>
      <c r="K1197" s="111">
        <f>Data[[#This Row],[F. FIN]]-Data[[#This Row],[F. INICIO]]+1</f>
        <v>8</v>
      </c>
      <c r="L1197" s="111" t="s">
        <v>94</v>
      </c>
      <c r="M1197" s="111" t="s">
        <v>12770</v>
      </c>
      <c r="N1197" s="141" t="str">
        <f>_xlfn.XLOOKUP(D1197,[1]!Data[CEDULA],[1]!Data[EPS/SURA],"No Existe",0,1)</f>
        <v>SALUD TOTAL</v>
      </c>
      <c r="O1197" s="96">
        <f>YEAR(Data[[#This Row],[F. INICIO]])</f>
        <v>2025</v>
      </c>
      <c r="P1197" s="114">
        <v>45790</v>
      </c>
      <c r="Q1197" s="114">
        <v>45797</v>
      </c>
      <c r="R1197" s="111" t="s">
        <v>106</v>
      </c>
      <c r="S1197" s="99" t="str">
        <f>IF(Data[[#This Row],[TIPO DE INCAPACIDAD]]="LICENCIA DE PATERNIDAD","Licencia de paternidad",IF(Data[[#This Row],[TIPO DE INCAPACIDAD]]="LICENCIA DE LUTO","Licencia de Luto",_xlfn.IFNA(VLOOKUP(R1197,'CIE-10 PARA RIPS'!$A$6:B14362,2,0),"No especificado")))</f>
        <v>Esguinces y torceduras del tobillo</v>
      </c>
      <c r="T1197" t="str">
        <f>IF(P1197&lt;&gt;"", IF(P1197&gt;0, IF(P1197&lt;=DATE(YEAR(P1197),MONTH(P1197),DAY(P1197)), IF(P1197&gt;=DATE(YEAR(P1197),MONTH(P1197),1), IF(K1197&gt;10, C1197, IF(SUMIFS($K:$K, $C:$C, C1197, $P:$P, "&gt;="&amp;DATE(YEAR(P1197),MONTH(P1197),1), $P:$P, "&lt;="&amp;EOMONTH(P1197,0))&gt;10, C1197, "")), ""))), "")</f>
        <v>RONALD JAVIER GARCIA PARRA</v>
      </c>
      <c r="U1197">
        <f>IF(AND(P1197&lt;&gt;"", P1197&gt;=DATE(YEAR(P1197),MONTH(P1197),1), SUMIFS($K:$K, $C:$C, C1197, $P:$P, "&gt;="&amp;DATE(YEAR(P1197),MONTH(P1197),1), $P:$P, "&lt;="&amp;EOMONTH(P1197,0))&gt;10), K1197, "")</f>
        <v>8</v>
      </c>
      <c r="V1197">
        <f>IF(AND(P1197&lt;&gt;"", P1197&gt;=DATE(YEAR(P1197),MONTH(P1197),1), SUMIFS($K:$K, $C:$C, C1197, $P:$P, "&gt;="&amp;DATE(YEAR(P1197),MONTH(P1197),1), $P:$P, "&lt;="&amp;EOMONTH(P1197,0))&gt;10), YEAR(P1197), "")</f>
        <v>2025</v>
      </c>
      <c r="W1197" t="str">
        <f>IF(AND(P1197&lt;&gt;"", P1197&gt;=DATE(YEAR(P1197),MONTH(P1197),1), SUMIFS($K:$K, $C:$C, C1197, $P:$P, "&gt;="&amp;DATE(YEAR(P1197),MONTH(P1197),1), $P:$P, "&lt;="&amp;EOMONTH(P1197,0))&gt;10), TEXT(P1197, "MMMM"), "")</f>
        <v>mayo</v>
      </c>
      <c r="X1197" t="str" cm="1">
        <f t="array" ref="X1197">IF(AND(P1197&lt;&gt;"", P1197&gt;=DATE(YEAR(P1197),MONTH(P1197),1), SUMIFS($K:$K, $C:$C, C1197, $P:$P, "&gt;="&amp;DATE(YEAR(P1197),MONTH(P1197),1), $P:$P, "&lt;="&amp;EOMONTH(P1197,0))&gt;10), _xlfn.TEXTJOIN(", ", TRUE, _xlfn._xlws.FILTER($R:$R, ($C:$C=C1197) * ($P:$P&gt;=DATE(YEAR(P1197),MONTH(P1197),1)) * ($P:$P&lt;=EOMONTH(P1197,0)))), "")</f>
        <v>S934, S934</v>
      </c>
      <c r="Y1197" t="str" cm="1">
        <f t="array" ref="Y1197">IF(AND(P1197&lt;&gt;"", P1197&gt;=DATE(YEAR(P1197),MONTH(P1197),1), SUMIFS($K:$K, $C:$C, C1197, $P:$P, "&gt;="&amp;DATE(YEAR(P1197),MONTH(P1197),1), $P:$P, "&lt;="&amp;EOMONTH(P1197,0))&gt;10), _xlfn.TEXTJOIN(", ", TRUE, _xlfn._xlws.FILTER($S:$S, ($C:$C=C1197) * ($P:$P&gt;=DATE(YEAR(P1197),MONTH(P1197),1)) * ($P:$P&lt;=EOMONTH(P1197,0)))), "")</f>
        <v>Esguinces y torceduras del tobillo, Esguinces y torceduras del tobillo</v>
      </c>
    </row>
    <row r="1198" spans="1:25" x14ac:dyDescent="0.25">
      <c r="A1198" s="83">
        <v>1191</v>
      </c>
      <c r="B1198" s="93" t="str">
        <f>_xlfn.XLOOKUP(D1198,[1]!Data[CEDULA],[1]!Data[EMPRESA],"No Existe",0,1)</f>
        <v>TEMPOACTIVA</v>
      </c>
      <c r="C1198" s="183" t="str">
        <f>_xlfn.XLOOKUP(D1198,[1]!Data[CEDULA],[1]!Data[Nombre Completo],"No Existe",0,1)</f>
        <v>MIGUEL ANGEL CATAÑO CONTRERAS</v>
      </c>
      <c r="D1198" s="164">
        <v>1121329318</v>
      </c>
      <c r="E1198" s="141">
        <f>IFERROR(_xlfn.NUMBERVALUE(Data[[#This Row],[CEDULA ]],",","."),_xlfn.NUMBERVALUE(Data[[#This Row],[CEDULA ]],".",","))</f>
        <v>1121329318</v>
      </c>
      <c r="F1198" s="111" t="str">
        <f>_xlfn.XLOOKUP(E1198,[1]!Data[CEDULA],[1]!Data[CARGO],"No Existe",0,1)</f>
        <v>COCINERO 1</v>
      </c>
      <c r="G1198" s="111" t="str">
        <f>_xlfn.XLOOKUP(E1198,[1]!Data[CEDULA],[1]!Data[EMPRESA DONDE PRESTA SERVICIO],"No Existe",0,1)</f>
        <v>COMFAMILIAR ATLANTICO</v>
      </c>
      <c r="H1198" s="112" t="str">
        <f>_xlfn.XLOOKUP(E1198,[1]!Data[CEDULA],[1]!Data[UBICACIÓN],"No Existe",0,1)</f>
        <v>SEDE CARIBE MERCADEO</v>
      </c>
      <c r="I1198" s="111" t="s">
        <v>25912</v>
      </c>
      <c r="J1198" s="111" t="str">
        <f>UPPER(TEXT(Data[[#This Row],[F. INICIO]],"mmmm"))</f>
        <v>JUNIO</v>
      </c>
      <c r="K1198" s="111">
        <f>Data[[#This Row],[F. FIN]]-Data[[#This Row],[F. INICIO]]+1</f>
        <v>5</v>
      </c>
      <c r="L1198" s="111" t="s">
        <v>25906</v>
      </c>
      <c r="M1198" s="111" t="s">
        <v>12578</v>
      </c>
      <c r="N1198" s="141" t="str">
        <f>_xlfn.XLOOKUP(D1198,[1]!Data[CEDULA],[1]!Data[EPS/SURA],"No Existe",0,1)</f>
        <v>SALUD TOTAL</v>
      </c>
      <c r="O1198" s="96">
        <f>YEAR(Data[[#This Row],[F. INICIO]])</f>
        <v>2025</v>
      </c>
      <c r="P1198" s="114">
        <v>45827</v>
      </c>
      <c r="Q1198" s="114">
        <v>45831</v>
      </c>
      <c r="R1198" s="111"/>
      <c r="S1198" s="99" t="str">
        <f>IF(Data[[#This Row],[TIPO DE INCAPACIDAD]]="LICENCIA DE PATERNIDAD","Licencia de paternidad",IF(Data[[#This Row],[TIPO DE INCAPACIDAD]]="LICENCIA DE LUTO","Licencia de Luto",_xlfn.IFNA(VLOOKUP(R1198,'CIE-10 PARA RIPS'!$A$6:B14363,2,0),"No especificado")))</f>
        <v>Licencia de paternidad</v>
      </c>
      <c r="T1198" t="str">
        <f>IF(P1198&lt;&gt;"", IF(P1198&gt;0, IF(P1198&lt;=DATE(YEAR(P1198),MONTH(P1198),DAY(P1198)), IF(P1198&gt;=DATE(YEAR(P1198),MONTH(P1198),1), IF(K1198&gt;10, C1198, IF(SUMIFS($K:$K, $C:$C, C1198, $P:$P, "&gt;="&amp;DATE(YEAR(P1198),MONTH(P1198),1), $P:$P, "&lt;="&amp;EOMONTH(P1198,0))&gt;10, C1198, "")), ""))), "")</f>
        <v/>
      </c>
      <c r="U1198" t="str">
        <f>IF(AND(P1198&lt;&gt;"", P1198&gt;=DATE(YEAR(P1198),MONTH(P1198),1), SUMIFS($K:$K, $C:$C, C1198, $P:$P, "&gt;="&amp;DATE(YEAR(P1198),MONTH(P1198),1), $P:$P, "&lt;="&amp;EOMONTH(P1198,0))&gt;10), K1198, "")</f>
        <v/>
      </c>
      <c r="V1198" t="str">
        <f>IF(AND(P1198&lt;&gt;"", P1198&gt;=DATE(YEAR(P1198),MONTH(P1198),1), SUMIFS($K:$K, $C:$C, C1198, $P:$P, "&gt;="&amp;DATE(YEAR(P1198),MONTH(P1198),1), $P:$P, "&lt;="&amp;EOMONTH(P1198,0))&gt;10), YEAR(P1198), "")</f>
        <v/>
      </c>
      <c r="W1198" t="str">
        <f>IF(AND(P1198&lt;&gt;"", P1198&gt;=DATE(YEAR(P1198),MONTH(P1198),1), SUMIFS($K:$K, $C:$C, C1198, $P:$P, "&gt;="&amp;DATE(YEAR(P1198),MONTH(P1198),1), $P:$P, "&lt;="&amp;EOMONTH(P1198,0))&gt;10), TEXT(P1198, "MMMM"), "")</f>
        <v/>
      </c>
      <c r="X1198" t="str" cm="1">
        <f t="array" ref="X1198">IF(AND(P1198&lt;&gt;"", P1198&gt;=DATE(YEAR(P1198),MONTH(P1198),1), SUMIFS($K:$K, $C:$C, C1198, $P:$P, "&gt;="&amp;DATE(YEAR(P1198),MONTH(P1198),1), $P:$P, "&lt;="&amp;EOMONTH(P1198,0))&gt;10), _xlfn.TEXTJOIN(", ", TRUE, _xlfn._xlws.FILTER($R:$R, ($C:$C=C1198) * ($P:$P&gt;=DATE(YEAR(P1198),MONTH(P1198),1)) * ($P:$P&lt;=EOMONTH(P1198,0)))), "")</f>
        <v/>
      </c>
      <c r="Y1198" t="str" cm="1">
        <f t="array" ref="Y1198">IF(AND(P1198&lt;&gt;"", P1198&gt;=DATE(YEAR(P1198),MONTH(P1198),1), SUMIFS($K:$K, $C:$C, C1198, $P:$P, "&gt;="&amp;DATE(YEAR(P1198),MONTH(P1198),1), $P:$P, "&lt;="&amp;EOMONTH(P1198,0))&gt;10), _xlfn.TEXTJOIN(", ", TRUE, _xlfn._xlws.FILTER($S:$S, ($C:$C=C1198) * ($P:$P&gt;=DATE(YEAR(P1198),MONTH(P1198),1)) * ($P:$P&lt;=EOMONTH(P1198,0)))), "")</f>
        <v/>
      </c>
    </row>
    <row r="1199" spans="1:25" x14ac:dyDescent="0.25">
      <c r="A1199" s="83">
        <v>1192</v>
      </c>
      <c r="B1199" s="93" t="str">
        <f>_xlfn.XLOOKUP(D1199,[1]!Data[CEDULA],[1]!Data[EMPRESA],"No Existe",0,1)</f>
        <v>TEMPOACTIVA</v>
      </c>
      <c r="C1199" s="183" t="str">
        <f>_xlfn.XLOOKUP(D1199,[1]!Data[CEDULA],[1]!Data[Nombre Completo],"No Existe",0,1)</f>
        <v>RONALD JAVIER GARCIA PARRA</v>
      </c>
      <c r="D1199" s="164">
        <v>1129507602</v>
      </c>
      <c r="E1199" s="141">
        <f>IFERROR(_xlfn.NUMBERVALUE(Data[[#This Row],[CEDULA ]],",","."),_xlfn.NUMBERVALUE(Data[[#This Row],[CEDULA ]],".",","))</f>
        <v>1129507602</v>
      </c>
      <c r="F1199" s="111" t="str">
        <f>_xlfn.XLOOKUP(E1199,[1]!Data[CEDULA],[1]!Data[CARGO],"No Existe",0,1)</f>
        <v>SUPERNUMERARIO(A)</v>
      </c>
      <c r="G1199" s="111" t="str">
        <f>_xlfn.XLOOKUP(E1199,[1]!Data[CEDULA],[1]!Data[EMPRESA DONDE PRESTA SERVICIO],"No Existe",0,1)</f>
        <v>COMFAMILIAR ATLANTICO</v>
      </c>
      <c r="H1199" s="112" t="str">
        <f>_xlfn.XLOOKUP(E1199,[1]!Data[CEDULA],[1]!Data[UBICACIÓN],"No Existe",0,1)</f>
        <v>PROGRAMAS RECREATIVOS</v>
      </c>
      <c r="I1199" s="111" t="s">
        <v>25912</v>
      </c>
      <c r="J1199" s="111" t="str">
        <f>UPPER(TEXT(Data[[#This Row],[F. INICIO]],"mmmm"))</f>
        <v>ABRIL</v>
      </c>
      <c r="K1199" s="111">
        <f>Data[[#This Row],[F. FIN]]-Data[[#This Row],[F. INICIO]]+1</f>
        <v>6</v>
      </c>
      <c r="L1199" s="111" t="s">
        <v>94</v>
      </c>
      <c r="M1199" s="111" t="s">
        <v>12770</v>
      </c>
      <c r="N1199" s="141" t="str">
        <f>_xlfn.XLOOKUP(D1199,[1]!Data[CEDULA],[1]!Data[EPS/SURA],"No Existe",0,1)</f>
        <v>SALUD TOTAL</v>
      </c>
      <c r="O1199" s="96">
        <f>YEAR(Data[[#This Row],[F. INICIO]])</f>
        <v>2025</v>
      </c>
      <c r="P1199" s="114">
        <v>45768</v>
      </c>
      <c r="Q1199" s="114">
        <v>45773</v>
      </c>
      <c r="R1199" s="111" t="s">
        <v>106</v>
      </c>
      <c r="S1199" s="99" t="str">
        <f>IF(Data[[#This Row],[TIPO DE INCAPACIDAD]]="LICENCIA DE PATERNIDAD","Licencia de paternidad",IF(Data[[#This Row],[TIPO DE INCAPACIDAD]]="LICENCIA DE LUTO","Licencia de Luto",_xlfn.IFNA(VLOOKUP(R1199,'CIE-10 PARA RIPS'!$A$6:B14364,2,0),"No especificado")))</f>
        <v>Esguinces y torceduras del tobillo</v>
      </c>
      <c r="T1199" t="str">
        <f>IF(P1199&lt;&gt;"", IF(P1199&gt;0, IF(P1199&lt;=DATE(YEAR(P1199),MONTH(P1199),DAY(P1199)), IF(P1199&gt;=DATE(YEAR(P1199),MONTH(P1199),1), IF(K1199&gt;10, C1199, IF(SUMIFS($K:$K, $C:$C, C1199, $P:$P, "&gt;="&amp;DATE(YEAR(P1199),MONTH(P1199),1), $P:$P, "&lt;="&amp;EOMONTH(P1199,0))&gt;10, C1199, "")), ""))), "")</f>
        <v>RONALD JAVIER GARCIA PARRA</v>
      </c>
      <c r="U1199">
        <f>IF(AND(P1199&lt;&gt;"", P1199&gt;=DATE(YEAR(P1199),MONTH(P1199),1), SUMIFS($K:$K, $C:$C, C1199, $P:$P, "&gt;="&amp;DATE(YEAR(P1199),MONTH(P1199),1), $P:$P, "&lt;="&amp;EOMONTH(P1199,0))&gt;10), K1199, "")</f>
        <v>6</v>
      </c>
      <c r="V1199">
        <f>IF(AND(P1199&lt;&gt;"", P1199&gt;=DATE(YEAR(P1199),MONTH(P1199),1), SUMIFS($K:$K, $C:$C, C1199, $P:$P, "&gt;="&amp;DATE(YEAR(P1199),MONTH(P1199),1), $P:$P, "&lt;="&amp;EOMONTH(P1199,0))&gt;10), YEAR(P1199), "")</f>
        <v>2025</v>
      </c>
      <c r="W1199" t="str">
        <f>IF(AND(P1199&lt;&gt;"", P1199&gt;=DATE(YEAR(P1199),MONTH(P1199),1), SUMIFS($K:$K, $C:$C, C1199, $P:$P, "&gt;="&amp;DATE(YEAR(P1199),MONTH(P1199),1), $P:$P, "&lt;="&amp;EOMONTH(P1199,0))&gt;10), TEXT(P1199, "MMMM"), "")</f>
        <v>abril</v>
      </c>
      <c r="X1199" t="str" cm="1">
        <f t="array" ref="X1199">IF(AND(P1199&lt;&gt;"", P1199&gt;=DATE(YEAR(P1199),MONTH(P1199),1), SUMIFS($K:$K, $C:$C, C1199, $P:$P, "&gt;="&amp;DATE(YEAR(P1199),MONTH(P1199),1), $P:$P, "&lt;="&amp;EOMONTH(P1199,0))&gt;10), _xlfn.TEXTJOIN(", ", TRUE, _xlfn._xlws.FILTER($R:$R, ($C:$C=C1199) * ($P:$P&gt;=DATE(YEAR(P1199),MONTH(P1199),1)) * ($P:$P&lt;=EOMONTH(P1199,0)))), "")</f>
        <v>S934, S934, S934</v>
      </c>
      <c r="Y1199" t="str" cm="1">
        <f t="array" ref="Y1199">IF(AND(P1199&lt;&gt;"", P1199&gt;=DATE(YEAR(P1199),MONTH(P1199),1), SUMIFS($K:$K, $C:$C, C1199, $P:$P, "&gt;="&amp;DATE(YEAR(P1199),MONTH(P1199),1), $P:$P, "&lt;="&amp;EOMONTH(P1199,0))&gt;10), _xlfn.TEXTJOIN(", ", TRUE, _xlfn._xlws.FILTER($S:$S, ($C:$C=C1199) * ($P:$P&gt;=DATE(YEAR(P1199),MONTH(P1199),1)) * ($P:$P&lt;=EOMONTH(P1199,0)))), "")</f>
        <v>Esguinces y torceduras del tobillo, Esguinces y torceduras del tobillo, Esguinces y torceduras del tobillo</v>
      </c>
    </row>
    <row r="1200" spans="1:25" x14ac:dyDescent="0.25">
      <c r="A1200" s="83">
        <v>1193</v>
      </c>
      <c r="B1200" s="93" t="str">
        <f>_xlfn.XLOOKUP(D1200,[1]!Data[CEDULA],[1]!Data[EMPRESA],"No Existe",0,1)</f>
        <v>TEMPOACTIVA</v>
      </c>
      <c r="C1200" s="183" t="str">
        <f>_xlfn.XLOOKUP(D1200,[1]!Data[CEDULA],[1]!Data[Nombre Completo],"No Existe",0,1)</f>
        <v>ELIANA GISSELA CHARRIS GARCIA</v>
      </c>
      <c r="D1200" s="164">
        <v>1044392082</v>
      </c>
      <c r="E1200" s="141">
        <f>IFERROR(_xlfn.NUMBERVALUE(Data[[#This Row],[CEDULA ]],",","."),_xlfn.NUMBERVALUE(Data[[#This Row],[CEDULA ]],".",","))</f>
        <v>1044392082</v>
      </c>
      <c r="F1200" s="209" t="str">
        <f>_xlfn.XLOOKUP(E1200,[1]!Data[CEDULA],[1]!Data[CARGO],"No Existe",0,1)</f>
        <v>AUXILIAR DE COCINA</v>
      </c>
      <c r="G1200" s="209" t="str">
        <f>_xlfn.XLOOKUP(E1200,[1]!Data[CEDULA],[1]!Data[EMPRESA DONDE PRESTA SERVICIO],"No Existe",0,1)</f>
        <v>COMFAMILIAR ATLANTICO</v>
      </c>
      <c r="H1200" s="210" t="str">
        <f>_xlfn.XLOOKUP(E1200,[1]!Data[CEDULA],[1]!Data[UBICACIÓN],"No Existe",0,1)</f>
        <v>TURIPANA MERCADEO</v>
      </c>
      <c r="I1200" s="111" t="s">
        <v>25911</v>
      </c>
      <c r="J1200" s="111" t="str">
        <f>UPPER(TEXT(Data[[#This Row],[F. INICIO]],"mmmm"))</f>
        <v>MAYO</v>
      </c>
      <c r="K1200" s="111">
        <f>Data[[#This Row],[F. FIN]]-Data[[#This Row],[F. INICIO]]+1</f>
        <v>2</v>
      </c>
      <c r="L1200" s="111" t="s">
        <v>5</v>
      </c>
      <c r="M1200" s="111" t="s">
        <v>25630</v>
      </c>
      <c r="N1200" s="141" t="str">
        <f>_xlfn.XLOOKUP(D1200,[1]!Data[CEDULA],[1]!Data[EPS/SURA],"No Existe",0,1)</f>
        <v>NUEVA E.P.S.</v>
      </c>
      <c r="O1200" s="211">
        <f>YEAR(Data[[#This Row],[F. INICIO]])</f>
        <v>2025</v>
      </c>
      <c r="P1200" s="114">
        <v>45799</v>
      </c>
      <c r="Q1200" s="114">
        <v>45800</v>
      </c>
      <c r="R1200" s="111" t="s">
        <v>7683</v>
      </c>
      <c r="S1200" s="212" t="str">
        <f>IF(Data[[#This Row],[TIPO DE INCAPACIDAD]]="LICENCIA DE PATERNIDAD","Licencia de paternidad",IF(Data[[#This Row],[TIPO DE INCAPACIDAD]]="LICENCIA DE LUTO","Licencia de Luto",_xlfn.IFNA(VLOOKUP(R1200,'CIE-10 PARA RIPS'!$A$6:B14365,2,0),"No especificado")))</f>
        <v>Lumbago con ciatica</v>
      </c>
      <c r="T1200" s="213" t="str">
        <f>IF(P1200&lt;&gt;"", IF(P1200&gt;0, IF(P1200&lt;=DATE(YEAR(P1200),MONTH(P1200),DAY(P1200)), IF(P1200&gt;=DATE(YEAR(P1200),MONTH(P1200),1), IF(K1200&gt;10, C1200, IF(SUMIFS($K:$K, $C:$C, C1200, $P:$P, "&gt;="&amp;DATE(YEAR(P1200),MONTH(P1200),1), $P:$P, "&lt;="&amp;EOMONTH(P1200,0))&gt;10, C1200, "")), ""))), "")</f>
        <v/>
      </c>
      <c r="U1200" s="213" t="str">
        <f>IF(AND(P1200&lt;&gt;"", P1200&gt;=DATE(YEAR(P1200),MONTH(P1200),1), SUMIFS($K:$K, $C:$C, C1200, $P:$P, "&gt;="&amp;DATE(YEAR(P1200),MONTH(P1200),1), $P:$P, "&lt;="&amp;EOMONTH(P1200,0))&gt;10), K1200, "")</f>
        <v/>
      </c>
      <c r="V1200" s="213" t="str">
        <f>IF(AND(P1200&lt;&gt;"", P1200&gt;=DATE(YEAR(P1200),MONTH(P1200),1), SUMIFS($K:$K, $C:$C, C1200, $P:$P, "&gt;="&amp;DATE(YEAR(P1200),MONTH(P1200),1), $P:$P, "&lt;="&amp;EOMONTH(P1200,0))&gt;10), YEAR(P1200), "")</f>
        <v/>
      </c>
      <c r="W1200" s="213" t="str">
        <f>IF(AND(P1200&lt;&gt;"", P1200&gt;=DATE(YEAR(P1200),MONTH(P1200),1), SUMIFS($K:$K, $C:$C, C1200, $P:$P, "&gt;="&amp;DATE(YEAR(P1200),MONTH(P1200),1), $P:$P, "&lt;="&amp;EOMONTH(P1200,0))&gt;10), TEXT(P1200, "MMMM"), "")</f>
        <v/>
      </c>
      <c r="X1200" s="213" t="str" cm="1">
        <f t="array" ref="X1200">IF(AND(P1200&lt;&gt;"", P1200&gt;=DATE(YEAR(P1200),MONTH(P1200),1), SUMIFS($K:$K, $C:$C, C1200, $P:$P, "&gt;="&amp;DATE(YEAR(P1200),MONTH(P1200),1), $P:$P, "&lt;="&amp;EOMONTH(P1200,0))&gt;10), _xlfn.TEXTJOIN(", ", TRUE, _xlfn._xlws.FILTER($R:$R, ($C:$C=C1200) * ($P:$P&gt;=DATE(YEAR(P1200),MONTH(P1200),1)) * ($P:$P&lt;=EOMONTH(P1200,0)))), "")</f>
        <v/>
      </c>
      <c r="Y1200" s="213" t="str" cm="1">
        <f t="array" ref="Y1200">IF(AND(P1200&lt;&gt;"", P1200&gt;=DATE(YEAR(P1200),MONTH(P1200),1), SUMIFS($K:$K, $C:$C, C1200, $P:$P, "&gt;="&amp;DATE(YEAR(P1200),MONTH(P1200),1), $P:$P, "&lt;="&amp;EOMONTH(P1200,0))&gt;10), _xlfn.TEXTJOIN(", ", TRUE, _xlfn._xlws.FILTER($S:$S, ($C:$C=C1200) * ($P:$P&gt;=DATE(YEAR(P1200),MONTH(P1200),1)) * ($P:$P&lt;=EOMONTH(P1200,0)))), "")</f>
        <v/>
      </c>
    </row>
    <row r="1201" spans="1:25" x14ac:dyDescent="0.25">
      <c r="A1201" s="83">
        <v>1194</v>
      </c>
      <c r="B1201" s="93" t="str">
        <f>_xlfn.XLOOKUP(D1201,[1]!Data[CEDULA],[1]!Data[EMPRESA],"No Existe",0,1)</f>
        <v>TEMPOACTIVA</v>
      </c>
      <c r="C1201" s="183" t="str">
        <f>_xlfn.XLOOKUP(D1201,[1]!Data[CEDULA],[1]!Data[Nombre Completo],"No Existe",0,1)</f>
        <v>MARLON JOSE MOLINA JIMENEZ</v>
      </c>
      <c r="D1201" s="164">
        <v>1044391841</v>
      </c>
      <c r="E1201" s="141">
        <f>IFERROR(_xlfn.NUMBERVALUE(Data[[#This Row],[CEDULA ]],",","."),_xlfn.NUMBERVALUE(Data[[#This Row],[CEDULA ]],".",","))</f>
        <v>1044391841</v>
      </c>
      <c r="F1201" s="209" t="str">
        <f>_xlfn.XLOOKUP(E1201,[1]!Data[CEDULA],[1]!Data[CARGO],"No Existe",0,1)</f>
        <v>SUPERNUMERARIO(A)</v>
      </c>
      <c r="G1201" s="209" t="str">
        <f>_xlfn.XLOOKUP(E1201,[1]!Data[CEDULA],[1]!Data[EMPRESA DONDE PRESTA SERVICIO],"No Existe",0,1)</f>
        <v>COMFAMILIAR ATLANTICO</v>
      </c>
      <c r="H1201" s="210" t="str">
        <f>_xlfn.XLOOKUP(E1201,[1]!Data[CEDULA],[1]!Data[UBICACIÓN],"No Existe",0,1)</f>
        <v>CENTRO RECREACIONAL TURIPANA</v>
      </c>
      <c r="I1201" s="111" t="s">
        <v>25912</v>
      </c>
      <c r="J1201" s="111" t="str">
        <f>UPPER(TEXT(Data[[#This Row],[F. INICIO]],"mmmm"))</f>
        <v>MAYO</v>
      </c>
      <c r="K1201" s="111">
        <f>Data[[#This Row],[F. FIN]]-Data[[#This Row],[F. INICIO]]+1</f>
        <v>2</v>
      </c>
      <c r="L1201" s="111" t="s">
        <v>5</v>
      </c>
      <c r="M1201" s="111" t="s">
        <v>25630</v>
      </c>
      <c r="N1201" s="141" t="str">
        <f>_xlfn.XLOOKUP(D1201,[1]!Data[CEDULA],[1]!Data[EPS/SURA],"No Existe",0,1)</f>
        <v>NUEVA E.P.S.</v>
      </c>
      <c r="O1201" s="211">
        <f>YEAR(Data[[#This Row],[F. INICIO]])</f>
        <v>2025</v>
      </c>
      <c r="P1201" s="114">
        <v>45799</v>
      </c>
      <c r="Q1201" s="114">
        <v>45800</v>
      </c>
      <c r="R1201" s="111" t="s">
        <v>8939</v>
      </c>
      <c r="S1201" s="212" t="str">
        <f>IF(Data[[#This Row],[TIPO DE INCAPACIDAD]]="LICENCIA DE PATERNIDAD","Licencia de paternidad",IF(Data[[#This Row],[TIPO DE INCAPACIDAD]]="LICENCIA DE LUTO","Licencia de Luto",_xlfn.IFNA(VLOOKUP(R1201,'CIE-10 PARA RIPS'!$A$6:B14366,2,0),"No especificado")))</f>
        <v>Rinofaringitis aguda [resfriado comun]</v>
      </c>
      <c r="T1201" s="213" t="str">
        <f>IF(P1201&lt;&gt;"", IF(P1201&gt;0, IF(P1201&lt;=DATE(YEAR(P1201),MONTH(P1201),DAY(P1201)), IF(P1201&gt;=DATE(YEAR(P1201),MONTH(P1201),1), IF(K1201&gt;10, C1201, IF(SUMIFS($K:$K, $C:$C, C1201, $P:$P, "&gt;="&amp;DATE(YEAR(P1201),MONTH(P1201),1), $P:$P, "&lt;="&amp;EOMONTH(P1201,0))&gt;10, C1201, "")), ""))), "")</f>
        <v/>
      </c>
      <c r="U1201" s="213" t="str">
        <f>IF(AND(P1201&lt;&gt;"", P1201&gt;=DATE(YEAR(P1201),MONTH(P1201),1), SUMIFS($K:$K, $C:$C, C1201, $P:$P, "&gt;="&amp;DATE(YEAR(P1201),MONTH(P1201),1), $P:$P, "&lt;="&amp;EOMONTH(P1201,0))&gt;10), K1201, "")</f>
        <v/>
      </c>
      <c r="V1201" s="213" t="str">
        <f>IF(AND(P1201&lt;&gt;"", P1201&gt;=DATE(YEAR(P1201),MONTH(P1201),1), SUMIFS($K:$K, $C:$C, C1201, $P:$P, "&gt;="&amp;DATE(YEAR(P1201),MONTH(P1201),1), $P:$P, "&lt;="&amp;EOMONTH(P1201,0))&gt;10), YEAR(P1201), "")</f>
        <v/>
      </c>
      <c r="W1201" s="213" t="str">
        <f>IF(AND(P1201&lt;&gt;"", P1201&gt;=DATE(YEAR(P1201),MONTH(P1201),1), SUMIFS($K:$K, $C:$C, C1201, $P:$P, "&gt;="&amp;DATE(YEAR(P1201),MONTH(P1201),1), $P:$P, "&lt;="&amp;EOMONTH(P1201,0))&gt;10), TEXT(P1201, "MMMM"), "")</f>
        <v/>
      </c>
      <c r="X1201" s="213" t="str" cm="1">
        <f t="array" ref="X1201">IF(AND(P1201&lt;&gt;"", P1201&gt;=DATE(YEAR(P1201),MONTH(P1201),1), SUMIFS($K:$K, $C:$C, C1201, $P:$P, "&gt;="&amp;DATE(YEAR(P1201),MONTH(P1201),1), $P:$P, "&lt;="&amp;EOMONTH(P1201,0))&gt;10), _xlfn.TEXTJOIN(", ", TRUE, _xlfn._xlws.FILTER($R:$R, ($C:$C=C1201) * ($P:$P&gt;=DATE(YEAR(P1201),MONTH(P1201),1)) * ($P:$P&lt;=EOMONTH(P1201,0)))), "")</f>
        <v/>
      </c>
      <c r="Y1201" s="213" t="str" cm="1">
        <f t="array" ref="Y1201">IF(AND(P1201&lt;&gt;"", P1201&gt;=DATE(YEAR(P1201),MONTH(P1201),1), SUMIFS($K:$K, $C:$C, C1201, $P:$P, "&gt;="&amp;DATE(YEAR(P1201),MONTH(P1201),1), $P:$P, "&lt;="&amp;EOMONTH(P1201,0))&gt;10), _xlfn.TEXTJOIN(", ", TRUE, _xlfn._xlws.FILTER($S:$S, ($C:$C=C1201) * ($P:$P&gt;=DATE(YEAR(P1201),MONTH(P1201),1)) * ($P:$P&lt;=EOMONTH(P1201,0)))), "")</f>
        <v/>
      </c>
    </row>
    <row r="1202" spans="1:25" x14ac:dyDescent="0.25">
      <c r="A1202" s="83">
        <v>1195</v>
      </c>
      <c r="B1202" s="93" t="str">
        <f>_xlfn.XLOOKUP(D1202,[1]!Data[CEDULA],[1]!Data[EMPRESA],"No Existe",0,1)</f>
        <v>TEMPOACTIVA</v>
      </c>
      <c r="C1202" s="183" t="str">
        <f>_xlfn.XLOOKUP(D1202,[1]!Data[CEDULA],[1]!Data[Nombre Completo],"No Existe",0,1)</f>
        <v>DANIEL ANDRES HERNANDEZ BLANQUICET</v>
      </c>
      <c r="D1202" s="164">
        <v>1043931102</v>
      </c>
      <c r="E1202" s="141">
        <f>IFERROR(_xlfn.NUMBERVALUE(Data[[#This Row],[CEDULA ]],",","."),_xlfn.NUMBERVALUE(Data[[#This Row],[CEDULA ]],".",","))</f>
        <v>1043931102</v>
      </c>
      <c r="F1202" s="209" t="str">
        <f>_xlfn.XLOOKUP(E1202,[1]!Data[CEDULA],[1]!Data[CARGO],"No Existe",0,1)</f>
        <v>SUPERNUMERARIO(A)</v>
      </c>
      <c r="G1202" s="209" t="str">
        <f>_xlfn.XLOOKUP(E1202,[1]!Data[CEDULA],[1]!Data[EMPRESA DONDE PRESTA SERVICIO],"No Existe",0,1)</f>
        <v>COMFAMILIAR ATLANTICO</v>
      </c>
      <c r="H1202" s="210" t="str">
        <f>_xlfn.XLOOKUP(E1202,[1]!Data[CEDULA],[1]!Data[UBICACIÓN],"No Existe",0,1)</f>
        <v>CENTRO RECREACIONAL TURIPANA</v>
      </c>
      <c r="I1202" s="111" t="s">
        <v>25912</v>
      </c>
      <c r="J1202" s="111" t="str">
        <f>UPPER(TEXT(Data[[#This Row],[F. INICIO]],"mmmm"))</f>
        <v>MAYO</v>
      </c>
      <c r="K1202" s="111">
        <f>Data[[#This Row],[F. FIN]]-Data[[#This Row],[F. INICIO]]+1</f>
        <v>2</v>
      </c>
      <c r="L1202" s="111" t="s">
        <v>5</v>
      </c>
      <c r="M1202" s="111" t="s">
        <v>25630</v>
      </c>
      <c r="N1202" s="141" t="str">
        <f>_xlfn.XLOOKUP(D1202,[1]!Data[CEDULA],[1]!Data[EPS/SURA],"No Existe",0,1)</f>
        <v>SALUD TOTAL</v>
      </c>
      <c r="O1202" s="211">
        <f>YEAR(Data[[#This Row],[F. INICIO]])</f>
        <v>2025</v>
      </c>
      <c r="P1202" s="114">
        <v>45790</v>
      </c>
      <c r="Q1202" s="114">
        <v>45791</v>
      </c>
      <c r="R1202" s="111" t="s">
        <v>5479</v>
      </c>
      <c r="S1202" s="212" t="str">
        <f>IF(Data[[#This Row],[TIPO DE INCAPACIDAD]]="LICENCIA DE PATERNIDAD","Licencia de paternidad",IF(Data[[#This Row],[TIPO DE INCAPACIDAD]]="LICENCIA DE LUTO","Licencia de Luto",_xlfn.IFNA(VLOOKUP(R1202,'CIE-10 PARA RIPS'!$A$6:B14367,2,0),"No especificado")))</f>
        <v>Dolor, no especificado</v>
      </c>
      <c r="T1202" s="213" t="str">
        <f>IF(P1202&lt;&gt;"", IF(P1202&gt;0, IF(P1202&lt;=DATE(YEAR(P1202),MONTH(P1202),DAY(P1202)), IF(P1202&gt;=DATE(YEAR(P1202),MONTH(P1202),1), IF(K1202&gt;10, C1202, IF(SUMIFS($K:$K, $C:$C, C1202, $P:$P, "&gt;="&amp;DATE(YEAR(P1202),MONTH(P1202),1), $P:$P, "&lt;="&amp;EOMONTH(P1202,0))&gt;10, C1202, "")), ""))), "")</f>
        <v/>
      </c>
      <c r="U1202" s="213" t="str">
        <f>IF(AND(P1202&lt;&gt;"", P1202&gt;=DATE(YEAR(P1202),MONTH(P1202),1), SUMIFS($K:$K, $C:$C, C1202, $P:$P, "&gt;="&amp;DATE(YEAR(P1202),MONTH(P1202),1), $P:$P, "&lt;="&amp;EOMONTH(P1202,0))&gt;10), K1202, "")</f>
        <v/>
      </c>
      <c r="V1202" s="213" t="str">
        <f>IF(AND(P1202&lt;&gt;"", P1202&gt;=DATE(YEAR(P1202),MONTH(P1202),1), SUMIFS($K:$K, $C:$C, C1202, $P:$P, "&gt;="&amp;DATE(YEAR(P1202),MONTH(P1202),1), $P:$P, "&lt;="&amp;EOMONTH(P1202,0))&gt;10), YEAR(P1202), "")</f>
        <v/>
      </c>
      <c r="W1202" s="213" t="str">
        <f>IF(AND(P1202&lt;&gt;"", P1202&gt;=DATE(YEAR(P1202),MONTH(P1202),1), SUMIFS($K:$K, $C:$C, C1202, $P:$P, "&gt;="&amp;DATE(YEAR(P1202),MONTH(P1202),1), $P:$P, "&lt;="&amp;EOMONTH(P1202,0))&gt;10), TEXT(P1202, "MMMM"), "")</f>
        <v/>
      </c>
      <c r="X1202" s="213" t="str" cm="1">
        <f t="array" ref="X1202">IF(AND(P1202&lt;&gt;"", P1202&gt;=DATE(YEAR(P1202),MONTH(P1202),1), SUMIFS($K:$K, $C:$C, C1202, $P:$P, "&gt;="&amp;DATE(YEAR(P1202),MONTH(P1202),1), $P:$P, "&lt;="&amp;EOMONTH(P1202,0))&gt;10), _xlfn.TEXTJOIN(", ", TRUE, _xlfn._xlws.FILTER($R:$R, ($C:$C=C1202) * ($P:$P&gt;=DATE(YEAR(P1202),MONTH(P1202),1)) * ($P:$P&lt;=EOMONTH(P1202,0)))), "")</f>
        <v/>
      </c>
      <c r="Y1202" s="213" t="str" cm="1">
        <f t="array" ref="Y1202">IF(AND(P1202&lt;&gt;"", P1202&gt;=DATE(YEAR(P1202),MONTH(P1202),1), SUMIFS($K:$K, $C:$C, C1202, $P:$P, "&gt;="&amp;DATE(YEAR(P1202),MONTH(P1202),1), $P:$P, "&lt;="&amp;EOMONTH(P1202,0))&gt;10), _xlfn.TEXTJOIN(", ", TRUE, _xlfn._xlws.FILTER($S:$S, ($C:$C=C1202) * ($P:$P&gt;=DATE(YEAR(P1202),MONTH(P1202),1)) * ($P:$P&lt;=EOMONTH(P1202,0)))), "")</f>
        <v/>
      </c>
    </row>
    <row r="1203" spans="1:25" x14ac:dyDescent="0.25">
      <c r="A1203" s="83">
        <v>1196</v>
      </c>
      <c r="B1203" s="93" t="str">
        <f>_xlfn.XLOOKUP(D1203,[1]!Data[CEDULA],[1]!Data[EMPRESA],"No Existe",0,1)</f>
        <v>TEMPOACTIVA</v>
      </c>
      <c r="C1203" s="183" t="str">
        <f>_xlfn.XLOOKUP(D1203,[1]!Data[CEDULA],[1]!Data[Nombre Completo],"No Existe",0,1)</f>
        <v>MARIA DEL CARMEN FERRER ALVIS</v>
      </c>
      <c r="D1203" s="164">
        <v>22506589</v>
      </c>
      <c r="E1203" s="141">
        <f>IFERROR(_xlfn.NUMBERVALUE(Data[[#This Row],[CEDULA ]],",","."),_xlfn.NUMBERVALUE(Data[[#This Row],[CEDULA ]],".",","))</f>
        <v>22506589</v>
      </c>
      <c r="F1203" s="209" t="str">
        <f>_xlfn.XLOOKUP(E1203,[1]!Data[CEDULA],[1]!Data[CARGO],"No Existe",0,1)</f>
        <v>PORCINADOR</v>
      </c>
      <c r="G1203" s="209" t="str">
        <f>_xlfn.XLOOKUP(E1203,[1]!Data[CEDULA],[1]!Data[EMPRESA DONDE PRESTA SERVICIO],"No Existe",0,1)</f>
        <v>COMFAMILIAR ATLANTICO</v>
      </c>
      <c r="H1203" s="210" t="str">
        <f>_xlfn.XLOOKUP(E1203,[1]!Data[CEDULA],[1]!Data[UBICACIÓN],"No Existe",0,1)</f>
        <v>CENTRO DE PROCESAMIENTO</v>
      </c>
      <c r="I1203" s="111" t="s">
        <v>25911</v>
      </c>
      <c r="J1203" s="111" t="str">
        <f>UPPER(TEXT(Data[[#This Row],[F. INICIO]],"mmmm"))</f>
        <v>MAYO</v>
      </c>
      <c r="K1203" s="111">
        <f>Data[[#This Row],[F. FIN]]-Data[[#This Row],[F. INICIO]]+1</f>
        <v>2</v>
      </c>
      <c r="L1203" s="111" t="s">
        <v>5</v>
      </c>
      <c r="M1203" s="111" t="s">
        <v>25630</v>
      </c>
      <c r="N1203" s="141" t="str">
        <f>_xlfn.XLOOKUP(D1203,[1]!Data[CEDULA],[1]!Data[EPS/SURA],"No Existe",0,1)</f>
        <v>SALUD TOTAL</v>
      </c>
      <c r="O1203" s="211">
        <f>YEAR(Data[[#This Row],[F. INICIO]])</f>
        <v>2025</v>
      </c>
      <c r="P1203" s="114">
        <v>45800</v>
      </c>
      <c r="Q1203" s="114">
        <v>45801</v>
      </c>
      <c r="R1203" s="111" t="s">
        <v>7684</v>
      </c>
      <c r="S1203" s="212" t="str">
        <f>IF(Data[[#This Row],[TIPO DE INCAPACIDAD]]="LICENCIA DE PATERNIDAD","Licencia de paternidad",IF(Data[[#This Row],[TIPO DE INCAPACIDAD]]="LICENCIA DE LUTO","Licencia de Luto",_xlfn.IFNA(VLOOKUP(R1203,'CIE-10 PARA RIPS'!$A$6:B14368,2,0),"No especificado")))</f>
        <v>Ciatica</v>
      </c>
      <c r="T1203" s="213" t="str">
        <f>IF(P1203&lt;&gt;"", IF(P1203&gt;0, IF(P1203&lt;=DATE(YEAR(P1203),MONTH(P1203),DAY(P1203)), IF(P1203&gt;=DATE(YEAR(P1203),MONTH(P1203),1), IF(K1203&gt;10, C1203, IF(SUMIFS($K:$K, $C:$C, C1203, $P:$P, "&gt;="&amp;DATE(YEAR(P1203),MONTH(P1203),1), $P:$P, "&lt;="&amp;EOMONTH(P1203,0))&gt;10, C1203, "")), ""))), "")</f>
        <v/>
      </c>
      <c r="U1203" s="213" t="str">
        <f>IF(AND(P1203&lt;&gt;"", P1203&gt;=DATE(YEAR(P1203),MONTH(P1203),1), SUMIFS($K:$K, $C:$C, C1203, $P:$P, "&gt;="&amp;DATE(YEAR(P1203),MONTH(P1203),1), $P:$P, "&lt;="&amp;EOMONTH(P1203,0))&gt;10), K1203, "")</f>
        <v/>
      </c>
      <c r="V1203" s="213" t="str">
        <f>IF(AND(P1203&lt;&gt;"", P1203&gt;=DATE(YEAR(P1203),MONTH(P1203),1), SUMIFS($K:$K, $C:$C, C1203, $P:$P, "&gt;="&amp;DATE(YEAR(P1203),MONTH(P1203),1), $P:$P, "&lt;="&amp;EOMONTH(P1203,0))&gt;10), YEAR(P1203), "")</f>
        <v/>
      </c>
      <c r="W1203" s="213" t="str">
        <f>IF(AND(P1203&lt;&gt;"", P1203&gt;=DATE(YEAR(P1203),MONTH(P1203),1), SUMIFS($K:$K, $C:$C, C1203, $P:$P, "&gt;="&amp;DATE(YEAR(P1203),MONTH(P1203),1), $P:$P, "&lt;="&amp;EOMONTH(P1203,0))&gt;10), TEXT(P1203, "MMMM"), "")</f>
        <v/>
      </c>
      <c r="X1203" s="213" t="str" cm="1">
        <f t="array" ref="X1203">IF(AND(P1203&lt;&gt;"", P1203&gt;=DATE(YEAR(P1203),MONTH(P1203),1), SUMIFS($K:$K, $C:$C, C1203, $P:$P, "&gt;="&amp;DATE(YEAR(P1203),MONTH(P1203),1), $P:$P, "&lt;="&amp;EOMONTH(P1203,0))&gt;10), _xlfn.TEXTJOIN(", ", TRUE, _xlfn._xlws.FILTER($R:$R, ($C:$C=C1203) * ($P:$P&gt;=DATE(YEAR(P1203),MONTH(P1203),1)) * ($P:$P&lt;=EOMONTH(P1203,0)))), "")</f>
        <v/>
      </c>
      <c r="Y1203" s="213" t="str" cm="1">
        <f t="array" ref="Y1203">IF(AND(P1203&lt;&gt;"", P1203&gt;=DATE(YEAR(P1203),MONTH(P1203),1), SUMIFS($K:$K, $C:$C, C1203, $P:$P, "&gt;="&amp;DATE(YEAR(P1203),MONTH(P1203),1), $P:$P, "&lt;="&amp;EOMONTH(P1203,0))&gt;10), _xlfn.TEXTJOIN(", ", TRUE, _xlfn._xlws.FILTER($S:$S, ($C:$C=C1203) * ($P:$P&gt;=DATE(YEAR(P1203),MONTH(P1203),1)) * ($P:$P&lt;=EOMONTH(P1203,0)))), "")</f>
        <v/>
      </c>
    </row>
    <row r="1204" spans="1:25" x14ac:dyDescent="0.25">
      <c r="A1204" s="83">
        <v>1197</v>
      </c>
      <c r="B1204" s="93" t="str">
        <f>_xlfn.XLOOKUP(D1204,[1]!Data[CEDULA],[1]!Data[EMPRESA],"No Existe",0,1)</f>
        <v>TEMPOACTIVA</v>
      </c>
      <c r="C1204" s="183" t="str">
        <f>_xlfn.XLOOKUP(D1204,[1]!Data[CEDULA],[1]!Data[Nombre Completo],"No Existe",0,1)</f>
        <v>DARIO FERNANDO CAMARGO CABARCAS</v>
      </c>
      <c r="D1204" s="164">
        <v>3742225</v>
      </c>
      <c r="E1204" s="141">
        <f>IFERROR(_xlfn.NUMBERVALUE(Data[[#This Row],[CEDULA ]],",","."),_xlfn.NUMBERVALUE(Data[[#This Row],[CEDULA ]],".",","))</f>
        <v>3742225</v>
      </c>
      <c r="F1204" s="209" t="str">
        <f>_xlfn.XLOOKUP(E1204,[1]!Data[CEDULA],[1]!Data[CARGO],"No Existe",0,1)</f>
        <v>COCINERO 1</v>
      </c>
      <c r="G1204" s="209" t="str">
        <f>_xlfn.XLOOKUP(E1204,[1]!Data[CEDULA],[1]!Data[EMPRESA DONDE PRESTA SERVICIO],"No Existe",0,1)</f>
        <v>COMFAMILIAR ATLANTICO</v>
      </c>
      <c r="H1204" s="210" t="str">
        <f>_xlfn.XLOOKUP(E1204,[1]!Data[CEDULA],[1]!Data[UBICACIÓN],"No Existe",0,1)</f>
        <v>CENTRO RECREACIONAL CLL 48</v>
      </c>
      <c r="I1204" s="111" t="s">
        <v>25912</v>
      </c>
      <c r="J1204" s="111" t="str">
        <f>UPPER(TEXT(Data[[#This Row],[F. INICIO]],"mmmm"))</f>
        <v>MAYO</v>
      </c>
      <c r="K1204" s="111">
        <f>Data[[#This Row],[F. FIN]]-Data[[#This Row],[F. INICIO]]+1</f>
        <v>4</v>
      </c>
      <c r="L1204" s="111" t="s">
        <v>5</v>
      </c>
      <c r="M1204" s="111" t="s">
        <v>25630</v>
      </c>
      <c r="N1204" s="141" t="str">
        <f>_xlfn.XLOOKUP(D1204,[1]!Data[CEDULA],[1]!Data[EPS/SURA],"No Existe",0,1)</f>
        <v>SALUD TOTAL</v>
      </c>
      <c r="O1204" s="211">
        <f>YEAR(Data[[#This Row],[F. INICIO]])</f>
        <v>2025</v>
      </c>
      <c r="P1204" s="114">
        <v>45789</v>
      </c>
      <c r="Q1204" s="114">
        <v>45792</v>
      </c>
      <c r="R1204" s="111" t="s">
        <v>4997</v>
      </c>
      <c r="S1204" s="212" t="str">
        <f>IF(Data[[#This Row],[TIPO DE INCAPACIDAD]]="LICENCIA DE PATERNIDAD","Licencia de paternidad",IF(Data[[#This Row],[TIPO DE INCAPACIDAD]]="LICENCIA DE LUTO","Licencia de Luto",_xlfn.IFNA(VLOOKUP(R1204,'CIE-10 PARA RIPS'!$A$6:B14369,2,0),"No especificado")))</f>
        <v>Contusion del codo</v>
      </c>
      <c r="T1204" s="213" t="str">
        <f>IF(P1204&lt;&gt;"", IF(P1204&gt;0, IF(P1204&lt;=DATE(YEAR(P1204),MONTH(P1204),DAY(P1204)), IF(P1204&gt;=DATE(YEAR(P1204),MONTH(P1204),1), IF(K1204&gt;10, C1204, IF(SUMIFS($K:$K, $C:$C, C1204, $P:$P, "&gt;="&amp;DATE(YEAR(P1204),MONTH(P1204),1), $P:$P, "&lt;="&amp;EOMONTH(P1204,0))&gt;10, C1204, "")), ""))), "")</f>
        <v/>
      </c>
      <c r="U1204" s="213" t="str">
        <f>IF(AND(P1204&lt;&gt;"", P1204&gt;=DATE(YEAR(P1204),MONTH(P1204),1), SUMIFS($K:$K, $C:$C, C1204, $P:$P, "&gt;="&amp;DATE(YEAR(P1204),MONTH(P1204),1), $P:$P, "&lt;="&amp;EOMONTH(P1204,0))&gt;10), K1204, "")</f>
        <v/>
      </c>
      <c r="V1204" s="213" t="str">
        <f>IF(AND(P1204&lt;&gt;"", P1204&gt;=DATE(YEAR(P1204),MONTH(P1204),1), SUMIFS($K:$K, $C:$C, C1204, $P:$P, "&gt;="&amp;DATE(YEAR(P1204),MONTH(P1204),1), $P:$P, "&lt;="&amp;EOMONTH(P1204,0))&gt;10), YEAR(P1204), "")</f>
        <v/>
      </c>
      <c r="W1204" s="213" t="str">
        <f>IF(AND(P1204&lt;&gt;"", P1204&gt;=DATE(YEAR(P1204),MONTH(P1204),1), SUMIFS($K:$K, $C:$C, C1204, $P:$P, "&gt;="&amp;DATE(YEAR(P1204),MONTH(P1204),1), $P:$P, "&lt;="&amp;EOMONTH(P1204,0))&gt;10), TEXT(P1204, "MMMM"), "")</f>
        <v/>
      </c>
      <c r="X1204" s="213" t="str" cm="1">
        <f t="array" ref="X1204">IF(AND(P1204&lt;&gt;"", P1204&gt;=DATE(YEAR(P1204),MONTH(P1204),1), SUMIFS($K:$K, $C:$C, C1204, $P:$P, "&gt;="&amp;DATE(YEAR(P1204),MONTH(P1204),1), $P:$P, "&lt;="&amp;EOMONTH(P1204,0))&gt;10), _xlfn.TEXTJOIN(", ", TRUE, _xlfn._xlws.FILTER($R:$R, ($C:$C=C1204) * ($P:$P&gt;=DATE(YEAR(P1204),MONTH(P1204),1)) * ($P:$P&lt;=EOMONTH(P1204,0)))), "")</f>
        <v/>
      </c>
      <c r="Y1204" s="213" t="str" cm="1">
        <f t="array" ref="Y1204">IF(AND(P1204&lt;&gt;"", P1204&gt;=DATE(YEAR(P1204),MONTH(P1204),1), SUMIFS($K:$K, $C:$C, C1204, $P:$P, "&gt;="&amp;DATE(YEAR(P1204),MONTH(P1204),1), $P:$P, "&lt;="&amp;EOMONTH(P1204,0))&gt;10), _xlfn.TEXTJOIN(", ", TRUE, _xlfn._xlws.FILTER($S:$S, ($C:$C=C1204) * ($P:$P&gt;=DATE(YEAR(P1204),MONTH(P1204),1)) * ($P:$P&lt;=EOMONTH(P1204,0)))), "")</f>
        <v/>
      </c>
    </row>
    <row r="1205" spans="1:25" x14ac:dyDescent="0.25">
      <c r="A1205" s="83">
        <v>1198</v>
      </c>
      <c r="B1205" s="93" t="str">
        <f>_xlfn.XLOOKUP(D1205,[1]!Data[CEDULA],[1]!Data[EMPRESA],"No Existe",0,1)</f>
        <v>TEMPOACTIVA</v>
      </c>
      <c r="C1205" s="183" t="str">
        <f>_xlfn.XLOOKUP(D1205,[1]!Data[CEDULA],[1]!Data[Nombre Completo],"No Existe",0,1)</f>
        <v>ALVARO ENRIQUE CHARRIS PADILLA</v>
      </c>
      <c r="D1205" s="164">
        <v>72122754</v>
      </c>
      <c r="E1205" s="141">
        <f>IFERROR(_xlfn.NUMBERVALUE(Data[[#This Row],[CEDULA ]],",","."),_xlfn.NUMBERVALUE(Data[[#This Row],[CEDULA ]],".",","))</f>
        <v>72122754</v>
      </c>
      <c r="F1205" s="209" t="str">
        <f>_xlfn.XLOOKUP(E1205,[1]!Data[CEDULA],[1]!Data[CARGO],"No Existe",0,1)</f>
        <v>COCINERO 1</v>
      </c>
      <c r="G1205" s="209" t="str">
        <f>_xlfn.XLOOKUP(E1205,[1]!Data[CEDULA],[1]!Data[EMPRESA DONDE PRESTA SERVICIO],"No Existe",0,1)</f>
        <v>COMFAMILIAR ATLANTICO</v>
      </c>
      <c r="H1205" s="210" t="str">
        <f>_xlfn.XLOOKUP(E1205,[1]!Data[CEDULA],[1]!Data[UBICACIÓN],"No Existe",0,1)</f>
        <v>TURIPANA MERCADEO</v>
      </c>
      <c r="I1205" s="111" t="s">
        <v>25911</v>
      </c>
      <c r="J1205" s="111" t="str">
        <f>UPPER(TEXT(Data[[#This Row],[F. INICIO]],"mmmm"))</f>
        <v>MAYO</v>
      </c>
      <c r="K1205" s="111">
        <f>Data[[#This Row],[F. FIN]]-Data[[#This Row],[F. INICIO]]+1</f>
        <v>10</v>
      </c>
      <c r="L1205" s="111" t="s">
        <v>25906</v>
      </c>
      <c r="M1205" s="111" t="s">
        <v>25905</v>
      </c>
      <c r="N1205" s="141" t="str">
        <f>_xlfn.XLOOKUP(D1205,[1]!Data[CEDULA],[1]!Data[EPS/SURA],"No Existe",0,1)</f>
        <v>SALUD TOTAL</v>
      </c>
      <c r="O1205" s="211">
        <f>YEAR(Data[[#This Row],[F. INICIO]])</f>
        <v>2025</v>
      </c>
      <c r="P1205" s="114">
        <v>45789</v>
      </c>
      <c r="Q1205" s="114">
        <v>45798</v>
      </c>
      <c r="R1205" s="111"/>
      <c r="S1205" s="212" t="str">
        <f>IF(Data[[#This Row],[TIPO DE INCAPACIDAD]]="LICENCIA DE PATERNIDAD","Licencia de paternidad",IF(Data[[#This Row],[TIPO DE INCAPACIDAD]]="LICENCIA DE LUTO","Licencia de Luto",_xlfn.IFNA(VLOOKUP(R1205,'CIE-10 PARA RIPS'!$A$6:B14370,2,0),"No especificado")))</f>
        <v>Licencia de Luto</v>
      </c>
      <c r="T1205" s="213" t="str">
        <f>IF(P1205&lt;&gt;"", IF(P1205&gt;0, IF(P1205&lt;=DATE(YEAR(P1205),MONTH(P1205),DAY(P1205)), IF(P1205&gt;=DATE(YEAR(P1205),MONTH(P1205),1), IF(K1205&gt;10, C1205, IF(SUMIFS($K:$K, $C:$C, C1205, $P:$P, "&gt;="&amp;DATE(YEAR(P1205),MONTH(P1205),1), $P:$P, "&lt;="&amp;EOMONTH(P1205,0))&gt;10, C1205, "")), ""))), "")</f>
        <v>ALVARO ENRIQUE CHARRIS PADILLA</v>
      </c>
      <c r="U1205" s="213">
        <f>IF(AND(P1205&lt;&gt;"", P1205&gt;=DATE(YEAR(P1205),MONTH(P1205),1), SUMIFS($K:$K, $C:$C, C1205, $P:$P, "&gt;="&amp;DATE(YEAR(P1205),MONTH(P1205),1), $P:$P, "&lt;="&amp;EOMONTH(P1205,0))&gt;10), K1205, "")</f>
        <v>10</v>
      </c>
      <c r="V1205" s="213">
        <f>IF(AND(P1205&lt;&gt;"", P1205&gt;=DATE(YEAR(P1205),MONTH(P1205),1), SUMIFS($K:$K, $C:$C, C1205, $P:$P, "&gt;="&amp;DATE(YEAR(P1205),MONTH(P1205),1), $P:$P, "&lt;="&amp;EOMONTH(P1205,0))&gt;10), YEAR(P1205), "")</f>
        <v>2025</v>
      </c>
      <c r="W1205" s="213" t="str">
        <f>IF(AND(P1205&lt;&gt;"", P1205&gt;=DATE(YEAR(P1205),MONTH(P1205),1), SUMIFS($K:$K, $C:$C, C1205, $P:$P, "&gt;="&amp;DATE(YEAR(P1205),MONTH(P1205),1), $P:$P, "&lt;="&amp;EOMONTH(P1205,0))&gt;10), TEXT(P1205, "MMMM"), "")</f>
        <v>mayo</v>
      </c>
      <c r="X1205" s="213" t="str" cm="1">
        <f t="array" aca="1" ref="X1205" ca="1">IF(AND(P1205&lt;&gt;"", P1205&gt;=DATE(YEAR(P1205),MONTH(P1205),1), SUMIFS($K:$K, $C:$C, C1205, $P:$P, "&gt;="&amp;DATE(YEAR(P1205),MONTH(P1205),1), $P:$P, "&lt;="&amp;EOMONTH(P1205,0))&gt;10), _xlfn.TEXTJOIN(", ", TRUE, _xlfn._xlws.FILTER($R:$R, ($C:$C=C1205) * ($P:$P&gt;=DATE(YEAR(P1205),MONTH(P1205),1)) * ($P:$P&lt;=EOMONTH(P1205,0)))), "")</f>
        <v/>
      </c>
      <c r="Y1205" s="213" t="str" cm="1">
        <f t="array" aca="1" ref="Y1205" ca="1">IF(AND(P1205&lt;&gt;"", P1205&gt;=DATE(YEAR(P1205),MONTH(P1205),1), SUMIFS($K:$K, $C:$C, C1205, $P:$P, "&gt;="&amp;DATE(YEAR(P1205),MONTH(P1205),1), $P:$P, "&lt;="&amp;EOMONTH(P1205,0))&gt;10), _xlfn.TEXTJOIN(", ", TRUE, _xlfn._xlws.FILTER($S:$S, ($C:$C=C1205) * ($P:$P&gt;=DATE(YEAR(P1205),MONTH(P1205),1)) * ($P:$P&lt;=EOMONTH(P1205,0)))), "")</f>
        <v/>
      </c>
    </row>
  </sheetData>
  <mergeCells count="5">
    <mergeCell ref="A1:D4"/>
    <mergeCell ref="Q1:S2"/>
    <mergeCell ref="Q3:S4"/>
    <mergeCell ref="E1:P2"/>
    <mergeCell ref="E3:P4"/>
  </mergeCells>
  <phoneticPr fontId="24" type="noConversion"/>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9731-496F-484E-8154-47539A9CE5B3}">
  <dimension ref="A3:T27"/>
  <sheetViews>
    <sheetView zoomScale="60" zoomScaleNormal="60" workbookViewId="0">
      <selection activeCell="G36" sqref="G36"/>
    </sheetView>
  </sheetViews>
  <sheetFormatPr baseColWidth="10" defaultRowHeight="15" x14ac:dyDescent="0.25"/>
  <cols>
    <col min="1" max="1" width="17.5703125" bestFit="1" customWidth="1"/>
    <col min="2" max="2" width="13.85546875" customWidth="1"/>
    <col min="3" max="3" width="1.5703125" customWidth="1"/>
    <col min="5" max="5" width="6.28515625" customWidth="1"/>
    <col min="6" max="6" width="1.5703125" customWidth="1"/>
    <col min="7" max="7" width="22" customWidth="1"/>
    <col min="8" max="8" width="6.28515625" customWidth="1"/>
    <col min="9" max="9" width="1.5703125" customWidth="1"/>
    <col min="11" max="11" width="6.28515625" customWidth="1"/>
    <col min="12" max="12" width="1.5703125" customWidth="1"/>
    <col min="14" max="14" width="6.28515625" customWidth="1"/>
    <col min="15" max="15" width="1.5703125" customWidth="1"/>
    <col min="17" max="17" width="6.28515625" customWidth="1"/>
    <col min="18" max="18" width="1.5703125" customWidth="1"/>
  </cols>
  <sheetData>
    <row r="3" spans="1:20" x14ac:dyDescent="0.25">
      <c r="A3" s="58" t="s">
        <v>12638</v>
      </c>
      <c r="B3" t="s">
        <v>25669</v>
      </c>
      <c r="D3" s="58" t="s">
        <v>12638</v>
      </c>
      <c r="E3" t="s">
        <v>25804</v>
      </c>
      <c r="G3" s="58" t="s">
        <v>12638</v>
      </c>
      <c r="H3" t="s">
        <v>25804</v>
      </c>
      <c r="J3" s="58" t="s">
        <v>12638</v>
      </c>
      <c r="K3" t="s">
        <v>25805</v>
      </c>
      <c r="M3" s="58" t="s">
        <v>12638</v>
      </c>
      <c r="N3" t="s">
        <v>25804</v>
      </c>
      <c r="P3" s="58" t="s">
        <v>12638</v>
      </c>
      <c r="Q3" t="s">
        <v>25669</v>
      </c>
      <c r="S3" s="58" t="s">
        <v>12638</v>
      </c>
      <c r="T3" t="s">
        <v>25703</v>
      </c>
    </row>
    <row r="4" spans="1:20" x14ac:dyDescent="0.25">
      <c r="A4" s="43" t="s">
        <v>45</v>
      </c>
      <c r="B4">
        <v>183</v>
      </c>
      <c r="D4" s="43" t="s">
        <v>5</v>
      </c>
      <c r="E4">
        <v>133</v>
      </c>
      <c r="G4" s="43" t="s">
        <v>25770</v>
      </c>
      <c r="H4">
        <v>2</v>
      </c>
      <c r="J4" s="43" t="s">
        <v>12489</v>
      </c>
      <c r="K4">
        <v>4</v>
      </c>
      <c r="M4" s="43" t="s">
        <v>12848</v>
      </c>
      <c r="N4">
        <v>1</v>
      </c>
      <c r="P4" s="43" t="s">
        <v>12848</v>
      </c>
      <c r="Q4">
        <v>2</v>
      </c>
      <c r="S4" s="43" t="s">
        <v>12848</v>
      </c>
      <c r="T4">
        <v>1</v>
      </c>
    </row>
    <row r="5" spans="1:20" x14ac:dyDescent="0.25">
      <c r="A5" s="43" t="s">
        <v>53</v>
      </c>
      <c r="B5">
        <v>14</v>
      </c>
      <c r="D5" s="43" t="s">
        <v>25668</v>
      </c>
      <c r="G5" s="43" t="s">
        <v>21</v>
      </c>
      <c r="H5">
        <v>122</v>
      </c>
      <c r="J5" s="43" t="s">
        <v>12531</v>
      </c>
      <c r="K5">
        <v>20</v>
      </c>
      <c r="M5" s="43" t="s">
        <v>12027</v>
      </c>
      <c r="N5">
        <v>1</v>
      </c>
      <c r="P5" s="43" t="s">
        <v>12027</v>
      </c>
      <c r="Q5">
        <v>3</v>
      </c>
      <c r="S5" s="43" t="s">
        <v>12027</v>
      </c>
      <c r="T5">
        <v>1</v>
      </c>
    </row>
    <row r="6" spans="1:20" x14ac:dyDescent="0.25">
      <c r="A6" s="43" t="s">
        <v>48</v>
      </c>
      <c r="B6">
        <v>146</v>
      </c>
      <c r="D6" s="43" t="s">
        <v>94</v>
      </c>
      <c r="E6">
        <v>4</v>
      </c>
      <c r="G6" s="43" t="s">
        <v>25791</v>
      </c>
      <c r="H6">
        <v>9</v>
      </c>
      <c r="J6" s="43" t="s">
        <v>12826</v>
      </c>
      <c r="K6">
        <v>38</v>
      </c>
      <c r="M6" s="43" t="s">
        <v>25789</v>
      </c>
      <c r="N6">
        <v>1</v>
      </c>
      <c r="P6" s="43" t="s">
        <v>25789</v>
      </c>
      <c r="Q6">
        <v>2</v>
      </c>
      <c r="S6" s="43" t="s">
        <v>25789</v>
      </c>
      <c r="T6">
        <v>1</v>
      </c>
    </row>
    <row r="7" spans="1:20" x14ac:dyDescent="0.25">
      <c r="A7" s="43" t="s">
        <v>25668</v>
      </c>
      <c r="D7" s="43" t="s">
        <v>12639</v>
      </c>
      <c r="E7">
        <v>137</v>
      </c>
      <c r="G7" s="43" t="s">
        <v>12639</v>
      </c>
      <c r="H7">
        <v>133</v>
      </c>
      <c r="J7" s="43" t="s">
        <v>90</v>
      </c>
      <c r="K7">
        <v>13</v>
      </c>
      <c r="M7" s="43" t="s">
        <v>42</v>
      </c>
      <c r="N7">
        <v>1</v>
      </c>
      <c r="P7" s="43" t="s">
        <v>42</v>
      </c>
      <c r="Q7">
        <v>2</v>
      </c>
      <c r="S7" s="43" t="s">
        <v>42</v>
      </c>
      <c r="T7">
        <v>1</v>
      </c>
    </row>
    <row r="8" spans="1:20" x14ac:dyDescent="0.25">
      <c r="A8" s="43" t="s">
        <v>37</v>
      </c>
      <c r="B8">
        <v>173</v>
      </c>
      <c r="J8" s="43" t="s">
        <v>62</v>
      </c>
      <c r="K8">
        <v>29</v>
      </c>
      <c r="M8" s="43" t="s">
        <v>8968</v>
      </c>
      <c r="N8">
        <v>1</v>
      </c>
      <c r="P8" s="43" t="s">
        <v>8968</v>
      </c>
      <c r="Q8">
        <v>7</v>
      </c>
      <c r="S8" s="43" t="s">
        <v>8968</v>
      </c>
      <c r="T8">
        <v>1</v>
      </c>
    </row>
    <row r="9" spans="1:20" x14ac:dyDescent="0.25">
      <c r="A9" s="43" t="s">
        <v>36</v>
      </c>
      <c r="B9">
        <v>47</v>
      </c>
      <c r="J9" s="43" t="s">
        <v>12639</v>
      </c>
      <c r="K9">
        <v>104</v>
      </c>
      <c r="M9" s="43" t="s">
        <v>8939</v>
      </c>
      <c r="N9">
        <v>7</v>
      </c>
      <c r="P9" s="43" t="s">
        <v>8939</v>
      </c>
      <c r="Q9">
        <v>14</v>
      </c>
      <c r="S9" s="43" t="s">
        <v>8939</v>
      </c>
      <c r="T9">
        <v>7</v>
      </c>
    </row>
    <row r="10" spans="1:20" x14ac:dyDescent="0.25">
      <c r="A10" s="43" t="s">
        <v>20</v>
      </c>
      <c r="B10">
        <v>20</v>
      </c>
      <c r="M10" s="43" t="s">
        <v>8931</v>
      </c>
      <c r="N10">
        <v>1</v>
      </c>
      <c r="P10" s="43" t="s">
        <v>8931</v>
      </c>
      <c r="Q10">
        <v>2</v>
      </c>
      <c r="S10" s="43" t="s">
        <v>8931</v>
      </c>
      <c r="T10">
        <v>1</v>
      </c>
    </row>
    <row r="11" spans="1:20" x14ac:dyDescent="0.25">
      <c r="A11" s="43" t="s">
        <v>23</v>
      </c>
      <c r="B11">
        <v>26</v>
      </c>
      <c r="M11" s="43" t="s">
        <v>8926</v>
      </c>
      <c r="N11">
        <v>3</v>
      </c>
      <c r="P11" s="43" t="s">
        <v>8926</v>
      </c>
      <c r="Q11">
        <v>5</v>
      </c>
      <c r="S11" s="43" t="s">
        <v>8926</v>
      </c>
      <c r="T11">
        <v>3</v>
      </c>
    </row>
    <row r="12" spans="1:20" x14ac:dyDescent="0.25">
      <c r="A12" s="43" t="s">
        <v>26</v>
      </c>
      <c r="B12">
        <v>32</v>
      </c>
      <c r="M12" s="43" t="s">
        <v>8888</v>
      </c>
      <c r="N12">
        <v>1</v>
      </c>
      <c r="P12" s="43" t="s">
        <v>8888</v>
      </c>
      <c r="Q12">
        <v>3</v>
      </c>
      <c r="S12" s="43" t="s">
        <v>8888</v>
      </c>
      <c r="T12">
        <v>1</v>
      </c>
    </row>
    <row r="13" spans="1:20" x14ac:dyDescent="0.25">
      <c r="A13" s="43" t="s">
        <v>12435</v>
      </c>
      <c r="B13">
        <v>46</v>
      </c>
      <c r="M13" s="43" t="s">
        <v>8459</v>
      </c>
      <c r="N13">
        <v>2</v>
      </c>
      <c r="P13" s="43" t="s">
        <v>8459</v>
      </c>
      <c r="Q13">
        <v>4</v>
      </c>
      <c r="S13" s="43" t="s">
        <v>8459</v>
      </c>
      <c r="T13">
        <v>2</v>
      </c>
    </row>
    <row r="14" spans="1:20" x14ac:dyDescent="0.25">
      <c r="A14" s="43" t="s">
        <v>110</v>
      </c>
      <c r="B14">
        <v>175</v>
      </c>
      <c r="M14" s="43" t="s">
        <v>7685</v>
      </c>
      <c r="N14">
        <v>1</v>
      </c>
      <c r="P14" s="43" t="s">
        <v>7685</v>
      </c>
      <c r="Q14">
        <v>3</v>
      </c>
      <c r="S14" s="43" t="s">
        <v>7685</v>
      </c>
      <c r="T14">
        <v>1</v>
      </c>
    </row>
    <row r="15" spans="1:20" x14ac:dyDescent="0.25">
      <c r="A15" s="43" t="s">
        <v>12442</v>
      </c>
      <c r="B15">
        <v>106</v>
      </c>
      <c r="M15" s="43" t="s">
        <v>7641</v>
      </c>
      <c r="N15">
        <v>1</v>
      </c>
      <c r="P15" s="43" t="s">
        <v>7641</v>
      </c>
      <c r="Q15">
        <v>4</v>
      </c>
      <c r="S15" s="43" t="s">
        <v>7641</v>
      </c>
      <c r="T15">
        <v>1</v>
      </c>
    </row>
    <row r="16" spans="1:20" x14ac:dyDescent="0.25">
      <c r="A16" s="43" t="s">
        <v>43</v>
      </c>
      <c r="B16">
        <v>127</v>
      </c>
      <c r="M16" s="43" t="s">
        <v>7468</v>
      </c>
      <c r="N16">
        <v>1</v>
      </c>
      <c r="P16" s="43" t="s">
        <v>7468</v>
      </c>
      <c r="Q16">
        <v>2</v>
      </c>
      <c r="S16" s="43" t="s">
        <v>7468</v>
      </c>
      <c r="T16">
        <v>1</v>
      </c>
    </row>
    <row r="17" spans="1:20" x14ac:dyDescent="0.25">
      <c r="A17" s="43" t="s">
        <v>12639</v>
      </c>
      <c r="B17">
        <v>1095</v>
      </c>
      <c r="M17" s="43" t="s">
        <v>73</v>
      </c>
      <c r="N17">
        <v>6</v>
      </c>
      <c r="P17" s="43" t="s">
        <v>73</v>
      </c>
      <c r="Q17">
        <v>12</v>
      </c>
      <c r="S17" s="43" t="s">
        <v>73</v>
      </c>
      <c r="T17">
        <v>6</v>
      </c>
    </row>
    <row r="18" spans="1:20" x14ac:dyDescent="0.25">
      <c r="M18" s="43" t="s">
        <v>6666</v>
      </c>
      <c r="N18">
        <v>3</v>
      </c>
      <c r="P18" s="43" t="s">
        <v>6666</v>
      </c>
      <c r="Q18">
        <v>160</v>
      </c>
      <c r="S18" s="43" t="s">
        <v>6666</v>
      </c>
      <c r="T18">
        <v>3</v>
      </c>
    </row>
    <row r="19" spans="1:20" x14ac:dyDescent="0.25">
      <c r="M19" s="43" t="s">
        <v>5597</v>
      </c>
      <c r="N19">
        <v>2</v>
      </c>
      <c r="P19" s="43" t="s">
        <v>5597</v>
      </c>
      <c r="Q19">
        <v>4</v>
      </c>
      <c r="S19" s="43" t="s">
        <v>5597</v>
      </c>
      <c r="T19">
        <v>2</v>
      </c>
    </row>
    <row r="20" spans="1:20" x14ac:dyDescent="0.25">
      <c r="M20" s="43" t="s">
        <v>25773</v>
      </c>
      <c r="N20">
        <v>1</v>
      </c>
      <c r="P20" s="43" t="s">
        <v>25773</v>
      </c>
      <c r="Q20">
        <v>1</v>
      </c>
      <c r="S20" s="43" t="s">
        <v>25773</v>
      </c>
      <c r="T20">
        <v>1</v>
      </c>
    </row>
    <row r="21" spans="1:20" x14ac:dyDescent="0.25">
      <c r="M21" s="43" t="s">
        <v>5482</v>
      </c>
      <c r="N21">
        <v>1</v>
      </c>
      <c r="P21" s="43" t="s">
        <v>5482</v>
      </c>
      <c r="Q21">
        <v>1</v>
      </c>
      <c r="S21" s="43" t="s">
        <v>5482</v>
      </c>
      <c r="T21">
        <v>1</v>
      </c>
    </row>
    <row r="22" spans="1:20" x14ac:dyDescent="0.25">
      <c r="M22" s="43" t="s">
        <v>5479</v>
      </c>
      <c r="N22">
        <v>1</v>
      </c>
      <c r="P22" s="43" t="s">
        <v>5479</v>
      </c>
      <c r="Q22">
        <v>1</v>
      </c>
      <c r="S22" s="43" t="s">
        <v>5479</v>
      </c>
      <c r="T22">
        <v>1</v>
      </c>
    </row>
    <row r="23" spans="1:20" x14ac:dyDescent="0.25">
      <c r="M23" s="43" t="s">
        <v>5126</v>
      </c>
      <c r="N23">
        <v>1</v>
      </c>
      <c r="P23" s="43" t="s">
        <v>5126</v>
      </c>
      <c r="Q23">
        <v>8</v>
      </c>
      <c r="S23" s="43" t="s">
        <v>5126</v>
      </c>
      <c r="T23">
        <v>1</v>
      </c>
    </row>
    <row r="24" spans="1:20" x14ac:dyDescent="0.25">
      <c r="M24" s="43" t="s">
        <v>4881</v>
      </c>
      <c r="N24">
        <v>1</v>
      </c>
      <c r="P24" s="43" t="s">
        <v>4881</v>
      </c>
      <c r="Q24">
        <v>5</v>
      </c>
      <c r="S24" s="43" t="s">
        <v>4881</v>
      </c>
      <c r="T24">
        <v>1</v>
      </c>
    </row>
    <row r="25" spans="1:20" x14ac:dyDescent="0.25">
      <c r="M25" s="43" t="s">
        <v>12819</v>
      </c>
      <c r="N25">
        <v>1</v>
      </c>
      <c r="P25" s="43" t="s">
        <v>12819</v>
      </c>
      <c r="Q25">
        <v>3</v>
      </c>
      <c r="S25" s="43" t="s">
        <v>12819</v>
      </c>
      <c r="T25">
        <v>1</v>
      </c>
    </row>
    <row r="26" spans="1:20" x14ac:dyDescent="0.25">
      <c r="M26" s="43" t="s">
        <v>476</v>
      </c>
      <c r="N26">
        <v>1</v>
      </c>
      <c r="P26" s="43" t="s">
        <v>476</v>
      </c>
      <c r="Q26">
        <v>30</v>
      </c>
      <c r="S26" s="43" t="s">
        <v>476</v>
      </c>
      <c r="T26">
        <v>1</v>
      </c>
    </row>
    <row r="27" spans="1:20" x14ac:dyDescent="0.25">
      <c r="M27" s="43" t="s">
        <v>12639</v>
      </c>
      <c r="N27">
        <v>40</v>
      </c>
      <c r="P27" s="43" t="s">
        <v>12639</v>
      </c>
      <c r="Q27">
        <v>278</v>
      </c>
      <c r="S27" s="43" t="s">
        <v>12639</v>
      </c>
      <c r="T27">
        <v>40</v>
      </c>
    </row>
  </sheetData>
  <pageMargins left="0.7" right="0.7" top="0.75" bottom="0.75" header="0.3" footer="0.3"/>
  <drawing r:id="rId8"/>
  <extLs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83AC7-740A-41C1-AD37-A8C897973ED9}">
  <dimension ref="A1:M1048275"/>
  <sheetViews>
    <sheetView topLeftCell="C119" zoomScale="76" zoomScaleNormal="98" workbookViewId="0">
      <selection activeCell="G36" sqref="G36"/>
    </sheetView>
  </sheetViews>
  <sheetFormatPr baseColWidth="10" defaultRowHeight="15" x14ac:dyDescent="0.25"/>
  <cols>
    <col min="1" max="1" width="5.7109375" customWidth="1"/>
    <col min="2" max="2" width="39.85546875" customWidth="1"/>
    <col min="3" max="3" width="14.140625" style="10" bestFit="1" customWidth="1"/>
    <col min="4" max="4" width="12.7109375" style="12" customWidth="1"/>
    <col min="5" max="5" width="12.7109375" style="12" bestFit="1" customWidth="1"/>
    <col min="6" max="6" width="25.42578125" style="15" customWidth="1"/>
    <col min="7" max="7" width="24" style="15" customWidth="1"/>
    <col min="8" max="8" width="27.140625" style="15" bestFit="1" customWidth="1"/>
    <col min="9" max="9" width="14" style="10" customWidth="1"/>
    <col min="10" max="10" width="14.5703125" style="12" bestFit="1" customWidth="1"/>
    <col min="11" max="11" width="12.140625" style="12" bestFit="1" customWidth="1"/>
    <col min="12" max="12" width="12.7109375" style="12" bestFit="1" customWidth="1"/>
    <col min="13" max="13" width="59.42578125" style="43" bestFit="1"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25775</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89" customFormat="1" ht="29.25" customHeight="1" x14ac:dyDescent="0.25">
      <c r="A7" s="87" t="s">
        <v>3</v>
      </c>
      <c r="B7" s="88" t="s">
        <v>0</v>
      </c>
      <c r="C7" s="85" t="s">
        <v>1</v>
      </c>
      <c r="D7" s="85" t="s">
        <v>2</v>
      </c>
      <c r="E7" s="85" t="s">
        <v>17</v>
      </c>
      <c r="F7" s="85" t="s">
        <v>12</v>
      </c>
      <c r="G7" s="85" t="s">
        <v>84</v>
      </c>
      <c r="H7" s="85" t="s">
        <v>18</v>
      </c>
      <c r="I7" s="85" t="s">
        <v>97</v>
      </c>
      <c r="J7" s="85" t="s">
        <v>13</v>
      </c>
      <c r="K7" s="85" t="s">
        <v>14</v>
      </c>
      <c r="L7" s="85" t="s">
        <v>11</v>
      </c>
      <c r="M7" s="86" t="s">
        <v>15</v>
      </c>
    </row>
    <row r="8" spans="1:13" x14ac:dyDescent="0.25">
      <c r="A8" s="83">
        <v>1</v>
      </c>
      <c r="B8" s="59" t="s">
        <v>25767</v>
      </c>
      <c r="C8" s="23" t="s">
        <v>25768</v>
      </c>
      <c r="D8" s="11"/>
      <c r="E8" s="11" t="s">
        <v>45</v>
      </c>
      <c r="F8" s="13">
        <v>7</v>
      </c>
      <c r="G8" s="9" t="s">
        <v>5</v>
      </c>
      <c r="H8" s="9" t="s">
        <v>21</v>
      </c>
      <c r="I8" s="5" t="s">
        <v>12826</v>
      </c>
      <c r="J8" s="26">
        <v>44927</v>
      </c>
      <c r="K8" s="26">
        <v>44933</v>
      </c>
      <c r="L8" s="11" t="s">
        <v>8968</v>
      </c>
      <c r="M8" s="84" t="e">
        <f>VLOOKUP(L8,'CIE-10 PARA RIPS'!A7:B12581,3,0)</f>
        <v>#REF!</v>
      </c>
    </row>
    <row r="9" spans="1:13" ht="12.75" customHeight="1" x14ac:dyDescent="0.25">
      <c r="A9" s="83">
        <v>2</v>
      </c>
      <c r="B9" s="59" t="s">
        <v>25767</v>
      </c>
      <c r="C9" s="23" t="s">
        <v>25768</v>
      </c>
      <c r="D9" s="5"/>
      <c r="E9" s="24" t="s">
        <v>45</v>
      </c>
      <c r="F9" s="9">
        <v>3</v>
      </c>
      <c r="G9" s="9" t="s">
        <v>5</v>
      </c>
      <c r="H9" s="9" t="s">
        <v>21</v>
      </c>
      <c r="I9" s="5" t="s">
        <v>12826</v>
      </c>
      <c r="J9" s="17">
        <v>44934</v>
      </c>
      <c r="K9" s="17">
        <v>44936</v>
      </c>
      <c r="L9" s="7" t="s">
        <v>12027</v>
      </c>
      <c r="M9" s="84" t="e">
        <f>VLOOKUP(L9,'CIE-10 PARA RIPS'!A8:B12582,3,0)</f>
        <v>#REF!</v>
      </c>
    </row>
    <row r="10" spans="1:13" ht="12.75" customHeight="1" x14ac:dyDescent="0.25">
      <c r="A10" s="83">
        <v>3</v>
      </c>
      <c r="B10" s="59" t="s">
        <v>25769</v>
      </c>
      <c r="C10" s="23" t="s">
        <v>25710</v>
      </c>
      <c r="D10" s="5"/>
      <c r="E10" s="5" t="s">
        <v>45</v>
      </c>
      <c r="F10" s="9">
        <v>126</v>
      </c>
      <c r="G10" s="9" t="s">
        <v>5</v>
      </c>
      <c r="H10" s="9" t="s">
        <v>25791</v>
      </c>
      <c r="I10" s="5" t="s">
        <v>12826</v>
      </c>
      <c r="J10" s="17">
        <v>44907</v>
      </c>
      <c r="K10" s="17">
        <v>45032</v>
      </c>
      <c r="L10" s="7"/>
      <c r="M10" s="84" t="e">
        <f>VLOOKUP(L10,'CIE-10 PARA RIPS'!A9:B12583,3,0)</f>
        <v>#N/A</v>
      </c>
    </row>
    <row r="11" spans="1:13" ht="12.75" customHeight="1" x14ac:dyDescent="0.25">
      <c r="A11" s="83">
        <v>4</v>
      </c>
      <c r="B11" s="59" t="s">
        <v>25655</v>
      </c>
      <c r="C11" s="23" t="s">
        <v>25656</v>
      </c>
      <c r="D11" s="5"/>
      <c r="E11" s="24" t="s">
        <v>45</v>
      </c>
      <c r="F11" s="9">
        <v>5</v>
      </c>
      <c r="G11" s="9" t="s">
        <v>5</v>
      </c>
      <c r="H11" s="9" t="s">
        <v>25770</v>
      </c>
      <c r="I11" s="5" t="s">
        <v>62</v>
      </c>
      <c r="J11" s="17">
        <v>44928</v>
      </c>
      <c r="K11" s="17">
        <v>44932</v>
      </c>
      <c r="L11" s="7" t="s">
        <v>4881</v>
      </c>
      <c r="M11" s="84" t="e">
        <f>VLOOKUP(L11,'CIE-10 PARA RIPS'!A10:B12584,3,0)</f>
        <v>#REF!</v>
      </c>
    </row>
    <row r="12" spans="1:13" ht="12.75" customHeight="1" x14ac:dyDescent="0.25">
      <c r="A12" s="83">
        <v>5</v>
      </c>
      <c r="B12" s="59" t="s">
        <v>25771</v>
      </c>
      <c r="C12" s="23" t="s">
        <v>25772</v>
      </c>
      <c r="D12" s="24"/>
      <c r="E12" s="24" t="s">
        <v>45</v>
      </c>
      <c r="F12" s="13">
        <v>1</v>
      </c>
      <c r="G12" s="9" t="s">
        <v>5</v>
      </c>
      <c r="H12" s="9" t="s">
        <v>21</v>
      </c>
      <c r="I12" s="11" t="s">
        <v>12531</v>
      </c>
      <c r="J12" s="19">
        <v>44931</v>
      </c>
      <c r="K12" s="19">
        <v>44931</v>
      </c>
      <c r="L12" s="24" t="s">
        <v>25773</v>
      </c>
      <c r="M12" s="84" t="e">
        <f>VLOOKUP(L12,'CIE-10 PARA RIPS'!A11:B12585,3,0)</f>
        <v>#N/A</v>
      </c>
    </row>
    <row r="13" spans="1:13" ht="12.75" customHeight="1" x14ac:dyDescent="0.25">
      <c r="A13" s="83">
        <v>6</v>
      </c>
      <c r="B13" s="59" t="s">
        <v>25774</v>
      </c>
      <c r="C13" s="23" t="s">
        <v>25698</v>
      </c>
      <c r="D13" s="24"/>
      <c r="E13" s="24" t="s">
        <v>45</v>
      </c>
      <c r="F13" s="13">
        <v>30</v>
      </c>
      <c r="G13" s="9" t="s">
        <v>5</v>
      </c>
      <c r="H13" s="9" t="s">
        <v>21</v>
      </c>
      <c r="I13" s="11"/>
      <c r="J13" s="19">
        <v>44936</v>
      </c>
      <c r="K13" s="19">
        <v>44965</v>
      </c>
      <c r="L13" s="24" t="s">
        <v>476</v>
      </c>
      <c r="M13" s="84" t="e">
        <f>VLOOKUP(L13,'CIE-10 PARA RIPS'!A12:B12586,3,0)</f>
        <v>#REF!</v>
      </c>
    </row>
    <row r="14" spans="1:13" s="2" customFormat="1" ht="12.75" customHeight="1" x14ac:dyDescent="0.25">
      <c r="A14" s="83">
        <v>7</v>
      </c>
      <c r="B14" s="59" t="s">
        <v>25776</v>
      </c>
      <c r="C14" s="23" t="s">
        <v>25744</v>
      </c>
      <c r="D14" s="24"/>
      <c r="E14" s="24" t="s">
        <v>45</v>
      </c>
      <c r="F14" s="13">
        <v>1</v>
      </c>
      <c r="G14" s="9" t="s">
        <v>5</v>
      </c>
      <c r="H14" s="9" t="s">
        <v>21</v>
      </c>
      <c r="I14" s="11" t="s">
        <v>62</v>
      </c>
      <c r="J14" s="19">
        <v>44946</v>
      </c>
      <c r="K14" s="19">
        <v>44946</v>
      </c>
      <c r="L14" s="24" t="s">
        <v>5597</v>
      </c>
      <c r="M14" s="84" t="e">
        <f>VLOOKUP(L14,'CIE-10 PARA RIPS'!A13:B12587,3,0)</f>
        <v>#REF!</v>
      </c>
    </row>
    <row r="15" spans="1:13" ht="12.75" customHeight="1" x14ac:dyDescent="0.25">
      <c r="A15" s="83">
        <v>8</v>
      </c>
      <c r="B15" s="59" t="s">
        <v>12644</v>
      </c>
      <c r="C15" s="23" t="s">
        <v>25777</v>
      </c>
      <c r="D15" s="24"/>
      <c r="E15" s="24" t="s">
        <v>45</v>
      </c>
      <c r="F15" s="13">
        <v>3</v>
      </c>
      <c r="G15" s="9" t="s">
        <v>5</v>
      </c>
      <c r="H15" s="9" t="s">
        <v>21</v>
      </c>
      <c r="I15" s="11" t="s">
        <v>62</v>
      </c>
      <c r="J15" s="19">
        <v>44938</v>
      </c>
      <c r="K15" s="19">
        <v>44940</v>
      </c>
      <c r="L15" s="24" t="s">
        <v>8888</v>
      </c>
      <c r="M15" s="84" t="e">
        <f>VLOOKUP(L15,'CIE-10 PARA RIPS'!A14:B12588,3,0)</f>
        <v>#REF!</v>
      </c>
    </row>
    <row r="16" spans="1:13" s="2" customFormat="1" ht="12.75" customHeight="1" x14ac:dyDescent="0.25">
      <c r="A16" s="83">
        <v>9</v>
      </c>
      <c r="B16" s="59" t="s">
        <v>25778</v>
      </c>
      <c r="C16" s="23" t="s">
        <v>25779</v>
      </c>
      <c r="D16" s="24"/>
      <c r="E16" s="24" t="s">
        <v>45</v>
      </c>
      <c r="F16" s="13">
        <v>1</v>
      </c>
      <c r="G16" s="9" t="s">
        <v>5</v>
      </c>
      <c r="H16" s="9" t="s">
        <v>21</v>
      </c>
      <c r="I16" s="11" t="s">
        <v>12489</v>
      </c>
      <c r="J16" s="19">
        <v>44943</v>
      </c>
      <c r="K16" s="19">
        <v>44943</v>
      </c>
      <c r="L16" s="24" t="s">
        <v>5482</v>
      </c>
      <c r="M16" s="84" t="e">
        <f>VLOOKUP(L16,'CIE-10 PARA RIPS'!A15:B12589,3,0)</f>
        <v>#REF!</v>
      </c>
    </row>
    <row r="17" spans="1:13" s="2" customFormat="1" ht="12.75" customHeight="1" x14ac:dyDescent="0.25">
      <c r="A17" s="83">
        <v>10</v>
      </c>
      <c r="B17" s="59" t="s">
        <v>25780</v>
      </c>
      <c r="C17" s="23" t="s">
        <v>25781</v>
      </c>
      <c r="D17" s="24"/>
      <c r="E17" s="24" t="s">
        <v>45</v>
      </c>
      <c r="F17" s="13">
        <v>4</v>
      </c>
      <c r="G17" s="9" t="s">
        <v>5</v>
      </c>
      <c r="H17" s="9" t="s">
        <v>21</v>
      </c>
      <c r="I17" s="11" t="s">
        <v>62</v>
      </c>
      <c r="J17" s="19">
        <v>44951</v>
      </c>
      <c r="K17" s="19">
        <v>44954</v>
      </c>
      <c r="L17" s="24" t="s">
        <v>7641</v>
      </c>
      <c r="M17" s="84" t="e">
        <f>VLOOKUP(L17,'CIE-10 PARA RIPS'!A16:B12590,3,0)</f>
        <v>#REF!</v>
      </c>
    </row>
    <row r="18" spans="1:13" s="2" customFormat="1" ht="12.75" customHeight="1" x14ac:dyDescent="0.25">
      <c r="A18" s="83">
        <v>11</v>
      </c>
      <c r="B18" s="59" t="s">
        <v>12487</v>
      </c>
      <c r="C18" s="23" t="s">
        <v>25782</v>
      </c>
      <c r="D18" s="24"/>
      <c r="E18" s="24" t="s">
        <v>53</v>
      </c>
      <c r="F18" s="13">
        <v>2</v>
      </c>
      <c r="G18" s="9" t="s">
        <v>5</v>
      </c>
      <c r="H18" s="9" t="s">
        <v>21</v>
      </c>
      <c r="I18" s="11"/>
      <c r="J18" s="19">
        <v>44967</v>
      </c>
      <c r="K18" s="19">
        <v>44968</v>
      </c>
      <c r="L18" s="24" t="s">
        <v>12848</v>
      </c>
      <c r="M18" s="84" t="e">
        <f>VLOOKUP(L18,'CIE-10 PARA RIPS'!A17:B12591,3,0)</f>
        <v>#REF!</v>
      </c>
    </row>
    <row r="19" spans="1:13" s="2" customFormat="1" ht="12.75" customHeight="1" x14ac:dyDescent="0.25">
      <c r="A19" s="83">
        <v>12</v>
      </c>
      <c r="B19" s="59" t="s">
        <v>25783</v>
      </c>
      <c r="C19" s="23" t="s">
        <v>25784</v>
      </c>
      <c r="D19" s="24"/>
      <c r="E19" s="24" t="s">
        <v>45</v>
      </c>
      <c r="F19" s="13">
        <v>2</v>
      </c>
      <c r="G19" s="9" t="s">
        <v>5</v>
      </c>
      <c r="H19" s="9" t="s">
        <v>21</v>
      </c>
      <c r="I19" s="11" t="s">
        <v>90</v>
      </c>
      <c r="J19" s="19">
        <v>44955</v>
      </c>
      <c r="K19" s="19">
        <v>44956</v>
      </c>
      <c r="L19" s="24" t="s">
        <v>42</v>
      </c>
      <c r="M19" s="84" t="e">
        <f>VLOOKUP(L19,'CIE-10 PARA RIPS'!A18:B12592,3,0)</f>
        <v>#REF!</v>
      </c>
    </row>
    <row r="20" spans="1:13" ht="12.75" customHeight="1" x14ac:dyDescent="0.25">
      <c r="A20" s="83">
        <v>13</v>
      </c>
      <c r="B20" s="60" t="s">
        <v>25785</v>
      </c>
      <c r="C20" s="23" t="s">
        <v>25786</v>
      </c>
      <c r="D20" s="21"/>
      <c r="E20" s="11" t="s">
        <v>53</v>
      </c>
      <c r="F20" s="13">
        <v>1</v>
      </c>
      <c r="G20" s="9" t="s">
        <v>5</v>
      </c>
      <c r="H20" s="9" t="s">
        <v>21</v>
      </c>
      <c r="I20" s="5" t="s">
        <v>62</v>
      </c>
      <c r="J20" s="17">
        <v>44972</v>
      </c>
      <c r="K20" s="17">
        <v>44972</v>
      </c>
      <c r="L20" s="8" t="s">
        <v>73</v>
      </c>
      <c r="M20" s="84" t="e">
        <f>VLOOKUP(L20,'CIE-10 PARA RIPS'!A19:B12593,3,0)</f>
        <v>#REF!</v>
      </c>
    </row>
    <row r="21" spans="1:13" ht="12.75" customHeight="1" x14ac:dyDescent="0.25">
      <c r="A21" s="83">
        <v>14</v>
      </c>
      <c r="B21" s="59" t="s">
        <v>25787</v>
      </c>
      <c r="C21" s="23" t="s">
        <v>25788</v>
      </c>
      <c r="D21" s="5"/>
      <c r="E21" s="24" t="s">
        <v>53</v>
      </c>
      <c r="F21" s="13">
        <v>2</v>
      </c>
      <c r="G21" s="9" t="s">
        <v>5</v>
      </c>
      <c r="H21" s="9" t="s">
        <v>21</v>
      </c>
      <c r="I21" s="5" t="s">
        <v>12531</v>
      </c>
      <c r="J21" s="17">
        <v>44974</v>
      </c>
      <c r="K21" s="17">
        <v>44975</v>
      </c>
      <c r="L21" s="8"/>
      <c r="M21" s="84" t="e">
        <f>VLOOKUP(L21,'CIE-10 PARA RIPS'!A20:B12594,3,0)</f>
        <v>#N/A</v>
      </c>
    </row>
    <row r="22" spans="1:13" ht="12.75" customHeight="1" x14ac:dyDescent="0.25">
      <c r="A22" s="83">
        <v>15</v>
      </c>
      <c r="B22" s="59" t="s">
        <v>25633</v>
      </c>
      <c r="C22" s="23" t="s">
        <v>25634</v>
      </c>
      <c r="D22" s="5"/>
      <c r="E22" s="24" t="s">
        <v>53</v>
      </c>
      <c r="F22" s="13">
        <v>2</v>
      </c>
      <c r="G22" s="9" t="s">
        <v>5</v>
      </c>
      <c r="H22" s="9" t="s">
        <v>21</v>
      </c>
      <c r="I22" s="5" t="s">
        <v>90</v>
      </c>
      <c r="J22" s="17">
        <v>44979</v>
      </c>
      <c r="K22" s="17">
        <v>44980</v>
      </c>
      <c r="L22" s="8" t="s">
        <v>25789</v>
      </c>
      <c r="M22" s="84" t="e">
        <f>VLOOKUP(L22,'CIE-10 PARA RIPS'!A21:B12595,3,0)</f>
        <v>#N/A</v>
      </c>
    </row>
    <row r="23" spans="1:13" s="69" customFormat="1" ht="12.75" customHeight="1" x14ac:dyDescent="0.25">
      <c r="A23" s="83">
        <v>16</v>
      </c>
      <c r="B23" s="59" t="s">
        <v>12462</v>
      </c>
      <c r="C23" s="23" t="s">
        <v>12739</v>
      </c>
      <c r="D23" s="5"/>
      <c r="E23" s="24" t="s">
        <v>53</v>
      </c>
      <c r="F23" s="13">
        <v>2</v>
      </c>
      <c r="G23" s="9" t="s">
        <v>5</v>
      </c>
      <c r="H23" s="9" t="s">
        <v>21</v>
      </c>
      <c r="I23" s="5" t="s">
        <v>62</v>
      </c>
      <c r="J23" s="17">
        <v>44979</v>
      </c>
      <c r="K23" s="17">
        <v>44980</v>
      </c>
      <c r="L23" s="128" t="s">
        <v>8926</v>
      </c>
      <c r="M23" s="84" t="e">
        <f>VLOOKUP(L23,'CIE-10 PARA RIPS'!A22:B12596,3,0)</f>
        <v>#REF!</v>
      </c>
    </row>
    <row r="24" spans="1:13" ht="12.75" customHeight="1" x14ac:dyDescent="0.25">
      <c r="A24" s="83">
        <v>17</v>
      </c>
      <c r="B24" s="59" t="s">
        <v>12832</v>
      </c>
      <c r="C24" s="23" t="s">
        <v>25790</v>
      </c>
      <c r="D24" s="5"/>
      <c r="E24" s="11" t="s">
        <v>53</v>
      </c>
      <c r="F24" s="13">
        <v>3</v>
      </c>
      <c r="G24" s="9" t="s">
        <v>5</v>
      </c>
      <c r="H24" s="9" t="s">
        <v>21</v>
      </c>
      <c r="I24" s="5" t="s">
        <v>12826</v>
      </c>
      <c r="J24" s="17">
        <v>44975</v>
      </c>
      <c r="K24" s="17">
        <v>44977</v>
      </c>
      <c r="L24" s="8" t="s">
        <v>7685</v>
      </c>
      <c r="M24" s="84" t="e">
        <f>VLOOKUP(L24,'CIE-10 PARA RIPS'!A23:B12597,3,0)</f>
        <v>#REF!</v>
      </c>
    </row>
    <row r="25" spans="1:13" ht="12.75" customHeight="1" x14ac:dyDescent="0.25">
      <c r="A25" s="83">
        <v>18</v>
      </c>
      <c r="B25" s="59" t="s">
        <v>25778</v>
      </c>
      <c r="C25" s="23" t="s">
        <v>25779</v>
      </c>
      <c r="D25" s="5"/>
      <c r="E25" s="11" t="s">
        <v>53</v>
      </c>
      <c r="F25" s="13">
        <v>2</v>
      </c>
      <c r="G25" s="9" t="s">
        <v>5</v>
      </c>
      <c r="H25" s="9" t="s">
        <v>21</v>
      </c>
      <c r="I25" s="5" t="s">
        <v>12489</v>
      </c>
      <c r="J25" s="17">
        <v>44981</v>
      </c>
      <c r="K25" s="17">
        <v>44982</v>
      </c>
      <c r="L25" s="8" t="s">
        <v>8931</v>
      </c>
      <c r="M25" s="84" t="e">
        <f>VLOOKUP(L25,'CIE-10 PARA RIPS'!A24:B12598,3,0)</f>
        <v>#REF!</v>
      </c>
    </row>
    <row r="26" spans="1:13" ht="12.75" customHeight="1" x14ac:dyDescent="0.25">
      <c r="A26" s="83">
        <v>19</v>
      </c>
      <c r="B26" s="60" t="s">
        <v>25633</v>
      </c>
      <c r="C26" s="16" t="s">
        <v>25634</v>
      </c>
      <c r="D26" s="5"/>
      <c r="E26" s="11" t="s">
        <v>48</v>
      </c>
      <c r="F26" s="9">
        <v>126</v>
      </c>
      <c r="G26" s="9" t="s">
        <v>5</v>
      </c>
      <c r="H26" s="9" t="s">
        <v>25791</v>
      </c>
      <c r="I26" s="5" t="s">
        <v>90</v>
      </c>
      <c r="J26" s="17">
        <v>44993</v>
      </c>
      <c r="K26" s="17">
        <v>45118</v>
      </c>
      <c r="L26" s="8" t="s">
        <v>6666</v>
      </c>
      <c r="M26" s="84" t="e">
        <f>VLOOKUP(L26,'CIE-10 PARA RIPS'!A25:B12599,3,0)</f>
        <v>#REF!</v>
      </c>
    </row>
    <row r="27" spans="1:13" ht="12.75" customHeight="1" x14ac:dyDescent="0.25">
      <c r="A27" s="83">
        <v>20</v>
      </c>
      <c r="B27" s="60" t="s">
        <v>25792</v>
      </c>
      <c r="C27" s="23" t="s">
        <v>25793</v>
      </c>
      <c r="D27" s="5"/>
      <c r="E27" s="11" t="s">
        <v>48</v>
      </c>
      <c r="F27" s="9">
        <v>2</v>
      </c>
      <c r="G27" s="9" t="s">
        <v>5</v>
      </c>
      <c r="H27" s="9" t="s">
        <v>21</v>
      </c>
      <c r="I27" s="5" t="s">
        <v>12826</v>
      </c>
      <c r="J27" s="17">
        <v>44986</v>
      </c>
      <c r="K27" s="17">
        <v>44987</v>
      </c>
      <c r="L27" s="8" t="s">
        <v>7468</v>
      </c>
      <c r="M27" s="84" t="e">
        <f>VLOOKUP(L27,'CIE-10 PARA RIPS'!A26:B12600,3,0)</f>
        <v>#REF!</v>
      </c>
    </row>
    <row r="28" spans="1:13" ht="12.75" customHeight="1" x14ac:dyDescent="0.25">
      <c r="A28" s="83">
        <v>21</v>
      </c>
      <c r="B28" s="60" t="s">
        <v>25794</v>
      </c>
      <c r="C28" s="16" t="s">
        <v>25795</v>
      </c>
      <c r="D28" s="5"/>
      <c r="E28" s="11" t="s">
        <v>48</v>
      </c>
      <c r="F28" s="9">
        <v>2</v>
      </c>
      <c r="G28" s="9" t="s">
        <v>5</v>
      </c>
      <c r="H28" s="9" t="s">
        <v>21</v>
      </c>
      <c r="I28" s="5" t="s">
        <v>90</v>
      </c>
      <c r="J28" s="17">
        <v>44994</v>
      </c>
      <c r="K28" s="17">
        <v>44995</v>
      </c>
      <c r="L28" s="8" t="s">
        <v>73</v>
      </c>
      <c r="M28" s="84" t="e">
        <f>VLOOKUP(L28,'CIE-10 PARA RIPS'!A27:B12601,3,0)</f>
        <v>#REF!</v>
      </c>
    </row>
    <row r="29" spans="1:13" ht="12.75" customHeight="1" x14ac:dyDescent="0.25">
      <c r="A29" s="83">
        <v>22</v>
      </c>
      <c r="B29" s="60" t="s">
        <v>25796</v>
      </c>
      <c r="C29" s="16" t="s">
        <v>25797</v>
      </c>
      <c r="D29" s="5"/>
      <c r="E29" s="11" t="s">
        <v>48</v>
      </c>
      <c r="F29" s="9">
        <v>1</v>
      </c>
      <c r="G29" s="9" t="s">
        <v>5</v>
      </c>
      <c r="H29" s="9" t="s">
        <v>21</v>
      </c>
      <c r="I29" s="5" t="s">
        <v>62</v>
      </c>
      <c r="J29" s="17">
        <v>45002</v>
      </c>
      <c r="K29" s="17">
        <v>45002</v>
      </c>
      <c r="L29" s="8" t="s">
        <v>5479</v>
      </c>
      <c r="M29" s="84" t="e">
        <f>VLOOKUP(L29,'CIE-10 PARA RIPS'!A28:B12602,3,0)</f>
        <v>#REF!</v>
      </c>
    </row>
    <row r="30" spans="1:13" ht="12.75" customHeight="1" x14ac:dyDescent="0.25">
      <c r="A30" s="83">
        <v>23</v>
      </c>
      <c r="B30" s="60" t="s">
        <v>25798</v>
      </c>
      <c r="C30" s="16" t="s">
        <v>25799</v>
      </c>
      <c r="D30" s="5"/>
      <c r="E30" s="11" t="s">
        <v>48</v>
      </c>
      <c r="F30" s="9">
        <v>3</v>
      </c>
      <c r="G30" s="9" t="s">
        <v>5</v>
      </c>
      <c r="H30" s="9" t="s">
        <v>21</v>
      </c>
      <c r="I30" s="5" t="s">
        <v>62</v>
      </c>
      <c r="J30" s="17">
        <v>44999</v>
      </c>
      <c r="K30" s="17">
        <v>45001</v>
      </c>
      <c r="L30" s="8" t="s">
        <v>12819</v>
      </c>
      <c r="M30" s="84" t="e">
        <f>VLOOKUP(L30,'CIE-10 PARA RIPS'!A29:B12603,3,0)</f>
        <v>#REF!</v>
      </c>
    </row>
    <row r="31" spans="1:13" ht="12.75" customHeight="1" x14ac:dyDescent="0.25">
      <c r="A31" s="83">
        <v>24</v>
      </c>
      <c r="B31" s="60" t="s">
        <v>25729</v>
      </c>
      <c r="C31" s="16" t="s">
        <v>25730</v>
      </c>
      <c r="D31" s="5"/>
      <c r="E31" s="11" t="s">
        <v>48</v>
      </c>
      <c r="F31" s="9">
        <v>8</v>
      </c>
      <c r="G31" s="9" t="s">
        <v>5</v>
      </c>
      <c r="H31" s="9" t="s">
        <v>25770</v>
      </c>
      <c r="I31" s="9"/>
      <c r="J31" s="17">
        <v>45004</v>
      </c>
      <c r="K31" s="17">
        <v>45011</v>
      </c>
      <c r="L31" s="8" t="s">
        <v>5126</v>
      </c>
      <c r="M31" s="84" t="e">
        <f>VLOOKUP(L31,'CIE-10 PARA RIPS'!A30:B12604,3,0)</f>
        <v>#REF!</v>
      </c>
    </row>
    <row r="32" spans="1:13" ht="12.75" customHeight="1" x14ac:dyDescent="0.25">
      <c r="A32" s="83">
        <v>25</v>
      </c>
      <c r="B32" s="60" t="s">
        <v>25800</v>
      </c>
      <c r="C32" s="16" t="s">
        <v>25660</v>
      </c>
      <c r="D32" s="5"/>
      <c r="E32" s="5" t="s">
        <v>48</v>
      </c>
      <c r="F32" s="9">
        <v>2</v>
      </c>
      <c r="G32" s="9" t="s">
        <v>5</v>
      </c>
      <c r="H32" s="9" t="s">
        <v>21</v>
      </c>
      <c r="I32" s="5" t="s">
        <v>12826</v>
      </c>
      <c r="J32" s="17" t="s">
        <v>25801</v>
      </c>
      <c r="K32" s="17">
        <v>45009</v>
      </c>
      <c r="L32" s="8" t="s">
        <v>8939</v>
      </c>
      <c r="M32" s="84" t="e">
        <f>VLOOKUP(L32,'CIE-10 PARA RIPS'!A31:B12605,3,0)</f>
        <v>#REF!</v>
      </c>
    </row>
    <row r="33" spans="1:13" ht="12.75" customHeight="1" x14ac:dyDescent="0.25">
      <c r="A33" s="83">
        <v>26</v>
      </c>
      <c r="B33" s="60" t="s">
        <v>25802</v>
      </c>
      <c r="C33" s="16" t="s">
        <v>25803</v>
      </c>
      <c r="D33" s="5"/>
      <c r="E33" s="5" t="s">
        <v>48</v>
      </c>
      <c r="F33" s="9">
        <v>2</v>
      </c>
      <c r="G33" s="9" t="s">
        <v>5</v>
      </c>
      <c r="H33" s="9" t="s">
        <v>21</v>
      </c>
      <c r="I33" s="5" t="s">
        <v>62</v>
      </c>
      <c r="J33" s="17">
        <v>45009</v>
      </c>
      <c r="K33" s="17">
        <v>45010</v>
      </c>
      <c r="L33" s="5" t="s">
        <v>8459</v>
      </c>
      <c r="M33" s="84" t="e">
        <f>VLOOKUP(L33,'CIE-10 PARA RIPS'!A32:B12606,3,0)</f>
        <v>#REF!</v>
      </c>
    </row>
    <row r="34" spans="1:13" ht="12.75" customHeight="1" x14ac:dyDescent="0.25">
      <c r="A34" s="83">
        <v>27</v>
      </c>
      <c r="B34" s="60" t="s">
        <v>12653</v>
      </c>
      <c r="C34" s="16" t="s">
        <v>12709</v>
      </c>
      <c r="D34" s="5"/>
      <c r="E34" s="5" t="s">
        <v>37</v>
      </c>
      <c r="F34" s="9">
        <v>10</v>
      </c>
      <c r="G34" s="9" t="s">
        <v>5</v>
      </c>
      <c r="H34" s="9" t="s">
        <v>21</v>
      </c>
      <c r="I34" s="5" t="s">
        <v>25806</v>
      </c>
      <c r="J34" s="17">
        <v>45015</v>
      </c>
      <c r="K34" s="17">
        <v>45024</v>
      </c>
      <c r="L34" s="5" t="s">
        <v>9634</v>
      </c>
      <c r="M34" s="84" t="e">
        <f>VLOOKUP(L34,'CIE-10 PARA RIPS'!A33:B12607,3,0)</f>
        <v>#REF!</v>
      </c>
    </row>
    <row r="35" spans="1:13" ht="12.75" customHeight="1" x14ac:dyDescent="0.25">
      <c r="A35" s="83">
        <v>28</v>
      </c>
      <c r="B35" s="60" t="s">
        <v>25807</v>
      </c>
      <c r="C35" s="16" t="s">
        <v>25808</v>
      </c>
      <c r="D35" s="5"/>
      <c r="E35" s="5" t="s">
        <v>37</v>
      </c>
      <c r="F35" s="9">
        <v>2</v>
      </c>
      <c r="G35" s="9" t="s">
        <v>5</v>
      </c>
      <c r="H35" s="9" t="s">
        <v>21</v>
      </c>
      <c r="I35" s="5" t="s">
        <v>90</v>
      </c>
      <c r="J35" s="17">
        <v>45020</v>
      </c>
      <c r="K35" s="17">
        <v>45021</v>
      </c>
      <c r="L35" s="5" t="s">
        <v>8297</v>
      </c>
      <c r="M35" s="84" t="e">
        <f>VLOOKUP(L35,'CIE-10 PARA RIPS'!A34:B12608,3,0)</f>
        <v>#REF!</v>
      </c>
    </row>
    <row r="36" spans="1:13" s="2" customFormat="1" ht="12.75" customHeight="1" x14ac:dyDescent="0.25">
      <c r="A36" s="83">
        <v>29</v>
      </c>
      <c r="B36" s="60" t="s">
        <v>25809</v>
      </c>
      <c r="C36" s="16" t="s">
        <v>25660</v>
      </c>
      <c r="D36" s="5"/>
      <c r="E36" s="5" t="s">
        <v>37</v>
      </c>
      <c r="F36" s="9">
        <v>3</v>
      </c>
      <c r="G36" s="9" t="s">
        <v>5</v>
      </c>
      <c r="H36" s="9" t="s">
        <v>21</v>
      </c>
      <c r="I36" s="5" t="s">
        <v>12826</v>
      </c>
      <c r="J36" s="17">
        <v>45023</v>
      </c>
      <c r="K36" s="17">
        <v>45025</v>
      </c>
      <c r="L36" s="4" t="s">
        <v>5597</v>
      </c>
      <c r="M36" s="84" t="e">
        <f>VLOOKUP(L36,'CIE-10 PARA RIPS'!A35:B12609,3,0)</f>
        <v>#REF!</v>
      </c>
    </row>
    <row r="37" spans="1:13" x14ac:dyDescent="0.25">
      <c r="A37" s="83">
        <v>30</v>
      </c>
      <c r="B37" s="59" t="s">
        <v>25771</v>
      </c>
      <c r="C37" s="11" t="s">
        <v>25772</v>
      </c>
      <c r="D37" s="24"/>
      <c r="E37" s="24" t="s">
        <v>37</v>
      </c>
      <c r="F37" s="13">
        <v>2</v>
      </c>
      <c r="G37" s="13" t="s">
        <v>5</v>
      </c>
      <c r="H37" s="9" t="s">
        <v>21</v>
      </c>
      <c r="I37" s="11" t="s">
        <v>12531</v>
      </c>
      <c r="J37" s="19">
        <v>45032</v>
      </c>
      <c r="K37" s="19">
        <v>45034</v>
      </c>
      <c r="L37" s="24"/>
      <c r="M37" s="84" t="e">
        <f>VLOOKUP(L37,'CIE-10 PARA RIPS'!A36:B12610,3,0)</f>
        <v>#N/A</v>
      </c>
    </row>
    <row r="38" spans="1:13" x14ac:dyDescent="0.25">
      <c r="A38" s="83">
        <v>31</v>
      </c>
      <c r="B38" s="59" t="s">
        <v>25810</v>
      </c>
      <c r="C38" s="11" t="s">
        <v>25811</v>
      </c>
      <c r="D38" s="24"/>
      <c r="E38" s="24" t="s">
        <v>37</v>
      </c>
      <c r="F38" s="13">
        <v>2</v>
      </c>
      <c r="G38" s="13" t="s">
        <v>5</v>
      </c>
      <c r="H38" s="9" t="s">
        <v>21</v>
      </c>
      <c r="I38" s="11" t="s">
        <v>12826</v>
      </c>
      <c r="J38" s="19">
        <v>45040</v>
      </c>
      <c r="K38" s="19">
        <v>45041</v>
      </c>
      <c r="L38" s="24" t="s">
        <v>8939</v>
      </c>
      <c r="M38" s="84" t="e">
        <f>VLOOKUP(L38,'CIE-10 PARA RIPS'!A37:B12611,3,0)</f>
        <v>#REF!</v>
      </c>
    </row>
    <row r="39" spans="1:13" x14ac:dyDescent="0.25">
      <c r="A39" s="83">
        <v>32</v>
      </c>
      <c r="B39" s="59" t="s">
        <v>76</v>
      </c>
      <c r="C39" s="11" t="s">
        <v>25752</v>
      </c>
      <c r="D39" s="24"/>
      <c r="E39" s="24" t="s">
        <v>37</v>
      </c>
      <c r="F39" s="13">
        <v>14</v>
      </c>
      <c r="G39" s="13" t="s">
        <v>5</v>
      </c>
      <c r="H39" s="9" t="s">
        <v>25791</v>
      </c>
      <c r="I39" s="11" t="s">
        <v>62</v>
      </c>
      <c r="J39" s="19">
        <v>45029</v>
      </c>
      <c r="K39" s="19">
        <v>45042</v>
      </c>
      <c r="L39" s="24" t="s">
        <v>81</v>
      </c>
      <c r="M39" s="84" t="e">
        <f>VLOOKUP(L39,'CIE-10 PARA RIPS'!A38:B12612,3,0)</f>
        <v>#REF!</v>
      </c>
    </row>
    <row r="40" spans="1:13" x14ac:dyDescent="0.25">
      <c r="A40" s="83">
        <v>33</v>
      </c>
      <c r="B40" s="59" t="s">
        <v>25711</v>
      </c>
      <c r="C40" s="11" t="s">
        <v>12709</v>
      </c>
      <c r="D40" s="24"/>
      <c r="E40" s="24" t="s">
        <v>37</v>
      </c>
      <c r="F40" s="13">
        <v>7</v>
      </c>
      <c r="G40" s="13" t="s">
        <v>5</v>
      </c>
      <c r="H40" s="9" t="s">
        <v>21</v>
      </c>
      <c r="I40" s="11" t="s">
        <v>25806</v>
      </c>
      <c r="J40" s="19">
        <v>45025</v>
      </c>
      <c r="K40" s="19">
        <v>45031</v>
      </c>
      <c r="L40" s="24" t="s">
        <v>9634</v>
      </c>
      <c r="M40" s="84" t="e">
        <f>VLOOKUP(L40,'CIE-10 PARA RIPS'!A39:B12613,3,0)</f>
        <v>#REF!</v>
      </c>
    </row>
    <row r="41" spans="1:13" x14ac:dyDescent="0.25">
      <c r="A41" s="83">
        <v>34</v>
      </c>
      <c r="B41" s="59" t="s">
        <v>25812</v>
      </c>
      <c r="C41" s="11" t="s">
        <v>25723</v>
      </c>
      <c r="D41" s="24"/>
      <c r="E41" s="24" t="s">
        <v>37</v>
      </c>
      <c r="F41" s="13">
        <v>7</v>
      </c>
      <c r="G41" s="13" t="s">
        <v>5</v>
      </c>
      <c r="H41" s="9" t="s">
        <v>21</v>
      </c>
      <c r="I41" s="11" t="s">
        <v>12434</v>
      </c>
      <c r="J41" s="19">
        <v>45030</v>
      </c>
      <c r="K41" s="19">
        <v>45037</v>
      </c>
      <c r="L41" s="24" t="s">
        <v>5474</v>
      </c>
      <c r="M41" s="84" t="e">
        <f>VLOOKUP(L41,'CIE-10 PARA RIPS'!A40:B12614,3,0)</f>
        <v>#REF!</v>
      </c>
    </row>
    <row r="42" spans="1:13" x14ac:dyDescent="0.25">
      <c r="A42" s="83">
        <v>35</v>
      </c>
      <c r="B42" s="59" t="s">
        <v>25813</v>
      </c>
      <c r="C42" s="11" t="s">
        <v>25814</v>
      </c>
      <c r="D42" s="24"/>
      <c r="E42" s="24" t="s">
        <v>37</v>
      </c>
      <c r="F42" s="13">
        <v>126</v>
      </c>
      <c r="G42" s="13" t="s">
        <v>5</v>
      </c>
      <c r="H42" s="13" t="s">
        <v>25791</v>
      </c>
      <c r="I42" s="11"/>
      <c r="J42" s="19">
        <v>45029</v>
      </c>
      <c r="K42" s="19">
        <v>45154</v>
      </c>
      <c r="L42" s="24" t="s">
        <v>6779</v>
      </c>
      <c r="M42" s="84" t="e">
        <f>VLOOKUP(L42,'CIE-10 PARA RIPS'!A41:B12615,3,0)</f>
        <v>#REF!</v>
      </c>
    </row>
    <row r="43" spans="1:13" x14ac:dyDescent="0.25">
      <c r="A43" s="83">
        <v>36</v>
      </c>
      <c r="B43" s="59" t="s">
        <v>25800</v>
      </c>
      <c r="C43" s="11" t="s">
        <v>25660</v>
      </c>
      <c r="D43" s="24"/>
      <c r="E43" s="24" t="s">
        <v>36</v>
      </c>
      <c r="F43" s="13">
        <v>2</v>
      </c>
      <c r="G43" s="13" t="s">
        <v>5</v>
      </c>
      <c r="H43" s="9" t="s">
        <v>21</v>
      </c>
      <c r="I43" s="11" t="s">
        <v>12826</v>
      </c>
      <c r="J43" s="19">
        <v>45049</v>
      </c>
      <c r="K43" s="19">
        <v>45050</v>
      </c>
      <c r="L43" s="24" t="s">
        <v>8545</v>
      </c>
      <c r="M43" s="84" t="e">
        <f>VLOOKUP(L43,'CIE-10 PARA RIPS'!A42:B12616,3,0)</f>
        <v>#REF!</v>
      </c>
    </row>
    <row r="44" spans="1:13" x14ac:dyDescent="0.25">
      <c r="A44" s="83">
        <v>37</v>
      </c>
      <c r="B44" s="59" t="s">
        <v>25676</v>
      </c>
      <c r="C44" s="11" t="s">
        <v>25677</v>
      </c>
      <c r="D44" s="24"/>
      <c r="E44" s="24" t="s">
        <v>36</v>
      </c>
      <c r="F44" s="13">
        <v>4</v>
      </c>
      <c r="G44" s="13" t="s">
        <v>5</v>
      </c>
      <c r="H44" s="9" t="s">
        <v>21</v>
      </c>
      <c r="I44" s="11" t="s">
        <v>90</v>
      </c>
      <c r="J44" s="19">
        <v>45049</v>
      </c>
      <c r="K44" s="19">
        <v>45052</v>
      </c>
      <c r="L44" s="24" t="s">
        <v>8297</v>
      </c>
      <c r="M44" s="84" t="e">
        <f>VLOOKUP(L44,'CIE-10 PARA RIPS'!A43:B12617,3,0)</f>
        <v>#REF!</v>
      </c>
    </row>
    <row r="45" spans="1:13" x14ac:dyDescent="0.25">
      <c r="A45" s="83">
        <v>38</v>
      </c>
      <c r="B45" s="59" t="s">
        <v>25815</v>
      </c>
      <c r="C45" s="11" t="s">
        <v>25816</v>
      </c>
      <c r="D45" s="24"/>
      <c r="E45" s="24" t="s">
        <v>36</v>
      </c>
      <c r="F45" s="13">
        <v>2</v>
      </c>
      <c r="G45" s="13" t="s">
        <v>5</v>
      </c>
      <c r="H45" s="9" t="s">
        <v>21</v>
      </c>
      <c r="I45" s="11" t="s">
        <v>12826</v>
      </c>
      <c r="J45" s="19">
        <v>45046</v>
      </c>
      <c r="K45" s="19">
        <v>45047</v>
      </c>
      <c r="L45" s="24" t="s">
        <v>63</v>
      </c>
      <c r="M45" s="84" t="e">
        <f>VLOOKUP(L45,'CIE-10 PARA RIPS'!A44:B12618,3,0)</f>
        <v>#REF!</v>
      </c>
    </row>
    <row r="46" spans="1:13" x14ac:dyDescent="0.25">
      <c r="A46" s="83">
        <v>39</v>
      </c>
      <c r="B46" s="59" t="s">
        <v>25817</v>
      </c>
      <c r="C46" s="11" t="s">
        <v>25818</v>
      </c>
      <c r="D46" s="24"/>
      <c r="E46" s="24" t="s">
        <v>36</v>
      </c>
      <c r="F46" s="13">
        <v>15</v>
      </c>
      <c r="G46" s="13" t="s">
        <v>5</v>
      </c>
      <c r="H46" s="9" t="s">
        <v>21</v>
      </c>
      <c r="I46" s="11"/>
      <c r="J46" s="19">
        <v>45039</v>
      </c>
      <c r="K46" s="19">
        <v>45053</v>
      </c>
      <c r="L46" s="24" t="s">
        <v>7340</v>
      </c>
      <c r="M46" s="84" t="e">
        <f>VLOOKUP(L46,'CIE-10 PARA RIPS'!A45:B12619,3,0)</f>
        <v>#REF!</v>
      </c>
    </row>
    <row r="47" spans="1:13" x14ac:dyDescent="0.25">
      <c r="A47" s="83">
        <v>40</v>
      </c>
      <c r="B47" s="59" t="s">
        <v>25819</v>
      </c>
      <c r="C47" s="11" t="s">
        <v>25820</v>
      </c>
      <c r="D47" s="24"/>
      <c r="E47" s="24" t="s">
        <v>36</v>
      </c>
      <c r="F47" s="13">
        <v>1</v>
      </c>
      <c r="G47" s="13" t="s">
        <v>5</v>
      </c>
      <c r="H47" s="9" t="s">
        <v>21</v>
      </c>
      <c r="I47" s="11" t="s">
        <v>12826</v>
      </c>
      <c r="J47" s="19">
        <v>45059</v>
      </c>
      <c r="K47" s="19">
        <v>45059</v>
      </c>
      <c r="L47" s="24" t="s">
        <v>8224</v>
      </c>
      <c r="M47" s="84" t="e">
        <f>VLOOKUP(L47,'CIE-10 PARA RIPS'!A46:B12620,3,0)</f>
        <v>#REF!</v>
      </c>
    </row>
    <row r="48" spans="1:13" x14ac:dyDescent="0.25">
      <c r="A48" s="83">
        <v>41</v>
      </c>
      <c r="B48" s="59" t="s">
        <v>25676</v>
      </c>
      <c r="C48" s="11" t="s">
        <v>25677</v>
      </c>
      <c r="D48" s="24"/>
      <c r="E48" s="24" t="s">
        <v>36</v>
      </c>
      <c r="F48" s="13">
        <v>12</v>
      </c>
      <c r="G48" s="13" t="s">
        <v>5</v>
      </c>
      <c r="H48" s="9" t="s">
        <v>21</v>
      </c>
      <c r="I48" s="11" t="s">
        <v>90</v>
      </c>
      <c r="J48" s="19">
        <v>45055</v>
      </c>
      <c r="K48" s="19">
        <v>45066</v>
      </c>
      <c r="L48" s="24" t="s">
        <v>8293</v>
      </c>
      <c r="M48" s="84" t="e">
        <f>VLOOKUP(L48,'CIE-10 PARA RIPS'!A47:B12621,3,0)</f>
        <v>#REF!</v>
      </c>
    </row>
    <row r="49" spans="1:13" x14ac:dyDescent="0.25">
      <c r="A49" s="83">
        <v>42</v>
      </c>
      <c r="B49" s="59" t="s">
        <v>25821</v>
      </c>
      <c r="C49" s="11" t="s">
        <v>25737</v>
      </c>
      <c r="D49" s="24"/>
      <c r="E49" s="24" t="s">
        <v>36</v>
      </c>
      <c r="F49" s="13">
        <v>1</v>
      </c>
      <c r="G49" s="13" t="s">
        <v>5</v>
      </c>
      <c r="H49" s="9" t="s">
        <v>21</v>
      </c>
      <c r="I49" s="11" t="s">
        <v>12826</v>
      </c>
      <c r="J49" s="19">
        <v>45065</v>
      </c>
      <c r="K49" s="19">
        <v>45065</v>
      </c>
      <c r="L49" s="24" t="s">
        <v>88</v>
      </c>
      <c r="M49" s="84" t="e">
        <f>VLOOKUP(L49,'CIE-10 PARA RIPS'!A48:B12622,3,0)</f>
        <v>#REF!</v>
      </c>
    </row>
    <row r="50" spans="1:13" x14ac:dyDescent="0.25">
      <c r="A50" s="83">
        <v>43</v>
      </c>
      <c r="B50" s="59" t="s">
        <v>25655</v>
      </c>
      <c r="C50" s="11" t="s">
        <v>25656</v>
      </c>
      <c r="D50" s="24"/>
      <c r="E50" s="24" t="s">
        <v>36</v>
      </c>
      <c r="F50" s="13">
        <v>1</v>
      </c>
      <c r="G50" s="13" t="s">
        <v>5</v>
      </c>
      <c r="H50" s="9" t="s">
        <v>21</v>
      </c>
      <c r="I50" s="11" t="s">
        <v>12826</v>
      </c>
      <c r="J50" s="19">
        <v>45068</v>
      </c>
      <c r="K50" s="19">
        <v>45068</v>
      </c>
      <c r="L50" s="24" t="s">
        <v>11923</v>
      </c>
      <c r="M50" s="84" t="e">
        <f>VLOOKUP(L50,'CIE-10 PARA RIPS'!A49:B12623,3,0)</f>
        <v>#REF!</v>
      </c>
    </row>
    <row r="51" spans="1:13" x14ac:dyDescent="0.25">
      <c r="A51" s="83">
        <v>44</v>
      </c>
      <c r="B51" s="59" t="s">
        <v>12472</v>
      </c>
      <c r="C51" s="11" t="s">
        <v>25755</v>
      </c>
      <c r="D51" s="24"/>
      <c r="E51" s="24" t="s">
        <v>36</v>
      </c>
      <c r="F51" s="13">
        <v>2</v>
      </c>
      <c r="G51" s="13" t="s">
        <v>5</v>
      </c>
      <c r="H51" s="9" t="s">
        <v>21</v>
      </c>
      <c r="I51" s="11" t="s">
        <v>12434</v>
      </c>
      <c r="J51" s="19">
        <v>45070</v>
      </c>
      <c r="K51" s="19">
        <v>45071</v>
      </c>
      <c r="L51" s="24" t="s">
        <v>8939</v>
      </c>
      <c r="M51" s="84" t="e">
        <f>VLOOKUP(L51,'CIE-10 PARA RIPS'!A50:B12624,3,0)</f>
        <v>#REF!</v>
      </c>
    </row>
    <row r="52" spans="1:13" x14ac:dyDescent="0.25">
      <c r="A52" s="83">
        <v>45</v>
      </c>
      <c r="B52" s="59" t="s">
        <v>25771</v>
      </c>
      <c r="C52" s="11" t="s">
        <v>25772</v>
      </c>
      <c r="D52" s="24"/>
      <c r="E52" s="24" t="s">
        <v>36</v>
      </c>
      <c r="F52" s="13">
        <v>5</v>
      </c>
      <c r="G52" s="13" t="s">
        <v>5</v>
      </c>
      <c r="H52" s="9" t="s">
        <v>21</v>
      </c>
      <c r="I52" s="11" t="s">
        <v>12531</v>
      </c>
      <c r="J52" s="19">
        <v>45070</v>
      </c>
      <c r="K52" s="19">
        <v>45074</v>
      </c>
      <c r="L52" s="24" t="s">
        <v>7682</v>
      </c>
      <c r="M52" s="84" t="e">
        <f>VLOOKUP(L52,'CIE-10 PARA RIPS'!A51:B12625,3,0)</f>
        <v>#REF!</v>
      </c>
    </row>
    <row r="53" spans="1:13" x14ac:dyDescent="0.25">
      <c r="A53" s="83">
        <v>46</v>
      </c>
      <c r="B53" s="59" t="s">
        <v>25822</v>
      </c>
      <c r="C53" s="11" t="s">
        <v>25717</v>
      </c>
      <c r="D53" s="24"/>
      <c r="E53" s="24" t="s">
        <v>36</v>
      </c>
      <c r="F53" s="13">
        <v>2</v>
      </c>
      <c r="G53" s="13" t="s">
        <v>5</v>
      </c>
      <c r="H53" s="9" t="s">
        <v>21</v>
      </c>
      <c r="I53" s="11" t="s">
        <v>12434</v>
      </c>
      <c r="J53" s="19">
        <v>45072</v>
      </c>
      <c r="K53" s="19">
        <v>45073</v>
      </c>
      <c r="L53" s="24" t="s">
        <v>64</v>
      </c>
      <c r="M53" s="84" t="e">
        <f>VLOOKUP(L53,'CIE-10 PARA RIPS'!A52:B12626,3,0)</f>
        <v>#REF!</v>
      </c>
    </row>
    <row r="54" spans="1:13" x14ac:dyDescent="0.25">
      <c r="A54" s="83">
        <v>47</v>
      </c>
      <c r="B54" s="59" t="s">
        <v>25771</v>
      </c>
      <c r="C54" s="129" t="s">
        <v>25823</v>
      </c>
      <c r="D54" s="24"/>
      <c r="E54" s="24" t="s">
        <v>20</v>
      </c>
      <c r="F54" s="13">
        <v>3</v>
      </c>
      <c r="G54" s="13" t="s">
        <v>5</v>
      </c>
      <c r="H54" s="13" t="s">
        <v>21</v>
      </c>
      <c r="I54" s="11" t="s">
        <v>12531</v>
      </c>
      <c r="J54" s="19">
        <v>45077</v>
      </c>
      <c r="K54" s="19">
        <v>45079</v>
      </c>
      <c r="L54" s="24"/>
      <c r="M54" s="84" t="e">
        <f>VLOOKUP(L54,'CIE-10 PARA RIPS'!A53:B12627,3,0)</f>
        <v>#N/A</v>
      </c>
    </row>
    <row r="55" spans="1:13" x14ac:dyDescent="0.25">
      <c r="A55" s="83">
        <v>48</v>
      </c>
      <c r="B55" s="59" t="s">
        <v>25824</v>
      </c>
      <c r="C55" s="11" t="s">
        <v>25825</v>
      </c>
      <c r="D55" s="24"/>
      <c r="E55" s="24" t="s">
        <v>20</v>
      </c>
      <c r="F55" s="13">
        <v>2</v>
      </c>
      <c r="G55" s="13" t="s">
        <v>5</v>
      </c>
      <c r="H55" s="13" t="s">
        <v>21</v>
      </c>
      <c r="I55" s="11" t="s">
        <v>62</v>
      </c>
      <c r="J55" s="19">
        <v>45079</v>
      </c>
      <c r="K55" s="19">
        <v>45080</v>
      </c>
      <c r="L55" s="24" t="s">
        <v>7631</v>
      </c>
      <c r="M55" s="84" t="e">
        <f>VLOOKUP(L55,'CIE-10 PARA RIPS'!A54:B12628,3,0)</f>
        <v>#REF!</v>
      </c>
    </row>
    <row r="56" spans="1:13" x14ac:dyDescent="0.25">
      <c r="A56" s="83">
        <v>49</v>
      </c>
      <c r="B56" s="59" t="s">
        <v>25826</v>
      </c>
      <c r="C56" s="11" t="s">
        <v>25827</v>
      </c>
      <c r="D56" s="24"/>
      <c r="E56" s="24" t="s">
        <v>20</v>
      </c>
      <c r="F56" s="13">
        <v>1</v>
      </c>
      <c r="G56" s="13" t="s">
        <v>5</v>
      </c>
      <c r="H56" s="9" t="s">
        <v>21</v>
      </c>
      <c r="I56" s="11"/>
      <c r="J56" s="19">
        <v>45082</v>
      </c>
      <c r="K56" s="19">
        <v>45082</v>
      </c>
      <c r="L56" s="24"/>
      <c r="M56" s="84" t="e">
        <f>VLOOKUP(L56,'CIE-10 PARA RIPS'!A55:B12629,3,0)</f>
        <v>#N/A</v>
      </c>
    </row>
    <row r="57" spans="1:13" x14ac:dyDescent="0.25">
      <c r="A57" s="83">
        <v>50</v>
      </c>
      <c r="B57" s="59" t="s">
        <v>25828</v>
      </c>
      <c r="C57" s="11" t="s">
        <v>25829</v>
      </c>
      <c r="D57" s="24"/>
      <c r="E57" s="24" t="s">
        <v>20</v>
      </c>
      <c r="F57" s="13">
        <v>2</v>
      </c>
      <c r="G57" s="13" t="s">
        <v>5</v>
      </c>
      <c r="H57" s="9" t="s">
        <v>21</v>
      </c>
      <c r="I57" s="11" t="s">
        <v>62</v>
      </c>
      <c r="J57" s="19">
        <v>45083</v>
      </c>
      <c r="K57" s="19">
        <v>45084</v>
      </c>
      <c r="L57" s="24" t="s">
        <v>72</v>
      </c>
      <c r="M57" s="84" t="e">
        <f>VLOOKUP(L57,'CIE-10 PARA RIPS'!A56:B12630,3,0)</f>
        <v>#REF!</v>
      </c>
    </row>
    <row r="58" spans="1:13" x14ac:dyDescent="0.25">
      <c r="A58" s="83">
        <v>51</v>
      </c>
      <c r="B58" s="59" t="s">
        <v>25796</v>
      </c>
      <c r="C58" s="11" t="s">
        <v>25830</v>
      </c>
      <c r="D58" s="24"/>
      <c r="E58" s="24" t="s">
        <v>20</v>
      </c>
      <c r="F58" s="13">
        <v>3</v>
      </c>
      <c r="G58" s="13" t="s">
        <v>5</v>
      </c>
      <c r="H58" s="9" t="s">
        <v>21</v>
      </c>
      <c r="I58" s="11" t="s">
        <v>62</v>
      </c>
      <c r="J58" s="19">
        <v>45083</v>
      </c>
      <c r="K58" s="19">
        <v>45085</v>
      </c>
      <c r="L58" s="24" t="s">
        <v>8700</v>
      </c>
      <c r="M58" s="84" t="e">
        <f>VLOOKUP(L58,'CIE-10 PARA RIPS'!A57:B12631,3,0)</f>
        <v>#REF!</v>
      </c>
    </row>
    <row r="59" spans="1:13" x14ac:dyDescent="0.25">
      <c r="A59" s="83">
        <v>52</v>
      </c>
      <c r="B59" s="59" t="s">
        <v>25831</v>
      </c>
      <c r="C59" s="11" t="s">
        <v>25832</v>
      </c>
      <c r="D59" s="24"/>
      <c r="E59" s="24" t="s">
        <v>20</v>
      </c>
      <c r="F59" s="13">
        <v>1</v>
      </c>
      <c r="G59" s="13" t="s">
        <v>5</v>
      </c>
      <c r="H59" s="9" t="s">
        <v>21</v>
      </c>
      <c r="I59" s="11" t="s">
        <v>25806</v>
      </c>
      <c r="J59" s="19">
        <v>45086</v>
      </c>
      <c r="K59" s="19">
        <v>45086</v>
      </c>
      <c r="L59" s="24" t="s">
        <v>7577</v>
      </c>
      <c r="M59" s="84" t="e">
        <f>VLOOKUP(L59,'CIE-10 PARA RIPS'!A58:B12632,3,0)</f>
        <v>#REF!</v>
      </c>
    </row>
    <row r="60" spans="1:13" x14ac:dyDescent="0.25">
      <c r="A60" s="83">
        <v>53</v>
      </c>
      <c r="B60" s="59" t="s">
        <v>25800</v>
      </c>
      <c r="C60" s="11" t="s">
        <v>25833</v>
      </c>
      <c r="D60" s="24"/>
      <c r="E60" s="24" t="s">
        <v>20</v>
      </c>
      <c r="F60" s="13">
        <v>2</v>
      </c>
      <c r="G60" s="13" t="s">
        <v>5</v>
      </c>
      <c r="H60" s="13" t="s">
        <v>21</v>
      </c>
      <c r="I60" s="11" t="s">
        <v>12826</v>
      </c>
      <c r="J60" s="19">
        <v>45089</v>
      </c>
      <c r="K60" s="19">
        <v>45090</v>
      </c>
      <c r="L60" s="24" t="s">
        <v>4185</v>
      </c>
      <c r="M60" s="84" t="e">
        <f>VLOOKUP(L60,'CIE-10 PARA RIPS'!A59:B12633,3,0)</f>
        <v>#REF!</v>
      </c>
    </row>
    <row r="61" spans="1:13" x14ac:dyDescent="0.25">
      <c r="A61" s="83">
        <v>54</v>
      </c>
      <c r="B61" s="59" t="s">
        <v>25834</v>
      </c>
      <c r="C61" s="11" t="s">
        <v>25835</v>
      </c>
      <c r="D61" s="24"/>
      <c r="E61" s="24" t="s">
        <v>20</v>
      </c>
      <c r="F61" s="13">
        <v>3</v>
      </c>
      <c r="G61" s="13" t="s">
        <v>5</v>
      </c>
      <c r="H61" s="13" t="s">
        <v>21</v>
      </c>
      <c r="I61" s="11" t="s">
        <v>12531</v>
      </c>
      <c r="J61" s="19">
        <v>45094</v>
      </c>
      <c r="K61" s="19">
        <v>45096</v>
      </c>
      <c r="L61" s="24" t="s">
        <v>7683</v>
      </c>
      <c r="M61" s="84" t="e">
        <f>VLOOKUP(L61,'CIE-10 PARA RIPS'!A60:B12634,3,0)</f>
        <v>#REF!</v>
      </c>
    </row>
    <row r="62" spans="1:13" x14ac:dyDescent="0.25">
      <c r="A62" s="83">
        <v>55</v>
      </c>
      <c r="B62" s="59" t="s">
        <v>25780</v>
      </c>
      <c r="C62" s="11" t="s">
        <v>25836</v>
      </c>
      <c r="D62" s="24"/>
      <c r="E62" s="24" t="s">
        <v>20</v>
      </c>
      <c r="F62" s="13">
        <v>2</v>
      </c>
      <c r="G62" s="13" t="s">
        <v>5</v>
      </c>
      <c r="H62" s="13" t="s">
        <v>21</v>
      </c>
      <c r="I62" s="11" t="s">
        <v>62</v>
      </c>
      <c r="J62" s="19">
        <v>45100</v>
      </c>
      <c r="K62" s="19">
        <v>45101</v>
      </c>
      <c r="L62" s="24" t="s">
        <v>7861</v>
      </c>
      <c r="M62" s="84" t="e">
        <f>VLOOKUP(L62,'CIE-10 PARA RIPS'!A61:B12635,3,0)</f>
        <v>#REF!</v>
      </c>
    </row>
    <row r="63" spans="1:13" x14ac:dyDescent="0.25">
      <c r="A63" s="83">
        <v>56</v>
      </c>
      <c r="B63" s="59" t="s">
        <v>25837</v>
      </c>
      <c r="C63" s="11" t="s">
        <v>25838</v>
      </c>
      <c r="D63" s="24"/>
      <c r="E63" s="24" t="s">
        <v>20</v>
      </c>
      <c r="F63" s="13">
        <v>1</v>
      </c>
      <c r="G63" s="13" t="s">
        <v>5</v>
      </c>
      <c r="H63" s="13" t="s">
        <v>21</v>
      </c>
      <c r="I63" s="11" t="s">
        <v>12531</v>
      </c>
      <c r="J63" s="19">
        <v>45104</v>
      </c>
      <c r="K63" s="19">
        <v>45104</v>
      </c>
      <c r="L63" s="24" t="s">
        <v>8926</v>
      </c>
      <c r="M63" s="84" t="e">
        <f>VLOOKUP(L63,'CIE-10 PARA RIPS'!A62:B12636,3,0)</f>
        <v>#REF!</v>
      </c>
    </row>
    <row r="64" spans="1:13" x14ac:dyDescent="0.25">
      <c r="A64" s="83">
        <v>57</v>
      </c>
      <c r="B64" s="59" t="s">
        <v>25839</v>
      </c>
      <c r="C64" s="11" t="s">
        <v>25840</v>
      </c>
      <c r="D64" s="24"/>
      <c r="E64" s="24" t="s">
        <v>23</v>
      </c>
      <c r="F64" s="13">
        <v>2</v>
      </c>
      <c r="G64" s="13" t="s">
        <v>5</v>
      </c>
      <c r="H64" s="13" t="s">
        <v>21</v>
      </c>
      <c r="I64" s="11" t="s">
        <v>62</v>
      </c>
      <c r="J64" s="19">
        <v>45107</v>
      </c>
      <c r="K64" s="19">
        <v>45108</v>
      </c>
      <c r="L64" s="24" t="s">
        <v>7309</v>
      </c>
      <c r="M64" s="84" t="e">
        <f>VLOOKUP(L64,'CIE-10 PARA RIPS'!A63:B12637,3,0)</f>
        <v>#REF!</v>
      </c>
    </row>
    <row r="65" spans="1:13" x14ac:dyDescent="0.25">
      <c r="A65" s="83">
        <v>58</v>
      </c>
      <c r="B65" s="59" t="s">
        <v>25839</v>
      </c>
      <c r="C65" s="11" t="s">
        <v>25840</v>
      </c>
      <c r="D65" s="24"/>
      <c r="E65" s="24" t="s">
        <v>23</v>
      </c>
      <c r="F65" s="13">
        <v>1</v>
      </c>
      <c r="G65" s="13" t="s">
        <v>5</v>
      </c>
      <c r="H65" s="13" t="s">
        <v>21</v>
      </c>
      <c r="I65" s="11" t="s">
        <v>62</v>
      </c>
      <c r="J65" s="19">
        <v>45109</v>
      </c>
      <c r="K65" s="19">
        <v>45109</v>
      </c>
      <c r="L65" s="24" t="s">
        <v>60</v>
      </c>
      <c r="M65" s="84" t="e">
        <f>VLOOKUP(L65,'CIE-10 PARA RIPS'!A64:B12638,3,0)</f>
        <v>#N/A</v>
      </c>
    </row>
    <row r="66" spans="1:13" x14ac:dyDescent="0.25">
      <c r="A66" s="83">
        <v>59</v>
      </c>
      <c r="B66" s="59" t="s">
        <v>25683</v>
      </c>
      <c r="C66" s="11" t="s">
        <v>25841</v>
      </c>
      <c r="D66" s="24"/>
      <c r="E66" s="24" t="s">
        <v>23</v>
      </c>
      <c r="F66" s="13">
        <v>10</v>
      </c>
      <c r="G66" s="13" t="s">
        <v>5</v>
      </c>
      <c r="H66" s="13" t="s">
        <v>21</v>
      </c>
      <c r="I66" s="11"/>
      <c r="J66" s="19">
        <v>45105</v>
      </c>
      <c r="K66" s="19">
        <v>45114</v>
      </c>
      <c r="L66" s="24" t="s">
        <v>9515</v>
      </c>
      <c r="M66" s="84" t="e">
        <f>VLOOKUP(L66,'CIE-10 PARA RIPS'!A66:B12639,3,0)</f>
        <v>#REF!</v>
      </c>
    </row>
    <row r="67" spans="1:13" x14ac:dyDescent="0.25">
      <c r="A67" s="83">
        <v>60</v>
      </c>
      <c r="B67" s="59" t="s">
        <v>25824</v>
      </c>
      <c r="C67" s="11" t="s">
        <v>25842</v>
      </c>
      <c r="D67" s="24"/>
      <c r="E67" s="24" t="s">
        <v>23</v>
      </c>
      <c r="F67" s="13">
        <v>8</v>
      </c>
      <c r="G67" s="13" t="s">
        <v>5</v>
      </c>
      <c r="H67" s="13" t="s">
        <v>21</v>
      </c>
      <c r="I67" s="11" t="s">
        <v>62</v>
      </c>
      <c r="J67" s="19">
        <v>45110</v>
      </c>
      <c r="K67" s="19">
        <v>45117</v>
      </c>
      <c r="L67" s="24" t="s">
        <v>8293</v>
      </c>
      <c r="M67" s="84" t="e">
        <f>VLOOKUP(L67,'CIE-10 PARA RIPS'!A67:B12640,3,0)</f>
        <v>#REF!</v>
      </c>
    </row>
    <row r="68" spans="1:13" x14ac:dyDescent="0.25">
      <c r="A68" s="83">
        <v>61</v>
      </c>
      <c r="B68" s="125" t="s">
        <v>25843</v>
      </c>
      <c r="C68" s="112" t="s">
        <v>25844</v>
      </c>
      <c r="D68" s="111"/>
      <c r="E68" s="111" t="s">
        <v>23</v>
      </c>
      <c r="F68" s="113">
        <v>3</v>
      </c>
      <c r="G68" s="113" t="s">
        <v>5</v>
      </c>
      <c r="H68" s="113" t="s">
        <v>21</v>
      </c>
      <c r="I68" s="112" t="s">
        <v>62</v>
      </c>
      <c r="J68" s="114">
        <v>45114</v>
      </c>
      <c r="K68" s="114">
        <v>45116</v>
      </c>
      <c r="L68" s="111" t="s">
        <v>8920</v>
      </c>
      <c r="M68" s="126" t="e">
        <f>VLOOKUP(L68,'CIE-10 PARA RIPS'!A68:B12641,3,0)</f>
        <v>#REF!</v>
      </c>
    </row>
    <row r="69" spans="1:13" x14ac:dyDescent="0.25">
      <c r="A69" s="83">
        <v>62</v>
      </c>
      <c r="B69" s="125" t="s">
        <v>25845</v>
      </c>
      <c r="C69" s="112" t="s">
        <v>25846</v>
      </c>
      <c r="D69" s="111"/>
      <c r="E69" s="111" t="s">
        <v>23</v>
      </c>
      <c r="F69" s="113">
        <v>2</v>
      </c>
      <c r="G69" s="113" t="s">
        <v>5</v>
      </c>
      <c r="H69" s="113" t="s">
        <v>21</v>
      </c>
      <c r="I69" s="112" t="s">
        <v>12826</v>
      </c>
      <c r="J69" s="114">
        <v>45118</v>
      </c>
      <c r="K69" s="114">
        <v>45119</v>
      </c>
      <c r="L69" s="111" t="s">
        <v>12371</v>
      </c>
      <c r="M69" s="126" t="e">
        <f>VLOOKUP(L69,'CIE-10 PARA RIPS'!A69:B12642,3,0)</f>
        <v>#N/A</v>
      </c>
    </row>
    <row r="70" spans="1:13" x14ac:dyDescent="0.25">
      <c r="A70" s="83">
        <v>63</v>
      </c>
      <c r="B70" s="125" t="s">
        <v>25848</v>
      </c>
      <c r="C70" s="112" t="s">
        <v>25849</v>
      </c>
      <c r="D70" s="111"/>
      <c r="E70" s="111" t="s">
        <v>26</v>
      </c>
      <c r="F70" s="113">
        <v>2</v>
      </c>
      <c r="G70" s="113" t="s">
        <v>5</v>
      </c>
      <c r="H70" s="113" t="s">
        <v>21</v>
      </c>
      <c r="I70" s="112" t="s">
        <v>12826</v>
      </c>
      <c r="J70" s="114">
        <v>45140</v>
      </c>
      <c r="K70" s="114">
        <v>45141</v>
      </c>
      <c r="L70" s="111" t="s">
        <v>8459</v>
      </c>
      <c r="M70" s="126" t="e">
        <f>VLOOKUP(L70,'CIE-10 PARA RIPS'!A70:B12643,3,0)</f>
        <v>#REF!</v>
      </c>
    </row>
    <row r="71" spans="1:13" x14ac:dyDescent="0.25">
      <c r="A71" s="83">
        <v>64</v>
      </c>
      <c r="B71" s="125" t="s">
        <v>25809</v>
      </c>
      <c r="C71" s="112" t="s">
        <v>25833</v>
      </c>
      <c r="D71" s="111"/>
      <c r="E71" s="111" t="s">
        <v>26</v>
      </c>
      <c r="F71" s="113">
        <v>2</v>
      </c>
      <c r="G71" s="113" t="s">
        <v>5</v>
      </c>
      <c r="H71" s="113" t="s">
        <v>21</v>
      </c>
      <c r="I71" s="112" t="s">
        <v>12826</v>
      </c>
      <c r="J71" s="114">
        <v>45141</v>
      </c>
      <c r="K71" s="114">
        <v>45143</v>
      </c>
      <c r="L71" s="111" t="s">
        <v>566</v>
      </c>
      <c r="M71" s="126" t="e">
        <f>VLOOKUP(L71,'CIE-10 PARA RIPS'!A71:B12644,3,0)</f>
        <v>#REF!</v>
      </c>
    </row>
    <row r="72" spans="1:13" x14ac:dyDescent="0.25">
      <c r="A72" s="83">
        <v>65</v>
      </c>
      <c r="B72" s="125" t="s">
        <v>25783</v>
      </c>
      <c r="C72" s="112" t="s">
        <v>25850</v>
      </c>
      <c r="D72" s="111"/>
      <c r="E72" s="111" t="s">
        <v>26</v>
      </c>
      <c r="F72" s="113">
        <v>2</v>
      </c>
      <c r="G72" s="113" t="s">
        <v>5</v>
      </c>
      <c r="H72" s="113" t="s">
        <v>21</v>
      </c>
      <c r="I72" s="112" t="s">
        <v>90</v>
      </c>
      <c r="J72" s="114">
        <v>45146</v>
      </c>
      <c r="K72" s="114">
        <v>45147</v>
      </c>
      <c r="L72" s="111" t="s">
        <v>7042</v>
      </c>
      <c r="M72" s="126" t="e">
        <f>VLOOKUP(L72,'CIE-10 PARA RIPS'!A72:B12645,3,0)</f>
        <v>#REF!</v>
      </c>
    </row>
    <row r="73" spans="1:13" x14ac:dyDescent="0.25">
      <c r="A73" s="83">
        <v>66</v>
      </c>
      <c r="B73" s="125" t="s">
        <v>25851</v>
      </c>
      <c r="C73" s="112" t="s">
        <v>25841</v>
      </c>
      <c r="D73" s="111"/>
      <c r="E73" s="111" t="s">
        <v>26</v>
      </c>
      <c r="F73" s="113">
        <v>5</v>
      </c>
      <c r="G73" s="113" t="s">
        <v>5</v>
      </c>
      <c r="H73" s="113" t="s">
        <v>21</v>
      </c>
      <c r="I73" s="112" t="s">
        <v>12489</v>
      </c>
      <c r="J73" s="114">
        <v>45146</v>
      </c>
      <c r="K73" s="114">
        <v>45150</v>
      </c>
      <c r="L73" s="111" t="s">
        <v>9431</v>
      </c>
      <c r="M73" s="126" t="e">
        <f>VLOOKUP(L73,'CIE-10 PARA RIPS'!A73:B12646,3,0)</f>
        <v>#REF!</v>
      </c>
    </row>
    <row r="74" spans="1:13" x14ac:dyDescent="0.25">
      <c r="A74" s="83">
        <v>67</v>
      </c>
      <c r="B74" s="125" t="s">
        <v>25711</v>
      </c>
      <c r="C74" s="112" t="s">
        <v>25852</v>
      </c>
      <c r="D74" s="111"/>
      <c r="E74" s="111" t="s">
        <v>26</v>
      </c>
      <c r="F74" s="113">
        <v>3</v>
      </c>
      <c r="G74" s="113" t="s">
        <v>5</v>
      </c>
      <c r="H74" s="113" t="s">
        <v>21</v>
      </c>
      <c r="I74" s="112" t="s">
        <v>25806</v>
      </c>
      <c r="J74" s="114">
        <v>45149</v>
      </c>
      <c r="K74" s="114">
        <v>45151</v>
      </c>
      <c r="L74" s="111" t="s">
        <v>106</v>
      </c>
      <c r="M74" s="126" t="e">
        <f>VLOOKUP(L74,'CIE-10 PARA RIPS'!A74:B12647,3,0)</f>
        <v>#REF!</v>
      </c>
    </row>
    <row r="75" spans="1:13" x14ac:dyDescent="0.25">
      <c r="A75" s="83">
        <v>68</v>
      </c>
      <c r="B75" s="125" t="s">
        <v>25817</v>
      </c>
      <c r="C75" s="112" t="s">
        <v>25853</v>
      </c>
      <c r="D75" s="111"/>
      <c r="E75" s="111" t="s">
        <v>26</v>
      </c>
      <c r="F75" s="113">
        <v>12</v>
      </c>
      <c r="G75" s="113" t="s">
        <v>5</v>
      </c>
      <c r="H75" s="113" t="s">
        <v>21</v>
      </c>
      <c r="I75" s="112" t="s">
        <v>25854</v>
      </c>
      <c r="J75" s="114">
        <v>45153</v>
      </c>
      <c r="K75" s="114">
        <v>45164</v>
      </c>
      <c r="L75" s="111"/>
      <c r="M75" s="126" t="e">
        <f>VLOOKUP(L75,'CIE-10 PARA RIPS'!A75:B12648,3,0)</f>
        <v>#N/A</v>
      </c>
    </row>
    <row r="76" spans="1:13" x14ac:dyDescent="0.25">
      <c r="A76" s="83">
        <v>69</v>
      </c>
      <c r="B76" s="125" t="s">
        <v>25855</v>
      </c>
      <c r="C76" s="112" t="s">
        <v>25856</v>
      </c>
      <c r="D76" s="111"/>
      <c r="E76" s="111" t="s">
        <v>26</v>
      </c>
      <c r="F76" s="113">
        <v>2</v>
      </c>
      <c r="G76" s="113" t="s">
        <v>5</v>
      </c>
      <c r="H76" s="113" t="s">
        <v>21</v>
      </c>
      <c r="I76" s="112" t="s">
        <v>12489</v>
      </c>
      <c r="J76" s="114">
        <v>45160</v>
      </c>
      <c r="K76" s="114">
        <v>45161</v>
      </c>
      <c r="L76" s="111" t="s">
        <v>9682</v>
      </c>
      <c r="M76" s="126" t="e">
        <f>VLOOKUP(L76,'CIE-10 PARA RIPS'!A76:B12649,3,0)</f>
        <v>#REF!</v>
      </c>
    </row>
    <row r="77" spans="1:13" x14ac:dyDescent="0.25">
      <c r="A77" s="83">
        <v>70</v>
      </c>
      <c r="B77" s="125" t="s">
        <v>25800</v>
      </c>
      <c r="C77" s="112" t="s">
        <v>25833</v>
      </c>
      <c r="D77" s="111"/>
      <c r="E77" s="111" t="s">
        <v>26</v>
      </c>
      <c r="F77" s="113">
        <v>2</v>
      </c>
      <c r="G77" s="113" t="s">
        <v>5</v>
      </c>
      <c r="H77" s="113" t="s">
        <v>21</v>
      </c>
      <c r="I77" s="112" t="s">
        <v>12826</v>
      </c>
      <c r="J77" s="114">
        <v>45159</v>
      </c>
      <c r="K77" s="114">
        <v>45160</v>
      </c>
      <c r="L77" s="111" t="s">
        <v>566</v>
      </c>
      <c r="M77" s="126" t="e">
        <f>VLOOKUP(L77,'CIE-10 PARA RIPS'!A77:B12650,3,0)</f>
        <v>#REF!</v>
      </c>
    </row>
    <row r="78" spans="1:13" x14ac:dyDescent="0.25">
      <c r="A78" s="83">
        <v>71</v>
      </c>
      <c r="B78" s="125" t="s">
        <v>25800</v>
      </c>
      <c r="C78" s="112" t="s">
        <v>25833</v>
      </c>
      <c r="D78" s="111"/>
      <c r="E78" s="111" t="s">
        <v>26</v>
      </c>
      <c r="F78" s="113">
        <v>2</v>
      </c>
      <c r="G78" s="113" t="s">
        <v>5</v>
      </c>
      <c r="H78" s="113" t="s">
        <v>21</v>
      </c>
      <c r="I78" s="112" t="s">
        <v>12826</v>
      </c>
      <c r="J78" s="114">
        <v>45161</v>
      </c>
      <c r="K78" s="114">
        <v>45162</v>
      </c>
      <c r="L78" s="111" t="s">
        <v>5596</v>
      </c>
      <c r="M78" s="126" t="e">
        <f>VLOOKUP(L78,'CIE-10 PARA RIPS'!A78:B12651,3,0)</f>
        <v>#REF!</v>
      </c>
    </row>
    <row r="79" spans="1:13" x14ac:dyDescent="0.25">
      <c r="A79" s="83">
        <v>72</v>
      </c>
      <c r="B79" s="125" t="s">
        <v>25822</v>
      </c>
      <c r="C79" s="112" t="s">
        <v>25857</v>
      </c>
      <c r="D79" s="111"/>
      <c r="E79" s="111" t="s">
        <v>12435</v>
      </c>
      <c r="F79" s="113">
        <v>4</v>
      </c>
      <c r="G79" s="113" t="s">
        <v>5</v>
      </c>
      <c r="H79" s="113" t="s">
        <v>21</v>
      </c>
      <c r="I79" s="112" t="s">
        <v>12434</v>
      </c>
      <c r="J79" s="114">
        <v>45173</v>
      </c>
      <c r="K79" s="114">
        <v>45176</v>
      </c>
      <c r="L79" s="111" t="s">
        <v>7825</v>
      </c>
      <c r="M79" s="126" t="e">
        <f>VLOOKUP(L79,'CIE-10 PARA RIPS'!A79:B12652,3,0)</f>
        <v>#REF!</v>
      </c>
    </row>
    <row r="80" spans="1:13" x14ac:dyDescent="0.25">
      <c r="A80" s="83">
        <v>73</v>
      </c>
      <c r="B80" s="125" t="s">
        <v>25800</v>
      </c>
      <c r="C80" s="112" t="s">
        <v>25858</v>
      </c>
      <c r="D80" s="111"/>
      <c r="E80" s="111" t="s">
        <v>12435</v>
      </c>
      <c r="F80" s="113">
        <v>3</v>
      </c>
      <c r="G80" s="113" t="s">
        <v>5</v>
      </c>
      <c r="H80" s="113" t="s">
        <v>21</v>
      </c>
      <c r="I80" s="112" t="s">
        <v>12826</v>
      </c>
      <c r="J80" s="114">
        <v>45169</v>
      </c>
      <c r="K80" s="114">
        <v>45171</v>
      </c>
      <c r="L80" s="111" t="s">
        <v>73</v>
      </c>
      <c r="M80" s="126" t="e">
        <f>VLOOKUP(L80,'CIE-10 PARA RIPS'!A80:B12653,3,0)</f>
        <v>#REF!</v>
      </c>
    </row>
    <row r="81" spans="1:13" x14ac:dyDescent="0.25">
      <c r="A81" s="83">
        <v>74</v>
      </c>
      <c r="B81" s="125" t="s">
        <v>25859</v>
      </c>
      <c r="C81" s="112" t="s">
        <v>25860</v>
      </c>
      <c r="D81" s="111"/>
      <c r="E81" s="111" t="s">
        <v>12435</v>
      </c>
      <c r="F81" s="113">
        <v>2</v>
      </c>
      <c r="G81" s="113" t="s">
        <v>5</v>
      </c>
      <c r="H81" s="113" t="s">
        <v>21</v>
      </c>
      <c r="I81" s="112" t="s">
        <v>62</v>
      </c>
      <c r="J81" s="114">
        <v>45187</v>
      </c>
      <c r="K81" s="114">
        <v>45188</v>
      </c>
      <c r="L81" s="111" t="s">
        <v>8647</v>
      </c>
      <c r="M81" s="126" t="e">
        <f>VLOOKUP(L81,'CIE-10 PARA RIPS'!A81:B12654,3,0)</f>
        <v>#REF!</v>
      </c>
    </row>
    <row r="82" spans="1:13" x14ac:dyDescent="0.25">
      <c r="A82" s="83">
        <v>75</v>
      </c>
      <c r="B82" s="125" t="s">
        <v>25800</v>
      </c>
      <c r="C82" s="112" t="s">
        <v>25833</v>
      </c>
      <c r="D82" s="111"/>
      <c r="E82" s="111" t="s">
        <v>12435</v>
      </c>
      <c r="F82" s="113">
        <v>2</v>
      </c>
      <c r="G82" s="113" t="s">
        <v>5</v>
      </c>
      <c r="H82" s="113" t="s">
        <v>21</v>
      </c>
      <c r="I82" s="112" t="s">
        <v>12826</v>
      </c>
      <c r="J82" s="114">
        <v>45190</v>
      </c>
      <c r="K82" s="114">
        <v>45191</v>
      </c>
      <c r="L82" s="111" t="s">
        <v>568</v>
      </c>
      <c r="M82" s="126" t="e">
        <f>VLOOKUP(L82,'CIE-10 PARA RIPS'!A82:B12655,3,0)</f>
        <v>#REF!</v>
      </c>
    </row>
    <row r="83" spans="1:13" x14ac:dyDescent="0.25">
      <c r="A83" s="83">
        <v>76</v>
      </c>
      <c r="B83" s="125" t="s">
        <v>25800</v>
      </c>
      <c r="C83" s="112" t="s">
        <v>25833</v>
      </c>
      <c r="D83" s="111"/>
      <c r="E83" s="111" t="s">
        <v>12435</v>
      </c>
      <c r="F83" s="113">
        <v>2</v>
      </c>
      <c r="G83" s="113" t="s">
        <v>5</v>
      </c>
      <c r="H83" s="113" t="s">
        <v>21</v>
      </c>
      <c r="I83" s="112" t="s">
        <v>12826</v>
      </c>
      <c r="J83" s="114">
        <v>45192</v>
      </c>
      <c r="K83" s="114">
        <v>45193</v>
      </c>
      <c r="L83" s="111" t="s">
        <v>75</v>
      </c>
      <c r="M83" s="126" t="e">
        <f>VLOOKUP(L83,'CIE-10 PARA RIPS'!A83:B12656,3,0)</f>
        <v>#REF!</v>
      </c>
    </row>
    <row r="84" spans="1:13" x14ac:dyDescent="0.25">
      <c r="A84" s="83">
        <v>77</v>
      </c>
      <c r="B84" s="125" t="s">
        <v>25783</v>
      </c>
      <c r="C84" s="112" t="s">
        <v>25850</v>
      </c>
      <c r="D84" s="111"/>
      <c r="E84" s="111" t="s">
        <v>12435</v>
      </c>
      <c r="F84" s="113">
        <v>3</v>
      </c>
      <c r="G84" s="113" t="s">
        <v>5</v>
      </c>
      <c r="H84" s="113" t="s">
        <v>21</v>
      </c>
      <c r="I84" s="112" t="s">
        <v>62</v>
      </c>
      <c r="J84" s="114">
        <v>45185</v>
      </c>
      <c r="K84" s="114">
        <v>45187</v>
      </c>
      <c r="L84" s="111" t="s">
        <v>769</v>
      </c>
      <c r="M84" s="126" t="e">
        <f>VLOOKUP(L84,'CIE-10 PARA RIPS'!A84:B12657,3,0)</f>
        <v>#REF!</v>
      </c>
    </row>
    <row r="85" spans="1:13" x14ac:dyDescent="0.25">
      <c r="A85" s="83">
        <v>78</v>
      </c>
      <c r="B85" s="125" t="s">
        <v>25783</v>
      </c>
      <c r="C85" s="112" t="s">
        <v>25850</v>
      </c>
      <c r="D85" s="111"/>
      <c r="E85" s="111" t="s">
        <v>12435</v>
      </c>
      <c r="F85" s="113">
        <v>8</v>
      </c>
      <c r="G85" s="113" t="s">
        <v>5</v>
      </c>
      <c r="H85" s="113" t="s">
        <v>21</v>
      </c>
      <c r="I85" s="112" t="s">
        <v>62</v>
      </c>
      <c r="J85" s="114">
        <v>45191</v>
      </c>
      <c r="K85" s="114">
        <v>45198</v>
      </c>
      <c r="L85" s="111" t="s">
        <v>769</v>
      </c>
      <c r="M85" s="126" t="e">
        <f>VLOOKUP(L85,'CIE-10 PARA RIPS'!A85:B12658,3,0)</f>
        <v>#REF!</v>
      </c>
    </row>
    <row r="86" spans="1:13" x14ac:dyDescent="0.25">
      <c r="A86" s="83">
        <v>79</v>
      </c>
      <c r="B86" s="125" t="s">
        <v>25848</v>
      </c>
      <c r="C86" s="112" t="s">
        <v>25849</v>
      </c>
      <c r="D86" s="111"/>
      <c r="E86" s="111" t="s">
        <v>12435</v>
      </c>
      <c r="F86" s="113">
        <v>2</v>
      </c>
      <c r="G86" s="113" t="s">
        <v>5</v>
      </c>
      <c r="H86" s="113" t="s">
        <v>21</v>
      </c>
      <c r="I86" s="112" t="s">
        <v>12826</v>
      </c>
      <c r="J86" s="114">
        <v>45182</v>
      </c>
      <c r="K86" s="114">
        <v>45183</v>
      </c>
      <c r="L86" s="111" t="s">
        <v>73</v>
      </c>
      <c r="M86" s="126" t="e">
        <f>VLOOKUP(L86,'CIE-10 PARA RIPS'!A86:B12659,3,0)</f>
        <v>#REF!</v>
      </c>
    </row>
    <row r="87" spans="1:13" x14ac:dyDescent="0.25">
      <c r="A87" s="83">
        <v>80</v>
      </c>
      <c r="B87" s="125" t="s">
        <v>25771</v>
      </c>
      <c r="C87" s="112" t="s">
        <v>25823</v>
      </c>
      <c r="D87" s="111"/>
      <c r="E87" s="111" t="s">
        <v>12435</v>
      </c>
      <c r="F87" s="113">
        <v>2</v>
      </c>
      <c r="G87" s="113" t="s">
        <v>5</v>
      </c>
      <c r="H87" s="113" t="s">
        <v>21</v>
      </c>
      <c r="I87" s="112" t="s">
        <v>12531</v>
      </c>
      <c r="J87" s="114">
        <v>45183</v>
      </c>
      <c r="K87" s="114">
        <v>45184</v>
      </c>
      <c r="L87" s="111"/>
      <c r="M87" s="126" t="e">
        <f>VLOOKUP(L87,'CIE-10 PARA RIPS'!A87:B12660,3,0)</f>
        <v>#N/A</v>
      </c>
    </row>
    <row r="88" spans="1:13" x14ac:dyDescent="0.25">
      <c r="A88" s="83">
        <v>81</v>
      </c>
      <c r="B88" s="125" t="s">
        <v>25726</v>
      </c>
      <c r="C88" s="112" t="s">
        <v>25861</v>
      </c>
      <c r="D88" s="111"/>
      <c r="E88" s="111" t="s">
        <v>12435</v>
      </c>
      <c r="F88" s="113">
        <v>4</v>
      </c>
      <c r="G88" s="113" t="s">
        <v>5</v>
      </c>
      <c r="H88" s="113" t="s">
        <v>21</v>
      </c>
      <c r="I88" s="112" t="s">
        <v>12826</v>
      </c>
      <c r="J88" s="114">
        <v>45184</v>
      </c>
      <c r="K88" s="114">
        <v>45187</v>
      </c>
      <c r="L88" s="111"/>
      <c r="M88" s="126" t="e">
        <f>VLOOKUP(L88,'CIE-10 PARA RIPS'!A88:B12661,3,0)</f>
        <v>#N/A</v>
      </c>
    </row>
    <row r="89" spans="1:13" x14ac:dyDescent="0.25">
      <c r="A89" s="93">
        <v>82</v>
      </c>
      <c r="B89" s="125" t="s">
        <v>25726</v>
      </c>
      <c r="C89" s="112" t="s">
        <v>25861</v>
      </c>
      <c r="D89" s="111"/>
      <c r="E89" s="111" t="s">
        <v>12435</v>
      </c>
      <c r="F89" s="113">
        <v>5</v>
      </c>
      <c r="G89" s="113" t="s">
        <v>5</v>
      </c>
      <c r="H89" s="113" t="s">
        <v>21</v>
      </c>
      <c r="I89" s="112" t="s">
        <v>12826</v>
      </c>
      <c r="J89" s="114">
        <v>45191</v>
      </c>
      <c r="K89" s="114">
        <v>45195</v>
      </c>
      <c r="L89" s="111"/>
      <c r="M89" s="126" t="e">
        <f>VLOOKUP(L89,'CIE-10 PARA RIPS'!A89:B12662,3,0)</f>
        <v>#N/A</v>
      </c>
    </row>
    <row r="90" spans="1:13" x14ac:dyDescent="0.25">
      <c r="A90" s="93">
        <v>83</v>
      </c>
      <c r="B90" s="125" t="s">
        <v>25800</v>
      </c>
      <c r="C90" s="112" t="s">
        <v>25862</v>
      </c>
      <c r="D90" s="111"/>
      <c r="E90" s="111" t="s">
        <v>110</v>
      </c>
      <c r="F90" s="113">
        <v>3</v>
      </c>
      <c r="G90" s="113" t="s">
        <v>5</v>
      </c>
      <c r="H90" s="113" t="s">
        <v>21</v>
      </c>
      <c r="I90" s="112" t="s">
        <v>12826</v>
      </c>
      <c r="J90" s="114">
        <v>45206</v>
      </c>
      <c r="K90" s="114">
        <v>45208</v>
      </c>
      <c r="L90" s="111" t="s">
        <v>75</v>
      </c>
      <c r="M90" s="126" t="e">
        <f>VLOOKUP(L90,'CIE-10 PARA RIPS'!A90:B12663,3,0)</f>
        <v>#REF!</v>
      </c>
    </row>
    <row r="91" spans="1:13" x14ac:dyDescent="0.25">
      <c r="A91" s="93">
        <v>84</v>
      </c>
      <c r="B91" s="125" t="s">
        <v>25848</v>
      </c>
      <c r="C91" s="112" t="s">
        <v>25849</v>
      </c>
      <c r="D91" s="111"/>
      <c r="E91" s="111" t="s">
        <v>12435</v>
      </c>
      <c r="F91" s="113">
        <v>2</v>
      </c>
      <c r="G91" s="113" t="s">
        <v>94</v>
      </c>
      <c r="H91" s="113" t="s">
        <v>25680</v>
      </c>
      <c r="I91" s="112" t="s">
        <v>96</v>
      </c>
      <c r="J91" s="114">
        <v>45196</v>
      </c>
      <c r="K91" s="114">
        <v>45197</v>
      </c>
      <c r="L91" s="111" t="s">
        <v>106</v>
      </c>
      <c r="M91" s="126" t="e">
        <f>VLOOKUP(L91,'CIE-10 PARA RIPS'!A91:B12664,3,0)</f>
        <v>#REF!</v>
      </c>
    </row>
    <row r="92" spans="1:13" x14ac:dyDescent="0.25">
      <c r="A92" s="93">
        <v>85</v>
      </c>
      <c r="B92" s="125" t="s">
        <v>25848</v>
      </c>
      <c r="C92" s="112" t="s">
        <v>25849</v>
      </c>
      <c r="D92" s="111"/>
      <c r="E92" s="111" t="s">
        <v>110</v>
      </c>
      <c r="F92" s="113">
        <v>2</v>
      </c>
      <c r="G92" s="113" t="s">
        <v>94</v>
      </c>
      <c r="H92" s="113" t="s">
        <v>25680</v>
      </c>
      <c r="I92" s="112" t="s">
        <v>96</v>
      </c>
      <c r="J92" s="114">
        <v>45203</v>
      </c>
      <c r="K92" s="114">
        <v>45204</v>
      </c>
      <c r="L92" s="111" t="s">
        <v>106</v>
      </c>
      <c r="M92" s="126" t="e">
        <f>VLOOKUP(L92,'CIE-10 PARA RIPS'!A92:B12665,3,0)</f>
        <v>#REF!</v>
      </c>
    </row>
    <row r="93" spans="1:13" x14ac:dyDescent="0.25">
      <c r="A93" s="93">
        <v>86</v>
      </c>
      <c r="B93" s="125" t="s">
        <v>25848</v>
      </c>
      <c r="C93" s="112" t="s">
        <v>25849</v>
      </c>
      <c r="D93" s="111"/>
      <c r="E93" s="111" t="s">
        <v>12435</v>
      </c>
      <c r="F93" s="113">
        <v>3</v>
      </c>
      <c r="G93" s="113" t="s">
        <v>94</v>
      </c>
      <c r="H93" s="113" t="s">
        <v>25680</v>
      </c>
      <c r="I93" s="112" t="s">
        <v>96</v>
      </c>
      <c r="J93" s="114">
        <v>45197</v>
      </c>
      <c r="K93" s="114">
        <v>45199</v>
      </c>
      <c r="L93" s="111" t="s">
        <v>106</v>
      </c>
      <c r="M93" s="126" t="e">
        <f>VLOOKUP(L93,'CIE-10 PARA RIPS'!A93:B12666,3,0)</f>
        <v>#REF!</v>
      </c>
    </row>
    <row r="94" spans="1:13" x14ac:dyDescent="0.25">
      <c r="A94" s="93">
        <v>87</v>
      </c>
      <c r="B94" s="125" t="s">
        <v>25796</v>
      </c>
      <c r="C94" s="112" t="s">
        <v>25830</v>
      </c>
      <c r="D94" s="111"/>
      <c r="E94" s="111" t="s">
        <v>12435</v>
      </c>
      <c r="F94" s="113">
        <v>4</v>
      </c>
      <c r="G94" s="113" t="s">
        <v>5</v>
      </c>
      <c r="H94" s="113" t="s">
        <v>21</v>
      </c>
      <c r="I94" s="112"/>
      <c r="J94" s="114">
        <v>45195</v>
      </c>
      <c r="K94" s="114">
        <v>45198</v>
      </c>
      <c r="L94" s="111" t="s">
        <v>4637</v>
      </c>
      <c r="M94" s="126" t="e">
        <f>VLOOKUP(L94,'CIE-10 PARA RIPS'!A94:B12667,3,0)</f>
        <v>#REF!</v>
      </c>
    </row>
    <row r="95" spans="1:13" x14ac:dyDescent="0.25">
      <c r="A95" s="93">
        <v>88</v>
      </c>
      <c r="B95" s="125" t="s">
        <v>25796</v>
      </c>
      <c r="C95" s="112" t="s">
        <v>25830</v>
      </c>
      <c r="D95" s="111"/>
      <c r="E95" s="111" t="s">
        <v>110</v>
      </c>
      <c r="F95" s="113">
        <v>5</v>
      </c>
      <c r="G95" s="113" t="s">
        <v>5</v>
      </c>
      <c r="H95" s="113" t="s">
        <v>21</v>
      </c>
      <c r="I95" s="112"/>
      <c r="J95" s="114">
        <v>45201</v>
      </c>
      <c r="K95" s="114">
        <v>45205</v>
      </c>
      <c r="L95" s="111" t="s">
        <v>4637</v>
      </c>
      <c r="M95" s="126" t="e">
        <f>VLOOKUP(L95,'CIE-10 PARA RIPS'!A95:B12668,3,0)</f>
        <v>#REF!</v>
      </c>
    </row>
    <row r="96" spans="1:13" x14ac:dyDescent="0.25">
      <c r="A96" s="93">
        <v>89</v>
      </c>
      <c r="B96" s="125" t="s">
        <v>25800</v>
      </c>
      <c r="C96" s="112" t="s">
        <v>25862</v>
      </c>
      <c r="D96" s="111"/>
      <c r="E96" s="111" t="s">
        <v>110</v>
      </c>
      <c r="F96" s="113">
        <v>7</v>
      </c>
      <c r="G96" s="113" t="s">
        <v>5</v>
      </c>
      <c r="H96" s="113" t="s">
        <v>21</v>
      </c>
      <c r="I96" s="112" t="s">
        <v>12826</v>
      </c>
      <c r="J96" s="114">
        <v>45199</v>
      </c>
      <c r="K96" s="114">
        <v>45205</v>
      </c>
      <c r="L96" s="111" t="s">
        <v>556</v>
      </c>
      <c r="M96" s="126" t="e">
        <f>VLOOKUP(L96,'CIE-10 PARA RIPS'!A96:B12669,3,0)</f>
        <v>#REF!</v>
      </c>
    </row>
    <row r="97" spans="1:13" x14ac:dyDescent="0.25">
      <c r="A97" s="93">
        <v>90</v>
      </c>
      <c r="B97" s="125" t="s">
        <v>12462</v>
      </c>
      <c r="C97" s="112" t="s">
        <v>25863</v>
      </c>
      <c r="D97" s="111"/>
      <c r="E97" s="111" t="s">
        <v>110</v>
      </c>
      <c r="F97" s="113">
        <v>2</v>
      </c>
      <c r="G97" s="113" t="s">
        <v>5</v>
      </c>
      <c r="H97" s="113" t="s">
        <v>21</v>
      </c>
      <c r="I97" s="112" t="s">
        <v>62</v>
      </c>
      <c r="J97" s="114">
        <v>45210</v>
      </c>
      <c r="K97" s="114">
        <v>45211</v>
      </c>
      <c r="L97" s="111" t="s">
        <v>7808</v>
      </c>
      <c r="M97" s="126" t="e">
        <f>VLOOKUP(L97,'CIE-10 PARA RIPS'!A97:B12670,3,0)</f>
        <v>#REF!</v>
      </c>
    </row>
    <row r="98" spans="1:13" x14ac:dyDescent="0.25">
      <c r="A98" s="93">
        <v>91</v>
      </c>
      <c r="B98" s="125" t="s">
        <v>25864</v>
      </c>
      <c r="C98" s="112" t="s">
        <v>25865</v>
      </c>
      <c r="D98" s="111"/>
      <c r="E98" s="111" t="s">
        <v>110</v>
      </c>
      <c r="F98" s="113">
        <v>2</v>
      </c>
      <c r="G98" s="113" t="s">
        <v>5</v>
      </c>
      <c r="H98" s="113" t="s">
        <v>21</v>
      </c>
      <c r="I98" s="112" t="s">
        <v>12826</v>
      </c>
      <c r="J98" s="114">
        <v>45213</v>
      </c>
      <c r="K98" s="114">
        <v>45214</v>
      </c>
      <c r="L98" s="111" t="s">
        <v>5478</v>
      </c>
      <c r="M98" s="126" t="e">
        <f>VLOOKUP(L98,'CIE-10 PARA RIPS'!A98:B12671,3,0)</f>
        <v>#REF!</v>
      </c>
    </row>
    <row r="99" spans="1:13" x14ac:dyDescent="0.25">
      <c r="A99" s="93">
        <v>92</v>
      </c>
      <c r="B99" s="125" t="s">
        <v>25787</v>
      </c>
      <c r="C99" s="112" t="s">
        <v>25866</v>
      </c>
      <c r="D99" s="111"/>
      <c r="E99" s="111" t="s">
        <v>110</v>
      </c>
      <c r="F99" s="113">
        <v>2</v>
      </c>
      <c r="G99" s="113" t="s">
        <v>5</v>
      </c>
      <c r="H99" s="113" t="s">
        <v>21</v>
      </c>
      <c r="I99" s="112" t="s">
        <v>62</v>
      </c>
      <c r="J99" s="114">
        <v>45197</v>
      </c>
      <c r="K99" s="114">
        <v>45198</v>
      </c>
      <c r="L99" s="111" t="s">
        <v>8939</v>
      </c>
      <c r="M99" s="126" t="e">
        <f>VLOOKUP(L99,'CIE-10 PARA RIPS'!A99:B12672,3,0)</f>
        <v>#REF!</v>
      </c>
    </row>
    <row r="100" spans="1:13" x14ac:dyDescent="0.25">
      <c r="A100" s="93">
        <v>93</v>
      </c>
      <c r="B100" s="125" t="s">
        <v>25817</v>
      </c>
      <c r="C100" s="112" t="s">
        <v>25853</v>
      </c>
      <c r="D100" s="111"/>
      <c r="E100" s="111" t="s">
        <v>110</v>
      </c>
      <c r="F100" s="113">
        <v>10</v>
      </c>
      <c r="G100" s="113" t="s">
        <v>5</v>
      </c>
      <c r="H100" s="113" t="s">
        <v>21</v>
      </c>
      <c r="I100" s="112" t="s">
        <v>25854</v>
      </c>
      <c r="J100" s="114">
        <v>45209</v>
      </c>
      <c r="K100" s="114">
        <v>45218</v>
      </c>
      <c r="L100" s="111"/>
      <c r="M100" s="126" t="e">
        <f>VLOOKUP(L100,'CIE-10 PARA RIPS'!A100:B12673,3,0)</f>
        <v>#N/A</v>
      </c>
    </row>
    <row r="101" spans="1:13" x14ac:dyDescent="0.25">
      <c r="A101" s="93">
        <v>94</v>
      </c>
      <c r="B101" s="125" t="s">
        <v>25800</v>
      </c>
      <c r="C101" s="112" t="s">
        <v>25833</v>
      </c>
      <c r="D101" s="111"/>
      <c r="E101" s="111" t="s">
        <v>110</v>
      </c>
      <c r="F101" s="113">
        <v>126</v>
      </c>
      <c r="G101" s="113" t="s">
        <v>5</v>
      </c>
      <c r="H101" s="113" t="s">
        <v>25791</v>
      </c>
      <c r="I101" s="112" t="s">
        <v>12826</v>
      </c>
      <c r="J101" s="114">
        <v>45218</v>
      </c>
      <c r="K101" s="114">
        <v>45343</v>
      </c>
      <c r="L101" s="111" t="s">
        <v>6914</v>
      </c>
      <c r="M101" s="126" t="e">
        <f>VLOOKUP(L101,'CIE-10 PARA RIPS'!A101:B12674,3,0)</f>
        <v>#REF!</v>
      </c>
    </row>
    <row r="102" spans="1:13" x14ac:dyDescent="0.25">
      <c r="A102" s="93">
        <v>95</v>
      </c>
      <c r="B102" s="125" t="s">
        <v>25633</v>
      </c>
      <c r="C102" s="112" t="s">
        <v>25867</v>
      </c>
      <c r="D102" s="111"/>
      <c r="E102" s="111" t="s">
        <v>110</v>
      </c>
      <c r="F102" s="113">
        <v>1</v>
      </c>
      <c r="G102" s="113" t="s">
        <v>5</v>
      </c>
      <c r="H102" s="113" t="s">
        <v>21</v>
      </c>
      <c r="I102" s="112" t="s">
        <v>90</v>
      </c>
      <c r="J102" s="114">
        <v>45219</v>
      </c>
      <c r="K102" s="114">
        <v>45219</v>
      </c>
      <c r="L102" s="111" t="s">
        <v>88</v>
      </c>
      <c r="M102" s="126" t="e">
        <f>VLOOKUP(L102,'CIE-10 PARA RIPS'!A102:B12675,3,0)</f>
        <v>#REF!</v>
      </c>
    </row>
    <row r="103" spans="1:13" x14ac:dyDescent="0.25">
      <c r="A103" s="93">
        <v>96</v>
      </c>
      <c r="B103" s="125" t="s">
        <v>25868</v>
      </c>
      <c r="C103" s="112" t="s">
        <v>25869</v>
      </c>
      <c r="D103" s="111"/>
      <c r="E103" s="111" t="s">
        <v>110</v>
      </c>
      <c r="F103" s="113">
        <v>2</v>
      </c>
      <c r="G103" s="113" t="s">
        <v>5</v>
      </c>
      <c r="H103" s="113" t="s">
        <v>21</v>
      </c>
      <c r="I103" s="112" t="s">
        <v>62</v>
      </c>
      <c r="J103" s="114">
        <v>45221</v>
      </c>
      <c r="K103" s="114">
        <v>45222</v>
      </c>
      <c r="L103" s="111" t="s">
        <v>8926</v>
      </c>
      <c r="M103" s="126" t="e">
        <f>VLOOKUP(L103,'CIE-10 PARA RIPS'!A103:B12676,3,0)</f>
        <v>#REF!</v>
      </c>
    </row>
    <row r="104" spans="1:13" x14ac:dyDescent="0.25">
      <c r="A104" s="93">
        <v>97</v>
      </c>
      <c r="B104" s="125" t="s">
        <v>25771</v>
      </c>
      <c r="C104" s="112" t="s">
        <v>25823</v>
      </c>
      <c r="D104" s="111"/>
      <c r="E104" s="111" t="s">
        <v>110</v>
      </c>
      <c r="F104" s="113">
        <v>1</v>
      </c>
      <c r="G104" s="113" t="s">
        <v>5</v>
      </c>
      <c r="H104" s="113" t="s">
        <v>21</v>
      </c>
      <c r="I104" s="112" t="s">
        <v>12531</v>
      </c>
      <c r="J104" s="114">
        <v>45227</v>
      </c>
      <c r="K104" s="114">
        <v>45227</v>
      </c>
      <c r="L104" s="111" t="s">
        <v>75</v>
      </c>
      <c r="M104" s="126" t="e">
        <f>VLOOKUP(L104,'CIE-10 PARA RIPS'!A104:B12677,3,0)</f>
        <v>#REF!</v>
      </c>
    </row>
    <row r="105" spans="1:13" x14ac:dyDescent="0.25">
      <c r="A105" s="93">
        <v>98</v>
      </c>
      <c r="B105" s="125" t="s">
        <v>25848</v>
      </c>
      <c r="C105" s="112" t="s">
        <v>25849</v>
      </c>
      <c r="D105" s="111"/>
      <c r="E105" s="111" t="s">
        <v>110</v>
      </c>
      <c r="F105" s="113">
        <v>2</v>
      </c>
      <c r="G105" s="113" t="s">
        <v>5</v>
      </c>
      <c r="H105" s="113" t="s">
        <v>21</v>
      </c>
      <c r="I105" s="112" t="s">
        <v>12826</v>
      </c>
      <c r="J105" s="114">
        <v>45225</v>
      </c>
      <c r="K105" s="114">
        <v>45226</v>
      </c>
      <c r="L105" s="111" t="s">
        <v>73</v>
      </c>
      <c r="M105" s="126" t="e">
        <f>VLOOKUP(L105,'CIE-10 PARA RIPS'!A105:B12678,3,0)</f>
        <v>#REF!</v>
      </c>
    </row>
    <row r="106" spans="1:13" x14ac:dyDescent="0.25">
      <c r="A106" s="93">
        <v>99</v>
      </c>
      <c r="B106" s="125" t="s">
        <v>25870</v>
      </c>
      <c r="C106" s="112" t="s">
        <v>25871</v>
      </c>
      <c r="D106" s="111"/>
      <c r="E106" s="111" t="s">
        <v>12442</v>
      </c>
      <c r="F106" s="113">
        <v>2</v>
      </c>
      <c r="G106" s="113" t="s">
        <v>5</v>
      </c>
      <c r="H106" s="113" t="s">
        <v>21</v>
      </c>
      <c r="I106" s="112" t="s">
        <v>12434</v>
      </c>
      <c r="J106" s="114">
        <v>45231</v>
      </c>
      <c r="K106" s="114">
        <v>45232</v>
      </c>
      <c r="L106" s="111" t="s">
        <v>8939</v>
      </c>
      <c r="M106" s="126" t="e">
        <f>VLOOKUP(L106,'CIE-10 PARA RIPS'!A106:B12679,3,0)</f>
        <v>#REF!</v>
      </c>
    </row>
    <row r="107" spans="1:13" x14ac:dyDescent="0.25">
      <c r="A107" s="93">
        <v>100</v>
      </c>
      <c r="B107" s="125" t="s">
        <v>25819</v>
      </c>
      <c r="C107" s="112" t="s">
        <v>25872</v>
      </c>
      <c r="D107" s="111"/>
      <c r="E107" s="111" t="s">
        <v>12442</v>
      </c>
      <c r="F107" s="113">
        <v>2</v>
      </c>
      <c r="G107" s="113" t="s">
        <v>5</v>
      </c>
      <c r="H107" s="113" t="s">
        <v>21</v>
      </c>
      <c r="I107" s="112" t="s">
        <v>12826</v>
      </c>
      <c r="J107" s="114">
        <v>45232</v>
      </c>
      <c r="K107" s="114">
        <v>45233</v>
      </c>
      <c r="L107" s="111" t="s">
        <v>8939</v>
      </c>
      <c r="M107" s="126" t="e">
        <f>VLOOKUP(L107,'CIE-10 PARA RIPS'!A107:B12680,3,0)</f>
        <v>#REF!</v>
      </c>
    </row>
    <row r="108" spans="1:13" x14ac:dyDescent="0.25">
      <c r="A108" s="93">
        <v>101</v>
      </c>
      <c r="B108" s="125" t="s">
        <v>25771</v>
      </c>
      <c r="C108" s="112" t="s">
        <v>25823</v>
      </c>
      <c r="D108" s="111"/>
      <c r="E108" s="111" t="s">
        <v>110</v>
      </c>
      <c r="F108" s="113">
        <v>2</v>
      </c>
      <c r="G108" s="113" t="s">
        <v>5</v>
      </c>
      <c r="H108" s="113" t="s">
        <v>21</v>
      </c>
      <c r="I108" s="112" t="s">
        <v>12531</v>
      </c>
      <c r="J108" s="114">
        <v>45229</v>
      </c>
      <c r="K108" s="114">
        <v>45230</v>
      </c>
      <c r="L108" s="111" t="s">
        <v>6877</v>
      </c>
      <c r="M108" s="126" t="e">
        <f>VLOOKUP(L108,'CIE-10 PARA RIPS'!A108:B12681,3,0)</f>
        <v>#REF!</v>
      </c>
    </row>
    <row r="109" spans="1:13" x14ac:dyDescent="0.25">
      <c r="A109" s="93">
        <v>102</v>
      </c>
      <c r="B109" s="125" t="s">
        <v>25771</v>
      </c>
      <c r="C109" s="112" t="s">
        <v>25823</v>
      </c>
      <c r="D109" s="111"/>
      <c r="E109" s="111" t="s">
        <v>12442</v>
      </c>
      <c r="F109" s="113">
        <v>13</v>
      </c>
      <c r="G109" s="113" t="s">
        <v>5</v>
      </c>
      <c r="H109" s="113" t="s">
        <v>21</v>
      </c>
      <c r="I109" s="112" t="s">
        <v>12531</v>
      </c>
      <c r="J109" s="114">
        <v>45231</v>
      </c>
      <c r="K109" s="114">
        <v>45243</v>
      </c>
      <c r="L109" s="111" t="s">
        <v>6877</v>
      </c>
      <c r="M109" s="126" t="e">
        <f>VLOOKUP(L109,'CIE-10 PARA RIPS'!A109:B12682,3,0)</f>
        <v>#REF!</v>
      </c>
    </row>
    <row r="110" spans="1:13" x14ac:dyDescent="0.25">
      <c r="A110" s="93">
        <v>103</v>
      </c>
      <c r="B110" s="125" t="s">
        <v>25870</v>
      </c>
      <c r="C110" s="112" t="s">
        <v>25871</v>
      </c>
      <c r="D110" s="111"/>
      <c r="E110" s="111" t="s">
        <v>12442</v>
      </c>
      <c r="F110" s="113">
        <v>2</v>
      </c>
      <c r="G110" s="113" t="s">
        <v>5</v>
      </c>
      <c r="H110" s="113" t="s">
        <v>21</v>
      </c>
      <c r="I110" s="112" t="s">
        <v>12434</v>
      </c>
      <c r="J110" s="114">
        <v>45233</v>
      </c>
      <c r="K110" s="114">
        <v>45234</v>
      </c>
      <c r="L110" s="111" t="s">
        <v>8939</v>
      </c>
      <c r="M110" s="126" t="e">
        <f>VLOOKUP(L110,'CIE-10 PARA RIPS'!A110:B12683,3,0)</f>
        <v>#REF!</v>
      </c>
    </row>
    <row r="111" spans="1:13" x14ac:dyDescent="0.25">
      <c r="A111" s="93">
        <v>104</v>
      </c>
      <c r="B111" s="125" t="s">
        <v>25699</v>
      </c>
      <c r="C111" s="112" t="s">
        <v>25873</v>
      </c>
      <c r="D111" s="111"/>
      <c r="E111" s="111" t="s">
        <v>12442</v>
      </c>
      <c r="F111" s="113">
        <v>10</v>
      </c>
      <c r="G111" s="113" t="s">
        <v>5</v>
      </c>
      <c r="H111" s="113" t="s">
        <v>21</v>
      </c>
      <c r="I111" s="112" t="s">
        <v>90</v>
      </c>
      <c r="J111" s="114">
        <v>45233</v>
      </c>
      <c r="K111" s="114">
        <v>45242</v>
      </c>
      <c r="L111" s="111" t="s">
        <v>6923</v>
      </c>
      <c r="M111" s="126" t="e">
        <f>VLOOKUP(L111,'CIE-10 PARA RIPS'!A111:B12684,3,0)</f>
        <v>#REF!</v>
      </c>
    </row>
    <row r="112" spans="1:13" x14ac:dyDescent="0.25">
      <c r="A112" s="93">
        <v>105</v>
      </c>
      <c r="B112" s="125" t="s">
        <v>12781</v>
      </c>
      <c r="C112" s="112" t="s">
        <v>25874</v>
      </c>
      <c r="D112" s="111"/>
      <c r="E112" s="111" t="s">
        <v>12442</v>
      </c>
      <c r="F112" s="113">
        <v>5</v>
      </c>
      <c r="G112" s="113" t="s">
        <v>94</v>
      </c>
      <c r="H112" s="113" t="s">
        <v>25680</v>
      </c>
      <c r="I112" s="112" t="s">
        <v>96</v>
      </c>
      <c r="J112" s="114">
        <v>45235</v>
      </c>
      <c r="K112" s="114">
        <v>45239</v>
      </c>
      <c r="L112" s="111" t="s">
        <v>106</v>
      </c>
      <c r="M112" s="126" t="e">
        <f>VLOOKUP(L112,'CIE-10 PARA RIPS'!A112:B12685,3,0)</f>
        <v>#REF!</v>
      </c>
    </row>
    <row r="113" spans="1:13" x14ac:dyDescent="0.25">
      <c r="A113" s="93">
        <v>106</v>
      </c>
      <c r="B113" s="125" t="s">
        <v>25875</v>
      </c>
      <c r="C113" s="112" t="s">
        <v>25876</v>
      </c>
      <c r="D113" s="111"/>
      <c r="E113" s="111" t="s">
        <v>110</v>
      </c>
      <c r="F113" s="113">
        <v>8</v>
      </c>
      <c r="G113" s="113" t="s">
        <v>5</v>
      </c>
      <c r="H113" s="113" t="s">
        <v>21</v>
      </c>
      <c r="I113" s="112" t="s">
        <v>12531</v>
      </c>
      <c r="J113" s="114">
        <v>45223</v>
      </c>
      <c r="K113" s="114">
        <v>45230</v>
      </c>
      <c r="L113" s="111" t="s">
        <v>4813</v>
      </c>
      <c r="M113" s="126" t="e">
        <f>VLOOKUP(L113,'CIE-10 PARA RIPS'!A113:B12686,3,0)</f>
        <v>#REF!</v>
      </c>
    </row>
    <row r="114" spans="1:13" x14ac:dyDescent="0.25">
      <c r="A114" s="93">
        <v>107</v>
      </c>
      <c r="B114" s="125" t="s">
        <v>25875</v>
      </c>
      <c r="C114" s="112" t="s">
        <v>25876</v>
      </c>
      <c r="D114" s="111"/>
      <c r="E114" s="111" t="s">
        <v>12442</v>
      </c>
      <c r="F114" s="113">
        <v>7</v>
      </c>
      <c r="G114" s="113" t="s">
        <v>5</v>
      </c>
      <c r="H114" s="113" t="s">
        <v>21</v>
      </c>
      <c r="I114" s="112" t="s">
        <v>12531</v>
      </c>
      <c r="J114" s="114">
        <v>45231</v>
      </c>
      <c r="K114" s="114">
        <v>45237</v>
      </c>
      <c r="L114" s="111" t="s">
        <v>4813</v>
      </c>
      <c r="M114" s="126" t="e">
        <f>VLOOKUP(L114,'CIE-10 PARA RIPS'!A114:B12687,3,0)</f>
        <v>#REF!</v>
      </c>
    </row>
    <row r="115" spans="1:13" x14ac:dyDescent="0.25">
      <c r="A115" s="93">
        <v>108</v>
      </c>
      <c r="B115" s="125" t="s">
        <v>25875</v>
      </c>
      <c r="C115" s="112" t="s">
        <v>25876</v>
      </c>
      <c r="D115" s="111"/>
      <c r="E115" s="111" t="s">
        <v>12442</v>
      </c>
      <c r="F115" s="113">
        <v>23</v>
      </c>
      <c r="G115" s="113" t="s">
        <v>5</v>
      </c>
      <c r="H115" s="113" t="s">
        <v>21</v>
      </c>
      <c r="I115" s="112" t="s">
        <v>12531</v>
      </c>
      <c r="J115" s="114">
        <v>45238</v>
      </c>
      <c r="K115" s="114">
        <v>45260</v>
      </c>
      <c r="L115" s="111" t="s">
        <v>4810</v>
      </c>
      <c r="M115" s="126" t="e">
        <f>VLOOKUP(L115,'CIE-10 PARA RIPS'!A115:B12688,3,0)</f>
        <v>#REF!</v>
      </c>
    </row>
    <row r="116" spans="1:13" x14ac:dyDescent="0.25">
      <c r="A116" s="93">
        <v>109</v>
      </c>
      <c r="B116" s="125" t="s">
        <v>25875</v>
      </c>
      <c r="C116" s="112" t="s">
        <v>25876</v>
      </c>
      <c r="D116" s="111"/>
      <c r="E116" s="111" t="s">
        <v>43</v>
      </c>
      <c r="F116" s="113">
        <v>7</v>
      </c>
      <c r="G116" s="113" t="s">
        <v>5</v>
      </c>
      <c r="H116" s="113" t="s">
        <v>21</v>
      </c>
      <c r="I116" s="112" t="s">
        <v>12531</v>
      </c>
      <c r="J116" s="114">
        <v>45261</v>
      </c>
      <c r="K116" s="114">
        <v>45267</v>
      </c>
      <c r="L116" s="111" t="s">
        <v>4810</v>
      </c>
      <c r="M116" s="126" t="e">
        <f>VLOOKUP(L116,'CIE-10 PARA RIPS'!A116:B12689,3,0)</f>
        <v>#REF!</v>
      </c>
    </row>
    <row r="117" spans="1:13" x14ac:dyDescent="0.25">
      <c r="A117" s="93">
        <v>110</v>
      </c>
      <c r="B117" s="125" t="s">
        <v>25877</v>
      </c>
      <c r="C117" s="112" t="s">
        <v>25878</v>
      </c>
      <c r="D117" s="111"/>
      <c r="E117" s="111" t="s">
        <v>12442</v>
      </c>
      <c r="F117" s="113">
        <v>2</v>
      </c>
      <c r="G117" s="113" t="s">
        <v>5</v>
      </c>
      <c r="H117" s="113" t="s">
        <v>21</v>
      </c>
      <c r="I117" s="112" t="s">
        <v>25854</v>
      </c>
      <c r="J117" s="114">
        <v>45244</v>
      </c>
      <c r="K117" s="114">
        <v>45245</v>
      </c>
      <c r="L117" s="111" t="s">
        <v>63</v>
      </c>
      <c r="M117" s="126" t="e">
        <f>VLOOKUP(L117,'CIE-10 PARA RIPS'!A117:B12690,3,0)</f>
        <v>#N/A</v>
      </c>
    </row>
    <row r="118" spans="1:13" x14ac:dyDescent="0.25">
      <c r="A118" s="93">
        <v>111</v>
      </c>
      <c r="B118" s="125" t="s">
        <v>25802</v>
      </c>
      <c r="C118" s="112" t="s">
        <v>25879</v>
      </c>
      <c r="D118" s="111"/>
      <c r="E118" s="111" t="s">
        <v>12442</v>
      </c>
      <c r="F118" s="113">
        <v>1</v>
      </c>
      <c r="G118" s="113" t="s">
        <v>5</v>
      </c>
      <c r="H118" s="113" t="s">
        <v>21</v>
      </c>
      <c r="I118" s="112" t="s">
        <v>62</v>
      </c>
      <c r="J118" s="114">
        <v>45244</v>
      </c>
      <c r="K118" s="114">
        <v>45244</v>
      </c>
      <c r="L118" s="111" t="s">
        <v>8552</v>
      </c>
      <c r="M118" s="126" t="e">
        <f>VLOOKUP(L118,'CIE-10 PARA RIPS'!A118:B12691,3,0)</f>
        <v>#REF!</v>
      </c>
    </row>
    <row r="119" spans="1:13" x14ac:dyDescent="0.25">
      <c r="A119" s="93">
        <v>112</v>
      </c>
      <c r="B119" s="125" t="s">
        <v>25802</v>
      </c>
      <c r="C119" s="112" t="s">
        <v>25879</v>
      </c>
      <c r="D119" s="111"/>
      <c r="E119" s="111" t="s">
        <v>12442</v>
      </c>
      <c r="F119" s="113">
        <v>3</v>
      </c>
      <c r="G119" s="113" t="s">
        <v>5</v>
      </c>
      <c r="H119" s="113" t="s">
        <v>21</v>
      </c>
      <c r="I119" s="112" t="s">
        <v>62</v>
      </c>
      <c r="J119" s="114">
        <v>45240</v>
      </c>
      <c r="K119" s="114">
        <v>45242</v>
      </c>
      <c r="L119" s="111" t="s">
        <v>10350</v>
      </c>
      <c r="M119" s="126" t="e">
        <f>VLOOKUP(L119,'CIE-10 PARA RIPS'!A119:B12692,3,0)</f>
        <v>#REF!</v>
      </c>
    </row>
    <row r="120" spans="1:13" x14ac:dyDescent="0.25">
      <c r="A120" s="93">
        <v>113</v>
      </c>
      <c r="B120" s="125" t="s">
        <v>25771</v>
      </c>
      <c r="C120" s="112" t="s">
        <v>25823</v>
      </c>
      <c r="D120" s="111"/>
      <c r="E120" s="111" t="s">
        <v>12442</v>
      </c>
      <c r="F120" s="113">
        <v>7</v>
      </c>
      <c r="G120" s="113" t="s">
        <v>5</v>
      </c>
      <c r="H120" s="113" t="s">
        <v>21</v>
      </c>
      <c r="I120" s="112" t="s">
        <v>12531</v>
      </c>
      <c r="J120" s="114">
        <v>45247</v>
      </c>
      <c r="K120" s="114">
        <v>45253</v>
      </c>
      <c r="L120" s="111" t="s">
        <v>6877</v>
      </c>
      <c r="M120" s="126" t="e">
        <f>VLOOKUP(L120,'CIE-10 PARA RIPS'!A120:B12693,3,0)</f>
        <v>#REF!</v>
      </c>
    </row>
    <row r="121" spans="1:13" x14ac:dyDescent="0.25">
      <c r="A121" s="93">
        <v>114</v>
      </c>
      <c r="B121" s="125" t="s">
        <v>25845</v>
      </c>
      <c r="C121" s="112" t="s">
        <v>25846</v>
      </c>
      <c r="D121" s="111"/>
      <c r="E121" s="111" t="s">
        <v>12442</v>
      </c>
      <c r="F121" s="113">
        <v>1</v>
      </c>
      <c r="G121" s="113" t="s">
        <v>5</v>
      </c>
      <c r="H121" s="113" t="s">
        <v>21</v>
      </c>
      <c r="I121" s="112" t="s">
        <v>12826</v>
      </c>
      <c r="J121" s="114">
        <v>45247</v>
      </c>
      <c r="K121" s="114">
        <v>45247</v>
      </c>
      <c r="L121" s="111" t="s">
        <v>8483</v>
      </c>
      <c r="M121" s="126" t="e">
        <f>VLOOKUP(L121,'CIE-10 PARA RIPS'!A121:B12694,3,0)</f>
        <v>#REF!</v>
      </c>
    </row>
    <row r="122" spans="1:13" x14ac:dyDescent="0.25">
      <c r="A122" s="93">
        <v>115</v>
      </c>
      <c r="B122" s="125" t="s">
        <v>25880</v>
      </c>
      <c r="C122" s="112" t="s">
        <v>25881</v>
      </c>
      <c r="D122" s="111"/>
      <c r="E122" s="111" t="s">
        <v>12442</v>
      </c>
      <c r="F122" s="113">
        <v>2</v>
      </c>
      <c r="G122" s="113" t="s">
        <v>5</v>
      </c>
      <c r="H122" s="113" t="s">
        <v>21</v>
      </c>
      <c r="I122" s="112" t="s">
        <v>12826</v>
      </c>
      <c r="J122" s="114">
        <v>45253</v>
      </c>
      <c r="K122" s="114">
        <v>45254</v>
      </c>
      <c r="L122" s="111" t="s">
        <v>73</v>
      </c>
      <c r="M122" s="126" t="e">
        <f>VLOOKUP(L122,'CIE-10 PARA RIPS'!A122:B12695,3,0)</f>
        <v>#REF!</v>
      </c>
    </row>
    <row r="123" spans="1:13" x14ac:dyDescent="0.25">
      <c r="A123" s="93">
        <v>116</v>
      </c>
      <c r="B123" s="125" t="s">
        <v>25882</v>
      </c>
      <c r="C123" s="112" t="s">
        <v>25883</v>
      </c>
      <c r="D123" s="111"/>
      <c r="E123" s="111" t="s">
        <v>12442</v>
      </c>
      <c r="F123" s="113">
        <v>2</v>
      </c>
      <c r="G123" s="113" t="s">
        <v>5</v>
      </c>
      <c r="H123" s="113" t="s">
        <v>21</v>
      </c>
      <c r="I123" s="112" t="s">
        <v>12531</v>
      </c>
      <c r="J123" s="114">
        <v>45254</v>
      </c>
      <c r="K123" s="114">
        <v>45255</v>
      </c>
      <c r="L123" s="111" t="s">
        <v>8484</v>
      </c>
      <c r="M123" s="126" t="e">
        <f>VLOOKUP(L123,'CIE-10 PARA RIPS'!A123:B12696,3,0)</f>
        <v>#REF!</v>
      </c>
    </row>
    <row r="124" spans="1:13" x14ac:dyDescent="0.25">
      <c r="A124" s="93">
        <v>117</v>
      </c>
      <c r="B124" s="125" t="s">
        <v>25884</v>
      </c>
      <c r="C124" s="112" t="s">
        <v>25885</v>
      </c>
      <c r="D124" s="111"/>
      <c r="E124" s="111" t="s">
        <v>12442</v>
      </c>
      <c r="F124" s="113">
        <v>2</v>
      </c>
      <c r="G124" s="113" t="s">
        <v>5</v>
      </c>
      <c r="H124" s="113" t="s">
        <v>21</v>
      </c>
      <c r="I124" s="112" t="s">
        <v>12826</v>
      </c>
      <c r="J124" s="114">
        <v>45253</v>
      </c>
      <c r="K124" s="114">
        <v>45254</v>
      </c>
      <c r="L124" s="111" t="s">
        <v>8676</v>
      </c>
      <c r="M124" s="126" t="e">
        <f>VLOOKUP(L124,'CIE-10 PARA RIPS'!A124:B12697,3,0)</f>
        <v>#REF!</v>
      </c>
    </row>
    <row r="125" spans="1:13" x14ac:dyDescent="0.25">
      <c r="A125" s="93">
        <v>118</v>
      </c>
      <c r="B125" s="125" t="s">
        <v>25681</v>
      </c>
      <c r="C125" s="112" t="s">
        <v>25886</v>
      </c>
      <c r="D125" s="111"/>
      <c r="E125" s="111" t="s">
        <v>12442</v>
      </c>
      <c r="F125" s="113">
        <v>2</v>
      </c>
      <c r="G125" s="113" t="s">
        <v>5</v>
      </c>
      <c r="H125" s="113" t="s">
        <v>21</v>
      </c>
      <c r="I125" s="112" t="s">
        <v>62</v>
      </c>
      <c r="J125" s="114">
        <v>45242</v>
      </c>
      <c r="K125" s="114">
        <v>45243</v>
      </c>
      <c r="L125" s="111" t="s">
        <v>7299</v>
      </c>
      <c r="M125" s="126" t="e">
        <f>VLOOKUP(L125,'CIE-10 PARA RIPS'!A125:B12698,3,0)</f>
        <v>#REF!</v>
      </c>
    </row>
    <row r="126" spans="1:13" x14ac:dyDescent="0.25">
      <c r="A126" s="93">
        <v>119</v>
      </c>
      <c r="B126" s="125" t="s">
        <v>25699</v>
      </c>
      <c r="C126" s="112" t="s">
        <v>25873</v>
      </c>
      <c r="D126" s="111"/>
      <c r="E126" s="111" t="s">
        <v>12442</v>
      </c>
      <c r="F126" s="113">
        <v>3</v>
      </c>
      <c r="G126" s="113" t="s">
        <v>5</v>
      </c>
      <c r="H126" s="113" t="s">
        <v>25791</v>
      </c>
      <c r="I126" s="112" t="s">
        <v>90</v>
      </c>
      <c r="J126" s="114">
        <v>45258</v>
      </c>
      <c r="K126" s="114">
        <v>45260</v>
      </c>
      <c r="L126" s="111" t="s">
        <v>6666</v>
      </c>
      <c r="M126" s="126" t="e">
        <f>VLOOKUP(L126,'CIE-10 PARA RIPS'!A126:B12699,3,0)</f>
        <v>#REF!</v>
      </c>
    </row>
    <row r="127" spans="1:13" x14ac:dyDescent="0.25">
      <c r="A127" s="93">
        <v>120</v>
      </c>
      <c r="B127" s="125" t="s">
        <v>25699</v>
      </c>
      <c r="C127" s="112" t="s">
        <v>25873</v>
      </c>
      <c r="D127" s="111"/>
      <c r="E127" s="111" t="s">
        <v>43</v>
      </c>
      <c r="F127" s="113">
        <v>31</v>
      </c>
      <c r="G127" s="113" t="s">
        <v>5</v>
      </c>
      <c r="H127" s="113" t="s">
        <v>25791</v>
      </c>
      <c r="I127" s="112" t="s">
        <v>90</v>
      </c>
      <c r="J127" s="114">
        <v>45261</v>
      </c>
      <c r="K127" s="114">
        <v>45291</v>
      </c>
      <c r="L127" s="111" t="s">
        <v>6666</v>
      </c>
      <c r="M127" s="126" t="e">
        <f>VLOOKUP(L127,'CIE-10 PARA RIPS'!A127:B12700,3,0)</f>
        <v>#REF!</v>
      </c>
    </row>
    <row r="128" spans="1:13" x14ac:dyDescent="0.25">
      <c r="A128" s="93">
        <v>121</v>
      </c>
      <c r="B128" s="125" t="s">
        <v>25887</v>
      </c>
      <c r="C128" s="112" t="s">
        <v>25888</v>
      </c>
      <c r="D128" s="111"/>
      <c r="E128" s="111" t="s">
        <v>12442</v>
      </c>
      <c r="F128" s="113">
        <v>3</v>
      </c>
      <c r="G128" s="113" t="s">
        <v>5</v>
      </c>
      <c r="H128" s="113" t="s">
        <v>21</v>
      </c>
      <c r="I128" s="112" t="s">
        <v>90</v>
      </c>
      <c r="J128" s="114">
        <v>45257</v>
      </c>
      <c r="K128" s="114">
        <v>45259</v>
      </c>
      <c r="L128" s="111" t="s">
        <v>8971</v>
      </c>
      <c r="M128" s="126" t="e">
        <f>VLOOKUP(L128,'CIE-10 PARA RIPS'!A128:B12701,3,0)</f>
        <v>#REF!</v>
      </c>
    </row>
    <row r="129" spans="1:13" x14ac:dyDescent="0.25">
      <c r="A129" s="93">
        <v>122</v>
      </c>
      <c r="B129" s="125" t="s">
        <v>25889</v>
      </c>
      <c r="C129" s="112" t="s">
        <v>25890</v>
      </c>
      <c r="D129" s="111"/>
      <c r="E129" s="111" t="s">
        <v>12442</v>
      </c>
      <c r="F129" s="113">
        <v>2</v>
      </c>
      <c r="G129" s="113" t="s">
        <v>5</v>
      </c>
      <c r="H129" s="113" t="s">
        <v>21</v>
      </c>
      <c r="I129" s="112" t="s">
        <v>12826</v>
      </c>
      <c r="J129" s="114">
        <v>45251</v>
      </c>
      <c r="K129" s="114">
        <v>45252</v>
      </c>
      <c r="L129" s="111" t="s">
        <v>9893</v>
      </c>
      <c r="M129" s="126" t="e">
        <f>VLOOKUP(L129,'CIE-10 PARA RIPS'!A129:B12702,3,0)</f>
        <v>#REF!</v>
      </c>
    </row>
    <row r="130" spans="1:13" x14ac:dyDescent="0.25">
      <c r="A130" s="93">
        <v>123</v>
      </c>
      <c r="B130" s="125" t="s">
        <v>25771</v>
      </c>
      <c r="C130" s="112" t="s">
        <v>25823</v>
      </c>
      <c r="D130" s="111"/>
      <c r="E130" s="111" t="s">
        <v>12442</v>
      </c>
      <c r="F130" s="113">
        <v>8</v>
      </c>
      <c r="G130" s="113" t="s">
        <v>5</v>
      </c>
      <c r="H130" s="113" t="s">
        <v>25791</v>
      </c>
      <c r="I130" s="112" t="s">
        <v>12531</v>
      </c>
      <c r="J130" s="114">
        <v>45253</v>
      </c>
      <c r="K130" s="114">
        <v>45260</v>
      </c>
      <c r="L130" s="111" t="s">
        <v>25891</v>
      </c>
      <c r="M130" s="126" t="e">
        <f>VLOOKUP(L130,'CIE-10 PARA RIPS'!A130:B12703,3,0)</f>
        <v>#N/A</v>
      </c>
    </row>
    <row r="131" spans="1:13" x14ac:dyDescent="0.25">
      <c r="A131" s="93">
        <v>124</v>
      </c>
      <c r="B131" s="59" t="s">
        <v>25771</v>
      </c>
      <c r="C131" s="112" t="s">
        <v>25823</v>
      </c>
      <c r="D131" s="24"/>
      <c r="E131" s="24" t="s">
        <v>43</v>
      </c>
      <c r="F131" s="13">
        <v>31</v>
      </c>
      <c r="G131" s="13" t="s">
        <v>5</v>
      </c>
      <c r="H131" s="13" t="s">
        <v>25791</v>
      </c>
      <c r="I131" s="11" t="s">
        <v>12531</v>
      </c>
      <c r="J131" s="19">
        <v>45261</v>
      </c>
      <c r="K131" s="19">
        <v>45291</v>
      </c>
      <c r="L131" s="24" t="s">
        <v>25891</v>
      </c>
      <c r="M131" s="126" t="e">
        <f>VLOOKUP(L131,'CIE-10 PARA RIPS'!A131:B12704,3,0)</f>
        <v>#N/A</v>
      </c>
    </row>
    <row r="132" spans="1:13" x14ac:dyDescent="0.25">
      <c r="A132" s="93">
        <v>125</v>
      </c>
      <c r="B132" s="59" t="s">
        <v>25822</v>
      </c>
      <c r="C132" s="11" t="s">
        <v>25857</v>
      </c>
      <c r="D132" s="24"/>
      <c r="E132" s="24" t="s">
        <v>43</v>
      </c>
      <c r="F132" s="13">
        <v>1</v>
      </c>
      <c r="G132" s="13" t="s">
        <v>5</v>
      </c>
      <c r="H132" s="13" t="s">
        <v>21</v>
      </c>
      <c r="I132" s="11" t="s">
        <v>12434</v>
      </c>
      <c r="J132" s="19">
        <v>45264</v>
      </c>
      <c r="K132" s="19">
        <v>45264</v>
      </c>
      <c r="L132" s="24" t="s">
        <v>5772</v>
      </c>
      <c r="M132" s="126" t="e">
        <f>VLOOKUP(L132,'CIE-10 PARA RIPS'!A132:B12705,3,0)</f>
        <v>#REF!</v>
      </c>
    </row>
    <row r="133" spans="1:13" x14ac:dyDescent="0.25">
      <c r="A133" s="93">
        <v>126</v>
      </c>
      <c r="B133" s="59" t="s">
        <v>25812</v>
      </c>
      <c r="C133" s="11" t="s">
        <v>25893</v>
      </c>
      <c r="D133" s="24"/>
      <c r="E133" s="24" t="s">
        <v>12442</v>
      </c>
      <c r="F133" s="13">
        <v>1</v>
      </c>
      <c r="G133" s="13" t="s">
        <v>5</v>
      </c>
      <c r="H133" s="13" t="s">
        <v>21</v>
      </c>
      <c r="I133" s="11" t="s">
        <v>12434</v>
      </c>
      <c r="J133" s="19">
        <v>45260</v>
      </c>
      <c r="K133" s="19">
        <v>45260</v>
      </c>
      <c r="L133" s="24" t="s">
        <v>9900</v>
      </c>
      <c r="M133" s="126" t="e">
        <f>VLOOKUP(L133,'CIE-10 PARA RIPS'!A133:B12706,3,0)</f>
        <v>#REF!</v>
      </c>
    </row>
    <row r="134" spans="1:13" x14ac:dyDescent="0.25">
      <c r="A134" s="93">
        <v>127</v>
      </c>
      <c r="B134" s="125" t="s">
        <v>25812</v>
      </c>
      <c r="C134" s="112" t="s">
        <v>25893</v>
      </c>
      <c r="D134" s="111"/>
      <c r="E134" s="111" t="s">
        <v>43</v>
      </c>
      <c r="F134" s="113">
        <v>5</v>
      </c>
      <c r="G134" s="113" t="s">
        <v>5</v>
      </c>
      <c r="H134" s="113" t="s">
        <v>21</v>
      </c>
      <c r="I134" s="112" t="s">
        <v>12434</v>
      </c>
      <c r="J134" s="114">
        <v>45261</v>
      </c>
      <c r="K134" s="114">
        <v>45265</v>
      </c>
      <c r="L134" s="111" t="s">
        <v>9900</v>
      </c>
      <c r="M134" s="126" t="e">
        <f>VLOOKUP(L134,'CIE-10 PARA RIPS'!A134:B12707,3,0)</f>
        <v>#REF!</v>
      </c>
    </row>
    <row r="135" spans="1:13" ht="21.75" customHeight="1" x14ac:dyDescent="0.25">
      <c r="A135" s="93">
        <v>128</v>
      </c>
      <c r="B135" s="59" t="s">
        <v>25894</v>
      </c>
      <c r="C135" s="11" t="s">
        <v>25895</v>
      </c>
      <c r="D135" s="11"/>
      <c r="E135" s="24" t="s">
        <v>12442</v>
      </c>
      <c r="F135" s="13">
        <v>3</v>
      </c>
      <c r="G135" s="13" t="s">
        <v>5</v>
      </c>
      <c r="H135" s="13" t="s">
        <v>21</v>
      </c>
      <c r="I135" s="11"/>
      <c r="J135" s="19">
        <v>45258</v>
      </c>
      <c r="K135" s="19">
        <v>45260</v>
      </c>
      <c r="L135" s="24" t="s">
        <v>4647</v>
      </c>
      <c r="M135" s="130" t="e">
        <f>VLOOKUP(L135,'CIE-10 PARA RIPS'!A135:B12708,3,0)</f>
        <v>#REF!</v>
      </c>
    </row>
    <row r="136" spans="1:13" x14ac:dyDescent="0.25">
      <c r="A136" s="93">
        <v>129</v>
      </c>
      <c r="B136" s="59" t="s">
        <v>25894</v>
      </c>
      <c r="C136" s="11" t="s">
        <v>25895</v>
      </c>
      <c r="D136" s="24"/>
      <c r="E136" s="24" t="s">
        <v>43</v>
      </c>
      <c r="F136" s="13">
        <v>7</v>
      </c>
      <c r="G136" s="13" t="s">
        <v>5</v>
      </c>
      <c r="H136" s="13" t="s">
        <v>21</v>
      </c>
      <c r="I136" s="11"/>
      <c r="J136" s="19">
        <v>45261</v>
      </c>
      <c r="K136" s="19">
        <v>45267</v>
      </c>
      <c r="L136" s="24" t="s">
        <v>4647</v>
      </c>
      <c r="M136" s="131" t="e">
        <f>VLOOKUP(L136,'CIE-10 PARA RIPS'!A136:B12709,3,0)</f>
        <v>#REF!</v>
      </c>
    </row>
    <row r="137" spans="1:13" x14ac:dyDescent="0.25">
      <c r="A137" s="93">
        <v>130</v>
      </c>
      <c r="B137" s="59" t="s">
        <v>12781</v>
      </c>
      <c r="C137" s="11" t="s">
        <v>25874</v>
      </c>
      <c r="D137" s="24"/>
      <c r="E137" s="24" t="s">
        <v>43</v>
      </c>
      <c r="F137" s="13">
        <v>1</v>
      </c>
      <c r="G137" s="13" t="s">
        <v>5</v>
      </c>
      <c r="H137" s="13" t="s">
        <v>21</v>
      </c>
      <c r="I137" s="11" t="s">
        <v>12826</v>
      </c>
      <c r="J137" s="19">
        <v>45272</v>
      </c>
      <c r="K137" s="19">
        <v>45272</v>
      </c>
      <c r="L137" s="24" t="s">
        <v>71</v>
      </c>
      <c r="M137" s="84" t="e">
        <f>VLOOKUP(L137,'CIE-10 PARA RIPS'!A137:B12710,3,0)</f>
        <v>#REF!</v>
      </c>
    </row>
    <row r="138" spans="1:13" x14ac:dyDescent="0.25">
      <c r="A138" s="93">
        <v>131</v>
      </c>
      <c r="B138" s="59" t="s">
        <v>12462</v>
      </c>
      <c r="C138" s="11" t="s">
        <v>25896</v>
      </c>
      <c r="D138" s="24"/>
      <c r="E138" s="24" t="s">
        <v>43</v>
      </c>
      <c r="F138" s="13">
        <v>2</v>
      </c>
      <c r="G138" s="13" t="s">
        <v>5</v>
      </c>
      <c r="H138" s="13" t="s">
        <v>21</v>
      </c>
      <c r="I138" s="11" t="s">
        <v>62</v>
      </c>
      <c r="J138" s="19">
        <v>45280</v>
      </c>
      <c r="K138" s="19">
        <v>45281</v>
      </c>
      <c r="L138" s="24" t="s">
        <v>8300</v>
      </c>
      <c r="M138" s="84" t="e">
        <f>VLOOKUP(L138,'CIE-10 PARA RIPS'!A138:B12711,3,0)</f>
        <v>#REF!</v>
      </c>
    </row>
    <row r="139" spans="1:13" x14ac:dyDescent="0.25">
      <c r="A139" s="93">
        <v>132</v>
      </c>
      <c r="B139" s="59" t="s">
        <v>25897</v>
      </c>
      <c r="C139" s="11" t="s">
        <v>25898</v>
      </c>
      <c r="D139" s="24"/>
      <c r="E139" s="24" t="s">
        <v>43</v>
      </c>
      <c r="F139" s="13">
        <v>2</v>
      </c>
      <c r="G139" s="13" t="s">
        <v>5</v>
      </c>
      <c r="H139" s="13" t="s">
        <v>21</v>
      </c>
      <c r="I139" s="11" t="s">
        <v>12434</v>
      </c>
      <c r="J139" s="19">
        <v>45281</v>
      </c>
      <c r="K139" s="19">
        <v>45282</v>
      </c>
      <c r="L139" s="24" t="s">
        <v>7683</v>
      </c>
      <c r="M139" s="84" t="e">
        <f>VLOOKUP(L139,'CIE-10 PARA RIPS'!A139:B12712,3,0)</f>
        <v>#REF!</v>
      </c>
    </row>
    <row r="140" spans="1:13" x14ac:dyDescent="0.25">
      <c r="A140" s="93">
        <v>133</v>
      </c>
      <c r="B140" s="59" t="s">
        <v>25899</v>
      </c>
      <c r="C140" s="11" t="s">
        <v>25900</v>
      </c>
      <c r="D140" s="24"/>
      <c r="E140" s="24" t="s">
        <v>43</v>
      </c>
      <c r="F140" s="13">
        <v>2</v>
      </c>
      <c r="G140" s="13" t="s">
        <v>5</v>
      </c>
      <c r="H140" s="13" t="s">
        <v>21</v>
      </c>
      <c r="I140" s="11" t="s">
        <v>62</v>
      </c>
      <c r="J140" s="19">
        <v>45281</v>
      </c>
      <c r="K140" s="19">
        <v>45282</v>
      </c>
      <c r="L140" s="24" t="s">
        <v>11923</v>
      </c>
      <c r="M140" s="84" t="e">
        <f>VLOOKUP(L140,'CIE-10 PARA RIPS'!A140:B12713,3,0)</f>
        <v>#REF!</v>
      </c>
    </row>
    <row r="141" spans="1:13" x14ac:dyDescent="0.25">
      <c r="A141" s="93">
        <v>134</v>
      </c>
      <c r="B141" s="59" t="s">
        <v>25674</v>
      </c>
      <c r="C141" s="11" t="s">
        <v>25901</v>
      </c>
      <c r="D141" s="24"/>
      <c r="E141" s="24" t="s">
        <v>43</v>
      </c>
      <c r="F141" s="13">
        <v>2</v>
      </c>
      <c r="G141" s="13" t="s">
        <v>5</v>
      </c>
      <c r="H141" s="13" t="s">
        <v>21</v>
      </c>
      <c r="I141" s="11" t="s">
        <v>12826</v>
      </c>
      <c r="J141" s="19">
        <v>45280</v>
      </c>
      <c r="K141" s="19">
        <v>45281</v>
      </c>
      <c r="L141" s="24" t="s">
        <v>88</v>
      </c>
      <c r="M141" s="84" t="e">
        <f>VLOOKUP(L141,'CIE-10 PARA RIPS'!A141:B12714,3,0)</f>
        <v>#REF!</v>
      </c>
    </row>
    <row r="142" spans="1:13" x14ac:dyDescent="0.25">
      <c r="A142" s="93">
        <v>135</v>
      </c>
      <c r="B142" s="59" t="s">
        <v>12472</v>
      </c>
      <c r="C142" s="11" t="s">
        <v>25902</v>
      </c>
      <c r="D142" s="24"/>
      <c r="E142" s="24" t="s">
        <v>43</v>
      </c>
      <c r="F142" s="13">
        <v>2</v>
      </c>
      <c r="G142" s="13" t="s">
        <v>5</v>
      </c>
      <c r="H142" s="13" t="s">
        <v>21</v>
      </c>
      <c r="I142" s="11" t="s">
        <v>12434</v>
      </c>
      <c r="J142" s="19">
        <v>45285</v>
      </c>
      <c r="K142" s="19">
        <v>45286</v>
      </c>
      <c r="L142" s="24" t="s">
        <v>71</v>
      </c>
      <c r="M142" s="84" t="e">
        <f>VLOOKUP(L142,'CIE-10 PARA RIPS'!A142:B12715,3,0)</f>
        <v>#REF!</v>
      </c>
    </row>
    <row r="143" spans="1:13" x14ac:dyDescent="0.25">
      <c r="A143" s="93">
        <v>136</v>
      </c>
      <c r="B143" s="59" t="s">
        <v>25875</v>
      </c>
      <c r="C143" s="11" t="s">
        <v>25876</v>
      </c>
      <c r="D143" s="24"/>
      <c r="E143" s="24" t="s">
        <v>43</v>
      </c>
      <c r="F143" s="13">
        <v>24</v>
      </c>
      <c r="G143" s="13" t="s">
        <v>5</v>
      </c>
      <c r="H143" s="13" t="s">
        <v>21</v>
      </c>
      <c r="I143" s="11" t="s">
        <v>12531</v>
      </c>
      <c r="J143" s="19">
        <v>45268</v>
      </c>
      <c r="K143" s="19">
        <v>45291</v>
      </c>
      <c r="L143" s="24" t="s">
        <v>4810</v>
      </c>
      <c r="M143" s="84" t="e">
        <f>VLOOKUP(L143,'CIE-10 PARA RIPS'!A143:B12716,3,0)</f>
        <v>#REF!</v>
      </c>
    </row>
    <row r="144" spans="1:13" x14ac:dyDescent="0.25">
      <c r="A144" s="93">
        <v>137</v>
      </c>
      <c r="B144" s="59" t="s">
        <v>25674</v>
      </c>
      <c r="C144" s="11" t="s">
        <v>25901</v>
      </c>
      <c r="D144" s="24"/>
      <c r="E144" s="24" t="s">
        <v>43</v>
      </c>
      <c r="F144" s="13">
        <v>10</v>
      </c>
      <c r="G144" s="13" t="s">
        <v>5</v>
      </c>
      <c r="H144" s="13" t="s">
        <v>21</v>
      </c>
      <c r="I144" s="11" t="s">
        <v>12826</v>
      </c>
      <c r="J144" s="19">
        <v>45282</v>
      </c>
      <c r="K144" s="19">
        <v>45291</v>
      </c>
      <c r="L144" s="24" t="s">
        <v>25903</v>
      </c>
      <c r="M144" s="84" t="e">
        <f>VLOOKUP(L144,'CIE-10 PARA RIPS'!A144:B12717,3,0)</f>
        <v>#REF!</v>
      </c>
    </row>
    <row r="145" spans="1:13" x14ac:dyDescent="0.25">
      <c r="A145" s="93">
        <v>138</v>
      </c>
      <c r="B145" s="59"/>
      <c r="C145" s="11"/>
      <c r="D145" s="24"/>
      <c r="E145" s="24"/>
      <c r="F145" s="13"/>
      <c r="G145" s="13"/>
      <c r="H145" s="13"/>
      <c r="I145" s="11"/>
      <c r="J145" s="19"/>
      <c r="K145" s="19"/>
      <c r="L145" s="24"/>
      <c r="M145" s="84" t="e">
        <f>VLOOKUP(L145,'CIE-10 PARA RIPS'!A145:B12718,3,0)</f>
        <v>#N/A</v>
      </c>
    </row>
    <row r="146" spans="1:13" x14ac:dyDescent="0.25">
      <c r="F146" s="15" t="s">
        <v>25847</v>
      </c>
    </row>
    <row r="1048275" spans="7:8" x14ac:dyDescent="0.25">
      <c r="G1048275" s="127"/>
      <c r="H1048275" s="127"/>
    </row>
  </sheetData>
  <mergeCells count="6">
    <mergeCell ref="A5:L6"/>
    <mergeCell ref="A1:C4"/>
    <mergeCell ref="D1:J2"/>
    <mergeCell ref="K1:M2"/>
    <mergeCell ref="D3:J4"/>
    <mergeCell ref="K3:M4"/>
  </mergeCells>
  <pageMargins left="0.7" right="0.7" top="0.75" bottom="0.75" header="0.3" footer="0.3"/>
  <pageSetup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2519-9AE3-4A40-9DA7-0B6FB0150433}">
  <dimension ref="A2:AF42"/>
  <sheetViews>
    <sheetView workbookViewId="0">
      <selection activeCell="G36" sqref="G36"/>
    </sheetView>
  </sheetViews>
  <sheetFormatPr baseColWidth="10" defaultRowHeight="15" x14ac:dyDescent="0.25"/>
  <cols>
    <col min="1" max="1" width="14" customWidth="1"/>
    <col min="2" max="2" width="13.140625" customWidth="1"/>
    <col min="3" max="3" width="1" customWidth="1"/>
    <col min="6" max="6" width="1" customWidth="1"/>
    <col min="7" max="7" width="23.42578125" customWidth="1"/>
    <col min="8" max="8" width="5.28515625" customWidth="1"/>
    <col min="9" max="9" width="1" customWidth="1"/>
    <col min="12" max="12" width="1" customWidth="1"/>
    <col min="15" max="15" width="1" customWidth="1"/>
    <col min="16" max="16" width="11.42578125" customWidth="1"/>
    <col min="18" max="18" width="1" customWidth="1"/>
    <col min="20" max="20" width="8.140625" customWidth="1"/>
    <col min="21" max="21" width="8.85546875" bestFit="1" customWidth="1"/>
    <col min="22" max="22" width="7.7109375" bestFit="1" customWidth="1"/>
    <col min="23" max="23" width="6" bestFit="1" customWidth="1"/>
    <col min="24" max="24" width="6.7109375" bestFit="1" customWidth="1"/>
  </cols>
  <sheetData>
    <row r="2" spans="1:32" x14ac:dyDescent="0.25">
      <c r="A2" s="58" t="s">
        <v>25670</v>
      </c>
      <c r="B2" t="s">
        <v>25669</v>
      </c>
      <c r="D2" s="58" t="s">
        <v>84</v>
      </c>
      <c r="E2" t="s">
        <v>25804</v>
      </c>
      <c r="G2" s="58" t="s">
        <v>18</v>
      </c>
      <c r="H2" t="s">
        <v>25671</v>
      </c>
      <c r="J2" s="58" t="s">
        <v>97</v>
      </c>
      <c r="K2" t="s">
        <v>25671</v>
      </c>
      <c r="M2" s="58" t="s">
        <v>11</v>
      </c>
      <c r="N2" t="s">
        <v>25671</v>
      </c>
      <c r="P2" s="58" t="s">
        <v>11</v>
      </c>
      <c r="Q2" t="s">
        <v>12640</v>
      </c>
      <c r="S2" s="58" t="s">
        <v>25673</v>
      </c>
      <c r="T2" s="58" t="s">
        <v>25672</v>
      </c>
    </row>
    <row r="3" spans="1:32" x14ac:dyDescent="0.25">
      <c r="A3" s="43" t="s">
        <v>45</v>
      </c>
      <c r="B3">
        <v>183</v>
      </c>
      <c r="D3" s="43" t="s">
        <v>5</v>
      </c>
      <c r="E3">
        <v>115</v>
      </c>
      <c r="G3" s="43" t="s">
        <v>25770</v>
      </c>
      <c r="H3">
        <v>2</v>
      </c>
      <c r="J3" s="43" t="s">
        <v>12489</v>
      </c>
      <c r="K3">
        <v>4</v>
      </c>
      <c r="M3" s="43" t="s">
        <v>12819</v>
      </c>
      <c r="N3">
        <v>1</v>
      </c>
      <c r="P3" s="43" t="s">
        <v>8461</v>
      </c>
      <c r="Q3">
        <v>1</v>
      </c>
      <c r="S3" s="58" t="s">
        <v>25670</v>
      </c>
      <c r="T3" t="s">
        <v>45</v>
      </c>
      <c r="U3" t="s">
        <v>53</v>
      </c>
      <c r="V3" t="s">
        <v>48</v>
      </c>
      <c r="W3" t="s">
        <v>37</v>
      </c>
      <c r="X3" t="s">
        <v>36</v>
      </c>
      <c r="Y3" t="s">
        <v>43</v>
      </c>
      <c r="Z3" t="s">
        <v>20</v>
      </c>
      <c r="AA3" t="s">
        <v>23</v>
      </c>
      <c r="AB3" t="s">
        <v>26</v>
      </c>
      <c r="AC3" t="s">
        <v>12435</v>
      </c>
      <c r="AD3" t="s">
        <v>110</v>
      </c>
      <c r="AE3" t="s">
        <v>12442</v>
      </c>
      <c r="AF3" t="s">
        <v>12639</v>
      </c>
    </row>
    <row r="4" spans="1:32" x14ac:dyDescent="0.25">
      <c r="A4" s="43" t="s">
        <v>53</v>
      </c>
      <c r="B4">
        <v>14</v>
      </c>
      <c r="D4" s="43" t="s">
        <v>12639</v>
      </c>
      <c r="E4">
        <v>115</v>
      </c>
      <c r="G4" s="43" t="s">
        <v>25791</v>
      </c>
      <c r="H4">
        <v>9</v>
      </c>
      <c r="J4" s="43" t="s">
        <v>90</v>
      </c>
      <c r="K4">
        <v>13</v>
      </c>
      <c r="M4" s="43" t="s">
        <v>7685</v>
      </c>
      <c r="N4">
        <v>1</v>
      </c>
      <c r="P4" s="43" t="s">
        <v>8681</v>
      </c>
      <c r="Q4">
        <v>1</v>
      </c>
      <c r="S4" s="43" t="s">
        <v>60</v>
      </c>
      <c r="W4">
        <v>1</v>
      </c>
      <c r="Z4">
        <v>1</v>
      </c>
      <c r="AA4">
        <v>1</v>
      </c>
      <c r="AF4">
        <v>3</v>
      </c>
    </row>
    <row r="5" spans="1:32" x14ac:dyDescent="0.25">
      <c r="A5" s="43" t="s">
        <v>48</v>
      </c>
      <c r="B5">
        <v>146</v>
      </c>
      <c r="G5" s="43" t="s">
        <v>21</v>
      </c>
      <c r="H5">
        <v>122</v>
      </c>
      <c r="J5" s="43" t="s">
        <v>12531</v>
      </c>
      <c r="K5">
        <v>20</v>
      </c>
      <c r="M5" s="43" t="s">
        <v>5597</v>
      </c>
      <c r="N5">
        <v>2</v>
      </c>
      <c r="P5" s="43" t="s">
        <v>5599</v>
      </c>
      <c r="Q5">
        <v>1</v>
      </c>
      <c r="S5" s="43" t="s">
        <v>9640</v>
      </c>
      <c r="T5">
        <v>1</v>
      </c>
      <c r="AF5">
        <v>1</v>
      </c>
    </row>
    <row r="6" spans="1:32" x14ac:dyDescent="0.25">
      <c r="A6" s="43" t="s">
        <v>12639</v>
      </c>
      <c r="B6">
        <v>343</v>
      </c>
      <c r="G6" s="43" t="s">
        <v>12639</v>
      </c>
      <c r="H6">
        <v>133</v>
      </c>
      <c r="J6" s="43" t="s">
        <v>62</v>
      </c>
      <c r="K6">
        <v>29</v>
      </c>
      <c r="M6" s="43" t="s">
        <v>8926</v>
      </c>
      <c r="N6">
        <v>3</v>
      </c>
      <c r="P6" s="43" t="s">
        <v>8483</v>
      </c>
      <c r="Q6">
        <v>1</v>
      </c>
      <c r="S6" s="43" t="s">
        <v>9421</v>
      </c>
      <c r="T6">
        <v>1</v>
      </c>
      <c r="AF6">
        <v>1</v>
      </c>
    </row>
    <row r="7" spans="1:32" x14ac:dyDescent="0.25">
      <c r="J7" s="43" t="s">
        <v>12826</v>
      </c>
      <c r="K7">
        <v>38</v>
      </c>
      <c r="M7" s="43" t="s">
        <v>73</v>
      </c>
      <c r="N7">
        <v>6</v>
      </c>
      <c r="P7" s="43" t="s">
        <v>5598</v>
      </c>
      <c r="Q7">
        <v>1</v>
      </c>
      <c r="S7" s="43" t="s">
        <v>9328</v>
      </c>
      <c r="T7">
        <v>1</v>
      </c>
      <c r="AD7">
        <v>1</v>
      </c>
      <c r="AF7">
        <v>2</v>
      </c>
    </row>
    <row r="8" spans="1:32" x14ac:dyDescent="0.25">
      <c r="J8" s="43" t="s">
        <v>12639</v>
      </c>
      <c r="K8">
        <v>104</v>
      </c>
      <c r="M8" s="43" t="s">
        <v>8939</v>
      </c>
      <c r="N8">
        <v>7</v>
      </c>
      <c r="P8" s="43" t="s">
        <v>8805</v>
      </c>
      <c r="Q8">
        <v>1</v>
      </c>
      <c r="S8" s="43" t="s">
        <v>8939</v>
      </c>
      <c r="T8">
        <v>1</v>
      </c>
      <c r="Y8">
        <v>1</v>
      </c>
      <c r="Z8">
        <v>2</v>
      </c>
      <c r="AA8">
        <v>1</v>
      </c>
      <c r="AF8">
        <v>5</v>
      </c>
    </row>
    <row r="9" spans="1:32" x14ac:dyDescent="0.25">
      <c r="M9" s="43" t="s">
        <v>12639</v>
      </c>
      <c r="N9">
        <v>20</v>
      </c>
      <c r="P9" s="43" t="s">
        <v>5606</v>
      </c>
      <c r="Q9">
        <v>1</v>
      </c>
      <c r="S9" s="43" t="s">
        <v>8805</v>
      </c>
      <c r="T9">
        <v>1</v>
      </c>
      <c r="AF9">
        <v>1</v>
      </c>
    </row>
    <row r="10" spans="1:32" x14ac:dyDescent="0.25">
      <c r="P10" s="43" t="s">
        <v>4777</v>
      </c>
      <c r="Q10">
        <v>2</v>
      </c>
      <c r="S10" s="43" t="s">
        <v>8675</v>
      </c>
      <c r="T10">
        <v>1</v>
      </c>
      <c r="AF10">
        <v>1</v>
      </c>
    </row>
    <row r="11" spans="1:32" x14ac:dyDescent="0.25">
      <c r="P11" s="43" t="s">
        <v>5597</v>
      </c>
      <c r="Q11">
        <v>2</v>
      </c>
      <c r="S11" s="43" t="s">
        <v>8483</v>
      </c>
      <c r="V11">
        <v>1</v>
      </c>
      <c r="AF11">
        <v>1</v>
      </c>
    </row>
    <row r="12" spans="1:32" x14ac:dyDescent="0.25">
      <c r="P12" s="43" t="s">
        <v>7304</v>
      </c>
      <c r="Q12">
        <v>2</v>
      </c>
      <c r="S12" s="43" t="s">
        <v>8461</v>
      </c>
      <c r="X12">
        <v>1</v>
      </c>
      <c r="AF12">
        <v>1</v>
      </c>
    </row>
    <row r="13" spans="1:32" x14ac:dyDescent="0.25">
      <c r="P13" s="43" t="s">
        <v>8256</v>
      </c>
      <c r="Q13">
        <v>2</v>
      </c>
      <c r="S13" s="43" t="s">
        <v>8298</v>
      </c>
      <c r="T13">
        <v>1</v>
      </c>
      <c r="AF13">
        <v>1</v>
      </c>
    </row>
    <row r="14" spans="1:32" x14ac:dyDescent="0.25">
      <c r="P14" s="43" t="s">
        <v>9354</v>
      </c>
      <c r="Q14">
        <v>2</v>
      </c>
      <c r="S14" s="43" t="s">
        <v>8256</v>
      </c>
      <c r="V14">
        <v>1</v>
      </c>
      <c r="AF14">
        <v>1</v>
      </c>
    </row>
    <row r="15" spans="1:32" x14ac:dyDescent="0.25">
      <c r="P15" s="43" t="s">
        <v>9883</v>
      </c>
      <c r="Q15">
        <v>2</v>
      </c>
      <c r="S15" s="43" t="s">
        <v>7685</v>
      </c>
      <c r="W15">
        <v>1</v>
      </c>
      <c r="Y15">
        <v>1</v>
      </c>
      <c r="AF15">
        <v>2</v>
      </c>
    </row>
    <row r="16" spans="1:32" x14ac:dyDescent="0.25">
      <c r="P16" s="43" t="s">
        <v>8926</v>
      </c>
      <c r="Q16">
        <v>2</v>
      </c>
      <c r="S16" s="43" t="s">
        <v>7299</v>
      </c>
      <c r="T16">
        <v>1</v>
      </c>
      <c r="U16">
        <v>1</v>
      </c>
      <c r="X16">
        <v>1</v>
      </c>
      <c r="AD16">
        <v>1</v>
      </c>
      <c r="AF16">
        <v>4</v>
      </c>
    </row>
    <row r="17" spans="16:32" x14ac:dyDescent="0.25">
      <c r="P17" s="43" t="s">
        <v>9889</v>
      </c>
      <c r="Q17">
        <v>3</v>
      </c>
      <c r="S17" s="43" t="s">
        <v>5599</v>
      </c>
      <c r="X17">
        <v>1</v>
      </c>
      <c r="AF17">
        <v>1</v>
      </c>
    </row>
    <row r="18" spans="16:32" x14ac:dyDescent="0.25">
      <c r="P18" s="43" t="s">
        <v>8675</v>
      </c>
      <c r="Q18">
        <v>3</v>
      </c>
      <c r="S18" s="43" t="s">
        <v>5598</v>
      </c>
      <c r="T18">
        <v>1</v>
      </c>
      <c r="AF18">
        <v>1</v>
      </c>
    </row>
    <row r="19" spans="16:32" x14ac:dyDescent="0.25">
      <c r="P19" s="43" t="s">
        <v>73</v>
      </c>
      <c r="Q19">
        <v>3</v>
      </c>
      <c r="S19" s="43" t="s">
        <v>5597</v>
      </c>
      <c r="V19">
        <v>1</v>
      </c>
      <c r="AF19">
        <v>1</v>
      </c>
    </row>
    <row r="20" spans="16:32" x14ac:dyDescent="0.25">
      <c r="P20" s="43" t="s">
        <v>9640</v>
      </c>
      <c r="Q20">
        <v>3</v>
      </c>
      <c r="S20" s="43" t="s">
        <v>71</v>
      </c>
      <c r="T20">
        <v>1</v>
      </c>
      <c r="AD20">
        <v>1</v>
      </c>
      <c r="AF20">
        <v>2</v>
      </c>
    </row>
    <row r="21" spans="16:32" x14ac:dyDescent="0.25">
      <c r="P21" s="43" t="s">
        <v>3875</v>
      </c>
      <c r="Q21">
        <v>3</v>
      </c>
      <c r="S21" s="43" t="s">
        <v>79</v>
      </c>
      <c r="U21">
        <v>1</v>
      </c>
      <c r="AF21">
        <v>1</v>
      </c>
    </row>
    <row r="22" spans="16:32" x14ac:dyDescent="0.25">
      <c r="P22" s="43" t="s">
        <v>8298</v>
      </c>
      <c r="Q22">
        <v>3</v>
      </c>
      <c r="S22" s="43" t="s">
        <v>4777</v>
      </c>
      <c r="V22">
        <v>1</v>
      </c>
      <c r="AF22">
        <v>1</v>
      </c>
    </row>
    <row r="23" spans="16:32" x14ac:dyDescent="0.25">
      <c r="P23" s="43" t="s">
        <v>4774</v>
      </c>
      <c r="Q23">
        <v>3</v>
      </c>
      <c r="S23" s="43" t="s">
        <v>4774</v>
      </c>
      <c r="U23">
        <v>1</v>
      </c>
      <c r="AF23">
        <v>1</v>
      </c>
    </row>
    <row r="24" spans="16:32" x14ac:dyDescent="0.25">
      <c r="P24" s="43" t="s">
        <v>12827</v>
      </c>
      <c r="Q24">
        <v>3</v>
      </c>
      <c r="S24" s="43" t="s">
        <v>12819</v>
      </c>
      <c r="T24">
        <v>1</v>
      </c>
      <c r="Z24">
        <v>1</v>
      </c>
      <c r="AF24">
        <v>2</v>
      </c>
    </row>
    <row r="25" spans="16:32" x14ac:dyDescent="0.25">
      <c r="P25" s="43" t="s">
        <v>9328</v>
      </c>
      <c r="Q25">
        <v>3</v>
      </c>
      <c r="S25" s="43" t="s">
        <v>3875</v>
      </c>
      <c r="X25">
        <v>1</v>
      </c>
      <c r="AF25">
        <v>1</v>
      </c>
    </row>
    <row r="26" spans="16:32" x14ac:dyDescent="0.25">
      <c r="P26" s="43" t="s">
        <v>9421</v>
      </c>
      <c r="Q26">
        <v>3</v>
      </c>
      <c r="S26" s="43" t="s">
        <v>9889</v>
      </c>
      <c r="X26">
        <v>1</v>
      </c>
      <c r="Z26">
        <v>1</v>
      </c>
      <c r="AF26">
        <v>2</v>
      </c>
    </row>
    <row r="27" spans="16:32" x14ac:dyDescent="0.25">
      <c r="P27" s="43" t="s">
        <v>7685</v>
      </c>
      <c r="Q27">
        <v>4</v>
      </c>
      <c r="S27" s="43" t="s">
        <v>5606</v>
      </c>
      <c r="Z27">
        <v>1</v>
      </c>
      <c r="AF27">
        <v>1</v>
      </c>
    </row>
    <row r="28" spans="16:32" x14ac:dyDescent="0.25">
      <c r="P28" s="43" t="s">
        <v>8200</v>
      </c>
      <c r="Q28">
        <v>4</v>
      </c>
      <c r="S28" s="43" t="s">
        <v>7304</v>
      </c>
      <c r="Z28">
        <v>1</v>
      </c>
      <c r="AF28">
        <v>1</v>
      </c>
    </row>
    <row r="29" spans="16:32" x14ac:dyDescent="0.25">
      <c r="P29" s="43" t="s">
        <v>12819</v>
      </c>
      <c r="Q29">
        <v>4</v>
      </c>
      <c r="S29" s="43" t="s">
        <v>88</v>
      </c>
      <c r="Z29">
        <v>1</v>
      </c>
      <c r="AA29">
        <v>1</v>
      </c>
      <c r="AC29">
        <v>2</v>
      </c>
      <c r="AF29">
        <v>4</v>
      </c>
    </row>
    <row r="30" spans="16:32" x14ac:dyDescent="0.25">
      <c r="P30" s="43" t="s">
        <v>7682</v>
      </c>
      <c r="Q30">
        <v>4</v>
      </c>
      <c r="S30" s="43" t="s">
        <v>8849</v>
      </c>
      <c r="Z30">
        <v>1</v>
      </c>
      <c r="AF30">
        <v>1</v>
      </c>
    </row>
    <row r="31" spans="16:32" x14ac:dyDescent="0.25">
      <c r="P31" s="43" t="s">
        <v>8849</v>
      </c>
      <c r="Q31">
        <v>5</v>
      </c>
      <c r="S31" s="43" t="s">
        <v>9354</v>
      </c>
      <c r="X31">
        <v>1</v>
      </c>
      <c r="AF31">
        <v>1</v>
      </c>
    </row>
    <row r="32" spans="16:32" x14ac:dyDescent="0.25">
      <c r="P32" s="43" t="s">
        <v>60</v>
      </c>
      <c r="Q32">
        <v>5</v>
      </c>
      <c r="S32" s="43" t="s">
        <v>12827</v>
      </c>
      <c r="Z32">
        <v>1</v>
      </c>
      <c r="AF32">
        <v>1</v>
      </c>
    </row>
    <row r="33" spans="16:32" x14ac:dyDescent="0.25">
      <c r="P33" s="43" t="s">
        <v>79</v>
      </c>
      <c r="Q33">
        <v>6</v>
      </c>
      <c r="S33" s="43" t="s">
        <v>8681</v>
      </c>
      <c r="Z33">
        <v>1</v>
      </c>
      <c r="AF33">
        <v>1</v>
      </c>
    </row>
    <row r="34" spans="16:32" x14ac:dyDescent="0.25">
      <c r="P34" s="43" t="s">
        <v>93</v>
      </c>
      <c r="Q34">
        <v>8</v>
      </c>
      <c r="S34" s="43" t="s">
        <v>4937</v>
      </c>
      <c r="Z34">
        <v>1</v>
      </c>
      <c r="AF34">
        <v>1</v>
      </c>
    </row>
    <row r="35" spans="16:32" x14ac:dyDescent="0.25">
      <c r="P35" s="43" t="s">
        <v>7299</v>
      </c>
      <c r="Q35">
        <v>8</v>
      </c>
      <c r="S35" s="43" t="s">
        <v>65</v>
      </c>
      <c r="Z35">
        <v>1</v>
      </c>
      <c r="AD35">
        <v>1</v>
      </c>
      <c r="AE35">
        <v>1</v>
      </c>
      <c r="AF35">
        <v>3</v>
      </c>
    </row>
    <row r="36" spans="16:32" x14ac:dyDescent="0.25">
      <c r="P36" s="43" t="s">
        <v>8939</v>
      </c>
      <c r="Q36">
        <v>8</v>
      </c>
      <c r="S36" s="43" t="s">
        <v>73</v>
      </c>
      <c r="Z36">
        <v>1</v>
      </c>
      <c r="AE36">
        <v>1</v>
      </c>
      <c r="AF36">
        <v>2</v>
      </c>
    </row>
    <row r="37" spans="16:32" x14ac:dyDescent="0.25">
      <c r="P37" s="43" t="s">
        <v>71</v>
      </c>
      <c r="Q37">
        <v>9</v>
      </c>
      <c r="S37" s="43" t="s">
        <v>8200</v>
      </c>
      <c r="Z37">
        <v>1</v>
      </c>
      <c r="AB37">
        <v>1</v>
      </c>
      <c r="AF37">
        <v>2</v>
      </c>
    </row>
    <row r="38" spans="16:32" x14ac:dyDescent="0.25">
      <c r="P38" s="43" t="s">
        <v>4937</v>
      </c>
      <c r="Q38">
        <v>10</v>
      </c>
      <c r="S38" s="43" t="s">
        <v>93</v>
      </c>
      <c r="Z38">
        <v>1</v>
      </c>
      <c r="AB38">
        <v>1</v>
      </c>
      <c r="AF38">
        <v>2</v>
      </c>
    </row>
    <row r="39" spans="16:32" x14ac:dyDescent="0.25">
      <c r="P39" s="43" t="s">
        <v>65</v>
      </c>
      <c r="Q39">
        <v>10</v>
      </c>
      <c r="S39" s="43" t="s">
        <v>7682</v>
      </c>
      <c r="Z39">
        <v>1</v>
      </c>
      <c r="AC39">
        <v>1</v>
      </c>
      <c r="AF39">
        <v>2</v>
      </c>
    </row>
    <row r="40" spans="16:32" x14ac:dyDescent="0.25">
      <c r="P40" s="43" t="s">
        <v>88</v>
      </c>
      <c r="Q40">
        <v>11</v>
      </c>
      <c r="S40" s="43" t="s">
        <v>8926</v>
      </c>
      <c r="Z40">
        <v>1</v>
      </c>
      <c r="AF40">
        <v>1</v>
      </c>
    </row>
    <row r="41" spans="16:32" x14ac:dyDescent="0.25">
      <c r="P41" s="43" t="s">
        <v>12639</v>
      </c>
      <c r="Q41">
        <v>147</v>
      </c>
      <c r="S41" s="43" t="s">
        <v>9883</v>
      </c>
      <c r="AA41">
        <v>1</v>
      </c>
      <c r="AF41">
        <v>1</v>
      </c>
    </row>
    <row r="42" spans="16:32" x14ac:dyDescent="0.25">
      <c r="S42" s="43" t="s">
        <v>12639</v>
      </c>
      <c r="T42">
        <v>11</v>
      </c>
      <c r="U42">
        <v>3</v>
      </c>
      <c r="V42">
        <v>4</v>
      </c>
      <c r="W42">
        <v>2</v>
      </c>
      <c r="X42">
        <v>6</v>
      </c>
      <c r="Y42">
        <v>2</v>
      </c>
      <c r="Z42">
        <v>18</v>
      </c>
      <c r="AA42">
        <v>4</v>
      </c>
      <c r="AB42">
        <v>2</v>
      </c>
      <c r="AC42">
        <v>3</v>
      </c>
      <c r="AD42">
        <v>4</v>
      </c>
      <c r="AE42">
        <v>2</v>
      </c>
      <c r="AF42">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05E10-DE57-4A61-B268-D87E4AEA38DA}">
  <dimension ref="A1:M1048264"/>
  <sheetViews>
    <sheetView topLeftCell="C102" zoomScale="73" zoomScaleNormal="100" workbookViewId="0">
      <selection activeCell="G36" sqref="G36"/>
    </sheetView>
  </sheetViews>
  <sheetFormatPr baseColWidth="10" defaultRowHeight="15" x14ac:dyDescent="0.25"/>
  <cols>
    <col min="1" max="1" width="5.7109375" customWidth="1"/>
    <col min="2" max="2" width="39.85546875" customWidth="1"/>
    <col min="3" max="3" width="14.140625" style="10" bestFit="1" customWidth="1"/>
    <col min="4" max="4" width="12.7109375" style="12" customWidth="1"/>
    <col min="5" max="5" width="12.7109375" style="12" bestFit="1" customWidth="1"/>
    <col min="6" max="6" width="25.42578125" style="15" customWidth="1"/>
    <col min="7" max="7" width="24" style="15" customWidth="1"/>
    <col min="8" max="8" width="27.140625" style="15" bestFit="1" customWidth="1"/>
    <col min="9" max="9" width="12.42578125" style="10" customWidth="1"/>
    <col min="10" max="10" width="14.5703125" style="12" bestFit="1" customWidth="1"/>
    <col min="11" max="11" width="12.140625" style="12" bestFit="1" customWidth="1"/>
    <col min="12" max="12" width="12.7109375" style="12" bestFit="1" customWidth="1"/>
    <col min="13" max="13" width="59.42578125" style="43" bestFit="1"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25651</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89" customFormat="1" ht="29.25" customHeight="1" x14ac:dyDescent="0.25">
      <c r="A7" s="87" t="s">
        <v>3</v>
      </c>
      <c r="B7" s="88" t="s">
        <v>0</v>
      </c>
      <c r="C7" s="85" t="s">
        <v>1</v>
      </c>
      <c r="D7" s="85" t="s">
        <v>2</v>
      </c>
      <c r="E7" s="85" t="s">
        <v>17</v>
      </c>
      <c r="F7" s="85" t="s">
        <v>12</v>
      </c>
      <c r="G7" s="85" t="s">
        <v>84</v>
      </c>
      <c r="H7" s="85" t="s">
        <v>18</v>
      </c>
      <c r="I7" s="85" t="s">
        <v>97</v>
      </c>
      <c r="J7" s="85" t="s">
        <v>13</v>
      </c>
      <c r="K7" s="85" t="s">
        <v>14</v>
      </c>
      <c r="L7" s="85" t="s">
        <v>11</v>
      </c>
      <c r="M7" s="86" t="s">
        <v>15</v>
      </c>
    </row>
    <row r="8" spans="1:13" x14ac:dyDescent="0.25">
      <c r="A8" s="83">
        <v>2</v>
      </c>
      <c r="B8" s="59" t="s">
        <v>25631</v>
      </c>
      <c r="C8" s="23" t="s">
        <v>12729</v>
      </c>
      <c r="D8" s="11"/>
      <c r="E8" s="11" t="s">
        <v>45</v>
      </c>
      <c r="F8" s="13">
        <v>3</v>
      </c>
      <c r="G8" s="9" t="s">
        <v>5</v>
      </c>
      <c r="H8" s="9" t="s">
        <v>25630</v>
      </c>
      <c r="I8" s="5" t="s">
        <v>6</v>
      </c>
      <c r="J8" s="26">
        <v>44566</v>
      </c>
      <c r="K8" s="26">
        <v>44568</v>
      </c>
      <c r="L8" s="11" t="s">
        <v>7299</v>
      </c>
      <c r="M8" s="84" t="e">
        <f>VLOOKUP(L8,'CIE-10 PARA RIPS'!A7:B12581,3,0)</f>
        <v>#REF!</v>
      </c>
    </row>
    <row r="9" spans="1:13" ht="12.75" customHeight="1" x14ac:dyDescent="0.25">
      <c r="A9" s="83">
        <v>3</v>
      </c>
      <c r="B9" s="59" t="s">
        <v>12769</v>
      </c>
      <c r="C9" s="23" t="s">
        <v>12704</v>
      </c>
      <c r="D9" s="5"/>
      <c r="E9" s="24" t="s">
        <v>45</v>
      </c>
      <c r="F9" s="9">
        <v>2</v>
      </c>
      <c r="G9" s="9" t="s">
        <v>5</v>
      </c>
      <c r="H9" s="9" t="s">
        <v>25630</v>
      </c>
      <c r="I9" s="5" t="s">
        <v>12826</v>
      </c>
      <c r="J9" s="17">
        <v>44568</v>
      </c>
      <c r="K9" s="17">
        <v>44569</v>
      </c>
      <c r="L9" s="7" t="s">
        <v>9328</v>
      </c>
      <c r="M9" s="84" t="e">
        <f>VLOOKUP(L9,'CIE-10 PARA RIPS'!A8:B12582,3,0)</f>
        <v>#REF!</v>
      </c>
    </row>
    <row r="10" spans="1:13" ht="12.75" customHeight="1" x14ac:dyDescent="0.25">
      <c r="A10" s="83">
        <v>4</v>
      </c>
      <c r="B10" s="59" t="s">
        <v>12622</v>
      </c>
      <c r="C10" s="23" t="s">
        <v>25632</v>
      </c>
      <c r="D10" s="5"/>
      <c r="E10" s="5" t="s">
        <v>45</v>
      </c>
      <c r="F10" s="9">
        <v>3</v>
      </c>
      <c r="G10" s="9" t="s">
        <v>5</v>
      </c>
      <c r="H10" s="9" t="s">
        <v>25630</v>
      </c>
      <c r="I10" s="5" t="s">
        <v>90</v>
      </c>
      <c r="J10" s="17">
        <v>44567</v>
      </c>
      <c r="K10" s="17">
        <v>44569</v>
      </c>
      <c r="L10" s="7" t="s">
        <v>9421</v>
      </c>
      <c r="M10" s="84" t="e">
        <f>VLOOKUP(L10,'CIE-10 PARA RIPS'!A9:B12583,3,0)</f>
        <v>#REF!</v>
      </c>
    </row>
    <row r="11" spans="1:13" ht="12.75" customHeight="1" x14ac:dyDescent="0.25">
      <c r="A11" s="83">
        <v>5</v>
      </c>
      <c r="B11" s="59" t="s">
        <v>25633</v>
      </c>
      <c r="C11" s="23" t="s">
        <v>25634</v>
      </c>
      <c r="D11" s="5"/>
      <c r="E11" s="24" t="s">
        <v>45</v>
      </c>
      <c r="F11" s="9">
        <v>2</v>
      </c>
      <c r="G11" s="9" t="s">
        <v>5</v>
      </c>
      <c r="H11" s="9" t="s">
        <v>25630</v>
      </c>
      <c r="I11" s="5" t="s">
        <v>90</v>
      </c>
      <c r="J11" s="17">
        <v>44573</v>
      </c>
      <c r="K11" s="17">
        <v>44574</v>
      </c>
      <c r="L11" s="7" t="s">
        <v>71</v>
      </c>
      <c r="M11" s="84" t="e">
        <f>VLOOKUP(L11,'CIE-10 PARA RIPS'!A10:B12584,3,0)</f>
        <v>#REF!</v>
      </c>
    </row>
    <row r="12" spans="1:13" ht="12.75" customHeight="1" x14ac:dyDescent="0.25">
      <c r="A12" s="83">
        <v>6</v>
      </c>
      <c r="B12" s="59" t="s">
        <v>25635</v>
      </c>
      <c r="C12" s="23" t="s">
        <v>12740</v>
      </c>
      <c r="D12" s="24"/>
      <c r="E12" s="24" t="s">
        <v>45</v>
      </c>
      <c r="F12" s="13">
        <v>1</v>
      </c>
      <c r="G12" s="9" t="s">
        <v>5</v>
      </c>
      <c r="H12" s="9" t="s">
        <v>25630</v>
      </c>
      <c r="I12" s="11" t="s">
        <v>62</v>
      </c>
      <c r="J12" s="19">
        <v>44575</v>
      </c>
      <c r="K12" s="19">
        <v>44575</v>
      </c>
      <c r="L12" s="24" t="s">
        <v>8805</v>
      </c>
      <c r="M12" s="84" t="e">
        <f>VLOOKUP(L12,'CIE-10 PARA RIPS'!A11:B12585,3,0)</f>
        <v>#REF!</v>
      </c>
    </row>
    <row r="13" spans="1:13" ht="12.75" customHeight="1" x14ac:dyDescent="0.25">
      <c r="A13" s="83">
        <v>7</v>
      </c>
      <c r="B13" s="59" t="s">
        <v>25635</v>
      </c>
      <c r="C13" s="23" t="s">
        <v>12740</v>
      </c>
      <c r="D13" s="24"/>
      <c r="E13" s="24" t="s">
        <v>45</v>
      </c>
      <c r="F13" s="13">
        <v>3</v>
      </c>
      <c r="G13" s="9" t="s">
        <v>5</v>
      </c>
      <c r="H13" s="9" t="s">
        <v>25630</v>
      </c>
      <c r="I13" s="11" t="s">
        <v>62</v>
      </c>
      <c r="J13" s="19">
        <v>44577</v>
      </c>
      <c r="K13" s="19">
        <v>44579</v>
      </c>
      <c r="L13" s="24" t="s">
        <v>8298</v>
      </c>
      <c r="M13" s="84" t="e">
        <f>VLOOKUP(L13,'CIE-10 PARA RIPS'!A12:B12586,3,0)</f>
        <v>#REF!</v>
      </c>
    </row>
    <row r="14" spans="1:13" s="2" customFormat="1" ht="12.75" customHeight="1" x14ac:dyDescent="0.25">
      <c r="A14" s="83">
        <v>8</v>
      </c>
      <c r="B14" s="59" t="s">
        <v>25636</v>
      </c>
      <c r="C14" s="23" t="s">
        <v>25637</v>
      </c>
      <c r="D14" s="24"/>
      <c r="E14" s="24" t="s">
        <v>45</v>
      </c>
      <c r="F14" s="13">
        <v>3</v>
      </c>
      <c r="G14" s="9" t="s">
        <v>5</v>
      </c>
      <c r="H14" s="9" t="s">
        <v>25630</v>
      </c>
      <c r="I14" s="11" t="s">
        <v>12826</v>
      </c>
      <c r="J14" s="19">
        <v>44580</v>
      </c>
      <c r="K14" s="19">
        <v>44582</v>
      </c>
      <c r="L14" s="24" t="s">
        <v>8675</v>
      </c>
      <c r="M14" s="84" t="e">
        <f>VLOOKUP(L14,'CIE-10 PARA RIPS'!A13:B12587,3,0)</f>
        <v>#REF!</v>
      </c>
    </row>
    <row r="15" spans="1:13" ht="12.75" customHeight="1" x14ac:dyDescent="0.25">
      <c r="A15" s="83">
        <v>9</v>
      </c>
      <c r="B15" s="59" t="s">
        <v>12571</v>
      </c>
      <c r="C15" s="23" t="s">
        <v>25638</v>
      </c>
      <c r="D15" s="24"/>
      <c r="E15" s="24" t="s">
        <v>45</v>
      </c>
      <c r="F15" s="13">
        <v>1</v>
      </c>
      <c r="G15" s="9" t="s">
        <v>5</v>
      </c>
      <c r="H15" s="9" t="s">
        <v>25630</v>
      </c>
      <c r="I15" s="11" t="s">
        <v>62</v>
      </c>
      <c r="J15" s="19">
        <v>44582</v>
      </c>
      <c r="K15" s="19">
        <v>44582</v>
      </c>
      <c r="L15" s="24" t="s">
        <v>12819</v>
      </c>
      <c r="M15" s="84" t="e">
        <f>VLOOKUP(L15,'CIE-10 PARA RIPS'!A14:B12588,3,0)</f>
        <v>#REF!</v>
      </c>
    </row>
    <row r="16" spans="1:13" s="2" customFormat="1" ht="12.75" customHeight="1" x14ac:dyDescent="0.25">
      <c r="A16" s="83">
        <v>10</v>
      </c>
      <c r="B16" s="59" t="s">
        <v>25639</v>
      </c>
      <c r="C16" s="23" t="s">
        <v>25640</v>
      </c>
      <c r="D16" s="24"/>
      <c r="E16" s="24" t="s">
        <v>45</v>
      </c>
      <c r="F16" s="13">
        <v>2</v>
      </c>
      <c r="G16" s="9" t="s">
        <v>5</v>
      </c>
      <c r="H16" s="9" t="s">
        <v>25630</v>
      </c>
      <c r="I16" s="11" t="s">
        <v>12826</v>
      </c>
      <c r="J16" s="19">
        <v>44583</v>
      </c>
      <c r="K16" s="19">
        <v>44584</v>
      </c>
      <c r="L16" s="24" t="s">
        <v>8939</v>
      </c>
      <c r="M16" s="84" t="e">
        <f>VLOOKUP(L16,'CIE-10 PARA RIPS'!A15:B12589,3,0)</f>
        <v>#REF!</v>
      </c>
    </row>
    <row r="17" spans="1:13" s="2" customFormat="1" ht="12.75" customHeight="1" x14ac:dyDescent="0.25">
      <c r="A17" s="83">
        <v>11</v>
      </c>
      <c r="B17" s="59" t="s">
        <v>25641</v>
      </c>
      <c r="C17" s="23" t="s">
        <v>25642</v>
      </c>
      <c r="D17" s="24"/>
      <c r="E17" s="24" t="s">
        <v>45</v>
      </c>
      <c r="F17" s="13">
        <v>3</v>
      </c>
      <c r="G17" s="9" t="s">
        <v>5</v>
      </c>
      <c r="H17" s="9" t="s">
        <v>25630</v>
      </c>
      <c r="I17" s="11" t="s">
        <v>12434</v>
      </c>
      <c r="J17" s="19">
        <v>44586</v>
      </c>
      <c r="K17" s="19">
        <v>44588</v>
      </c>
      <c r="L17" s="24" t="s">
        <v>9640</v>
      </c>
      <c r="M17" s="84" t="e">
        <f>VLOOKUP(L17,'CIE-10 PARA RIPS'!A16:B12590,3,0)</f>
        <v>#REF!</v>
      </c>
    </row>
    <row r="18" spans="1:13" s="2" customFormat="1" ht="12.75" customHeight="1" x14ac:dyDescent="0.25">
      <c r="A18" s="83">
        <v>12</v>
      </c>
      <c r="B18" s="59" t="s">
        <v>25643</v>
      </c>
      <c r="C18" s="23" t="s">
        <v>25644</v>
      </c>
      <c r="D18" s="24"/>
      <c r="E18" s="24" t="s">
        <v>45</v>
      </c>
      <c r="F18" s="13">
        <v>30</v>
      </c>
      <c r="G18" s="9" t="s">
        <v>5</v>
      </c>
      <c r="H18" s="9" t="s">
        <v>12606</v>
      </c>
      <c r="I18" s="11" t="s">
        <v>12458</v>
      </c>
      <c r="J18" s="19">
        <v>44590</v>
      </c>
      <c r="K18" s="19">
        <v>44619</v>
      </c>
      <c r="L18" s="24"/>
      <c r="M18" s="84" t="e">
        <f>VLOOKUP(L18,'CIE-10 PARA RIPS'!A17:B12591,3,0)</f>
        <v>#N/A</v>
      </c>
    </row>
    <row r="19" spans="1:13" s="2" customFormat="1" ht="12.75" customHeight="1" x14ac:dyDescent="0.25">
      <c r="A19" s="83">
        <v>13</v>
      </c>
      <c r="B19" s="59" t="s">
        <v>25645</v>
      </c>
      <c r="C19" s="23" t="s">
        <v>25646</v>
      </c>
      <c r="D19" s="24"/>
      <c r="E19" s="24" t="s">
        <v>45</v>
      </c>
      <c r="F19" s="13">
        <v>1</v>
      </c>
      <c r="G19" s="9" t="s">
        <v>5</v>
      </c>
      <c r="H19" s="9" t="s">
        <v>25630</v>
      </c>
      <c r="I19" s="11" t="s">
        <v>12531</v>
      </c>
      <c r="J19" s="19">
        <v>44592</v>
      </c>
      <c r="K19" s="19">
        <v>44592</v>
      </c>
      <c r="L19" s="24" t="s">
        <v>5598</v>
      </c>
      <c r="M19" s="84" t="e">
        <f>VLOOKUP(L19,'CIE-10 PARA RIPS'!A18:B12592,3,0)</f>
        <v>#REF!</v>
      </c>
    </row>
    <row r="20" spans="1:13" ht="12.75" customHeight="1" x14ac:dyDescent="0.25">
      <c r="A20" s="83">
        <v>16</v>
      </c>
      <c r="B20" s="60" t="s">
        <v>12660</v>
      </c>
      <c r="C20" s="23" t="s">
        <v>25647</v>
      </c>
      <c r="D20" s="21"/>
      <c r="E20" s="11" t="s">
        <v>53</v>
      </c>
      <c r="F20" s="13">
        <v>1</v>
      </c>
      <c r="G20" s="9" t="s">
        <v>5</v>
      </c>
      <c r="H20" s="9" t="s">
        <v>25630</v>
      </c>
      <c r="I20" s="5" t="s">
        <v>12458</v>
      </c>
      <c r="J20" s="17">
        <v>44594</v>
      </c>
      <c r="K20" s="17">
        <v>44594</v>
      </c>
      <c r="L20" s="8" t="s">
        <v>7299</v>
      </c>
      <c r="M20" s="84" t="e">
        <f>VLOOKUP(L20,'CIE-10 PARA RIPS'!A19:B12593,3,0)</f>
        <v>#REF!</v>
      </c>
    </row>
    <row r="21" spans="1:13" ht="12.75" customHeight="1" x14ac:dyDescent="0.25">
      <c r="A21" s="83">
        <v>17</v>
      </c>
      <c r="B21" s="59" t="s">
        <v>25648</v>
      </c>
      <c r="C21" s="23" t="s">
        <v>25649</v>
      </c>
      <c r="D21" s="5"/>
      <c r="E21" s="24" t="s">
        <v>53</v>
      </c>
      <c r="F21" s="13">
        <v>6</v>
      </c>
      <c r="G21" s="9" t="s">
        <v>5</v>
      </c>
      <c r="H21" s="9" t="s">
        <v>25630</v>
      </c>
      <c r="I21" s="5" t="s">
        <v>12826</v>
      </c>
      <c r="J21" s="17">
        <v>44592</v>
      </c>
      <c r="K21" s="17">
        <v>44597</v>
      </c>
      <c r="L21" s="8" t="s">
        <v>79</v>
      </c>
      <c r="M21" s="84" t="e">
        <f>VLOOKUP(L21,'CIE-10 PARA RIPS'!A20:B12594,3,0)</f>
        <v>#REF!</v>
      </c>
    </row>
    <row r="22" spans="1:13" ht="12.75" customHeight="1" x14ac:dyDescent="0.25">
      <c r="A22" s="83">
        <v>18</v>
      </c>
      <c r="B22" s="59" t="s">
        <v>25650</v>
      </c>
      <c r="C22" s="23" t="s">
        <v>12685</v>
      </c>
      <c r="D22" s="5"/>
      <c r="E22" s="24" t="s">
        <v>53</v>
      </c>
      <c r="F22" s="13">
        <v>1</v>
      </c>
      <c r="G22" s="9" t="s">
        <v>5</v>
      </c>
      <c r="H22" s="9" t="s">
        <v>25630</v>
      </c>
      <c r="I22" s="5" t="s">
        <v>90</v>
      </c>
      <c r="J22" s="17">
        <v>44599</v>
      </c>
      <c r="K22" s="17">
        <v>44599</v>
      </c>
      <c r="L22" s="8"/>
      <c r="M22" s="84" t="e">
        <f>VLOOKUP(L22,'CIE-10 PARA RIPS'!A21:B12595,3,0)</f>
        <v>#N/A</v>
      </c>
    </row>
    <row r="23" spans="1:13" s="69" customFormat="1" ht="12.75" customHeight="1" x14ac:dyDescent="0.25">
      <c r="A23" s="83">
        <v>19</v>
      </c>
      <c r="B23" s="59" t="s">
        <v>25652</v>
      </c>
      <c r="C23" s="23" t="s">
        <v>12726</v>
      </c>
      <c r="D23" s="5"/>
      <c r="E23" s="24" t="s">
        <v>53</v>
      </c>
      <c r="F23" s="13">
        <v>1</v>
      </c>
      <c r="G23" s="9" t="s">
        <v>5</v>
      </c>
      <c r="H23" s="9" t="s">
        <v>25630</v>
      </c>
      <c r="I23" s="5" t="s">
        <v>62</v>
      </c>
      <c r="J23" s="17">
        <v>44610</v>
      </c>
      <c r="K23" s="17">
        <v>44610</v>
      </c>
      <c r="L23" s="73"/>
      <c r="M23" s="84" t="e">
        <f>VLOOKUP(L23,'CIE-10 PARA RIPS'!A22:B12596,3,0)</f>
        <v>#N/A</v>
      </c>
    </row>
    <row r="24" spans="1:13" ht="12.75" customHeight="1" x14ac:dyDescent="0.25">
      <c r="A24" s="83">
        <v>20</v>
      </c>
      <c r="B24" s="59" t="s">
        <v>12632</v>
      </c>
      <c r="C24" s="23" t="s">
        <v>25653</v>
      </c>
      <c r="D24" s="5"/>
      <c r="E24" s="11" t="s">
        <v>53</v>
      </c>
      <c r="F24" s="13">
        <v>3</v>
      </c>
      <c r="G24" s="9" t="s">
        <v>5</v>
      </c>
      <c r="H24" s="9" t="s">
        <v>25630</v>
      </c>
      <c r="I24" s="5" t="s">
        <v>12434</v>
      </c>
      <c r="J24" s="17">
        <v>44615</v>
      </c>
      <c r="K24" s="17" t="s">
        <v>25654</v>
      </c>
      <c r="L24" s="8" t="s">
        <v>4774</v>
      </c>
      <c r="M24" s="84" t="e">
        <f>VLOOKUP(L24,'CIE-10 PARA RIPS'!A23:B12597,3,0)</f>
        <v>#REF!</v>
      </c>
    </row>
    <row r="25" spans="1:13" ht="12.75" customHeight="1" x14ac:dyDescent="0.25">
      <c r="A25" s="83">
        <v>21</v>
      </c>
      <c r="B25" s="59" t="s">
        <v>12632</v>
      </c>
      <c r="C25" s="23" t="s">
        <v>25653</v>
      </c>
      <c r="D25" s="5"/>
      <c r="E25" s="11" t="s">
        <v>48</v>
      </c>
      <c r="F25" s="13">
        <v>2</v>
      </c>
      <c r="G25" s="9" t="s">
        <v>5</v>
      </c>
      <c r="H25" s="9" t="s">
        <v>25630</v>
      </c>
      <c r="I25" s="5" t="s">
        <v>12434</v>
      </c>
      <c r="J25" s="17">
        <v>44621</v>
      </c>
      <c r="K25" s="17">
        <v>44622</v>
      </c>
      <c r="L25" s="8" t="s">
        <v>4777</v>
      </c>
      <c r="M25" s="84" t="e">
        <f>VLOOKUP(L25,'CIE-10 PARA RIPS'!A24:B12598,3,0)</f>
        <v>#REF!</v>
      </c>
    </row>
    <row r="26" spans="1:13" ht="12.75" customHeight="1" x14ac:dyDescent="0.25">
      <c r="A26" s="83">
        <v>22</v>
      </c>
      <c r="B26" s="60" t="s">
        <v>12700</v>
      </c>
      <c r="C26" s="16" t="s">
        <v>12701</v>
      </c>
      <c r="D26" s="5"/>
      <c r="E26" s="11" t="s">
        <v>48</v>
      </c>
      <c r="F26" s="9">
        <v>2</v>
      </c>
      <c r="G26" s="9" t="s">
        <v>5</v>
      </c>
      <c r="H26" s="9" t="s">
        <v>25630</v>
      </c>
      <c r="I26" s="5" t="s">
        <v>12458</v>
      </c>
      <c r="J26" s="17">
        <v>44621</v>
      </c>
      <c r="K26" s="17">
        <v>44622</v>
      </c>
      <c r="L26" s="8" t="s">
        <v>8256</v>
      </c>
      <c r="M26" s="84" t="e">
        <f>VLOOKUP(L26,'CIE-10 PARA RIPS'!A25:B12599,3,0)</f>
        <v>#REF!</v>
      </c>
    </row>
    <row r="27" spans="1:13" ht="12.75" customHeight="1" x14ac:dyDescent="0.25">
      <c r="A27" s="83">
        <v>23</v>
      </c>
      <c r="B27" s="60" t="s">
        <v>25655</v>
      </c>
      <c r="C27" s="23" t="s">
        <v>25656</v>
      </c>
      <c r="D27" s="5"/>
      <c r="E27" s="11" t="s">
        <v>48</v>
      </c>
      <c r="F27" s="9">
        <v>2</v>
      </c>
      <c r="G27" s="9" t="s">
        <v>5</v>
      </c>
      <c r="H27" s="9" t="s">
        <v>25630</v>
      </c>
      <c r="I27" s="5" t="s">
        <v>12826</v>
      </c>
      <c r="J27" s="17">
        <v>44620</v>
      </c>
      <c r="K27" s="17">
        <v>44621</v>
      </c>
      <c r="L27" s="8" t="s">
        <v>5597</v>
      </c>
      <c r="M27" s="84" t="e">
        <f>VLOOKUP(L27,'CIE-10 PARA RIPS'!A26:B12600,3,0)</f>
        <v>#REF!</v>
      </c>
    </row>
    <row r="28" spans="1:13" ht="12.75" customHeight="1" x14ac:dyDescent="0.25">
      <c r="A28" s="83">
        <v>24</v>
      </c>
      <c r="B28" s="60" t="s">
        <v>25645</v>
      </c>
      <c r="C28" s="16" t="s">
        <v>25657</v>
      </c>
      <c r="D28" s="5"/>
      <c r="E28" s="11" t="s">
        <v>48</v>
      </c>
      <c r="F28" s="9">
        <v>1</v>
      </c>
      <c r="G28" s="9" t="s">
        <v>5</v>
      </c>
      <c r="H28" s="9" t="s">
        <v>25630</v>
      </c>
      <c r="I28" s="5" t="s">
        <v>12531</v>
      </c>
      <c r="J28" s="17">
        <v>44622</v>
      </c>
      <c r="K28" s="17">
        <v>44622</v>
      </c>
      <c r="L28" s="8" t="s">
        <v>8483</v>
      </c>
      <c r="M28" s="84" t="e">
        <f>VLOOKUP(L28,'CIE-10 PARA RIPS'!A27:B12601,3,0)</f>
        <v>#REF!</v>
      </c>
    </row>
    <row r="29" spans="1:13" ht="12.75" customHeight="1" x14ac:dyDescent="0.25">
      <c r="A29" s="83">
        <v>26</v>
      </c>
      <c r="B29" s="60" t="s">
        <v>25659</v>
      </c>
      <c r="C29" s="16" t="s">
        <v>25660</v>
      </c>
      <c r="D29" s="5"/>
      <c r="E29" s="11" t="s">
        <v>37</v>
      </c>
      <c r="F29" s="9">
        <v>2</v>
      </c>
      <c r="G29" s="9" t="s">
        <v>5</v>
      </c>
      <c r="H29" s="9" t="s">
        <v>25630</v>
      </c>
      <c r="I29" s="5" t="s">
        <v>12826</v>
      </c>
      <c r="J29" s="17">
        <v>44659</v>
      </c>
      <c r="K29" s="17">
        <v>44660</v>
      </c>
      <c r="L29" s="8" t="s">
        <v>7685</v>
      </c>
      <c r="M29" s="84" t="e">
        <f>VLOOKUP(L29,'CIE-10 PARA RIPS'!A29:B12603,3,0)</f>
        <v>#REF!</v>
      </c>
    </row>
    <row r="30" spans="1:13" ht="12.75" customHeight="1" x14ac:dyDescent="0.25">
      <c r="A30" s="83">
        <v>27</v>
      </c>
      <c r="B30" s="60" t="s">
        <v>61</v>
      </c>
      <c r="C30" s="16" t="s">
        <v>25661</v>
      </c>
      <c r="D30" s="5"/>
      <c r="E30" s="11" t="s">
        <v>37</v>
      </c>
      <c r="F30" s="9">
        <v>1</v>
      </c>
      <c r="G30" s="9" t="s">
        <v>5</v>
      </c>
      <c r="H30" s="9" t="s">
        <v>25630</v>
      </c>
      <c r="I30" s="5" t="s">
        <v>62</v>
      </c>
      <c r="J30" s="17">
        <v>44660</v>
      </c>
      <c r="K30" s="17">
        <v>44660</v>
      </c>
      <c r="L30" s="8" t="s">
        <v>60</v>
      </c>
      <c r="M30" s="84" t="e">
        <f>VLOOKUP(L30,'CIE-10 PARA RIPS'!A30:B12604,3,0)</f>
        <v>#REF!</v>
      </c>
    </row>
    <row r="31" spans="1:13" ht="12.75" customHeight="1" x14ac:dyDescent="0.25">
      <c r="A31" s="83">
        <v>28</v>
      </c>
      <c r="B31" s="60" t="s">
        <v>12844</v>
      </c>
      <c r="C31" s="16" t="s">
        <v>25662</v>
      </c>
      <c r="D31" s="5"/>
      <c r="E31" s="11" t="s">
        <v>37</v>
      </c>
      <c r="F31" s="9">
        <v>5</v>
      </c>
      <c r="G31" s="9" t="s">
        <v>5</v>
      </c>
      <c r="H31" s="9" t="s">
        <v>25630</v>
      </c>
      <c r="I31" s="9" t="s">
        <v>12458</v>
      </c>
      <c r="J31" s="17">
        <v>44670</v>
      </c>
      <c r="K31" s="17">
        <v>44674</v>
      </c>
      <c r="L31" s="8"/>
      <c r="M31" s="84" t="e">
        <f>VLOOKUP(L31,'CIE-10 PARA RIPS'!A31:B12605,3,0)</f>
        <v>#N/A</v>
      </c>
    </row>
    <row r="32" spans="1:13" ht="12.75" customHeight="1" x14ac:dyDescent="0.25">
      <c r="A32" s="83">
        <v>29</v>
      </c>
      <c r="B32" s="60" t="s">
        <v>25663</v>
      </c>
      <c r="C32" s="16" t="s">
        <v>25664</v>
      </c>
      <c r="D32" s="5"/>
      <c r="E32" s="5" t="s">
        <v>36</v>
      </c>
      <c r="F32" s="9">
        <v>3</v>
      </c>
      <c r="G32" s="9" t="s">
        <v>5</v>
      </c>
      <c r="H32" s="9" t="s">
        <v>12606</v>
      </c>
      <c r="I32" s="5" t="s">
        <v>12826</v>
      </c>
      <c r="J32" s="17">
        <v>44682</v>
      </c>
      <c r="K32" s="17">
        <v>44684</v>
      </c>
      <c r="L32" s="8" t="s">
        <v>3875</v>
      </c>
      <c r="M32" s="84" t="e">
        <f>VLOOKUP(L32,'CIE-10 PARA RIPS'!A32:B12606,3,0)</f>
        <v>#REF!</v>
      </c>
    </row>
    <row r="33" spans="1:13" ht="12.75" customHeight="1" x14ac:dyDescent="0.25">
      <c r="A33" s="83">
        <v>30</v>
      </c>
      <c r="B33" s="60" t="s">
        <v>25645</v>
      </c>
      <c r="C33" s="16" t="s">
        <v>25665</v>
      </c>
      <c r="D33" s="5"/>
      <c r="E33" s="5" t="s">
        <v>36</v>
      </c>
      <c r="F33" s="9">
        <v>1</v>
      </c>
      <c r="G33" s="9" t="s">
        <v>5</v>
      </c>
      <c r="H33" s="9" t="s">
        <v>25630</v>
      </c>
      <c r="I33" s="5" t="s">
        <v>12458</v>
      </c>
      <c r="J33" s="17">
        <v>44696</v>
      </c>
      <c r="K33" s="17">
        <v>44696</v>
      </c>
      <c r="L33" s="5" t="s">
        <v>8461</v>
      </c>
      <c r="M33" s="84" t="e">
        <f>VLOOKUP(L33,'CIE-10 PARA RIPS'!A33:B12607,3,0)</f>
        <v>#REF!</v>
      </c>
    </row>
    <row r="34" spans="1:13" ht="12.75" customHeight="1" x14ac:dyDescent="0.25">
      <c r="A34" s="83">
        <v>31</v>
      </c>
      <c r="B34" s="60" t="s">
        <v>25645</v>
      </c>
      <c r="C34" s="16" t="s">
        <v>25665</v>
      </c>
      <c r="D34" s="5"/>
      <c r="E34" s="5" t="s">
        <v>36</v>
      </c>
      <c r="F34" s="9">
        <v>3</v>
      </c>
      <c r="G34" s="9" t="s">
        <v>5</v>
      </c>
      <c r="H34" s="9" t="s">
        <v>25630</v>
      </c>
      <c r="I34" s="5" t="s">
        <v>12458</v>
      </c>
      <c r="J34" s="17">
        <v>44697</v>
      </c>
      <c r="K34" s="17">
        <v>44699</v>
      </c>
      <c r="L34" s="5"/>
      <c r="M34" s="84" t="e">
        <f>VLOOKUP(L34,'CIE-10 PARA RIPS'!A34:B12608,3,0)</f>
        <v>#N/A</v>
      </c>
    </row>
    <row r="35" spans="1:13" ht="12.75" customHeight="1" x14ac:dyDescent="0.25">
      <c r="A35" s="83">
        <v>32</v>
      </c>
      <c r="B35" s="60" t="s">
        <v>25645</v>
      </c>
      <c r="C35" s="16" t="s">
        <v>25665</v>
      </c>
      <c r="D35" s="5"/>
      <c r="E35" s="5" t="s">
        <v>36</v>
      </c>
      <c r="F35" s="9">
        <v>1</v>
      </c>
      <c r="G35" s="9" t="s">
        <v>5</v>
      </c>
      <c r="H35" s="9" t="s">
        <v>25630</v>
      </c>
      <c r="I35" s="5" t="s">
        <v>12458</v>
      </c>
      <c r="J35" s="17">
        <v>44698</v>
      </c>
      <c r="K35" s="17">
        <v>44698</v>
      </c>
      <c r="L35" s="5" t="s">
        <v>5599</v>
      </c>
      <c r="M35" s="84" t="e">
        <f>VLOOKUP(L35,'CIE-10 PARA RIPS'!A35:B12609,3,0)</f>
        <v>#REF!</v>
      </c>
    </row>
    <row r="36" spans="1:13" s="2" customFormat="1" ht="12.75" customHeight="1" x14ac:dyDescent="0.25">
      <c r="A36" s="83">
        <v>34</v>
      </c>
      <c r="B36" s="60" t="s">
        <v>25666</v>
      </c>
      <c r="C36" s="16" t="s">
        <v>25667</v>
      </c>
      <c r="D36" s="5"/>
      <c r="E36" s="5" t="s">
        <v>36</v>
      </c>
      <c r="F36" s="9">
        <v>2</v>
      </c>
      <c r="G36" s="9" t="s">
        <v>5</v>
      </c>
      <c r="H36" s="9" t="s">
        <v>25630</v>
      </c>
      <c r="I36" s="5" t="s">
        <v>12826</v>
      </c>
      <c r="J36" s="17">
        <v>44703</v>
      </c>
      <c r="K36" s="17">
        <v>44707</v>
      </c>
      <c r="L36" s="4" t="s">
        <v>7299</v>
      </c>
      <c r="M36" s="84" t="e">
        <f>VLOOKUP(L36,'CIE-10 PARA RIPS'!A37:B12611,3,0)</f>
        <v>#REF!</v>
      </c>
    </row>
    <row r="37" spans="1:13" x14ac:dyDescent="0.25">
      <c r="A37" s="83">
        <v>35</v>
      </c>
      <c r="B37" s="59" t="s">
        <v>12622</v>
      </c>
      <c r="C37" s="11" t="s">
        <v>25632</v>
      </c>
      <c r="D37" s="24"/>
      <c r="E37" s="24" t="s">
        <v>36</v>
      </c>
      <c r="F37" s="13">
        <v>1</v>
      </c>
      <c r="G37" s="13" t="s">
        <v>5</v>
      </c>
      <c r="H37" s="9" t="s">
        <v>25630</v>
      </c>
      <c r="I37" s="11" t="s">
        <v>90</v>
      </c>
      <c r="J37" s="19">
        <v>44712</v>
      </c>
      <c r="K37" s="19">
        <v>44712</v>
      </c>
      <c r="L37" s="24" t="s">
        <v>9889</v>
      </c>
      <c r="M37" s="84" t="e">
        <f>VLOOKUP(L37,'CIE-10 PARA RIPS'!A36:B12610,3,0)</f>
        <v>#REF!</v>
      </c>
    </row>
    <row r="38" spans="1:13" x14ac:dyDescent="0.25">
      <c r="A38" s="83">
        <v>36</v>
      </c>
      <c r="B38" s="59" t="s">
        <v>12622</v>
      </c>
      <c r="C38" s="11" t="s">
        <v>25632</v>
      </c>
      <c r="D38" s="24"/>
      <c r="E38" s="24" t="s">
        <v>20</v>
      </c>
      <c r="F38" s="13">
        <v>2</v>
      </c>
      <c r="G38" s="13" t="s">
        <v>5</v>
      </c>
      <c r="H38" s="9" t="s">
        <v>25630</v>
      </c>
      <c r="I38" s="11" t="s">
        <v>90</v>
      </c>
      <c r="J38" s="19">
        <v>44713</v>
      </c>
      <c r="K38" s="19">
        <v>44714</v>
      </c>
      <c r="L38" s="24" t="s">
        <v>9889</v>
      </c>
      <c r="M38" s="84" t="e">
        <f>VLOOKUP(L38,'CIE-10 PARA RIPS'!A37:B12611,3,0)</f>
        <v>#REF!</v>
      </c>
    </row>
    <row r="39" spans="1:13" x14ac:dyDescent="0.25">
      <c r="A39" s="83">
        <v>37</v>
      </c>
      <c r="B39" s="59" t="s">
        <v>25674</v>
      </c>
      <c r="C39" s="11" t="s">
        <v>25675</v>
      </c>
      <c r="D39" s="24"/>
      <c r="E39" s="24" t="s">
        <v>20</v>
      </c>
      <c r="F39" s="13">
        <v>1</v>
      </c>
      <c r="G39" s="13" t="s">
        <v>5</v>
      </c>
      <c r="H39" s="9" t="s">
        <v>25630</v>
      </c>
      <c r="I39" s="11" t="s">
        <v>12826</v>
      </c>
      <c r="J39" s="19">
        <v>44716</v>
      </c>
      <c r="K39" s="19">
        <v>44716</v>
      </c>
      <c r="L39" s="24" t="s">
        <v>5606</v>
      </c>
      <c r="M39" s="84" t="e">
        <f>VLOOKUP(L39,'CIE-10 PARA RIPS'!A38:B12612,3,0)</f>
        <v>#REF!</v>
      </c>
    </row>
    <row r="40" spans="1:13" x14ac:dyDescent="0.25">
      <c r="A40" s="83">
        <v>38</v>
      </c>
      <c r="B40" s="59" t="s">
        <v>25676</v>
      </c>
      <c r="C40" s="11" t="s">
        <v>25677</v>
      </c>
      <c r="D40" s="24"/>
      <c r="E40" s="24" t="s">
        <v>20</v>
      </c>
      <c r="F40" s="13">
        <v>2</v>
      </c>
      <c r="G40" s="13" t="s">
        <v>5</v>
      </c>
      <c r="H40" s="9" t="s">
        <v>25630</v>
      </c>
      <c r="I40" s="11" t="s">
        <v>90</v>
      </c>
      <c r="J40" s="19">
        <v>44717</v>
      </c>
      <c r="K40" s="19">
        <v>44718</v>
      </c>
      <c r="L40" s="24" t="s">
        <v>7304</v>
      </c>
      <c r="M40" s="84" t="e">
        <f>VLOOKUP(L40,'CIE-10 PARA RIPS'!A39:B12613,3,0)</f>
        <v>#REF!</v>
      </c>
    </row>
    <row r="41" spans="1:13" x14ac:dyDescent="0.25">
      <c r="A41" s="83">
        <v>39</v>
      </c>
      <c r="B41" s="59" t="s">
        <v>25678</v>
      </c>
      <c r="C41" s="11" t="s">
        <v>25679</v>
      </c>
      <c r="D41" s="24"/>
      <c r="E41" s="24" t="s">
        <v>20</v>
      </c>
      <c r="F41" s="13">
        <v>5</v>
      </c>
      <c r="G41" s="13" t="s">
        <v>5</v>
      </c>
      <c r="H41" s="9" t="s">
        <v>25630</v>
      </c>
      <c r="I41" s="11" t="s">
        <v>12826</v>
      </c>
      <c r="J41" s="19">
        <v>44717</v>
      </c>
      <c r="K41" s="19">
        <v>44721</v>
      </c>
      <c r="L41" s="24" t="s">
        <v>88</v>
      </c>
      <c r="M41" s="84" t="e">
        <f>VLOOKUP(L41,'CIE-10 PARA RIPS'!A40:B12614,3,0)</f>
        <v>#REF!</v>
      </c>
    </row>
    <row r="42" spans="1:13" x14ac:dyDescent="0.25">
      <c r="A42" s="83">
        <v>40</v>
      </c>
      <c r="B42" s="59" t="s">
        <v>25655</v>
      </c>
      <c r="C42" s="11" t="s">
        <v>25656</v>
      </c>
      <c r="D42" s="24"/>
      <c r="E42" s="24" t="s">
        <v>20</v>
      </c>
      <c r="F42" s="13">
        <v>5</v>
      </c>
      <c r="G42" s="13" t="s">
        <v>5</v>
      </c>
      <c r="H42" s="13" t="s">
        <v>25680</v>
      </c>
      <c r="I42" s="11" t="s">
        <v>62</v>
      </c>
      <c r="J42" s="19">
        <v>44719</v>
      </c>
      <c r="K42" s="19">
        <v>44723</v>
      </c>
      <c r="L42" s="24" t="s">
        <v>8849</v>
      </c>
      <c r="M42" s="84" t="e">
        <f>VLOOKUP(L42,'CIE-10 PARA RIPS'!A41:B12615,3,0)</f>
        <v>#REF!</v>
      </c>
    </row>
    <row r="43" spans="1:13" x14ac:dyDescent="0.25">
      <c r="A43" s="83">
        <v>41</v>
      </c>
      <c r="B43" s="59" t="s">
        <v>25681</v>
      </c>
      <c r="C43" s="11" t="s">
        <v>25682</v>
      </c>
      <c r="D43" s="24"/>
      <c r="E43" s="24" t="s">
        <v>20</v>
      </c>
      <c r="F43" s="13">
        <v>2</v>
      </c>
      <c r="G43" s="13" t="s">
        <v>5</v>
      </c>
      <c r="H43" s="9" t="s">
        <v>25630</v>
      </c>
      <c r="I43" s="11" t="s">
        <v>62</v>
      </c>
      <c r="J43" s="19">
        <v>44712</v>
      </c>
      <c r="K43" s="19">
        <v>44713</v>
      </c>
      <c r="L43" s="24" t="s">
        <v>60</v>
      </c>
      <c r="M43" s="84" t="e">
        <f>VLOOKUP(L43,'CIE-10 PARA RIPS'!A42:B12616,3,0)</f>
        <v>#REF!</v>
      </c>
    </row>
    <row r="44" spans="1:13" x14ac:dyDescent="0.25">
      <c r="A44" s="83">
        <v>42</v>
      </c>
      <c r="B44" s="59" t="s">
        <v>25683</v>
      </c>
      <c r="C44" s="11" t="s">
        <v>12744</v>
      </c>
      <c r="D44" s="24"/>
      <c r="E44" s="24" t="s">
        <v>20</v>
      </c>
      <c r="F44" s="13">
        <v>2</v>
      </c>
      <c r="G44" s="13" t="s">
        <v>5</v>
      </c>
      <c r="H44" s="9" t="s">
        <v>25630</v>
      </c>
      <c r="I44" s="11" t="s">
        <v>12489</v>
      </c>
      <c r="J44" s="19">
        <v>44721</v>
      </c>
      <c r="K44" s="19">
        <v>44722</v>
      </c>
      <c r="L44" s="24" t="s">
        <v>8939</v>
      </c>
      <c r="M44" s="84" t="e">
        <f>VLOOKUP(L44,'CIE-10 PARA RIPS'!A43:B12617,3,0)</f>
        <v>#REF!</v>
      </c>
    </row>
    <row r="45" spans="1:13" x14ac:dyDescent="0.25">
      <c r="A45" s="83">
        <v>43</v>
      </c>
      <c r="B45" s="59" t="s">
        <v>25684</v>
      </c>
      <c r="C45" s="11" t="s">
        <v>25685</v>
      </c>
      <c r="D45" s="24"/>
      <c r="E45" s="24" t="s">
        <v>36</v>
      </c>
      <c r="F45" s="13">
        <v>2</v>
      </c>
      <c r="G45" s="13" t="s">
        <v>5</v>
      </c>
      <c r="H45" s="9" t="s">
        <v>25630</v>
      </c>
      <c r="I45" s="11" t="s">
        <v>12458</v>
      </c>
      <c r="J45" s="19">
        <v>44707</v>
      </c>
      <c r="K45" s="19">
        <v>44708</v>
      </c>
      <c r="L45" s="24" t="s">
        <v>9354</v>
      </c>
      <c r="M45" s="84" t="e">
        <f>VLOOKUP(L45,'CIE-10 PARA RIPS'!A44:B12618,3,0)</f>
        <v>#REF!</v>
      </c>
    </row>
    <row r="46" spans="1:13" x14ac:dyDescent="0.25">
      <c r="A46" s="83">
        <v>44</v>
      </c>
      <c r="B46" s="59" t="s">
        <v>25686</v>
      </c>
      <c r="C46" s="11" t="s">
        <v>25687</v>
      </c>
      <c r="D46" s="24"/>
      <c r="E46" s="24" t="s">
        <v>20</v>
      </c>
      <c r="F46" s="13">
        <v>1</v>
      </c>
      <c r="G46" s="13" t="s">
        <v>5</v>
      </c>
      <c r="H46" s="9" t="s">
        <v>25630</v>
      </c>
      <c r="I46" s="11" t="s">
        <v>12531</v>
      </c>
      <c r="J46" s="19">
        <v>44722</v>
      </c>
      <c r="K46" s="19">
        <v>44722</v>
      </c>
      <c r="L46" s="24" t="s">
        <v>8939</v>
      </c>
      <c r="M46" s="84" t="e">
        <f>VLOOKUP(L46,'CIE-10 PARA RIPS'!A45:B12619,3,0)</f>
        <v>#REF!</v>
      </c>
    </row>
    <row r="47" spans="1:13" x14ac:dyDescent="0.25">
      <c r="A47" s="83">
        <v>45</v>
      </c>
      <c r="B47" s="59" t="s">
        <v>25681</v>
      </c>
      <c r="C47" s="11" t="s">
        <v>25682</v>
      </c>
      <c r="D47" s="24"/>
      <c r="E47" s="24" t="s">
        <v>20</v>
      </c>
      <c r="F47" s="13">
        <v>3</v>
      </c>
      <c r="G47" s="13" t="s">
        <v>5</v>
      </c>
      <c r="H47" s="9" t="s">
        <v>25630</v>
      </c>
      <c r="I47" s="11" t="s">
        <v>62</v>
      </c>
      <c r="J47" s="19">
        <v>44724</v>
      </c>
      <c r="K47" s="19">
        <v>44724</v>
      </c>
      <c r="L47" s="24" t="s">
        <v>12819</v>
      </c>
      <c r="M47" s="84" t="e">
        <f>VLOOKUP(L47,'CIE-10 PARA RIPS'!A46:B12620,3,0)</f>
        <v>#REF!</v>
      </c>
    </row>
    <row r="48" spans="1:13" x14ac:dyDescent="0.25">
      <c r="A48" s="83">
        <v>46</v>
      </c>
      <c r="B48" s="59" t="s">
        <v>25681</v>
      </c>
      <c r="C48" s="11" t="s">
        <v>25682</v>
      </c>
      <c r="D48" s="24"/>
      <c r="E48" s="24" t="s">
        <v>20</v>
      </c>
      <c r="F48" s="13">
        <v>3</v>
      </c>
      <c r="G48" s="13" t="s">
        <v>5</v>
      </c>
      <c r="H48" s="9" t="s">
        <v>25630</v>
      </c>
      <c r="I48" s="11" t="s">
        <v>62</v>
      </c>
      <c r="J48" s="19">
        <v>44727</v>
      </c>
      <c r="K48" s="19">
        <v>44729</v>
      </c>
      <c r="L48" s="24" t="s">
        <v>12827</v>
      </c>
      <c r="M48" s="84" t="e">
        <f>VLOOKUP(L48,'CIE-10 PARA RIPS'!A47:B12621,3,0)</f>
        <v>#REF!</v>
      </c>
    </row>
    <row r="49" spans="1:13" x14ac:dyDescent="0.25">
      <c r="A49" s="83">
        <v>47</v>
      </c>
      <c r="B49" s="59" t="s">
        <v>12535</v>
      </c>
      <c r="C49" s="11" t="s">
        <v>25688</v>
      </c>
      <c r="D49" s="24"/>
      <c r="E49" s="24" t="s">
        <v>20</v>
      </c>
      <c r="F49" s="13">
        <v>1</v>
      </c>
      <c r="G49" s="13" t="s">
        <v>5</v>
      </c>
      <c r="H49" s="9" t="s">
        <v>25630</v>
      </c>
      <c r="I49" s="11" t="s">
        <v>62</v>
      </c>
      <c r="J49" s="19">
        <v>44728</v>
      </c>
      <c r="K49" s="19">
        <v>44728</v>
      </c>
      <c r="L49" s="24" t="s">
        <v>8681</v>
      </c>
      <c r="M49" s="84" t="e">
        <f>VLOOKUP(L49,'CIE-10 PARA RIPS'!A48:B12622,3,0)</f>
        <v>#REF!</v>
      </c>
    </row>
    <row r="50" spans="1:13" x14ac:dyDescent="0.25">
      <c r="A50" s="83">
        <v>48</v>
      </c>
      <c r="B50" s="59" t="s">
        <v>25689</v>
      </c>
      <c r="C50" s="11" t="s">
        <v>25690</v>
      </c>
      <c r="D50" s="24"/>
      <c r="E50" s="24" t="s">
        <v>20</v>
      </c>
      <c r="F50" s="13">
        <v>10</v>
      </c>
      <c r="G50" s="13" t="s">
        <v>5</v>
      </c>
      <c r="H50" s="9" t="s">
        <v>25630</v>
      </c>
      <c r="I50" s="11" t="s">
        <v>12826</v>
      </c>
      <c r="J50" s="19">
        <v>44726</v>
      </c>
      <c r="K50" s="19">
        <v>44735</v>
      </c>
      <c r="L50" s="24" t="s">
        <v>4937</v>
      </c>
      <c r="M50" s="84" t="e">
        <f>VLOOKUP(L50,'CIE-10 PARA RIPS'!A49:B12623,3,0)</f>
        <v>#REF!</v>
      </c>
    </row>
    <row r="51" spans="1:13" x14ac:dyDescent="0.25">
      <c r="A51" s="83">
        <v>49</v>
      </c>
      <c r="B51" s="59" t="s">
        <v>25658</v>
      </c>
      <c r="C51" s="11" t="s">
        <v>12744</v>
      </c>
      <c r="D51" s="24"/>
      <c r="E51" s="24" t="s">
        <v>20</v>
      </c>
      <c r="F51" s="13">
        <v>5</v>
      </c>
      <c r="G51" s="13" t="s">
        <v>5</v>
      </c>
      <c r="H51" s="9" t="s">
        <v>25630</v>
      </c>
      <c r="I51" s="11" t="s">
        <v>12489</v>
      </c>
      <c r="J51" s="19">
        <v>44727</v>
      </c>
      <c r="K51" s="19">
        <v>44731</v>
      </c>
      <c r="L51" s="24" t="s">
        <v>65</v>
      </c>
      <c r="M51" s="84" t="e">
        <f>VLOOKUP(L51,'CIE-10 PARA RIPS'!A50:B12624,3,0)</f>
        <v>#REF!</v>
      </c>
    </row>
    <row r="52" spans="1:13" x14ac:dyDescent="0.25">
      <c r="A52" s="83">
        <v>50</v>
      </c>
      <c r="B52" s="59" t="s">
        <v>12462</v>
      </c>
      <c r="C52" s="11" t="s">
        <v>12739</v>
      </c>
      <c r="D52" s="24"/>
      <c r="E52" s="24" t="s">
        <v>20</v>
      </c>
      <c r="F52" s="13">
        <v>1</v>
      </c>
      <c r="G52" s="13" t="s">
        <v>5</v>
      </c>
      <c r="H52" s="9" t="s">
        <v>25630</v>
      </c>
      <c r="I52" s="11" t="s">
        <v>62</v>
      </c>
      <c r="J52" s="19">
        <v>44732</v>
      </c>
      <c r="K52" s="19">
        <v>44732</v>
      </c>
      <c r="L52" s="24" t="s">
        <v>73</v>
      </c>
      <c r="M52" s="84" t="e">
        <f>VLOOKUP(L52,'CIE-10 PARA RIPS'!A51:B12625,3,0)</f>
        <v>#REF!</v>
      </c>
    </row>
    <row r="53" spans="1:13" x14ac:dyDescent="0.25">
      <c r="A53" s="83">
        <v>51</v>
      </c>
      <c r="B53" s="59" t="s">
        <v>25691</v>
      </c>
      <c r="C53" s="11" t="s">
        <v>25692</v>
      </c>
      <c r="D53" s="24"/>
      <c r="E53" s="24" t="s">
        <v>20</v>
      </c>
      <c r="F53" s="13">
        <v>2</v>
      </c>
      <c r="G53" s="13" t="s">
        <v>5</v>
      </c>
      <c r="H53" s="9" t="s">
        <v>25630</v>
      </c>
      <c r="I53" s="11" t="s">
        <v>62</v>
      </c>
      <c r="J53" s="19">
        <v>44734</v>
      </c>
      <c r="K53" s="19">
        <v>44735</v>
      </c>
      <c r="L53" s="24" t="s">
        <v>8200</v>
      </c>
      <c r="M53" s="84" t="e">
        <f>VLOOKUP(L53,'CIE-10 PARA RIPS'!A52:B12626,3,0)</f>
        <v>#REF!</v>
      </c>
    </row>
    <row r="54" spans="1:13" x14ac:dyDescent="0.25">
      <c r="A54" s="83">
        <v>52</v>
      </c>
      <c r="B54" s="59" t="s">
        <v>25693</v>
      </c>
      <c r="C54" s="11" t="s">
        <v>25694</v>
      </c>
      <c r="D54" s="24"/>
      <c r="E54" s="24" t="s">
        <v>20</v>
      </c>
      <c r="F54" s="13">
        <v>2</v>
      </c>
      <c r="G54" s="13" t="s">
        <v>5</v>
      </c>
      <c r="H54" s="13" t="s">
        <v>25680</v>
      </c>
      <c r="I54" s="11" t="s">
        <v>12434</v>
      </c>
      <c r="J54" s="19">
        <v>44735</v>
      </c>
      <c r="K54" s="19">
        <v>44736</v>
      </c>
      <c r="L54" s="24" t="s">
        <v>93</v>
      </c>
      <c r="M54" s="84" t="e">
        <f>VLOOKUP(L54,'CIE-10 PARA RIPS'!A53:B12627,3,0)</f>
        <v>#REF!</v>
      </c>
    </row>
    <row r="55" spans="1:13" x14ac:dyDescent="0.25">
      <c r="A55" s="83">
        <v>53</v>
      </c>
      <c r="B55" s="59" t="s">
        <v>25695</v>
      </c>
      <c r="C55" s="11" t="s">
        <v>25696</v>
      </c>
      <c r="D55" s="24"/>
      <c r="E55" s="24" t="s">
        <v>20</v>
      </c>
      <c r="F55" s="13">
        <v>3</v>
      </c>
      <c r="G55" s="13" t="s">
        <v>5</v>
      </c>
      <c r="H55" s="13" t="s">
        <v>25680</v>
      </c>
      <c r="I55" s="11" t="s">
        <v>12489</v>
      </c>
      <c r="J55" s="19">
        <v>44735</v>
      </c>
      <c r="K55" s="19">
        <v>44737</v>
      </c>
      <c r="L55" s="24" t="s">
        <v>7682</v>
      </c>
      <c r="M55" s="84" t="e">
        <f>VLOOKUP(L55,'CIE-10 PARA RIPS'!A54:B12628,3,0)</f>
        <v>#REF!</v>
      </c>
    </row>
    <row r="56" spans="1:13" x14ac:dyDescent="0.25">
      <c r="A56" s="83">
        <v>54</v>
      </c>
      <c r="B56" s="59" t="s">
        <v>12632</v>
      </c>
      <c r="C56" s="11" t="s">
        <v>12738</v>
      </c>
      <c r="D56" s="24"/>
      <c r="E56" s="24" t="s">
        <v>20</v>
      </c>
      <c r="F56" s="13">
        <v>2</v>
      </c>
      <c r="G56" s="13" t="s">
        <v>5</v>
      </c>
      <c r="H56" s="9" t="s">
        <v>25630</v>
      </c>
      <c r="I56" s="11" t="s">
        <v>12434</v>
      </c>
      <c r="J56" s="19">
        <v>44736</v>
      </c>
      <c r="K56" s="19">
        <v>44737</v>
      </c>
      <c r="L56" s="24" t="s">
        <v>8926</v>
      </c>
      <c r="M56" s="84" t="e">
        <f>VLOOKUP(L56,'CIE-10 PARA RIPS'!A55:B12629,3,0)</f>
        <v>#REF!</v>
      </c>
    </row>
    <row r="57" spans="1:13" x14ac:dyDescent="0.25">
      <c r="A57" s="83">
        <v>55</v>
      </c>
      <c r="B57" s="59" t="s">
        <v>25697</v>
      </c>
      <c r="C57" s="11" t="s">
        <v>25698</v>
      </c>
      <c r="D57" s="24"/>
      <c r="E57" s="24" t="s">
        <v>23</v>
      </c>
      <c r="F57" s="13">
        <v>1</v>
      </c>
      <c r="G57" s="13" t="s">
        <v>5</v>
      </c>
      <c r="H57" s="9" t="s">
        <v>25630</v>
      </c>
      <c r="I57" s="11" t="s">
        <v>12434</v>
      </c>
      <c r="J57" s="19">
        <v>44748</v>
      </c>
      <c r="K57" s="19">
        <v>44748</v>
      </c>
      <c r="L57" s="24" t="s">
        <v>8939</v>
      </c>
      <c r="M57" s="84" t="e">
        <f>VLOOKUP(L57,'CIE-10 PARA RIPS'!A56:B12630,3,0)</f>
        <v>#REF!</v>
      </c>
    </row>
    <row r="58" spans="1:13" x14ac:dyDescent="0.25">
      <c r="A58" s="83">
        <v>56</v>
      </c>
      <c r="B58" s="59" t="s">
        <v>25699</v>
      </c>
      <c r="C58" s="11" t="s">
        <v>25700</v>
      </c>
      <c r="D58" s="24"/>
      <c r="E58" s="24" t="s">
        <v>23</v>
      </c>
      <c r="F58" s="13">
        <v>2</v>
      </c>
      <c r="G58" s="13" t="s">
        <v>5</v>
      </c>
      <c r="H58" s="9" t="s">
        <v>25630</v>
      </c>
      <c r="I58" s="11" t="s">
        <v>90</v>
      </c>
      <c r="J58" s="19">
        <v>44749</v>
      </c>
      <c r="K58" s="19">
        <v>44750</v>
      </c>
      <c r="L58" s="24" t="s">
        <v>9883</v>
      </c>
      <c r="M58" s="84" t="e">
        <f>VLOOKUP(L58,'CIE-10 PARA RIPS'!A57:B12631,3,0)</f>
        <v>#REF!</v>
      </c>
    </row>
    <row r="59" spans="1:13" x14ac:dyDescent="0.25">
      <c r="A59" s="83">
        <v>57</v>
      </c>
      <c r="B59" s="59" t="s">
        <v>25701</v>
      </c>
      <c r="C59" s="11" t="s">
        <v>25702</v>
      </c>
      <c r="D59" s="24"/>
      <c r="E59" s="24" t="s">
        <v>23</v>
      </c>
      <c r="F59" s="13">
        <v>2</v>
      </c>
      <c r="G59" s="13" t="s">
        <v>5</v>
      </c>
      <c r="H59" s="9" t="s">
        <v>25630</v>
      </c>
      <c r="I59" s="11" t="s">
        <v>62</v>
      </c>
      <c r="J59" s="19">
        <v>44754</v>
      </c>
      <c r="K59" s="19">
        <v>44755</v>
      </c>
      <c r="L59" s="24" t="s">
        <v>60</v>
      </c>
      <c r="M59" s="84" t="e">
        <f>VLOOKUP(L59,'CIE-10 PARA RIPS'!A58:B12632,3,0)</f>
        <v>#REF!</v>
      </c>
    </row>
    <row r="60" spans="1:13" x14ac:dyDescent="0.25">
      <c r="A60" s="83">
        <v>58</v>
      </c>
      <c r="B60" s="59" t="s">
        <v>25707</v>
      </c>
      <c r="C60" s="11" t="s">
        <v>25708</v>
      </c>
      <c r="D60" s="24"/>
      <c r="E60" s="24" t="s">
        <v>23</v>
      </c>
      <c r="F60" s="13">
        <v>3</v>
      </c>
      <c r="G60" s="13" t="s">
        <v>5</v>
      </c>
      <c r="H60" s="13" t="s">
        <v>25630</v>
      </c>
      <c r="I60" s="11" t="s">
        <v>12826</v>
      </c>
      <c r="J60" s="19">
        <v>44769</v>
      </c>
      <c r="K60" s="19">
        <v>44771</v>
      </c>
      <c r="L60" s="24" t="s">
        <v>4775</v>
      </c>
      <c r="M60" s="84" t="e">
        <f>VLOOKUP(L60,'CIE-10 PARA RIPS'!A58:B12632,3,0)</f>
        <v>#REF!</v>
      </c>
    </row>
    <row r="61" spans="1:13" x14ac:dyDescent="0.25">
      <c r="A61" s="83">
        <v>59</v>
      </c>
      <c r="B61" s="59" t="s">
        <v>25709</v>
      </c>
      <c r="C61" s="11" t="s">
        <v>25710</v>
      </c>
      <c r="D61" s="24"/>
      <c r="E61" s="24" t="s">
        <v>23</v>
      </c>
      <c r="F61" s="13">
        <v>2</v>
      </c>
      <c r="G61" s="13" t="s">
        <v>5</v>
      </c>
      <c r="H61" s="13" t="s">
        <v>25630</v>
      </c>
      <c r="I61" s="11" t="s">
        <v>12826</v>
      </c>
      <c r="J61" s="19">
        <v>44768</v>
      </c>
      <c r="K61" s="19">
        <v>44769</v>
      </c>
      <c r="L61" s="24" t="s">
        <v>88</v>
      </c>
      <c r="M61" s="84" t="e">
        <f>VLOOKUP(L61,'CIE-10 PARA RIPS'!A59:B12633,3,0)</f>
        <v>#REF!</v>
      </c>
    </row>
    <row r="62" spans="1:13" x14ac:dyDescent="0.25">
      <c r="A62" s="83">
        <v>60</v>
      </c>
      <c r="B62" s="59" t="s">
        <v>25711</v>
      </c>
      <c r="C62" s="11" t="s">
        <v>12709</v>
      </c>
      <c r="D62" s="24"/>
      <c r="E62" s="24" t="s">
        <v>26</v>
      </c>
      <c r="F62" s="13">
        <v>6</v>
      </c>
      <c r="G62" s="13" t="s">
        <v>94</v>
      </c>
      <c r="H62" s="13" t="s">
        <v>25680</v>
      </c>
      <c r="I62" s="11" t="s">
        <v>96</v>
      </c>
      <c r="J62" s="19">
        <v>44771</v>
      </c>
      <c r="K62" s="19">
        <v>44776</v>
      </c>
      <c r="L62" s="24" t="s">
        <v>93</v>
      </c>
      <c r="M62" s="84" t="e">
        <f>VLOOKUP(L62,'CIE-10 PARA RIPS'!A60:B12634,3,0)</f>
        <v>#REF!</v>
      </c>
    </row>
    <row r="63" spans="1:13" x14ac:dyDescent="0.25">
      <c r="A63" s="83">
        <v>61</v>
      </c>
      <c r="B63" s="59" t="s">
        <v>25699</v>
      </c>
      <c r="C63" s="11" t="s">
        <v>25700</v>
      </c>
      <c r="D63" s="24"/>
      <c r="E63" s="24" t="s">
        <v>26</v>
      </c>
      <c r="F63" s="13">
        <v>7</v>
      </c>
      <c r="G63" s="13" t="s">
        <v>5</v>
      </c>
      <c r="H63" s="13" t="s">
        <v>25630</v>
      </c>
      <c r="I63" s="11" t="s">
        <v>90</v>
      </c>
      <c r="J63" s="19">
        <v>44775</v>
      </c>
      <c r="K63" s="19">
        <v>44781</v>
      </c>
      <c r="L63" s="24" t="s">
        <v>70</v>
      </c>
      <c r="M63" s="84" t="e">
        <f>VLOOKUP(L63,'CIE-10 PARA RIPS'!A61:B12635,3,0)</f>
        <v>#REF!</v>
      </c>
    </row>
    <row r="64" spans="1:13" x14ac:dyDescent="0.25">
      <c r="A64" s="83">
        <v>62</v>
      </c>
      <c r="B64" s="59" t="s">
        <v>25678</v>
      </c>
      <c r="C64" s="11" t="s">
        <v>25679</v>
      </c>
      <c r="D64" s="24"/>
      <c r="E64" s="24" t="s">
        <v>26</v>
      </c>
      <c r="F64" s="13">
        <v>2</v>
      </c>
      <c r="G64" s="13" t="s">
        <v>5</v>
      </c>
      <c r="H64" s="13" t="s">
        <v>25630</v>
      </c>
      <c r="I64" s="11" t="s">
        <v>12826</v>
      </c>
      <c r="J64" s="19">
        <v>44777</v>
      </c>
      <c r="K64" s="19">
        <v>44778</v>
      </c>
      <c r="L64" s="24" t="s">
        <v>12920</v>
      </c>
      <c r="M64" s="84" t="e">
        <f>VLOOKUP(L64,'CIE-10 PARA RIPS'!A62:B12636,3,0)</f>
        <v>#REF!</v>
      </c>
    </row>
    <row r="65" spans="1:13" x14ac:dyDescent="0.25">
      <c r="A65" s="83">
        <v>63</v>
      </c>
      <c r="B65" s="59" t="s">
        <v>25712</v>
      </c>
      <c r="C65" s="11" t="s">
        <v>25713</v>
      </c>
      <c r="D65" s="24"/>
      <c r="E65" s="24" t="s">
        <v>26</v>
      </c>
      <c r="F65" s="13">
        <v>3</v>
      </c>
      <c r="G65" s="13" t="s">
        <v>5</v>
      </c>
      <c r="H65" s="13" t="s">
        <v>25630</v>
      </c>
      <c r="I65" s="11" t="s">
        <v>12826</v>
      </c>
      <c r="J65" s="19">
        <v>44784</v>
      </c>
      <c r="K65" s="19">
        <v>44786</v>
      </c>
      <c r="L65" s="24" t="s">
        <v>8362</v>
      </c>
      <c r="M65" s="84" t="e">
        <f>VLOOKUP(L65,'CIE-10 PARA RIPS'!A63:B12637,3,0)</f>
        <v>#REF!</v>
      </c>
    </row>
    <row r="66" spans="1:13" x14ac:dyDescent="0.25">
      <c r="A66" s="83">
        <v>64</v>
      </c>
      <c r="B66" s="59" t="s">
        <v>25714</v>
      </c>
      <c r="C66" s="11" t="s">
        <v>25715</v>
      </c>
      <c r="D66" s="24"/>
      <c r="E66" s="24" t="s">
        <v>26</v>
      </c>
      <c r="F66" s="13">
        <v>3</v>
      </c>
      <c r="G66" s="13" t="s">
        <v>5</v>
      </c>
      <c r="H66" s="13" t="s">
        <v>25630</v>
      </c>
      <c r="I66" s="11" t="s">
        <v>12826</v>
      </c>
      <c r="J66" s="19">
        <v>44784</v>
      </c>
      <c r="K66" s="19">
        <v>44786</v>
      </c>
      <c r="L66" s="24" t="s">
        <v>7598</v>
      </c>
      <c r="M66" s="84" t="e">
        <f>VLOOKUP(L66,'CIE-10 PARA RIPS'!A64:B12638,3,0)</f>
        <v>#REF!</v>
      </c>
    </row>
    <row r="67" spans="1:13" x14ac:dyDescent="0.25">
      <c r="A67" s="83">
        <v>65</v>
      </c>
      <c r="B67" s="59" t="s">
        <v>25716</v>
      </c>
      <c r="C67" s="11" t="s">
        <v>25717</v>
      </c>
      <c r="D67" s="24"/>
      <c r="E67" s="24" t="s">
        <v>26</v>
      </c>
      <c r="F67" s="13">
        <v>4</v>
      </c>
      <c r="G67" s="13" t="s">
        <v>5</v>
      </c>
      <c r="H67" s="13" t="s">
        <v>25630</v>
      </c>
      <c r="I67" s="11" t="s">
        <v>12434</v>
      </c>
      <c r="J67" s="19">
        <v>44782</v>
      </c>
      <c r="K67" s="19">
        <v>44785</v>
      </c>
      <c r="L67" s="24" t="s">
        <v>7601</v>
      </c>
      <c r="M67" s="84" t="e">
        <f>VLOOKUP(L67,'CIE-10 PARA RIPS'!A66:B12639,3,0)</f>
        <v>#REF!</v>
      </c>
    </row>
    <row r="68" spans="1:13" x14ac:dyDescent="0.25">
      <c r="A68" s="93">
        <v>66</v>
      </c>
      <c r="B68" s="125" t="s">
        <v>25718</v>
      </c>
      <c r="C68" s="112" t="s">
        <v>25719</v>
      </c>
      <c r="D68" s="111"/>
      <c r="E68" s="111" t="s">
        <v>26</v>
      </c>
      <c r="F68" s="113">
        <v>2</v>
      </c>
      <c r="G68" s="113" t="s">
        <v>5</v>
      </c>
      <c r="H68" s="113" t="s">
        <v>25630</v>
      </c>
      <c r="I68" s="112" t="s">
        <v>62</v>
      </c>
      <c r="J68" s="114">
        <v>44799</v>
      </c>
      <c r="K68" s="114">
        <v>44800</v>
      </c>
      <c r="L68" s="111" t="s">
        <v>8200</v>
      </c>
      <c r="M68" s="126" t="e">
        <f>VLOOKUP(L68,'CIE-10 PARA RIPS'!A67:B12640,3,0)</f>
        <v>#REF!</v>
      </c>
    </row>
    <row r="69" spans="1:13" x14ac:dyDescent="0.25">
      <c r="A69" s="93">
        <v>67</v>
      </c>
      <c r="B69" s="125" t="s">
        <v>25681</v>
      </c>
      <c r="C69" s="112" t="s">
        <v>25682</v>
      </c>
      <c r="D69" s="111"/>
      <c r="E69" s="111" t="s">
        <v>26</v>
      </c>
      <c r="F69" s="113">
        <v>7</v>
      </c>
      <c r="G69" s="113" t="s">
        <v>5</v>
      </c>
      <c r="H69" s="113" t="s">
        <v>25630</v>
      </c>
      <c r="I69" s="112" t="s">
        <v>62</v>
      </c>
      <c r="J69" s="114">
        <v>44800</v>
      </c>
      <c r="K69" s="114">
        <v>44806</v>
      </c>
      <c r="L69" s="111" t="s">
        <v>6780</v>
      </c>
      <c r="M69" s="126" t="e">
        <f>VLOOKUP(L69,'CIE-10 PARA RIPS'!A68:B12641,3,0)</f>
        <v>#REF!</v>
      </c>
    </row>
    <row r="70" spans="1:13" x14ac:dyDescent="0.25">
      <c r="A70" s="93">
        <v>68</v>
      </c>
      <c r="B70" s="125" t="s">
        <v>25681</v>
      </c>
      <c r="C70" s="112" t="s">
        <v>25682</v>
      </c>
      <c r="D70" s="111"/>
      <c r="E70" s="111" t="s">
        <v>12435</v>
      </c>
      <c r="F70" s="113">
        <v>7</v>
      </c>
      <c r="G70" s="113" t="s">
        <v>5</v>
      </c>
      <c r="H70" s="113" t="s">
        <v>25630</v>
      </c>
      <c r="I70" s="112" t="s">
        <v>62</v>
      </c>
      <c r="J70" s="114">
        <v>44807</v>
      </c>
      <c r="K70" s="114">
        <v>44813</v>
      </c>
      <c r="L70" s="111" t="s">
        <v>6780</v>
      </c>
      <c r="M70" s="126" t="e">
        <f>VLOOKUP(L70,'CIE-10 PARA RIPS'!A69:B12642,3,0)</f>
        <v>#REF!</v>
      </c>
    </row>
    <row r="71" spans="1:13" x14ac:dyDescent="0.25">
      <c r="A71" s="93">
        <v>69</v>
      </c>
      <c r="B71" s="125" t="s">
        <v>25720</v>
      </c>
      <c r="C71" s="112" t="s">
        <v>25721</v>
      </c>
      <c r="D71" s="111"/>
      <c r="E71" s="111" t="s">
        <v>12435</v>
      </c>
      <c r="F71" s="113">
        <v>2</v>
      </c>
      <c r="G71" s="113" t="s">
        <v>5</v>
      </c>
      <c r="H71" s="113" t="s">
        <v>25630</v>
      </c>
      <c r="I71" s="112" t="s">
        <v>62</v>
      </c>
      <c r="J71" s="114">
        <v>44806</v>
      </c>
      <c r="K71" s="114">
        <v>44807</v>
      </c>
      <c r="L71" s="111" t="s">
        <v>7679</v>
      </c>
      <c r="M71" s="126" t="e">
        <f>VLOOKUP(L71,'CIE-10 PARA RIPS'!A70:B12643,3,0)</f>
        <v>#REF!</v>
      </c>
    </row>
    <row r="72" spans="1:13" x14ac:dyDescent="0.25">
      <c r="A72" s="93">
        <v>70</v>
      </c>
      <c r="B72" s="125" t="s">
        <v>12464</v>
      </c>
      <c r="C72" s="112" t="s">
        <v>25722</v>
      </c>
      <c r="D72" s="111"/>
      <c r="E72" s="111" t="s">
        <v>12435</v>
      </c>
      <c r="F72" s="113">
        <v>22</v>
      </c>
      <c r="G72" s="113" t="s">
        <v>5</v>
      </c>
      <c r="H72" s="113" t="s">
        <v>25630</v>
      </c>
      <c r="I72" s="112" t="s">
        <v>12826</v>
      </c>
      <c r="J72" s="114">
        <v>44808</v>
      </c>
      <c r="K72" s="114">
        <v>44829</v>
      </c>
      <c r="L72" s="111" t="s">
        <v>4822</v>
      </c>
      <c r="M72" s="126" t="e">
        <f>VLOOKUP(L72,'CIE-10 PARA RIPS'!A71:B12644,3,0)</f>
        <v>#REF!</v>
      </c>
    </row>
    <row r="73" spans="1:13" x14ac:dyDescent="0.25">
      <c r="A73" s="93">
        <v>71</v>
      </c>
      <c r="B73" s="125" t="s">
        <v>12562</v>
      </c>
      <c r="C73" s="112" t="s">
        <v>25723</v>
      </c>
      <c r="D73" s="111"/>
      <c r="E73" s="111" t="s">
        <v>12435</v>
      </c>
      <c r="F73" s="113">
        <v>2</v>
      </c>
      <c r="G73" s="113" t="s">
        <v>5</v>
      </c>
      <c r="H73" s="113" t="s">
        <v>25630</v>
      </c>
      <c r="I73" s="112" t="s">
        <v>12434</v>
      </c>
      <c r="J73" s="114">
        <v>44813</v>
      </c>
      <c r="K73" s="114">
        <v>44814</v>
      </c>
      <c r="L73" s="111" t="s">
        <v>9900</v>
      </c>
      <c r="M73" s="126" t="e">
        <f>VLOOKUP(L73,'CIE-10 PARA RIPS'!A72:B12645,3,0)</f>
        <v>#REF!</v>
      </c>
    </row>
    <row r="74" spans="1:13" x14ac:dyDescent="0.25">
      <c r="A74" s="93">
        <v>72</v>
      </c>
      <c r="B74" s="125" t="s">
        <v>25724</v>
      </c>
      <c r="C74" s="112" t="s">
        <v>25725</v>
      </c>
      <c r="D74" s="111"/>
      <c r="E74" s="111" t="s">
        <v>12435</v>
      </c>
      <c r="F74" s="113">
        <v>2</v>
      </c>
      <c r="G74" s="113" t="s">
        <v>5</v>
      </c>
      <c r="H74" s="113" t="s">
        <v>25630</v>
      </c>
      <c r="I74" s="112" t="s">
        <v>12458</v>
      </c>
      <c r="J74" s="114">
        <v>44810</v>
      </c>
      <c r="K74" s="114">
        <v>44811</v>
      </c>
      <c r="L74" s="111" t="s">
        <v>88</v>
      </c>
      <c r="M74" s="126" t="e">
        <f>VLOOKUP(L74,'CIE-10 PARA RIPS'!A73:B12646,3,0)</f>
        <v>#REF!</v>
      </c>
    </row>
    <row r="75" spans="1:13" x14ac:dyDescent="0.25">
      <c r="A75" s="93">
        <v>73</v>
      </c>
      <c r="B75" s="125" t="s">
        <v>25726</v>
      </c>
      <c r="C75" s="112" t="s">
        <v>12723</v>
      </c>
      <c r="D75" s="111"/>
      <c r="E75" s="111" t="s">
        <v>12435</v>
      </c>
      <c r="F75" s="113">
        <v>3</v>
      </c>
      <c r="G75" s="113" t="s">
        <v>5</v>
      </c>
      <c r="H75" s="113" t="s">
        <v>25630</v>
      </c>
      <c r="I75" s="112"/>
      <c r="J75" s="114">
        <v>44809</v>
      </c>
      <c r="K75" s="114">
        <v>44811</v>
      </c>
      <c r="L75" s="111" t="s">
        <v>5482</v>
      </c>
      <c r="M75" s="126" t="e">
        <f>VLOOKUP(L75,'CIE-10 PARA RIPS'!A74:B12647,3,0)</f>
        <v>#REF!</v>
      </c>
    </row>
    <row r="76" spans="1:13" x14ac:dyDescent="0.25">
      <c r="A76" s="93">
        <v>74</v>
      </c>
      <c r="B76" s="125" t="s">
        <v>25645</v>
      </c>
      <c r="C76" s="112" t="s">
        <v>25646</v>
      </c>
      <c r="D76" s="111"/>
      <c r="E76" s="111" t="s">
        <v>12435</v>
      </c>
      <c r="F76" s="113">
        <v>2</v>
      </c>
      <c r="G76" s="113" t="s">
        <v>5</v>
      </c>
      <c r="H76" s="113" t="s">
        <v>25630</v>
      </c>
      <c r="I76" s="112" t="s">
        <v>12458</v>
      </c>
      <c r="J76" s="114">
        <v>44806</v>
      </c>
      <c r="K76" s="114">
        <v>44807</v>
      </c>
      <c r="L76" s="111" t="s">
        <v>88</v>
      </c>
      <c r="M76" s="126" t="e">
        <f>VLOOKUP(L76,'CIE-10 PARA RIPS'!A75:B12648,3,0)</f>
        <v>#REF!</v>
      </c>
    </row>
    <row r="77" spans="1:13" x14ac:dyDescent="0.25">
      <c r="A77" s="93">
        <v>75</v>
      </c>
      <c r="B77" s="125" t="s">
        <v>25727</v>
      </c>
      <c r="C77" s="112" t="s">
        <v>12686</v>
      </c>
      <c r="D77" s="111"/>
      <c r="E77" s="111" t="s">
        <v>12435</v>
      </c>
      <c r="F77" s="113">
        <v>3</v>
      </c>
      <c r="G77" s="113" t="s">
        <v>5</v>
      </c>
      <c r="H77" s="113" t="s">
        <v>25630</v>
      </c>
      <c r="I77" s="112" t="s">
        <v>12826</v>
      </c>
      <c r="J77" s="114">
        <v>44805</v>
      </c>
      <c r="K77" s="114">
        <v>44809</v>
      </c>
      <c r="L77" s="111" t="s">
        <v>25728</v>
      </c>
      <c r="M77" s="126" t="e">
        <f>VLOOKUP(L77,'CIE-10 PARA RIPS'!A76:B12649,3,0)</f>
        <v>#N/A</v>
      </c>
    </row>
    <row r="78" spans="1:13" x14ac:dyDescent="0.25">
      <c r="A78" s="93">
        <v>76</v>
      </c>
      <c r="B78" s="125" t="s">
        <v>25727</v>
      </c>
      <c r="C78" s="112" t="s">
        <v>12686</v>
      </c>
      <c r="D78" s="111"/>
      <c r="E78" s="111" t="s">
        <v>12435</v>
      </c>
      <c r="F78" s="113">
        <v>6</v>
      </c>
      <c r="G78" s="113" t="s">
        <v>5</v>
      </c>
      <c r="H78" s="113" t="s">
        <v>25630</v>
      </c>
      <c r="I78" s="112" t="s">
        <v>12826</v>
      </c>
      <c r="J78" s="114">
        <v>44811</v>
      </c>
      <c r="K78" s="114">
        <v>44816</v>
      </c>
      <c r="L78" s="111" t="s">
        <v>25728</v>
      </c>
      <c r="M78" s="126" t="e">
        <f>VLOOKUP(L78,'CIE-10 PARA RIPS'!A77:B12650,3,0)</f>
        <v>#N/A</v>
      </c>
    </row>
    <row r="79" spans="1:13" x14ac:dyDescent="0.25">
      <c r="A79" s="93">
        <v>77</v>
      </c>
      <c r="B79" s="125" t="s">
        <v>25699</v>
      </c>
      <c r="C79" s="112" t="s">
        <v>25700</v>
      </c>
      <c r="D79" s="111"/>
      <c r="E79" s="111" t="s">
        <v>12435</v>
      </c>
      <c r="F79" s="113">
        <v>5</v>
      </c>
      <c r="G79" s="113" t="s">
        <v>5</v>
      </c>
      <c r="H79" s="113" t="s">
        <v>25630</v>
      </c>
      <c r="I79" s="112" t="s">
        <v>90</v>
      </c>
      <c r="J79" s="114">
        <v>44812</v>
      </c>
      <c r="K79" s="114">
        <v>44816</v>
      </c>
      <c r="L79" s="111" t="s">
        <v>70</v>
      </c>
      <c r="M79" s="126" t="e">
        <f>VLOOKUP(L79,'CIE-10 PARA RIPS'!A78:B12651,3,0)</f>
        <v>#REF!</v>
      </c>
    </row>
    <row r="80" spans="1:13" x14ac:dyDescent="0.25">
      <c r="A80" s="93">
        <v>78</v>
      </c>
      <c r="B80" s="125" t="s">
        <v>25699</v>
      </c>
      <c r="C80" s="112" t="s">
        <v>25700</v>
      </c>
      <c r="D80" s="111"/>
      <c r="E80" s="111" t="s">
        <v>12435</v>
      </c>
      <c r="F80" s="113">
        <v>15</v>
      </c>
      <c r="G80" s="113" t="s">
        <v>5</v>
      </c>
      <c r="H80" s="113" t="s">
        <v>25630</v>
      </c>
      <c r="I80" s="112" t="s">
        <v>90</v>
      </c>
      <c r="J80" s="114">
        <v>44816</v>
      </c>
      <c r="K80" s="114">
        <v>44830</v>
      </c>
      <c r="L80" s="111" t="s">
        <v>6968</v>
      </c>
      <c r="M80" s="126" t="e">
        <f>VLOOKUP(L80,'CIE-10 PARA RIPS'!A79:B12652,3,0)</f>
        <v>#REF!</v>
      </c>
    </row>
    <row r="81" spans="1:13" x14ac:dyDescent="0.25">
      <c r="A81" s="93">
        <v>79</v>
      </c>
      <c r="B81" s="125" t="s">
        <v>25681</v>
      </c>
      <c r="C81" s="112" t="s">
        <v>25682</v>
      </c>
      <c r="D81" s="111"/>
      <c r="E81" s="111" t="s">
        <v>12435</v>
      </c>
      <c r="F81" s="113">
        <v>1</v>
      </c>
      <c r="G81" s="113" t="s">
        <v>5</v>
      </c>
      <c r="H81" s="113" t="s">
        <v>25630</v>
      </c>
      <c r="I81" s="112" t="s">
        <v>62</v>
      </c>
      <c r="J81" s="114">
        <v>44817</v>
      </c>
      <c r="K81" s="114">
        <v>44817</v>
      </c>
      <c r="L81" s="111" t="s">
        <v>556</v>
      </c>
      <c r="M81" s="126" t="e">
        <f>VLOOKUP(L81,'CIE-10 PARA RIPS'!A80:B12653,3,0)</f>
        <v>#REF!</v>
      </c>
    </row>
    <row r="82" spans="1:13" x14ac:dyDescent="0.25">
      <c r="A82" s="93">
        <v>80</v>
      </c>
      <c r="B82" s="125" t="s">
        <v>25729</v>
      </c>
      <c r="C82" s="112" t="s">
        <v>25730</v>
      </c>
      <c r="D82" s="111"/>
      <c r="E82" s="111" t="s">
        <v>12435</v>
      </c>
      <c r="F82" s="113">
        <v>2</v>
      </c>
      <c r="G82" s="113" t="s">
        <v>5</v>
      </c>
      <c r="H82" s="113" t="s">
        <v>25630</v>
      </c>
      <c r="I82" s="112" t="s">
        <v>12531</v>
      </c>
      <c r="J82" s="114">
        <v>44823</v>
      </c>
      <c r="K82" s="114">
        <v>44824</v>
      </c>
      <c r="L82" s="111" t="s">
        <v>4648</v>
      </c>
      <c r="M82" s="126" t="e">
        <f>VLOOKUP(L82,'CIE-10 PARA RIPS'!A81:B12654,3,0)</f>
        <v>#REF!</v>
      </c>
    </row>
    <row r="83" spans="1:13" x14ac:dyDescent="0.25">
      <c r="A83" s="93">
        <v>81</v>
      </c>
      <c r="B83" s="125" t="s">
        <v>25639</v>
      </c>
      <c r="C83" s="112" t="s">
        <v>25640</v>
      </c>
      <c r="D83" s="111"/>
      <c r="E83" s="111" t="s">
        <v>12435</v>
      </c>
      <c r="F83" s="113">
        <v>2</v>
      </c>
      <c r="G83" s="113" t="s">
        <v>5</v>
      </c>
      <c r="H83" s="113" t="s">
        <v>25630</v>
      </c>
      <c r="I83" s="112" t="s">
        <v>12458</v>
      </c>
      <c r="J83" s="114">
        <v>44824</v>
      </c>
      <c r="K83" s="114">
        <v>44825</v>
      </c>
      <c r="L83" s="111" t="s">
        <v>111</v>
      </c>
      <c r="M83" s="126" t="e">
        <f>VLOOKUP(L83,'CIE-10 PARA RIPS'!A82:B12655,3,0)</f>
        <v>#REF!</v>
      </c>
    </row>
    <row r="84" spans="1:13" x14ac:dyDescent="0.25">
      <c r="A84" s="93">
        <v>82</v>
      </c>
      <c r="B84" s="125" t="s">
        <v>25655</v>
      </c>
      <c r="C84" s="112" t="s">
        <v>25656</v>
      </c>
      <c r="D84" s="111"/>
      <c r="E84" s="111" t="s">
        <v>12435</v>
      </c>
      <c r="F84" s="113">
        <v>15</v>
      </c>
      <c r="G84" s="113" t="s">
        <v>5</v>
      </c>
      <c r="H84" s="113" t="s">
        <v>25680</v>
      </c>
      <c r="I84" s="112" t="s">
        <v>94</v>
      </c>
      <c r="J84" s="114">
        <v>44825</v>
      </c>
      <c r="K84" s="114">
        <v>44839</v>
      </c>
      <c r="L84" s="111" t="s">
        <v>120</v>
      </c>
      <c r="M84" s="126" t="e">
        <f>VLOOKUP(L84,'CIE-10 PARA RIPS'!A83:B12656,3,0)</f>
        <v>#REF!</v>
      </c>
    </row>
    <row r="85" spans="1:13" x14ac:dyDescent="0.25">
      <c r="A85" s="93">
        <v>83</v>
      </c>
      <c r="B85" s="125" t="s">
        <v>25731</v>
      </c>
      <c r="C85" s="112" t="s">
        <v>25732</v>
      </c>
      <c r="D85" s="111"/>
      <c r="E85" s="111" t="s">
        <v>12435</v>
      </c>
      <c r="F85" s="113">
        <v>1</v>
      </c>
      <c r="G85" s="113" t="s">
        <v>5</v>
      </c>
      <c r="H85" s="113" t="s">
        <v>25630</v>
      </c>
      <c r="I85" s="112" t="s">
        <v>12826</v>
      </c>
      <c r="J85" s="114">
        <v>44828</v>
      </c>
      <c r="K85" s="114">
        <v>44828</v>
      </c>
      <c r="L85" s="111" t="s">
        <v>7737</v>
      </c>
      <c r="M85" s="126" t="e">
        <f>VLOOKUP(L85,'CIE-10 PARA RIPS'!A84:B12657,3,0)</f>
        <v>#REF!</v>
      </c>
    </row>
    <row r="86" spans="1:13" x14ac:dyDescent="0.25">
      <c r="A86" s="93">
        <v>84</v>
      </c>
      <c r="B86" s="125" t="s">
        <v>25681</v>
      </c>
      <c r="C86" s="112" t="s">
        <v>25682</v>
      </c>
      <c r="D86" s="111"/>
      <c r="E86" s="111" t="s">
        <v>12435</v>
      </c>
      <c r="F86" s="113">
        <v>126</v>
      </c>
      <c r="G86" s="113" t="s">
        <v>5</v>
      </c>
      <c r="H86" s="113" t="s">
        <v>51</v>
      </c>
      <c r="I86" s="112" t="s">
        <v>62</v>
      </c>
      <c r="J86" s="114">
        <v>44826</v>
      </c>
      <c r="K86" s="114">
        <v>44951</v>
      </c>
      <c r="L86" s="111" t="s">
        <v>81</v>
      </c>
      <c r="M86" s="126" t="e">
        <f>VLOOKUP(L86,'CIE-10 PARA RIPS'!A85:B12658,3,0)</f>
        <v>#REF!</v>
      </c>
    </row>
    <row r="87" spans="1:13" x14ac:dyDescent="0.25">
      <c r="A87" s="93">
        <v>85</v>
      </c>
      <c r="B87" s="125" t="s">
        <v>12658</v>
      </c>
      <c r="C87" s="112" t="s">
        <v>25733</v>
      </c>
      <c r="D87" s="111"/>
      <c r="E87" s="111" t="s">
        <v>12435</v>
      </c>
      <c r="F87" s="113">
        <v>4</v>
      </c>
      <c r="G87" s="113" t="s">
        <v>5</v>
      </c>
      <c r="H87" s="113" t="s">
        <v>25630</v>
      </c>
      <c r="I87" s="112" t="s">
        <v>12434</v>
      </c>
      <c r="J87" s="114">
        <v>44816</v>
      </c>
      <c r="K87" s="114">
        <v>44819</v>
      </c>
      <c r="L87" s="111" t="s">
        <v>4644</v>
      </c>
      <c r="M87" s="126" t="e">
        <f>VLOOKUP(L87,'CIE-10 PARA RIPS'!A86:B12659,3,0)</f>
        <v>#REF!</v>
      </c>
    </row>
    <row r="88" spans="1:13" x14ac:dyDescent="0.25">
      <c r="A88" s="93">
        <v>86</v>
      </c>
      <c r="B88" s="125" t="s">
        <v>12658</v>
      </c>
      <c r="C88" s="112" t="s">
        <v>25733</v>
      </c>
      <c r="D88" s="111"/>
      <c r="E88" s="111" t="s">
        <v>12435</v>
      </c>
      <c r="F88" s="113">
        <v>3</v>
      </c>
      <c r="G88" s="113" t="s">
        <v>5</v>
      </c>
      <c r="H88" s="113" t="s">
        <v>25630</v>
      </c>
      <c r="I88" s="112" t="s">
        <v>12434</v>
      </c>
      <c r="J88" s="114">
        <v>44820</v>
      </c>
      <c r="K88" s="114">
        <v>44822</v>
      </c>
      <c r="L88" s="111" t="s">
        <v>4644</v>
      </c>
      <c r="M88" s="126" t="e">
        <f>VLOOKUP(L88,'CIE-10 PARA RIPS'!A87:B12660,3,0)</f>
        <v>#REF!</v>
      </c>
    </row>
    <row r="89" spans="1:13" x14ac:dyDescent="0.25">
      <c r="A89" s="93">
        <v>87</v>
      </c>
      <c r="B89" s="125" t="s">
        <v>12658</v>
      </c>
      <c r="C89" s="112" t="s">
        <v>25733</v>
      </c>
      <c r="D89" s="111"/>
      <c r="E89" s="111" t="s">
        <v>12435</v>
      </c>
      <c r="F89" s="113">
        <v>10</v>
      </c>
      <c r="G89" s="113" t="s">
        <v>5</v>
      </c>
      <c r="H89" s="113" t="s">
        <v>25630</v>
      </c>
      <c r="I89" s="112" t="s">
        <v>12434</v>
      </c>
      <c r="J89" s="114">
        <v>44823</v>
      </c>
      <c r="K89" s="114">
        <v>44832</v>
      </c>
      <c r="L89" s="111" t="s">
        <v>4644</v>
      </c>
      <c r="M89" s="126" t="e">
        <f>VLOOKUP(L89,'CIE-10 PARA RIPS'!A88:B12661,3,0)</f>
        <v>#REF!</v>
      </c>
    </row>
    <row r="90" spans="1:13" x14ac:dyDescent="0.25">
      <c r="A90" s="93">
        <v>88</v>
      </c>
      <c r="B90" s="125" t="s">
        <v>25726</v>
      </c>
      <c r="C90" s="112" t="s">
        <v>12723</v>
      </c>
      <c r="D90" s="111"/>
      <c r="E90" s="111" t="s">
        <v>12435</v>
      </c>
      <c r="F90" s="113">
        <v>3</v>
      </c>
      <c r="G90" s="113" t="s">
        <v>5</v>
      </c>
      <c r="H90" s="113" t="s">
        <v>25630</v>
      </c>
      <c r="I90" s="112" t="s">
        <v>12826</v>
      </c>
      <c r="J90" s="114">
        <v>44809</v>
      </c>
      <c r="K90" s="114">
        <v>44811</v>
      </c>
      <c r="L90" s="111" t="s">
        <v>5482</v>
      </c>
      <c r="M90" s="126" t="e">
        <f>VLOOKUP(L90,'CIE-10 PARA RIPS'!A89:B12662,3,0)</f>
        <v>#REF!</v>
      </c>
    </row>
    <row r="91" spans="1:13" x14ac:dyDescent="0.25">
      <c r="A91" s="93">
        <v>89</v>
      </c>
      <c r="B91" s="125" t="s">
        <v>25659</v>
      </c>
      <c r="C91" s="112" t="s">
        <v>25660</v>
      </c>
      <c r="D91" s="111"/>
      <c r="E91" s="111" t="s">
        <v>12435</v>
      </c>
      <c r="F91" s="113">
        <v>1</v>
      </c>
      <c r="G91" s="113" t="s">
        <v>5</v>
      </c>
      <c r="H91" s="113" t="s">
        <v>25630</v>
      </c>
      <c r="I91" s="112" t="s">
        <v>12826</v>
      </c>
      <c r="J91" s="114">
        <v>44829</v>
      </c>
      <c r="K91" s="114">
        <v>44829</v>
      </c>
      <c r="L91" s="111" t="s">
        <v>7682</v>
      </c>
      <c r="M91" s="126" t="e">
        <f>VLOOKUP(L91,'CIE-10 PARA RIPS'!A90:B12663,3,0)</f>
        <v>#REF!</v>
      </c>
    </row>
    <row r="92" spans="1:13" x14ac:dyDescent="0.25">
      <c r="A92" s="93">
        <v>90</v>
      </c>
      <c r="B92" s="125" t="s">
        <v>25734</v>
      </c>
      <c r="C92" s="112" t="s">
        <v>25722</v>
      </c>
      <c r="D92" s="111"/>
      <c r="E92" s="111" t="s">
        <v>12435</v>
      </c>
      <c r="F92" s="113">
        <v>3</v>
      </c>
      <c r="G92" s="113" t="s">
        <v>5</v>
      </c>
      <c r="H92" s="113" t="s">
        <v>25630</v>
      </c>
      <c r="I92" s="112" t="s">
        <v>12826</v>
      </c>
      <c r="J92" s="114">
        <v>44826</v>
      </c>
      <c r="K92" s="114">
        <v>44828</v>
      </c>
      <c r="L92" s="111" t="s">
        <v>4822</v>
      </c>
      <c r="M92" s="126" t="e">
        <f>VLOOKUP(L92,'CIE-10 PARA RIPS'!A91:B12664,3,0)</f>
        <v>#REF!</v>
      </c>
    </row>
    <row r="93" spans="1:13" x14ac:dyDescent="0.25">
      <c r="A93" s="93">
        <v>91</v>
      </c>
      <c r="B93" s="125" t="s">
        <v>25648</v>
      </c>
      <c r="C93" s="112" t="s">
        <v>25649</v>
      </c>
      <c r="D93" s="111"/>
      <c r="E93" s="111" t="s">
        <v>12435</v>
      </c>
      <c r="F93" s="113">
        <v>3</v>
      </c>
      <c r="G93" s="113" t="s">
        <v>5</v>
      </c>
      <c r="H93" s="113" t="s">
        <v>25630</v>
      </c>
      <c r="I93" s="112" t="s">
        <v>12826</v>
      </c>
      <c r="J93" s="114">
        <v>44830</v>
      </c>
      <c r="K93" s="114">
        <v>44832</v>
      </c>
      <c r="L93" s="111" t="s">
        <v>5121</v>
      </c>
      <c r="M93" s="126" t="e">
        <f>VLOOKUP(L93,'CIE-10 PARA RIPS'!A92:B12665,3,0)</f>
        <v>#REF!</v>
      </c>
    </row>
    <row r="94" spans="1:13" x14ac:dyDescent="0.25">
      <c r="A94" s="93">
        <v>92</v>
      </c>
      <c r="B94" s="125" t="s">
        <v>25709</v>
      </c>
      <c r="C94" s="112" t="s">
        <v>25710</v>
      </c>
      <c r="D94" s="111"/>
      <c r="E94" s="111" t="s">
        <v>110</v>
      </c>
      <c r="F94" s="113">
        <v>7</v>
      </c>
      <c r="G94" s="113" t="s">
        <v>5</v>
      </c>
      <c r="H94" s="113" t="s">
        <v>25735</v>
      </c>
      <c r="I94" s="112" t="s">
        <v>12826</v>
      </c>
      <c r="J94" s="114">
        <v>44839</v>
      </c>
      <c r="K94" s="114">
        <v>44845</v>
      </c>
      <c r="L94" s="111" t="s">
        <v>71</v>
      </c>
      <c r="M94" s="126" t="e">
        <f>VLOOKUP(L94,'CIE-10 PARA RIPS'!A93:B12666,3,0)</f>
        <v>#REF!</v>
      </c>
    </row>
    <row r="95" spans="1:13" x14ac:dyDescent="0.25">
      <c r="A95" s="93">
        <v>93</v>
      </c>
      <c r="B95" s="125" t="s">
        <v>12503</v>
      </c>
      <c r="C95" s="112" t="s">
        <v>25736</v>
      </c>
      <c r="D95" s="111"/>
      <c r="E95" s="111" t="s">
        <v>110</v>
      </c>
      <c r="F95" s="113">
        <v>2</v>
      </c>
      <c r="G95" s="113" t="s">
        <v>5</v>
      </c>
      <c r="H95" s="113" t="s">
        <v>25630</v>
      </c>
      <c r="I95" s="112" t="s">
        <v>62</v>
      </c>
      <c r="J95" s="114">
        <v>44838</v>
      </c>
      <c r="K95" s="114">
        <v>44839</v>
      </c>
      <c r="L95" s="111" t="s">
        <v>12371</v>
      </c>
      <c r="M95" s="126" t="e">
        <f>VLOOKUP(L95,'CIE-10 PARA RIPS'!A94:B12667,3,0)</f>
        <v>#N/A</v>
      </c>
    </row>
    <row r="96" spans="1:13" x14ac:dyDescent="0.25">
      <c r="A96" s="93">
        <v>94</v>
      </c>
      <c r="B96" s="125" t="s">
        <v>25712</v>
      </c>
      <c r="C96" s="112" t="s">
        <v>25713</v>
      </c>
      <c r="D96" s="111"/>
      <c r="E96" s="111" t="s">
        <v>110</v>
      </c>
      <c r="F96" s="113">
        <v>4</v>
      </c>
      <c r="G96" s="113" t="s">
        <v>94</v>
      </c>
      <c r="H96" s="113" t="s">
        <v>25680</v>
      </c>
      <c r="I96" s="112" t="s">
        <v>96</v>
      </c>
      <c r="J96" s="114">
        <v>44844</v>
      </c>
      <c r="K96" s="114">
        <v>44847</v>
      </c>
      <c r="L96" s="111" t="s">
        <v>4598</v>
      </c>
      <c r="M96" s="126" t="e">
        <f>VLOOKUP(L96,'CIE-10 PARA RIPS'!A95:B12668,3,0)</f>
        <v>#REF!</v>
      </c>
    </row>
    <row r="97" spans="1:13" x14ac:dyDescent="0.25">
      <c r="A97" s="93">
        <v>95</v>
      </c>
      <c r="B97" s="125" t="s">
        <v>12798</v>
      </c>
      <c r="C97" s="112" t="s">
        <v>25737</v>
      </c>
      <c r="D97" s="111"/>
      <c r="E97" s="111" t="s">
        <v>110</v>
      </c>
      <c r="F97" s="113">
        <v>10</v>
      </c>
      <c r="G97" s="113" t="s">
        <v>5</v>
      </c>
      <c r="H97" s="113" t="s">
        <v>25630</v>
      </c>
      <c r="I97" s="112" t="s">
        <v>12826</v>
      </c>
      <c r="J97" s="114">
        <v>44840</v>
      </c>
      <c r="K97" s="114">
        <v>44849</v>
      </c>
      <c r="L97" s="111" t="s">
        <v>120</v>
      </c>
      <c r="M97" s="126" t="e">
        <f>VLOOKUP(L97,'CIE-10 PARA RIPS'!A96:B12669,3,0)</f>
        <v>#REF!</v>
      </c>
    </row>
    <row r="98" spans="1:13" x14ac:dyDescent="0.25">
      <c r="A98" s="93">
        <v>96</v>
      </c>
      <c r="B98" s="125" t="s">
        <v>25655</v>
      </c>
      <c r="C98" s="112" t="s">
        <v>25656</v>
      </c>
      <c r="D98" s="111"/>
      <c r="E98" s="111" t="s">
        <v>110</v>
      </c>
      <c r="F98" s="113">
        <v>10</v>
      </c>
      <c r="G98" s="113" t="s">
        <v>94</v>
      </c>
      <c r="H98" s="113" t="s">
        <v>25680</v>
      </c>
      <c r="I98" s="112" t="s">
        <v>96</v>
      </c>
      <c r="J98" s="114">
        <v>44842</v>
      </c>
      <c r="K98" s="114">
        <v>44851</v>
      </c>
      <c r="L98" s="111" t="s">
        <v>120</v>
      </c>
      <c r="M98" s="126" t="e">
        <f>VLOOKUP(L98,'CIE-10 PARA RIPS'!A97:B12670,3,0)</f>
        <v>#REF!</v>
      </c>
    </row>
    <row r="99" spans="1:13" x14ac:dyDescent="0.25">
      <c r="A99" s="93">
        <v>97</v>
      </c>
      <c r="B99" s="125" t="s">
        <v>25738</v>
      </c>
      <c r="C99" s="112" t="s">
        <v>25739</v>
      </c>
      <c r="D99" s="111"/>
      <c r="E99" s="111" t="s">
        <v>110</v>
      </c>
      <c r="F99" s="113">
        <v>2</v>
      </c>
      <c r="G99" s="113" t="s">
        <v>5</v>
      </c>
      <c r="H99" s="113" t="s">
        <v>25630</v>
      </c>
      <c r="I99" s="112" t="s">
        <v>90</v>
      </c>
      <c r="J99" s="114">
        <v>44847</v>
      </c>
      <c r="K99" s="114">
        <v>44848</v>
      </c>
      <c r="L99" s="111" t="s">
        <v>65</v>
      </c>
      <c r="M99" s="126" t="e">
        <f>VLOOKUP(L99,'CIE-10 PARA RIPS'!A98:B12671,3,0)</f>
        <v>#REF!</v>
      </c>
    </row>
    <row r="100" spans="1:13" x14ac:dyDescent="0.25">
      <c r="A100" s="93">
        <v>98</v>
      </c>
      <c r="B100" s="125" t="s">
        <v>25709</v>
      </c>
      <c r="C100" s="112" t="s">
        <v>25710</v>
      </c>
      <c r="D100" s="111"/>
      <c r="E100" s="111" t="s">
        <v>110</v>
      </c>
      <c r="F100" s="113">
        <v>3</v>
      </c>
      <c r="G100" s="113" t="s">
        <v>5</v>
      </c>
      <c r="H100" s="113" t="s">
        <v>25630</v>
      </c>
      <c r="I100" s="112" t="s">
        <v>12826</v>
      </c>
      <c r="J100" s="114">
        <v>44846</v>
      </c>
      <c r="K100" s="114">
        <v>44848</v>
      </c>
      <c r="L100" s="111" t="s">
        <v>566</v>
      </c>
      <c r="M100" s="126" t="e">
        <f>VLOOKUP(L100,'CIE-10 PARA RIPS'!A99:B12672,3,0)</f>
        <v>#REF!</v>
      </c>
    </row>
    <row r="101" spans="1:13" x14ac:dyDescent="0.25">
      <c r="A101" s="93">
        <v>99</v>
      </c>
      <c r="B101" s="125" t="s">
        <v>12464</v>
      </c>
      <c r="C101" s="112" t="s">
        <v>25722</v>
      </c>
      <c r="D101" s="111"/>
      <c r="E101" s="111" t="s">
        <v>110</v>
      </c>
      <c r="F101" s="113">
        <v>5</v>
      </c>
      <c r="G101" s="113" t="s">
        <v>5</v>
      </c>
      <c r="H101" s="113" t="s">
        <v>25630</v>
      </c>
      <c r="I101" s="112" t="s">
        <v>12826</v>
      </c>
      <c r="J101" s="114">
        <v>44847</v>
      </c>
      <c r="K101" s="114">
        <v>44851</v>
      </c>
      <c r="L101" s="111" t="s">
        <v>4822</v>
      </c>
      <c r="M101" s="126" t="e">
        <f>VLOOKUP(L101,'CIE-10 PARA RIPS'!A100:B12673,3,0)</f>
        <v>#REF!</v>
      </c>
    </row>
    <row r="102" spans="1:13" x14ac:dyDescent="0.25">
      <c r="A102" s="93">
        <v>100</v>
      </c>
      <c r="B102" s="125" t="s">
        <v>12810</v>
      </c>
      <c r="C102" s="112" t="s">
        <v>25740</v>
      </c>
      <c r="D102" s="111"/>
      <c r="E102" s="111" t="s">
        <v>110</v>
      </c>
      <c r="F102" s="113">
        <v>29</v>
      </c>
      <c r="G102" s="113" t="s">
        <v>5</v>
      </c>
      <c r="H102" s="113" t="s">
        <v>25630</v>
      </c>
      <c r="I102" s="112" t="s">
        <v>12826</v>
      </c>
      <c r="J102" s="114">
        <v>44853</v>
      </c>
      <c r="K102" s="114">
        <v>44881</v>
      </c>
      <c r="L102" s="111" t="s">
        <v>4932</v>
      </c>
      <c r="M102" s="126" t="e">
        <f>VLOOKUP(L102,'CIE-10 PARA RIPS'!A101:B12674,3,0)</f>
        <v>#REF!</v>
      </c>
    </row>
    <row r="103" spans="1:13" x14ac:dyDescent="0.25">
      <c r="A103" s="93">
        <v>101</v>
      </c>
      <c r="B103" s="125" t="s">
        <v>25741</v>
      </c>
      <c r="C103" s="112" t="s">
        <v>25742</v>
      </c>
      <c r="D103" s="111"/>
      <c r="E103" s="111" t="s">
        <v>110</v>
      </c>
      <c r="F103" s="113">
        <v>2</v>
      </c>
      <c r="G103" s="113" t="s">
        <v>5</v>
      </c>
      <c r="H103" s="113" t="s">
        <v>25630</v>
      </c>
      <c r="I103" s="112" t="s">
        <v>62</v>
      </c>
      <c r="J103" s="114">
        <v>44854</v>
      </c>
      <c r="K103" s="114">
        <v>44855</v>
      </c>
      <c r="L103" s="111" t="s">
        <v>8700</v>
      </c>
      <c r="M103" s="126" t="e">
        <f>VLOOKUP(L103,'CIE-10 PARA RIPS'!A102:B12675,3,0)</f>
        <v>#REF!</v>
      </c>
    </row>
    <row r="104" spans="1:13" x14ac:dyDescent="0.25">
      <c r="A104" s="93">
        <v>102</v>
      </c>
      <c r="B104" s="125" t="s">
        <v>25743</v>
      </c>
      <c r="C104" s="112" t="s">
        <v>25744</v>
      </c>
      <c r="D104" s="111"/>
      <c r="E104" s="111" t="s">
        <v>110</v>
      </c>
      <c r="F104" s="113">
        <v>1</v>
      </c>
      <c r="G104" s="113" t="s">
        <v>5</v>
      </c>
      <c r="H104" s="113" t="s">
        <v>25630</v>
      </c>
      <c r="I104" s="112" t="s">
        <v>62</v>
      </c>
      <c r="J104" s="114">
        <v>44855</v>
      </c>
      <c r="K104" s="114">
        <v>44855</v>
      </c>
      <c r="L104" s="111" t="s">
        <v>11923</v>
      </c>
      <c r="M104" s="126" t="e">
        <f>VLOOKUP(L104,'CIE-10 PARA RIPS'!A103:B12676,3,0)</f>
        <v>#REF!</v>
      </c>
    </row>
    <row r="105" spans="1:13" x14ac:dyDescent="0.25">
      <c r="A105" s="93">
        <v>103</v>
      </c>
      <c r="B105" s="125" t="s">
        <v>25745</v>
      </c>
      <c r="C105" s="112" t="s">
        <v>25708</v>
      </c>
      <c r="D105" s="111"/>
      <c r="E105" s="111" t="s">
        <v>110</v>
      </c>
      <c r="F105" s="113">
        <v>1</v>
      </c>
      <c r="G105" s="113" t="s">
        <v>5</v>
      </c>
      <c r="H105" s="113" t="s">
        <v>25630</v>
      </c>
      <c r="I105" s="112" t="s">
        <v>12826</v>
      </c>
      <c r="J105" s="114">
        <v>44855</v>
      </c>
      <c r="K105" s="114">
        <v>44855</v>
      </c>
      <c r="L105" s="111" t="s">
        <v>9886</v>
      </c>
      <c r="M105" s="126" t="e">
        <f>VLOOKUP(L105,'CIE-10 PARA RIPS'!A104:B12677,3,0)</f>
        <v>#REF!</v>
      </c>
    </row>
    <row r="106" spans="1:13" x14ac:dyDescent="0.25">
      <c r="A106" s="93">
        <v>104</v>
      </c>
      <c r="B106" s="125" t="s">
        <v>12798</v>
      </c>
      <c r="C106" s="112" t="s">
        <v>25737</v>
      </c>
      <c r="D106" s="111"/>
      <c r="E106" s="111" t="s">
        <v>110</v>
      </c>
      <c r="F106" s="113">
        <v>7</v>
      </c>
      <c r="G106" s="113" t="s">
        <v>5</v>
      </c>
      <c r="H106" s="113" t="s">
        <v>25630</v>
      </c>
      <c r="I106" s="112" t="s">
        <v>12826</v>
      </c>
      <c r="J106" s="114">
        <v>44855</v>
      </c>
      <c r="K106" s="114">
        <v>44861</v>
      </c>
      <c r="L106" s="111" t="s">
        <v>120</v>
      </c>
      <c r="M106" s="126" t="e">
        <f>VLOOKUP(L106,'CIE-10 PARA RIPS'!A105:B12678,3,0)</f>
        <v>#REF!</v>
      </c>
    </row>
    <row r="107" spans="1:13" x14ac:dyDescent="0.25">
      <c r="A107" s="93">
        <v>105</v>
      </c>
      <c r="B107" s="125" t="s">
        <v>25746</v>
      </c>
      <c r="C107" s="112" t="s">
        <v>25747</v>
      </c>
      <c r="D107" s="111"/>
      <c r="E107" s="111" t="s">
        <v>110</v>
      </c>
      <c r="F107" s="113">
        <v>1</v>
      </c>
      <c r="G107" s="113" t="s">
        <v>5</v>
      </c>
      <c r="H107" s="113" t="s">
        <v>25630</v>
      </c>
      <c r="I107" s="112" t="s">
        <v>90</v>
      </c>
      <c r="J107" s="114">
        <v>44856</v>
      </c>
      <c r="K107" s="114">
        <v>44856</v>
      </c>
      <c r="L107" s="111" t="s">
        <v>9639</v>
      </c>
      <c r="M107" s="126" t="e">
        <f>VLOOKUP(L107,'CIE-10 PARA RIPS'!A106:B12679,3,0)</f>
        <v>#REF!</v>
      </c>
    </row>
    <row r="108" spans="1:13" x14ac:dyDescent="0.25">
      <c r="A108" s="93">
        <v>106</v>
      </c>
      <c r="B108" s="125" t="s">
        <v>25748</v>
      </c>
      <c r="C108" s="112" t="s">
        <v>25749</v>
      </c>
      <c r="D108" s="111"/>
      <c r="E108" s="111" t="s">
        <v>110</v>
      </c>
      <c r="F108" s="113">
        <v>3</v>
      </c>
      <c r="G108" s="113" t="s">
        <v>5</v>
      </c>
      <c r="H108" s="113" t="s">
        <v>25630</v>
      </c>
      <c r="I108" s="112" t="s">
        <v>62</v>
      </c>
      <c r="J108" s="114">
        <v>44859</v>
      </c>
      <c r="K108" s="114">
        <v>44861</v>
      </c>
      <c r="L108" s="111" t="s">
        <v>8700</v>
      </c>
      <c r="M108" s="126" t="e">
        <f>VLOOKUP(L108,'CIE-10 PARA RIPS'!A107:B12680,3,0)</f>
        <v>#REF!</v>
      </c>
    </row>
    <row r="109" spans="1:13" x14ac:dyDescent="0.25">
      <c r="A109" s="93">
        <v>107</v>
      </c>
      <c r="B109" s="125" t="s">
        <v>25750</v>
      </c>
      <c r="C109" s="112" t="s">
        <v>25751</v>
      </c>
      <c r="D109" s="111"/>
      <c r="E109" s="111" t="s">
        <v>110</v>
      </c>
      <c r="F109" s="113">
        <v>2</v>
      </c>
      <c r="G109" s="113" t="s">
        <v>5</v>
      </c>
      <c r="H109" s="113" t="s">
        <v>25630</v>
      </c>
      <c r="I109" s="112" t="s">
        <v>62</v>
      </c>
      <c r="J109" s="114">
        <v>44853</v>
      </c>
      <c r="K109" s="114">
        <v>44854</v>
      </c>
      <c r="L109" s="111" t="s">
        <v>7299</v>
      </c>
      <c r="M109" s="126" t="e">
        <f>VLOOKUP(L109,'CIE-10 PARA RIPS'!A108:B12681,3,0)</f>
        <v>#REF!</v>
      </c>
    </row>
    <row r="110" spans="1:13" x14ac:dyDescent="0.25">
      <c r="A110" s="93">
        <v>108</v>
      </c>
      <c r="B110" s="125" t="s">
        <v>25745</v>
      </c>
      <c r="C110" s="112" t="s">
        <v>25708</v>
      </c>
      <c r="D110" s="111"/>
      <c r="E110" s="111" t="s">
        <v>110</v>
      </c>
      <c r="F110" s="113">
        <v>2</v>
      </c>
      <c r="G110" s="113" t="s">
        <v>5</v>
      </c>
      <c r="H110" s="113" t="s">
        <v>25630</v>
      </c>
      <c r="I110" s="112" t="s">
        <v>12826</v>
      </c>
      <c r="J110" s="114">
        <v>44861</v>
      </c>
      <c r="K110" s="114">
        <v>44862</v>
      </c>
      <c r="L110" s="111" t="s">
        <v>7737</v>
      </c>
      <c r="M110" s="126" t="e">
        <f>VLOOKUP(L110,'CIE-10 PARA RIPS'!A109:B12682,3,0)</f>
        <v>#REF!</v>
      </c>
    </row>
    <row r="111" spans="1:13" x14ac:dyDescent="0.25">
      <c r="A111" s="93">
        <v>109</v>
      </c>
      <c r="B111" s="125" t="s">
        <v>76</v>
      </c>
      <c r="C111" s="112" t="s">
        <v>25752</v>
      </c>
      <c r="D111" s="111"/>
      <c r="E111" s="111" t="s">
        <v>110</v>
      </c>
      <c r="F111" s="113">
        <v>1</v>
      </c>
      <c r="G111" s="113" t="s">
        <v>5</v>
      </c>
      <c r="H111" s="113" t="s">
        <v>25630</v>
      </c>
      <c r="I111" s="112" t="s">
        <v>62</v>
      </c>
      <c r="J111" s="114">
        <v>44865</v>
      </c>
      <c r="K111" s="114">
        <v>44865</v>
      </c>
      <c r="L111" s="111" t="s">
        <v>9328</v>
      </c>
      <c r="M111" s="126" t="e">
        <f>VLOOKUP(L111,'CIE-10 PARA RIPS'!A110:B12683,3,0)</f>
        <v>#REF!</v>
      </c>
    </row>
    <row r="112" spans="1:13" x14ac:dyDescent="0.25">
      <c r="A112" s="93">
        <v>110</v>
      </c>
      <c r="B112" s="125" t="s">
        <v>25633</v>
      </c>
      <c r="C112" s="112" t="s">
        <v>25634</v>
      </c>
      <c r="D112" s="111"/>
      <c r="E112" s="111" t="s">
        <v>110</v>
      </c>
      <c r="F112" s="113">
        <v>3</v>
      </c>
      <c r="G112" s="113" t="s">
        <v>5</v>
      </c>
      <c r="H112" s="113" t="s">
        <v>25630</v>
      </c>
      <c r="I112" s="112" t="s">
        <v>90</v>
      </c>
      <c r="J112" s="114">
        <v>44860</v>
      </c>
      <c r="K112" s="114">
        <v>44862</v>
      </c>
      <c r="L112" s="111" t="s">
        <v>35</v>
      </c>
      <c r="M112" s="126" t="e">
        <f>VLOOKUP(L112,'CIE-10 PARA RIPS'!A111:B12684,3,0)</f>
        <v>#REF!</v>
      </c>
    </row>
    <row r="113" spans="1:13" x14ac:dyDescent="0.25">
      <c r="A113" s="93">
        <v>111</v>
      </c>
      <c r="B113" s="125" t="s">
        <v>76</v>
      </c>
      <c r="C113" s="112" t="s">
        <v>25752</v>
      </c>
      <c r="D113" s="111"/>
      <c r="E113" s="111" t="s">
        <v>12442</v>
      </c>
      <c r="F113" s="113">
        <v>2</v>
      </c>
      <c r="G113" s="113" t="s">
        <v>5</v>
      </c>
      <c r="H113" s="113" t="s">
        <v>25630</v>
      </c>
      <c r="I113" s="112" t="s">
        <v>62</v>
      </c>
      <c r="J113" s="114">
        <v>44869</v>
      </c>
      <c r="K113" s="114">
        <v>44870</v>
      </c>
      <c r="L113" s="111" t="s">
        <v>9423</v>
      </c>
      <c r="M113" s="126" t="e">
        <f>VLOOKUP(L113,'CIE-10 PARA RIPS'!A112:B12685,3,0)</f>
        <v>#REF!</v>
      </c>
    </row>
    <row r="114" spans="1:13" x14ac:dyDescent="0.25">
      <c r="A114" s="93">
        <v>112</v>
      </c>
      <c r="B114" s="125" t="s">
        <v>25753</v>
      </c>
      <c r="C114" s="112" t="s">
        <v>12722</v>
      </c>
      <c r="D114" s="111"/>
      <c r="E114" s="111" t="s">
        <v>12442</v>
      </c>
      <c r="F114" s="113">
        <v>2</v>
      </c>
      <c r="G114" s="113" t="s">
        <v>94</v>
      </c>
      <c r="H114" s="113" t="s">
        <v>25680</v>
      </c>
      <c r="I114" s="112" t="s">
        <v>96</v>
      </c>
      <c r="J114" s="114">
        <v>44867</v>
      </c>
      <c r="K114" s="114">
        <v>44868</v>
      </c>
      <c r="L114" s="111" t="s">
        <v>5235</v>
      </c>
      <c r="M114" s="126" t="e">
        <f>VLOOKUP(L114,'CIE-10 PARA RIPS'!A113:B12686,3,0)</f>
        <v>#REF!</v>
      </c>
    </row>
    <row r="115" spans="1:13" x14ac:dyDescent="0.25">
      <c r="A115" s="93">
        <v>113</v>
      </c>
      <c r="B115" s="125" t="s">
        <v>25754</v>
      </c>
      <c r="C115" s="112" t="s">
        <v>25755</v>
      </c>
      <c r="D115" s="111"/>
      <c r="E115" s="111" t="s">
        <v>12442</v>
      </c>
      <c r="F115" s="113">
        <v>3</v>
      </c>
      <c r="G115" s="113" t="s">
        <v>5</v>
      </c>
      <c r="H115" s="113" t="s">
        <v>25630</v>
      </c>
      <c r="I115" s="112" t="s">
        <v>12434</v>
      </c>
      <c r="J115" s="114">
        <v>44867</v>
      </c>
      <c r="K115" s="114">
        <v>44869</v>
      </c>
      <c r="L115" s="111" t="s">
        <v>65</v>
      </c>
      <c r="M115" s="126" t="e">
        <f>VLOOKUP(L115,'CIE-10 PARA RIPS'!A114:B12687,3,0)</f>
        <v>#REF!</v>
      </c>
    </row>
    <row r="116" spans="1:13" x14ac:dyDescent="0.25">
      <c r="A116" s="93">
        <v>114</v>
      </c>
      <c r="B116" s="125" t="s">
        <v>25756</v>
      </c>
      <c r="C116" s="112" t="s">
        <v>25757</v>
      </c>
      <c r="D116" s="111"/>
      <c r="E116" s="111" t="s">
        <v>12442</v>
      </c>
      <c r="F116" s="113">
        <v>7</v>
      </c>
      <c r="G116" s="113" t="s">
        <v>5</v>
      </c>
      <c r="H116" s="113" t="s">
        <v>25630</v>
      </c>
      <c r="I116" s="112" t="s">
        <v>12458</v>
      </c>
      <c r="J116" s="114">
        <v>44871</v>
      </c>
      <c r="K116" s="114">
        <v>44877</v>
      </c>
      <c r="L116" s="111" t="s">
        <v>12027</v>
      </c>
      <c r="M116" s="126" t="e">
        <f>VLOOKUP(L116,'CIE-10 PARA RIPS'!A115:B12688,3,0)</f>
        <v>#REF!</v>
      </c>
    </row>
    <row r="117" spans="1:13" x14ac:dyDescent="0.25">
      <c r="A117" s="93">
        <v>115</v>
      </c>
      <c r="B117" s="125" t="s">
        <v>25758</v>
      </c>
      <c r="C117" s="112" t="s">
        <v>25759</v>
      </c>
      <c r="D117" s="111"/>
      <c r="E117" s="111" t="s">
        <v>12442</v>
      </c>
      <c r="F117" s="113">
        <v>5</v>
      </c>
      <c r="G117" s="113" t="s">
        <v>94</v>
      </c>
      <c r="H117" s="113" t="s">
        <v>25680</v>
      </c>
      <c r="I117" s="112" t="s">
        <v>96</v>
      </c>
      <c r="J117" s="114">
        <v>44872</v>
      </c>
      <c r="K117" s="114">
        <v>44876</v>
      </c>
      <c r="L117" s="111" t="s">
        <v>106</v>
      </c>
      <c r="M117" s="126" t="e">
        <f>VLOOKUP(L117,'CIE-10 PARA RIPS'!A116:B12689,3,0)</f>
        <v>#REF!</v>
      </c>
    </row>
    <row r="118" spans="1:13" x14ac:dyDescent="0.25">
      <c r="A118" s="93">
        <v>116</v>
      </c>
      <c r="B118" s="125" t="s">
        <v>25709</v>
      </c>
      <c r="C118" s="112" t="s">
        <v>25710</v>
      </c>
      <c r="D118" s="111"/>
      <c r="E118" s="111" t="s">
        <v>12442</v>
      </c>
      <c r="F118" s="113">
        <v>3</v>
      </c>
      <c r="G118" s="113" t="s">
        <v>5</v>
      </c>
      <c r="H118" s="113" t="s">
        <v>25630</v>
      </c>
      <c r="I118" s="112" t="s">
        <v>12826</v>
      </c>
      <c r="J118" s="114">
        <v>44875</v>
      </c>
      <c r="K118" s="114">
        <v>44877</v>
      </c>
      <c r="L118" s="111" t="s">
        <v>556</v>
      </c>
      <c r="M118" s="126" t="e">
        <f>VLOOKUP(L118,'CIE-10 PARA RIPS'!A117:B12690,3,0)</f>
        <v>#REF!</v>
      </c>
    </row>
    <row r="119" spans="1:13" x14ac:dyDescent="0.25">
      <c r="A119" s="93">
        <v>117</v>
      </c>
      <c r="B119" s="125" t="s">
        <v>25758</v>
      </c>
      <c r="C119" s="112" t="s">
        <v>25759</v>
      </c>
      <c r="D119" s="111"/>
      <c r="E119" s="111" t="s">
        <v>12442</v>
      </c>
      <c r="F119" s="113">
        <v>5</v>
      </c>
      <c r="G119" s="113" t="s">
        <v>94</v>
      </c>
      <c r="H119" s="113" t="s">
        <v>25680</v>
      </c>
      <c r="I119" s="112" t="s">
        <v>96</v>
      </c>
      <c r="J119" s="114">
        <v>44878</v>
      </c>
      <c r="K119" s="114">
        <v>44882</v>
      </c>
      <c r="L119" s="111" t="s">
        <v>106</v>
      </c>
      <c r="M119" s="126" t="e">
        <f>VLOOKUP(L119,'CIE-10 PARA RIPS'!A118:B12691,3,0)</f>
        <v>#REF!</v>
      </c>
    </row>
    <row r="120" spans="1:13" x14ac:dyDescent="0.25">
      <c r="A120" s="93">
        <v>118</v>
      </c>
      <c r="B120" s="125" t="s">
        <v>12810</v>
      </c>
      <c r="C120" s="112" t="s">
        <v>25740</v>
      </c>
      <c r="D120" s="111"/>
      <c r="E120" s="111" t="s">
        <v>12442</v>
      </c>
      <c r="F120" s="113">
        <v>28</v>
      </c>
      <c r="G120" s="113" t="s">
        <v>5</v>
      </c>
      <c r="H120" s="113" t="s">
        <v>25630</v>
      </c>
      <c r="I120" s="112" t="s">
        <v>12826</v>
      </c>
      <c r="J120" s="114">
        <v>44882</v>
      </c>
      <c r="K120" s="114">
        <v>44909</v>
      </c>
      <c r="L120" s="111" t="s">
        <v>4932</v>
      </c>
      <c r="M120" s="126" t="e">
        <f>VLOOKUP(L120,'CIE-10 PARA RIPS'!A119:B12692,3,0)</f>
        <v>#REF!</v>
      </c>
    </row>
    <row r="121" spans="1:13" x14ac:dyDescent="0.25">
      <c r="A121" s="93">
        <v>119</v>
      </c>
      <c r="B121" s="125" t="s">
        <v>25697</v>
      </c>
      <c r="C121" s="112" t="s">
        <v>25698</v>
      </c>
      <c r="D121" s="111"/>
      <c r="E121" s="111" t="s">
        <v>12442</v>
      </c>
      <c r="F121" s="113">
        <v>30</v>
      </c>
      <c r="G121" s="113" t="s">
        <v>5</v>
      </c>
      <c r="H121" s="113" t="s">
        <v>25630</v>
      </c>
      <c r="I121" s="112"/>
      <c r="J121" s="114">
        <v>44876</v>
      </c>
      <c r="K121" s="114">
        <v>44905</v>
      </c>
      <c r="L121" s="111" t="s">
        <v>7869</v>
      </c>
      <c r="M121" s="126" t="e">
        <f>VLOOKUP(L121,'CIE-10 PARA RIPS'!A120:B12693,3,0)</f>
        <v>#REF!</v>
      </c>
    </row>
    <row r="122" spans="1:13" x14ac:dyDescent="0.25">
      <c r="A122" s="93">
        <v>120</v>
      </c>
      <c r="B122" s="125" t="s">
        <v>25758</v>
      </c>
      <c r="C122" s="112" t="s">
        <v>25759</v>
      </c>
      <c r="D122" s="111"/>
      <c r="E122" s="111" t="s">
        <v>12442</v>
      </c>
      <c r="F122" s="113">
        <v>30</v>
      </c>
      <c r="G122" s="113" t="s">
        <v>94</v>
      </c>
      <c r="H122" s="113" t="s">
        <v>25680</v>
      </c>
      <c r="I122" s="112" t="s">
        <v>96</v>
      </c>
      <c r="J122" s="114">
        <v>44883</v>
      </c>
      <c r="K122" s="114">
        <v>44912</v>
      </c>
      <c r="L122" s="111" t="s">
        <v>106</v>
      </c>
      <c r="M122" s="126" t="e">
        <f>VLOOKUP(L122,'CIE-10 PARA RIPS'!A121:B12694,3,0)</f>
        <v>#REF!</v>
      </c>
    </row>
    <row r="123" spans="1:13" x14ac:dyDescent="0.25">
      <c r="A123" s="93">
        <v>121</v>
      </c>
      <c r="B123" s="125" t="s">
        <v>25760</v>
      </c>
      <c r="C123" s="112" t="s">
        <v>25761</v>
      </c>
      <c r="D123" s="111"/>
      <c r="E123" s="111" t="s">
        <v>12442</v>
      </c>
      <c r="F123" s="113">
        <v>2</v>
      </c>
      <c r="G123" s="113" t="s">
        <v>5</v>
      </c>
      <c r="H123" s="113" t="s">
        <v>25630</v>
      </c>
      <c r="I123" s="112" t="s">
        <v>12434</v>
      </c>
      <c r="J123" s="114">
        <v>44887</v>
      </c>
      <c r="K123" s="114">
        <v>44888</v>
      </c>
      <c r="L123" s="111" t="s">
        <v>73</v>
      </c>
      <c r="M123" s="126" t="e">
        <f>VLOOKUP(L123,'CIE-10 PARA RIPS'!A122:B12695,3,0)</f>
        <v>#REF!</v>
      </c>
    </row>
    <row r="124" spans="1:13" x14ac:dyDescent="0.25">
      <c r="A124" s="93">
        <v>122</v>
      </c>
      <c r="B124" s="125" t="s">
        <v>76</v>
      </c>
      <c r="C124" s="112" t="s">
        <v>25752</v>
      </c>
      <c r="D124" s="111"/>
      <c r="E124" s="111" t="s">
        <v>12442</v>
      </c>
      <c r="F124" s="113">
        <v>1</v>
      </c>
      <c r="G124" s="113" t="s">
        <v>5</v>
      </c>
      <c r="H124" s="113" t="s">
        <v>25630</v>
      </c>
      <c r="I124" s="112" t="s">
        <v>62</v>
      </c>
      <c r="J124" s="114">
        <v>44887</v>
      </c>
      <c r="K124" s="114">
        <v>44887</v>
      </c>
      <c r="L124" s="111" t="s">
        <v>9395</v>
      </c>
      <c r="M124" s="126" t="e">
        <f>VLOOKUP(L124,'CIE-10 PARA RIPS'!A123:B12696,3,0)</f>
        <v>#REF!</v>
      </c>
    </row>
    <row r="125" spans="1:13" x14ac:dyDescent="0.25">
      <c r="A125" s="93">
        <v>123</v>
      </c>
      <c r="B125" s="125" t="s">
        <v>12505</v>
      </c>
      <c r="C125" s="112" t="s">
        <v>25762</v>
      </c>
      <c r="D125" s="111"/>
      <c r="E125" s="111" t="s">
        <v>12442</v>
      </c>
      <c r="F125" s="113">
        <v>2</v>
      </c>
      <c r="G125" s="113" t="s">
        <v>5</v>
      </c>
      <c r="H125" s="113" t="s">
        <v>25630</v>
      </c>
      <c r="I125" s="112" t="s">
        <v>62</v>
      </c>
      <c r="J125" s="114">
        <v>44891</v>
      </c>
      <c r="K125" s="114">
        <v>44892</v>
      </c>
      <c r="L125" s="111" t="s">
        <v>7572</v>
      </c>
      <c r="M125" s="126" t="e">
        <f>VLOOKUP(L125,'CIE-10 PARA RIPS'!A124:B12697,3,0)</f>
        <v>#REF!</v>
      </c>
    </row>
    <row r="126" spans="1:13" x14ac:dyDescent="0.25">
      <c r="A126" s="93">
        <v>124</v>
      </c>
      <c r="B126" s="125" t="s">
        <v>25709</v>
      </c>
      <c r="C126" s="112" t="s">
        <v>25710</v>
      </c>
      <c r="D126" s="111"/>
      <c r="E126" s="111" t="s">
        <v>12442</v>
      </c>
      <c r="F126" s="113">
        <v>5</v>
      </c>
      <c r="G126" s="113" t="s">
        <v>5</v>
      </c>
      <c r="H126" s="113" t="s">
        <v>25630</v>
      </c>
      <c r="I126" s="112" t="s">
        <v>12826</v>
      </c>
      <c r="J126" s="114">
        <v>44884</v>
      </c>
      <c r="K126" s="114">
        <v>44888</v>
      </c>
      <c r="L126" s="111" t="s">
        <v>556</v>
      </c>
      <c r="M126" s="126" t="e">
        <f>VLOOKUP(L126,'CIE-10 PARA RIPS'!A125:B12698,3,0)</f>
        <v>#REF!</v>
      </c>
    </row>
    <row r="127" spans="1:13" x14ac:dyDescent="0.25">
      <c r="A127" s="93">
        <v>125</v>
      </c>
      <c r="B127" s="125" t="s">
        <v>25716</v>
      </c>
      <c r="C127" s="112" t="s">
        <v>25717</v>
      </c>
      <c r="D127" s="111"/>
      <c r="E127" s="111" t="s">
        <v>43</v>
      </c>
      <c r="F127" s="113">
        <v>2</v>
      </c>
      <c r="G127" s="113" t="s">
        <v>5</v>
      </c>
      <c r="H127" s="113" t="s">
        <v>25630</v>
      </c>
      <c r="I127" s="112" t="s">
        <v>12434</v>
      </c>
      <c r="J127" s="114">
        <v>44914</v>
      </c>
      <c r="K127" s="114">
        <v>44915</v>
      </c>
      <c r="L127" s="111" t="s">
        <v>7685</v>
      </c>
      <c r="M127" s="126" t="e">
        <f>VLOOKUP(L127,'CIE-10 PARA RIPS'!A126:B12699,3,0)</f>
        <v>#REF!</v>
      </c>
    </row>
    <row r="128" spans="1:13" x14ac:dyDescent="0.25">
      <c r="A128" s="93">
        <v>126</v>
      </c>
      <c r="B128" s="125" t="s">
        <v>25763</v>
      </c>
      <c r="C128" s="112" t="s">
        <v>25660</v>
      </c>
      <c r="D128" s="111"/>
      <c r="E128" s="111" t="s">
        <v>43</v>
      </c>
      <c r="F128" s="113">
        <v>1</v>
      </c>
      <c r="G128" s="113" t="s">
        <v>5</v>
      </c>
      <c r="H128" s="113" t="s">
        <v>25630</v>
      </c>
      <c r="I128" s="112" t="s">
        <v>12826</v>
      </c>
      <c r="J128" s="114">
        <v>44910</v>
      </c>
      <c r="K128" s="114">
        <v>44910</v>
      </c>
      <c r="L128" s="111" t="s">
        <v>9886</v>
      </c>
      <c r="M128" s="126" t="e">
        <f>VLOOKUP(L128,'CIE-10 PARA RIPS'!A127:B12700,3,0)</f>
        <v>#REF!</v>
      </c>
    </row>
    <row r="129" spans="1:13" x14ac:dyDescent="0.25">
      <c r="A129" s="93">
        <v>127</v>
      </c>
      <c r="B129" s="125" t="s">
        <v>25764</v>
      </c>
      <c r="C129" s="112" t="s">
        <v>25765</v>
      </c>
      <c r="D129" s="111"/>
      <c r="E129" s="111" t="s">
        <v>43</v>
      </c>
      <c r="F129" s="113">
        <v>2</v>
      </c>
      <c r="G129" s="113" t="s">
        <v>5</v>
      </c>
      <c r="H129" s="113" t="s">
        <v>25630</v>
      </c>
      <c r="I129" s="112" t="s">
        <v>62</v>
      </c>
      <c r="J129" s="114">
        <v>44914</v>
      </c>
      <c r="K129" s="114">
        <v>44915</v>
      </c>
      <c r="L129" s="111" t="s">
        <v>8939</v>
      </c>
      <c r="M129" s="126" t="e">
        <f>VLOOKUP(L129,'CIE-10 PARA RIPS'!A128:B12701,3,0)</f>
        <v>#REF!</v>
      </c>
    </row>
    <row r="130" spans="1:13" x14ac:dyDescent="0.25">
      <c r="A130" s="93"/>
      <c r="B130" s="125"/>
      <c r="C130" s="112"/>
      <c r="D130" s="111"/>
      <c r="E130" s="111"/>
      <c r="F130" s="113"/>
      <c r="G130" s="113"/>
      <c r="H130" s="113"/>
      <c r="I130" s="112"/>
      <c r="J130" s="111"/>
      <c r="K130" s="111"/>
      <c r="L130" s="111" t="s">
        <v>25766</v>
      </c>
      <c r="M130" s="126" t="e">
        <f>VLOOKUP(L130,'CIE-10 PARA RIPS'!A129:B12702,3,0)</f>
        <v>#N/A</v>
      </c>
    </row>
    <row r="1048264" spans="7:8" x14ac:dyDescent="0.25">
      <c r="G1048264" s="127"/>
      <c r="H1048264" s="127"/>
    </row>
  </sheetData>
  <mergeCells count="6">
    <mergeCell ref="A5:L6"/>
    <mergeCell ref="A1:C4"/>
    <mergeCell ref="D1:J2"/>
    <mergeCell ref="K1:M2"/>
    <mergeCell ref="D3:J4"/>
    <mergeCell ref="K3:M4"/>
  </mergeCells>
  <pageMargins left="0.7" right="0.7" top="0.75" bottom="0.75" header="0.3" footer="0.3"/>
  <pageSetup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E28"/>
  <sheetViews>
    <sheetView workbookViewId="0">
      <selection activeCell="G36" sqref="G36"/>
    </sheetView>
  </sheetViews>
  <sheetFormatPr baseColWidth="10" defaultRowHeight="15" x14ac:dyDescent="0.25"/>
  <cols>
    <col min="1" max="1" width="15.140625" customWidth="1"/>
    <col min="2" max="2" width="7.7109375" customWidth="1"/>
    <col min="3" max="3" width="2.5703125" customWidth="1"/>
    <col min="6" max="6" width="2.5703125" customWidth="1"/>
    <col min="9" max="9" width="2.5703125" customWidth="1"/>
    <col min="12" max="12" width="2.5703125" customWidth="1"/>
    <col min="15" max="15" width="2.5703125" customWidth="1"/>
    <col min="18" max="18" width="2.5703125" customWidth="1"/>
  </cols>
  <sheetData>
    <row r="2" spans="1:31" x14ac:dyDescent="0.25">
      <c r="A2" s="58" t="s">
        <v>17</v>
      </c>
      <c r="B2" t="s">
        <v>25669</v>
      </c>
      <c r="D2" s="58" t="s">
        <v>17</v>
      </c>
      <c r="E2" t="s">
        <v>25671</v>
      </c>
      <c r="G2" s="58" t="s">
        <v>17</v>
      </c>
      <c r="H2" t="s">
        <v>25671</v>
      </c>
      <c r="J2" s="58" t="s">
        <v>17</v>
      </c>
      <c r="K2" t="s">
        <v>25671</v>
      </c>
      <c r="M2" s="58" t="s">
        <v>17</v>
      </c>
      <c r="N2" t="s">
        <v>25671</v>
      </c>
      <c r="P2" s="58" t="s">
        <v>17</v>
      </c>
      <c r="Q2" t="s">
        <v>25669</v>
      </c>
      <c r="S2" s="58" t="s">
        <v>25703</v>
      </c>
      <c r="T2" s="58" t="s">
        <v>25672</v>
      </c>
    </row>
    <row r="3" spans="1:31" x14ac:dyDescent="0.25">
      <c r="A3" s="43" t="s">
        <v>45</v>
      </c>
      <c r="B3">
        <v>5</v>
      </c>
      <c r="D3" s="43" t="s">
        <v>5</v>
      </c>
      <c r="E3">
        <v>46</v>
      </c>
      <c r="G3" s="43" t="s">
        <v>12606</v>
      </c>
      <c r="H3">
        <v>1</v>
      </c>
      <c r="J3" s="43" t="s">
        <v>12820</v>
      </c>
      <c r="K3">
        <v>1</v>
      </c>
      <c r="M3" s="43" t="s">
        <v>11923</v>
      </c>
      <c r="N3">
        <v>2</v>
      </c>
      <c r="P3" s="43" t="s">
        <v>11923</v>
      </c>
      <c r="Q3">
        <v>9</v>
      </c>
      <c r="S3" s="58" t="s">
        <v>17</v>
      </c>
      <c r="T3" t="s">
        <v>45</v>
      </c>
      <c r="U3" t="s">
        <v>53</v>
      </c>
      <c r="V3" t="s">
        <v>37</v>
      </c>
      <c r="W3" t="s">
        <v>36</v>
      </c>
      <c r="X3" t="s">
        <v>20</v>
      </c>
      <c r="Y3" t="s">
        <v>23</v>
      </c>
      <c r="Z3" t="s">
        <v>26</v>
      </c>
      <c r="AA3" t="s">
        <v>12435</v>
      </c>
      <c r="AB3" t="s">
        <v>110</v>
      </c>
      <c r="AC3" t="s">
        <v>12442</v>
      </c>
      <c r="AD3" t="s">
        <v>43</v>
      </c>
      <c r="AE3" t="s">
        <v>12639</v>
      </c>
    </row>
    <row r="4" spans="1:31" x14ac:dyDescent="0.25">
      <c r="A4" s="43" t="s">
        <v>53</v>
      </c>
      <c r="B4">
        <v>32</v>
      </c>
      <c r="D4" s="43" t="s">
        <v>12639</v>
      </c>
      <c r="E4">
        <v>46</v>
      </c>
      <c r="G4" s="43" t="s">
        <v>21</v>
      </c>
      <c r="H4">
        <v>9</v>
      </c>
      <c r="J4" s="43" t="s">
        <v>12434</v>
      </c>
      <c r="K4">
        <v>4</v>
      </c>
      <c r="M4" s="43" t="s">
        <v>9634</v>
      </c>
      <c r="N4">
        <v>1</v>
      </c>
      <c r="P4" s="43" t="s">
        <v>9634</v>
      </c>
      <c r="Q4">
        <v>15</v>
      </c>
      <c r="S4" s="43" t="s">
        <v>11923</v>
      </c>
      <c r="Y4">
        <v>1</v>
      </c>
      <c r="AB4">
        <v>1</v>
      </c>
      <c r="AE4">
        <v>2</v>
      </c>
    </row>
    <row r="5" spans="1:31" x14ac:dyDescent="0.25">
      <c r="A5" s="43" t="s">
        <v>37</v>
      </c>
      <c r="B5">
        <v>28</v>
      </c>
      <c r="G5" s="43" t="s">
        <v>12762</v>
      </c>
      <c r="H5">
        <v>36</v>
      </c>
      <c r="J5" s="43" t="s">
        <v>12826</v>
      </c>
      <c r="K5">
        <v>14</v>
      </c>
      <c r="M5" s="43" t="s">
        <v>8926</v>
      </c>
      <c r="N5">
        <v>1</v>
      </c>
      <c r="P5" s="43" t="s">
        <v>8926</v>
      </c>
      <c r="Q5">
        <v>2</v>
      </c>
      <c r="S5" s="43" t="s">
        <v>9634</v>
      </c>
      <c r="AD5">
        <v>1</v>
      </c>
      <c r="AE5">
        <v>1</v>
      </c>
    </row>
    <row r="6" spans="1:31" x14ac:dyDescent="0.25">
      <c r="A6" s="43" t="s">
        <v>36</v>
      </c>
      <c r="B6">
        <v>5</v>
      </c>
      <c r="G6" s="43" t="s">
        <v>12639</v>
      </c>
      <c r="H6">
        <v>46</v>
      </c>
      <c r="J6" s="43" t="s">
        <v>90</v>
      </c>
      <c r="K6">
        <v>2</v>
      </c>
      <c r="M6" s="43" t="s">
        <v>8674</v>
      </c>
      <c r="N6">
        <v>1</v>
      </c>
      <c r="P6" s="43" t="s">
        <v>8674</v>
      </c>
      <c r="Q6">
        <v>4</v>
      </c>
      <c r="S6" s="43" t="s">
        <v>8926</v>
      </c>
      <c r="AA6">
        <v>1</v>
      </c>
      <c r="AE6">
        <v>1</v>
      </c>
    </row>
    <row r="7" spans="1:31" x14ac:dyDescent="0.25">
      <c r="A7" s="43" t="s">
        <v>20</v>
      </c>
      <c r="B7">
        <v>6</v>
      </c>
      <c r="J7" s="43" t="s">
        <v>62</v>
      </c>
      <c r="K7">
        <v>15</v>
      </c>
      <c r="M7" s="43" t="s">
        <v>8666</v>
      </c>
      <c r="N7">
        <v>1</v>
      </c>
      <c r="P7" s="43" t="s">
        <v>8666</v>
      </c>
      <c r="Q7">
        <v>2</v>
      </c>
      <c r="S7" s="43" t="s">
        <v>8674</v>
      </c>
      <c r="X7">
        <v>1</v>
      </c>
      <c r="AE7">
        <v>1</v>
      </c>
    </row>
    <row r="8" spans="1:31" x14ac:dyDescent="0.25">
      <c r="A8" s="43" t="s">
        <v>23</v>
      </c>
      <c r="B8">
        <v>10</v>
      </c>
      <c r="J8" s="43" t="s">
        <v>12458</v>
      </c>
      <c r="K8">
        <v>8</v>
      </c>
      <c r="M8" s="43" t="s">
        <v>8649</v>
      </c>
      <c r="N8">
        <v>1</v>
      </c>
      <c r="P8" s="43" t="s">
        <v>8649</v>
      </c>
      <c r="Q8">
        <v>4</v>
      </c>
      <c r="S8" s="43" t="s">
        <v>8666</v>
      </c>
      <c r="W8">
        <v>1</v>
      </c>
      <c r="AE8">
        <v>1</v>
      </c>
    </row>
    <row r="9" spans="1:31" x14ac:dyDescent="0.25">
      <c r="A9" s="43" t="s">
        <v>26</v>
      </c>
      <c r="B9">
        <v>19</v>
      </c>
      <c r="J9" s="43" t="s">
        <v>12489</v>
      </c>
      <c r="K9">
        <v>1</v>
      </c>
      <c r="M9" s="43" t="s">
        <v>8647</v>
      </c>
      <c r="N9">
        <v>1</v>
      </c>
      <c r="P9" s="43" t="s">
        <v>8647</v>
      </c>
      <c r="Q9">
        <v>2</v>
      </c>
      <c r="S9" s="43" t="s">
        <v>8649</v>
      </c>
      <c r="U9">
        <v>1</v>
      </c>
      <c r="AE9">
        <v>1</v>
      </c>
    </row>
    <row r="10" spans="1:31" x14ac:dyDescent="0.25">
      <c r="A10" s="43" t="s">
        <v>12435</v>
      </c>
      <c r="B10">
        <v>48</v>
      </c>
      <c r="J10" s="43" t="s">
        <v>12531</v>
      </c>
      <c r="K10">
        <v>1</v>
      </c>
      <c r="M10" s="43" t="s">
        <v>8296</v>
      </c>
      <c r="N10">
        <v>1</v>
      </c>
      <c r="P10" s="43" t="s">
        <v>8296</v>
      </c>
      <c r="Q10">
        <v>2</v>
      </c>
      <c r="S10" s="43" t="s">
        <v>8647</v>
      </c>
      <c r="Z10">
        <v>1</v>
      </c>
      <c r="AE10">
        <v>1</v>
      </c>
    </row>
    <row r="11" spans="1:31" x14ac:dyDescent="0.25">
      <c r="A11" s="43" t="s">
        <v>110</v>
      </c>
      <c r="B11">
        <v>92</v>
      </c>
      <c r="J11" s="43" t="s">
        <v>12639</v>
      </c>
      <c r="K11">
        <v>46</v>
      </c>
      <c r="M11" s="43" t="s">
        <v>7903</v>
      </c>
      <c r="N11">
        <v>1</v>
      </c>
      <c r="P11" s="43" t="s">
        <v>7903</v>
      </c>
      <c r="Q11">
        <v>4</v>
      </c>
      <c r="S11" s="43" t="s">
        <v>8296</v>
      </c>
      <c r="W11">
        <v>1</v>
      </c>
      <c r="AE11">
        <v>1</v>
      </c>
    </row>
    <row r="12" spans="1:31" x14ac:dyDescent="0.25">
      <c r="A12" s="43" t="s">
        <v>12442</v>
      </c>
      <c r="B12">
        <v>5</v>
      </c>
      <c r="M12" s="43" t="s">
        <v>7682</v>
      </c>
      <c r="N12">
        <v>5</v>
      </c>
      <c r="P12" s="43" t="s">
        <v>7682</v>
      </c>
      <c r="Q12">
        <v>10</v>
      </c>
      <c r="S12" s="43" t="s">
        <v>7903</v>
      </c>
      <c r="AB12">
        <v>1</v>
      </c>
      <c r="AE12">
        <v>1</v>
      </c>
    </row>
    <row r="13" spans="1:31" x14ac:dyDescent="0.25">
      <c r="A13" s="43" t="s">
        <v>43</v>
      </c>
      <c r="B13">
        <v>47</v>
      </c>
      <c r="M13" s="43" t="s">
        <v>7585</v>
      </c>
      <c r="N13">
        <v>1</v>
      </c>
      <c r="P13" s="43" t="s">
        <v>7585</v>
      </c>
      <c r="Q13">
        <v>5</v>
      </c>
      <c r="S13" s="43" t="s">
        <v>7682</v>
      </c>
      <c r="Z13">
        <v>1</v>
      </c>
      <c r="AB13">
        <v>3</v>
      </c>
      <c r="AC13">
        <v>1</v>
      </c>
      <c r="AE13">
        <v>5</v>
      </c>
    </row>
    <row r="14" spans="1:31" x14ac:dyDescent="0.25">
      <c r="A14" s="43" t="s">
        <v>12639</v>
      </c>
      <c r="B14">
        <v>297</v>
      </c>
      <c r="M14" s="43" t="s">
        <v>7572</v>
      </c>
      <c r="N14">
        <v>1</v>
      </c>
      <c r="P14" s="43" t="s">
        <v>7572</v>
      </c>
      <c r="Q14">
        <v>1</v>
      </c>
      <c r="S14" s="43" t="s">
        <v>7585</v>
      </c>
      <c r="U14">
        <v>1</v>
      </c>
      <c r="AE14">
        <v>1</v>
      </c>
    </row>
    <row r="15" spans="1:31" x14ac:dyDescent="0.25">
      <c r="M15" s="43" t="s">
        <v>73</v>
      </c>
      <c r="N15">
        <v>1</v>
      </c>
      <c r="P15" s="43" t="s">
        <v>73</v>
      </c>
      <c r="Q15">
        <v>20</v>
      </c>
      <c r="S15" s="43" t="s">
        <v>7572</v>
      </c>
      <c r="AA15">
        <v>1</v>
      </c>
      <c r="AE15">
        <v>1</v>
      </c>
    </row>
    <row r="16" spans="1:31" x14ac:dyDescent="0.25">
      <c r="M16" s="43" t="s">
        <v>7226</v>
      </c>
      <c r="N16">
        <v>2</v>
      </c>
      <c r="P16" s="43" t="s">
        <v>7226</v>
      </c>
      <c r="Q16">
        <v>20</v>
      </c>
      <c r="S16" s="43" t="s">
        <v>73</v>
      </c>
      <c r="AB16">
        <v>1</v>
      </c>
      <c r="AE16">
        <v>1</v>
      </c>
    </row>
    <row r="17" spans="13:31" x14ac:dyDescent="0.25">
      <c r="M17" s="43" t="s">
        <v>6988</v>
      </c>
      <c r="N17">
        <v>1</v>
      </c>
      <c r="P17" s="43" t="s">
        <v>6988</v>
      </c>
      <c r="Q17">
        <v>4</v>
      </c>
      <c r="S17" s="43" t="s">
        <v>7226</v>
      </c>
      <c r="U17">
        <v>2</v>
      </c>
      <c r="AE17">
        <v>2</v>
      </c>
    </row>
    <row r="18" spans="13:31" x14ac:dyDescent="0.25">
      <c r="M18" s="43" t="s">
        <v>5599</v>
      </c>
      <c r="N18">
        <v>1</v>
      </c>
      <c r="P18" s="43" t="s">
        <v>5599</v>
      </c>
      <c r="Q18">
        <v>1</v>
      </c>
      <c r="S18" s="43" t="s">
        <v>6988</v>
      </c>
      <c r="AA18">
        <v>1</v>
      </c>
      <c r="AE18">
        <v>1</v>
      </c>
    </row>
    <row r="19" spans="13:31" x14ac:dyDescent="0.25">
      <c r="M19" s="43" t="s">
        <v>88</v>
      </c>
      <c r="N19">
        <v>1</v>
      </c>
      <c r="P19" s="43" t="s">
        <v>88</v>
      </c>
      <c r="Q19">
        <v>1</v>
      </c>
      <c r="S19" s="43" t="s">
        <v>5599</v>
      </c>
      <c r="AC19">
        <v>1</v>
      </c>
      <c r="AE19">
        <v>1</v>
      </c>
    </row>
    <row r="20" spans="13:31" x14ac:dyDescent="0.25">
      <c r="M20" s="43" t="s">
        <v>71</v>
      </c>
      <c r="N20">
        <v>1</v>
      </c>
      <c r="P20" s="43" t="s">
        <v>71</v>
      </c>
      <c r="Q20">
        <v>2</v>
      </c>
      <c r="S20" s="43" t="s">
        <v>88</v>
      </c>
      <c r="AA20">
        <v>1</v>
      </c>
      <c r="AE20">
        <v>1</v>
      </c>
    </row>
    <row r="21" spans="13:31" x14ac:dyDescent="0.25">
      <c r="M21" s="43" t="s">
        <v>4864</v>
      </c>
      <c r="N21">
        <v>1</v>
      </c>
      <c r="P21" s="43" t="s">
        <v>4864</v>
      </c>
      <c r="Q21">
        <v>30</v>
      </c>
      <c r="S21" s="43" t="s">
        <v>71</v>
      </c>
      <c r="Z21">
        <v>1</v>
      </c>
      <c r="AE21">
        <v>1</v>
      </c>
    </row>
    <row r="22" spans="13:31" x14ac:dyDescent="0.25">
      <c r="M22" s="43" t="s">
        <v>4770</v>
      </c>
      <c r="N22">
        <v>1</v>
      </c>
      <c r="P22" s="43" t="s">
        <v>4770</v>
      </c>
      <c r="Q22">
        <v>30</v>
      </c>
      <c r="S22" s="43" t="s">
        <v>4864</v>
      </c>
      <c r="AB22">
        <v>1</v>
      </c>
      <c r="AE22">
        <v>1</v>
      </c>
    </row>
    <row r="23" spans="13:31" x14ac:dyDescent="0.25">
      <c r="M23" s="43" t="s">
        <v>12827</v>
      </c>
      <c r="N23">
        <v>6</v>
      </c>
      <c r="P23" s="43" t="s">
        <v>12827</v>
      </c>
      <c r="Q23">
        <v>46</v>
      </c>
      <c r="S23" s="43" t="s">
        <v>4770</v>
      </c>
      <c r="AA23">
        <v>1</v>
      </c>
      <c r="AE23">
        <v>1</v>
      </c>
    </row>
    <row r="24" spans="13:31" x14ac:dyDescent="0.25">
      <c r="M24" s="43" t="s">
        <v>12819</v>
      </c>
      <c r="N24">
        <v>3</v>
      </c>
      <c r="P24" s="43" t="s">
        <v>12819</v>
      </c>
      <c r="Q24">
        <v>8</v>
      </c>
      <c r="S24" s="43" t="s">
        <v>12827</v>
      </c>
      <c r="V24">
        <v>1</v>
      </c>
      <c r="Z24">
        <v>2</v>
      </c>
      <c r="AA24">
        <v>1</v>
      </c>
      <c r="AD24">
        <v>2</v>
      </c>
      <c r="AE24">
        <v>6</v>
      </c>
    </row>
    <row r="25" spans="13:31" x14ac:dyDescent="0.25">
      <c r="M25" s="43" t="s">
        <v>3878</v>
      </c>
      <c r="N25">
        <v>1</v>
      </c>
      <c r="P25" s="43" t="s">
        <v>3878</v>
      </c>
      <c r="Q25">
        <v>2</v>
      </c>
      <c r="S25" s="43" t="s">
        <v>12819</v>
      </c>
      <c r="T25">
        <v>2</v>
      </c>
      <c r="U25">
        <v>1</v>
      </c>
      <c r="AE25">
        <v>3</v>
      </c>
    </row>
    <row r="26" spans="13:31" x14ac:dyDescent="0.25">
      <c r="M26" s="43" t="s">
        <v>25668</v>
      </c>
      <c r="N26">
        <v>10</v>
      </c>
      <c r="P26" s="43" t="s">
        <v>25668</v>
      </c>
      <c r="Q26">
        <v>73</v>
      </c>
      <c r="S26" s="43" t="s">
        <v>3878</v>
      </c>
      <c r="X26">
        <v>1</v>
      </c>
      <c r="AE26">
        <v>1</v>
      </c>
    </row>
    <row r="27" spans="13:31" x14ac:dyDescent="0.25">
      <c r="M27" s="43" t="s">
        <v>12639</v>
      </c>
      <c r="N27">
        <v>46</v>
      </c>
      <c r="P27" s="43" t="s">
        <v>12639</v>
      </c>
      <c r="Q27">
        <v>297</v>
      </c>
      <c r="S27" s="43" t="s">
        <v>25668</v>
      </c>
    </row>
    <row r="28" spans="13:31" x14ac:dyDescent="0.25">
      <c r="S28" s="43" t="s">
        <v>12639</v>
      </c>
      <c r="T28">
        <v>2</v>
      </c>
      <c r="U28">
        <v>5</v>
      </c>
      <c r="V28">
        <v>1</v>
      </c>
      <c r="W28">
        <v>2</v>
      </c>
      <c r="X28">
        <v>2</v>
      </c>
      <c r="Y28">
        <v>1</v>
      </c>
      <c r="Z28">
        <v>5</v>
      </c>
      <c r="AA28">
        <v>6</v>
      </c>
      <c r="AB28">
        <v>7</v>
      </c>
      <c r="AC28">
        <v>2</v>
      </c>
      <c r="AD28">
        <v>3</v>
      </c>
      <c r="AE28">
        <v>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48399"/>
  <sheetViews>
    <sheetView topLeftCell="A11" zoomScale="58" zoomScaleNormal="100" workbookViewId="0">
      <selection activeCell="G36" sqref="G36"/>
    </sheetView>
  </sheetViews>
  <sheetFormatPr baseColWidth="10" defaultRowHeight="15" x14ac:dyDescent="0.25"/>
  <cols>
    <col min="1" max="1" width="5.7109375" customWidth="1"/>
    <col min="2" max="2" width="39.85546875" customWidth="1"/>
    <col min="3" max="3" width="14.140625" style="10" bestFit="1" customWidth="1"/>
    <col min="4" max="4" width="12.7109375" style="12" customWidth="1"/>
    <col min="5" max="5" width="12.7109375" style="12" bestFit="1" customWidth="1"/>
    <col min="6" max="6" width="25.42578125" style="15" customWidth="1"/>
    <col min="7" max="7" width="24" style="15" customWidth="1"/>
    <col min="8" max="8" width="27.140625" style="15" bestFit="1" customWidth="1"/>
    <col min="9" max="9" width="12.42578125" style="10" customWidth="1"/>
    <col min="10" max="10" width="14.5703125" style="12" bestFit="1" customWidth="1"/>
    <col min="11" max="11" width="12.140625" style="12" bestFit="1" customWidth="1"/>
    <col min="12" max="12" width="12.7109375" style="12" bestFit="1" customWidth="1"/>
    <col min="13" max="13" width="59.42578125" style="43" bestFit="1"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16</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104" customFormat="1" ht="29.25" customHeight="1" x14ac:dyDescent="0.25">
      <c r="A7" s="100" t="s">
        <v>3</v>
      </c>
      <c r="B7" s="101" t="s">
        <v>0</v>
      </c>
      <c r="C7" s="102" t="s">
        <v>1</v>
      </c>
      <c r="D7" s="102" t="s">
        <v>2</v>
      </c>
      <c r="E7" s="102" t="s">
        <v>17</v>
      </c>
      <c r="F7" s="102" t="s">
        <v>12</v>
      </c>
      <c r="G7" s="102" t="s">
        <v>84</v>
      </c>
      <c r="H7" s="102" t="s">
        <v>18</v>
      </c>
      <c r="I7" s="102" t="s">
        <v>97</v>
      </c>
      <c r="J7" s="102" t="s">
        <v>13</v>
      </c>
      <c r="K7" s="102" t="s">
        <v>14</v>
      </c>
      <c r="L7" s="102" t="s">
        <v>11</v>
      </c>
      <c r="M7" s="103" t="s">
        <v>15</v>
      </c>
    </row>
    <row r="8" spans="1:13" x14ac:dyDescent="0.25">
      <c r="A8" s="83">
        <v>1</v>
      </c>
      <c r="B8" s="70" t="s">
        <v>12818</v>
      </c>
      <c r="C8" s="71">
        <v>1044390709</v>
      </c>
      <c r="D8" s="11"/>
      <c r="E8" s="11" t="s">
        <v>45</v>
      </c>
      <c r="F8" s="13">
        <v>3</v>
      </c>
      <c r="G8" s="9" t="s">
        <v>5</v>
      </c>
      <c r="H8" s="9" t="s">
        <v>12762</v>
      </c>
      <c r="I8" s="5" t="s">
        <v>62</v>
      </c>
      <c r="J8" s="26">
        <v>44215</v>
      </c>
      <c r="K8" s="26">
        <v>44217</v>
      </c>
      <c r="L8" s="11" t="s">
        <v>12819</v>
      </c>
      <c r="M8" s="92" t="e">
        <f>VLOOKUP(L8,'CIE-10 PARA RIPS'!A39:B12613,3,0)</f>
        <v>#REF!</v>
      </c>
    </row>
    <row r="9" spans="1:13" x14ac:dyDescent="0.25">
      <c r="A9" s="83">
        <v>2</v>
      </c>
      <c r="B9" s="70" t="s">
        <v>12818</v>
      </c>
      <c r="C9" s="71">
        <v>1044390709</v>
      </c>
      <c r="D9" s="11"/>
      <c r="E9" s="11" t="s">
        <v>45</v>
      </c>
      <c r="F9" s="13">
        <v>2</v>
      </c>
      <c r="G9" s="9" t="s">
        <v>5</v>
      </c>
      <c r="H9" s="9" t="s">
        <v>12762</v>
      </c>
      <c r="I9" s="5" t="s">
        <v>62</v>
      </c>
      <c r="J9" s="26">
        <v>44218</v>
      </c>
      <c r="K9" s="26">
        <v>44219</v>
      </c>
      <c r="L9" s="11" t="s">
        <v>12819</v>
      </c>
      <c r="M9" s="92" t="e">
        <f>VLOOKUP(L9,'CIE-10 PARA RIPS'!A40:B12614,3,0)</f>
        <v>#REF!</v>
      </c>
    </row>
    <row r="10" spans="1:13" ht="12.75" customHeight="1" x14ac:dyDescent="0.25">
      <c r="A10" s="83">
        <v>3</v>
      </c>
      <c r="B10" s="59" t="s">
        <v>12465</v>
      </c>
      <c r="C10" s="23">
        <v>1044391559</v>
      </c>
      <c r="D10" s="5"/>
      <c r="E10" s="24" t="s">
        <v>53</v>
      </c>
      <c r="F10" s="9">
        <v>4</v>
      </c>
      <c r="G10" s="9" t="s">
        <v>5</v>
      </c>
      <c r="H10" s="9" t="s">
        <v>12762</v>
      </c>
      <c r="I10" s="5" t="s">
        <v>12820</v>
      </c>
      <c r="J10" s="17">
        <v>44236</v>
      </c>
      <c r="K10" s="17">
        <v>44239</v>
      </c>
      <c r="L10" s="7" t="s">
        <v>8649</v>
      </c>
      <c r="M10" s="92" t="e">
        <f>VLOOKUP(L10,'CIE-10 PARA RIPS'!A13:B12587,3,0)</f>
        <v>#REF!</v>
      </c>
    </row>
    <row r="11" spans="1:13" ht="12.75" customHeight="1" x14ac:dyDescent="0.25">
      <c r="A11" s="83">
        <v>4</v>
      </c>
      <c r="B11" s="61" t="s">
        <v>12821</v>
      </c>
      <c r="C11" s="23">
        <v>72170498</v>
      </c>
      <c r="D11" s="5"/>
      <c r="E11" s="5" t="s">
        <v>53</v>
      </c>
      <c r="F11" s="9">
        <v>5</v>
      </c>
      <c r="G11" s="9" t="s">
        <v>5</v>
      </c>
      <c r="H11" s="9" t="s">
        <v>12762</v>
      </c>
      <c r="I11" s="5" t="s">
        <v>62</v>
      </c>
      <c r="J11" s="17">
        <v>44242</v>
      </c>
      <c r="K11" s="17">
        <v>44246</v>
      </c>
      <c r="L11" s="7" t="s">
        <v>7585</v>
      </c>
      <c r="M11" s="92" t="e">
        <f>VLOOKUP(L11,'CIE-10 PARA RIPS'!A22:B12596,3,0)</f>
        <v>#REF!</v>
      </c>
    </row>
    <row r="12" spans="1:13" ht="12.75" customHeight="1" x14ac:dyDescent="0.25">
      <c r="A12" s="83">
        <v>5</v>
      </c>
      <c r="B12" s="59" t="s">
        <v>12822</v>
      </c>
      <c r="C12" s="23">
        <v>1044428902</v>
      </c>
      <c r="D12" s="5"/>
      <c r="E12" s="24" t="s">
        <v>53</v>
      </c>
      <c r="F12" s="9">
        <v>3</v>
      </c>
      <c r="G12" s="9" t="s">
        <v>5</v>
      </c>
      <c r="H12" s="9" t="s">
        <v>12762</v>
      </c>
      <c r="I12" s="5" t="s">
        <v>62</v>
      </c>
      <c r="J12" s="17">
        <v>44249</v>
      </c>
      <c r="K12" s="17">
        <v>44251</v>
      </c>
      <c r="L12" s="7" t="s">
        <v>12819</v>
      </c>
      <c r="M12" s="92" t="e">
        <f>VLOOKUP(L12,'CIE-10 PARA RIPS'!A41:B12615,3,0)</f>
        <v>#REF!</v>
      </c>
    </row>
    <row r="13" spans="1:13" ht="12.75" customHeight="1" x14ac:dyDescent="0.25">
      <c r="A13" s="83">
        <v>6</v>
      </c>
      <c r="B13" s="59" t="s">
        <v>12552</v>
      </c>
      <c r="C13" s="23">
        <v>1044392901</v>
      </c>
      <c r="D13" s="24"/>
      <c r="E13" s="24" t="s">
        <v>53</v>
      </c>
      <c r="F13" s="13">
        <v>6</v>
      </c>
      <c r="G13" s="9" t="s">
        <v>5</v>
      </c>
      <c r="H13" s="9" t="s">
        <v>12762</v>
      </c>
      <c r="I13" s="11" t="s">
        <v>62</v>
      </c>
      <c r="J13" s="19">
        <v>44250</v>
      </c>
      <c r="K13" s="19">
        <v>44255</v>
      </c>
      <c r="L13" s="24" t="s">
        <v>7226</v>
      </c>
      <c r="M13" s="92" t="e">
        <f>VLOOKUP(L13,'CIE-10 PARA RIPS'!A25:B12599,3,0)</f>
        <v>#REF!</v>
      </c>
    </row>
    <row r="14" spans="1:13" ht="12.75" customHeight="1" x14ac:dyDescent="0.25">
      <c r="A14" s="83">
        <v>7</v>
      </c>
      <c r="B14" s="59" t="s">
        <v>12552</v>
      </c>
      <c r="C14" s="23">
        <v>1044392901</v>
      </c>
      <c r="D14" s="24"/>
      <c r="E14" s="24" t="s">
        <v>53</v>
      </c>
      <c r="F14" s="13">
        <v>14</v>
      </c>
      <c r="G14" s="9" t="s">
        <v>5</v>
      </c>
      <c r="H14" s="9" t="s">
        <v>12762</v>
      </c>
      <c r="I14" s="11" t="s">
        <v>62</v>
      </c>
      <c r="J14" s="19">
        <v>44256</v>
      </c>
      <c r="K14" s="19">
        <v>44269</v>
      </c>
      <c r="L14" s="24" t="s">
        <v>7226</v>
      </c>
      <c r="M14" s="92" t="e">
        <f>VLOOKUP(L14,'CIE-10 PARA RIPS'!A26:B12600,3,0)</f>
        <v>#REF!</v>
      </c>
    </row>
    <row r="15" spans="1:13" s="2" customFormat="1" ht="12.75" customHeight="1" x14ac:dyDescent="0.25">
      <c r="A15" s="83">
        <v>8</v>
      </c>
      <c r="B15" s="59" t="s">
        <v>12825</v>
      </c>
      <c r="C15" s="23">
        <v>1104248984</v>
      </c>
      <c r="D15" s="24"/>
      <c r="E15" s="24" t="s">
        <v>37</v>
      </c>
      <c r="F15" s="13">
        <v>14</v>
      </c>
      <c r="G15" s="9" t="s">
        <v>5</v>
      </c>
      <c r="H15" s="9" t="s">
        <v>12762</v>
      </c>
      <c r="I15" s="11" t="s">
        <v>12826</v>
      </c>
      <c r="J15" s="19">
        <v>44307</v>
      </c>
      <c r="K15" s="19">
        <v>44320</v>
      </c>
      <c r="L15" s="24" t="s">
        <v>12827</v>
      </c>
      <c r="M15" s="92" t="e">
        <f>VLOOKUP(L15,'CIE-10 PARA RIPS'!A33:B12607,3,0)</f>
        <v>#REF!</v>
      </c>
    </row>
    <row r="16" spans="1:13" ht="12.75" customHeight="1" x14ac:dyDescent="0.25">
      <c r="A16" s="83">
        <v>9</v>
      </c>
      <c r="B16" s="59" t="s">
        <v>12562</v>
      </c>
      <c r="C16" s="23">
        <v>1048205563</v>
      </c>
      <c r="D16" s="24"/>
      <c r="E16" s="24" t="s">
        <v>37</v>
      </c>
      <c r="F16" s="13">
        <v>14</v>
      </c>
      <c r="G16" s="9" t="s">
        <v>5</v>
      </c>
      <c r="H16" s="9" t="s">
        <v>12762</v>
      </c>
      <c r="I16" s="11" t="s">
        <v>12434</v>
      </c>
      <c r="J16" s="19">
        <v>44315</v>
      </c>
      <c r="K16" s="19">
        <v>44328</v>
      </c>
      <c r="L16" s="24"/>
      <c r="M16" s="92" t="e">
        <f>VLOOKUP(L16,'CIE-10 PARA RIPS'!A43:B12617,3,0)</f>
        <v>#N/A</v>
      </c>
    </row>
    <row r="17" spans="1:13" s="2" customFormat="1" ht="12.75" customHeight="1" x14ac:dyDescent="0.25">
      <c r="A17" s="83">
        <v>10</v>
      </c>
      <c r="B17" s="59" t="s">
        <v>12828</v>
      </c>
      <c r="C17" s="23">
        <v>1042443272</v>
      </c>
      <c r="D17" s="24"/>
      <c r="E17" s="24" t="s">
        <v>36</v>
      </c>
      <c r="F17" s="13">
        <v>1</v>
      </c>
      <c r="G17" s="9" t="s">
        <v>5</v>
      </c>
      <c r="H17" s="9" t="s">
        <v>12762</v>
      </c>
      <c r="I17" s="11" t="s">
        <v>62</v>
      </c>
      <c r="J17" s="19">
        <v>44320</v>
      </c>
      <c r="K17" s="19">
        <v>44320</v>
      </c>
      <c r="L17" s="24"/>
      <c r="M17" s="92" t="e">
        <f>VLOOKUP(L17,'CIE-10 PARA RIPS'!A44:B12618,3,0)</f>
        <v>#N/A</v>
      </c>
    </row>
    <row r="18" spans="1:13" s="2" customFormat="1" ht="12.75" customHeight="1" x14ac:dyDescent="0.25">
      <c r="A18" s="83">
        <v>11</v>
      </c>
      <c r="B18" s="59" t="s">
        <v>12829</v>
      </c>
      <c r="C18" s="23">
        <v>1045679956</v>
      </c>
      <c r="D18" s="24"/>
      <c r="E18" s="24" t="s">
        <v>36</v>
      </c>
      <c r="F18" s="13">
        <v>2</v>
      </c>
      <c r="G18" s="9" t="s">
        <v>5</v>
      </c>
      <c r="H18" s="9" t="s">
        <v>12762</v>
      </c>
      <c r="I18" s="11" t="s">
        <v>62</v>
      </c>
      <c r="J18" s="19">
        <v>44344</v>
      </c>
      <c r="K18" s="19">
        <v>44345</v>
      </c>
      <c r="L18" s="24" t="s">
        <v>8296</v>
      </c>
      <c r="M18" s="92" t="e">
        <f>VLOOKUP(L18,'CIE-10 PARA RIPS'!A15:B12589,3,0)</f>
        <v>#REF!</v>
      </c>
    </row>
    <row r="19" spans="1:13" s="2" customFormat="1" ht="12.75" customHeight="1" x14ac:dyDescent="0.25">
      <c r="A19" s="83">
        <v>12</v>
      </c>
      <c r="B19" s="59" t="s">
        <v>12829</v>
      </c>
      <c r="C19" s="23">
        <v>1045679956</v>
      </c>
      <c r="D19" s="24"/>
      <c r="E19" s="24" t="s">
        <v>36</v>
      </c>
      <c r="F19" s="13">
        <v>2</v>
      </c>
      <c r="G19" s="9" t="s">
        <v>5</v>
      </c>
      <c r="H19" s="9" t="s">
        <v>12762</v>
      </c>
      <c r="I19" s="11" t="s">
        <v>62</v>
      </c>
      <c r="J19" s="19">
        <v>44347</v>
      </c>
      <c r="K19" s="19">
        <v>44348</v>
      </c>
      <c r="L19" s="24" t="s">
        <v>8666</v>
      </c>
      <c r="M19" s="92" t="e">
        <f>VLOOKUP(L19,'CIE-10 PARA RIPS'!A12:B12586,3,0)</f>
        <v>#REF!</v>
      </c>
    </row>
    <row r="20" spans="1:13" s="2" customFormat="1" ht="12.75" customHeight="1" x14ac:dyDescent="0.25">
      <c r="A20" s="83">
        <v>13</v>
      </c>
      <c r="B20" s="59" t="s">
        <v>12830</v>
      </c>
      <c r="C20" s="23">
        <v>1044391493</v>
      </c>
      <c r="D20" s="24"/>
      <c r="E20" s="24" t="s">
        <v>20</v>
      </c>
      <c r="F20" s="13">
        <v>2</v>
      </c>
      <c r="G20" s="9" t="s">
        <v>5</v>
      </c>
      <c r="H20" s="9" t="s">
        <v>12762</v>
      </c>
      <c r="I20" s="11" t="s">
        <v>12458</v>
      </c>
      <c r="J20" s="19">
        <v>44353</v>
      </c>
      <c r="K20" s="19">
        <v>44354</v>
      </c>
      <c r="L20" s="24" t="s">
        <v>3878</v>
      </c>
      <c r="M20" s="92" t="e">
        <f>VLOOKUP(L20,'CIE-10 PARA RIPS'!A42:B12616,3,0)</f>
        <v>#REF!</v>
      </c>
    </row>
    <row r="21" spans="1:13" ht="12.75" customHeight="1" x14ac:dyDescent="0.25">
      <c r="A21" s="83">
        <v>16</v>
      </c>
      <c r="B21" s="60" t="s">
        <v>12831</v>
      </c>
      <c r="C21" s="23">
        <v>3730772</v>
      </c>
      <c r="D21" s="21"/>
      <c r="E21" s="11" t="s">
        <v>20</v>
      </c>
      <c r="F21" s="13">
        <v>4</v>
      </c>
      <c r="G21" s="9" t="s">
        <v>5</v>
      </c>
      <c r="H21" s="9" t="s">
        <v>12762</v>
      </c>
      <c r="I21" s="5" t="s">
        <v>12458</v>
      </c>
      <c r="J21" s="17">
        <v>44372</v>
      </c>
      <c r="K21" s="17">
        <v>44375</v>
      </c>
      <c r="L21" s="8" t="s">
        <v>8674</v>
      </c>
      <c r="M21" s="92" t="e">
        <f>VLOOKUP(L21,'CIE-10 PARA RIPS'!A11:B12585,3,0)</f>
        <v>#REF!</v>
      </c>
    </row>
    <row r="22" spans="1:13" ht="12.75" customHeight="1" x14ac:dyDescent="0.25">
      <c r="A22" s="83">
        <v>17</v>
      </c>
      <c r="B22" s="59" t="s">
        <v>12492</v>
      </c>
      <c r="C22" s="23">
        <v>3746452</v>
      </c>
      <c r="D22" s="5"/>
      <c r="E22" s="24" t="s">
        <v>23</v>
      </c>
      <c r="F22" s="13">
        <v>3</v>
      </c>
      <c r="G22" s="9" t="s">
        <v>5</v>
      </c>
      <c r="H22" s="9" t="s">
        <v>12762</v>
      </c>
      <c r="I22" s="5" t="s">
        <v>12458</v>
      </c>
      <c r="J22" s="17">
        <v>44384</v>
      </c>
      <c r="K22" s="17">
        <v>44386</v>
      </c>
      <c r="L22" s="8"/>
      <c r="M22" s="92" t="e">
        <f>VLOOKUP(L22,'CIE-10 PARA RIPS'!A45:B12619,3,0)</f>
        <v>#N/A</v>
      </c>
    </row>
    <row r="23" spans="1:13" ht="12.75" customHeight="1" x14ac:dyDescent="0.25">
      <c r="A23" s="83">
        <v>18</v>
      </c>
      <c r="B23" s="59" t="s">
        <v>12832</v>
      </c>
      <c r="C23" s="23">
        <v>1044390709</v>
      </c>
      <c r="D23" s="5"/>
      <c r="E23" s="24" t="s">
        <v>23</v>
      </c>
      <c r="F23" s="13">
        <v>7</v>
      </c>
      <c r="G23" s="9" t="s">
        <v>5</v>
      </c>
      <c r="H23" s="9" t="s">
        <v>12762</v>
      </c>
      <c r="I23" s="5" t="s">
        <v>12826</v>
      </c>
      <c r="J23" s="17">
        <v>44405</v>
      </c>
      <c r="K23" s="17">
        <v>44411</v>
      </c>
      <c r="L23" s="8" t="s">
        <v>11923</v>
      </c>
      <c r="M23" s="92" t="e">
        <f>VLOOKUP(L23,'CIE-10 PARA RIPS'!A7:B12581,3,0)</f>
        <v>#REF!</v>
      </c>
    </row>
    <row r="24" spans="1:13" s="69" customFormat="1" ht="12.75" customHeight="1" x14ac:dyDescent="0.25">
      <c r="A24" s="91">
        <v>19</v>
      </c>
      <c r="B24" s="70" t="s">
        <v>12833</v>
      </c>
      <c r="C24" s="71">
        <v>1047216134</v>
      </c>
      <c r="D24" s="66"/>
      <c r="E24" s="14" t="s">
        <v>26</v>
      </c>
      <c r="F24" s="27">
        <v>7</v>
      </c>
      <c r="G24" s="65" t="s">
        <v>5</v>
      </c>
      <c r="H24" s="65" t="s">
        <v>12762</v>
      </c>
      <c r="I24" s="66" t="s">
        <v>62</v>
      </c>
      <c r="J24" s="72">
        <v>44415</v>
      </c>
      <c r="K24" s="72">
        <v>44421</v>
      </c>
      <c r="L24" s="73" t="s">
        <v>12827</v>
      </c>
      <c r="M24" s="92" t="e">
        <f>VLOOKUP(L24,'CIE-10 PARA RIPS'!A34:B12608,3,0)</f>
        <v>#REF!</v>
      </c>
    </row>
    <row r="25" spans="1:13" ht="12.75" customHeight="1" x14ac:dyDescent="0.25">
      <c r="A25" s="83">
        <v>20</v>
      </c>
      <c r="B25" s="59" t="s">
        <v>12832</v>
      </c>
      <c r="C25" s="23">
        <v>1044390709</v>
      </c>
      <c r="D25" s="5"/>
      <c r="E25" s="11" t="s">
        <v>26</v>
      </c>
      <c r="F25" s="13">
        <v>3</v>
      </c>
      <c r="G25" s="9" t="s">
        <v>5</v>
      </c>
      <c r="H25" s="9" t="s">
        <v>12762</v>
      </c>
      <c r="I25" s="5" t="s">
        <v>12826</v>
      </c>
      <c r="J25" s="17">
        <v>44412</v>
      </c>
      <c r="K25" s="18">
        <v>44414</v>
      </c>
      <c r="L25" s="8" t="s">
        <v>12827</v>
      </c>
      <c r="M25" s="92" t="e">
        <f>VLOOKUP(L25,'CIE-10 PARA RIPS'!A35:B12609,3,0)</f>
        <v>#REF!</v>
      </c>
    </row>
    <row r="26" spans="1:13" ht="12.75" customHeight="1" x14ac:dyDescent="0.25">
      <c r="A26" s="83">
        <v>21</v>
      </c>
      <c r="B26" s="59" t="s">
        <v>12834</v>
      </c>
      <c r="C26" s="23">
        <v>22585707</v>
      </c>
      <c r="D26" s="5"/>
      <c r="E26" s="11" t="s">
        <v>26</v>
      </c>
      <c r="F26" s="13">
        <v>2</v>
      </c>
      <c r="G26" s="9" t="s">
        <v>5</v>
      </c>
      <c r="H26" s="9" t="s">
        <v>12762</v>
      </c>
      <c r="I26" s="5" t="s">
        <v>62</v>
      </c>
      <c r="J26" s="17">
        <v>44432</v>
      </c>
      <c r="K26" s="18">
        <v>44433</v>
      </c>
      <c r="L26" s="8" t="s">
        <v>8647</v>
      </c>
      <c r="M26" s="92" t="e">
        <f>VLOOKUP(L26,'CIE-10 PARA RIPS'!A14:B12588,3,0)</f>
        <v>#REF!</v>
      </c>
    </row>
    <row r="27" spans="1:13" ht="12.75" customHeight="1" x14ac:dyDescent="0.25">
      <c r="A27" s="83">
        <v>22</v>
      </c>
      <c r="B27" s="60" t="s">
        <v>12835</v>
      </c>
      <c r="C27" s="16">
        <v>1044394429</v>
      </c>
      <c r="D27" s="5"/>
      <c r="E27" s="11" t="s">
        <v>26</v>
      </c>
      <c r="F27" s="9">
        <v>2</v>
      </c>
      <c r="G27" s="9" t="s">
        <v>5</v>
      </c>
      <c r="H27" s="9" t="s">
        <v>12762</v>
      </c>
      <c r="I27" s="5" t="s">
        <v>12826</v>
      </c>
      <c r="J27" s="17">
        <v>44429</v>
      </c>
      <c r="K27" s="18">
        <v>44430</v>
      </c>
      <c r="L27" s="8" t="s">
        <v>71</v>
      </c>
      <c r="M27" s="92" t="e">
        <f>VLOOKUP(L27,'CIE-10 PARA RIPS'!A30:B12604,3,0)</f>
        <v>#REF!</v>
      </c>
    </row>
    <row r="28" spans="1:13" ht="12.75" customHeight="1" x14ac:dyDescent="0.25">
      <c r="A28" s="83">
        <v>23</v>
      </c>
      <c r="B28" s="60" t="s">
        <v>12784</v>
      </c>
      <c r="C28" s="23">
        <v>1129566741</v>
      </c>
      <c r="D28" s="5"/>
      <c r="E28" s="11" t="s">
        <v>26</v>
      </c>
      <c r="F28" s="9">
        <v>2</v>
      </c>
      <c r="G28" s="9" t="s">
        <v>5</v>
      </c>
      <c r="H28" s="9" t="s">
        <v>12762</v>
      </c>
      <c r="I28" s="5" t="s">
        <v>12826</v>
      </c>
      <c r="J28" s="17">
        <v>44425</v>
      </c>
      <c r="K28" s="18">
        <v>44426</v>
      </c>
      <c r="L28" s="8" t="s">
        <v>7682</v>
      </c>
      <c r="M28" s="92" t="e">
        <f>VLOOKUP(L28,'CIE-10 PARA RIPS'!A17:B12591,3,0)</f>
        <v>#REF!</v>
      </c>
    </row>
    <row r="29" spans="1:13" ht="12.75" customHeight="1" x14ac:dyDescent="0.25">
      <c r="A29" s="83">
        <v>24</v>
      </c>
      <c r="B29" s="60" t="s">
        <v>12836</v>
      </c>
      <c r="C29" s="16">
        <v>1045693821</v>
      </c>
      <c r="D29" s="5"/>
      <c r="E29" s="11" t="s">
        <v>26</v>
      </c>
      <c r="F29" s="9">
        <v>3</v>
      </c>
      <c r="G29" s="9" t="s">
        <v>5</v>
      </c>
      <c r="H29" s="9" t="s">
        <v>12762</v>
      </c>
      <c r="I29" s="5" t="s">
        <v>12434</v>
      </c>
      <c r="J29" s="17">
        <v>44426</v>
      </c>
      <c r="K29" s="17">
        <v>44428</v>
      </c>
      <c r="L29" s="8"/>
      <c r="M29" s="92" t="e">
        <f>VLOOKUP(L29,'CIE-10 PARA RIPS'!A46:B12620,3,0)</f>
        <v>#N/A</v>
      </c>
    </row>
    <row r="30" spans="1:13" s="69" customFormat="1" ht="12.75" customHeight="1" x14ac:dyDescent="0.25">
      <c r="A30" s="83">
        <v>25</v>
      </c>
      <c r="B30" s="60" t="s">
        <v>12836</v>
      </c>
      <c r="C30" s="16">
        <v>1045693821</v>
      </c>
      <c r="D30" s="5"/>
      <c r="E30" s="11" t="s">
        <v>12435</v>
      </c>
      <c r="F30" s="9">
        <v>4</v>
      </c>
      <c r="G30" s="9" t="s">
        <v>5</v>
      </c>
      <c r="H30" s="9" t="s">
        <v>12762</v>
      </c>
      <c r="I30" s="5" t="s">
        <v>12434</v>
      </c>
      <c r="J30" s="17">
        <v>44407</v>
      </c>
      <c r="K30" s="17">
        <v>44440</v>
      </c>
      <c r="L30" s="8" t="s">
        <v>6988</v>
      </c>
      <c r="M30" s="92" t="e">
        <f>VLOOKUP(L30,'CIE-10 PARA RIPS'!A27:B12601,3,0)</f>
        <v>#REF!</v>
      </c>
    </row>
    <row r="31" spans="1:13" ht="12.75" customHeight="1" x14ac:dyDescent="0.25">
      <c r="A31" s="83">
        <v>26</v>
      </c>
      <c r="B31" s="60" t="s">
        <v>12837</v>
      </c>
      <c r="C31" s="16">
        <v>1007176091</v>
      </c>
      <c r="D31" s="5"/>
      <c r="E31" s="11" t="s">
        <v>12435</v>
      </c>
      <c r="F31" s="9">
        <v>7</v>
      </c>
      <c r="G31" s="9" t="s">
        <v>5</v>
      </c>
      <c r="H31" s="9" t="s">
        <v>12762</v>
      </c>
      <c r="I31" s="5" t="s">
        <v>62</v>
      </c>
      <c r="J31" s="17">
        <v>44452</v>
      </c>
      <c r="K31" s="18">
        <v>44458</v>
      </c>
      <c r="L31" s="8" t="s">
        <v>12827</v>
      </c>
      <c r="M31" s="92" t="e">
        <f>VLOOKUP(L31,'CIE-10 PARA RIPS'!A36:B12610,3,0)</f>
        <v>#REF!</v>
      </c>
    </row>
    <row r="32" spans="1:13" ht="12.75" customHeight="1" x14ac:dyDescent="0.25">
      <c r="A32" s="83">
        <v>27</v>
      </c>
      <c r="B32" s="60" t="s">
        <v>12838</v>
      </c>
      <c r="C32" s="16">
        <v>32705541</v>
      </c>
      <c r="D32" s="5"/>
      <c r="E32" s="11" t="s">
        <v>12435</v>
      </c>
      <c r="F32" s="9">
        <v>30</v>
      </c>
      <c r="G32" s="9" t="s">
        <v>5</v>
      </c>
      <c r="H32" s="9" t="s">
        <v>12762</v>
      </c>
      <c r="I32" s="5" t="s">
        <v>12826</v>
      </c>
      <c r="J32" s="17">
        <v>44433</v>
      </c>
      <c r="K32" s="18">
        <v>44462</v>
      </c>
      <c r="L32" s="8" t="s">
        <v>4770</v>
      </c>
      <c r="M32" s="92" t="e">
        <f>VLOOKUP(L32,'CIE-10 PARA RIPS'!A32:B12606,3,0)</f>
        <v>#REF!</v>
      </c>
    </row>
    <row r="33" spans="1:13" ht="12.75" customHeight="1" x14ac:dyDescent="0.25">
      <c r="A33" s="83">
        <v>28</v>
      </c>
      <c r="B33" s="60" t="s">
        <v>12839</v>
      </c>
      <c r="C33" s="16">
        <v>1044392852</v>
      </c>
      <c r="D33" s="5"/>
      <c r="E33" s="11" t="s">
        <v>12435</v>
      </c>
      <c r="F33" s="9">
        <v>3</v>
      </c>
      <c r="G33" s="9" t="s">
        <v>5</v>
      </c>
      <c r="H33" s="9" t="s">
        <v>12762</v>
      </c>
      <c r="I33" s="5" t="s">
        <v>12458</v>
      </c>
      <c r="J33" s="17">
        <v>44461</v>
      </c>
      <c r="K33" s="17">
        <v>44463</v>
      </c>
      <c r="L33" s="8"/>
      <c r="M33" s="92" t="e">
        <f>VLOOKUP(L33,'CIE-10 PARA RIPS'!A47:B12621,3,0)</f>
        <v>#N/A</v>
      </c>
    </row>
    <row r="34" spans="1:13" ht="12.75" customHeight="1" x14ac:dyDescent="0.25">
      <c r="A34" s="83">
        <v>29</v>
      </c>
      <c r="B34" s="60" t="s">
        <v>12839</v>
      </c>
      <c r="C34" s="16">
        <v>1044392852</v>
      </c>
      <c r="D34" s="5"/>
      <c r="E34" s="5" t="s">
        <v>12435</v>
      </c>
      <c r="F34" s="9">
        <v>1</v>
      </c>
      <c r="G34" s="9" t="s">
        <v>5</v>
      </c>
      <c r="H34" s="9" t="s">
        <v>12762</v>
      </c>
      <c r="I34" s="5" t="s">
        <v>12458</v>
      </c>
      <c r="J34" s="17">
        <v>44460</v>
      </c>
      <c r="K34" s="18">
        <v>44460</v>
      </c>
      <c r="L34" s="8" t="s">
        <v>88</v>
      </c>
      <c r="M34" s="92" t="e">
        <f>VLOOKUP(L34,'CIE-10 PARA RIPS'!A29:B12603,3,0)</f>
        <v>#REF!</v>
      </c>
    </row>
    <row r="35" spans="1:13" ht="12.75" customHeight="1" x14ac:dyDescent="0.25">
      <c r="A35" s="83">
        <v>30</v>
      </c>
      <c r="B35" s="60" t="s">
        <v>12644</v>
      </c>
      <c r="C35" s="16">
        <v>72273863</v>
      </c>
      <c r="D35" s="5"/>
      <c r="E35" s="5" t="s">
        <v>12435</v>
      </c>
      <c r="F35" s="9">
        <v>2</v>
      </c>
      <c r="G35" s="9" t="s">
        <v>5</v>
      </c>
      <c r="H35" s="9" t="s">
        <v>12762</v>
      </c>
      <c r="I35" s="5" t="s">
        <v>62</v>
      </c>
      <c r="J35" s="17">
        <v>44463</v>
      </c>
      <c r="K35" s="18">
        <v>44464</v>
      </c>
      <c r="L35" s="5" t="s">
        <v>8926</v>
      </c>
      <c r="M35" s="92" t="e">
        <f>VLOOKUP(L35,'CIE-10 PARA RIPS'!A10:B12584,3,0)</f>
        <v>#REF!</v>
      </c>
    </row>
    <row r="36" spans="1:13" ht="12.75" customHeight="1" x14ac:dyDescent="0.25">
      <c r="A36" s="83">
        <v>31</v>
      </c>
      <c r="B36" s="60" t="s">
        <v>12840</v>
      </c>
      <c r="C36" s="16">
        <v>1143451622</v>
      </c>
      <c r="D36" s="5"/>
      <c r="E36" s="5" t="s">
        <v>110</v>
      </c>
      <c r="F36" s="9">
        <v>30</v>
      </c>
      <c r="G36" s="9" t="s">
        <v>5</v>
      </c>
      <c r="H36" s="9" t="s">
        <v>12606</v>
      </c>
      <c r="I36" s="5" t="s">
        <v>12458</v>
      </c>
      <c r="J36" s="17">
        <v>44470</v>
      </c>
      <c r="K36" s="18">
        <v>44499</v>
      </c>
      <c r="L36" s="5" t="s">
        <v>4864</v>
      </c>
      <c r="M36" s="92" t="e">
        <f>VLOOKUP(L36,'CIE-10 PARA RIPS'!A31:B12605,3,0)</f>
        <v>#REF!</v>
      </c>
    </row>
    <row r="37" spans="1:13" ht="12.75" customHeight="1" x14ac:dyDescent="0.25">
      <c r="A37" s="83">
        <v>32</v>
      </c>
      <c r="B37" s="60" t="s">
        <v>12462</v>
      </c>
      <c r="C37" s="16">
        <v>32869679</v>
      </c>
      <c r="D37" s="5"/>
      <c r="E37" s="5" t="s">
        <v>110</v>
      </c>
      <c r="F37" s="9">
        <v>2</v>
      </c>
      <c r="G37" s="9" t="s">
        <v>5</v>
      </c>
      <c r="H37" s="9" t="s">
        <v>12762</v>
      </c>
      <c r="I37" s="5" t="s">
        <v>62</v>
      </c>
      <c r="J37" s="17">
        <v>44478</v>
      </c>
      <c r="K37" s="18">
        <v>44479</v>
      </c>
      <c r="L37" s="5" t="s">
        <v>7682</v>
      </c>
      <c r="M37" s="92" t="e">
        <f>VLOOKUP(L37,'CIE-10 PARA RIPS'!A18:B12592,3,0)</f>
        <v>#REF!</v>
      </c>
    </row>
    <row r="38" spans="1:13" s="2" customFormat="1" ht="12.75" customHeight="1" x14ac:dyDescent="0.25">
      <c r="A38" s="83">
        <v>33</v>
      </c>
      <c r="B38" s="60" t="s">
        <v>12464</v>
      </c>
      <c r="C38" s="16">
        <v>1042428984</v>
      </c>
      <c r="D38" s="5"/>
      <c r="E38" s="5" t="s">
        <v>12435</v>
      </c>
      <c r="F38" s="9">
        <v>1</v>
      </c>
      <c r="G38" s="9" t="s">
        <v>5</v>
      </c>
      <c r="H38" s="9" t="s">
        <v>12762</v>
      </c>
      <c r="I38" s="5" t="s">
        <v>12826</v>
      </c>
      <c r="J38" s="17">
        <v>44468</v>
      </c>
      <c r="K38" s="18">
        <v>44468</v>
      </c>
      <c r="L38" s="5" t="s">
        <v>7572</v>
      </c>
      <c r="M38" s="92" t="e">
        <f>VLOOKUP(L38,'CIE-10 PARA RIPS'!A23:B12597,3,0)</f>
        <v>#REF!</v>
      </c>
    </row>
    <row r="39" spans="1:13" s="2" customFormat="1" ht="12.75" customHeight="1" x14ac:dyDescent="0.25">
      <c r="A39" s="83">
        <v>34</v>
      </c>
      <c r="B39" s="60" t="s">
        <v>12835</v>
      </c>
      <c r="C39" s="16">
        <v>1044394429</v>
      </c>
      <c r="D39" s="5"/>
      <c r="E39" s="5" t="s">
        <v>110</v>
      </c>
      <c r="F39" s="9">
        <v>2</v>
      </c>
      <c r="G39" s="9" t="s">
        <v>5</v>
      </c>
      <c r="H39" s="9" t="s">
        <v>12762</v>
      </c>
      <c r="I39" s="5" t="s">
        <v>12826</v>
      </c>
      <c r="J39" s="17">
        <v>44470</v>
      </c>
      <c r="K39" s="17">
        <v>44471</v>
      </c>
      <c r="L39" s="4" t="s">
        <v>11923</v>
      </c>
      <c r="M39" s="92" t="e">
        <f>VLOOKUP(L39,'CIE-10 PARA RIPS'!A8:B12582,3,0)</f>
        <v>#REF!</v>
      </c>
    </row>
    <row r="40" spans="1:13" s="2" customFormat="1" ht="12.75" customHeight="1" x14ac:dyDescent="0.25">
      <c r="A40" s="83">
        <v>35</v>
      </c>
      <c r="B40" s="60" t="s">
        <v>12838</v>
      </c>
      <c r="C40" s="16">
        <v>32705541</v>
      </c>
      <c r="D40" s="5"/>
      <c r="E40" s="5" t="s">
        <v>110</v>
      </c>
      <c r="F40" s="9">
        <v>30</v>
      </c>
      <c r="G40" s="9" t="s">
        <v>5</v>
      </c>
      <c r="H40" s="9" t="s">
        <v>12762</v>
      </c>
      <c r="I40" s="5" t="s">
        <v>12826</v>
      </c>
      <c r="J40" s="17">
        <v>44463</v>
      </c>
      <c r="K40" s="18">
        <v>44492</v>
      </c>
      <c r="L40" s="5"/>
      <c r="M40" s="92" t="e">
        <f>VLOOKUP(L40,'CIE-10 PARA RIPS'!A48:B12622,3,0)</f>
        <v>#N/A</v>
      </c>
    </row>
    <row r="41" spans="1:13" s="2" customFormat="1" ht="12.75" customHeight="1" x14ac:dyDescent="0.25">
      <c r="A41" s="83">
        <v>36</v>
      </c>
      <c r="B41" s="60" t="s">
        <v>12590</v>
      </c>
      <c r="C41" s="16">
        <v>8699499</v>
      </c>
      <c r="D41" s="5"/>
      <c r="E41" s="5" t="s">
        <v>110</v>
      </c>
      <c r="F41" s="9">
        <v>4</v>
      </c>
      <c r="G41" s="9" t="s">
        <v>5</v>
      </c>
      <c r="H41" s="9" t="s">
        <v>12762</v>
      </c>
      <c r="I41" s="5" t="s">
        <v>12489</v>
      </c>
      <c r="J41" s="17">
        <v>44473</v>
      </c>
      <c r="K41" s="17">
        <v>44476</v>
      </c>
      <c r="L41" s="4" t="s">
        <v>7903</v>
      </c>
      <c r="M41" s="92" t="e">
        <f>VLOOKUP(L41,'CIE-10 PARA RIPS'!A16:B12590,3,0)</f>
        <v>#REF!</v>
      </c>
    </row>
    <row r="42" spans="1:13" s="2" customFormat="1" ht="12.75" customHeight="1" x14ac:dyDescent="0.25">
      <c r="A42" s="83">
        <v>37</v>
      </c>
      <c r="B42" s="59" t="s">
        <v>12841</v>
      </c>
      <c r="C42" s="23">
        <v>8498272</v>
      </c>
      <c r="D42" s="5"/>
      <c r="E42" s="5" t="s">
        <v>110</v>
      </c>
      <c r="F42" s="9">
        <v>2</v>
      </c>
      <c r="G42" s="9" t="s">
        <v>5</v>
      </c>
      <c r="H42" s="9" t="s">
        <v>12762</v>
      </c>
      <c r="I42" s="5" t="s">
        <v>12826</v>
      </c>
      <c r="J42" s="17">
        <v>44496</v>
      </c>
      <c r="K42" s="17">
        <v>44497</v>
      </c>
      <c r="L42" s="8" t="s">
        <v>7682</v>
      </c>
      <c r="M42" s="92" t="e">
        <f>VLOOKUP(L42,'CIE-10 PARA RIPS'!A19:B12593,3,0)</f>
        <v>#REF!</v>
      </c>
    </row>
    <row r="43" spans="1:13" s="2" customFormat="1" ht="12.75" customHeight="1" x14ac:dyDescent="0.25">
      <c r="A43" s="83">
        <v>38</v>
      </c>
      <c r="B43" s="59" t="s">
        <v>12436</v>
      </c>
      <c r="C43" s="23">
        <v>72010807</v>
      </c>
      <c r="D43" s="5"/>
      <c r="E43" s="5" t="s">
        <v>110</v>
      </c>
      <c r="F43" s="9">
        <v>20</v>
      </c>
      <c r="G43" s="9" t="s">
        <v>5</v>
      </c>
      <c r="H43" s="9" t="s">
        <v>12762</v>
      </c>
      <c r="I43" s="5" t="s">
        <v>12826</v>
      </c>
      <c r="J43" s="17">
        <v>44489</v>
      </c>
      <c r="K43" s="17">
        <v>44508</v>
      </c>
      <c r="L43" s="8" t="s">
        <v>73</v>
      </c>
      <c r="M43" s="92" t="e">
        <f>VLOOKUP(L43,'CIE-10 PARA RIPS'!A24:B12598,3,0)</f>
        <v>#REF!</v>
      </c>
    </row>
    <row r="44" spans="1:13" s="2" customFormat="1" ht="12.75" customHeight="1" x14ac:dyDescent="0.25">
      <c r="A44" s="83">
        <v>39</v>
      </c>
      <c r="B44" s="60" t="s">
        <v>12700</v>
      </c>
      <c r="C44" s="16" t="s">
        <v>12701</v>
      </c>
      <c r="D44" s="5"/>
      <c r="E44" s="5" t="s">
        <v>12442</v>
      </c>
      <c r="F44" s="9">
        <v>2</v>
      </c>
      <c r="G44" s="9" t="s">
        <v>5</v>
      </c>
      <c r="H44" s="9" t="s">
        <v>12762</v>
      </c>
      <c r="I44" s="5" t="s">
        <v>12458</v>
      </c>
      <c r="J44" s="17">
        <v>44524</v>
      </c>
      <c r="K44" s="17">
        <v>44525</v>
      </c>
      <c r="L44" s="8"/>
      <c r="M44" s="92" t="e">
        <f>VLOOKUP(L44,'CIE-10 PARA RIPS'!A49:B12623,3,0)</f>
        <v>#N/A</v>
      </c>
    </row>
    <row r="45" spans="1:13" s="2" customFormat="1" ht="12.75" customHeight="1" x14ac:dyDescent="0.25">
      <c r="A45" s="83">
        <v>40</v>
      </c>
      <c r="B45" s="60" t="s">
        <v>12842</v>
      </c>
      <c r="C45" s="16" t="s">
        <v>12843</v>
      </c>
      <c r="D45" s="5"/>
      <c r="E45" s="5" t="s">
        <v>12442</v>
      </c>
      <c r="F45" s="9">
        <v>1</v>
      </c>
      <c r="G45" s="9" t="s">
        <v>5</v>
      </c>
      <c r="H45" s="9" t="s">
        <v>21</v>
      </c>
      <c r="I45" s="5" t="s">
        <v>12826</v>
      </c>
      <c r="J45" s="17">
        <v>44513</v>
      </c>
      <c r="K45" s="17">
        <v>44513</v>
      </c>
      <c r="L45" s="8" t="s">
        <v>5599</v>
      </c>
      <c r="M45" s="92" t="e">
        <f>VLOOKUP(L45,'CIE-10 PARA RIPS'!A28:B12602,3,0)</f>
        <v>#REF!</v>
      </c>
    </row>
    <row r="46" spans="1:13" s="2" customFormat="1" ht="12.75" customHeight="1" x14ac:dyDescent="0.25">
      <c r="A46" s="83">
        <v>41</v>
      </c>
      <c r="B46" s="60" t="s">
        <v>12841</v>
      </c>
      <c r="C46" s="16">
        <v>8498272</v>
      </c>
      <c r="D46" s="5"/>
      <c r="E46" s="5" t="s">
        <v>110</v>
      </c>
      <c r="F46" s="9">
        <v>2</v>
      </c>
      <c r="G46" s="9" t="s">
        <v>5</v>
      </c>
      <c r="H46" s="9" t="s">
        <v>21</v>
      </c>
      <c r="I46" s="5" t="s">
        <v>12826</v>
      </c>
      <c r="J46" s="17">
        <v>44496</v>
      </c>
      <c r="K46" s="18">
        <v>44497</v>
      </c>
      <c r="L46" s="5" t="s">
        <v>7682</v>
      </c>
      <c r="M46" s="92" t="e">
        <f>VLOOKUP(L46,'CIE-10 PARA RIPS'!A20:B12594,3,0)</f>
        <v>#REF!</v>
      </c>
    </row>
    <row r="47" spans="1:13" s="2" customFormat="1" ht="12.75" customHeight="1" x14ac:dyDescent="0.25">
      <c r="A47" s="83">
        <v>42</v>
      </c>
      <c r="B47" s="60" t="s">
        <v>12841</v>
      </c>
      <c r="C47" s="16">
        <v>8498272</v>
      </c>
      <c r="D47" s="5"/>
      <c r="E47" s="5" t="s">
        <v>12442</v>
      </c>
      <c r="F47" s="9">
        <v>2</v>
      </c>
      <c r="G47" s="9" t="s">
        <v>5</v>
      </c>
      <c r="H47" s="9" t="s">
        <v>21</v>
      </c>
      <c r="I47" s="5" t="s">
        <v>12826</v>
      </c>
      <c r="J47" s="17">
        <v>44523</v>
      </c>
      <c r="K47" s="17">
        <v>44524</v>
      </c>
      <c r="L47" s="4" t="s">
        <v>7682</v>
      </c>
      <c r="M47" s="92" t="e">
        <f>VLOOKUP(L47,'CIE-10 PARA RIPS'!A21:B12595,3,0)</f>
        <v>#REF!</v>
      </c>
    </row>
    <row r="48" spans="1:13" s="2" customFormat="1" ht="12.75" customHeight="1" x14ac:dyDescent="0.25">
      <c r="A48" s="83">
        <v>43</v>
      </c>
      <c r="B48" s="60" t="s">
        <v>12844</v>
      </c>
      <c r="C48" s="16">
        <v>3730772</v>
      </c>
      <c r="D48" s="5"/>
      <c r="E48" s="5" t="s">
        <v>43</v>
      </c>
      <c r="F48" s="9">
        <v>15</v>
      </c>
      <c r="G48" s="9" t="s">
        <v>5</v>
      </c>
      <c r="H48" s="9" t="s">
        <v>21</v>
      </c>
      <c r="I48" s="5" t="s">
        <v>12458</v>
      </c>
      <c r="J48" s="17">
        <v>44539</v>
      </c>
      <c r="K48" s="17">
        <v>44553</v>
      </c>
      <c r="L48" s="5" t="s">
        <v>9634</v>
      </c>
      <c r="M48" s="92" t="e">
        <f>VLOOKUP(L48,'CIE-10 PARA RIPS'!A9:B12583,3,0)</f>
        <v>#REF!</v>
      </c>
    </row>
    <row r="49" spans="1:13" s="2" customFormat="1" ht="12.75" customHeight="1" x14ac:dyDescent="0.25">
      <c r="A49" s="83">
        <v>44</v>
      </c>
      <c r="B49" s="60" t="s">
        <v>12845</v>
      </c>
      <c r="C49" s="16">
        <v>1043933276</v>
      </c>
      <c r="D49" s="5"/>
      <c r="E49" s="5" t="s">
        <v>43</v>
      </c>
      <c r="F49" s="9">
        <v>5</v>
      </c>
      <c r="G49" s="9" t="s">
        <v>5</v>
      </c>
      <c r="H49" s="9" t="s">
        <v>21</v>
      </c>
      <c r="I49" s="5" t="s">
        <v>12434</v>
      </c>
      <c r="J49" s="17">
        <v>44546</v>
      </c>
      <c r="K49" s="18">
        <v>44550</v>
      </c>
      <c r="L49" s="5"/>
      <c r="M49" s="92" t="e">
        <f>VLOOKUP(L49,'CIE-10 PARA RIPS'!A50:B12624,3,0)</f>
        <v>#N/A</v>
      </c>
    </row>
    <row r="50" spans="1:13" s="2" customFormat="1" ht="12.75" customHeight="1" x14ac:dyDescent="0.25">
      <c r="A50" s="83">
        <v>45</v>
      </c>
      <c r="B50" s="60" t="s">
        <v>12846</v>
      </c>
      <c r="C50" s="16">
        <v>1046812955</v>
      </c>
      <c r="D50" s="5"/>
      <c r="E50" s="5" t="s">
        <v>43</v>
      </c>
      <c r="F50" s="9">
        <v>6</v>
      </c>
      <c r="G50" s="9" t="s">
        <v>5</v>
      </c>
      <c r="H50" s="9" t="s">
        <v>21</v>
      </c>
      <c r="I50" s="5" t="s">
        <v>90</v>
      </c>
      <c r="J50" s="17">
        <v>44543</v>
      </c>
      <c r="K50" s="17">
        <v>44548</v>
      </c>
      <c r="L50" s="5" t="s">
        <v>12827</v>
      </c>
      <c r="M50" s="92" t="e">
        <f>VLOOKUP(L50,'CIE-10 PARA RIPS'!A37:B12611,3,0)</f>
        <v>#REF!</v>
      </c>
    </row>
    <row r="51" spans="1:13" s="2" customFormat="1" ht="12.75" customHeight="1" x14ac:dyDescent="0.25">
      <c r="A51" s="83">
        <v>46</v>
      </c>
      <c r="B51" s="60" t="s">
        <v>12846</v>
      </c>
      <c r="C51" s="16">
        <v>1046812955</v>
      </c>
      <c r="D51" s="5"/>
      <c r="E51" s="5" t="s">
        <v>43</v>
      </c>
      <c r="F51" s="9">
        <v>10</v>
      </c>
      <c r="G51" s="9" t="s">
        <v>5</v>
      </c>
      <c r="H51" s="9" t="s">
        <v>21</v>
      </c>
      <c r="I51" s="5" t="s">
        <v>90</v>
      </c>
      <c r="J51" s="17">
        <v>44539</v>
      </c>
      <c r="K51" s="17">
        <v>44548</v>
      </c>
      <c r="L51" s="5"/>
      <c r="M51" s="92" t="e">
        <f>VLOOKUP(L51,'CIE-10 PARA RIPS'!A51:B12625,3,0)</f>
        <v>#N/A</v>
      </c>
    </row>
    <row r="52" spans="1:13" s="2" customFormat="1" ht="12.75" customHeight="1" x14ac:dyDescent="0.25">
      <c r="A52" s="83">
        <v>47</v>
      </c>
      <c r="B52" s="60" t="s">
        <v>12847</v>
      </c>
      <c r="C52" s="16">
        <v>1002228922</v>
      </c>
      <c r="D52" s="5"/>
      <c r="E52" s="5" t="s">
        <v>43</v>
      </c>
      <c r="F52" s="22">
        <v>2</v>
      </c>
      <c r="G52" s="9" t="s">
        <v>5</v>
      </c>
      <c r="H52" s="9" t="s">
        <v>21</v>
      </c>
      <c r="I52" s="5" t="s">
        <v>12531</v>
      </c>
      <c r="J52" s="17">
        <v>44547</v>
      </c>
      <c r="K52" s="17">
        <v>44548</v>
      </c>
      <c r="L52" s="5"/>
      <c r="M52" s="92" t="e">
        <f>VLOOKUP(L52,'CIE-10 PARA RIPS'!A52:B12626,3,0)</f>
        <v>#N/A</v>
      </c>
    </row>
    <row r="53" spans="1:13" s="2" customFormat="1" ht="12.75" customHeight="1" x14ac:dyDescent="0.25">
      <c r="A53" s="93">
        <v>48</v>
      </c>
      <c r="B53" s="94" t="s">
        <v>12785</v>
      </c>
      <c r="C53" s="95">
        <v>44205186</v>
      </c>
      <c r="D53" s="96"/>
      <c r="E53" s="96" t="s">
        <v>43</v>
      </c>
      <c r="F53" s="97">
        <v>9</v>
      </c>
      <c r="G53" s="97" t="s">
        <v>5</v>
      </c>
      <c r="H53" s="97" t="s">
        <v>21</v>
      </c>
      <c r="I53" s="96" t="s">
        <v>62</v>
      </c>
      <c r="J53" s="98">
        <v>44545</v>
      </c>
      <c r="K53" s="98">
        <v>44553</v>
      </c>
      <c r="L53" s="96" t="s">
        <v>12827</v>
      </c>
      <c r="M53" s="99" t="e">
        <f>VLOOKUP(L53,'CIE-10 PARA RIPS'!A38:B12612,3,0)</f>
        <v>#REF!</v>
      </c>
    </row>
    <row r="84" spans="9:9" x14ac:dyDescent="0.25">
      <c r="I84" s="30" t="s">
        <v>7</v>
      </c>
    </row>
    <row r="85" spans="9:9" x14ac:dyDescent="0.25">
      <c r="I85" s="31" t="s">
        <v>8</v>
      </c>
    </row>
    <row r="86" spans="9:9" x14ac:dyDescent="0.25">
      <c r="I86" s="32" t="s">
        <v>9</v>
      </c>
    </row>
    <row r="1048399" spans="5:8" x14ac:dyDescent="0.25">
      <c r="E1048399" s="24" t="s">
        <v>12435</v>
      </c>
      <c r="F1048399" s="13">
        <v>1</v>
      </c>
      <c r="G1048399" s="9" t="s">
        <v>5</v>
      </c>
      <c r="H1048399" s="9" t="s">
        <v>21</v>
      </c>
    </row>
  </sheetData>
  <mergeCells count="6">
    <mergeCell ref="A5:L6"/>
    <mergeCell ref="A1:C4"/>
    <mergeCell ref="D1:J2"/>
    <mergeCell ref="K1:M2"/>
    <mergeCell ref="D3:J4"/>
    <mergeCell ref="K3:M4"/>
  </mergeCells>
  <pageMargins left="0.7" right="0.7" top="0.75" bottom="0.75" header="0.3" footer="0.3"/>
  <pageSetup orientation="landscape"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
  <sheetViews>
    <sheetView workbookViewId="0">
      <selection activeCell="G36" sqref="G36"/>
    </sheetView>
  </sheetViews>
  <sheetFormatPr baseColWidth="10" defaultRowHeight="15" x14ac:dyDescent="0.25"/>
  <cols>
    <col min="1" max="1" width="9.7109375" customWidth="1"/>
    <col min="2" max="2" width="7" customWidth="1"/>
    <col min="3" max="3" width="3.7109375" customWidth="1"/>
    <col min="6" max="6" width="4.140625" customWidth="1"/>
    <col min="9" max="9" width="3" customWidth="1"/>
    <col min="12" max="12" width="4.7109375" customWidth="1"/>
    <col min="15" max="15" width="4.140625" customWidth="1"/>
    <col min="18" max="18" width="5.140625" customWidth="1"/>
  </cols>
  <sheetData>
    <row r="1" spans="1:26" x14ac:dyDescent="0.25">
      <c r="A1" s="58" t="s">
        <v>17</v>
      </c>
      <c r="B1" t="s">
        <v>25705</v>
      </c>
      <c r="D1" s="58" t="s">
        <v>84</v>
      </c>
      <c r="E1" t="s">
        <v>25671</v>
      </c>
      <c r="G1" s="58" t="s">
        <v>18</v>
      </c>
      <c r="H1" t="s">
        <v>25671</v>
      </c>
      <c r="J1" s="58" t="s">
        <v>97</v>
      </c>
      <c r="K1" t="s">
        <v>25671</v>
      </c>
      <c r="M1" s="58" t="s">
        <v>11</v>
      </c>
      <c r="N1" t="s">
        <v>25671</v>
      </c>
      <c r="P1" s="58" t="s">
        <v>11</v>
      </c>
      <c r="Q1" t="s">
        <v>25705</v>
      </c>
      <c r="S1" s="58" t="s">
        <v>25703</v>
      </c>
      <c r="T1" s="58" t="s">
        <v>25672</v>
      </c>
    </row>
    <row r="2" spans="1:26" x14ac:dyDescent="0.25">
      <c r="A2" s="43" t="s">
        <v>45</v>
      </c>
      <c r="B2">
        <v>42</v>
      </c>
      <c r="D2" s="43" t="s">
        <v>5</v>
      </c>
      <c r="E2">
        <v>13</v>
      </c>
      <c r="G2" s="43" t="s">
        <v>12762</v>
      </c>
      <c r="H2">
        <v>7</v>
      </c>
      <c r="J2" s="43" t="s">
        <v>25706</v>
      </c>
      <c r="K2">
        <v>1</v>
      </c>
      <c r="M2" s="43" t="s">
        <v>10006</v>
      </c>
      <c r="N2">
        <v>1</v>
      </c>
      <c r="P2" s="43" t="s">
        <v>10006</v>
      </c>
      <c r="Q2">
        <v>3</v>
      </c>
      <c r="S2" s="58" t="s">
        <v>17</v>
      </c>
      <c r="T2" t="s">
        <v>45</v>
      </c>
      <c r="U2" t="s">
        <v>53</v>
      </c>
      <c r="V2" t="s">
        <v>48</v>
      </c>
      <c r="W2" t="s">
        <v>37</v>
      </c>
      <c r="X2" t="s">
        <v>36</v>
      </c>
      <c r="Y2" t="s">
        <v>20</v>
      </c>
      <c r="Z2" t="s">
        <v>12639</v>
      </c>
    </row>
    <row r="3" spans="1:26" x14ac:dyDescent="0.25">
      <c r="A3" s="43" t="s">
        <v>53</v>
      </c>
      <c r="B3">
        <v>46</v>
      </c>
      <c r="D3" s="43" t="s">
        <v>12639</v>
      </c>
      <c r="E3">
        <v>13</v>
      </c>
      <c r="G3" s="43" t="s">
        <v>51</v>
      </c>
      <c r="H3">
        <v>5</v>
      </c>
      <c r="J3" s="43" t="s">
        <v>12434</v>
      </c>
      <c r="K3">
        <v>3</v>
      </c>
      <c r="M3" s="43" t="s">
        <v>9682</v>
      </c>
      <c r="N3">
        <v>1</v>
      </c>
      <c r="P3" s="43" t="s">
        <v>9682</v>
      </c>
      <c r="Q3">
        <v>3</v>
      </c>
      <c r="S3" s="43" t="s">
        <v>10006</v>
      </c>
      <c r="T3">
        <v>1</v>
      </c>
      <c r="Z3">
        <v>1</v>
      </c>
    </row>
    <row r="4" spans="1:26" x14ac:dyDescent="0.25">
      <c r="A4" s="43" t="s">
        <v>48</v>
      </c>
      <c r="B4">
        <v>31</v>
      </c>
      <c r="G4" s="43" t="s">
        <v>12578</v>
      </c>
      <c r="H4">
        <v>1</v>
      </c>
      <c r="J4" s="43" t="s">
        <v>12826</v>
      </c>
      <c r="K4">
        <v>4</v>
      </c>
      <c r="M4" s="43" t="s">
        <v>12815</v>
      </c>
      <c r="N4">
        <v>1</v>
      </c>
      <c r="P4" s="43" t="s">
        <v>12815</v>
      </c>
      <c r="Q4">
        <v>10</v>
      </c>
      <c r="S4" s="43" t="s">
        <v>9682</v>
      </c>
      <c r="U4">
        <v>1</v>
      </c>
      <c r="Z4">
        <v>1</v>
      </c>
    </row>
    <row r="5" spans="1:26" x14ac:dyDescent="0.25">
      <c r="A5" s="43" t="s">
        <v>37</v>
      </c>
      <c r="B5">
        <v>30</v>
      </c>
      <c r="G5" s="43" t="s">
        <v>12639</v>
      </c>
      <c r="H5">
        <v>13</v>
      </c>
      <c r="J5" s="43" t="s">
        <v>62</v>
      </c>
      <c r="K5">
        <v>5</v>
      </c>
      <c r="M5" s="43" t="s">
        <v>9136</v>
      </c>
      <c r="N5">
        <v>1</v>
      </c>
      <c r="P5" s="43" t="s">
        <v>9136</v>
      </c>
      <c r="Q5">
        <v>6</v>
      </c>
      <c r="S5" s="43" t="s">
        <v>12815</v>
      </c>
      <c r="U5">
        <v>1</v>
      </c>
      <c r="Z5">
        <v>1</v>
      </c>
    </row>
    <row r="6" spans="1:26" x14ac:dyDescent="0.25">
      <c r="A6" s="43" t="s">
        <v>36</v>
      </c>
      <c r="B6">
        <v>31</v>
      </c>
      <c r="J6" s="43" t="s">
        <v>12639</v>
      </c>
      <c r="K6">
        <v>13</v>
      </c>
      <c r="M6" s="43" t="s">
        <v>7042</v>
      </c>
      <c r="N6">
        <v>1</v>
      </c>
      <c r="P6" s="43" t="s">
        <v>7042</v>
      </c>
      <c r="Q6">
        <v>8</v>
      </c>
      <c r="S6" s="43" t="s">
        <v>9136</v>
      </c>
      <c r="T6">
        <v>1</v>
      </c>
      <c r="Z6">
        <v>1</v>
      </c>
    </row>
    <row r="7" spans="1:26" x14ac:dyDescent="0.25">
      <c r="A7" s="43" t="s">
        <v>20</v>
      </c>
      <c r="B7">
        <v>26</v>
      </c>
      <c r="M7" s="43" t="s">
        <v>81</v>
      </c>
      <c r="N7">
        <v>5</v>
      </c>
      <c r="P7" s="43" t="s">
        <v>81</v>
      </c>
      <c r="Q7">
        <v>143</v>
      </c>
      <c r="S7" s="43" t="s">
        <v>7042</v>
      </c>
      <c r="U7">
        <v>1</v>
      </c>
      <c r="Z7">
        <v>1</v>
      </c>
    </row>
    <row r="8" spans="1:26" x14ac:dyDescent="0.25">
      <c r="A8" s="43" t="s">
        <v>12639</v>
      </c>
      <c r="B8">
        <v>206</v>
      </c>
      <c r="M8" s="43" t="s">
        <v>5598</v>
      </c>
      <c r="N8">
        <v>2</v>
      </c>
      <c r="P8" s="43" t="s">
        <v>5598</v>
      </c>
      <c r="Q8">
        <v>25</v>
      </c>
      <c r="S8" s="43" t="s">
        <v>81</v>
      </c>
      <c r="U8">
        <v>1</v>
      </c>
      <c r="V8">
        <v>1</v>
      </c>
      <c r="W8">
        <v>1</v>
      </c>
      <c r="X8">
        <v>1</v>
      </c>
      <c r="Y8">
        <v>1</v>
      </c>
      <c r="Z8">
        <v>5</v>
      </c>
    </row>
    <row r="9" spans="1:26" x14ac:dyDescent="0.25">
      <c r="M9" s="43" t="s">
        <v>25668</v>
      </c>
      <c r="N9">
        <v>1</v>
      </c>
      <c r="P9" s="43" t="s">
        <v>25668</v>
      </c>
      <c r="Q9">
        <v>8</v>
      </c>
      <c r="S9" s="43" t="s">
        <v>5598</v>
      </c>
      <c r="T9">
        <v>2</v>
      </c>
      <c r="Z9">
        <v>2</v>
      </c>
    </row>
    <row r="10" spans="1:26" x14ac:dyDescent="0.25">
      <c r="M10" s="43" t="s">
        <v>12639</v>
      </c>
      <c r="N10">
        <v>13</v>
      </c>
      <c r="P10" s="43" t="s">
        <v>12639</v>
      </c>
      <c r="Q10">
        <v>206</v>
      </c>
      <c r="S10" s="43" t="s">
        <v>25668</v>
      </c>
    </row>
    <row r="11" spans="1:26" x14ac:dyDescent="0.25">
      <c r="S11" s="43" t="s">
        <v>12639</v>
      </c>
      <c r="T11">
        <v>4</v>
      </c>
      <c r="U11">
        <v>4</v>
      </c>
      <c r="V11">
        <v>1</v>
      </c>
      <c r="W11">
        <v>1</v>
      </c>
      <c r="X11">
        <v>1</v>
      </c>
      <c r="Y11">
        <v>1</v>
      </c>
      <c r="Z11">
        <v>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48368"/>
  <sheetViews>
    <sheetView topLeftCell="B1" zoomScale="70" zoomScaleNormal="100" workbookViewId="0">
      <selection activeCell="G36" sqref="G36"/>
    </sheetView>
  </sheetViews>
  <sheetFormatPr baseColWidth="10" defaultRowHeight="15" x14ac:dyDescent="0.25"/>
  <cols>
    <col min="1" max="1" width="5.7109375" customWidth="1"/>
    <col min="2" max="2" width="39.85546875" customWidth="1"/>
    <col min="3" max="3" width="14.140625" style="10" bestFit="1" customWidth="1"/>
    <col min="4" max="4" width="12.7109375" style="12" customWidth="1"/>
    <col min="5" max="5" width="12.7109375" style="12" bestFit="1" customWidth="1"/>
    <col min="6" max="6" width="25.42578125" style="15" customWidth="1"/>
    <col min="7" max="7" width="24" style="15" customWidth="1"/>
    <col min="8" max="8" width="27.140625" style="15" bestFit="1" customWidth="1"/>
    <col min="9" max="9" width="12.42578125" style="10" customWidth="1"/>
    <col min="10" max="10" width="14.5703125" style="12" bestFit="1" customWidth="1"/>
    <col min="11" max="11" width="12.140625" style="12" bestFit="1" customWidth="1"/>
    <col min="12" max="12" width="12.7109375" style="12" bestFit="1" customWidth="1"/>
    <col min="13" max="13" width="59.42578125" style="43" bestFit="1"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16</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28" customFormat="1" ht="29.25" customHeight="1" x14ac:dyDescent="0.25">
      <c r="A7" s="115" t="s">
        <v>3</v>
      </c>
      <c r="B7" s="123" t="s">
        <v>0</v>
      </c>
      <c r="C7" s="117" t="s">
        <v>1</v>
      </c>
      <c r="D7" s="117" t="s">
        <v>2</v>
      </c>
      <c r="E7" s="117" t="s">
        <v>17</v>
      </c>
      <c r="F7" s="117" t="s">
        <v>12</v>
      </c>
      <c r="G7" s="117" t="s">
        <v>84</v>
      </c>
      <c r="H7" s="117" t="s">
        <v>18</v>
      </c>
      <c r="I7" s="117" t="s">
        <v>97</v>
      </c>
      <c r="J7" s="117" t="s">
        <v>13</v>
      </c>
      <c r="K7" s="117" t="s">
        <v>14</v>
      </c>
      <c r="L7" s="117" t="s">
        <v>11</v>
      </c>
      <c r="M7" s="124" t="s">
        <v>15</v>
      </c>
    </row>
    <row r="8" spans="1:13" ht="30" x14ac:dyDescent="0.25">
      <c r="A8" s="83">
        <v>1</v>
      </c>
      <c r="B8" s="60" t="s">
        <v>99</v>
      </c>
      <c r="C8" s="16">
        <v>8774378</v>
      </c>
      <c r="D8" s="11"/>
      <c r="E8" s="11" t="s">
        <v>45</v>
      </c>
      <c r="F8" s="13">
        <v>3</v>
      </c>
      <c r="G8" s="9" t="s">
        <v>5</v>
      </c>
      <c r="H8" s="9" t="s">
        <v>12762</v>
      </c>
      <c r="I8" s="5" t="s">
        <v>12826</v>
      </c>
      <c r="J8" s="26">
        <v>43831</v>
      </c>
      <c r="K8" s="26">
        <v>43833</v>
      </c>
      <c r="L8" s="11" t="s">
        <v>10006</v>
      </c>
      <c r="M8" s="92" t="e">
        <f>VLOOKUP(L8,'CIE-10 PARA RIPS'!A7:B12581,3,0)</f>
        <v>#REF!</v>
      </c>
    </row>
    <row r="9" spans="1:13" x14ac:dyDescent="0.25">
      <c r="A9" s="83">
        <v>2</v>
      </c>
      <c r="B9" s="59" t="s">
        <v>12811</v>
      </c>
      <c r="C9" s="23">
        <v>72254969</v>
      </c>
      <c r="D9" s="11"/>
      <c r="E9" s="11" t="s">
        <v>45</v>
      </c>
      <c r="F9" s="13">
        <v>6</v>
      </c>
      <c r="G9" s="13" t="s">
        <v>5</v>
      </c>
      <c r="H9" s="9" t="s">
        <v>12762</v>
      </c>
      <c r="I9" s="5" t="s">
        <v>12434</v>
      </c>
      <c r="J9" s="26">
        <v>43831</v>
      </c>
      <c r="K9" s="7">
        <v>43836</v>
      </c>
      <c r="L9" s="11" t="s">
        <v>9136</v>
      </c>
      <c r="M9" s="92" t="e">
        <f>VLOOKUP(L9,'CIE-10 PARA RIPS'!A8:B12582,3,0)</f>
        <v>#REF!</v>
      </c>
    </row>
    <row r="10" spans="1:13" ht="12.75" customHeight="1" x14ac:dyDescent="0.25">
      <c r="A10" s="83">
        <v>3</v>
      </c>
      <c r="B10" s="59" t="s">
        <v>12470</v>
      </c>
      <c r="C10" s="23">
        <v>72164312</v>
      </c>
      <c r="D10" s="5"/>
      <c r="E10" s="24" t="s">
        <v>45</v>
      </c>
      <c r="F10" s="9">
        <v>15</v>
      </c>
      <c r="G10" s="9" t="s">
        <v>5</v>
      </c>
      <c r="H10" s="9" t="s">
        <v>12762</v>
      </c>
      <c r="I10" s="5" t="s">
        <v>12826</v>
      </c>
      <c r="J10" s="17">
        <v>43835</v>
      </c>
      <c r="K10" s="17">
        <v>43849</v>
      </c>
      <c r="L10" s="7" t="s">
        <v>5598</v>
      </c>
      <c r="M10" s="92" t="e">
        <f>VLOOKUP(L10,'CIE-10 PARA RIPS'!A9:B12583,3,0)</f>
        <v>#REF!</v>
      </c>
    </row>
    <row r="11" spans="1:13" ht="12.75" customHeight="1" x14ac:dyDescent="0.25">
      <c r="A11" s="83">
        <v>4</v>
      </c>
      <c r="B11" s="61" t="s">
        <v>12650</v>
      </c>
      <c r="C11" s="23">
        <v>72122335</v>
      </c>
      <c r="D11" s="5"/>
      <c r="E11" s="5" t="s">
        <v>45</v>
      </c>
      <c r="F11" s="9">
        <v>8</v>
      </c>
      <c r="G11" s="9" t="s">
        <v>5</v>
      </c>
      <c r="H11" s="9" t="s">
        <v>12578</v>
      </c>
      <c r="I11" s="5" t="s">
        <v>12826</v>
      </c>
      <c r="J11" s="17">
        <v>43846</v>
      </c>
      <c r="K11" s="17">
        <v>43853</v>
      </c>
      <c r="L11" s="7"/>
      <c r="M11" s="92" t="e">
        <f>VLOOKUP(L11,'CIE-10 PARA RIPS'!A10:B12584,3,0)</f>
        <v>#N/A</v>
      </c>
    </row>
    <row r="12" spans="1:13" ht="12.75" customHeight="1" x14ac:dyDescent="0.25">
      <c r="A12" s="83">
        <v>5</v>
      </c>
      <c r="B12" s="59" t="s">
        <v>12470</v>
      </c>
      <c r="C12" s="23">
        <v>72164312</v>
      </c>
      <c r="D12" s="5"/>
      <c r="E12" s="24" t="s">
        <v>45</v>
      </c>
      <c r="F12" s="9">
        <v>10</v>
      </c>
      <c r="G12" s="9" t="s">
        <v>5</v>
      </c>
      <c r="H12" s="9" t="s">
        <v>12762</v>
      </c>
      <c r="I12" s="5" t="s">
        <v>12826</v>
      </c>
      <c r="J12" s="17">
        <v>43850</v>
      </c>
      <c r="K12" s="17">
        <v>43859</v>
      </c>
      <c r="L12" s="7" t="s">
        <v>5598</v>
      </c>
      <c r="M12" s="92" t="e">
        <f>VLOOKUP(L12,'CIE-10 PARA RIPS'!A11:B12585,3,0)</f>
        <v>#REF!</v>
      </c>
    </row>
    <row r="13" spans="1:13" ht="12.75" customHeight="1" x14ac:dyDescent="0.25">
      <c r="A13" s="83">
        <v>6</v>
      </c>
      <c r="B13" s="59" t="s">
        <v>12813</v>
      </c>
      <c r="C13" s="23">
        <v>1143119086</v>
      </c>
      <c r="D13" s="24"/>
      <c r="E13" s="24" t="s">
        <v>53</v>
      </c>
      <c r="F13" s="13">
        <v>25</v>
      </c>
      <c r="G13" s="9" t="s">
        <v>5</v>
      </c>
      <c r="H13" s="9" t="s">
        <v>51</v>
      </c>
      <c r="I13" s="11" t="s">
        <v>62</v>
      </c>
      <c r="J13" s="19">
        <v>43866</v>
      </c>
      <c r="K13" s="19">
        <v>43889</v>
      </c>
      <c r="L13" s="24" t="s">
        <v>81</v>
      </c>
      <c r="M13" s="92" t="e">
        <f>VLOOKUP(L13,'CIE-10 PARA RIPS'!A12:B12586,3,0)</f>
        <v>#REF!</v>
      </c>
    </row>
    <row r="14" spans="1:13" ht="12.75" customHeight="1" x14ac:dyDescent="0.25">
      <c r="A14" s="83">
        <v>7</v>
      </c>
      <c r="B14" s="59" t="s">
        <v>12813</v>
      </c>
      <c r="C14" s="23">
        <v>1143119086</v>
      </c>
      <c r="D14" s="24"/>
      <c r="E14" s="24" t="s">
        <v>48</v>
      </c>
      <c r="F14" s="13">
        <v>31</v>
      </c>
      <c r="G14" s="9" t="s">
        <v>5</v>
      </c>
      <c r="H14" s="9" t="s">
        <v>51</v>
      </c>
      <c r="I14" s="11" t="s">
        <v>62</v>
      </c>
      <c r="J14" s="19">
        <v>43891</v>
      </c>
      <c r="K14" s="19">
        <v>43921</v>
      </c>
      <c r="L14" s="24" t="s">
        <v>81</v>
      </c>
      <c r="M14" s="92" t="e">
        <f>VLOOKUP(L14,'CIE-10 PARA RIPS'!A13:B12587,3,0)</f>
        <v>#REF!</v>
      </c>
    </row>
    <row r="15" spans="1:13" s="2" customFormat="1" ht="12.75" customHeight="1" x14ac:dyDescent="0.25">
      <c r="A15" s="83">
        <v>8</v>
      </c>
      <c r="B15" s="59" t="s">
        <v>12813</v>
      </c>
      <c r="C15" s="23">
        <v>1143119086</v>
      </c>
      <c r="D15" s="24"/>
      <c r="E15" s="24" t="s">
        <v>37</v>
      </c>
      <c r="F15" s="13">
        <v>30</v>
      </c>
      <c r="G15" s="9" t="s">
        <v>5</v>
      </c>
      <c r="H15" s="9" t="s">
        <v>51</v>
      </c>
      <c r="I15" s="11" t="s">
        <v>62</v>
      </c>
      <c r="J15" s="19">
        <v>43922</v>
      </c>
      <c r="K15" s="19">
        <v>43951</v>
      </c>
      <c r="L15" s="24" t="s">
        <v>81</v>
      </c>
      <c r="M15" s="92" t="e">
        <f>VLOOKUP(L15,'CIE-10 PARA RIPS'!A14:B12588,3,0)</f>
        <v>#REF!</v>
      </c>
    </row>
    <row r="16" spans="1:13" ht="12.75" customHeight="1" x14ac:dyDescent="0.25">
      <c r="A16" s="83">
        <v>9</v>
      </c>
      <c r="B16" s="59" t="s">
        <v>12813</v>
      </c>
      <c r="C16" s="23">
        <v>1143119086</v>
      </c>
      <c r="D16" s="24"/>
      <c r="E16" s="24" t="s">
        <v>36</v>
      </c>
      <c r="F16" s="13">
        <v>31</v>
      </c>
      <c r="G16" s="9" t="s">
        <v>5</v>
      </c>
      <c r="H16" s="9" t="s">
        <v>51</v>
      </c>
      <c r="I16" s="11" t="s">
        <v>62</v>
      </c>
      <c r="J16" s="19">
        <v>43952</v>
      </c>
      <c r="K16" s="19">
        <v>43982</v>
      </c>
      <c r="L16" s="24" t="s">
        <v>81</v>
      </c>
      <c r="M16" s="92" t="e">
        <f>VLOOKUP(L16,'CIE-10 PARA RIPS'!A15:B12589,3,0)</f>
        <v>#REF!</v>
      </c>
    </row>
    <row r="17" spans="1:13" s="2" customFormat="1" ht="12.75" customHeight="1" x14ac:dyDescent="0.25">
      <c r="A17" s="83">
        <v>10</v>
      </c>
      <c r="B17" s="59" t="s">
        <v>12813</v>
      </c>
      <c r="C17" s="23">
        <v>1143119086</v>
      </c>
      <c r="D17" s="24"/>
      <c r="E17" s="24" t="s">
        <v>20</v>
      </c>
      <c r="F17" s="13">
        <v>26</v>
      </c>
      <c r="G17" s="9" t="s">
        <v>5</v>
      </c>
      <c r="H17" s="9" t="s">
        <v>51</v>
      </c>
      <c r="I17" s="11" t="s">
        <v>62</v>
      </c>
      <c r="J17" s="19">
        <v>43983</v>
      </c>
      <c r="K17" s="19">
        <v>44008</v>
      </c>
      <c r="L17" s="24" t="s">
        <v>81</v>
      </c>
      <c r="M17" s="92" t="e">
        <f>VLOOKUP(L17,'CIE-10 PARA RIPS'!A16:B12590,3,0)</f>
        <v>#REF!</v>
      </c>
    </row>
    <row r="18" spans="1:13" s="2" customFormat="1" ht="12.75" customHeight="1" x14ac:dyDescent="0.25">
      <c r="A18" s="83">
        <v>11</v>
      </c>
      <c r="B18" s="59" t="s">
        <v>12814</v>
      </c>
      <c r="C18" s="23">
        <v>1129568885</v>
      </c>
      <c r="D18" s="24"/>
      <c r="E18" s="24" t="s">
        <v>53</v>
      </c>
      <c r="F18" s="13">
        <v>10</v>
      </c>
      <c r="G18" s="9" t="s">
        <v>5</v>
      </c>
      <c r="H18" s="9" t="s">
        <v>12762</v>
      </c>
      <c r="I18" s="11" t="s">
        <v>25706</v>
      </c>
      <c r="J18" s="19">
        <v>43869</v>
      </c>
      <c r="K18" s="19">
        <v>43878</v>
      </c>
      <c r="L18" s="24" t="s">
        <v>12815</v>
      </c>
      <c r="M18" s="92" t="e">
        <f>VLOOKUP(L18,'CIE-10 PARA RIPS'!A17:B12591,3,0)</f>
        <v>#N/A</v>
      </c>
    </row>
    <row r="19" spans="1:13" s="2" customFormat="1" ht="12.75" customHeight="1" x14ac:dyDescent="0.25">
      <c r="A19" s="83">
        <v>12</v>
      </c>
      <c r="B19" s="59" t="s">
        <v>12816</v>
      </c>
      <c r="C19" s="23">
        <v>72189550</v>
      </c>
      <c r="D19" s="24"/>
      <c r="E19" s="24" t="s">
        <v>53</v>
      </c>
      <c r="F19" s="13">
        <v>3</v>
      </c>
      <c r="G19" s="9" t="s">
        <v>5</v>
      </c>
      <c r="H19" s="9" t="s">
        <v>12762</v>
      </c>
      <c r="I19" s="2" t="s">
        <v>12434</v>
      </c>
      <c r="J19" s="19">
        <v>43874</v>
      </c>
      <c r="K19" s="19">
        <v>43876</v>
      </c>
      <c r="L19" s="24" t="s">
        <v>9682</v>
      </c>
      <c r="M19" s="92" t="e">
        <f>VLOOKUP(L19,'CIE-10 PARA RIPS'!A18:B12592,3,0)</f>
        <v>#REF!</v>
      </c>
    </row>
    <row r="20" spans="1:13" s="2" customFormat="1" ht="12.75" customHeight="1" x14ac:dyDescent="0.25">
      <c r="A20" s="93">
        <v>13</v>
      </c>
      <c r="B20" s="125" t="s">
        <v>12817</v>
      </c>
      <c r="C20" s="119">
        <v>22583181</v>
      </c>
      <c r="D20" s="111"/>
      <c r="E20" s="111" t="s">
        <v>53</v>
      </c>
      <c r="F20" s="113">
        <v>8</v>
      </c>
      <c r="G20" s="97" t="s">
        <v>5</v>
      </c>
      <c r="H20" s="97" t="s">
        <v>12762</v>
      </c>
      <c r="I20" s="112" t="s">
        <v>12434</v>
      </c>
      <c r="J20" s="114">
        <v>43874</v>
      </c>
      <c r="K20" s="114">
        <v>43881</v>
      </c>
      <c r="L20" s="111" t="s">
        <v>7042</v>
      </c>
      <c r="M20" s="99" t="e">
        <f>VLOOKUP(L20,'CIE-10 PARA RIPS'!A19:B12593,3,0)</f>
        <v>#REF!</v>
      </c>
    </row>
    <row r="53" spans="9:9" x14ac:dyDescent="0.25">
      <c r="I53" s="30" t="s">
        <v>7</v>
      </c>
    </row>
    <row r="54" spans="9:9" x14ac:dyDescent="0.25">
      <c r="I54" s="31" t="s">
        <v>8</v>
      </c>
    </row>
    <row r="55" spans="9:9" x14ac:dyDescent="0.25">
      <c r="I55" s="32" t="s">
        <v>9</v>
      </c>
    </row>
    <row r="1048368" spans="5:8" x14ac:dyDescent="0.25">
      <c r="E1048368" s="24" t="s">
        <v>12435</v>
      </c>
      <c r="F1048368" s="13">
        <v>1</v>
      </c>
      <c r="G1048368" s="9" t="s">
        <v>5</v>
      </c>
      <c r="H1048368" s="9" t="s">
        <v>21</v>
      </c>
    </row>
  </sheetData>
  <mergeCells count="6">
    <mergeCell ref="A5:L6"/>
    <mergeCell ref="A1:C4"/>
    <mergeCell ref="D1:J2"/>
    <mergeCell ref="K1:M2"/>
    <mergeCell ref="D3:J4"/>
    <mergeCell ref="K3:M4"/>
  </mergeCells>
  <pageMargins left="0.7" right="0.7" top="0.75" bottom="0.75" header="0.3" footer="0.3"/>
  <pageSetup orientation="landscape"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53"/>
  <sheetViews>
    <sheetView workbookViewId="0">
      <selection activeCell="G36" sqref="G36"/>
    </sheetView>
  </sheetViews>
  <sheetFormatPr baseColWidth="10" defaultRowHeight="15" x14ac:dyDescent="0.25"/>
  <cols>
    <col min="1" max="1" width="11.28515625" customWidth="1"/>
    <col min="2" max="2" width="7" customWidth="1"/>
    <col min="3" max="3" width="5.85546875" customWidth="1"/>
    <col min="6" max="6" width="4.42578125" customWidth="1"/>
    <col min="7" max="7" width="14.85546875" customWidth="1"/>
    <col min="8" max="8" width="9" customWidth="1"/>
    <col min="9" max="9" width="5.85546875" customWidth="1"/>
    <col min="10" max="10" width="12" customWidth="1"/>
    <col min="11" max="11" width="8.85546875" customWidth="1"/>
    <col min="12" max="12" width="6.140625" customWidth="1"/>
    <col min="15" max="15" width="6" customWidth="1"/>
    <col min="17" max="17" width="9.42578125" customWidth="1"/>
    <col min="18" max="18" width="7.5703125" customWidth="1"/>
  </cols>
  <sheetData>
    <row r="1" spans="1:34" x14ac:dyDescent="0.25">
      <c r="A1" s="58" t="s">
        <v>17</v>
      </c>
      <c r="B1" t="s">
        <v>25705</v>
      </c>
      <c r="D1" s="58" t="s">
        <v>17</v>
      </c>
      <c r="E1" t="s">
        <v>25671</v>
      </c>
      <c r="G1" s="58" t="s">
        <v>17</v>
      </c>
      <c r="H1" t="s">
        <v>25671</v>
      </c>
      <c r="J1" s="58" t="s">
        <v>17</v>
      </c>
      <c r="K1" t="s">
        <v>25671</v>
      </c>
      <c r="M1" s="58" t="s">
        <v>17</v>
      </c>
      <c r="N1" t="s">
        <v>25671</v>
      </c>
      <c r="S1" s="58" t="s">
        <v>25703</v>
      </c>
      <c r="T1" s="58" t="s">
        <v>25672</v>
      </c>
    </row>
    <row r="2" spans="1:34" x14ac:dyDescent="0.25">
      <c r="A2" s="43" t="s">
        <v>48</v>
      </c>
      <c r="B2">
        <v>5</v>
      </c>
      <c r="D2" s="43" t="s">
        <v>94</v>
      </c>
      <c r="E2">
        <v>5</v>
      </c>
      <c r="G2" s="43" t="s">
        <v>12606</v>
      </c>
      <c r="H2">
        <v>9</v>
      </c>
      <c r="J2" s="43" t="s">
        <v>96</v>
      </c>
      <c r="K2">
        <v>5</v>
      </c>
      <c r="M2" s="43" t="s">
        <v>60</v>
      </c>
      <c r="N2">
        <v>3</v>
      </c>
      <c r="S2" s="58" t="s">
        <v>17</v>
      </c>
      <c r="T2" t="s">
        <v>48</v>
      </c>
      <c r="U2" t="s">
        <v>37</v>
      </c>
      <c r="V2" t="s">
        <v>36</v>
      </c>
      <c r="W2" t="s">
        <v>20</v>
      </c>
      <c r="X2" t="s">
        <v>23</v>
      </c>
      <c r="Y2" t="s">
        <v>26</v>
      </c>
      <c r="Z2" t="s">
        <v>12435</v>
      </c>
      <c r="AA2" t="s">
        <v>110</v>
      </c>
      <c r="AB2" t="s">
        <v>12442</v>
      </c>
      <c r="AC2" t="s">
        <v>43</v>
      </c>
      <c r="AD2" t="s">
        <v>12702</v>
      </c>
      <c r="AE2" t="s">
        <v>12765</v>
      </c>
      <c r="AF2" t="s">
        <v>12777</v>
      </c>
      <c r="AG2" t="s">
        <v>25668</v>
      </c>
      <c r="AH2" t="s">
        <v>12639</v>
      </c>
    </row>
    <row r="3" spans="1:34" x14ac:dyDescent="0.25">
      <c r="A3" s="43" t="s">
        <v>37</v>
      </c>
      <c r="B3">
        <v>36</v>
      </c>
      <c r="D3" s="43" t="s">
        <v>5</v>
      </c>
      <c r="E3">
        <v>16</v>
      </c>
      <c r="G3" s="43" t="s">
        <v>12770</v>
      </c>
      <c r="H3">
        <v>6</v>
      </c>
      <c r="J3" s="43" t="s">
        <v>6</v>
      </c>
      <c r="K3">
        <v>1</v>
      </c>
      <c r="M3" s="43" t="s">
        <v>63</v>
      </c>
      <c r="N3">
        <v>1</v>
      </c>
      <c r="P3" s="58" t="s">
        <v>17</v>
      </c>
      <c r="Q3" t="s">
        <v>12640</v>
      </c>
      <c r="S3" s="43" t="s">
        <v>60</v>
      </c>
      <c r="X3">
        <v>3</v>
      </c>
      <c r="AH3">
        <v>3</v>
      </c>
    </row>
    <row r="4" spans="1:34" x14ac:dyDescent="0.25">
      <c r="A4" s="43" t="s">
        <v>36</v>
      </c>
      <c r="B4">
        <v>20</v>
      </c>
      <c r="D4" s="43" t="s">
        <v>12761</v>
      </c>
      <c r="E4">
        <v>76</v>
      </c>
      <c r="G4" s="43" t="s">
        <v>12762</v>
      </c>
      <c r="H4">
        <v>81</v>
      </c>
      <c r="J4" s="43" t="s">
        <v>12778</v>
      </c>
      <c r="K4">
        <v>5</v>
      </c>
      <c r="M4" s="43" t="s">
        <v>12208</v>
      </c>
      <c r="N4">
        <v>1</v>
      </c>
      <c r="P4" s="43" t="s">
        <v>60</v>
      </c>
      <c r="Q4">
        <v>4</v>
      </c>
      <c r="S4" s="43" t="s">
        <v>63</v>
      </c>
      <c r="W4">
        <v>1</v>
      </c>
      <c r="AH4">
        <v>1</v>
      </c>
    </row>
    <row r="5" spans="1:34" x14ac:dyDescent="0.25">
      <c r="A5" s="43" t="s">
        <v>20</v>
      </c>
      <c r="B5">
        <v>47</v>
      </c>
      <c r="D5" s="43" t="s">
        <v>25668</v>
      </c>
      <c r="G5" s="43" t="s">
        <v>12578</v>
      </c>
      <c r="H5">
        <v>1</v>
      </c>
      <c r="J5" s="43" t="s">
        <v>12775</v>
      </c>
      <c r="K5">
        <v>15</v>
      </c>
      <c r="M5" s="43" t="s">
        <v>10966</v>
      </c>
      <c r="N5">
        <v>2</v>
      </c>
      <c r="P5" s="43" t="s">
        <v>63</v>
      </c>
      <c r="Q5">
        <v>2</v>
      </c>
      <c r="S5" s="43" t="s">
        <v>12208</v>
      </c>
      <c r="Y5">
        <v>1</v>
      </c>
      <c r="AH5">
        <v>1</v>
      </c>
    </row>
    <row r="6" spans="1:34" x14ac:dyDescent="0.25">
      <c r="A6" s="43" t="s">
        <v>23</v>
      </c>
      <c r="B6">
        <v>90</v>
      </c>
      <c r="D6" s="43" t="s">
        <v>12639</v>
      </c>
      <c r="E6">
        <v>97</v>
      </c>
      <c r="G6" s="43" t="s">
        <v>25668</v>
      </c>
      <c r="J6" s="43" t="s">
        <v>12531</v>
      </c>
      <c r="K6">
        <v>2</v>
      </c>
      <c r="M6" s="43" t="s">
        <v>10006</v>
      </c>
      <c r="N6">
        <v>4</v>
      </c>
      <c r="P6" s="43" t="s">
        <v>12208</v>
      </c>
      <c r="Q6">
        <v>3</v>
      </c>
      <c r="S6" s="43" t="s">
        <v>10966</v>
      </c>
      <c r="X6">
        <v>1</v>
      </c>
      <c r="Y6">
        <v>1</v>
      </c>
      <c r="AH6">
        <v>2</v>
      </c>
    </row>
    <row r="7" spans="1:34" x14ac:dyDescent="0.25">
      <c r="A7" s="43" t="s">
        <v>26</v>
      </c>
      <c r="B7">
        <v>103</v>
      </c>
      <c r="G7" s="43" t="s">
        <v>12639</v>
      </c>
      <c r="H7">
        <v>97</v>
      </c>
      <c r="J7" s="43" t="s">
        <v>12434</v>
      </c>
      <c r="K7">
        <v>6</v>
      </c>
      <c r="M7" s="43" t="s">
        <v>9892</v>
      </c>
      <c r="N7">
        <v>1</v>
      </c>
      <c r="P7" s="43" t="s">
        <v>10966</v>
      </c>
      <c r="Q7">
        <v>30</v>
      </c>
      <c r="S7" s="43" t="s">
        <v>10006</v>
      </c>
      <c r="Z7">
        <v>1</v>
      </c>
      <c r="AA7">
        <v>1</v>
      </c>
      <c r="AB7">
        <v>1</v>
      </c>
      <c r="AC7">
        <v>1</v>
      </c>
      <c r="AH7">
        <v>4</v>
      </c>
    </row>
    <row r="8" spans="1:34" x14ac:dyDescent="0.25">
      <c r="A8" s="43" t="s">
        <v>12435</v>
      </c>
      <c r="B8">
        <v>43</v>
      </c>
      <c r="J8" s="43" t="s">
        <v>12705</v>
      </c>
      <c r="K8">
        <v>22</v>
      </c>
      <c r="M8" s="43" t="s">
        <v>12767</v>
      </c>
      <c r="N8">
        <v>1</v>
      </c>
      <c r="P8" s="43" t="s">
        <v>10006</v>
      </c>
      <c r="Q8">
        <v>72</v>
      </c>
      <c r="S8" s="43" t="s">
        <v>9892</v>
      </c>
      <c r="X8">
        <v>1</v>
      </c>
      <c r="AH8">
        <v>1</v>
      </c>
    </row>
    <row r="9" spans="1:34" x14ac:dyDescent="0.25">
      <c r="A9" s="43" t="s">
        <v>110</v>
      </c>
      <c r="B9">
        <v>47</v>
      </c>
      <c r="J9" s="43" t="s">
        <v>12763</v>
      </c>
      <c r="K9">
        <v>1</v>
      </c>
      <c r="M9" s="43" t="s">
        <v>9372</v>
      </c>
      <c r="N9">
        <v>1</v>
      </c>
      <c r="P9" s="43" t="s">
        <v>9892</v>
      </c>
      <c r="Q9">
        <v>1</v>
      </c>
      <c r="S9" s="43" t="s">
        <v>12767</v>
      </c>
      <c r="AE9">
        <v>1</v>
      </c>
      <c r="AH9">
        <v>1</v>
      </c>
    </row>
    <row r="10" spans="1:34" x14ac:dyDescent="0.25">
      <c r="A10" s="43" t="s">
        <v>12442</v>
      </c>
      <c r="B10">
        <v>14</v>
      </c>
      <c r="J10" s="43" t="s">
        <v>12773</v>
      </c>
      <c r="K10">
        <v>2</v>
      </c>
      <c r="M10" s="43" t="s">
        <v>9136</v>
      </c>
      <c r="N10">
        <v>1</v>
      </c>
      <c r="P10" s="43" t="s">
        <v>12767</v>
      </c>
      <c r="Q10">
        <v>2</v>
      </c>
      <c r="S10" s="43" t="s">
        <v>9372</v>
      </c>
      <c r="W10">
        <v>1</v>
      </c>
      <c r="AH10">
        <v>1</v>
      </c>
    </row>
    <row r="11" spans="1:34" x14ac:dyDescent="0.25">
      <c r="A11" s="43" t="s">
        <v>43</v>
      </c>
      <c r="B11">
        <v>72</v>
      </c>
      <c r="J11" s="43" t="s">
        <v>62</v>
      </c>
      <c r="K11">
        <v>14</v>
      </c>
      <c r="M11" s="43" t="s">
        <v>8963</v>
      </c>
      <c r="N11">
        <v>1</v>
      </c>
      <c r="P11" s="43" t="s">
        <v>9372</v>
      </c>
      <c r="Q11">
        <v>2</v>
      </c>
      <c r="S11" s="43" t="s">
        <v>9136</v>
      </c>
      <c r="AC11">
        <v>1</v>
      </c>
      <c r="AH11">
        <v>1</v>
      </c>
    </row>
    <row r="12" spans="1:34" x14ac:dyDescent="0.25">
      <c r="A12" s="43" t="s">
        <v>12702</v>
      </c>
      <c r="B12">
        <v>126</v>
      </c>
      <c r="J12" s="43" t="s">
        <v>25668</v>
      </c>
      <c r="K12">
        <v>20</v>
      </c>
      <c r="M12" s="43" t="s">
        <v>8939</v>
      </c>
      <c r="N12">
        <v>4</v>
      </c>
      <c r="P12" s="43" t="s">
        <v>9136</v>
      </c>
      <c r="Q12">
        <v>4</v>
      </c>
      <c r="S12" s="43" t="s">
        <v>8963</v>
      </c>
      <c r="AA12">
        <v>1</v>
      </c>
      <c r="AH12">
        <v>1</v>
      </c>
    </row>
    <row r="13" spans="1:34" x14ac:dyDescent="0.25">
      <c r="A13" s="43" t="s">
        <v>12765</v>
      </c>
      <c r="B13">
        <v>22</v>
      </c>
      <c r="J13" s="43" t="s">
        <v>12489</v>
      </c>
      <c r="K13">
        <v>4</v>
      </c>
      <c r="M13" s="43" t="s">
        <v>8926</v>
      </c>
      <c r="N13">
        <v>3</v>
      </c>
      <c r="P13" s="43" t="s">
        <v>8963</v>
      </c>
      <c r="Q13">
        <v>7</v>
      </c>
      <c r="S13" s="43" t="s">
        <v>8939</v>
      </c>
      <c r="W13">
        <v>2</v>
      </c>
      <c r="X13">
        <v>1</v>
      </c>
      <c r="AE13">
        <v>1</v>
      </c>
      <c r="AH13">
        <v>4</v>
      </c>
    </row>
    <row r="14" spans="1:34" x14ac:dyDescent="0.25">
      <c r="A14" s="43" t="s">
        <v>12777</v>
      </c>
      <c r="B14">
        <v>2</v>
      </c>
      <c r="J14" s="43" t="s">
        <v>12639</v>
      </c>
      <c r="K14">
        <v>97</v>
      </c>
      <c r="M14" s="43" t="s">
        <v>64</v>
      </c>
      <c r="N14">
        <v>1</v>
      </c>
      <c r="P14" s="43" t="s">
        <v>8939</v>
      </c>
      <c r="Q14">
        <v>7</v>
      </c>
      <c r="S14" s="43" t="s">
        <v>8926</v>
      </c>
      <c r="X14">
        <v>1</v>
      </c>
      <c r="AA14">
        <v>2</v>
      </c>
      <c r="AH14">
        <v>3</v>
      </c>
    </row>
    <row r="15" spans="1:34" x14ac:dyDescent="0.25">
      <c r="A15" s="43" t="s">
        <v>25668</v>
      </c>
      <c r="M15" s="43" t="s">
        <v>8697</v>
      </c>
      <c r="N15">
        <v>1</v>
      </c>
      <c r="P15" s="43" t="s">
        <v>8926</v>
      </c>
      <c r="Q15">
        <v>5</v>
      </c>
      <c r="S15" s="43" t="s">
        <v>64</v>
      </c>
      <c r="V15">
        <v>1</v>
      </c>
      <c r="AH15">
        <v>1</v>
      </c>
    </row>
    <row r="16" spans="1:34" x14ac:dyDescent="0.25">
      <c r="A16" s="43" t="s">
        <v>12639</v>
      </c>
      <c r="B16">
        <v>627</v>
      </c>
      <c r="M16" s="43" t="s">
        <v>8681</v>
      </c>
      <c r="N16">
        <v>1</v>
      </c>
      <c r="P16" s="43" t="s">
        <v>64</v>
      </c>
      <c r="Q16">
        <v>3</v>
      </c>
      <c r="S16" s="43" t="s">
        <v>8697</v>
      </c>
      <c r="AE16">
        <v>1</v>
      </c>
      <c r="AH16">
        <v>1</v>
      </c>
    </row>
    <row r="17" spans="13:34" x14ac:dyDescent="0.25">
      <c r="M17" s="43" t="s">
        <v>8675</v>
      </c>
      <c r="N17">
        <v>1</v>
      </c>
      <c r="P17" s="43" t="s">
        <v>8697</v>
      </c>
      <c r="Q17">
        <v>2</v>
      </c>
      <c r="S17" s="43" t="s">
        <v>8681</v>
      </c>
      <c r="X17">
        <v>1</v>
      </c>
      <c r="AH17">
        <v>1</v>
      </c>
    </row>
    <row r="18" spans="13:34" x14ac:dyDescent="0.25">
      <c r="M18" s="43" t="s">
        <v>8647</v>
      </c>
      <c r="N18">
        <v>1</v>
      </c>
      <c r="P18" s="43" t="s">
        <v>8681</v>
      </c>
      <c r="Q18">
        <v>2</v>
      </c>
      <c r="S18" s="43" t="s">
        <v>8675</v>
      </c>
      <c r="AE18">
        <v>1</v>
      </c>
      <c r="AH18">
        <v>1</v>
      </c>
    </row>
    <row r="19" spans="13:34" x14ac:dyDescent="0.25">
      <c r="M19" s="43" t="s">
        <v>8533</v>
      </c>
      <c r="N19">
        <v>1</v>
      </c>
      <c r="P19" s="43" t="s">
        <v>8675</v>
      </c>
      <c r="Q19">
        <v>2</v>
      </c>
      <c r="S19" s="43" t="s">
        <v>8647</v>
      </c>
      <c r="W19">
        <v>1</v>
      </c>
      <c r="AH19">
        <v>1</v>
      </c>
    </row>
    <row r="20" spans="13:34" x14ac:dyDescent="0.25">
      <c r="M20" s="43" t="s">
        <v>8519</v>
      </c>
      <c r="N20">
        <v>3</v>
      </c>
      <c r="P20" s="43" t="s">
        <v>8647</v>
      </c>
      <c r="Q20">
        <v>2</v>
      </c>
      <c r="S20" s="43" t="s">
        <v>8533</v>
      </c>
      <c r="AC20">
        <v>1</v>
      </c>
      <c r="AH20">
        <v>1</v>
      </c>
    </row>
    <row r="21" spans="13:34" x14ac:dyDescent="0.25">
      <c r="M21" s="43" t="s">
        <v>8311</v>
      </c>
      <c r="N21">
        <v>1</v>
      </c>
      <c r="P21" s="43" t="s">
        <v>8533</v>
      </c>
      <c r="Q21">
        <v>15</v>
      </c>
      <c r="S21" s="43" t="s">
        <v>8519</v>
      </c>
      <c r="X21">
        <v>1</v>
      </c>
      <c r="Y21">
        <v>1</v>
      </c>
      <c r="AC21">
        <v>1</v>
      </c>
      <c r="AH21">
        <v>3</v>
      </c>
    </row>
    <row r="22" spans="13:34" x14ac:dyDescent="0.25">
      <c r="M22" s="43" t="s">
        <v>49</v>
      </c>
      <c r="N22">
        <v>3</v>
      </c>
      <c r="P22" s="43" t="s">
        <v>8519</v>
      </c>
      <c r="Q22">
        <v>29</v>
      </c>
      <c r="S22" s="43" t="s">
        <v>8311</v>
      </c>
      <c r="Z22">
        <v>1</v>
      </c>
      <c r="AH22">
        <v>1</v>
      </c>
    </row>
    <row r="23" spans="13:34" x14ac:dyDescent="0.25">
      <c r="M23" s="43" t="s">
        <v>7982</v>
      </c>
      <c r="N23">
        <v>1</v>
      </c>
      <c r="P23" s="43" t="s">
        <v>8311</v>
      </c>
      <c r="Q23">
        <v>4</v>
      </c>
      <c r="S23" s="43" t="s">
        <v>49</v>
      </c>
      <c r="U23">
        <v>2</v>
      </c>
      <c r="X23">
        <v>1</v>
      </c>
      <c r="AH23">
        <v>3</v>
      </c>
    </row>
    <row r="24" spans="13:34" x14ac:dyDescent="0.25">
      <c r="M24" s="43" t="s">
        <v>7683</v>
      </c>
      <c r="N24">
        <v>1</v>
      </c>
      <c r="P24" s="43" t="s">
        <v>49</v>
      </c>
      <c r="Q24">
        <v>9</v>
      </c>
      <c r="S24" s="43" t="s">
        <v>7982</v>
      </c>
      <c r="U24">
        <v>1</v>
      </c>
      <c r="AH24">
        <v>1</v>
      </c>
    </row>
    <row r="25" spans="13:34" x14ac:dyDescent="0.25">
      <c r="M25" s="43" t="s">
        <v>7682</v>
      </c>
      <c r="N25">
        <v>1</v>
      </c>
      <c r="P25" s="43" t="s">
        <v>7982</v>
      </c>
      <c r="Q25">
        <v>3</v>
      </c>
      <c r="S25" s="43" t="s">
        <v>7683</v>
      </c>
      <c r="AE25">
        <v>1</v>
      </c>
      <c r="AH25">
        <v>1</v>
      </c>
    </row>
    <row r="26" spans="13:34" x14ac:dyDescent="0.25">
      <c r="M26" s="43" t="s">
        <v>7590</v>
      </c>
      <c r="N26">
        <v>1</v>
      </c>
      <c r="P26" s="43" t="s">
        <v>7683</v>
      </c>
      <c r="Q26">
        <v>3</v>
      </c>
      <c r="S26" s="43" t="s">
        <v>7682</v>
      </c>
      <c r="V26">
        <v>1</v>
      </c>
      <c r="AH26">
        <v>1</v>
      </c>
    </row>
    <row r="27" spans="13:34" x14ac:dyDescent="0.25">
      <c r="M27" s="43" t="s">
        <v>7583</v>
      </c>
      <c r="N27">
        <v>1</v>
      </c>
      <c r="P27" s="43" t="s">
        <v>7682</v>
      </c>
      <c r="Q27">
        <v>1</v>
      </c>
      <c r="S27" s="43" t="s">
        <v>7590</v>
      </c>
      <c r="U27">
        <v>1</v>
      </c>
      <c r="AH27">
        <v>1</v>
      </c>
    </row>
    <row r="28" spans="13:34" x14ac:dyDescent="0.25">
      <c r="M28" s="43" t="s">
        <v>73</v>
      </c>
      <c r="N28">
        <v>1</v>
      </c>
      <c r="P28" s="43" t="s">
        <v>7590</v>
      </c>
      <c r="Q28">
        <v>3</v>
      </c>
      <c r="S28" s="43" t="s">
        <v>7583</v>
      </c>
      <c r="AF28">
        <v>1</v>
      </c>
      <c r="AH28">
        <v>1</v>
      </c>
    </row>
    <row r="29" spans="13:34" x14ac:dyDescent="0.25">
      <c r="M29" s="43" t="s">
        <v>5599</v>
      </c>
      <c r="N29">
        <v>2</v>
      </c>
      <c r="P29" s="43" t="s">
        <v>7583</v>
      </c>
      <c r="Q29">
        <v>2</v>
      </c>
      <c r="S29" s="43" t="s">
        <v>73</v>
      </c>
      <c r="X29">
        <v>1</v>
      </c>
      <c r="AH29">
        <v>1</v>
      </c>
    </row>
    <row r="30" spans="13:34" x14ac:dyDescent="0.25">
      <c r="M30" s="43" t="s">
        <v>75</v>
      </c>
      <c r="N30">
        <v>2</v>
      </c>
      <c r="P30" s="43" t="s">
        <v>73</v>
      </c>
      <c r="Q30">
        <v>2</v>
      </c>
      <c r="S30" s="43" t="s">
        <v>5599</v>
      </c>
      <c r="X30">
        <v>2</v>
      </c>
      <c r="AH30">
        <v>2</v>
      </c>
    </row>
    <row r="31" spans="13:34" x14ac:dyDescent="0.25">
      <c r="M31" s="43" t="s">
        <v>5598</v>
      </c>
      <c r="N31">
        <v>1</v>
      </c>
      <c r="P31" s="43" t="s">
        <v>5599</v>
      </c>
      <c r="Q31">
        <v>4</v>
      </c>
      <c r="S31" s="43" t="s">
        <v>75</v>
      </c>
      <c r="V31">
        <v>1</v>
      </c>
      <c r="Y31">
        <v>1</v>
      </c>
      <c r="AH31">
        <v>2</v>
      </c>
    </row>
    <row r="32" spans="13:34" x14ac:dyDescent="0.25">
      <c r="M32" s="43" t="s">
        <v>5597</v>
      </c>
      <c r="N32">
        <v>1</v>
      </c>
      <c r="P32" s="43" t="s">
        <v>75</v>
      </c>
      <c r="Q32">
        <v>5</v>
      </c>
      <c r="S32" s="43" t="s">
        <v>5598</v>
      </c>
      <c r="U32">
        <v>1</v>
      </c>
      <c r="AH32">
        <v>1</v>
      </c>
    </row>
    <row r="33" spans="13:34" x14ac:dyDescent="0.25">
      <c r="M33" s="43" t="s">
        <v>5596</v>
      </c>
      <c r="N33">
        <v>1</v>
      </c>
      <c r="P33" s="43" t="s">
        <v>5598</v>
      </c>
      <c r="Q33">
        <v>3</v>
      </c>
      <c r="S33" s="43" t="s">
        <v>5597</v>
      </c>
      <c r="V33">
        <v>1</v>
      </c>
      <c r="AH33">
        <v>1</v>
      </c>
    </row>
    <row r="34" spans="13:34" x14ac:dyDescent="0.25">
      <c r="M34" s="43" t="s">
        <v>88</v>
      </c>
      <c r="N34">
        <v>2</v>
      </c>
      <c r="P34" s="43" t="s">
        <v>5597</v>
      </c>
      <c r="Q34">
        <v>1</v>
      </c>
      <c r="S34" s="43" t="s">
        <v>5596</v>
      </c>
      <c r="X34">
        <v>1</v>
      </c>
      <c r="AH34">
        <v>1</v>
      </c>
    </row>
    <row r="35" spans="13:34" x14ac:dyDescent="0.25">
      <c r="M35" s="43" t="s">
        <v>12596</v>
      </c>
      <c r="N35">
        <v>1</v>
      </c>
      <c r="P35" s="43" t="s">
        <v>5596</v>
      </c>
      <c r="Q35">
        <v>1</v>
      </c>
      <c r="S35" s="43" t="s">
        <v>88</v>
      </c>
      <c r="X35">
        <v>1</v>
      </c>
      <c r="AE35">
        <v>1</v>
      </c>
      <c r="AH35">
        <v>2</v>
      </c>
    </row>
    <row r="36" spans="13:34" x14ac:dyDescent="0.25">
      <c r="M36" s="43" t="s">
        <v>71</v>
      </c>
      <c r="N36">
        <v>4</v>
      </c>
      <c r="P36" s="43" t="s">
        <v>88</v>
      </c>
      <c r="Q36">
        <v>3</v>
      </c>
      <c r="S36" s="43" t="s">
        <v>12596</v>
      </c>
      <c r="AE36">
        <v>1</v>
      </c>
      <c r="AH36">
        <v>1</v>
      </c>
    </row>
    <row r="37" spans="13:34" x14ac:dyDescent="0.25">
      <c r="M37" s="43" t="s">
        <v>5482</v>
      </c>
      <c r="N37">
        <v>1</v>
      </c>
      <c r="P37" s="43" t="s">
        <v>12596</v>
      </c>
      <c r="Q37">
        <v>1</v>
      </c>
      <c r="S37" s="43" t="s">
        <v>71</v>
      </c>
      <c r="W37">
        <v>2</v>
      </c>
      <c r="X37">
        <v>2</v>
      </c>
      <c r="AH37">
        <v>4</v>
      </c>
    </row>
    <row r="38" spans="13:34" x14ac:dyDescent="0.25">
      <c r="M38" s="43" t="s">
        <v>5296</v>
      </c>
      <c r="N38">
        <v>1</v>
      </c>
      <c r="P38" s="43" t="s">
        <v>71</v>
      </c>
      <c r="Q38">
        <v>5</v>
      </c>
      <c r="S38" s="43" t="s">
        <v>5482</v>
      </c>
      <c r="Y38">
        <v>1</v>
      </c>
      <c r="AH38">
        <v>1</v>
      </c>
    </row>
    <row r="39" spans="13:34" x14ac:dyDescent="0.25">
      <c r="M39" s="43" t="s">
        <v>4993</v>
      </c>
      <c r="N39">
        <v>1</v>
      </c>
      <c r="P39" s="43" t="s">
        <v>5482</v>
      </c>
      <c r="Q39">
        <v>3</v>
      </c>
      <c r="S39" s="43" t="s">
        <v>5296</v>
      </c>
      <c r="AC39">
        <v>1</v>
      </c>
      <c r="AH39">
        <v>1</v>
      </c>
    </row>
    <row r="40" spans="13:34" x14ac:dyDescent="0.25">
      <c r="M40" s="43" t="s">
        <v>111</v>
      </c>
      <c r="N40">
        <v>4</v>
      </c>
      <c r="P40" s="43" t="s">
        <v>5296</v>
      </c>
      <c r="Q40">
        <v>5</v>
      </c>
      <c r="S40" s="43" t="s">
        <v>4993</v>
      </c>
      <c r="AC40">
        <v>1</v>
      </c>
      <c r="AH40">
        <v>1</v>
      </c>
    </row>
    <row r="41" spans="13:34" x14ac:dyDescent="0.25">
      <c r="M41" s="43" t="s">
        <v>4929</v>
      </c>
      <c r="N41">
        <v>7</v>
      </c>
      <c r="P41" s="43" t="s">
        <v>4993</v>
      </c>
      <c r="Q41">
        <v>3</v>
      </c>
      <c r="S41" s="43" t="s">
        <v>111</v>
      </c>
      <c r="W41">
        <v>4</v>
      </c>
      <c r="AH41">
        <v>4</v>
      </c>
    </row>
    <row r="42" spans="13:34" x14ac:dyDescent="0.25">
      <c r="M42" s="43" t="s">
        <v>4833</v>
      </c>
      <c r="N42">
        <v>1</v>
      </c>
      <c r="P42" s="43" t="s">
        <v>111</v>
      </c>
      <c r="Q42">
        <v>16</v>
      </c>
      <c r="S42" s="43" t="s">
        <v>4929</v>
      </c>
      <c r="X42">
        <v>1</v>
      </c>
      <c r="Y42">
        <v>4</v>
      </c>
      <c r="Z42">
        <v>1</v>
      </c>
      <c r="AA42">
        <v>1</v>
      </c>
      <c r="AH42">
        <v>7</v>
      </c>
    </row>
    <row r="43" spans="13:34" x14ac:dyDescent="0.25">
      <c r="M43" s="43" t="s">
        <v>4749</v>
      </c>
      <c r="N43">
        <v>1</v>
      </c>
      <c r="P43" s="43" t="s">
        <v>4929</v>
      </c>
      <c r="Q43">
        <v>105</v>
      </c>
      <c r="S43" s="43" t="s">
        <v>4833</v>
      </c>
      <c r="AB43">
        <v>1</v>
      </c>
      <c r="AH43">
        <v>1</v>
      </c>
    </row>
    <row r="44" spans="13:34" x14ac:dyDescent="0.25">
      <c r="M44" s="43" t="s">
        <v>4733</v>
      </c>
      <c r="N44">
        <v>1</v>
      </c>
      <c r="P44" s="43" t="s">
        <v>4833</v>
      </c>
      <c r="Q44">
        <v>3</v>
      </c>
      <c r="S44" s="43" t="s">
        <v>4749</v>
      </c>
      <c r="X44">
        <v>1</v>
      </c>
      <c r="AH44">
        <v>1</v>
      </c>
    </row>
    <row r="45" spans="13:34" x14ac:dyDescent="0.25">
      <c r="M45" s="43" t="s">
        <v>4654</v>
      </c>
      <c r="N45">
        <v>2</v>
      </c>
      <c r="P45" s="43" t="s">
        <v>4749</v>
      </c>
      <c r="Q45">
        <v>14</v>
      </c>
      <c r="S45" s="43" t="s">
        <v>4733</v>
      </c>
      <c r="T45">
        <v>1</v>
      </c>
      <c r="AH45">
        <v>1</v>
      </c>
    </row>
    <row r="46" spans="13:34" x14ac:dyDescent="0.25">
      <c r="M46" s="43" t="s">
        <v>4581</v>
      </c>
      <c r="N46">
        <v>1</v>
      </c>
      <c r="P46" s="43" t="s">
        <v>4733</v>
      </c>
      <c r="Q46">
        <v>5</v>
      </c>
      <c r="S46" s="43" t="s">
        <v>4654</v>
      </c>
      <c r="X46">
        <v>2</v>
      </c>
      <c r="AH46">
        <v>2</v>
      </c>
    </row>
    <row r="47" spans="13:34" x14ac:dyDescent="0.25">
      <c r="M47" s="43" t="s">
        <v>4514</v>
      </c>
      <c r="N47">
        <v>2</v>
      </c>
      <c r="P47" s="43" t="s">
        <v>4654</v>
      </c>
      <c r="Q47">
        <v>6</v>
      </c>
      <c r="S47" s="43" t="s">
        <v>4581</v>
      </c>
      <c r="U47">
        <v>1</v>
      </c>
      <c r="AH47">
        <v>1</v>
      </c>
    </row>
    <row r="48" spans="13:34" x14ac:dyDescent="0.25">
      <c r="M48" s="43" t="s">
        <v>12788</v>
      </c>
      <c r="N48">
        <v>1</v>
      </c>
      <c r="P48" s="43" t="s">
        <v>4581</v>
      </c>
      <c r="Q48">
        <v>5</v>
      </c>
      <c r="S48" s="43" t="s">
        <v>4514</v>
      </c>
      <c r="W48">
        <v>2</v>
      </c>
      <c r="AH48">
        <v>2</v>
      </c>
    </row>
    <row r="49" spans="13:34" x14ac:dyDescent="0.25">
      <c r="M49" s="43" t="s">
        <v>547</v>
      </c>
      <c r="N49">
        <v>1</v>
      </c>
      <c r="P49" s="43" t="s">
        <v>4514</v>
      </c>
      <c r="Q49">
        <v>7</v>
      </c>
      <c r="S49" s="43" t="s">
        <v>12788</v>
      </c>
      <c r="U49">
        <v>1</v>
      </c>
      <c r="AH49">
        <v>1</v>
      </c>
    </row>
    <row r="50" spans="13:34" x14ac:dyDescent="0.25">
      <c r="M50" s="43" t="s">
        <v>25668</v>
      </c>
      <c r="N50">
        <v>17</v>
      </c>
      <c r="P50" s="43" t="s">
        <v>12788</v>
      </c>
      <c r="Q50">
        <v>1</v>
      </c>
      <c r="S50" s="43" t="s">
        <v>547</v>
      </c>
      <c r="AD50">
        <v>1</v>
      </c>
      <c r="AH50">
        <v>1</v>
      </c>
    </row>
    <row r="51" spans="13:34" x14ac:dyDescent="0.25">
      <c r="M51" s="43" t="s">
        <v>12639</v>
      </c>
      <c r="N51">
        <v>97</v>
      </c>
      <c r="P51" s="43" t="s">
        <v>547</v>
      </c>
      <c r="Q51">
        <v>126</v>
      </c>
      <c r="S51" s="43" t="s">
        <v>25668</v>
      </c>
    </row>
    <row r="52" spans="13:34" x14ac:dyDescent="0.25">
      <c r="P52" s="43" t="s">
        <v>25668</v>
      </c>
      <c r="Q52">
        <v>84</v>
      </c>
      <c r="S52" s="43" t="s">
        <v>12639</v>
      </c>
      <c r="T52">
        <v>1</v>
      </c>
      <c r="U52">
        <v>7</v>
      </c>
      <c r="V52">
        <v>4</v>
      </c>
      <c r="W52">
        <v>13</v>
      </c>
      <c r="X52">
        <v>21</v>
      </c>
      <c r="Y52">
        <v>9</v>
      </c>
      <c r="Z52">
        <v>3</v>
      </c>
      <c r="AA52">
        <v>5</v>
      </c>
      <c r="AB52">
        <v>2</v>
      </c>
      <c r="AC52">
        <v>6</v>
      </c>
      <c r="AD52">
        <v>1</v>
      </c>
      <c r="AE52">
        <v>7</v>
      </c>
      <c r="AF52">
        <v>1</v>
      </c>
      <c r="AH52">
        <v>80</v>
      </c>
    </row>
    <row r="53" spans="13:34" x14ac:dyDescent="0.25">
      <c r="P53" s="43" t="s">
        <v>12639</v>
      </c>
      <c r="Q53">
        <v>627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48443"/>
  <sheetViews>
    <sheetView topLeftCell="C82" zoomScale="76" zoomScaleNormal="100" workbookViewId="0">
      <selection activeCell="G36" sqref="G36"/>
    </sheetView>
  </sheetViews>
  <sheetFormatPr baseColWidth="10" defaultRowHeight="15" x14ac:dyDescent="0.25"/>
  <cols>
    <col min="1" max="1" width="5.7109375" customWidth="1"/>
    <col min="2" max="2" width="39.85546875" customWidth="1"/>
    <col min="3" max="3" width="14.140625" style="10" bestFit="1" customWidth="1"/>
    <col min="4" max="4" width="12.7109375" style="12" customWidth="1"/>
    <col min="5" max="5" width="12.7109375" style="12" bestFit="1" customWidth="1"/>
    <col min="6" max="6" width="25.42578125" style="15" customWidth="1"/>
    <col min="7" max="7" width="24" style="15" customWidth="1"/>
    <col min="8" max="8" width="27.140625" style="15" bestFit="1" customWidth="1"/>
    <col min="9" max="9" width="12.42578125" style="10" customWidth="1"/>
    <col min="10" max="10" width="14.5703125" style="12" bestFit="1" customWidth="1"/>
    <col min="11" max="11" width="12.140625" style="12" bestFit="1" customWidth="1"/>
    <col min="12" max="12" width="12.7109375" style="12" bestFit="1" customWidth="1"/>
    <col min="13" max="13" width="59.42578125" style="43" bestFit="1"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16</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28" customFormat="1" ht="29.25" customHeight="1" x14ac:dyDescent="0.25">
      <c r="A7" s="115" t="s">
        <v>3</v>
      </c>
      <c r="B7" s="123" t="s">
        <v>0</v>
      </c>
      <c r="C7" s="117" t="s">
        <v>1</v>
      </c>
      <c r="D7" s="117" t="s">
        <v>2</v>
      </c>
      <c r="E7" s="117" t="s">
        <v>17</v>
      </c>
      <c r="F7" s="117" t="s">
        <v>12</v>
      </c>
      <c r="G7" s="117" t="s">
        <v>84</v>
      </c>
      <c r="H7" s="117" t="s">
        <v>18</v>
      </c>
      <c r="I7" s="117" t="s">
        <v>97</v>
      </c>
      <c r="J7" s="117" t="s">
        <v>13</v>
      </c>
      <c r="K7" s="117" t="s">
        <v>14</v>
      </c>
      <c r="L7" s="117" t="s">
        <v>11</v>
      </c>
      <c r="M7" s="124" t="s">
        <v>15</v>
      </c>
    </row>
    <row r="8" spans="1:13" x14ac:dyDescent="0.25">
      <c r="A8" s="83">
        <v>1</v>
      </c>
      <c r="B8" s="59" t="s">
        <v>12760</v>
      </c>
      <c r="C8" s="11">
        <v>22512357</v>
      </c>
      <c r="D8" s="24"/>
      <c r="E8" s="24" t="s">
        <v>12702</v>
      </c>
      <c r="F8" s="13">
        <v>126</v>
      </c>
      <c r="G8" s="13" t="s">
        <v>12761</v>
      </c>
      <c r="H8" s="9" t="s">
        <v>12762</v>
      </c>
      <c r="I8" s="11" t="s">
        <v>12763</v>
      </c>
      <c r="J8" s="19">
        <v>43454</v>
      </c>
      <c r="K8" s="19">
        <v>43579</v>
      </c>
      <c r="L8" s="24" t="s">
        <v>547</v>
      </c>
      <c r="M8" s="92" t="e">
        <f>VLOOKUP(L8,'CIE-10 PARA RIPS'!A7:B12581,3,0)</f>
        <v>#REF!</v>
      </c>
    </row>
    <row r="9" spans="1:13" x14ac:dyDescent="0.25">
      <c r="A9" s="83">
        <v>2</v>
      </c>
      <c r="B9" s="59" t="s">
        <v>12764</v>
      </c>
      <c r="C9" s="11">
        <v>72310167</v>
      </c>
      <c r="D9" s="24"/>
      <c r="E9" s="24" t="s">
        <v>12765</v>
      </c>
      <c r="F9" s="13">
        <v>1</v>
      </c>
      <c r="G9" s="13" t="s">
        <v>12761</v>
      </c>
      <c r="H9" s="9" t="s">
        <v>12762</v>
      </c>
      <c r="I9" s="11" t="s">
        <v>12705</v>
      </c>
      <c r="J9" s="19">
        <v>43494</v>
      </c>
      <c r="K9" s="19">
        <v>43494</v>
      </c>
      <c r="L9" s="24" t="s">
        <v>12596</v>
      </c>
      <c r="M9" s="92" t="e">
        <f>VLOOKUP(L9,'CIE-10 PARA RIPS'!A8:B12582,3,0)</f>
        <v>#N/A</v>
      </c>
    </row>
    <row r="10" spans="1:13" ht="12.75" customHeight="1" x14ac:dyDescent="0.25">
      <c r="A10" s="83">
        <v>3</v>
      </c>
      <c r="B10" s="59" t="s">
        <v>12766</v>
      </c>
      <c r="C10" s="23">
        <v>1140853573</v>
      </c>
      <c r="D10" s="5"/>
      <c r="E10" s="24" t="s">
        <v>12765</v>
      </c>
      <c r="F10" s="9">
        <v>2</v>
      </c>
      <c r="G10" s="9" t="s">
        <v>12761</v>
      </c>
      <c r="H10" s="9" t="s">
        <v>12762</v>
      </c>
      <c r="I10" s="5" t="s">
        <v>12705</v>
      </c>
      <c r="J10" s="17">
        <v>43494</v>
      </c>
      <c r="K10" s="17">
        <v>43495</v>
      </c>
      <c r="L10" s="7" t="s">
        <v>12767</v>
      </c>
      <c r="M10" s="92" t="e">
        <f>VLOOKUP(L10,'CIE-10 PARA RIPS'!A9:B12583,3,0)</f>
        <v>#N/A</v>
      </c>
    </row>
    <row r="11" spans="1:13" ht="12.75" customHeight="1" x14ac:dyDescent="0.25">
      <c r="A11" s="83">
        <v>4</v>
      </c>
      <c r="B11" s="61" t="s">
        <v>12768</v>
      </c>
      <c r="C11" s="23">
        <v>1044391982</v>
      </c>
      <c r="D11" s="5"/>
      <c r="E11" s="5" t="s">
        <v>12765</v>
      </c>
      <c r="F11" s="9">
        <v>2</v>
      </c>
      <c r="G11" s="9" t="s">
        <v>5</v>
      </c>
      <c r="H11" s="9" t="s">
        <v>12762</v>
      </c>
      <c r="I11" s="5" t="s">
        <v>12775</v>
      </c>
      <c r="J11" s="17">
        <v>43493</v>
      </c>
      <c r="K11" s="17">
        <v>43494</v>
      </c>
      <c r="L11" s="7"/>
      <c r="M11" s="92" t="e">
        <f>VLOOKUP(L11,'CIE-10 PARA RIPS'!A10:B12584,3,0)</f>
        <v>#N/A</v>
      </c>
    </row>
    <row r="12" spans="1:13" ht="12.75" customHeight="1" x14ac:dyDescent="0.25">
      <c r="A12" s="83">
        <v>5</v>
      </c>
      <c r="B12" s="59" t="s">
        <v>12769</v>
      </c>
      <c r="C12" s="23">
        <v>22512113</v>
      </c>
      <c r="D12" s="5"/>
      <c r="E12" s="24" t="s">
        <v>12765</v>
      </c>
      <c r="F12" s="9">
        <v>1</v>
      </c>
      <c r="G12" s="9" t="s">
        <v>12761</v>
      </c>
      <c r="H12" s="9" t="s">
        <v>12770</v>
      </c>
      <c r="I12" s="5" t="s">
        <v>12705</v>
      </c>
      <c r="J12" s="17">
        <v>43488</v>
      </c>
      <c r="K12" s="17">
        <v>43488</v>
      </c>
      <c r="L12" s="7" t="s">
        <v>8939</v>
      </c>
      <c r="M12" s="92" t="e">
        <f>VLOOKUP(L12,'CIE-10 PARA RIPS'!A11:B12585,3,0)</f>
        <v>#REF!</v>
      </c>
    </row>
    <row r="13" spans="1:13" ht="12.75" customHeight="1" x14ac:dyDescent="0.25">
      <c r="A13" s="83">
        <v>6</v>
      </c>
      <c r="B13" s="59" t="s">
        <v>12771</v>
      </c>
      <c r="C13" s="11">
        <v>72121794</v>
      </c>
      <c r="D13" s="24"/>
      <c r="E13" s="24" t="s">
        <v>12765</v>
      </c>
      <c r="F13" s="13">
        <v>2</v>
      </c>
      <c r="G13" s="9" t="s">
        <v>12761</v>
      </c>
      <c r="H13" s="9" t="s">
        <v>12762</v>
      </c>
      <c r="I13" s="11" t="s">
        <v>12705</v>
      </c>
      <c r="J13" s="19">
        <v>43488</v>
      </c>
      <c r="K13" s="19">
        <v>43489</v>
      </c>
      <c r="L13" s="24" t="s">
        <v>8675</v>
      </c>
      <c r="M13" s="92" t="e">
        <f>VLOOKUP(L13,'CIE-10 PARA RIPS'!A12:B12586,3,0)</f>
        <v>#REF!</v>
      </c>
    </row>
    <row r="14" spans="1:13" ht="12.75" customHeight="1" x14ac:dyDescent="0.25">
      <c r="A14" s="83">
        <v>7</v>
      </c>
      <c r="B14" s="60" t="s">
        <v>12772</v>
      </c>
      <c r="C14" s="16">
        <v>72000311</v>
      </c>
      <c r="D14" s="5"/>
      <c r="E14" s="24" t="s">
        <v>12765</v>
      </c>
      <c r="F14" s="9">
        <v>2</v>
      </c>
      <c r="G14" s="9" t="s">
        <v>12761</v>
      </c>
      <c r="H14" s="9" t="s">
        <v>12762</v>
      </c>
      <c r="I14" s="5" t="s">
        <v>12773</v>
      </c>
      <c r="J14" s="17">
        <v>43481</v>
      </c>
      <c r="K14" s="17">
        <v>43482</v>
      </c>
      <c r="L14" s="35" t="s">
        <v>8697</v>
      </c>
      <c r="M14" s="92" t="e">
        <f>VLOOKUP(L14,'CIE-10 PARA RIPS'!A13:B12587,3,0)</f>
        <v>#REF!</v>
      </c>
    </row>
    <row r="15" spans="1:13" s="2" customFormat="1" ht="12.75" customHeight="1" x14ac:dyDescent="0.25">
      <c r="A15" s="83">
        <v>8</v>
      </c>
      <c r="B15" s="60" t="s">
        <v>12774</v>
      </c>
      <c r="C15" s="16">
        <v>1044392017</v>
      </c>
      <c r="D15" s="11"/>
      <c r="E15" s="11" t="s">
        <v>12765</v>
      </c>
      <c r="F15" s="13">
        <v>1</v>
      </c>
      <c r="G15" s="9" t="s">
        <v>12761</v>
      </c>
      <c r="H15" s="9" t="s">
        <v>12762</v>
      </c>
      <c r="I15" s="5" t="s">
        <v>12775</v>
      </c>
      <c r="J15" s="19">
        <v>43475</v>
      </c>
      <c r="K15" s="19">
        <v>43475</v>
      </c>
      <c r="L15" s="8" t="s">
        <v>88</v>
      </c>
      <c r="M15" s="92" t="e">
        <f>VLOOKUP(L15,'CIE-10 PARA RIPS'!A14:B12588,3,0)</f>
        <v>#REF!</v>
      </c>
    </row>
    <row r="16" spans="1:13" ht="12.75" customHeight="1" x14ac:dyDescent="0.25">
      <c r="A16" s="83">
        <v>9</v>
      </c>
      <c r="B16" s="60" t="s">
        <v>12776</v>
      </c>
      <c r="C16" s="16">
        <v>72293897</v>
      </c>
      <c r="D16" s="5"/>
      <c r="E16" s="5" t="s">
        <v>12777</v>
      </c>
      <c r="F16" s="9">
        <v>2</v>
      </c>
      <c r="G16" s="9" t="s">
        <v>12761</v>
      </c>
      <c r="H16" s="9" t="s">
        <v>12762</v>
      </c>
      <c r="I16" s="5" t="s">
        <v>12778</v>
      </c>
      <c r="J16" s="17">
        <v>43497</v>
      </c>
      <c r="K16" s="18">
        <v>43498</v>
      </c>
      <c r="L16" s="4" t="s">
        <v>7583</v>
      </c>
      <c r="M16" s="92" t="e">
        <f>VLOOKUP(L16,'CIE-10 PARA RIPS'!A15:B12589,3,0)</f>
        <v>#REF!</v>
      </c>
    </row>
    <row r="17" spans="1:13" s="2" customFormat="1" ht="12.75" customHeight="1" x14ac:dyDescent="0.25">
      <c r="A17" s="83">
        <v>10</v>
      </c>
      <c r="B17" s="60" t="s">
        <v>12530</v>
      </c>
      <c r="C17" s="16">
        <v>1143246947</v>
      </c>
      <c r="D17" s="11"/>
      <c r="E17" s="11" t="s">
        <v>36</v>
      </c>
      <c r="F17" s="9">
        <v>1</v>
      </c>
      <c r="G17" s="9" t="s">
        <v>12761</v>
      </c>
      <c r="H17" s="9" t="s">
        <v>12762</v>
      </c>
      <c r="I17" s="5" t="s">
        <v>12531</v>
      </c>
      <c r="J17" s="19">
        <v>43596</v>
      </c>
      <c r="K17" s="19">
        <v>43596</v>
      </c>
      <c r="L17" s="4" t="s">
        <v>7682</v>
      </c>
      <c r="M17" s="92" t="e">
        <f>VLOOKUP(L17,'CIE-10 PARA RIPS'!A16:B12590,3,0)</f>
        <v>#REF!</v>
      </c>
    </row>
    <row r="18" spans="1:13" s="2" customFormat="1" ht="12.75" customHeight="1" x14ac:dyDescent="0.25">
      <c r="A18" s="83">
        <v>11</v>
      </c>
      <c r="B18" s="60" t="s">
        <v>12613</v>
      </c>
      <c r="C18" s="16">
        <v>1044422931</v>
      </c>
      <c r="D18" s="16"/>
      <c r="E18" s="16" t="s">
        <v>36</v>
      </c>
      <c r="F18" s="9">
        <v>1</v>
      </c>
      <c r="G18" s="9" t="s">
        <v>12761</v>
      </c>
      <c r="H18" s="9" t="s">
        <v>12762</v>
      </c>
      <c r="I18" s="5" t="s">
        <v>12705</v>
      </c>
      <c r="J18" s="19">
        <v>43596</v>
      </c>
      <c r="K18" s="19">
        <v>43596</v>
      </c>
      <c r="L18" s="4" t="s">
        <v>5597</v>
      </c>
      <c r="M18" s="92" t="e">
        <f>VLOOKUP(L18,'CIE-10 PARA RIPS'!A17:B12591,3,0)</f>
        <v>#REF!</v>
      </c>
    </row>
    <row r="19" spans="1:13" s="2" customFormat="1" ht="12.75" customHeight="1" x14ac:dyDescent="0.25">
      <c r="A19" s="83">
        <v>12</v>
      </c>
      <c r="B19" s="60" t="s">
        <v>12779</v>
      </c>
      <c r="C19" s="16">
        <v>1044428401</v>
      </c>
      <c r="D19" s="11"/>
      <c r="E19" s="11" t="s">
        <v>36</v>
      </c>
      <c r="F19" s="13">
        <v>7</v>
      </c>
      <c r="G19" s="9" t="s">
        <v>12761</v>
      </c>
      <c r="H19" s="9" t="s">
        <v>12762</v>
      </c>
      <c r="I19" s="5" t="s">
        <v>12705</v>
      </c>
      <c r="J19" s="19">
        <v>43590</v>
      </c>
      <c r="K19" s="19">
        <v>43596</v>
      </c>
      <c r="L19" s="4"/>
      <c r="M19" s="92" t="e">
        <f>VLOOKUP(L19,'CIE-10 PARA RIPS'!A18:B12592,3,0)</f>
        <v>#N/A</v>
      </c>
    </row>
    <row r="20" spans="1:13" s="2" customFormat="1" ht="12.75" customHeight="1" x14ac:dyDescent="0.25">
      <c r="A20" s="83">
        <v>13</v>
      </c>
      <c r="B20" s="59" t="s">
        <v>12655</v>
      </c>
      <c r="C20" s="23">
        <v>72310599</v>
      </c>
      <c r="D20" s="5"/>
      <c r="E20" s="11" t="s">
        <v>20</v>
      </c>
      <c r="F20" s="13">
        <v>2</v>
      </c>
      <c r="G20" s="9" t="s">
        <v>12761</v>
      </c>
      <c r="H20" s="9" t="s">
        <v>12762</v>
      </c>
      <c r="I20" s="5" t="s">
        <v>62</v>
      </c>
      <c r="J20" s="19">
        <v>43617</v>
      </c>
      <c r="K20" s="18">
        <v>43618</v>
      </c>
      <c r="L20" s="4" t="s">
        <v>8939</v>
      </c>
      <c r="M20" s="92" t="e">
        <f>VLOOKUP(L20,'CIE-10 PARA RIPS'!A19:B12593,3,0)</f>
        <v>#REF!</v>
      </c>
    </row>
    <row r="21" spans="1:13" s="2" customFormat="1" ht="12.75" customHeight="1" x14ac:dyDescent="0.25">
      <c r="A21" s="83">
        <v>14</v>
      </c>
      <c r="B21" s="59" t="s">
        <v>12632</v>
      </c>
      <c r="C21" s="23">
        <v>1140876691</v>
      </c>
      <c r="D21" s="5"/>
      <c r="E21" s="11" t="s">
        <v>20</v>
      </c>
      <c r="F21" s="13">
        <v>2</v>
      </c>
      <c r="G21" s="9" t="s">
        <v>12761</v>
      </c>
      <c r="H21" s="9" t="s">
        <v>12762</v>
      </c>
      <c r="I21" s="5" t="s">
        <v>12434</v>
      </c>
      <c r="J21" s="19">
        <v>43628</v>
      </c>
      <c r="K21" s="18">
        <v>43629</v>
      </c>
      <c r="L21" s="4" t="s">
        <v>8939</v>
      </c>
      <c r="M21" s="92" t="e">
        <f>VLOOKUP(L21,'CIE-10 PARA RIPS'!A20:B12594,3,0)</f>
        <v>#REF!</v>
      </c>
    </row>
    <row r="22" spans="1:13" ht="12.75" customHeight="1" x14ac:dyDescent="0.25">
      <c r="A22" s="83">
        <v>15</v>
      </c>
      <c r="B22" s="60" t="s">
        <v>12766</v>
      </c>
      <c r="C22" s="16">
        <v>1140853573</v>
      </c>
      <c r="D22" s="16"/>
      <c r="E22" s="11" t="s">
        <v>20</v>
      </c>
      <c r="F22" s="13">
        <v>2</v>
      </c>
      <c r="G22" s="9" t="s">
        <v>12761</v>
      </c>
      <c r="H22" s="9" t="s">
        <v>12762</v>
      </c>
      <c r="I22" s="5" t="s">
        <v>62</v>
      </c>
      <c r="J22" s="19">
        <v>43628</v>
      </c>
      <c r="K22" s="18">
        <v>43629</v>
      </c>
      <c r="L22" s="20" t="s">
        <v>9372</v>
      </c>
      <c r="M22" s="92" t="e">
        <f>VLOOKUP(L22,'CIE-10 PARA RIPS'!A21:B12595,3,0)</f>
        <v>#REF!</v>
      </c>
    </row>
    <row r="23" spans="1:13" ht="12.75" customHeight="1" x14ac:dyDescent="0.25">
      <c r="A23" s="83">
        <v>16</v>
      </c>
      <c r="B23" s="60" t="s">
        <v>12780</v>
      </c>
      <c r="C23" s="16">
        <v>72170498</v>
      </c>
      <c r="D23" s="21"/>
      <c r="E23" s="11" t="s">
        <v>20</v>
      </c>
      <c r="F23" s="13">
        <v>2</v>
      </c>
      <c r="G23" s="9" t="s">
        <v>12761</v>
      </c>
      <c r="H23" s="9" t="s">
        <v>12762</v>
      </c>
      <c r="I23" s="5" t="s">
        <v>62</v>
      </c>
      <c r="J23" s="17">
        <v>43629</v>
      </c>
      <c r="K23" s="17">
        <v>43630</v>
      </c>
      <c r="L23" s="8" t="s">
        <v>8647</v>
      </c>
      <c r="M23" s="92" t="e">
        <f>VLOOKUP(L23,'CIE-10 PARA RIPS'!A22:B12596,3,0)</f>
        <v>#REF!</v>
      </c>
    </row>
    <row r="24" spans="1:13" ht="12.75" customHeight="1" x14ac:dyDescent="0.25">
      <c r="A24" s="83">
        <v>17</v>
      </c>
      <c r="B24" s="59" t="s">
        <v>12781</v>
      </c>
      <c r="C24" s="23">
        <v>8498272</v>
      </c>
      <c r="D24" s="5"/>
      <c r="E24" s="24" t="s">
        <v>20</v>
      </c>
      <c r="F24" s="13">
        <v>3</v>
      </c>
      <c r="G24" s="9" t="s">
        <v>12761</v>
      </c>
      <c r="H24" s="9" t="s">
        <v>12762</v>
      </c>
      <c r="I24" s="5" t="s">
        <v>12705</v>
      </c>
      <c r="J24" s="17">
        <v>43625</v>
      </c>
      <c r="K24" s="17">
        <v>43627</v>
      </c>
      <c r="L24" s="8" t="s">
        <v>111</v>
      </c>
      <c r="M24" s="92" t="e">
        <f>VLOOKUP(L24,'CIE-10 PARA RIPS'!A23:B12597,3,0)</f>
        <v>#REF!</v>
      </c>
    </row>
    <row r="25" spans="1:13" ht="12.75" customHeight="1" x14ac:dyDescent="0.25">
      <c r="A25" s="83">
        <v>18</v>
      </c>
      <c r="B25" s="59" t="s">
        <v>12781</v>
      </c>
      <c r="C25" s="23">
        <v>8498272</v>
      </c>
      <c r="D25" s="5"/>
      <c r="E25" s="24" t="s">
        <v>20</v>
      </c>
      <c r="F25" s="13">
        <v>5</v>
      </c>
      <c r="G25" s="9" t="s">
        <v>12761</v>
      </c>
      <c r="H25" s="9" t="s">
        <v>12762</v>
      </c>
      <c r="I25" s="5" t="s">
        <v>12705</v>
      </c>
      <c r="J25" s="17">
        <v>43628</v>
      </c>
      <c r="K25" s="17">
        <v>43632</v>
      </c>
      <c r="L25" s="8" t="s">
        <v>111</v>
      </c>
      <c r="M25" s="92" t="e">
        <f>VLOOKUP(L25,'CIE-10 PARA RIPS'!A24:B12598,3,0)</f>
        <v>#REF!</v>
      </c>
    </row>
    <row r="26" spans="1:13" ht="12.75" customHeight="1" x14ac:dyDescent="0.25">
      <c r="A26" s="83">
        <v>19</v>
      </c>
      <c r="B26" s="59" t="s">
        <v>12779</v>
      </c>
      <c r="C26" s="23">
        <v>1044428401</v>
      </c>
      <c r="D26" s="5"/>
      <c r="E26" s="24" t="s">
        <v>20</v>
      </c>
      <c r="F26" s="13">
        <v>2</v>
      </c>
      <c r="G26" s="9" t="s">
        <v>12761</v>
      </c>
      <c r="H26" s="9" t="s">
        <v>12762</v>
      </c>
      <c r="I26" s="5" t="s">
        <v>12705</v>
      </c>
      <c r="J26" s="17">
        <v>43625</v>
      </c>
      <c r="K26" s="17">
        <v>43626</v>
      </c>
      <c r="L26" s="8" t="s">
        <v>63</v>
      </c>
      <c r="M26" s="92" t="e">
        <f>VLOOKUP(L26,'CIE-10 PARA RIPS'!A25:B12599,3,0)</f>
        <v>#REF!</v>
      </c>
    </row>
    <row r="27" spans="1:13" ht="12.75" customHeight="1" x14ac:dyDescent="0.25">
      <c r="A27" s="83">
        <v>20</v>
      </c>
      <c r="B27" s="59" t="s">
        <v>12782</v>
      </c>
      <c r="C27" s="23">
        <v>1065136394</v>
      </c>
      <c r="D27" s="5"/>
      <c r="E27" s="11" t="s">
        <v>20</v>
      </c>
      <c r="F27" s="13">
        <v>2</v>
      </c>
      <c r="G27" s="9" t="s">
        <v>94</v>
      </c>
      <c r="H27" s="9" t="s">
        <v>12770</v>
      </c>
      <c r="I27" s="5" t="s">
        <v>96</v>
      </c>
      <c r="J27" s="17">
        <v>43639</v>
      </c>
      <c r="K27" s="18">
        <v>43640</v>
      </c>
      <c r="L27" s="8" t="s">
        <v>4514</v>
      </c>
      <c r="M27" s="92" t="e">
        <f>VLOOKUP(L27,'CIE-10 PARA RIPS'!A26:B12600,3,0)</f>
        <v>#REF!</v>
      </c>
    </row>
    <row r="28" spans="1:13" ht="12.75" customHeight="1" x14ac:dyDescent="0.25">
      <c r="A28" s="83">
        <v>21</v>
      </c>
      <c r="B28" s="59" t="s">
        <v>12782</v>
      </c>
      <c r="C28" s="23">
        <v>1065136394</v>
      </c>
      <c r="D28" s="5"/>
      <c r="E28" s="11" t="s">
        <v>20</v>
      </c>
      <c r="F28" s="13">
        <v>5</v>
      </c>
      <c r="G28" s="9" t="s">
        <v>94</v>
      </c>
      <c r="H28" s="9" t="s">
        <v>12770</v>
      </c>
      <c r="I28" s="5" t="s">
        <v>96</v>
      </c>
      <c r="J28" s="17">
        <v>43633</v>
      </c>
      <c r="K28" s="18">
        <v>43638</v>
      </c>
      <c r="L28" s="8" t="s">
        <v>4514</v>
      </c>
      <c r="M28" s="92" t="e">
        <f>VLOOKUP(L28,'CIE-10 PARA RIPS'!A27:B12601,3,0)</f>
        <v>#REF!</v>
      </c>
    </row>
    <row r="29" spans="1:13" ht="12.75" customHeight="1" x14ac:dyDescent="0.25">
      <c r="A29" s="83">
        <v>22</v>
      </c>
      <c r="B29" s="60" t="s">
        <v>12783</v>
      </c>
      <c r="C29" s="16">
        <v>22584921</v>
      </c>
      <c r="D29" s="5"/>
      <c r="E29" s="11" t="s">
        <v>36</v>
      </c>
      <c r="F29" s="9">
        <v>2</v>
      </c>
      <c r="G29" s="9" t="s">
        <v>12761</v>
      </c>
      <c r="H29" s="9" t="s">
        <v>12762</v>
      </c>
      <c r="I29" s="5" t="s">
        <v>62</v>
      </c>
      <c r="J29" s="17">
        <v>43605</v>
      </c>
      <c r="K29" s="18">
        <v>43606</v>
      </c>
      <c r="L29" s="8" t="s">
        <v>75</v>
      </c>
      <c r="M29" s="92" t="e">
        <f>VLOOKUP(L29,'CIE-10 PARA RIPS'!A28:B12602,3,0)</f>
        <v>#REF!</v>
      </c>
    </row>
    <row r="30" spans="1:13" ht="12.75" customHeight="1" x14ac:dyDescent="0.25">
      <c r="A30" s="83">
        <v>23</v>
      </c>
      <c r="B30" s="60" t="s">
        <v>12784</v>
      </c>
      <c r="C30" s="23">
        <v>1129566741</v>
      </c>
      <c r="D30" s="5"/>
      <c r="E30" s="11" t="s">
        <v>36</v>
      </c>
      <c r="F30" s="9">
        <v>3</v>
      </c>
      <c r="G30" s="9" t="s">
        <v>12761</v>
      </c>
      <c r="H30" s="9" t="s">
        <v>12762</v>
      </c>
      <c r="I30" s="5" t="s">
        <v>12778</v>
      </c>
      <c r="J30" s="17">
        <v>43605</v>
      </c>
      <c r="K30" s="18">
        <v>43607</v>
      </c>
      <c r="L30" s="8" t="s">
        <v>64</v>
      </c>
      <c r="M30" s="92" t="e">
        <f>VLOOKUP(L30,'CIE-10 PARA RIPS'!A29:B12603,3,0)</f>
        <v>#REF!</v>
      </c>
    </row>
    <row r="31" spans="1:13" ht="12.75" customHeight="1" x14ac:dyDescent="0.25">
      <c r="A31" s="83">
        <v>24</v>
      </c>
      <c r="B31" s="60" t="s">
        <v>12785</v>
      </c>
      <c r="C31" s="16">
        <v>44205186</v>
      </c>
      <c r="D31" s="5"/>
      <c r="E31" s="11" t="s">
        <v>36</v>
      </c>
      <c r="F31" s="9">
        <v>2</v>
      </c>
      <c r="G31" s="9" t="s">
        <v>12761</v>
      </c>
      <c r="H31" s="9" t="s">
        <v>12762</v>
      </c>
      <c r="I31" s="5"/>
      <c r="J31" s="17">
        <v>43608</v>
      </c>
      <c r="K31" s="17">
        <v>43609</v>
      </c>
      <c r="L31" s="8"/>
      <c r="M31" s="92" t="e">
        <f>VLOOKUP(L31,'CIE-10 PARA RIPS'!A30:B12604,3,0)</f>
        <v>#N/A</v>
      </c>
    </row>
    <row r="32" spans="1:13" ht="12.75" customHeight="1" x14ac:dyDescent="0.25">
      <c r="A32" s="83">
        <v>25</v>
      </c>
      <c r="B32" s="60" t="s">
        <v>12649</v>
      </c>
      <c r="C32" s="16">
        <v>1002228922</v>
      </c>
      <c r="D32" s="5"/>
      <c r="E32" s="11" t="s">
        <v>36</v>
      </c>
      <c r="F32" s="9">
        <v>2</v>
      </c>
      <c r="G32" s="9" t="s">
        <v>12761</v>
      </c>
      <c r="H32" s="9" t="s">
        <v>12762</v>
      </c>
      <c r="I32" s="5" t="s">
        <v>12531</v>
      </c>
      <c r="J32" s="17">
        <v>43613</v>
      </c>
      <c r="K32" s="17">
        <v>43614</v>
      </c>
      <c r="L32" s="8"/>
      <c r="M32" s="92" t="e">
        <f>VLOOKUP(L32,'CIE-10 PARA RIPS'!A31:B12605,3,0)</f>
        <v>#N/A</v>
      </c>
    </row>
    <row r="33" spans="1:13" ht="12.75" customHeight="1" x14ac:dyDescent="0.25">
      <c r="A33" s="83">
        <v>26</v>
      </c>
      <c r="B33" s="60" t="s">
        <v>12786</v>
      </c>
      <c r="C33" s="16">
        <v>22583022</v>
      </c>
      <c r="D33" s="5"/>
      <c r="E33" s="11" t="s">
        <v>37</v>
      </c>
      <c r="F33" s="9">
        <v>3</v>
      </c>
      <c r="G33" s="9" t="s">
        <v>12761</v>
      </c>
      <c r="H33" s="9" t="s">
        <v>12762</v>
      </c>
      <c r="I33" s="5"/>
      <c r="J33" s="17">
        <v>43576</v>
      </c>
      <c r="K33" s="18">
        <v>43578</v>
      </c>
      <c r="L33" s="8"/>
      <c r="M33" s="92" t="e">
        <f>VLOOKUP(L33,'CIE-10 PARA RIPS'!A32:B12606,3,0)</f>
        <v>#N/A</v>
      </c>
    </row>
    <row r="34" spans="1:13" ht="12.75" customHeight="1" x14ac:dyDescent="0.25">
      <c r="A34" s="83">
        <v>27</v>
      </c>
      <c r="B34" s="60" t="s">
        <v>12787</v>
      </c>
      <c r="C34" s="16">
        <v>3729301</v>
      </c>
      <c r="D34" s="5"/>
      <c r="E34" s="11" t="s">
        <v>37</v>
      </c>
      <c r="F34" s="9">
        <v>5</v>
      </c>
      <c r="G34" s="9" t="s">
        <v>94</v>
      </c>
      <c r="H34" s="9" t="s">
        <v>12770</v>
      </c>
      <c r="I34" s="5" t="s">
        <v>96</v>
      </c>
      <c r="J34" s="17">
        <v>43559</v>
      </c>
      <c r="K34" s="18">
        <v>43563</v>
      </c>
      <c r="L34" s="8" t="s">
        <v>4581</v>
      </c>
      <c r="M34" s="92" t="e">
        <f>VLOOKUP(L34,'CIE-10 PARA RIPS'!A33:B12607,3,0)</f>
        <v>#REF!</v>
      </c>
    </row>
    <row r="35" spans="1:13" ht="12.75" customHeight="1" x14ac:dyDescent="0.25">
      <c r="A35" s="83">
        <v>28</v>
      </c>
      <c r="B35" s="60" t="s">
        <v>12787</v>
      </c>
      <c r="C35" s="16">
        <v>3729301</v>
      </c>
      <c r="D35" s="5"/>
      <c r="E35" s="11" t="s">
        <v>37</v>
      </c>
      <c r="F35" s="9">
        <v>1</v>
      </c>
      <c r="G35" s="9" t="s">
        <v>94</v>
      </c>
      <c r="H35" s="9" t="s">
        <v>12770</v>
      </c>
      <c r="I35" s="5" t="s">
        <v>96</v>
      </c>
      <c r="J35" s="17">
        <v>43557</v>
      </c>
      <c r="K35" s="17">
        <v>43557</v>
      </c>
      <c r="L35" s="8" t="s">
        <v>12788</v>
      </c>
      <c r="M35" s="92" t="e">
        <f>VLOOKUP(L35,'CIE-10 PARA RIPS'!A34:B12608,3,0)</f>
        <v>#N/A</v>
      </c>
    </row>
    <row r="36" spans="1:13" ht="12.75" customHeight="1" x14ac:dyDescent="0.25">
      <c r="A36" s="83">
        <v>29</v>
      </c>
      <c r="B36" s="60" t="s">
        <v>12789</v>
      </c>
      <c r="C36" s="16">
        <v>72308598</v>
      </c>
      <c r="D36" s="5"/>
      <c r="E36" s="5" t="s">
        <v>48</v>
      </c>
      <c r="F36" s="9">
        <v>5</v>
      </c>
      <c r="G36" s="9" t="s">
        <v>12761</v>
      </c>
      <c r="H36" s="15" t="s">
        <v>12606</v>
      </c>
      <c r="I36" s="5"/>
      <c r="J36" s="17">
        <v>43546</v>
      </c>
      <c r="K36" s="18">
        <v>43550</v>
      </c>
      <c r="L36" s="8" t="s">
        <v>4733</v>
      </c>
      <c r="M36" s="92" t="e">
        <f>VLOOKUP(L36,'CIE-10 PARA RIPS'!A35:B12609,3,0)</f>
        <v>#REF!</v>
      </c>
    </row>
    <row r="37" spans="1:13" ht="12.75" customHeight="1" x14ac:dyDescent="0.25">
      <c r="A37" s="83">
        <v>30</v>
      </c>
      <c r="B37" s="60" t="s">
        <v>12790</v>
      </c>
      <c r="C37" s="16">
        <v>7315133</v>
      </c>
      <c r="D37" s="5"/>
      <c r="E37" s="5" t="s">
        <v>37</v>
      </c>
      <c r="F37" s="9">
        <v>3</v>
      </c>
      <c r="G37" s="9" t="s">
        <v>12761</v>
      </c>
      <c r="H37" s="9" t="s">
        <v>12762</v>
      </c>
      <c r="I37" s="5"/>
      <c r="J37" s="17">
        <v>43565</v>
      </c>
      <c r="K37" s="18">
        <v>43567</v>
      </c>
      <c r="L37" s="5" t="s">
        <v>7590</v>
      </c>
      <c r="M37" s="92" t="e">
        <f>VLOOKUP(L37,'CIE-10 PARA RIPS'!A36:B12610,3,0)</f>
        <v>#REF!</v>
      </c>
    </row>
    <row r="38" spans="1:13" ht="12.75" customHeight="1" x14ac:dyDescent="0.25">
      <c r="A38" s="83">
        <v>31</v>
      </c>
      <c r="B38" s="60" t="s">
        <v>12768</v>
      </c>
      <c r="C38" s="16">
        <v>1044391982</v>
      </c>
      <c r="D38" s="5"/>
      <c r="E38" s="5" t="s">
        <v>37</v>
      </c>
      <c r="F38" s="9">
        <v>3</v>
      </c>
      <c r="G38" s="9" t="s">
        <v>12761</v>
      </c>
      <c r="H38" s="9" t="s">
        <v>12762</v>
      </c>
      <c r="I38" s="5" t="s">
        <v>12775</v>
      </c>
      <c r="J38" s="17">
        <v>43556</v>
      </c>
      <c r="K38" s="18">
        <v>43558</v>
      </c>
      <c r="L38" s="5" t="s">
        <v>49</v>
      </c>
      <c r="M38" s="92" t="e">
        <f>VLOOKUP(L38,'CIE-10 PARA RIPS'!A37:B12611,3,0)</f>
        <v>#REF!</v>
      </c>
    </row>
    <row r="39" spans="1:13" ht="12.75" customHeight="1" x14ac:dyDescent="0.25">
      <c r="A39" s="83">
        <v>32</v>
      </c>
      <c r="B39" s="60" t="s">
        <v>12608</v>
      </c>
      <c r="C39" s="16">
        <v>1044425654</v>
      </c>
      <c r="D39" s="5"/>
      <c r="E39" s="5" t="s">
        <v>37</v>
      </c>
      <c r="F39" s="9">
        <v>3</v>
      </c>
      <c r="G39" s="9" t="s">
        <v>12761</v>
      </c>
      <c r="H39" s="9" t="s">
        <v>12762</v>
      </c>
      <c r="I39" s="5" t="s">
        <v>12489</v>
      </c>
      <c r="J39" s="17">
        <v>43567</v>
      </c>
      <c r="K39" s="18">
        <v>43569</v>
      </c>
      <c r="L39" s="5" t="s">
        <v>5598</v>
      </c>
      <c r="M39" s="92" t="e">
        <f>VLOOKUP(L39,'CIE-10 PARA RIPS'!A38:B12612,3,0)</f>
        <v>#REF!</v>
      </c>
    </row>
    <row r="40" spans="1:13" s="2" customFormat="1" ht="12.75" customHeight="1" x14ac:dyDescent="0.25">
      <c r="A40" s="83">
        <v>33</v>
      </c>
      <c r="B40" s="60" t="s">
        <v>12791</v>
      </c>
      <c r="C40" s="16">
        <v>1143156456</v>
      </c>
      <c r="D40" s="5"/>
      <c r="E40" s="5" t="s">
        <v>37</v>
      </c>
      <c r="F40" s="9">
        <v>9</v>
      </c>
      <c r="G40" s="9" t="s">
        <v>12761</v>
      </c>
      <c r="H40" s="9" t="s">
        <v>12762</v>
      </c>
      <c r="I40" s="5"/>
      <c r="J40" s="17" t="s">
        <v>12792</v>
      </c>
      <c r="K40" s="18">
        <v>43585</v>
      </c>
      <c r="L40" s="5"/>
      <c r="M40" s="92" t="e">
        <f>VLOOKUP(L40,'CIE-10 PARA RIPS'!A39:B12613,3,0)</f>
        <v>#N/A</v>
      </c>
    </row>
    <row r="41" spans="1:13" s="2" customFormat="1" ht="12.75" customHeight="1" x14ac:dyDescent="0.25">
      <c r="A41" s="83">
        <v>34</v>
      </c>
      <c r="B41" s="60" t="s">
        <v>12791</v>
      </c>
      <c r="C41" s="16">
        <v>1143156456</v>
      </c>
      <c r="D41" s="5"/>
      <c r="E41" s="5" t="s">
        <v>36</v>
      </c>
      <c r="F41" s="9">
        <v>2</v>
      </c>
      <c r="G41" s="9" t="s">
        <v>12761</v>
      </c>
      <c r="H41" s="9" t="s">
        <v>12762</v>
      </c>
      <c r="I41" s="5"/>
      <c r="J41" s="17">
        <v>43586</v>
      </c>
      <c r="K41" s="17">
        <v>43587</v>
      </c>
      <c r="L41" s="4"/>
      <c r="M41" s="92" t="e">
        <f>VLOOKUP(L41,'CIE-10 PARA RIPS'!A40:B12614,3,0)</f>
        <v>#N/A</v>
      </c>
    </row>
    <row r="42" spans="1:13" s="2" customFormat="1" ht="12.75" customHeight="1" x14ac:dyDescent="0.25">
      <c r="A42" s="83">
        <v>35</v>
      </c>
      <c r="B42" s="60" t="s">
        <v>12793</v>
      </c>
      <c r="C42" s="16">
        <v>72122821</v>
      </c>
      <c r="D42" s="5"/>
      <c r="E42" s="5" t="s">
        <v>12765</v>
      </c>
      <c r="F42" s="9">
        <v>3</v>
      </c>
      <c r="G42" s="9" t="s">
        <v>12761</v>
      </c>
      <c r="H42" s="9" t="s">
        <v>12762</v>
      </c>
      <c r="I42" s="5"/>
      <c r="J42" s="17">
        <v>43466</v>
      </c>
      <c r="K42" s="18">
        <v>43468</v>
      </c>
      <c r="L42" s="5" t="s">
        <v>7683</v>
      </c>
      <c r="M42" s="92" t="e">
        <f>VLOOKUP(L42,'CIE-10 PARA RIPS'!A41:B12615,3,0)</f>
        <v>#REF!</v>
      </c>
    </row>
    <row r="43" spans="1:13" s="2" customFormat="1" ht="12.75" customHeight="1" x14ac:dyDescent="0.25">
      <c r="A43" s="83">
        <v>36</v>
      </c>
      <c r="B43" s="60" t="s">
        <v>12470</v>
      </c>
      <c r="C43" s="16">
        <v>72164312</v>
      </c>
      <c r="D43" s="5"/>
      <c r="E43" s="5" t="s">
        <v>23</v>
      </c>
      <c r="F43" s="9">
        <v>2</v>
      </c>
      <c r="G43" s="9" t="s">
        <v>12761</v>
      </c>
      <c r="H43" s="9" t="s">
        <v>12762</v>
      </c>
      <c r="I43" s="5" t="s">
        <v>12705</v>
      </c>
      <c r="J43" s="17">
        <v>43647</v>
      </c>
      <c r="K43" s="17">
        <v>43648</v>
      </c>
      <c r="L43" s="4" t="s">
        <v>5599</v>
      </c>
      <c r="M43" s="92" t="e">
        <f>VLOOKUP(L43,'CIE-10 PARA RIPS'!A42:B12616,3,0)</f>
        <v>#REF!</v>
      </c>
    </row>
    <row r="44" spans="1:13" s="2" customFormat="1" ht="12.75" customHeight="1" x14ac:dyDescent="0.25">
      <c r="A44" s="83">
        <v>37</v>
      </c>
      <c r="B44" s="59" t="s">
        <v>12790</v>
      </c>
      <c r="C44" s="23">
        <v>3715133</v>
      </c>
      <c r="D44" s="5"/>
      <c r="E44" s="5" t="s">
        <v>20</v>
      </c>
      <c r="F44" s="9">
        <v>1</v>
      </c>
      <c r="G44" s="9" t="s">
        <v>12761</v>
      </c>
      <c r="H44" s="9" t="s">
        <v>12762</v>
      </c>
      <c r="I44" s="5" t="s">
        <v>12775</v>
      </c>
      <c r="J44" s="17">
        <v>43646</v>
      </c>
      <c r="K44" s="17">
        <v>43646</v>
      </c>
      <c r="L44" s="8" t="s">
        <v>71</v>
      </c>
      <c r="M44" s="92" t="e">
        <f>VLOOKUP(L44,'CIE-10 PARA RIPS'!A43:B12617,3,0)</f>
        <v>#REF!</v>
      </c>
    </row>
    <row r="45" spans="1:13" s="2" customFormat="1" ht="12.75" customHeight="1" x14ac:dyDescent="0.25">
      <c r="A45" s="83">
        <v>38</v>
      </c>
      <c r="B45" s="59" t="s">
        <v>12790</v>
      </c>
      <c r="C45" s="23">
        <v>3715133</v>
      </c>
      <c r="D45" s="5"/>
      <c r="E45" s="5" t="s">
        <v>23</v>
      </c>
      <c r="F45" s="9">
        <v>1</v>
      </c>
      <c r="G45" s="9" t="s">
        <v>12761</v>
      </c>
      <c r="H45" s="9" t="s">
        <v>12762</v>
      </c>
      <c r="I45" s="5" t="s">
        <v>12775</v>
      </c>
      <c r="J45" s="17">
        <v>43647</v>
      </c>
      <c r="K45" s="17">
        <v>43647</v>
      </c>
      <c r="L45" s="8" t="s">
        <v>71</v>
      </c>
      <c r="M45" s="92" t="e">
        <f>VLOOKUP(L45,'CIE-10 PARA RIPS'!A44:B12618,3,0)</f>
        <v>#REF!</v>
      </c>
    </row>
    <row r="46" spans="1:13" s="2" customFormat="1" ht="12.75" customHeight="1" x14ac:dyDescent="0.25">
      <c r="A46" s="83">
        <v>39</v>
      </c>
      <c r="B46" s="60" t="s">
        <v>12794</v>
      </c>
      <c r="C46" s="16">
        <v>8485981</v>
      </c>
      <c r="D46" s="5"/>
      <c r="E46" s="5" t="s">
        <v>20</v>
      </c>
      <c r="F46" s="9">
        <v>1</v>
      </c>
      <c r="G46" s="9" t="s">
        <v>12761</v>
      </c>
      <c r="H46" s="9" t="s">
        <v>12762</v>
      </c>
      <c r="I46" s="5" t="s">
        <v>62</v>
      </c>
      <c r="J46" s="17">
        <v>43646</v>
      </c>
      <c r="K46" s="17">
        <v>43646</v>
      </c>
      <c r="L46" s="8" t="s">
        <v>71</v>
      </c>
      <c r="M46" s="92" t="e">
        <f>VLOOKUP(L46,'CIE-10 PARA RIPS'!A45:B12619,3,0)</f>
        <v>#REF!</v>
      </c>
    </row>
    <row r="47" spans="1:13" s="2" customFormat="1" ht="12.75" customHeight="1" x14ac:dyDescent="0.25">
      <c r="A47" s="83">
        <v>40</v>
      </c>
      <c r="B47" s="60" t="s">
        <v>12794</v>
      </c>
      <c r="C47" s="16">
        <v>8485981</v>
      </c>
      <c r="D47" s="5"/>
      <c r="E47" s="5" t="s">
        <v>23</v>
      </c>
      <c r="F47" s="9">
        <v>2</v>
      </c>
      <c r="G47" s="9" t="s">
        <v>12761</v>
      </c>
      <c r="H47" s="9" t="s">
        <v>12762</v>
      </c>
      <c r="I47" s="5" t="s">
        <v>62</v>
      </c>
      <c r="J47" s="17">
        <v>43647</v>
      </c>
      <c r="K47" s="17">
        <v>43648</v>
      </c>
      <c r="L47" s="8" t="s">
        <v>71</v>
      </c>
      <c r="M47" s="92" t="e">
        <f>VLOOKUP(L47,'CIE-10 PARA RIPS'!A46:B12620,3,0)</f>
        <v>#REF!</v>
      </c>
    </row>
    <row r="48" spans="1:13" s="2" customFormat="1" ht="12.75" customHeight="1" x14ac:dyDescent="0.25">
      <c r="A48" s="83">
        <v>41</v>
      </c>
      <c r="B48" s="60" t="s">
        <v>12652</v>
      </c>
      <c r="C48" s="16">
        <v>32880505</v>
      </c>
      <c r="D48" s="5"/>
      <c r="E48" s="5" t="s">
        <v>23</v>
      </c>
      <c r="F48" s="9">
        <v>14</v>
      </c>
      <c r="G48" s="9" t="s">
        <v>94</v>
      </c>
      <c r="H48" s="9" t="s">
        <v>12770</v>
      </c>
      <c r="I48" s="5" t="s">
        <v>96</v>
      </c>
      <c r="J48" s="17">
        <v>43651</v>
      </c>
      <c r="K48" s="18">
        <v>43664</v>
      </c>
      <c r="L48" s="5" t="s">
        <v>4749</v>
      </c>
      <c r="M48" s="92" t="e">
        <f>VLOOKUP(L48,'CIE-10 PARA RIPS'!A47:B12621,3,0)</f>
        <v>#REF!</v>
      </c>
    </row>
    <row r="49" spans="1:13" s="2" customFormat="1" ht="12.75" customHeight="1" x14ac:dyDescent="0.25">
      <c r="A49" s="83">
        <v>42</v>
      </c>
      <c r="B49" s="60" t="s">
        <v>12630</v>
      </c>
      <c r="C49" s="16">
        <v>22432851</v>
      </c>
      <c r="D49" s="5"/>
      <c r="E49" s="5" t="s">
        <v>23</v>
      </c>
      <c r="F49" s="9">
        <v>2</v>
      </c>
      <c r="G49" s="9" t="s">
        <v>12761</v>
      </c>
      <c r="H49" s="9" t="s">
        <v>12762</v>
      </c>
      <c r="I49" s="5" t="s">
        <v>12434</v>
      </c>
      <c r="J49" s="17">
        <v>43654</v>
      </c>
      <c r="K49" s="17">
        <v>43655</v>
      </c>
      <c r="L49" s="4" t="s">
        <v>8939</v>
      </c>
      <c r="M49" s="92" t="e">
        <f>VLOOKUP(L49,'CIE-10 PARA RIPS'!A48:B12622,3,0)</f>
        <v>#REF!</v>
      </c>
    </row>
    <row r="50" spans="1:13" s="2" customFormat="1" ht="12.75" customHeight="1" x14ac:dyDescent="0.25">
      <c r="A50" s="83">
        <v>43</v>
      </c>
      <c r="B50" s="60" t="s">
        <v>12571</v>
      </c>
      <c r="C50" s="16">
        <v>1143119086</v>
      </c>
      <c r="D50" s="5"/>
      <c r="E50" s="5" t="s">
        <v>23</v>
      </c>
      <c r="F50" s="9">
        <v>1</v>
      </c>
      <c r="G50" s="9" t="s">
        <v>12761</v>
      </c>
      <c r="H50" s="9" t="s">
        <v>12762</v>
      </c>
      <c r="I50" s="5" t="s">
        <v>62</v>
      </c>
      <c r="J50" s="17">
        <v>43654</v>
      </c>
      <c r="K50" s="17">
        <v>43654</v>
      </c>
      <c r="L50" s="5" t="s">
        <v>5596</v>
      </c>
      <c r="M50" s="92" t="e">
        <f>VLOOKUP(L50,'CIE-10 PARA RIPS'!A49:B12623,3,0)</f>
        <v>#REF!</v>
      </c>
    </row>
    <row r="51" spans="1:13" s="2" customFormat="1" ht="12.75" customHeight="1" x14ac:dyDescent="0.25">
      <c r="A51" s="83">
        <v>44</v>
      </c>
      <c r="B51" s="60" t="s">
        <v>12766</v>
      </c>
      <c r="C51" s="16">
        <v>1140853573</v>
      </c>
      <c r="D51" s="5"/>
      <c r="E51" s="5" t="s">
        <v>23</v>
      </c>
      <c r="F51" s="9">
        <v>2</v>
      </c>
      <c r="G51" s="9" t="s">
        <v>12761</v>
      </c>
      <c r="H51" s="9" t="s">
        <v>12762</v>
      </c>
      <c r="I51" s="5" t="s">
        <v>62</v>
      </c>
      <c r="J51" s="17">
        <v>43654</v>
      </c>
      <c r="K51" s="18">
        <v>43655</v>
      </c>
      <c r="L51" s="5" t="s">
        <v>60</v>
      </c>
      <c r="M51" s="92" t="e">
        <f>VLOOKUP(L51,'CIE-10 PARA RIPS'!A50:B12624,3,0)</f>
        <v>#REF!</v>
      </c>
    </row>
    <row r="52" spans="1:13" s="2" customFormat="1" ht="12.75" customHeight="1" x14ac:dyDescent="0.25">
      <c r="A52" s="83">
        <v>45</v>
      </c>
      <c r="B52" s="60" t="s">
        <v>12766</v>
      </c>
      <c r="C52" s="16">
        <v>1140853573</v>
      </c>
      <c r="D52" s="5"/>
      <c r="E52" s="5" t="s">
        <v>23</v>
      </c>
      <c r="F52" s="9">
        <v>1</v>
      </c>
      <c r="G52" s="9" t="s">
        <v>12761</v>
      </c>
      <c r="H52" s="9" t="s">
        <v>12762</v>
      </c>
      <c r="I52" s="5" t="s">
        <v>62</v>
      </c>
      <c r="J52" s="17">
        <v>43658</v>
      </c>
      <c r="K52" s="17">
        <v>43658</v>
      </c>
      <c r="L52" s="5" t="s">
        <v>60</v>
      </c>
      <c r="M52" s="92" t="e">
        <f>VLOOKUP(L52,'CIE-10 PARA RIPS'!A51:B12625,3,0)</f>
        <v>#REF!</v>
      </c>
    </row>
    <row r="53" spans="1:13" s="2" customFormat="1" ht="12.75" customHeight="1" x14ac:dyDescent="0.25">
      <c r="A53" s="83">
        <v>46</v>
      </c>
      <c r="B53" s="60" t="s">
        <v>12795</v>
      </c>
      <c r="C53" s="16">
        <v>1046812955</v>
      </c>
      <c r="D53" s="5"/>
      <c r="E53" s="5" t="s">
        <v>23</v>
      </c>
      <c r="F53" s="9">
        <v>2</v>
      </c>
      <c r="G53" s="9" t="s">
        <v>12761</v>
      </c>
      <c r="H53" s="9" t="s">
        <v>12762</v>
      </c>
      <c r="I53" s="5" t="s">
        <v>12773</v>
      </c>
      <c r="J53" s="17">
        <v>43659</v>
      </c>
      <c r="K53" s="17">
        <v>43660</v>
      </c>
      <c r="L53" s="5" t="s">
        <v>88</v>
      </c>
      <c r="M53" s="92" t="e">
        <f>VLOOKUP(L53,'CIE-10 PARA RIPS'!A52:B12626,3,0)</f>
        <v>#REF!</v>
      </c>
    </row>
    <row r="54" spans="1:13" s="2" customFormat="1" ht="12.75" customHeight="1" x14ac:dyDescent="0.25">
      <c r="A54" s="83">
        <v>47</v>
      </c>
      <c r="B54" s="60" t="s">
        <v>12796</v>
      </c>
      <c r="C54" s="16">
        <v>72254969</v>
      </c>
      <c r="D54" s="5"/>
      <c r="E54" s="5" t="s">
        <v>23</v>
      </c>
      <c r="F54" s="22">
        <v>2</v>
      </c>
      <c r="G54" s="9" t="s">
        <v>12761</v>
      </c>
      <c r="H54" s="9" t="s">
        <v>12762</v>
      </c>
      <c r="I54" s="5" t="s">
        <v>12434</v>
      </c>
      <c r="J54" s="17">
        <v>43661</v>
      </c>
      <c r="K54" s="17">
        <v>43662</v>
      </c>
      <c r="L54" s="5" t="s">
        <v>73</v>
      </c>
      <c r="M54" s="92" t="e">
        <f>VLOOKUP(L54,'CIE-10 PARA RIPS'!A53:B12627,3,0)</f>
        <v>#REF!</v>
      </c>
    </row>
    <row r="55" spans="1:13" s="2" customFormat="1" ht="12.75" customHeight="1" x14ac:dyDescent="0.25">
      <c r="A55" s="83">
        <v>48</v>
      </c>
      <c r="B55" s="60" t="s">
        <v>12467</v>
      </c>
      <c r="C55" s="16">
        <v>1129564190</v>
      </c>
      <c r="D55" s="5"/>
      <c r="E55" s="5" t="s">
        <v>23</v>
      </c>
      <c r="F55" s="9">
        <v>1</v>
      </c>
      <c r="G55" s="9" t="s">
        <v>12761</v>
      </c>
      <c r="H55" s="9" t="s">
        <v>12762</v>
      </c>
      <c r="I55" s="5" t="s">
        <v>12778</v>
      </c>
      <c r="J55" s="17">
        <v>43662</v>
      </c>
      <c r="K55" s="17">
        <v>43662</v>
      </c>
      <c r="L55" s="5" t="s">
        <v>60</v>
      </c>
      <c r="M55" s="92" t="e">
        <f>VLOOKUP(L55,'CIE-10 PARA RIPS'!A54:B12628,3,0)</f>
        <v>#REF!</v>
      </c>
    </row>
    <row r="56" spans="1:13" s="2" customFormat="1" ht="12.75" customHeight="1" x14ac:dyDescent="0.25">
      <c r="A56" s="83">
        <v>49</v>
      </c>
      <c r="B56" s="60" t="s">
        <v>12797</v>
      </c>
      <c r="C56" s="16">
        <v>1044390859</v>
      </c>
      <c r="D56" s="5"/>
      <c r="E56" s="5" t="s">
        <v>23</v>
      </c>
      <c r="F56" s="9">
        <v>2</v>
      </c>
      <c r="G56" s="9" t="s">
        <v>12761</v>
      </c>
      <c r="H56" s="9" t="s">
        <v>12762</v>
      </c>
      <c r="I56" s="5"/>
      <c r="J56" s="17">
        <v>43663</v>
      </c>
      <c r="K56" s="17">
        <v>43664</v>
      </c>
      <c r="L56" s="5" t="s">
        <v>8681</v>
      </c>
      <c r="M56" s="92" t="e">
        <f>VLOOKUP(L56,'CIE-10 PARA RIPS'!A55:B12629,3,0)</f>
        <v>#REF!</v>
      </c>
    </row>
    <row r="57" spans="1:13" s="2" customFormat="1" ht="12.75" customHeight="1" x14ac:dyDescent="0.25">
      <c r="A57" s="83">
        <v>50</v>
      </c>
      <c r="B57" s="60" t="s">
        <v>12798</v>
      </c>
      <c r="C57" s="16">
        <v>72122335</v>
      </c>
      <c r="D57" s="5"/>
      <c r="E57" s="5" t="s">
        <v>23</v>
      </c>
      <c r="F57" s="9">
        <v>17</v>
      </c>
      <c r="G57" s="9" t="s">
        <v>12761</v>
      </c>
      <c r="H57" s="9" t="s">
        <v>12762</v>
      </c>
      <c r="I57" s="2" t="s">
        <v>12705</v>
      </c>
      <c r="J57" s="17">
        <v>43661</v>
      </c>
      <c r="K57" s="17">
        <v>43677</v>
      </c>
      <c r="L57" s="5" t="s">
        <v>10966</v>
      </c>
      <c r="M57" s="92" t="e">
        <f>VLOOKUP(L57,'CIE-10 PARA RIPS'!A56:B12630,3,0)</f>
        <v>#REF!</v>
      </c>
    </row>
    <row r="58" spans="1:13" s="2" customFormat="1" ht="12.75" customHeight="1" x14ac:dyDescent="0.25">
      <c r="A58" s="83">
        <v>51</v>
      </c>
      <c r="B58" s="60" t="s">
        <v>12798</v>
      </c>
      <c r="C58" s="16">
        <v>72122335</v>
      </c>
      <c r="D58" s="5"/>
      <c r="E58" s="5" t="s">
        <v>26</v>
      </c>
      <c r="F58" s="9">
        <v>13</v>
      </c>
      <c r="G58" s="9" t="s">
        <v>12761</v>
      </c>
      <c r="H58" s="9" t="s">
        <v>12762</v>
      </c>
      <c r="I58" s="2" t="s">
        <v>12705</v>
      </c>
      <c r="J58" s="17">
        <v>43678</v>
      </c>
      <c r="K58" s="17">
        <v>43690</v>
      </c>
      <c r="L58" s="5" t="s">
        <v>10966</v>
      </c>
      <c r="M58" s="92" t="e">
        <f>VLOOKUP(L58,'CIE-10 PARA RIPS'!A57:B12631,3,0)</f>
        <v>#REF!</v>
      </c>
    </row>
    <row r="59" spans="1:13" ht="12.75" customHeight="1" x14ac:dyDescent="0.25">
      <c r="A59" s="83">
        <v>52</v>
      </c>
      <c r="B59" s="60" t="s">
        <v>12799</v>
      </c>
      <c r="C59" s="16">
        <v>7212220</v>
      </c>
      <c r="E59" s="5" t="s">
        <v>23</v>
      </c>
      <c r="F59" s="9">
        <v>1</v>
      </c>
      <c r="G59" s="9" t="s">
        <v>12761</v>
      </c>
      <c r="H59" s="9" t="s">
        <v>12762</v>
      </c>
      <c r="I59" s="2" t="s">
        <v>12705</v>
      </c>
      <c r="J59" s="17">
        <v>43664</v>
      </c>
      <c r="K59" s="17">
        <v>43664</v>
      </c>
      <c r="L59" s="17" t="s">
        <v>9892</v>
      </c>
      <c r="M59" s="92" t="e">
        <f>VLOOKUP(L59,'CIE-10 PARA RIPS'!A58:B12632,3,0)</f>
        <v>#REF!</v>
      </c>
    </row>
    <row r="60" spans="1:13" ht="12.75" customHeight="1" x14ac:dyDescent="0.25">
      <c r="A60" s="83">
        <v>53</v>
      </c>
      <c r="B60" s="60" t="s">
        <v>12797</v>
      </c>
      <c r="C60" s="16">
        <v>1044390859</v>
      </c>
      <c r="D60" s="9"/>
      <c r="E60" s="9" t="s">
        <v>23</v>
      </c>
      <c r="F60" s="9">
        <v>1</v>
      </c>
      <c r="G60" s="9" t="s">
        <v>12761</v>
      </c>
      <c r="H60" s="9" t="s">
        <v>12762</v>
      </c>
      <c r="I60" s="5"/>
      <c r="J60" s="17">
        <v>43665</v>
      </c>
      <c r="K60" s="17">
        <v>43665</v>
      </c>
      <c r="L60" s="9" t="s">
        <v>8926</v>
      </c>
      <c r="M60" s="92" t="e">
        <f>VLOOKUP(L60,'CIE-10 PARA RIPS'!A59:B12633,3,0)</f>
        <v>#REF!</v>
      </c>
    </row>
    <row r="61" spans="1:13" ht="12.75" customHeight="1" x14ac:dyDescent="0.25">
      <c r="A61" s="83">
        <v>54</v>
      </c>
      <c r="B61" s="60" t="s">
        <v>12787</v>
      </c>
      <c r="C61" s="16">
        <v>3729301</v>
      </c>
      <c r="D61" s="9"/>
      <c r="E61" s="9" t="s">
        <v>23</v>
      </c>
      <c r="F61" s="9">
        <v>3</v>
      </c>
      <c r="G61" s="9" t="s">
        <v>12761</v>
      </c>
      <c r="H61" s="9" t="s">
        <v>12762</v>
      </c>
      <c r="I61" s="5" t="s">
        <v>12434</v>
      </c>
      <c r="J61" s="17">
        <v>43664</v>
      </c>
      <c r="K61" s="17">
        <v>43666</v>
      </c>
      <c r="L61" s="9" t="s">
        <v>49</v>
      </c>
      <c r="M61" s="92" t="e">
        <f>VLOOKUP(L61,'CIE-10 PARA RIPS'!A60:B12634,3,0)</f>
        <v>#REF!</v>
      </c>
    </row>
    <row r="62" spans="1:13" ht="12.75" customHeight="1" x14ac:dyDescent="0.25">
      <c r="A62" s="83">
        <v>55</v>
      </c>
      <c r="B62" s="60" t="s">
        <v>12467</v>
      </c>
      <c r="C62" s="16">
        <v>1129564190</v>
      </c>
      <c r="D62" s="9"/>
      <c r="E62" s="9" t="s">
        <v>23</v>
      </c>
      <c r="F62" s="9">
        <v>3</v>
      </c>
      <c r="G62" s="9" t="s">
        <v>12761</v>
      </c>
      <c r="H62" s="9" t="s">
        <v>12762</v>
      </c>
      <c r="I62" s="5" t="s">
        <v>12778</v>
      </c>
      <c r="J62" s="17">
        <v>43668</v>
      </c>
      <c r="K62" s="17">
        <v>43670</v>
      </c>
      <c r="L62" s="9" t="s">
        <v>4654</v>
      </c>
      <c r="M62" s="92" t="e">
        <f>VLOOKUP(L62,'CIE-10 PARA RIPS'!A61:B12635,3,0)</f>
        <v>#REF!</v>
      </c>
    </row>
    <row r="63" spans="1:13" ht="12.75" customHeight="1" x14ac:dyDescent="0.25">
      <c r="A63" s="83">
        <v>56</v>
      </c>
      <c r="B63" s="60" t="s">
        <v>12467</v>
      </c>
      <c r="C63" s="16">
        <v>1129564190</v>
      </c>
      <c r="D63" s="9"/>
      <c r="E63" s="9" t="s">
        <v>23</v>
      </c>
      <c r="F63" s="9">
        <v>3</v>
      </c>
      <c r="G63" s="9" t="s">
        <v>12761</v>
      </c>
      <c r="H63" s="9" t="s">
        <v>12762</v>
      </c>
      <c r="I63" s="5" t="s">
        <v>12778</v>
      </c>
      <c r="J63" s="17">
        <v>43671</v>
      </c>
      <c r="K63" s="17">
        <v>43673</v>
      </c>
      <c r="L63" s="9" t="s">
        <v>4654</v>
      </c>
      <c r="M63" s="92" t="e">
        <f>VLOOKUP(L63,'CIE-10 PARA RIPS'!A62:B12636,3,0)</f>
        <v>#REF!</v>
      </c>
    </row>
    <row r="64" spans="1:13" ht="12.75" customHeight="1" x14ac:dyDescent="0.25">
      <c r="A64" s="83">
        <v>57</v>
      </c>
      <c r="B64" s="60" t="s">
        <v>12467</v>
      </c>
      <c r="C64" s="16">
        <v>1129564190</v>
      </c>
      <c r="D64" s="11"/>
      <c r="E64" s="9" t="s">
        <v>23</v>
      </c>
      <c r="F64" s="13">
        <v>2</v>
      </c>
      <c r="G64" s="9" t="s">
        <v>12761</v>
      </c>
      <c r="H64" s="9" t="s">
        <v>12762</v>
      </c>
      <c r="I64" s="5"/>
      <c r="J64" s="19">
        <v>43665</v>
      </c>
      <c r="K64" s="19">
        <v>43666</v>
      </c>
      <c r="L64" s="11"/>
      <c r="M64" s="92" t="e">
        <f>VLOOKUP(L64,'CIE-10 PARA RIPS'!A63:B12637,3,0)</f>
        <v>#N/A</v>
      </c>
    </row>
    <row r="65" spans="1:13" ht="12.75" customHeight="1" x14ac:dyDescent="0.25">
      <c r="A65" s="83">
        <v>58</v>
      </c>
      <c r="B65" s="60" t="s">
        <v>12800</v>
      </c>
      <c r="C65" s="16">
        <v>1070809702</v>
      </c>
      <c r="D65" s="11"/>
      <c r="E65" s="9" t="s">
        <v>23</v>
      </c>
      <c r="F65" s="13">
        <v>2</v>
      </c>
      <c r="G65" s="9" t="s">
        <v>12761</v>
      </c>
      <c r="H65" s="9" t="s">
        <v>12762</v>
      </c>
      <c r="I65" s="5"/>
      <c r="J65" s="19">
        <v>43670</v>
      </c>
      <c r="K65" s="19">
        <v>43671</v>
      </c>
      <c r="L65" s="11"/>
      <c r="M65" s="92" t="e">
        <f>VLOOKUP(L65,'CIE-10 PARA RIPS'!A64:B12638,3,0)</f>
        <v>#N/A</v>
      </c>
    </row>
    <row r="66" spans="1:13" s="2" customFormat="1" ht="12.75" customHeight="1" x14ac:dyDescent="0.25">
      <c r="A66" s="83">
        <v>59</v>
      </c>
      <c r="B66" s="60" t="s">
        <v>38</v>
      </c>
      <c r="C66" s="16">
        <v>1043604639</v>
      </c>
      <c r="D66" s="11"/>
      <c r="E66" s="9" t="s">
        <v>23</v>
      </c>
      <c r="F66" s="13">
        <v>2</v>
      </c>
      <c r="G66" s="9" t="s">
        <v>12761</v>
      </c>
      <c r="H66" s="9" t="s">
        <v>12762</v>
      </c>
      <c r="I66" s="5" t="s">
        <v>12705</v>
      </c>
      <c r="J66" s="19">
        <v>43672</v>
      </c>
      <c r="K66" s="19">
        <v>43673</v>
      </c>
      <c r="L66" s="11" t="s">
        <v>5599</v>
      </c>
      <c r="M66" s="92" t="e">
        <f>VLOOKUP(L66,'CIE-10 PARA RIPS'!A66:B12639,3,0)</f>
        <v>#REF!</v>
      </c>
    </row>
    <row r="67" spans="1:13" s="2" customFormat="1" ht="12.75" customHeight="1" x14ac:dyDescent="0.25">
      <c r="A67" s="83">
        <v>60</v>
      </c>
      <c r="B67" s="60" t="s">
        <v>12800</v>
      </c>
      <c r="C67" s="16">
        <v>1070809702</v>
      </c>
      <c r="D67" s="11"/>
      <c r="E67" s="9" t="s">
        <v>23</v>
      </c>
      <c r="F67" s="13">
        <v>5</v>
      </c>
      <c r="G67" s="9" t="s">
        <v>12761</v>
      </c>
      <c r="H67" s="9" t="s">
        <v>12762</v>
      </c>
      <c r="I67" s="5"/>
      <c r="J67" s="17">
        <v>43671</v>
      </c>
      <c r="K67" s="17">
        <v>43675</v>
      </c>
      <c r="L67" s="11"/>
      <c r="M67" s="92" t="e">
        <f>VLOOKUP(L67,'CIE-10 PARA RIPS'!A67:B12640,3,0)</f>
        <v>#N/A</v>
      </c>
    </row>
    <row r="68" spans="1:13" ht="12.75" customHeight="1" x14ac:dyDescent="0.25">
      <c r="A68" s="83">
        <v>61</v>
      </c>
      <c r="B68" s="60" t="s">
        <v>12590</v>
      </c>
      <c r="C68" s="16">
        <v>8699499</v>
      </c>
      <c r="D68" s="11"/>
      <c r="E68" s="9" t="s">
        <v>23</v>
      </c>
      <c r="F68" s="13">
        <v>2</v>
      </c>
      <c r="G68" s="9" t="s">
        <v>12761</v>
      </c>
      <c r="H68" s="9" t="s">
        <v>12762</v>
      </c>
      <c r="I68" s="5" t="s">
        <v>12489</v>
      </c>
      <c r="J68" s="19">
        <v>43675</v>
      </c>
      <c r="K68" s="19">
        <v>43676</v>
      </c>
      <c r="L68" s="11"/>
      <c r="M68" s="92" t="e">
        <f>VLOOKUP(L68,'CIE-10 PARA RIPS'!A68:B12641,3,0)</f>
        <v>#N/A</v>
      </c>
    </row>
    <row r="69" spans="1:13" ht="12.75" customHeight="1" x14ac:dyDescent="0.25">
      <c r="A69" s="83">
        <v>62</v>
      </c>
      <c r="B69" s="60" t="s">
        <v>12801</v>
      </c>
      <c r="C69" s="16">
        <v>55300004</v>
      </c>
      <c r="D69" s="11"/>
      <c r="E69" s="9" t="s">
        <v>26</v>
      </c>
      <c r="F69" s="13">
        <v>3</v>
      </c>
      <c r="G69" s="9" t="s">
        <v>12761</v>
      </c>
      <c r="H69" s="9" t="s">
        <v>12762</v>
      </c>
      <c r="I69" s="5" t="s">
        <v>62</v>
      </c>
      <c r="J69" s="19">
        <v>43678</v>
      </c>
      <c r="K69" s="19">
        <v>43680</v>
      </c>
      <c r="L69" s="11" t="s">
        <v>75</v>
      </c>
      <c r="M69" s="92" t="e">
        <f>VLOOKUP(L69,'CIE-10 PARA RIPS'!A69:B12642,3,0)</f>
        <v>#REF!</v>
      </c>
    </row>
    <row r="70" spans="1:13" ht="12.75" customHeight="1" x14ac:dyDescent="0.25">
      <c r="A70" s="83">
        <v>63</v>
      </c>
      <c r="B70" s="60" t="s">
        <v>12802</v>
      </c>
      <c r="C70" s="16">
        <v>72284347</v>
      </c>
      <c r="D70" s="11"/>
      <c r="E70" s="11" t="s">
        <v>23</v>
      </c>
      <c r="F70" s="13">
        <v>6</v>
      </c>
      <c r="G70" s="9" t="s">
        <v>12761</v>
      </c>
      <c r="H70" s="9" t="s">
        <v>12762</v>
      </c>
      <c r="I70" s="5" t="s">
        <v>62</v>
      </c>
      <c r="J70" s="19">
        <v>43672</v>
      </c>
      <c r="K70" s="19">
        <v>43708</v>
      </c>
      <c r="L70" s="11" t="s">
        <v>8519</v>
      </c>
      <c r="M70" s="92" t="e">
        <f>VLOOKUP(L70,'CIE-10 PARA RIPS'!A70:B12643,3,0)</f>
        <v>#REF!</v>
      </c>
    </row>
    <row r="71" spans="1:13" ht="12.75" customHeight="1" x14ac:dyDescent="0.25">
      <c r="A71" s="83">
        <v>64</v>
      </c>
      <c r="B71" s="60" t="s">
        <v>12802</v>
      </c>
      <c r="C71" s="16">
        <v>72284347</v>
      </c>
      <c r="D71" s="11"/>
      <c r="E71" s="9" t="s">
        <v>26</v>
      </c>
      <c r="F71" s="13">
        <v>9</v>
      </c>
      <c r="G71" s="9" t="s">
        <v>12761</v>
      </c>
      <c r="H71" s="9" t="s">
        <v>12762</v>
      </c>
      <c r="I71" s="5" t="s">
        <v>62</v>
      </c>
      <c r="J71" s="19">
        <v>43678</v>
      </c>
      <c r="K71" s="17">
        <v>43686</v>
      </c>
      <c r="L71" s="11" t="s">
        <v>8519</v>
      </c>
      <c r="M71" s="92" t="e">
        <f>VLOOKUP(L71,'CIE-10 PARA RIPS'!A71:B12644,3,0)</f>
        <v>#REF!</v>
      </c>
    </row>
    <row r="72" spans="1:13" ht="12.75" customHeight="1" x14ac:dyDescent="0.25">
      <c r="A72" s="83">
        <v>65</v>
      </c>
      <c r="B72" s="60" t="s">
        <v>12803</v>
      </c>
      <c r="C72" s="16">
        <v>73269206</v>
      </c>
      <c r="D72" s="11"/>
      <c r="E72" s="9" t="s">
        <v>12435</v>
      </c>
      <c r="F72" s="13">
        <v>3</v>
      </c>
      <c r="G72" s="9" t="s">
        <v>12761</v>
      </c>
      <c r="H72" s="9" t="s">
        <v>12762</v>
      </c>
      <c r="I72" s="5"/>
      <c r="J72" s="19">
        <v>43721</v>
      </c>
      <c r="K72" s="19">
        <v>43723</v>
      </c>
      <c r="L72" s="11"/>
      <c r="M72" s="92" t="e">
        <f>VLOOKUP(L72,'CIE-10 PARA RIPS'!A72:B12645,3,0)</f>
        <v>#N/A</v>
      </c>
    </row>
    <row r="73" spans="1:13" s="2" customFormat="1" ht="12.75" customHeight="1" x14ac:dyDescent="0.25">
      <c r="A73" s="83">
        <v>66</v>
      </c>
      <c r="B73" s="60" t="s">
        <v>12804</v>
      </c>
      <c r="C73" s="16">
        <v>22449782</v>
      </c>
      <c r="D73" s="11"/>
      <c r="E73" s="9" t="s">
        <v>26</v>
      </c>
      <c r="F73" s="13">
        <v>3</v>
      </c>
      <c r="G73" s="9" t="s">
        <v>12761</v>
      </c>
      <c r="H73" s="9" t="s">
        <v>12762</v>
      </c>
      <c r="I73" s="5"/>
      <c r="J73" s="19">
        <v>43691</v>
      </c>
      <c r="K73" s="7">
        <v>43693</v>
      </c>
      <c r="L73" s="11" t="s">
        <v>5482</v>
      </c>
      <c r="M73" s="92" t="e">
        <f>VLOOKUP(L73,'CIE-10 PARA RIPS'!A73:B12646,3,0)</f>
        <v>#REF!</v>
      </c>
    </row>
    <row r="74" spans="1:13" s="2" customFormat="1" ht="12.75" customHeight="1" x14ac:dyDescent="0.25">
      <c r="A74" s="83">
        <v>67</v>
      </c>
      <c r="B74" s="60" t="s">
        <v>12805</v>
      </c>
      <c r="C74" s="16">
        <v>3731190</v>
      </c>
      <c r="D74" s="11"/>
      <c r="E74" s="9" t="s">
        <v>12765</v>
      </c>
      <c r="F74" s="13">
        <v>8</v>
      </c>
      <c r="G74" s="9" t="s">
        <v>12761</v>
      </c>
      <c r="H74" s="9" t="s">
        <v>12578</v>
      </c>
      <c r="I74" s="5"/>
      <c r="J74" s="19">
        <v>43466</v>
      </c>
      <c r="K74" s="7">
        <v>43467</v>
      </c>
      <c r="L74" s="11"/>
      <c r="M74" s="92" t="e">
        <f>VLOOKUP(L74,'CIE-10 PARA RIPS'!A74:B12647,3,0)</f>
        <v>#N/A</v>
      </c>
    </row>
    <row r="75" spans="1:13" s="2" customFormat="1" x14ac:dyDescent="0.25">
      <c r="A75" s="83">
        <v>68</v>
      </c>
      <c r="B75" s="60" t="s">
        <v>12608</v>
      </c>
      <c r="C75" s="16">
        <v>1044425654</v>
      </c>
      <c r="D75" s="11"/>
      <c r="E75" s="9" t="s">
        <v>20</v>
      </c>
      <c r="F75" s="13">
        <v>12</v>
      </c>
      <c r="G75" s="9" t="s">
        <v>12761</v>
      </c>
      <c r="H75" s="9" t="s">
        <v>12762</v>
      </c>
      <c r="I75" s="5" t="s">
        <v>12489</v>
      </c>
      <c r="J75" s="19">
        <v>43635</v>
      </c>
      <c r="K75" s="19" t="s">
        <v>12806</v>
      </c>
      <c r="L75" s="11"/>
      <c r="M75" s="92" t="e">
        <f>VLOOKUP(L75,'CIE-10 PARA RIPS'!A75:B12648,3,0)</f>
        <v>#N/A</v>
      </c>
    </row>
    <row r="76" spans="1:13" x14ac:dyDescent="0.25">
      <c r="A76" s="83">
        <v>69</v>
      </c>
      <c r="B76" s="60" t="s">
        <v>12608</v>
      </c>
      <c r="C76" s="16">
        <v>1044425654</v>
      </c>
      <c r="D76" s="11"/>
      <c r="E76" s="9" t="s">
        <v>23</v>
      </c>
      <c r="F76" s="13">
        <v>8</v>
      </c>
      <c r="G76" s="9" t="s">
        <v>12761</v>
      </c>
      <c r="H76" s="9" t="s">
        <v>12762</v>
      </c>
      <c r="I76" s="5" t="s">
        <v>12489</v>
      </c>
      <c r="J76" s="19">
        <v>43647</v>
      </c>
      <c r="K76" s="7">
        <v>43654</v>
      </c>
      <c r="L76" s="11"/>
      <c r="M76" s="92" t="e">
        <f>VLOOKUP(L76,'CIE-10 PARA RIPS'!A76:B12649,3,0)</f>
        <v>#N/A</v>
      </c>
    </row>
    <row r="77" spans="1:13" x14ac:dyDescent="0.25">
      <c r="A77" s="83">
        <v>70</v>
      </c>
      <c r="B77" s="60" t="s">
        <v>12807</v>
      </c>
      <c r="C77" s="16">
        <v>1001912286</v>
      </c>
      <c r="D77" s="11"/>
      <c r="E77" s="9" t="s">
        <v>37</v>
      </c>
      <c r="F77" s="13">
        <v>3</v>
      </c>
      <c r="G77" s="9" t="s">
        <v>12761</v>
      </c>
      <c r="H77" s="9" t="s">
        <v>12762</v>
      </c>
      <c r="I77" s="5"/>
      <c r="J77" s="19">
        <v>43578</v>
      </c>
      <c r="K77" s="7">
        <v>43580</v>
      </c>
      <c r="L77" s="11"/>
      <c r="M77" s="92" t="e">
        <f>VLOOKUP(L77,'CIE-10 PARA RIPS'!A77:B12650,3,0)</f>
        <v>#N/A</v>
      </c>
    </row>
    <row r="78" spans="1:13" ht="30" x14ac:dyDescent="0.25">
      <c r="A78" s="83">
        <v>71</v>
      </c>
      <c r="B78" s="60" t="s">
        <v>99</v>
      </c>
      <c r="C78" s="16">
        <v>8774378</v>
      </c>
      <c r="D78" s="11"/>
      <c r="E78" s="9" t="s">
        <v>12435</v>
      </c>
      <c r="F78" s="13">
        <v>12</v>
      </c>
      <c r="G78" s="9" t="s">
        <v>12761</v>
      </c>
      <c r="H78" s="9" t="s">
        <v>12762</v>
      </c>
      <c r="I78" s="5" t="s">
        <v>12705</v>
      </c>
      <c r="J78" s="19">
        <v>43714</v>
      </c>
      <c r="K78" s="19">
        <v>43725</v>
      </c>
      <c r="L78" s="9"/>
      <c r="M78" s="92" t="e">
        <f>VLOOKUP(L78,'CIE-10 PARA RIPS'!A78:B12651,3,0)</f>
        <v>#N/A</v>
      </c>
    </row>
    <row r="79" spans="1:13" s="69" customFormat="1" x14ac:dyDescent="0.25">
      <c r="A79" s="91">
        <v>72</v>
      </c>
      <c r="B79" s="63" t="s">
        <v>12800</v>
      </c>
      <c r="C79" s="64">
        <v>1070809702</v>
      </c>
      <c r="D79" s="32"/>
      <c r="E79" s="65" t="s">
        <v>12435</v>
      </c>
      <c r="F79" s="27">
        <v>4</v>
      </c>
      <c r="G79" s="65" t="s">
        <v>12761</v>
      </c>
      <c r="H79" s="65" t="s">
        <v>12762</v>
      </c>
      <c r="I79" s="66"/>
      <c r="J79" s="67">
        <v>43731</v>
      </c>
      <c r="K79" s="68">
        <v>43731</v>
      </c>
      <c r="L79" s="65" t="s">
        <v>8311</v>
      </c>
      <c r="M79" s="92" t="e">
        <f>VLOOKUP(L79,'CIE-10 PARA RIPS'!A79:B12652,3,0)</f>
        <v>#REF!</v>
      </c>
    </row>
    <row r="80" spans="1:13" x14ac:dyDescent="0.25">
      <c r="A80" s="83">
        <v>73</v>
      </c>
      <c r="B80" s="60" t="s">
        <v>12808</v>
      </c>
      <c r="C80" s="16">
        <v>1044391982</v>
      </c>
      <c r="D80" s="11"/>
      <c r="E80" s="9" t="s">
        <v>12435</v>
      </c>
      <c r="F80" s="13">
        <v>9</v>
      </c>
      <c r="G80" s="9" t="s">
        <v>12761</v>
      </c>
      <c r="H80" s="9" t="s">
        <v>12606</v>
      </c>
      <c r="I80" s="7" t="s">
        <v>12775</v>
      </c>
      <c r="J80" s="19">
        <v>43730</v>
      </c>
      <c r="K80" s="19">
        <v>43738</v>
      </c>
      <c r="L80" s="11" t="s">
        <v>4929</v>
      </c>
      <c r="M80" s="92" t="e">
        <f>VLOOKUP(L80,'CIE-10 PARA RIPS'!A80:B12653,3,0)</f>
        <v>#REF!</v>
      </c>
    </row>
    <row r="81" spans="1:13" x14ac:dyDescent="0.25">
      <c r="A81" s="83">
        <v>74</v>
      </c>
      <c r="B81" s="60" t="s">
        <v>12808</v>
      </c>
      <c r="C81" s="16">
        <v>1044391982</v>
      </c>
      <c r="D81" s="11"/>
      <c r="E81" s="9" t="s">
        <v>110</v>
      </c>
      <c r="F81" s="13">
        <v>21</v>
      </c>
      <c r="G81" s="9" t="s">
        <v>12761</v>
      </c>
      <c r="H81" s="9" t="s">
        <v>12606</v>
      </c>
      <c r="I81" s="5" t="s">
        <v>12775</v>
      </c>
      <c r="J81" s="19">
        <v>43739</v>
      </c>
      <c r="K81" s="7">
        <v>43759</v>
      </c>
      <c r="L81" s="11" t="s">
        <v>4929</v>
      </c>
      <c r="M81" s="92" t="e">
        <f>VLOOKUP(L81,'CIE-10 PARA RIPS'!A81:B12654,3,0)</f>
        <v>#REF!</v>
      </c>
    </row>
    <row r="82" spans="1:13" x14ac:dyDescent="0.25">
      <c r="A82" s="83">
        <v>75</v>
      </c>
      <c r="B82" s="60" t="s">
        <v>12808</v>
      </c>
      <c r="C82" s="16">
        <v>1044391982</v>
      </c>
      <c r="D82" s="11"/>
      <c r="E82" s="11" t="s">
        <v>23</v>
      </c>
      <c r="F82" s="13">
        <v>3</v>
      </c>
      <c r="G82" s="9" t="s">
        <v>12761</v>
      </c>
      <c r="H82" s="9" t="s">
        <v>12606</v>
      </c>
      <c r="I82" s="5" t="s">
        <v>12775</v>
      </c>
      <c r="J82" s="19">
        <v>43674</v>
      </c>
      <c r="K82" s="7">
        <v>43676</v>
      </c>
      <c r="L82" s="11" t="s">
        <v>4929</v>
      </c>
      <c r="M82" s="92" t="e">
        <f>VLOOKUP(L82,'CIE-10 PARA RIPS'!A82:B12655,3,0)</f>
        <v>#REF!</v>
      </c>
    </row>
    <row r="83" spans="1:13" s="2" customFormat="1" x14ac:dyDescent="0.25">
      <c r="A83" s="83">
        <v>76</v>
      </c>
      <c r="B83" s="60" t="s">
        <v>12808</v>
      </c>
      <c r="C83" s="16">
        <v>1044391982</v>
      </c>
      <c r="D83" s="11"/>
      <c r="E83" s="11" t="s">
        <v>26</v>
      </c>
      <c r="F83" s="13">
        <v>1</v>
      </c>
      <c r="G83" s="9" t="s">
        <v>12761</v>
      </c>
      <c r="H83" s="9" t="s">
        <v>12606</v>
      </c>
      <c r="I83" s="5" t="s">
        <v>12775</v>
      </c>
      <c r="J83" s="26">
        <v>43678</v>
      </c>
      <c r="K83" s="26">
        <v>43678</v>
      </c>
      <c r="L83" s="11" t="s">
        <v>4929</v>
      </c>
      <c r="M83" s="92" t="e">
        <f>VLOOKUP(L83,'CIE-10 PARA RIPS'!A83:B12656,3,0)</f>
        <v>#REF!</v>
      </c>
    </row>
    <row r="84" spans="1:13" s="2" customFormat="1" x14ac:dyDescent="0.25">
      <c r="A84" s="83">
        <v>77</v>
      </c>
      <c r="B84" s="60" t="s">
        <v>12808</v>
      </c>
      <c r="C84" s="16">
        <v>1044391982</v>
      </c>
      <c r="D84" s="11"/>
      <c r="E84" s="11" t="s">
        <v>26</v>
      </c>
      <c r="F84" s="13">
        <v>20</v>
      </c>
      <c r="G84" s="9" t="s">
        <v>12761</v>
      </c>
      <c r="H84" s="9" t="s">
        <v>12606</v>
      </c>
      <c r="I84" s="5" t="s">
        <v>12775</v>
      </c>
      <c r="J84" s="26">
        <v>43678</v>
      </c>
      <c r="K84" s="26">
        <v>43697</v>
      </c>
      <c r="L84" s="11" t="s">
        <v>4929</v>
      </c>
      <c r="M84" s="92" t="e">
        <f>VLOOKUP(L84,'CIE-10 PARA RIPS'!A84:B12657,3,0)</f>
        <v>#REF!</v>
      </c>
    </row>
    <row r="85" spans="1:13" x14ac:dyDescent="0.25">
      <c r="A85" s="83">
        <v>78</v>
      </c>
      <c r="B85" s="60" t="s">
        <v>12808</v>
      </c>
      <c r="C85" s="16">
        <v>1044391982</v>
      </c>
      <c r="D85" s="11"/>
      <c r="E85" s="11" t="s">
        <v>26</v>
      </c>
      <c r="F85" s="13">
        <v>30</v>
      </c>
      <c r="G85" s="9" t="s">
        <v>12761</v>
      </c>
      <c r="H85" s="9" t="s">
        <v>12606</v>
      </c>
      <c r="I85" s="5" t="s">
        <v>12775</v>
      </c>
      <c r="J85" s="26">
        <v>43700</v>
      </c>
      <c r="K85" s="7">
        <v>43708</v>
      </c>
      <c r="L85" s="11" t="s">
        <v>4929</v>
      </c>
      <c r="M85" s="92" t="e">
        <f>VLOOKUP(L85,'CIE-10 PARA RIPS'!A85:B12658,3,0)</f>
        <v>#REF!</v>
      </c>
    </row>
    <row r="86" spans="1:13" s="2" customFormat="1" x14ac:dyDescent="0.25">
      <c r="A86" s="83">
        <v>79</v>
      </c>
      <c r="B86" s="60" t="s">
        <v>12808</v>
      </c>
      <c r="C86" s="16">
        <v>1044391982</v>
      </c>
      <c r="D86" s="11"/>
      <c r="E86" s="11" t="s">
        <v>26</v>
      </c>
      <c r="F86" s="13">
        <v>21</v>
      </c>
      <c r="G86" s="9" t="s">
        <v>12761</v>
      </c>
      <c r="H86" s="9" t="s">
        <v>12606</v>
      </c>
      <c r="I86" s="5" t="s">
        <v>12775</v>
      </c>
      <c r="J86" s="26">
        <v>43709</v>
      </c>
      <c r="K86" s="7">
        <v>43729</v>
      </c>
      <c r="L86" s="11" t="s">
        <v>4929</v>
      </c>
      <c r="M86" s="92" t="e">
        <f>VLOOKUP(L86,'CIE-10 PARA RIPS'!A86:B12659,3,0)</f>
        <v>#REF!</v>
      </c>
    </row>
    <row r="87" spans="1:13" s="2" customFormat="1" ht="30" x14ac:dyDescent="0.25">
      <c r="A87" s="83">
        <v>80</v>
      </c>
      <c r="B87" s="60" t="s">
        <v>12552</v>
      </c>
      <c r="C87" s="23">
        <v>1044391901</v>
      </c>
      <c r="D87" s="11"/>
      <c r="E87" s="11" t="s">
        <v>26</v>
      </c>
      <c r="F87" s="25">
        <v>3</v>
      </c>
      <c r="G87" s="9" t="s">
        <v>12761</v>
      </c>
      <c r="H87" s="9" t="s">
        <v>12762</v>
      </c>
      <c r="I87" s="5" t="s">
        <v>12705</v>
      </c>
      <c r="J87" s="26">
        <v>43695</v>
      </c>
      <c r="K87" s="7">
        <v>43697</v>
      </c>
      <c r="L87" s="11" t="s">
        <v>12208</v>
      </c>
      <c r="M87" s="92" t="e">
        <f>VLOOKUP(L87,'CIE-10 PARA RIPS'!A87:B12660,3,0)</f>
        <v>#REF!</v>
      </c>
    </row>
    <row r="88" spans="1:13" s="2" customFormat="1" ht="30" x14ac:dyDescent="0.25">
      <c r="A88" s="83">
        <v>81</v>
      </c>
      <c r="B88" s="60" t="s">
        <v>12809</v>
      </c>
      <c r="C88" s="23">
        <v>1042436880</v>
      </c>
      <c r="D88" s="11"/>
      <c r="E88" s="11" t="s">
        <v>110</v>
      </c>
      <c r="F88" s="13">
        <v>2</v>
      </c>
      <c r="G88" s="9" t="s">
        <v>12761</v>
      </c>
      <c r="H88" s="9" t="s">
        <v>12762</v>
      </c>
      <c r="I88" s="5" t="s">
        <v>12705</v>
      </c>
      <c r="J88" s="26">
        <v>43739</v>
      </c>
      <c r="K88" s="7">
        <v>43740</v>
      </c>
      <c r="L88" s="11" t="s">
        <v>8926</v>
      </c>
      <c r="M88" s="92" t="e">
        <f>VLOOKUP(L88,'CIE-10 PARA RIPS'!A88:B12661,3,0)</f>
        <v>#REF!</v>
      </c>
    </row>
    <row r="89" spans="1:13" s="2" customFormat="1" ht="30" x14ac:dyDescent="0.25">
      <c r="A89" s="83">
        <v>82</v>
      </c>
      <c r="B89" s="60" t="s">
        <v>12809</v>
      </c>
      <c r="C89" s="23">
        <v>1042436880</v>
      </c>
      <c r="D89" s="11"/>
      <c r="E89" s="11" t="s">
        <v>110</v>
      </c>
      <c r="F89" s="13">
        <v>2</v>
      </c>
      <c r="G89" s="9" t="s">
        <v>12761</v>
      </c>
      <c r="H89" s="9" t="s">
        <v>12762</v>
      </c>
      <c r="I89" s="5" t="s">
        <v>12705</v>
      </c>
      <c r="J89" s="26">
        <v>43741</v>
      </c>
      <c r="K89" s="7">
        <v>43742</v>
      </c>
      <c r="L89" s="11" t="s">
        <v>8926</v>
      </c>
      <c r="M89" s="92" t="e">
        <f>VLOOKUP(L89,'CIE-10 PARA RIPS'!A89:B12662,3,0)</f>
        <v>#REF!</v>
      </c>
    </row>
    <row r="90" spans="1:13" s="2" customFormat="1" x14ac:dyDescent="0.25">
      <c r="A90" s="83">
        <v>84</v>
      </c>
      <c r="B90" s="60" t="s">
        <v>31</v>
      </c>
      <c r="C90" s="16">
        <v>92125996</v>
      </c>
      <c r="D90" s="11"/>
      <c r="E90" s="11" t="s">
        <v>110</v>
      </c>
      <c r="F90" s="13">
        <v>7</v>
      </c>
      <c r="G90" s="9" t="s">
        <v>5</v>
      </c>
      <c r="H90" s="9" t="s">
        <v>12762</v>
      </c>
      <c r="I90" s="5" t="s">
        <v>6</v>
      </c>
      <c r="J90" s="26">
        <v>43748</v>
      </c>
      <c r="K90" s="7">
        <v>43754</v>
      </c>
      <c r="L90" s="11" t="s">
        <v>8963</v>
      </c>
      <c r="M90" s="92" t="e">
        <f>VLOOKUP(L90,'CIE-10 PARA RIPS'!A91:B12664,3,0)</f>
        <v>#REF!</v>
      </c>
    </row>
    <row r="91" spans="1:13" s="2" customFormat="1" ht="30" x14ac:dyDescent="0.25">
      <c r="A91" s="83">
        <v>85</v>
      </c>
      <c r="B91" s="60" t="s">
        <v>99</v>
      </c>
      <c r="C91" s="16">
        <v>8774378</v>
      </c>
      <c r="D91" s="11"/>
      <c r="E91" s="9" t="s">
        <v>12435</v>
      </c>
      <c r="F91" s="13">
        <v>15</v>
      </c>
      <c r="G91" s="9" t="s">
        <v>5</v>
      </c>
      <c r="H91" s="9" t="s">
        <v>12762</v>
      </c>
      <c r="I91" s="5" t="s">
        <v>12705</v>
      </c>
      <c r="J91" s="26">
        <v>43723</v>
      </c>
      <c r="K91" s="7">
        <v>43738</v>
      </c>
      <c r="L91" s="11" t="s">
        <v>10006</v>
      </c>
      <c r="M91" s="92" t="e">
        <f>VLOOKUP(L91,'CIE-10 PARA RIPS'!A92:B12665,3,0)</f>
        <v>#REF!</v>
      </c>
    </row>
    <row r="92" spans="1:13" ht="22.5" customHeight="1" x14ac:dyDescent="0.25">
      <c r="A92" s="83">
        <v>86</v>
      </c>
      <c r="B92" s="60" t="s">
        <v>99</v>
      </c>
      <c r="C92" s="16">
        <v>8774378</v>
      </c>
      <c r="D92" s="11"/>
      <c r="E92" s="11" t="s">
        <v>110</v>
      </c>
      <c r="F92" s="13">
        <v>15</v>
      </c>
      <c r="G92" s="9" t="s">
        <v>5</v>
      </c>
      <c r="H92" s="9" t="s">
        <v>12762</v>
      </c>
      <c r="I92" s="5" t="s">
        <v>12705</v>
      </c>
      <c r="J92" s="26">
        <v>43739</v>
      </c>
      <c r="K92" s="7">
        <v>43752</v>
      </c>
      <c r="L92" s="11" t="s">
        <v>10006</v>
      </c>
      <c r="M92" s="92" t="e">
        <f>VLOOKUP(L92,'CIE-10 PARA RIPS'!A93:B12666,3,0)</f>
        <v>#REF!</v>
      </c>
    </row>
    <row r="93" spans="1:13" s="69" customFormat="1" ht="15.75" x14ac:dyDescent="0.25">
      <c r="A93" s="83">
        <v>87</v>
      </c>
      <c r="B93" s="60" t="s">
        <v>12808</v>
      </c>
      <c r="C93" s="33">
        <v>1044391982</v>
      </c>
      <c r="D93" s="11"/>
      <c r="E93" s="11" t="s">
        <v>37</v>
      </c>
      <c r="F93" s="13">
        <v>3</v>
      </c>
      <c r="G93" s="9" t="s">
        <v>5</v>
      </c>
      <c r="H93" s="9" t="s">
        <v>12762</v>
      </c>
      <c r="I93" s="5" t="s">
        <v>12775</v>
      </c>
      <c r="J93" s="26">
        <v>43556</v>
      </c>
      <c r="K93" s="7">
        <v>43558</v>
      </c>
      <c r="L93" s="11" t="s">
        <v>49</v>
      </c>
      <c r="M93" s="92" t="e">
        <f>VLOOKUP(L93,'CIE-10 PARA RIPS'!A94:B12667,3,0)</f>
        <v>#REF!</v>
      </c>
    </row>
    <row r="94" spans="1:13" ht="15.75" x14ac:dyDescent="0.25">
      <c r="A94" s="83">
        <v>88</v>
      </c>
      <c r="B94" s="60" t="s">
        <v>12810</v>
      </c>
      <c r="C94" s="33">
        <v>8498272</v>
      </c>
      <c r="D94" s="11"/>
      <c r="E94" s="11" t="s">
        <v>20</v>
      </c>
      <c r="F94" s="13">
        <v>5</v>
      </c>
      <c r="G94" s="9" t="s">
        <v>5</v>
      </c>
      <c r="H94" s="9" t="s">
        <v>12762</v>
      </c>
      <c r="I94" s="5"/>
      <c r="J94" s="26">
        <v>43628</v>
      </c>
      <c r="K94" s="7">
        <v>43632</v>
      </c>
      <c r="L94" s="11" t="s">
        <v>111</v>
      </c>
      <c r="M94" s="92" t="e">
        <f>VLOOKUP(L94,'CIE-10 PARA RIPS'!A95:B12668,3,0)</f>
        <v>#REF!</v>
      </c>
    </row>
    <row r="95" spans="1:13" s="2" customFormat="1" ht="15.75" x14ac:dyDescent="0.25">
      <c r="A95" s="83">
        <v>89</v>
      </c>
      <c r="B95" s="60" t="s">
        <v>12810</v>
      </c>
      <c r="C95" s="33">
        <v>8498272</v>
      </c>
      <c r="D95" s="11"/>
      <c r="E95" s="11" t="s">
        <v>20</v>
      </c>
      <c r="F95" s="13">
        <v>3</v>
      </c>
      <c r="G95" s="9" t="s">
        <v>5</v>
      </c>
      <c r="H95" s="9" t="s">
        <v>12762</v>
      </c>
      <c r="I95" s="5"/>
      <c r="J95" s="26">
        <v>43625</v>
      </c>
      <c r="K95" s="7">
        <v>43627</v>
      </c>
      <c r="L95" s="11" t="s">
        <v>111</v>
      </c>
      <c r="M95" s="92" t="e">
        <f>VLOOKUP(L95,'CIE-10 PARA RIPS'!A96:B12669,3,0)</f>
        <v>#REF!</v>
      </c>
    </row>
    <row r="96" spans="1:13" s="2" customFormat="1" x14ac:dyDescent="0.25">
      <c r="A96" s="83">
        <v>90</v>
      </c>
      <c r="B96" s="60" t="s">
        <v>12612</v>
      </c>
      <c r="C96" s="23">
        <v>72189550</v>
      </c>
      <c r="D96" s="11"/>
      <c r="E96" s="11" t="s">
        <v>37</v>
      </c>
      <c r="F96" s="13">
        <v>3</v>
      </c>
      <c r="G96" s="9" t="s">
        <v>5</v>
      </c>
      <c r="H96" s="9" t="s">
        <v>12762</v>
      </c>
      <c r="I96" s="5" t="s">
        <v>12434</v>
      </c>
      <c r="J96" s="26">
        <v>43556</v>
      </c>
      <c r="K96" s="7">
        <v>43558</v>
      </c>
      <c r="L96" s="11" t="s">
        <v>7982</v>
      </c>
      <c r="M96" s="92" t="e">
        <f>VLOOKUP(L96,'CIE-10 PARA RIPS'!A97:B12670,3,0)</f>
        <v>#REF!</v>
      </c>
    </row>
    <row r="97" spans="1:13" ht="30" x14ac:dyDescent="0.25">
      <c r="A97" s="83">
        <v>91</v>
      </c>
      <c r="B97" s="60" t="s">
        <v>99</v>
      </c>
      <c r="C97" s="16">
        <v>8774378</v>
      </c>
      <c r="D97" s="11"/>
      <c r="E97" s="11" t="s">
        <v>12442</v>
      </c>
      <c r="F97" s="13">
        <v>11</v>
      </c>
      <c r="G97" s="9" t="s">
        <v>5</v>
      </c>
      <c r="H97" s="9" t="s">
        <v>12762</v>
      </c>
      <c r="I97" s="5" t="s">
        <v>12705</v>
      </c>
      <c r="J97" s="26">
        <v>43789</v>
      </c>
      <c r="K97" s="7">
        <v>43799</v>
      </c>
      <c r="L97" s="11" t="s">
        <v>10006</v>
      </c>
      <c r="M97" s="92" t="e">
        <f>VLOOKUP(L97,'CIE-10 PARA RIPS'!A98:B12671,3,0)</f>
        <v>#REF!</v>
      </c>
    </row>
    <row r="98" spans="1:13" s="2" customFormat="1" ht="30" x14ac:dyDescent="0.25">
      <c r="A98" s="83">
        <v>92</v>
      </c>
      <c r="B98" s="60" t="s">
        <v>99</v>
      </c>
      <c r="C98" s="16">
        <v>8774378</v>
      </c>
      <c r="D98" s="11"/>
      <c r="E98" s="11" t="s">
        <v>43</v>
      </c>
      <c r="F98" s="13">
        <v>31</v>
      </c>
      <c r="G98" s="9" t="s">
        <v>5</v>
      </c>
      <c r="H98" s="9" t="s">
        <v>12762</v>
      </c>
      <c r="I98" s="5" t="s">
        <v>12705</v>
      </c>
      <c r="J98" s="26">
        <v>43800</v>
      </c>
      <c r="K98" s="7">
        <v>43830</v>
      </c>
      <c r="L98" s="11" t="s">
        <v>10006</v>
      </c>
      <c r="M98" s="92" t="e">
        <f>VLOOKUP(L98,'CIE-10 PARA RIPS'!A99:B12672,3,0)</f>
        <v>#REF!</v>
      </c>
    </row>
    <row r="99" spans="1:13" s="2" customFormat="1" x14ac:dyDescent="0.25">
      <c r="A99" s="83">
        <v>93</v>
      </c>
      <c r="B99" s="59" t="s">
        <v>12811</v>
      </c>
      <c r="C99" s="11">
        <v>72254969</v>
      </c>
      <c r="D99" s="11"/>
      <c r="E99" s="11" t="s">
        <v>43</v>
      </c>
      <c r="F99" s="13">
        <v>4</v>
      </c>
      <c r="G99" s="13" t="s">
        <v>5</v>
      </c>
      <c r="H99" s="9" t="s">
        <v>12762</v>
      </c>
      <c r="I99" s="5" t="s">
        <v>12434</v>
      </c>
      <c r="J99" s="26">
        <v>43827</v>
      </c>
      <c r="K99" s="7">
        <v>43830</v>
      </c>
      <c r="L99" s="11" t="s">
        <v>9136</v>
      </c>
      <c r="M99" s="92" t="e">
        <f>VLOOKUP(L99,'CIE-10 PARA RIPS'!A100:B12673,3,0)</f>
        <v>#REF!</v>
      </c>
    </row>
    <row r="100" spans="1:13" s="2" customFormat="1" x14ac:dyDescent="0.25">
      <c r="A100" s="83">
        <v>94</v>
      </c>
      <c r="B100" s="60" t="s">
        <v>12812</v>
      </c>
      <c r="C100" s="23">
        <v>1044392017</v>
      </c>
      <c r="D100" s="11"/>
      <c r="E100" s="11" t="s">
        <v>43</v>
      </c>
      <c r="F100" s="13">
        <v>5</v>
      </c>
      <c r="G100" s="13" t="s">
        <v>5</v>
      </c>
      <c r="H100" s="9" t="s">
        <v>12762</v>
      </c>
      <c r="I100" s="5" t="s">
        <v>12775</v>
      </c>
      <c r="J100" s="29">
        <v>43820</v>
      </c>
      <c r="K100" s="7">
        <v>43824</v>
      </c>
      <c r="L100" s="11" t="s">
        <v>5296</v>
      </c>
      <c r="M100" s="92" t="e">
        <f>VLOOKUP(L100,'CIE-10 PARA RIPS'!A101:B12674,3,0)</f>
        <v>#REF!</v>
      </c>
    </row>
    <row r="101" spans="1:13" s="10" customFormat="1" x14ac:dyDescent="0.25">
      <c r="A101" s="83">
        <v>95</v>
      </c>
      <c r="B101" s="60" t="s">
        <v>12538</v>
      </c>
      <c r="C101" s="23">
        <v>1044392852</v>
      </c>
      <c r="D101" s="11"/>
      <c r="E101" s="11" t="s">
        <v>43</v>
      </c>
      <c r="F101" s="13">
        <v>3</v>
      </c>
      <c r="G101" s="13" t="s">
        <v>5</v>
      </c>
      <c r="H101" s="9" t="s">
        <v>12606</v>
      </c>
      <c r="I101" s="5" t="s">
        <v>62</v>
      </c>
      <c r="J101" s="26">
        <v>43822</v>
      </c>
      <c r="K101" s="7">
        <v>43824</v>
      </c>
      <c r="L101" s="11" t="s">
        <v>4993</v>
      </c>
      <c r="M101" s="92" t="e">
        <f>VLOOKUP(L101,'CIE-10 PARA RIPS'!A102:B12675,3,0)</f>
        <v>#REF!</v>
      </c>
    </row>
    <row r="102" spans="1:13" s="2" customFormat="1" x14ac:dyDescent="0.25">
      <c r="A102" s="83">
        <v>96</v>
      </c>
      <c r="B102" s="60" t="s">
        <v>12823</v>
      </c>
      <c r="C102" s="23">
        <v>1140814061</v>
      </c>
      <c r="D102" s="11"/>
      <c r="E102" s="11" t="s">
        <v>12442</v>
      </c>
      <c r="F102" s="13">
        <v>3</v>
      </c>
      <c r="G102" s="9" t="s">
        <v>5</v>
      </c>
      <c r="H102" s="9" t="s">
        <v>12762</v>
      </c>
      <c r="I102" s="5" t="s">
        <v>62</v>
      </c>
      <c r="J102" s="26">
        <v>43797</v>
      </c>
      <c r="K102" s="7">
        <v>43799</v>
      </c>
      <c r="L102" s="11" t="s">
        <v>4833</v>
      </c>
      <c r="M102" s="92" t="e">
        <f>VLOOKUP(L102,'CIE-10 PARA RIPS'!A103:B12676,3,0)</f>
        <v>#REF!</v>
      </c>
    </row>
    <row r="103" spans="1:13" x14ac:dyDescent="0.25">
      <c r="A103" s="83">
        <v>97</v>
      </c>
      <c r="B103" s="60" t="s">
        <v>12824</v>
      </c>
      <c r="C103" s="23">
        <v>73123394</v>
      </c>
      <c r="D103" s="11"/>
      <c r="E103" s="11" t="s">
        <v>43</v>
      </c>
      <c r="F103" s="13">
        <v>14</v>
      </c>
      <c r="G103" s="9" t="s">
        <v>5</v>
      </c>
      <c r="H103" s="9" t="s">
        <v>12762</v>
      </c>
      <c r="I103" s="5"/>
      <c r="J103" s="26">
        <v>43810</v>
      </c>
      <c r="K103" s="7">
        <v>43823</v>
      </c>
      <c r="L103" s="11" t="s">
        <v>8519</v>
      </c>
      <c r="M103" s="92" t="e">
        <f>VLOOKUP(L103,'CIE-10 PARA RIPS'!A104:B12677,3,0)</f>
        <v>#REF!</v>
      </c>
    </row>
    <row r="104" spans="1:13" x14ac:dyDescent="0.25">
      <c r="A104" s="93">
        <v>98</v>
      </c>
      <c r="B104" s="94" t="s">
        <v>12626</v>
      </c>
      <c r="C104" s="119">
        <v>3730754</v>
      </c>
      <c r="D104" s="112"/>
      <c r="E104" s="112" t="s">
        <v>43</v>
      </c>
      <c r="F104" s="113">
        <v>15</v>
      </c>
      <c r="G104" s="97" t="s">
        <v>5</v>
      </c>
      <c r="H104" s="97" t="s">
        <v>12762</v>
      </c>
      <c r="I104" s="96" t="s">
        <v>12775</v>
      </c>
      <c r="J104" s="120">
        <v>43809</v>
      </c>
      <c r="K104" s="121">
        <v>43823</v>
      </c>
      <c r="L104" s="112" t="s">
        <v>8533</v>
      </c>
      <c r="M104" s="99" t="e">
        <f>VLOOKUP(L104,'CIE-10 PARA RIPS'!A105:B12678,3,0)</f>
        <v>#N/A</v>
      </c>
    </row>
    <row r="105" spans="1:13" x14ac:dyDescent="0.25">
      <c r="A105" s="93"/>
      <c r="B105" s="94"/>
      <c r="C105" s="119"/>
      <c r="D105" s="112"/>
      <c r="E105" s="112"/>
      <c r="F105" s="113"/>
      <c r="G105" s="97"/>
      <c r="H105" s="97"/>
      <c r="I105" s="96"/>
      <c r="J105" s="120"/>
      <c r="K105" s="121"/>
      <c r="L105" s="112"/>
      <c r="M105" s="99" t="e">
        <f>VLOOKUP(L105,'CIE-10 PARA RIPS'!A105:B12678,3,0)</f>
        <v>#N/A</v>
      </c>
    </row>
    <row r="128" spans="9:9" x14ac:dyDescent="0.25">
      <c r="I128" s="30" t="s">
        <v>7</v>
      </c>
    </row>
    <row r="129" spans="9:9" x14ac:dyDescent="0.25">
      <c r="I129" s="31" t="s">
        <v>8</v>
      </c>
    </row>
    <row r="130" spans="9:9" x14ac:dyDescent="0.25">
      <c r="I130" s="32" t="s">
        <v>9</v>
      </c>
    </row>
    <row r="1048443" spans="5:8" x14ac:dyDescent="0.25">
      <c r="E1048443" s="24" t="s">
        <v>12435</v>
      </c>
      <c r="F1048443" s="13">
        <v>1</v>
      </c>
      <c r="G1048443" s="9" t="s">
        <v>5</v>
      </c>
      <c r="H1048443" s="9" t="s">
        <v>21</v>
      </c>
    </row>
  </sheetData>
  <mergeCells count="6">
    <mergeCell ref="A5:L6"/>
    <mergeCell ref="A1:C4"/>
    <mergeCell ref="D1:J2"/>
    <mergeCell ref="K1:M2"/>
    <mergeCell ref="D3:J4"/>
    <mergeCell ref="K3:M4"/>
  </mergeCells>
  <pageMargins left="0.7" right="0.7" top="0.75" bottom="0.75" header="0.3" footer="0.3"/>
  <pageSetup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E14E-8CD6-47E7-B3C9-F7257C67347B}">
  <dimension ref="A1:AG83"/>
  <sheetViews>
    <sheetView workbookViewId="0">
      <selection activeCell="G36" sqref="G36"/>
    </sheetView>
  </sheetViews>
  <sheetFormatPr baseColWidth="10" defaultRowHeight="15" x14ac:dyDescent="0.25"/>
  <cols>
    <col min="1" max="1" width="11.42578125" customWidth="1"/>
    <col min="2" max="2" width="10.140625" customWidth="1"/>
    <col min="3" max="3" width="5.7109375" customWidth="1"/>
    <col min="6" max="6" width="5.5703125" customWidth="1"/>
    <col min="9" max="9" width="4.85546875" customWidth="1"/>
    <col min="12" max="12" width="5.5703125" customWidth="1"/>
    <col min="15" max="15" width="6.5703125" customWidth="1"/>
    <col min="18" max="18" width="6.5703125" customWidth="1"/>
  </cols>
  <sheetData>
    <row r="1" spans="1:33" x14ac:dyDescent="0.25">
      <c r="A1" s="58" t="s">
        <v>17</v>
      </c>
      <c r="B1" t="s">
        <v>25705</v>
      </c>
      <c r="D1" s="58" t="s">
        <v>17</v>
      </c>
      <c r="E1" t="s">
        <v>25671</v>
      </c>
      <c r="G1" s="58" t="s">
        <v>17</v>
      </c>
      <c r="H1" t="s">
        <v>25671</v>
      </c>
      <c r="J1" s="58" t="s">
        <v>17</v>
      </c>
      <c r="K1" t="s">
        <v>25671</v>
      </c>
      <c r="M1" s="58" t="s">
        <v>17</v>
      </c>
      <c r="N1" t="s">
        <v>25671</v>
      </c>
      <c r="P1" s="58" t="s">
        <v>17</v>
      </c>
      <c r="Q1" t="s">
        <v>12640</v>
      </c>
      <c r="S1" s="58" t="s">
        <v>25703</v>
      </c>
      <c r="T1" s="58" t="s">
        <v>25672</v>
      </c>
    </row>
    <row r="2" spans="1:33" x14ac:dyDescent="0.25">
      <c r="A2" s="43" t="s">
        <v>45</v>
      </c>
      <c r="B2">
        <v>105</v>
      </c>
      <c r="D2" s="43" t="s">
        <v>94</v>
      </c>
      <c r="E2">
        <v>9</v>
      </c>
      <c r="G2" s="43" t="s">
        <v>12753</v>
      </c>
      <c r="H2">
        <v>1</v>
      </c>
      <c r="J2" s="43" t="s">
        <v>12708</v>
      </c>
      <c r="K2">
        <v>1</v>
      </c>
      <c r="M2" s="43" t="s">
        <v>12371</v>
      </c>
      <c r="N2">
        <v>1</v>
      </c>
      <c r="P2" s="43" t="s">
        <v>12371</v>
      </c>
      <c r="Q2">
        <v>2</v>
      </c>
      <c r="S2" s="58" t="s">
        <v>17</v>
      </c>
      <c r="T2" t="s">
        <v>45</v>
      </c>
      <c r="U2" t="s">
        <v>53</v>
      </c>
      <c r="V2" t="s">
        <v>48</v>
      </c>
      <c r="W2" t="s">
        <v>37</v>
      </c>
      <c r="X2" t="s">
        <v>36</v>
      </c>
      <c r="Y2" t="s">
        <v>20</v>
      </c>
      <c r="Z2" t="s">
        <v>26</v>
      </c>
      <c r="AA2" t="s">
        <v>12435</v>
      </c>
      <c r="AB2" t="s">
        <v>12442</v>
      </c>
      <c r="AC2" t="s">
        <v>12702</v>
      </c>
      <c r="AD2" t="s">
        <v>12636</v>
      </c>
      <c r="AE2" t="s">
        <v>12656</v>
      </c>
      <c r="AF2" t="s">
        <v>25668</v>
      </c>
      <c r="AG2" t="s">
        <v>12639</v>
      </c>
    </row>
    <row r="3" spans="1:33" x14ac:dyDescent="0.25">
      <c r="A3" s="43" t="s">
        <v>53</v>
      </c>
      <c r="B3">
        <v>116</v>
      </c>
      <c r="D3" s="43" t="s">
        <v>5</v>
      </c>
      <c r="E3">
        <v>208</v>
      </c>
      <c r="G3" s="43" t="s">
        <v>12606</v>
      </c>
      <c r="H3">
        <v>12</v>
      </c>
      <c r="J3" s="43" t="s">
        <v>96</v>
      </c>
      <c r="K3">
        <v>7</v>
      </c>
      <c r="M3" s="43" t="s">
        <v>60</v>
      </c>
      <c r="N3">
        <v>4</v>
      </c>
      <c r="P3" s="43" t="s">
        <v>60</v>
      </c>
      <c r="Q3">
        <v>6</v>
      </c>
      <c r="S3" s="43" t="s">
        <v>12371</v>
      </c>
      <c r="T3">
        <v>1</v>
      </c>
      <c r="AG3">
        <v>1</v>
      </c>
    </row>
    <row r="4" spans="1:33" x14ac:dyDescent="0.25">
      <c r="A4" s="43" t="s">
        <v>48</v>
      </c>
      <c r="B4">
        <v>38</v>
      </c>
      <c r="D4" s="43" t="s">
        <v>12761</v>
      </c>
      <c r="E4">
        <v>1</v>
      </c>
      <c r="G4" s="43" t="s">
        <v>95</v>
      </c>
      <c r="H4">
        <v>10</v>
      </c>
      <c r="J4" s="43" t="s">
        <v>12732</v>
      </c>
      <c r="K4">
        <v>1</v>
      </c>
      <c r="M4" s="43" t="s">
        <v>12160</v>
      </c>
      <c r="N4">
        <v>2</v>
      </c>
      <c r="P4" s="43" t="s">
        <v>12160</v>
      </c>
      <c r="Q4">
        <v>6</v>
      </c>
      <c r="S4" s="43" t="s">
        <v>60</v>
      </c>
      <c r="T4">
        <v>2</v>
      </c>
      <c r="V4">
        <v>1</v>
      </c>
      <c r="W4">
        <v>1</v>
      </c>
      <c r="AG4">
        <v>4</v>
      </c>
    </row>
    <row r="5" spans="1:33" x14ac:dyDescent="0.25">
      <c r="A5" s="43" t="s">
        <v>37</v>
      </c>
      <c r="B5">
        <v>58</v>
      </c>
      <c r="D5" s="43" t="s">
        <v>25668</v>
      </c>
      <c r="E5">
        <v>2</v>
      </c>
      <c r="G5" s="43" t="s">
        <v>21</v>
      </c>
      <c r="H5">
        <v>194</v>
      </c>
      <c r="J5" s="43" t="s">
        <v>12676</v>
      </c>
      <c r="K5">
        <v>3</v>
      </c>
      <c r="M5" s="43" t="s">
        <v>12027</v>
      </c>
      <c r="N5">
        <v>1</v>
      </c>
      <c r="P5" s="43" t="s">
        <v>12027</v>
      </c>
      <c r="Q5">
        <v>10</v>
      </c>
      <c r="S5" s="43" t="s">
        <v>12160</v>
      </c>
      <c r="AD5">
        <v>2</v>
      </c>
      <c r="AG5">
        <v>2</v>
      </c>
    </row>
    <row r="6" spans="1:33" x14ac:dyDescent="0.25">
      <c r="A6" s="43" t="s">
        <v>36</v>
      </c>
      <c r="B6">
        <v>31</v>
      </c>
      <c r="D6" s="43" t="s">
        <v>12639</v>
      </c>
      <c r="E6">
        <v>220</v>
      </c>
      <c r="G6" s="43" t="s">
        <v>12578</v>
      </c>
      <c r="H6">
        <v>1</v>
      </c>
      <c r="J6" s="43" t="s">
        <v>6</v>
      </c>
      <c r="K6">
        <v>18</v>
      </c>
      <c r="M6" s="43" t="s">
        <v>11945</v>
      </c>
      <c r="N6">
        <v>2</v>
      </c>
      <c r="P6" s="43" t="s">
        <v>11945</v>
      </c>
      <c r="Q6">
        <v>10</v>
      </c>
      <c r="S6" s="43" t="s">
        <v>12027</v>
      </c>
      <c r="W6">
        <v>1</v>
      </c>
      <c r="AG6">
        <v>1</v>
      </c>
    </row>
    <row r="7" spans="1:33" x14ac:dyDescent="0.25">
      <c r="A7" s="43" t="s">
        <v>20</v>
      </c>
      <c r="B7">
        <v>92</v>
      </c>
      <c r="G7" s="43" t="s">
        <v>25668</v>
      </c>
      <c r="H7">
        <v>2</v>
      </c>
      <c r="J7" s="43" t="s">
        <v>12539</v>
      </c>
      <c r="K7">
        <v>4</v>
      </c>
      <c r="M7" s="43" t="s">
        <v>11923</v>
      </c>
      <c r="N7">
        <v>1</v>
      </c>
      <c r="P7" s="43" t="s">
        <v>11923</v>
      </c>
      <c r="Q7">
        <v>1</v>
      </c>
      <c r="S7" s="43" t="s">
        <v>11945</v>
      </c>
      <c r="AB7">
        <v>1</v>
      </c>
      <c r="AE7">
        <v>1</v>
      </c>
      <c r="AG7">
        <v>2</v>
      </c>
    </row>
    <row r="8" spans="1:33" x14ac:dyDescent="0.25">
      <c r="A8" s="43" t="s">
        <v>26</v>
      </c>
      <c r="B8">
        <v>216</v>
      </c>
      <c r="G8" s="43" t="s">
        <v>12639</v>
      </c>
      <c r="H8">
        <v>220</v>
      </c>
      <c r="J8" s="43" t="s">
        <v>12458</v>
      </c>
      <c r="K8">
        <v>6</v>
      </c>
      <c r="M8" s="43" t="s">
        <v>11405</v>
      </c>
      <c r="N8">
        <v>4</v>
      </c>
      <c r="P8" s="43" t="s">
        <v>11405</v>
      </c>
      <c r="Q8">
        <v>61</v>
      </c>
      <c r="S8" s="43" t="s">
        <v>11923</v>
      </c>
      <c r="AD8">
        <v>1</v>
      </c>
      <c r="AG8">
        <v>1</v>
      </c>
    </row>
    <row r="9" spans="1:33" x14ac:dyDescent="0.25">
      <c r="A9" s="43" t="s">
        <v>12435</v>
      </c>
      <c r="B9">
        <v>58</v>
      </c>
      <c r="J9" s="43" t="s">
        <v>12623</v>
      </c>
      <c r="K9">
        <v>1</v>
      </c>
      <c r="M9" s="43" t="s">
        <v>12690</v>
      </c>
      <c r="N9">
        <v>1</v>
      </c>
      <c r="P9" s="43" t="s">
        <v>12690</v>
      </c>
      <c r="Q9">
        <v>2</v>
      </c>
      <c r="S9" s="43" t="s">
        <v>11405</v>
      </c>
      <c r="T9">
        <v>1</v>
      </c>
      <c r="U9">
        <v>3</v>
      </c>
      <c r="AG9">
        <v>4</v>
      </c>
    </row>
    <row r="10" spans="1:33" x14ac:dyDescent="0.25">
      <c r="A10" s="43" t="s">
        <v>12442</v>
      </c>
      <c r="B10">
        <v>57</v>
      </c>
      <c r="J10" s="43" t="s">
        <v>12618</v>
      </c>
      <c r="K10">
        <v>8</v>
      </c>
      <c r="M10" s="43" t="s">
        <v>12692</v>
      </c>
      <c r="N10">
        <v>1</v>
      </c>
      <c r="P10" s="43" t="s">
        <v>12692</v>
      </c>
      <c r="Q10">
        <v>10</v>
      </c>
      <c r="S10" s="43" t="s">
        <v>12690</v>
      </c>
      <c r="T10">
        <v>1</v>
      </c>
      <c r="AG10">
        <v>1</v>
      </c>
    </row>
    <row r="11" spans="1:33" x14ac:dyDescent="0.25">
      <c r="A11" s="43" t="s">
        <v>12702</v>
      </c>
      <c r="B11">
        <v>155</v>
      </c>
      <c r="J11" s="43" t="s">
        <v>12743</v>
      </c>
      <c r="K11">
        <v>1</v>
      </c>
      <c r="M11" s="43" t="s">
        <v>12631</v>
      </c>
      <c r="N11">
        <v>1</v>
      </c>
      <c r="P11" s="43" t="s">
        <v>12631</v>
      </c>
      <c r="Q11">
        <v>2</v>
      </c>
      <c r="S11" s="43" t="s">
        <v>12692</v>
      </c>
      <c r="U11">
        <v>1</v>
      </c>
      <c r="AG11">
        <v>1</v>
      </c>
    </row>
    <row r="12" spans="1:33" x14ac:dyDescent="0.25">
      <c r="A12" s="43" t="s">
        <v>12636</v>
      </c>
      <c r="B12">
        <v>100</v>
      </c>
      <c r="J12" s="43" t="s">
        <v>12434</v>
      </c>
      <c r="K12">
        <v>3</v>
      </c>
      <c r="M12" s="43" t="s">
        <v>9843</v>
      </c>
      <c r="N12">
        <v>1</v>
      </c>
      <c r="P12" s="43" t="s">
        <v>9843</v>
      </c>
      <c r="Q12">
        <v>2</v>
      </c>
      <c r="S12" s="43" t="s">
        <v>12631</v>
      </c>
      <c r="Y12">
        <v>1</v>
      </c>
      <c r="AG12">
        <v>1</v>
      </c>
    </row>
    <row r="13" spans="1:33" x14ac:dyDescent="0.25">
      <c r="A13" s="43" t="s">
        <v>12656</v>
      </c>
      <c r="B13">
        <v>34</v>
      </c>
      <c r="J13" s="43" t="s">
        <v>12695</v>
      </c>
      <c r="K13">
        <v>1</v>
      </c>
      <c r="M13" s="43" t="s">
        <v>9639</v>
      </c>
      <c r="N13">
        <v>1</v>
      </c>
      <c r="P13" s="43" t="s">
        <v>9639</v>
      </c>
      <c r="Q13">
        <v>2</v>
      </c>
      <c r="S13" s="43" t="s">
        <v>9843</v>
      </c>
      <c r="U13">
        <v>1</v>
      </c>
      <c r="AG13">
        <v>1</v>
      </c>
    </row>
    <row r="14" spans="1:33" x14ac:dyDescent="0.25">
      <c r="A14" s="43" t="s">
        <v>25668</v>
      </c>
      <c r="J14" s="43" t="s">
        <v>12625</v>
      </c>
      <c r="K14">
        <v>3</v>
      </c>
      <c r="M14" s="43" t="s">
        <v>9619</v>
      </c>
      <c r="N14">
        <v>1</v>
      </c>
      <c r="P14" s="43" t="s">
        <v>9619</v>
      </c>
      <c r="Q14">
        <v>2</v>
      </c>
      <c r="S14" s="43" t="s">
        <v>9639</v>
      </c>
      <c r="U14">
        <v>1</v>
      </c>
      <c r="AG14">
        <v>1</v>
      </c>
    </row>
    <row r="15" spans="1:33" x14ac:dyDescent="0.25">
      <c r="A15" s="43" t="s">
        <v>12639</v>
      </c>
      <c r="B15">
        <v>1060</v>
      </c>
      <c r="J15" s="43" t="s">
        <v>12705</v>
      </c>
      <c r="K15">
        <v>12</v>
      </c>
      <c r="M15" s="43" t="s">
        <v>9517</v>
      </c>
      <c r="N15">
        <v>1</v>
      </c>
      <c r="P15" s="43" t="s">
        <v>9517</v>
      </c>
      <c r="Q15">
        <v>1</v>
      </c>
      <c r="S15" s="43" t="s">
        <v>9619</v>
      </c>
      <c r="X15">
        <v>1</v>
      </c>
      <c r="AG15">
        <v>1</v>
      </c>
    </row>
    <row r="16" spans="1:33" x14ac:dyDescent="0.25">
      <c r="J16" s="43" t="s">
        <v>85</v>
      </c>
      <c r="K16">
        <v>5</v>
      </c>
      <c r="M16" s="43" t="s">
        <v>9435</v>
      </c>
      <c r="N16">
        <v>1</v>
      </c>
      <c r="P16" s="43" t="s">
        <v>9435</v>
      </c>
      <c r="Q16">
        <v>1</v>
      </c>
      <c r="S16" s="43" t="s">
        <v>9517</v>
      </c>
      <c r="W16">
        <v>1</v>
      </c>
      <c r="AG16">
        <v>1</v>
      </c>
    </row>
    <row r="17" spans="10:33" x14ac:dyDescent="0.25">
      <c r="J17" s="43" t="s">
        <v>90</v>
      </c>
      <c r="K17">
        <v>6</v>
      </c>
      <c r="M17" s="43" t="s">
        <v>9377</v>
      </c>
      <c r="N17">
        <v>1</v>
      </c>
      <c r="P17" s="43" t="s">
        <v>9377</v>
      </c>
      <c r="Q17">
        <v>21</v>
      </c>
      <c r="S17" s="43" t="s">
        <v>9435</v>
      </c>
      <c r="U17">
        <v>1</v>
      </c>
      <c r="AG17">
        <v>1</v>
      </c>
    </row>
    <row r="18" spans="10:33" x14ac:dyDescent="0.25">
      <c r="J18" s="43" t="s">
        <v>62</v>
      </c>
      <c r="K18">
        <v>46</v>
      </c>
      <c r="M18" s="43" t="s">
        <v>8979</v>
      </c>
      <c r="N18">
        <v>1</v>
      </c>
      <c r="P18" s="43" t="s">
        <v>8979</v>
      </c>
      <c r="Q18">
        <v>10</v>
      </c>
      <c r="S18" s="43" t="s">
        <v>9377</v>
      </c>
      <c r="W18">
        <v>1</v>
      </c>
      <c r="AG18">
        <v>1</v>
      </c>
    </row>
    <row r="19" spans="10:33" x14ac:dyDescent="0.25">
      <c r="J19" s="43" t="s">
        <v>25668</v>
      </c>
      <c r="K19">
        <v>92</v>
      </c>
      <c r="M19" s="43" t="s">
        <v>8977</v>
      </c>
      <c r="N19">
        <v>1</v>
      </c>
      <c r="P19" s="43" t="s">
        <v>8977</v>
      </c>
      <c r="Q19">
        <v>2</v>
      </c>
      <c r="S19" s="43" t="s">
        <v>8979</v>
      </c>
      <c r="Y19">
        <v>1</v>
      </c>
      <c r="AG19">
        <v>1</v>
      </c>
    </row>
    <row r="20" spans="10:33" x14ac:dyDescent="0.25">
      <c r="J20" s="43" t="s">
        <v>12531</v>
      </c>
      <c r="K20">
        <v>2</v>
      </c>
      <c r="M20" s="43" t="s">
        <v>8939</v>
      </c>
      <c r="N20">
        <v>8</v>
      </c>
      <c r="P20" s="43" t="s">
        <v>8939</v>
      </c>
      <c r="Q20">
        <v>17</v>
      </c>
      <c r="S20" s="43" t="s">
        <v>8977</v>
      </c>
      <c r="Y20">
        <v>1</v>
      </c>
      <c r="AG20">
        <v>1</v>
      </c>
    </row>
    <row r="21" spans="10:33" x14ac:dyDescent="0.25">
      <c r="J21" s="43" t="s">
        <v>12639</v>
      </c>
      <c r="K21">
        <v>220</v>
      </c>
      <c r="M21" s="43" t="s">
        <v>8929</v>
      </c>
      <c r="N21">
        <v>2</v>
      </c>
      <c r="P21" s="43" t="s">
        <v>8929</v>
      </c>
      <c r="Q21">
        <v>4</v>
      </c>
      <c r="S21" s="43" t="s">
        <v>8939</v>
      </c>
      <c r="T21">
        <v>1</v>
      </c>
      <c r="V21">
        <v>2</v>
      </c>
      <c r="Y21">
        <v>1</v>
      </c>
      <c r="AB21">
        <v>1</v>
      </c>
      <c r="AC21">
        <v>3</v>
      </c>
      <c r="AG21">
        <v>8</v>
      </c>
    </row>
    <row r="22" spans="10:33" x14ac:dyDescent="0.25">
      <c r="M22" s="43" t="s">
        <v>8928</v>
      </c>
      <c r="N22">
        <v>1</v>
      </c>
      <c r="P22" s="43" t="s">
        <v>8928</v>
      </c>
      <c r="Q22">
        <v>1</v>
      </c>
      <c r="S22" s="43" t="s">
        <v>8929</v>
      </c>
      <c r="T22">
        <v>1</v>
      </c>
      <c r="Y22">
        <v>1</v>
      </c>
      <c r="AG22">
        <v>2</v>
      </c>
    </row>
    <row r="23" spans="10:33" x14ac:dyDescent="0.25">
      <c r="M23" s="43" t="s">
        <v>8926</v>
      </c>
      <c r="N23">
        <v>1</v>
      </c>
      <c r="P23" s="43" t="s">
        <v>8926</v>
      </c>
      <c r="Q23">
        <v>1</v>
      </c>
      <c r="S23" s="43" t="s">
        <v>8928</v>
      </c>
      <c r="AC23">
        <v>1</v>
      </c>
      <c r="AG23">
        <v>1</v>
      </c>
    </row>
    <row r="24" spans="10:33" x14ac:dyDescent="0.25">
      <c r="M24" s="43" t="s">
        <v>8925</v>
      </c>
      <c r="N24">
        <v>1</v>
      </c>
      <c r="P24" s="43" t="s">
        <v>8925</v>
      </c>
      <c r="Q24">
        <v>1</v>
      </c>
      <c r="S24" s="43" t="s">
        <v>8926</v>
      </c>
      <c r="X24">
        <v>1</v>
      </c>
      <c r="AG24">
        <v>1</v>
      </c>
    </row>
    <row r="25" spans="10:33" x14ac:dyDescent="0.25">
      <c r="M25" s="43" t="s">
        <v>64</v>
      </c>
      <c r="N25">
        <v>3</v>
      </c>
      <c r="P25" s="43" t="s">
        <v>64</v>
      </c>
      <c r="Q25">
        <v>5</v>
      </c>
      <c r="S25" s="43" t="s">
        <v>8925</v>
      </c>
      <c r="AD25">
        <v>1</v>
      </c>
      <c r="AG25">
        <v>1</v>
      </c>
    </row>
    <row r="26" spans="10:33" x14ac:dyDescent="0.25">
      <c r="M26" s="43" t="s">
        <v>8871</v>
      </c>
      <c r="N26">
        <v>1</v>
      </c>
      <c r="P26" s="43" t="s">
        <v>8871</v>
      </c>
      <c r="Q26">
        <v>2</v>
      </c>
      <c r="S26" s="43" t="s">
        <v>64</v>
      </c>
      <c r="Y26">
        <v>3</v>
      </c>
      <c r="AG26">
        <v>3</v>
      </c>
    </row>
    <row r="27" spans="10:33" x14ac:dyDescent="0.25">
      <c r="M27" s="43" t="s">
        <v>8823</v>
      </c>
      <c r="N27">
        <v>1</v>
      </c>
      <c r="P27" s="43" t="s">
        <v>8823</v>
      </c>
      <c r="Q27">
        <v>3</v>
      </c>
      <c r="S27" s="43" t="s">
        <v>8871</v>
      </c>
      <c r="AC27">
        <v>1</v>
      </c>
      <c r="AG27">
        <v>1</v>
      </c>
    </row>
    <row r="28" spans="10:33" x14ac:dyDescent="0.25">
      <c r="M28" s="43" t="s">
        <v>8806</v>
      </c>
      <c r="N28">
        <v>1</v>
      </c>
      <c r="P28" s="43" t="s">
        <v>8806</v>
      </c>
      <c r="Q28">
        <v>2</v>
      </c>
      <c r="S28" s="43" t="s">
        <v>8823</v>
      </c>
      <c r="V28">
        <v>1</v>
      </c>
      <c r="AG28">
        <v>1</v>
      </c>
    </row>
    <row r="29" spans="10:33" x14ac:dyDescent="0.25">
      <c r="M29" s="43" t="s">
        <v>8681</v>
      </c>
      <c r="N29">
        <v>1</v>
      </c>
      <c r="P29" s="43" t="s">
        <v>8681</v>
      </c>
      <c r="Q29">
        <v>2</v>
      </c>
      <c r="S29" s="43" t="s">
        <v>8806</v>
      </c>
      <c r="Y29">
        <v>1</v>
      </c>
      <c r="AG29">
        <v>1</v>
      </c>
    </row>
    <row r="30" spans="10:33" x14ac:dyDescent="0.25">
      <c r="M30" s="43" t="s">
        <v>8647</v>
      </c>
      <c r="N30">
        <v>2</v>
      </c>
      <c r="P30" s="43" t="s">
        <v>8647</v>
      </c>
      <c r="Q30">
        <v>5</v>
      </c>
      <c r="S30" s="43" t="s">
        <v>8681</v>
      </c>
      <c r="AC30">
        <v>1</v>
      </c>
      <c r="AG30">
        <v>1</v>
      </c>
    </row>
    <row r="31" spans="10:33" x14ac:dyDescent="0.25">
      <c r="M31" s="43" t="s">
        <v>8604</v>
      </c>
      <c r="N31">
        <v>1</v>
      </c>
      <c r="P31" s="43" t="s">
        <v>8604</v>
      </c>
      <c r="Q31">
        <v>1</v>
      </c>
      <c r="S31" s="43" t="s">
        <v>8647</v>
      </c>
      <c r="Y31">
        <v>1</v>
      </c>
      <c r="AC31">
        <v>1</v>
      </c>
      <c r="AG31">
        <v>2</v>
      </c>
    </row>
    <row r="32" spans="10:33" x14ac:dyDescent="0.25">
      <c r="M32" s="43" t="s">
        <v>8601</v>
      </c>
      <c r="N32">
        <v>1</v>
      </c>
      <c r="P32" s="43" t="s">
        <v>8601</v>
      </c>
      <c r="Q32">
        <v>2</v>
      </c>
      <c r="S32" s="43" t="s">
        <v>8604</v>
      </c>
      <c r="Y32">
        <v>1</v>
      </c>
      <c r="AG32">
        <v>1</v>
      </c>
    </row>
    <row r="33" spans="13:33" x14ac:dyDescent="0.25">
      <c r="M33" s="43" t="s">
        <v>55</v>
      </c>
      <c r="N33">
        <v>1</v>
      </c>
      <c r="P33" s="43" t="s">
        <v>55</v>
      </c>
      <c r="Q33">
        <v>2</v>
      </c>
      <c r="S33" s="43" t="s">
        <v>8601</v>
      </c>
      <c r="V33">
        <v>1</v>
      </c>
      <c r="AG33">
        <v>1</v>
      </c>
    </row>
    <row r="34" spans="13:33" x14ac:dyDescent="0.25">
      <c r="M34" s="43" t="s">
        <v>67</v>
      </c>
      <c r="N34">
        <v>2</v>
      </c>
      <c r="P34" s="43" t="s">
        <v>67</v>
      </c>
      <c r="Q34">
        <v>17</v>
      </c>
      <c r="S34" s="43" t="s">
        <v>55</v>
      </c>
      <c r="AC34">
        <v>1</v>
      </c>
      <c r="AG34">
        <v>1</v>
      </c>
    </row>
    <row r="35" spans="13:33" x14ac:dyDescent="0.25">
      <c r="M35" s="43" t="s">
        <v>8483</v>
      </c>
      <c r="N35">
        <v>2</v>
      </c>
      <c r="P35" s="43" t="s">
        <v>8483</v>
      </c>
      <c r="Q35">
        <v>3</v>
      </c>
      <c r="S35" s="43" t="s">
        <v>67</v>
      </c>
      <c r="AB35">
        <v>1</v>
      </c>
      <c r="AD35">
        <v>1</v>
      </c>
      <c r="AG35">
        <v>2</v>
      </c>
    </row>
    <row r="36" spans="13:33" x14ac:dyDescent="0.25">
      <c r="M36" s="43" t="s">
        <v>72</v>
      </c>
      <c r="N36">
        <v>1</v>
      </c>
      <c r="P36" s="43" t="s">
        <v>72</v>
      </c>
      <c r="Q36">
        <v>1</v>
      </c>
      <c r="S36" s="43" t="s">
        <v>8483</v>
      </c>
      <c r="AD36">
        <v>2</v>
      </c>
      <c r="AG36">
        <v>2</v>
      </c>
    </row>
    <row r="37" spans="13:33" x14ac:dyDescent="0.25">
      <c r="M37" s="43" t="s">
        <v>8356</v>
      </c>
      <c r="N37">
        <v>9</v>
      </c>
      <c r="P37" s="43" t="s">
        <v>8356</v>
      </c>
      <c r="Q37">
        <v>46</v>
      </c>
      <c r="S37" s="43" t="s">
        <v>72</v>
      </c>
      <c r="V37">
        <v>1</v>
      </c>
      <c r="AG37">
        <v>1</v>
      </c>
    </row>
    <row r="38" spans="13:33" x14ac:dyDescent="0.25">
      <c r="M38" s="43" t="s">
        <v>8311</v>
      </c>
      <c r="N38">
        <v>1</v>
      </c>
      <c r="P38" s="43" t="s">
        <v>8311</v>
      </c>
      <c r="Q38">
        <v>2</v>
      </c>
      <c r="S38" s="43" t="s">
        <v>8356</v>
      </c>
      <c r="W38">
        <v>2</v>
      </c>
      <c r="X38">
        <v>4</v>
      </c>
      <c r="Z38">
        <v>2</v>
      </c>
      <c r="AA38">
        <v>1</v>
      </c>
      <c r="AG38">
        <v>9</v>
      </c>
    </row>
    <row r="39" spans="13:33" x14ac:dyDescent="0.25">
      <c r="M39" s="43" t="s">
        <v>49</v>
      </c>
      <c r="N39">
        <v>1</v>
      </c>
      <c r="P39" s="43" t="s">
        <v>49</v>
      </c>
      <c r="Q39">
        <v>3</v>
      </c>
      <c r="S39" s="43" t="s">
        <v>8311</v>
      </c>
      <c r="X39">
        <v>1</v>
      </c>
      <c r="AG39">
        <v>1</v>
      </c>
    </row>
    <row r="40" spans="13:33" x14ac:dyDescent="0.25">
      <c r="M40" s="43" t="s">
        <v>8297</v>
      </c>
      <c r="N40">
        <v>3</v>
      </c>
      <c r="P40" s="43" t="s">
        <v>8297</v>
      </c>
      <c r="Q40">
        <v>11</v>
      </c>
      <c r="S40" s="43" t="s">
        <v>49</v>
      </c>
      <c r="Y40">
        <v>1</v>
      </c>
      <c r="AG40">
        <v>1</v>
      </c>
    </row>
    <row r="41" spans="13:33" x14ac:dyDescent="0.25">
      <c r="M41" s="43" t="s">
        <v>8120</v>
      </c>
      <c r="N41">
        <v>1</v>
      </c>
      <c r="P41" s="43" t="s">
        <v>8120</v>
      </c>
      <c r="Q41">
        <v>3</v>
      </c>
      <c r="S41" s="43" t="s">
        <v>8297</v>
      </c>
      <c r="Y41">
        <v>3</v>
      </c>
      <c r="AG41">
        <v>3</v>
      </c>
    </row>
    <row r="42" spans="13:33" x14ac:dyDescent="0.25">
      <c r="M42" s="43" t="s">
        <v>7982</v>
      </c>
      <c r="N42">
        <v>1</v>
      </c>
      <c r="P42" s="43" t="s">
        <v>7982</v>
      </c>
      <c r="Q42">
        <v>8</v>
      </c>
      <c r="S42" s="43" t="s">
        <v>8120</v>
      </c>
      <c r="AB42">
        <v>1</v>
      </c>
      <c r="AG42">
        <v>1</v>
      </c>
    </row>
    <row r="43" spans="13:33" x14ac:dyDescent="0.25">
      <c r="M43" s="43" t="s">
        <v>7869</v>
      </c>
      <c r="N43">
        <v>2</v>
      </c>
      <c r="P43" s="43" t="s">
        <v>7869</v>
      </c>
      <c r="Q43">
        <v>13</v>
      </c>
      <c r="S43" s="43" t="s">
        <v>7982</v>
      </c>
      <c r="AC43">
        <v>1</v>
      </c>
      <c r="AG43">
        <v>1</v>
      </c>
    </row>
    <row r="44" spans="13:33" x14ac:dyDescent="0.25">
      <c r="M44" s="43" t="s">
        <v>7825</v>
      </c>
      <c r="N44">
        <v>2</v>
      </c>
      <c r="P44" s="43" t="s">
        <v>7825</v>
      </c>
      <c r="Q44">
        <v>7</v>
      </c>
      <c r="S44" s="43" t="s">
        <v>7869</v>
      </c>
      <c r="U44">
        <v>1</v>
      </c>
      <c r="Y44">
        <v>1</v>
      </c>
      <c r="AG44">
        <v>2</v>
      </c>
    </row>
    <row r="45" spans="13:33" x14ac:dyDescent="0.25">
      <c r="M45" s="43" t="s">
        <v>7685</v>
      </c>
      <c r="N45">
        <v>1</v>
      </c>
      <c r="P45" s="43" t="s">
        <v>7685</v>
      </c>
      <c r="Q45">
        <v>2</v>
      </c>
      <c r="S45" s="43" t="s">
        <v>7825</v>
      </c>
      <c r="V45">
        <v>1</v>
      </c>
      <c r="AD45">
        <v>1</v>
      </c>
      <c r="AG45">
        <v>2</v>
      </c>
    </row>
    <row r="46" spans="13:33" x14ac:dyDescent="0.25">
      <c r="M46" s="43" t="s">
        <v>7683</v>
      </c>
      <c r="N46">
        <v>1</v>
      </c>
      <c r="P46" s="43" t="s">
        <v>7683</v>
      </c>
      <c r="Q46">
        <v>2</v>
      </c>
      <c r="S46" s="43" t="s">
        <v>7685</v>
      </c>
      <c r="AC46">
        <v>1</v>
      </c>
      <c r="AG46">
        <v>1</v>
      </c>
    </row>
    <row r="47" spans="13:33" x14ac:dyDescent="0.25">
      <c r="M47" s="43" t="s">
        <v>7682</v>
      </c>
      <c r="N47">
        <v>12</v>
      </c>
      <c r="P47" s="43" t="s">
        <v>7682</v>
      </c>
      <c r="Q47">
        <v>26</v>
      </c>
      <c r="S47" s="43" t="s">
        <v>7683</v>
      </c>
      <c r="Z47">
        <v>1</v>
      </c>
      <c r="AG47">
        <v>1</v>
      </c>
    </row>
    <row r="48" spans="13:33" x14ac:dyDescent="0.25">
      <c r="M48" s="43" t="s">
        <v>7679</v>
      </c>
      <c r="N48">
        <v>1</v>
      </c>
      <c r="P48" s="43" t="s">
        <v>7679</v>
      </c>
      <c r="Q48">
        <v>2</v>
      </c>
      <c r="S48" s="43" t="s">
        <v>7682</v>
      </c>
      <c r="T48">
        <v>1</v>
      </c>
      <c r="W48">
        <v>1</v>
      </c>
      <c r="X48">
        <v>1</v>
      </c>
      <c r="Y48">
        <v>1</v>
      </c>
      <c r="Z48">
        <v>1</v>
      </c>
      <c r="AB48">
        <v>2</v>
      </c>
      <c r="AC48">
        <v>3</v>
      </c>
      <c r="AD48">
        <v>2</v>
      </c>
      <c r="AG48">
        <v>12</v>
      </c>
    </row>
    <row r="49" spans="13:33" x14ac:dyDescent="0.25">
      <c r="M49" s="43" t="s">
        <v>7572</v>
      </c>
      <c r="N49">
        <v>1</v>
      </c>
      <c r="P49" s="43" t="s">
        <v>7572</v>
      </c>
      <c r="Q49">
        <v>2</v>
      </c>
      <c r="S49" s="43" t="s">
        <v>7679</v>
      </c>
      <c r="AC49">
        <v>1</v>
      </c>
      <c r="AG49">
        <v>1</v>
      </c>
    </row>
    <row r="50" spans="13:33" x14ac:dyDescent="0.25">
      <c r="M50" s="43" t="s">
        <v>7469</v>
      </c>
      <c r="N50">
        <v>1</v>
      </c>
      <c r="P50" s="43" t="s">
        <v>7469</v>
      </c>
      <c r="Q50">
        <v>3</v>
      </c>
      <c r="S50" s="43" t="s">
        <v>7572</v>
      </c>
      <c r="AC50">
        <v>1</v>
      </c>
      <c r="AG50">
        <v>1</v>
      </c>
    </row>
    <row r="51" spans="13:33" x14ac:dyDescent="0.25">
      <c r="M51" s="43" t="s">
        <v>7299</v>
      </c>
      <c r="N51">
        <v>2</v>
      </c>
      <c r="P51" s="43" t="s">
        <v>7299</v>
      </c>
      <c r="Q51">
        <v>5</v>
      </c>
      <c r="S51" s="43" t="s">
        <v>7469</v>
      </c>
      <c r="AE51">
        <v>1</v>
      </c>
      <c r="AG51">
        <v>1</v>
      </c>
    </row>
    <row r="52" spans="13:33" x14ac:dyDescent="0.25">
      <c r="M52" s="43" t="s">
        <v>73</v>
      </c>
      <c r="N52">
        <v>3</v>
      </c>
      <c r="P52" s="43" t="s">
        <v>73</v>
      </c>
      <c r="Q52">
        <v>18</v>
      </c>
      <c r="S52" s="43" t="s">
        <v>7299</v>
      </c>
      <c r="T52">
        <v>1</v>
      </c>
      <c r="AC52">
        <v>1</v>
      </c>
      <c r="AG52">
        <v>2</v>
      </c>
    </row>
    <row r="53" spans="13:33" x14ac:dyDescent="0.25">
      <c r="M53" s="43" t="s">
        <v>7133</v>
      </c>
      <c r="N53">
        <v>1</v>
      </c>
      <c r="P53" s="43" t="s">
        <v>7133</v>
      </c>
      <c r="Q53">
        <v>1</v>
      </c>
      <c r="S53" s="43" t="s">
        <v>73</v>
      </c>
      <c r="V53">
        <v>1</v>
      </c>
      <c r="Y53">
        <v>1</v>
      </c>
      <c r="AD53">
        <v>1</v>
      </c>
      <c r="AG53">
        <v>3</v>
      </c>
    </row>
    <row r="54" spans="13:33" x14ac:dyDescent="0.25">
      <c r="M54" s="43" t="s">
        <v>7000</v>
      </c>
      <c r="N54">
        <v>3</v>
      </c>
      <c r="P54" s="43" t="s">
        <v>7000</v>
      </c>
      <c r="Q54">
        <v>20</v>
      </c>
      <c r="S54" s="43" t="s">
        <v>7133</v>
      </c>
      <c r="V54">
        <v>1</v>
      </c>
      <c r="AG54">
        <v>1</v>
      </c>
    </row>
    <row r="55" spans="13:33" x14ac:dyDescent="0.25">
      <c r="M55" s="43" t="s">
        <v>6988</v>
      </c>
      <c r="N55">
        <v>1</v>
      </c>
      <c r="P55" s="43" t="s">
        <v>6988</v>
      </c>
      <c r="Q55">
        <v>28</v>
      </c>
      <c r="S55" s="43" t="s">
        <v>7000</v>
      </c>
      <c r="X55">
        <v>1</v>
      </c>
      <c r="Y55">
        <v>2</v>
      </c>
      <c r="AG55">
        <v>3</v>
      </c>
    </row>
    <row r="56" spans="13:33" x14ac:dyDescent="0.25">
      <c r="M56" s="43" t="s">
        <v>81</v>
      </c>
      <c r="N56">
        <v>2</v>
      </c>
      <c r="P56" s="43" t="s">
        <v>81</v>
      </c>
      <c r="Q56">
        <v>134</v>
      </c>
      <c r="S56" s="43" t="s">
        <v>6988</v>
      </c>
      <c r="AC56">
        <v>1</v>
      </c>
      <c r="AG56">
        <v>1</v>
      </c>
    </row>
    <row r="57" spans="13:33" x14ac:dyDescent="0.25">
      <c r="M57" s="43" t="s">
        <v>5613</v>
      </c>
      <c r="N57">
        <v>3</v>
      </c>
      <c r="P57" s="43" t="s">
        <v>5613</v>
      </c>
      <c r="Q57">
        <v>12</v>
      </c>
      <c r="S57" s="43" t="s">
        <v>81</v>
      </c>
      <c r="Z57">
        <v>1</v>
      </c>
      <c r="AD57">
        <v>1</v>
      </c>
      <c r="AG57">
        <v>2</v>
      </c>
    </row>
    <row r="58" spans="13:33" x14ac:dyDescent="0.25">
      <c r="M58" s="43" t="s">
        <v>12698</v>
      </c>
      <c r="N58">
        <v>1</v>
      </c>
      <c r="P58" s="43" t="s">
        <v>12698</v>
      </c>
      <c r="Q58">
        <v>2</v>
      </c>
      <c r="S58" s="43" t="s">
        <v>5613</v>
      </c>
      <c r="V58">
        <v>1</v>
      </c>
      <c r="W58">
        <v>1</v>
      </c>
      <c r="X58">
        <v>1</v>
      </c>
      <c r="AG58">
        <v>3</v>
      </c>
    </row>
    <row r="59" spans="13:33" x14ac:dyDescent="0.25">
      <c r="M59" s="43" t="s">
        <v>75</v>
      </c>
      <c r="N59">
        <v>3</v>
      </c>
      <c r="P59" s="43" t="s">
        <v>75</v>
      </c>
      <c r="Q59">
        <v>5</v>
      </c>
      <c r="S59" s="43" t="s">
        <v>12698</v>
      </c>
      <c r="AE59">
        <v>1</v>
      </c>
      <c r="AG59">
        <v>1</v>
      </c>
    </row>
    <row r="60" spans="13:33" x14ac:dyDescent="0.25">
      <c r="M60" s="43" t="s">
        <v>5598</v>
      </c>
      <c r="N60">
        <v>1</v>
      </c>
      <c r="P60" s="43" t="s">
        <v>5598</v>
      </c>
      <c r="Q60">
        <v>1</v>
      </c>
      <c r="S60" s="43" t="s">
        <v>75</v>
      </c>
      <c r="AB60">
        <v>1</v>
      </c>
      <c r="AD60">
        <v>2</v>
      </c>
      <c r="AG60">
        <v>3</v>
      </c>
    </row>
    <row r="61" spans="13:33" x14ac:dyDescent="0.25">
      <c r="M61" s="43" t="s">
        <v>5597</v>
      </c>
      <c r="N61">
        <v>3</v>
      </c>
      <c r="P61" s="43" t="s">
        <v>5597</v>
      </c>
      <c r="Q61">
        <v>7</v>
      </c>
      <c r="S61" s="43" t="s">
        <v>5598</v>
      </c>
      <c r="AC61">
        <v>1</v>
      </c>
      <c r="AG61">
        <v>1</v>
      </c>
    </row>
    <row r="62" spans="13:33" x14ac:dyDescent="0.25">
      <c r="M62" s="43" t="s">
        <v>88</v>
      </c>
      <c r="N62">
        <v>1</v>
      </c>
      <c r="P62" s="43" t="s">
        <v>88</v>
      </c>
      <c r="Q62">
        <v>2</v>
      </c>
      <c r="S62" s="43" t="s">
        <v>5597</v>
      </c>
      <c r="W62">
        <v>1</v>
      </c>
      <c r="AB62">
        <v>1</v>
      </c>
      <c r="AC62">
        <v>1</v>
      </c>
      <c r="AG62">
        <v>3</v>
      </c>
    </row>
    <row r="63" spans="13:33" x14ac:dyDescent="0.25">
      <c r="M63" s="43" t="s">
        <v>71</v>
      </c>
      <c r="N63">
        <v>5</v>
      </c>
      <c r="P63" s="43" t="s">
        <v>71</v>
      </c>
      <c r="Q63">
        <v>6</v>
      </c>
      <c r="S63" s="43" t="s">
        <v>88</v>
      </c>
      <c r="AC63">
        <v>1</v>
      </c>
      <c r="AG63">
        <v>1</v>
      </c>
    </row>
    <row r="64" spans="13:33" x14ac:dyDescent="0.25">
      <c r="M64" s="43" t="s">
        <v>5444</v>
      </c>
      <c r="N64">
        <v>1</v>
      </c>
      <c r="P64" s="43" t="s">
        <v>5444</v>
      </c>
      <c r="Q64">
        <v>10</v>
      </c>
      <c r="S64" s="43" t="s">
        <v>71</v>
      </c>
      <c r="T64">
        <v>1</v>
      </c>
      <c r="U64">
        <v>2</v>
      </c>
      <c r="AC64">
        <v>2</v>
      </c>
      <c r="AG64">
        <v>5</v>
      </c>
    </row>
    <row r="65" spans="13:33" x14ac:dyDescent="0.25">
      <c r="M65" s="43" t="s">
        <v>5437</v>
      </c>
      <c r="N65">
        <v>1</v>
      </c>
      <c r="P65" s="43" t="s">
        <v>5437</v>
      </c>
      <c r="Q65">
        <v>3</v>
      </c>
      <c r="S65" s="43" t="s">
        <v>5444</v>
      </c>
      <c r="AC65">
        <v>1</v>
      </c>
      <c r="AG65">
        <v>1</v>
      </c>
    </row>
    <row r="66" spans="13:33" x14ac:dyDescent="0.25">
      <c r="M66" s="43" t="s">
        <v>5256</v>
      </c>
      <c r="N66">
        <v>1</v>
      </c>
      <c r="P66" s="43" t="s">
        <v>5256</v>
      </c>
      <c r="Q66">
        <v>3</v>
      </c>
      <c r="S66" s="43" t="s">
        <v>5437</v>
      </c>
      <c r="AA66">
        <v>1</v>
      </c>
      <c r="AG66">
        <v>1</v>
      </c>
    </row>
    <row r="67" spans="13:33" x14ac:dyDescent="0.25">
      <c r="M67" s="43" t="s">
        <v>4944</v>
      </c>
      <c r="N67">
        <v>1</v>
      </c>
      <c r="P67" s="43" t="s">
        <v>4944</v>
      </c>
      <c r="Q67">
        <v>2</v>
      </c>
      <c r="S67" s="43" t="s">
        <v>5256</v>
      </c>
      <c r="AC67">
        <v>1</v>
      </c>
      <c r="AG67">
        <v>1</v>
      </c>
    </row>
    <row r="68" spans="13:33" x14ac:dyDescent="0.25">
      <c r="M68" s="43" t="s">
        <v>4940</v>
      </c>
      <c r="N68">
        <v>1</v>
      </c>
      <c r="P68" s="43" t="s">
        <v>4940</v>
      </c>
      <c r="Q68">
        <v>8</v>
      </c>
      <c r="S68" s="43" t="s">
        <v>4944</v>
      </c>
      <c r="AC68">
        <v>1</v>
      </c>
      <c r="AG68">
        <v>1</v>
      </c>
    </row>
    <row r="69" spans="13:33" x14ac:dyDescent="0.25">
      <c r="M69" s="43" t="s">
        <v>111</v>
      </c>
      <c r="N69">
        <v>1</v>
      </c>
      <c r="P69" s="43" t="s">
        <v>111</v>
      </c>
      <c r="Q69">
        <v>8</v>
      </c>
      <c r="S69" s="43" t="s">
        <v>4940</v>
      </c>
      <c r="AD69">
        <v>1</v>
      </c>
      <c r="AG69">
        <v>1</v>
      </c>
    </row>
    <row r="70" spans="13:33" x14ac:dyDescent="0.25">
      <c r="M70" s="43" t="s">
        <v>4935</v>
      </c>
      <c r="N70">
        <v>1</v>
      </c>
      <c r="P70" s="43" t="s">
        <v>4935</v>
      </c>
      <c r="Q70">
        <v>20</v>
      </c>
      <c r="S70" s="43" t="s">
        <v>111</v>
      </c>
      <c r="AC70">
        <v>1</v>
      </c>
      <c r="AG70">
        <v>1</v>
      </c>
    </row>
    <row r="71" spans="13:33" x14ac:dyDescent="0.25">
      <c r="M71" s="43" t="s">
        <v>4888</v>
      </c>
      <c r="N71">
        <v>1</v>
      </c>
      <c r="P71" s="43" t="s">
        <v>4888</v>
      </c>
      <c r="Q71">
        <v>24</v>
      </c>
      <c r="S71" s="43" t="s">
        <v>4935</v>
      </c>
      <c r="AC71">
        <v>1</v>
      </c>
      <c r="AG71">
        <v>1</v>
      </c>
    </row>
    <row r="72" spans="13:33" x14ac:dyDescent="0.25">
      <c r="M72" s="43" t="s">
        <v>4879</v>
      </c>
      <c r="N72">
        <v>1</v>
      </c>
      <c r="P72" s="43" t="s">
        <v>4879</v>
      </c>
      <c r="Q72">
        <v>3</v>
      </c>
      <c r="S72" s="43" t="s">
        <v>4888</v>
      </c>
      <c r="AD72">
        <v>1</v>
      </c>
      <c r="AG72">
        <v>1</v>
      </c>
    </row>
    <row r="73" spans="13:33" x14ac:dyDescent="0.25">
      <c r="M73" s="43" t="s">
        <v>4777</v>
      </c>
      <c r="N73">
        <v>2</v>
      </c>
      <c r="P73" s="43" t="s">
        <v>4777</v>
      </c>
      <c r="Q73">
        <v>10</v>
      </c>
      <c r="S73" s="43" t="s">
        <v>4879</v>
      </c>
      <c r="AE73">
        <v>1</v>
      </c>
      <c r="AG73">
        <v>1</v>
      </c>
    </row>
    <row r="74" spans="13:33" x14ac:dyDescent="0.25">
      <c r="M74" s="43" t="s">
        <v>4763</v>
      </c>
      <c r="N74">
        <v>2</v>
      </c>
      <c r="P74" s="43" t="s">
        <v>4763</v>
      </c>
      <c r="Q74">
        <v>18</v>
      </c>
      <c r="S74" s="43" t="s">
        <v>4777</v>
      </c>
      <c r="AB74">
        <v>2</v>
      </c>
      <c r="AG74">
        <v>2</v>
      </c>
    </row>
    <row r="75" spans="13:33" x14ac:dyDescent="0.25">
      <c r="M75" s="43" t="s">
        <v>106</v>
      </c>
      <c r="N75">
        <v>4</v>
      </c>
      <c r="P75" s="43" t="s">
        <v>106</v>
      </c>
      <c r="Q75">
        <v>16</v>
      </c>
      <c r="S75" s="43" t="s">
        <v>4763</v>
      </c>
      <c r="U75">
        <v>1</v>
      </c>
      <c r="V75">
        <v>1</v>
      </c>
      <c r="AG75">
        <v>2</v>
      </c>
    </row>
    <row r="76" spans="13:33" x14ac:dyDescent="0.25">
      <c r="M76" s="43" t="s">
        <v>4753</v>
      </c>
      <c r="N76">
        <v>1</v>
      </c>
      <c r="P76" s="43" t="s">
        <v>4753</v>
      </c>
      <c r="Q76">
        <v>1</v>
      </c>
      <c r="S76" s="43" t="s">
        <v>106</v>
      </c>
      <c r="AC76">
        <v>4</v>
      </c>
      <c r="AG76">
        <v>4</v>
      </c>
    </row>
    <row r="77" spans="13:33" x14ac:dyDescent="0.25">
      <c r="M77" s="43" t="s">
        <v>3246</v>
      </c>
      <c r="N77">
        <v>1</v>
      </c>
      <c r="P77" s="43" t="s">
        <v>3246</v>
      </c>
      <c r="Q77">
        <v>2</v>
      </c>
      <c r="S77" s="43" t="s">
        <v>4753</v>
      </c>
      <c r="Z77">
        <v>1</v>
      </c>
      <c r="AG77">
        <v>1</v>
      </c>
    </row>
    <row r="78" spans="13:33" x14ac:dyDescent="0.25">
      <c r="M78" s="43" t="s">
        <v>557</v>
      </c>
      <c r="N78">
        <v>1</v>
      </c>
      <c r="P78" s="43" t="s">
        <v>557</v>
      </c>
      <c r="Q78">
        <v>3</v>
      </c>
      <c r="S78" s="43" t="s">
        <v>3246</v>
      </c>
      <c r="AC78">
        <v>1</v>
      </c>
      <c r="AG78">
        <v>1</v>
      </c>
    </row>
    <row r="79" spans="13:33" x14ac:dyDescent="0.25">
      <c r="M79" s="43" t="s">
        <v>556</v>
      </c>
      <c r="N79">
        <v>3</v>
      </c>
      <c r="P79" s="43" t="s">
        <v>556</v>
      </c>
      <c r="Q79">
        <v>15</v>
      </c>
      <c r="S79" s="43" t="s">
        <v>557</v>
      </c>
      <c r="AD79">
        <v>1</v>
      </c>
      <c r="AG79">
        <v>1</v>
      </c>
    </row>
    <row r="80" spans="13:33" x14ac:dyDescent="0.25">
      <c r="M80" s="43" t="s">
        <v>446</v>
      </c>
      <c r="N80">
        <v>1</v>
      </c>
      <c r="P80" s="43" t="s">
        <v>446</v>
      </c>
      <c r="Q80">
        <v>15</v>
      </c>
      <c r="S80" s="43" t="s">
        <v>556</v>
      </c>
      <c r="Z80">
        <v>1</v>
      </c>
      <c r="AC80">
        <v>1</v>
      </c>
      <c r="AD80">
        <v>1</v>
      </c>
      <c r="AG80">
        <v>3</v>
      </c>
    </row>
    <row r="81" spans="13:33" x14ac:dyDescent="0.25">
      <c r="M81" s="43" t="s">
        <v>25668</v>
      </c>
      <c r="N81">
        <v>74</v>
      </c>
      <c r="P81" s="43" t="s">
        <v>25668</v>
      </c>
      <c r="Q81">
        <v>308</v>
      </c>
      <c r="S81" s="43" t="s">
        <v>446</v>
      </c>
      <c r="Y81">
        <v>1</v>
      </c>
      <c r="AG81">
        <v>1</v>
      </c>
    </row>
    <row r="82" spans="13:33" x14ac:dyDescent="0.25">
      <c r="M82" s="43" t="s">
        <v>12639</v>
      </c>
      <c r="N82">
        <v>220</v>
      </c>
      <c r="P82" s="43" t="s">
        <v>12639</v>
      </c>
      <c r="Q82">
        <v>1060</v>
      </c>
      <c r="S82" s="43" t="s">
        <v>25668</v>
      </c>
    </row>
    <row r="83" spans="13:33" x14ac:dyDescent="0.25">
      <c r="S83" s="43" t="s">
        <v>12639</v>
      </c>
      <c r="T83">
        <v>10</v>
      </c>
      <c r="U83">
        <v>11</v>
      </c>
      <c r="V83">
        <v>11</v>
      </c>
      <c r="W83">
        <v>9</v>
      </c>
      <c r="X83">
        <v>10</v>
      </c>
      <c r="Y83">
        <v>21</v>
      </c>
      <c r="Z83">
        <v>7</v>
      </c>
      <c r="AA83">
        <v>2</v>
      </c>
      <c r="AB83">
        <v>10</v>
      </c>
      <c r="AC83">
        <v>33</v>
      </c>
      <c r="AD83">
        <v>18</v>
      </c>
      <c r="AE83">
        <v>4</v>
      </c>
      <c r="AG83">
        <v>146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48576"/>
  <sheetViews>
    <sheetView topLeftCell="BB218" zoomScale="80" zoomScaleNormal="80" workbookViewId="0">
      <selection activeCell="G36" sqref="G36"/>
    </sheetView>
  </sheetViews>
  <sheetFormatPr baseColWidth="10" defaultRowHeight="15" x14ac:dyDescent="0.25"/>
  <cols>
    <col min="1" max="1" width="5.7109375" customWidth="1"/>
    <col min="2" max="2" width="39.85546875" customWidth="1"/>
    <col min="3" max="3" width="14.140625" style="10" bestFit="1" customWidth="1"/>
    <col min="4" max="4" width="12.7109375" style="12" customWidth="1"/>
    <col min="5" max="5" width="12.7109375" style="12" bestFit="1" customWidth="1"/>
    <col min="6" max="6" width="26.140625" style="15" customWidth="1"/>
    <col min="7" max="7" width="24.42578125" style="15" customWidth="1"/>
    <col min="8" max="8" width="27.140625" style="15" bestFit="1" customWidth="1"/>
    <col min="9" max="9" width="12.42578125" style="10" customWidth="1"/>
    <col min="10" max="10" width="14.5703125" style="12" bestFit="1" customWidth="1"/>
    <col min="11" max="11" width="12.140625" style="12" bestFit="1" customWidth="1"/>
    <col min="12" max="12" width="12.7109375" style="12" bestFit="1" customWidth="1"/>
    <col min="13" max="13" width="59.42578125" style="43" bestFit="1"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16</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28" customFormat="1" ht="29.25" customHeight="1" x14ac:dyDescent="0.25">
      <c r="A7" s="115" t="s">
        <v>3</v>
      </c>
      <c r="B7" s="123" t="s">
        <v>0</v>
      </c>
      <c r="C7" s="117" t="s">
        <v>1</v>
      </c>
      <c r="D7" s="117" t="s">
        <v>2</v>
      </c>
      <c r="E7" s="117" t="s">
        <v>17</v>
      </c>
      <c r="F7" s="117" t="s">
        <v>12</v>
      </c>
      <c r="G7" s="117" t="s">
        <v>84</v>
      </c>
      <c r="H7" s="117" t="s">
        <v>18</v>
      </c>
      <c r="I7" s="117" t="s">
        <v>97</v>
      </c>
      <c r="J7" s="117" t="s">
        <v>13</v>
      </c>
      <c r="K7" s="117" t="s">
        <v>14</v>
      </c>
      <c r="L7" s="117" t="s">
        <v>11</v>
      </c>
      <c r="M7" s="124" t="s">
        <v>15</v>
      </c>
    </row>
    <row r="8" spans="1:13" x14ac:dyDescent="0.25">
      <c r="A8" s="83">
        <v>1</v>
      </c>
      <c r="B8" s="59" t="s">
        <v>12604</v>
      </c>
      <c r="C8" s="11">
        <v>22510528</v>
      </c>
      <c r="D8" s="24"/>
      <c r="E8" s="24" t="s">
        <v>45</v>
      </c>
      <c r="F8" s="13">
        <v>4</v>
      </c>
      <c r="G8" s="13" t="s">
        <v>5</v>
      </c>
      <c r="H8" s="9" t="s">
        <v>21</v>
      </c>
      <c r="I8" s="11"/>
      <c r="J8" s="19">
        <v>43101</v>
      </c>
      <c r="K8" s="19">
        <v>43104</v>
      </c>
      <c r="L8" s="24"/>
      <c r="M8" s="92" t="e">
        <f>VLOOKUP(L8,'CIE-10 PARA RIPS'!A7:B12581,3,0)</f>
        <v>#N/A</v>
      </c>
    </row>
    <row r="9" spans="1:13" x14ac:dyDescent="0.25">
      <c r="A9" s="83">
        <v>2</v>
      </c>
      <c r="B9" s="59" t="s">
        <v>12605</v>
      </c>
      <c r="C9" s="11">
        <v>72051803</v>
      </c>
      <c r="D9" s="24"/>
      <c r="E9" s="24" t="s">
        <v>45</v>
      </c>
      <c r="F9" s="13">
        <v>1</v>
      </c>
      <c r="G9" s="13" t="s">
        <v>5</v>
      </c>
      <c r="H9" s="9" t="s">
        <v>21</v>
      </c>
      <c r="I9" s="11"/>
      <c r="J9" s="19">
        <v>43101</v>
      </c>
      <c r="K9" s="19">
        <v>43101</v>
      </c>
      <c r="L9" s="24"/>
      <c r="M9" s="92" t="e">
        <f>VLOOKUP(L9,'CIE-10 PARA RIPS'!A8:B12582,3,0)</f>
        <v>#N/A</v>
      </c>
    </row>
    <row r="10" spans="1:13" ht="12.75" customHeight="1" x14ac:dyDescent="0.25">
      <c r="A10" s="83">
        <v>3</v>
      </c>
      <c r="B10" s="59" t="s">
        <v>12552</v>
      </c>
      <c r="C10" s="23">
        <v>1044392901</v>
      </c>
      <c r="D10" s="5"/>
      <c r="E10" s="24" t="s">
        <v>45</v>
      </c>
      <c r="F10" s="9">
        <v>10</v>
      </c>
      <c r="G10" s="9" t="s">
        <v>5</v>
      </c>
      <c r="H10" s="9" t="s">
        <v>12606</v>
      </c>
      <c r="I10" s="5"/>
      <c r="J10" s="17">
        <v>43405</v>
      </c>
      <c r="K10" s="17" t="s">
        <v>12607</v>
      </c>
      <c r="L10" s="7"/>
      <c r="M10" s="92" t="e">
        <f>VLOOKUP(L10,'CIE-10 PARA RIPS'!A9:B12583,3,0)</f>
        <v>#N/A</v>
      </c>
    </row>
    <row r="11" spans="1:13" ht="12.75" customHeight="1" x14ac:dyDescent="0.25">
      <c r="A11" s="83">
        <v>4</v>
      </c>
      <c r="B11" s="59" t="s">
        <v>12608</v>
      </c>
      <c r="C11" s="23">
        <v>1044425654</v>
      </c>
      <c r="D11" s="5"/>
      <c r="E11" s="5" t="s">
        <v>45</v>
      </c>
      <c r="F11" s="9">
        <v>8</v>
      </c>
      <c r="G11" s="9" t="s">
        <v>5</v>
      </c>
      <c r="H11" s="9" t="s">
        <v>21</v>
      </c>
      <c r="I11" s="5"/>
      <c r="J11" s="17" t="s">
        <v>12609</v>
      </c>
      <c r="K11" s="17">
        <v>43121</v>
      </c>
      <c r="L11" s="7"/>
      <c r="M11" s="92" t="e">
        <f>VLOOKUP(L11,'CIE-10 PARA RIPS'!A10:B12584,3,0)</f>
        <v>#N/A</v>
      </c>
    </row>
    <row r="12" spans="1:13" ht="12.75" customHeight="1" x14ac:dyDescent="0.25">
      <c r="A12" s="83">
        <v>5</v>
      </c>
      <c r="B12" s="59" t="s">
        <v>12481</v>
      </c>
      <c r="C12" s="23">
        <v>22564119</v>
      </c>
      <c r="D12" s="5"/>
      <c r="E12" s="24" t="s">
        <v>45</v>
      </c>
      <c r="F12" s="9">
        <v>2</v>
      </c>
      <c r="G12" s="9" t="s">
        <v>5</v>
      </c>
      <c r="H12" s="9" t="s">
        <v>21</v>
      </c>
      <c r="I12" s="5"/>
      <c r="J12" s="17">
        <v>43126</v>
      </c>
      <c r="K12" s="17">
        <v>43127</v>
      </c>
      <c r="L12" s="7" t="s">
        <v>8929</v>
      </c>
      <c r="M12" s="92" t="e">
        <f>VLOOKUP(L12,'CIE-10 PARA RIPS'!A11:B12585,3,0)</f>
        <v>#REF!</v>
      </c>
    </row>
    <row r="13" spans="1:13" ht="12.75" customHeight="1" x14ac:dyDescent="0.25">
      <c r="A13" s="83">
        <v>6</v>
      </c>
      <c r="B13" s="59" t="s">
        <v>12496</v>
      </c>
      <c r="C13" s="11">
        <v>1140853573</v>
      </c>
      <c r="D13" s="24"/>
      <c r="E13" s="24" t="s">
        <v>45</v>
      </c>
      <c r="F13" s="13">
        <v>2</v>
      </c>
      <c r="G13" s="9" t="s">
        <v>5</v>
      </c>
      <c r="H13" s="9" t="s">
        <v>21</v>
      </c>
      <c r="I13" s="11"/>
      <c r="J13" s="19">
        <v>43129</v>
      </c>
      <c r="K13" s="19">
        <v>43130</v>
      </c>
      <c r="L13" s="24" t="s">
        <v>8939</v>
      </c>
      <c r="M13" s="92" t="e">
        <f>VLOOKUP(L13,'CIE-10 PARA RIPS'!A12:B12586,3,0)</f>
        <v>#REF!</v>
      </c>
    </row>
    <row r="14" spans="1:13" ht="12.75" customHeight="1" x14ac:dyDescent="0.25">
      <c r="A14" s="83">
        <v>7</v>
      </c>
      <c r="B14" s="60" t="s">
        <v>12469</v>
      </c>
      <c r="C14" s="16">
        <v>1143155974</v>
      </c>
      <c r="D14" s="5"/>
      <c r="E14" s="24" t="s">
        <v>45</v>
      </c>
      <c r="F14" s="9">
        <v>2</v>
      </c>
      <c r="G14" s="9" t="s">
        <v>5</v>
      </c>
      <c r="H14" s="9" t="s">
        <v>21</v>
      </c>
      <c r="I14" s="5"/>
      <c r="J14" s="17">
        <v>43125</v>
      </c>
      <c r="K14" s="17">
        <v>43126</v>
      </c>
      <c r="L14" s="9"/>
      <c r="M14" s="92" t="e">
        <f>VLOOKUP(L14,'CIE-10 PARA RIPS'!A13:B12587,3,0)</f>
        <v>#N/A</v>
      </c>
    </row>
    <row r="15" spans="1:13" s="2" customFormat="1" ht="12.75" customHeight="1" x14ac:dyDescent="0.25">
      <c r="A15" s="83">
        <v>8</v>
      </c>
      <c r="B15" s="60" t="s">
        <v>12603</v>
      </c>
      <c r="C15" s="16">
        <v>1140868777</v>
      </c>
      <c r="D15" s="11"/>
      <c r="E15" s="11" t="s">
        <v>45</v>
      </c>
      <c r="F15" s="13">
        <v>1</v>
      </c>
      <c r="G15" s="9" t="s">
        <v>5</v>
      </c>
      <c r="H15" s="9" t="s">
        <v>21</v>
      </c>
      <c r="I15" s="5"/>
      <c r="J15" s="19">
        <v>43120</v>
      </c>
      <c r="K15" s="19">
        <v>43120</v>
      </c>
      <c r="L15" s="8" t="s">
        <v>71</v>
      </c>
      <c r="M15" s="92" t="e">
        <f>VLOOKUP(L15,'CIE-10 PARA RIPS'!A14:B12588,3,0)</f>
        <v>#REF!</v>
      </c>
    </row>
    <row r="16" spans="1:13" ht="12.75" customHeight="1" x14ac:dyDescent="0.25">
      <c r="A16" s="83">
        <v>9</v>
      </c>
      <c r="B16" s="60" t="s">
        <v>12552</v>
      </c>
      <c r="C16" s="16">
        <v>1044392901</v>
      </c>
      <c r="D16" s="5"/>
      <c r="E16" s="5" t="s">
        <v>53</v>
      </c>
      <c r="F16" s="9">
        <v>15</v>
      </c>
      <c r="G16" s="9" t="s">
        <v>5</v>
      </c>
      <c r="H16" s="9" t="s">
        <v>12606</v>
      </c>
      <c r="I16" s="5"/>
      <c r="J16" s="17">
        <v>43148</v>
      </c>
      <c r="K16" s="18">
        <v>43159</v>
      </c>
      <c r="L16" s="4" t="s">
        <v>4763</v>
      </c>
      <c r="M16" s="92" t="e">
        <f>VLOOKUP(L16,'CIE-10 PARA RIPS'!A15:B12589,3,0)</f>
        <v>#REF!</v>
      </c>
    </row>
    <row r="17" spans="1:13" s="2" customFormat="1" ht="12.75" customHeight="1" x14ac:dyDescent="0.25">
      <c r="A17" s="83">
        <v>10</v>
      </c>
      <c r="B17" s="60" t="s">
        <v>12552</v>
      </c>
      <c r="C17" s="16">
        <v>1044392901</v>
      </c>
      <c r="D17" s="11"/>
      <c r="E17" s="11" t="s">
        <v>48</v>
      </c>
      <c r="F17" s="9">
        <v>3</v>
      </c>
      <c r="G17" s="9" t="s">
        <v>5</v>
      </c>
      <c r="H17" s="9" t="s">
        <v>12606</v>
      </c>
      <c r="I17" s="5"/>
      <c r="J17" s="19">
        <v>43160</v>
      </c>
      <c r="K17" s="19">
        <v>43162</v>
      </c>
      <c r="L17" s="4" t="s">
        <v>4763</v>
      </c>
      <c r="M17" s="92" t="e">
        <f>VLOOKUP(L17,'CIE-10 PARA RIPS'!A16:B12590,3,0)</f>
        <v>#REF!</v>
      </c>
    </row>
    <row r="18" spans="1:13" s="2" customFormat="1" ht="12.75" customHeight="1" x14ac:dyDescent="0.25">
      <c r="A18" s="83">
        <v>11</v>
      </c>
      <c r="B18" s="60" t="s">
        <v>12610</v>
      </c>
      <c r="C18" s="16"/>
      <c r="D18" s="16"/>
      <c r="E18" s="16" t="s">
        <v>45</v>
      </c>
      <c r="F18" s="9">
        <v>2</v>
      </c>
      <c r="G18" s="9"/>
      <c r="H18" s="9"/>
      <c r="I18" s="5"/>
      <c r="J18" s="19">
        <v>43112</v>
      </c>
      <c r="K18" s="18">
        <v>43113</v>
      </c>
      <c r="L18" s="4"/>
      <c r="M18" s="92" t="e">
        <f>VLOOKUP(L18,'CIE-10 PARA RIPS'!A17:B12591,3,0)</f>
        <v>#N/A</v>
      </c>
    </row>
    <row r="19" spans="1:13" s="2" customFormat="1" ht="12.75" customHeight="1" x14ac:dyDescent="0.25">
      <c r="A19" s="83">
        <v>12</v>
      </c>
      <c r="B19" s="60" t="s">
        <v>12478</v>
      </c>
      <c r="C19" s="16">
        <v>72310167</v>
      </c>
      <c r="D19" s="11"/>
      <c r="E19" s="11" t="s">
        <v>45</v>
      </c>
      <c r="F19" s="13">
        <v>1</v>
      </c>
      <c r="G19" s="9" t="s">
        <v>5</v>
      </c>
      <c r="H19" s="9" t="s">
        <v>12606</v>
      </c>
      <c r="I19" s="5"/>
      <c r="J19" s="19">
        <v>43131</v>
      </c>
      <c r="K19" s="19">
        <v>43131</v>
      </c>
      <c r="L19" s="4" t="s">
        <v>60</v>
      </c>
      <c r="M19" s="92" t="e">
        <f>VLOOKUP(L19,'CIE-10 PARA RIPS'!A18:B12592,3,0)</f>
        <v>#REF!</v>
      </c>
    </row>
    <row r="20" spans="1:13" s="2" customFormat="1" ht="12.75" customHeight="1" x14ac:dyDescent="0.25">
      <c r="A20" s="83">
        <v>13</v>
      </c>
      <c r="B20" s="59" t="s">
        <v>12450</v>
      </c>
      <c r="C20" s="23">
        <v>1048290598</v>
      </c>
      <c r="D20" s="5"/>
      <c r="E20" s="11" t="s">
        <v>45</v>
      </c>
      <c r="F20" s="13">
        <v>2</v>
      </c>
      <c r="G20" s="9" t="s">
        <v>5</v>
      </c>
      <c r="H20" s="9" t="s">
        <v>12606</v>
      </c>
      <c r="I20" s="5"/>
      <c r="J20" s="19">
        <v>43129</v>
      </c>
      <c r="K20" s="18">
        <v>43130</v>
      </c>
      <c r="L20" s="4" t="s">
        <v>12371</v>
      </c>
      <c r="M20" s="92" t="e">
        <f>VLOOKUP(L20,'CIE-10 PARA RIPS'!A19:B12593,3,0)</f>
        <v>#REF!</v>
      </c>
    </row>
    <row r="21" spans="1:13" s="2" customFormat="1" ht="12.75" customHeight="1" x14ac:dyDescent="0.25">
      <c r="A21" s="83">
        <v>14</v>
      </c>
      <c r="B21" s="59" t="s">
        <v>12443</v>
      </c>
      <c r="C21" s="23">
        <v>3715133</v>
      </c>
      <c r="D21" s="5"/>
      <c r="E21" s="11" t="s">
        <v>45</v>
      </c>
      <c r="F21" s="9">
        <v>2</v>
      </c>
      <c r="G21" s="9" t="s">
        <v>5</v>
      </c>
      <c r="H21" s="9" t="s">
        <v>12606</v>
      </c>
      <c r="I21" s="5"/>
      <c r="J21" s="19">
        <v>43120</v>
      </c>
      <c r="K21" s="18">
        <v>43152</v>
      </c>
      <c r="L21" s="4" t="s">
        <v>7682</v>
      </c>
      <c r="M21" s="92" t="e">
        <f>VLOOKUP(L21,'CIE-10 PARA RIPS'!A20:B12594,3,0)</f>
        <v>#REF!</v>
      </c>
    </row>
    <row r="22" spans="1:13" ht="12.75" customHeight="1" x14ac:dyDescent="0.25">
      <c r="A22" s="83">
        <v>15</v>
      </c>
      <c r="B22" s="60" t="s">
        <v>12468</v>
      </c>
      <c r="C22" s="16">
        <v>72282783</v>
      </c>
      <c r="D22" s="16"/>
      <c r="E22" s="11" t="s">
        <v>45</v>
      </c>
      <c r="F22" s="9">
        <v>2</v>
      </c>
      <c r="G22" s="9" t="s">
        <v>5</v>
      </c>
      <c r="H22" s="9" t="s">
        <v>12606</v>
      </c>
      <c r="I22" s="5"/>
      <c r="J22" s="19">
        <v>43115</v>
      </c>
      <c r="K22" s="18">
        <v>43116</v>
      </c>
      <c r="L22" s="20" t="s">
        <v>60</v>
      </c>
      <c r="M22" s="92" t="e">
        <f>VLOOKUP(L22,'CIE-10 PARA RIPS'!A21:B12595,3,0)</f>
        <v>#REF!</v>
      </c>
    </row>
    <row r="23" spans="1:13" ht="12.75" customHeight="1" x14ac:dyDescent="0.25">
      <c r="A23" s="83">
        <v>16</v>
      </c>
      <c r="B23" s="60" t="s">
        <v>12552</v>
      </c>
      <c r="C23" s="16">
        <v>1044392901</v>
      </c>
      <c r="D23" s="21"/>
      <c r="E23" s="11"/>
      <c r="F23" s="9"/>
      <c r="G23" s="9"/>
      <c r="H23" s="9"/>
      <c r="I23" s="5"/>
      <c r="J23" s="17"/>
      <c r="K23" s="17"/>
      <c r="L23" s="8"/>
      <c r="M23" s="92" t="e">
        <f>VLOOKUP(L23,'CIE-10 PARA RIPS'!A22:B12596,3,0)</f>
        <v>#N/A</v>
      </c>
    </row>
    <row r="24" spans="1:13" ht="12.75" customHeight="1" x14ac:dyDescent="0.25">
      <c r="A24" s="83">
        <v>17</v>
      </c>
      <c r="B24" s="59" t="s">
        <v>12552</v>
      </c>
      <c r="C24" s="23">
        <v>1044392901</v>
      </c>
      <c r="D24" s="5"/>
      <c r="E24" s="24" t="s">
        <v>45</v>
      </c>
      <c r="F24" s="9">
        <v>10</v>
      </c>
      <c r="G24" s="9" t="s">
        <v>5</v>
      </c>
      <c r="H24" s="9" t="s">
        <v>12606</v>
      </c>
      <c r="I24" s="5"/>
      <c r="J24" s="17">
        <v>43405</v>
      </c>
      <c r="K24" s="17" t="s">
        <v>12607</v>
      </c>
      <c r="L24" s="8"/>
      <c r="M24" s="92" t="e">
        <f>VLOOKUP(L24,'CIE-10 PARA RIPS'!A23:B12597,3,0)</f>
        <v>#N/A</v>
      </c>
    </row>
    <row r="25" spans="1:13" ht="12.75" customHeight="1" x14ac:dyDescent="0.25">
      <c r="A25" s="83">
        <v>18</v>
      </c>
      <c r="B25" s="59" t="s">
        <v>12552</v>
      </c>
      <c r="C25" s="23">
        <v>1044392901</v>
      </c>
      <c r="D25" s="5"/>
      <c r="E25" s="24" t="s">
        <v>45</v>
      </c>
      <c r="F25" s="9">
        <v>6</v>
      </c>
      <c r="G25" s="9" t="s">
        <v>5</v>
      </c>
      <c r="H25" s="9" t="s">
        <v>12606</v>
      </c>
      <c r="I25" s="5"/>
      <c r="J25" s="17">
        <v>43105</v>
      </c>
      <c r="K25" s="17">
        <v>43110</v>
      </c>
      <c r="L25" s="8"/>
      <c r="M25" s="92" t="e">
        <f>VLOOKUP(L25,'CIE-10 PARA RIPS'!A24:B12598,3,0)</f>
        <v>#N/A</v>
      </c>
    </row>
    <row r="26" spans="1:13" ht="12.75" customHeight="1" x14ac:dyDescent="0.25">
      <c r="A26" s="83">
        <v>19</v>
      </c>
      <c r="B26" s="59" t="s">
        <v>12552</v>
      </c>
      <c r="C26" s="23">
        <v>1044392901</v>
      </c>
      <c r="D26" s="5"/>
      <c r="E26" s="24" t="s">
        <v>45</v>
      </c>
      <c r="F26" s="9">
        <v>11</v>
      </c>
      <c r="G26" s="9" t="s">
        <v>5</v>
      </c>
      <c r="H26" s="9" t="s">
        <v>12606</v>
      </c>
      <c r="I26" s="5"/>
      <c r="J26" s="17">
        <v>43121</v>
      </c>
      <c r="K26" s="17">
        <v>43131</v>
      </c>
      <c r="L26" s="8"/>
      <c r="M26" s="92" t="e">
        <f>VLOOKUP(L26,'CIE-10 PARA RIPS'!A25:B12599,3,0)</f>
        <v>#N/A</v>
      </c>
    </row>
    <row r="27" spans="1:13" ht="12.75" customHeight="1" x14ac:dyDescent="0.25">
      <c r="A27" s="83">
        <v>20</v>
      </c>
      <c r="B27" s="59" t="s">
        <v>12552</v>
      </c>
      <c r="C27" s="23">
        <v>1044392901</v>
      </c>
      <c r="D27" s="5"/>
      <c r="E27" s="11" t="s">
        <v>53</v>
      </c>
      <c r="F27" s="9">
        <v>20</v>
      </c>
      <c r="G27" s="9" t="s">
        <v>5</v>
      </c>
      <c r="H27" s="9" t="s">
        <v>12606</v>
      </c>
      <c r="I27" s="5"/>
      <c r="J27" s="17">
        <v>43132</v>
      </c>
      <c r="K27" s="18">
        <v>43142</v>
      </c>
      <c r="L27" s="8"/>
      <c r="M27" s="92" t="e">
        <f>VLOOKUP(L27,'CIE-10 PARA RIPS'!A26:B12600,3,0)</f>
        <v>#N/A</v>
      </c>
    </row>
    <row r="28" spans="1:13" ht="12.75" customHeight="1" x14ac:dyDescent="0.25">
      <c r="A28" s="83">
        <v>21</v>
      </c>
      <c r="B28" s="60" t="s">
        <v>12482</v>
      </c>
      <c r="C28" s="16">
        <v>1143150374</v>
      </c>
      <c r="D28" s="5"/>
      <c r="E28" s="11" t="s">
        <v>53</v>
      </c>
      <c r="F28" s="9">
        <v>1</v>
      </c>
      <c r="G28" s="9" t="s">
        <v>5</v>
      </c>
      <c r="H28" s="9" t="s">
        <v>21</v>
      </c>
      <c r="I28" s="5"/>
      <c r="J28" s="17">
        <v>43133</v>
      </c>
      <c r="K28" s="17">
        <v>43133</v>
      </c>
      <c r="L28" s="8" t="s">
        <v>9435</v>
      </c>
      <c r="M28" s="92" t="e">
        <f>VLOOKUP(L28,'CIE-10 PARA RIPS'!A27:B12601,3,0)</f>
        <v>#REF!</v>
      </c>
    </row>
    <row r="29" spans="1:13" ht="12.75" customHeight="1" x14ac:dyDescent="0.25">
      <c r="A29" s="83">
        <v>22</v>
      </c>
      <c r="B29" s="60" t="s">
        <v>12611</v>
      </c>
      <c r="C29" s="16">
        <v>1140854101</v>
      </c>
      <c r="D29" s="5"/>
      <c r="E29" s="11" t="s">
        <v>53</v>
      </c>
      <c r="F29" s="9">
        <v>2</v>
      </c>
      <c r="G29" s="9" t="s">
        <v>5</v>
      </c>
      <c r="H29" s="9" t="s">
        <v>21</v>
      </c>
      <c r="I29" s="5" t="s">
        <v>12705</v>
      </c>
      <c r="J29" s="17">
        <v>43134</v>
      </c>
      <c r="K29" s="18">
        <v>43135</v>
      </c>
      <c r="L29" s="8" t="s">
        <v>9843</v>
      </c>
      <c r="M29" s="92" t="e">
        <f>VLOOKUP(L29,'CIE-10 PARA RIPS'!A28:B12602,3,0)</f>
        <v>#REF!</v>
      </c>
    </row>
    <row r="30" spans="1:13" ht="12.75" customHeight="1" x14ac:dyDescent="0.25">
      <c r="A30" s="83">
        <v>23</v>
      </c>
      <c r="B30" s="60" t="s">
        <v>12612</v>
      </c>
      <c r="C30" s="23">
        <v>72189550</v>
      </c>
      <c r="D30" s="5"/>
      <c r="E30" s="5" t="s">
        <v>53</v>
      </c>
      <c r="F30" s="9">
        <v>2</v>
      </c>
      <c r="G30" s="9" t="s">
        <v>5</v>
      </c>
      <c r="H30" s="9" t="s">
        <v>21</v>
      </c>
      <c r="I30" s="5" t="s">
        <v>12625</v>
      </c>
      <c r="J30" s="17">
        <v>43136</v>
      </c>
      <c r="K30" s="18">
        <v>43137</v>
      </c>
      <c r="L30" s="8" t="s">
        <v>9639</v>
      </c>
      <c r="M30" s="92" t="e">
        <f>VLOOKUP(L30,'CIE-10 PARA RIPS'!A29:B12603,3,0)</f>
        <v>#REF!</v>
      </c>
    </row>
    <row r="31" spans="1:13" ht="12.75" customHeight="1" x14ac:dyDescent="0.25">
      <c r="A31" s="83">
        <v>24</v>
      </c>
      <c r="B31" s="60" t="s">
        <v>12528</v>
      </c>
      <c r="C31" s="16">
        <v>1143242218</v>
      </c>
      <c r="D31" s="5"/>
      <c r="E31" s="11" t="s">
        <v>53</v>
      </c>
      <c r="F31" s="9">
        <v>1</v>
      </c>
      <c r="G31" s="9" t="s">
        <v>5</v>
      </c>
      <c r="H31" s="9" t="s">
        <v>21</v>
      </c>
      <c r="I31" s="5"/>
      <c r="J31" s="17">
        <v>43138</v>
      </c>
      <c r="K31" s="17">
        <v>43138</v>
      </c>
      <c r="L31" s="8" t="s">
        <v>71</v>
      </c>
      <c r="M31" s="92" t="e">
        <f>VLOOKUP(L31,'CIE-10 PARA RIPS'!A30:B12604,3,0)</f>
        <v>#REF!</v>
      </c>
    </row>
    <row r="32" spans="1:13" ht="12.75" customHeight="1" x14ac:dyDescent="0.25">
      <c r="A32" s="83">
        <v>25</v>
      </c>
      <c r="B32" s="60" t="s">
        <v>12528</v>
      </c>
      <c r="C32" s="16">
        <v>1143242218</v>
      </c>
      <c r="D32" s="5"/>
      <c r="E32" s="11" t="s">
        <v>53</v>
      </c>
      <c r="F32" s="9">
        <v>1</v>
      </c>
      <c r="G32" s="9" t="s">
        <v>5</v>
      </c>
      <c r="H32" s="9" t="s">
        <v>21</v>
      </c>
      <c r="I32" s="5"/>
      <c r="J32" s="17">
        <v>43139</v>
      </c>
      <c r="K32" s="17">
        <v>43139</v>
      </c>
      <c r="L32" s="8" t="s">
        <v>71</v>
      </c>
      <c r="M32" s="92" t="e">
        <f>VLOOKUP(L32,'CIE-10 PARA RIPS'!A31:B12605,3,0)</f>
        <v>#REF!</v>
      </c>
    </row>
    <row r="33" spans="1:13" ht="12.75" customHeight="1" x14ac:dyDescent="0.25">
      <c r="A33" s="83">
        <v>26</v>
      </c>
      <c r="B33" s="60" t="s">
        <v>12613</v>
      </c>
      <c r="C33" s="16">
        <v>1044422931</v>
      </c>
      <c r="D33" s="5"/>
      <c r="E33" s="11" t="s">
        <v>53</v>
      </c>
      <c r="F33" s="9">
        <v>8</v>
      </c>
      <c r="G33" s="9" t="s">
        <v>5</v>
      </c>
      <c r="H33" s="9" t="s">
        <v>21</v>
      </c>
      <c r="I33" s="5"/>
      <c r="J33" s="17">
        <v>43140</v>
      </c>
      <c r="K33" s="18">
        <v>43147</v>
      </c>
      <c r="L33" s="8"/>
      <c r="M33" s="92" t="e">
        <f>VLOOKUP(L33,'CIE-10 PARA RIPS'!A32:B12606,3,0)</f>
        <v>#N/A</v>
      </c>
    </row>
    <row r="34" spans="1:13" ht="12.75" customHeight="1" x14ac:dyDescent="0.25">
      <c r="A34" s="83">
        <v>27</v>
      </c>
      <c r="B34" s="60" t="s">
        <v>12614</v>
      </c>
      <c r="C34" s="16">
        <v>32649558</v>
      </c>
      <c r="D34" s="5"/>
      <c r="E34" s="5" t="s">
        <v>53</v>
      </c>
      <c r="F34" s="9">
        <v>14</v>
      </c>
      <c r="G34" s="9" t="s">
        <v>5</v>
      </c>
      <c r="H34" s="9" t="s">
        <v>21</v>
      </c>
      <c r="I34" s="5"/>
      <c r="J34" s="17">
        <v>43146</v>
      </c>
      <c r="K34" s="18">
        <v>43159</v>
      </c>
      <c r="L34" s="8"/>
      <c r="M34" s="92" t="e">
        <f>VLOOKUP(L34,'CIE-10 PARA RIPS'!A33:B12607,3,0)</f>
        <v>#N/A</v>
      </c>
    </row>
    <row r="35" spans="1:13" ht="12.75" customHeight="1" x14ac:dyDescent="0.25">
      <c r="A35" s="83">
        <v>28</v>
      </c>
      <c r="B35" s="60" t="s">
        <v>12614</v>
      </c>
      <c r="C35" s="16">
        <v>32649558</v>
      </c>
      <c r="D35" s="5"/>
      <c r="E35" s="5" t="s">
        <v>48</v>
      </c>
      <c r="F35" s="9">
        <v>16</v>
      </c>
      <c r="G35" s="9" t="s">
        <v>5</v>
      </c>
      <c r="H35" s="9" t="s">
        <v>21</v>
      </c>
      <c r="I35" s="5"/>
      <c r="J35" s="17">
        <v>43160</v>
      </c>
      <c r="K35" s="18">
        <v>43175</v>
      </c>
      <c r="L35" s="8"/>
      <c r="M35" s="92" t="e">
        <f>VLOOKUP(L35,'CIE-10 PARA RIPS'!A34:B12608,3,0)</f>
        <v>#N/A</v>
      </c>
    </row>
    <row r="36" spans="1:13" ht="12.75" customHeight="1" x14ac:dyDescent="0.25">
      <c r="A36" s="83">
        <v>29</v>
      </c>
      <c r="B36" s="60" t="s">
        <v>12615</v>
      </c>
      <c r="C36" s="16">
        <v>1044422931</v>
      </c>
      <c r="D36" s="5"/>
      <c r="E36" s="5" t="s">
        <v>53</v>
      </c>
      <c r="F36" s="9">
        <v>4</v>
      </c>
      <c r="G36" s="9" t="s">
        <v>5</v>
      </c>
      <c r="H36" s="9" t="s">
        <v>21</v>
      </c>
      <c r="I36" s="5"/>
      <c r="J36" s="17">
        <v>43148</v>
      </c>
      <c r="K36" s="18">
        <v>43151</v>
      </c>
      <c r="L36" s="8"/>
      <c r="M36" s="92" t="e">
        <f>VLOOKUP(L36,'CIE-10 PARA RIPS'!A35:B12609,3,0)</f>
        <v>#N/A</v>
      </c>
    </row>
    <row r="37" spans="1:13" ht="12.75" customHeight="1" x14ac:dyDescent="0.25">
      <c r="A37" s="83">
        <v>30</v>
      </c>
      <c r="B37" s="60" t="s">
        <v>12557</v>
      </c>
      <c r="C37" s="16">
        <v>22510424</v>
      </c>
      <c r="D37" s="5"/>
      <c r="E37" s="5" t="s">
        <v>45</v>
      </c>
      <c r="F37" s="9">
        <v>26</v>
      </c>
      <c r="G37" s="9" t="s">
        <v>5</v>
      </c>
      <c r="H37" s="9" t="s">
        <v>21</v>
      </c>
      <c r="I37" s="5"/>
      <c r="J37" s="17">
        <v>43106</v>
      </c>
      <c r="K37" s="18">
        <v>43131</v>
      </c>
      <c r="L37" s="5" t="s">
        <v>11405</v>
      </c>
      <c r="M37" s="92" t="e">
        <f>VLOOKUP(L37,'CIE-10 PARA RIPS'!A36:B12610,3,0)</f>
        <v>#REF!</v>
      </c>
    </row>
    <row r="38" spans="1:13" ht="12.75" customHeight="1" x14ac:dyDescent="0.25">
      <c r="A38" s="83">
        <v>31</v>
      </c>
      <c r="B38" s="60" t="s">
        <v>12557</v>
      </c>
      <c r="C38" s="16">
        <v>22510424</v>
      </c>
      <c r="D38" s="5"/>
      <c r="E38" s="5" t="s">
        <v>53</v>
      </c>
      <c r="F38" s="9">
        <v>5</v>
      </c>
      <c r="G38" s="9" t="s">
        <v>5</v>
      </c>
      <c r="H38" s="9" t="s">
        <v>21</v>
      </c>
      <c r="I38" s="5"/>
      <c r="J38" s="17">
        <v>43132</v>
      </c>
      <c r="K38" s="18">
        <v>43136</v>
      </c>
      <c r="L38" s="5" t="s">
        <v>11405</v>
      </c>
      <c r="M38" s="92" t="e">
        <f>VLOOKUP(L38,'CIE-10 PARA RIPS'!A37:B12611,3,0)</f>
        <v>#REF!</v>
      </c>
    </row>
    <row r="39" spans="1:13" ht="12.75" customHeight="1" x14ac:dyDescent="0.25">
      <c r="A39" s="83">
        <v>32</v>
      </c>
      <c r="B39" s="60" t="s">
        <v>12557</v>
      </c>
      <c r="C39" s="16">
        <v>22510424</v>
      </c>
      <c r="D39" s="5"/>
      <c r="E39" s="5" t="s">
        <v>53</v>
      </c>
      <c r="F39" s="9">
        <v>23</v>
      </c>
      <c r="G39" s="9" t="s">
        <v>5</v>
      </c>
      <c r="H39" s="9" t="s">
        <v>21</v>
      </c>
      <c r="I39" s="5"/>
      <c r="J39" s="17">
        <v>43137</v>
      </c>
      <c r="K39" s="18">
        <v>43159</v>
      </c>
      <c r="L39" s="5" t="s">
        <v>11405</v>
      </c>
      <c r="M39" s="92" t="e">
        <f>VLOOKUP(L39,'CIE-10 PARA RIPS'!A38:B12612,3,0)</f>
        <v>#REF!</v>
      </c>
    </row>
    <row r="40" spans="1:13" s="2" customFormat="1" ht="12.75" customHeight="1" x14ac:dyDescent="0.25">
      <c r="A40" s="83">
        <v>33</v>
      </c>
      <c r="B40" s="60" t="s">
        <v>12557</v>
      </c>
      <c r="C40" s="16">
        <v>22510424</v>
      </c>
      <c r="D40" s="5"/>
      <c r="E40" s="5" t="s">
        <v>53</v>
      </c>
      <c r="F40" s="9">
        <v>7</v>
      </c>
      <c r="G40" s="9" t="s">
        <v>5</v>
      </c>
      <c r="H40" s="9" t="s">
        <v>21</v>
      </c>
      <c r="I40" s="5"/>
      <c r="J40" s="17">
        <v>43160</v>
      </c>
      <c r="K40" s="18">
        <v>43166</v>
      </c>
      <c r="L40" s="5" t="s">
        <v>11405</v>
      </c>
      <c r="M40" s="92" t="e">
        <f>VLOOKUP(L40,'CIE-10 PARA RIPS'!A39:B12613,3,0)</f>
        <v>#REF!</v>
      </c>
    </row>
    <row r="41" spans="1:13" s="2" customFormat="1" ht="12.75" customHeight="1" x14ac:dyDescent="0.25">
      <c r="A41" s="83">
        <v>34</v>
      </c>
      <c r="B41" s="60" t="s">
        <v>38</v>
      </c>
      <c r="C41" s="16">
        <v>1043604639</v>
      </c>
      <c r="D41" s="5"/>
      <c r="E41" s="5" t="s">
        <v>48</v>
      </c>
      <c r="F41" s="9">
        <v>1</v>
      </c>
      <c r="G41" s="9" t="s">
        <v>5</v>
      </c>
      <c r="H41" s="9" t="s">
        <v>21</v>
      </c>
      <c r="I41" s="5" t="s">
        <v>85</v>
      </c>
      <c r="J41" s="17">
        <v>43171</v>
      </c>
      <c r="K41" s="17">
        <v>43171</v>
      </c>
      <c r="L41" s="4" t="s">
        <v>72</v>
      </c>
      <c r="M41" s="92" t="e">
        <f>VLOOKUP(L41,'CIE-10 PARA RIPS'!A40:B12614,3,0)</f>
        <v>#REF!</v>
      </c>
    </row>
    <row r="42" spans="1:13" s="2" customFormat="1" ht="12.75" customHeight="1" x14ac:dyDescent="0.25">
      <c r="A42" s="83">
        <v>35</v>
      </c>
      <c r="B42" s="60" t="s">
        <v>12616</v>
      </c>
      <c r="C42" s="16">
        <v>1045710512</v>
      </c>
      <c r="D42" s="5"/>
      <c r="E42" s="5" t="s">
        <v>48</v>
      </c>
      <c r="F42" s="9">
        <v>2</v>
      </c>
      <c r="G42" s="9" t="s">
        <v>5</v>
      </c>
      <c r="H42" s="9" t="s">
        <v>21</v>
      </c>
      <c r="I42" s="5" t="s">
        <v>6</v>
      </c>
      <c r="J42" s="17">
        <v>43181</v>
      </c>
      <c r="K42" s="18">
        <v>43182</v>
      </c>
      <c r="L42" s="5" t="s">
        <v>8939</v>
      </c>
      <c r="M42" s="92" t="e">
        <f>VLOOKUP(L42,'CIE-10 PARA RIPS'!A41:B12615,3,0)</f>
        <v>#REF!</v>
      </c>
    </row>
    <row r="43" spans="1:13" s="2" customFormat="1" ht="12.75" customHeight="1" x14ac:dyDescent="0.25">
      <c r="A43" s="83">
        <v>36</v>
      </c>
      <c r="B43" s="60" t="s">
        <v>12576</v>
      </c>
      <c r="C43" s="16">
        <v>32750719</v>
      </c>
      <c r="D43" s="5"/>
      <c r="E43" s="5" t="s">
        <v>48</v>
      </c>
      <c r="F43" s="9">
        <v>1</v>
      </c>
      <c r="G43" s="9" t="s">
        <v>5</v>
      </c>
      <c r="H43" s="9" t="s">
        <v>21</v>
      </c>
      <c r="I43" s="5" t="s">
        <v>6</v>
      </c>
      <c r="J43" s="17">
        <v>43175</v>
      </c>
      <c r="K43" s="17">
        <v>43175</v>
      </c>
      <c r="L43" s="4" t="s">
        <v>7133</v>
      </c>
      <c r="M43" s="92" t="e">
        <f>VLOOKUP(L43,'CIE-10 PARA RIPS'!A42:B12616,3,0)</f>
        <v>#REF!</v>
      </c>
    </row>
    <row r="44" spans="1:13" s="2" customFormat="1" ht="12.75" customHeight="1" x14ac:dyDescent="0.25">
      <c r="A44" s="83">
        <v>37</v>
      </c>
      <c r="B44" s="59" t="s">
        <v>12491</v>
      </c>
      <c r="C44" s="23">
        <v>1140841070</v>
      </c>
      <c r="D44" s="5"/>
      <c r="E44" s="5" t="s">
        <v>48</v>
      </c>
      <c r="F44" s="9">
        <v>2</v>
      </c>
      <c r="G44" s="9" t="s">
        <v>5</v>
      </c>
      <c r="H44" s="9" t="s">
        <v>21</v>
      </c>
      <c r="I44" s="5" t="s">
        <v>62</v>
      </c>
      <c r="J44" s="17">
        <v>43167</v>
      </c>
      <c r="K44" s="18">
        <v>43168</v>
      </c>
      <c r="L44" s="8" t="s">
        <v>8939</v>
      </c>
      <c r="M44" s="92" t="e">
        <f>VLOOKUP(L44,'CIE-10 PARA RIPS'!A43:B12617,3,0)</f>
        <v>#REF!</v>
      </c>
    </row>
    <row r="45" spans="1:13" s="2" customFormat="1" ht="12.75" customHeight="1" x14ac:dyDescent="0.25">
      <c r="A45" s="83">
        <v>38</v>
      </c>
      <c r="B45" s="59" t="s">
        <v>12617</v>
      </c>
      <c r="C45" s="23">
        <v>8699499</v>
      </c>
      <c r="D45" s="5"/>
      <c r="E45" s="5" t="s">
        <v>48</v>
      </c>
      <c r="F45" s="9">
        <v>3</v>
      </c>
      <c r="G45" s="9" t="s">
        <v>5</v>
      </c>
      <c r="H45" s="9" t="s">
        <v>21</v>
      </c>
      <c r="I45" s="5" t="s">
        <v>12618</v>
      </c>
      <c r="J45" s="17">
        <v>43163</v>
      </c>
      <c r="K45" s="17">
        <v>43175</v>
      </c>
      <c r="L45" s="4" t="s">
        <v>8823</v>
      </c>
      <c r="M45" s="92" t="e">
        <f>VLOOKUP(L45,'CIE-10 PARA RIPS'!A44:B12618,3,0)</f>
        <v>#REF!</v>
      </c>
    </row>
    <row r="46" spans="1:13" s="2" customFormat="1" ht="12.75" customHeight="1" x14ac:dyDescent="0.25">
      <c r="A46" s="83">
        <v>39</v>
      </c>
      <c r="B46" s="60" t="s">
        <v>12619</v>
      </c>
      <c r="C46" s="16">
        <v>72000311</v>
      </c>
      <c r="D46" s="5"/>
      <c r="E46" s="5" t="s">
        <v>48</v>
      </c>
      <c r="F46" s="9">
        <v>4</v>
      </c>
      <c r="G46" s="9" t="s">
        <v>5</v>
      </c>
      <c r="H46" s="9" t="s">
        <v>21</v>
      </c>
      <c r="I46" s="5"/>
      <c r="J46" s="17">
        <v>43177</v>
      </c>
      <c r="K46" s="18">
        <v>43180</v>
      </c>
      <c r="L46" s="4" t="s">
        <v>5613</v>
      </c>
      <c r="M46" s="92" t="e">
        <f>VLOOKUP(L46,'CIE-10 PARA RIPS'!A45:B12619,3,0)</f>
        <v>#REF!</v>
      </c>
    </row>
    <row r="47" spans="1:13" s="2" customFormat="1" ht="12.75" customHeight="1" x14ac:dyDescent="0.25">
      <c r="A47" s="83">
        <v>40</v>
      </c>
      <c r="B47" s="60" t="s">
        <v>12474</v>
      </c>
      <c r="C47" s="16">
        <v>8801424</v>
      </c>
      <c r="D47" s="5"/>
      <c r="E47" s="5" t="s">
        <v>48</v>
      </c>
      <c r="F47" s="9">
        <v>1</v>
      </c>
      <c r="G47" s="9" t="s">
        <v>5</v>
      </c>
      <c r="H47" s="9" t="s">
        <v>21</v>
      </c>
      <c r="I47" s="5" t="s">
        <v>62</v>
      </c>
      <c r="J47" s="17">
        <v>43181</v>
      </c>
      <c r="K47" s="17">
        <v>43181</v>
      </c>
      <c r="L47" s="4" t="s">
        <v>60</v>
      </c>
      <c r="M47" s="92" t="e">
        <f>VLOOKUP(L47,'CIE-10 PARA RIPS'!A46:B12620,3,0)</f>
        <v>#REF!</v>
      </c>
    </row>
    <row r="48" spans="1:13" s="2" customFormat="1" ht="12.75" customHeight="1" x14ac:dyDescent="0.25">
      <c r="A48" s="83">
        <v>41</v>
      </c>
      <c r="B48" s="60" t="s">
        <v>12620</v>
      </c>
      <c r="C48" s="16">
        <v>32771211</v>
      </c>
      <c r="D48" s="5"/>
      <c r="E48" s="5" t="s">
        <v>48</v>
      </c>
      <c r="F48" s="9">
        <v>2</v>
      </c>
      <c r="G48" s="9" t="s">
        <v>5</v>
      </c>
      <c r="H48" s="9" t="s">
        <v>21</v>
      </c>
      <c r="I48" s="5" t="s">
        <v>90</v>
      </c>
      <c r="J48" s="17">
        <v>43182</v>
      </c>
      <c r="K48" s="18">
        <v>43183</v>
      </c>
      <c r="L48" s="5" t="s">
        <v>7825</v>
      </c>
      <c r="M48" s="92" t="e">
        <f>VLOOKUP(L48,'CIE-10 PARA RIPS'!A47:B12621,3,0)</f>
        <v>#REF!</v>
      </c>
    </row>
    <row r="49" spans="1:13" s="2" customFormat="1" ht="12.75" customHeight="1" x14ac:dyDescent="0.25">
      <c r="A49" s="83">
        <v>42</v>
      </c>
      <c r="B49" s="60" t="s">
        <v>12621</v>
      </c>
      <c r="C49" s="16">
        <v>1140835154</v>
      </c>
      <c r="D49" s="5"/>
      <c r="E49" s="5" t="s">
        <v>48</v>
      </c>
      <c r="F49" s="9">
        <v>1</v>
      </c>
      <c r="G49" s="9" t="s">
        <v>5</v>
      </c>
      <c r="H49" s="9" t="s">
        <v>21</v>
      </c>
      <c r="I49" s="5" t="s">
        <v>85</v>
      </c>
      <c r="J49" s="17">
        <v>43186</v>
      </c>
      <c r="K49" s="17">
        <v>43186</v>
      </c>
      <c r="L49" s="4" t="s">
        <v>73</v>
      </c>
      <c r="M49" s="92" t="e">
        <f>VLOOKUP(L49,'CIE-10 PARA RIPS'!A48:B12622,3,0)</f>
        <v>#REF!</v>
      </c>
    </row>
    <row r="50" spans="1:13" s="2" customFormat="1" ht="12.75" customHeight="1" x14ac:dyDescent="0.25">
      <c r="A50" s="83">
        <v>43</v>
      </c>
      <c r="B50" s="60" t="s">
        <v>12622</v>
      </c>
      <c r="C50" s="16">
        <v>1046812955</v>
      </c>
      <c r="D50" s="5"/>
      <c r="E50" s="5" t="s">
        <v>37</v>
      </c>
      <c r="F50" s="9">
        <v>10</v>
      </c>
      <c r="G50" s="9" t="s">
        <v>5</v>
      </c>
      <c r="H50" s="9" t="s">
        <v>21</v>
      </c>
      <c r="I50" s="5" t="s">
        <v>12539</v>
      </c>
      <c r="J50" s="17">
        <v>43191</v>
      </c>
      <c r="K50" s="18">
        <v>43200</v>
      </c>
      <c r="L50" s="5" t="s">
        <v>12027</v>
      </c>
      <c r="M50" s="92" t="e">
        <f>VLOOKUP(L50,'CIE-10 PARA RIPS'!A49:B12623,3,0)</f>
        <v>#REF!</v>
      </c>
    </row>
    <row r="51" spans="1:13" s="2" customFormat="1" ht="12.75" customHeight="1" x14ac:dyDescent="0.25">
      <c r="A51" s="83">
        <v>44</v>
      </c>
      <c r="B51" s="60" t="s">
        <v>66</v>
      </c>
      <c r="C51" s="16">
        <v>1129576507</v>
      </c>
      <c r="D51" s="5"/>
      <c r="E51" s="5" t="s">
        <v>37</v>
      </c>
      <c r="F51" s="9">
        <v>2</v>
      </c>
      <c r="G51" s="9" t="s">
        <v>5</v>
      </c>
      <c r="H51" s="9" t="s">
        <v>21</v>
      </c>
      <c r="I51" s="5" t="s">
        <v>62</v>
      </c>
      <c r="J51" s="17">
        <v>43198</v>
      </c>
      <c r="K51" s="18">
        <v>43199</v>
      </c>
      <c r="L51" s="5" t="s">
        <v>60</v>
      </c>
      <c r="M51" s="92" t="e">
        <f>VLOOKUP(L51,'CIE-10 PARA RIPS'!A50:B12624,3,0)</f>
        <v>#REF!</v>
      </c>
    </row>
    <row r="52" spans="1:13" s="2" customFormat="1" ht="12.75" customHeight="1" x14ac:dyDescent="0.25">
      <c r="A52" s="83">
        <v>45</v>
      </c>
      <c r="B52" s="60" t="s">
        <v>25</v>
      </c>
      <c r="C52" s="16">
        <v>32649558</v>
      </c>
      <c r="D52" s="5"/>
      <c r="E52" s="5" t="s">
        <v>37</v>
      </c>
      <c r="F52" s="9">
        <v>1</v>
      </c>
      <c r="G52" s="9" t="s">
        <v>5</v>
      </c>
      <c r="H52" s="9" t="s">
        <v>21</v>
      </c>
      <c r="I52" s="5" t="s">
        <v>12623</v>
      </c>
      <c r="J52" s="17">
        <v>43201</v>
      </c>
      <c r="K52" s="17">
        <v>43201</v>
      </c>
      <c r="L52" s="5" t="s">
        <v>9517</v>
      </c>
      <c r="M52" s="92" t="e">
        <f>VLOOKUP(L52,'CIE-10 PARA RIPS'!A51:B12625,3,0)</f>
        <v>#REF!</v>
      </c>
    </row>
    <row r="53" spans="1:13" s="2" customFormat="1" ht="12.75" customHeight="1" x14ac:dyDescent="0.25">
      <c r="A53" s="83">
        <v>46</v>
      </c>
      <c r="B53" s="60" t="s">
        <v>12624</v>
      </c>
      <c r="C53" s="16">
        <v>32786822</v>
      </c>
      <c r="D53" s="5"/>
      <c r="E53" s="5" t="s">
        <v>37</v>
      </c>
      <c r="F53" s="9">
        <v>21</v>
      </c>
      <c r="G53" s="9" t="s">
        <v>5</v>
      </c>
      <c r="H53" s="9" t="s">
        <v>21</v>
      </c>
      <c r="I53" s="5" t="s">
        <v>12625</v>
      </c>
      <c r="J53" s="17">
        <v>43192</v>
      </c>
      <c r="K53" s="17">
        <v>43212</v>
      </c>
      <c r="L53" s="5" t="s">
        <v>9377</v>
      </c>
      <c r="M53" s="92" t="e">
        <f>VLOOKUP(L53,'CIE-10 PARA RIPS'!A52:B12626,3,0)</f>
        <v>#REF!</v>
      </c>
    </row>
    <row r="54" spans="1:13" s="2" customFormat="1" ht="12.75" customHeight="1" x14ac:dyDescent="0.25">
      <c r="A54" s="83">
        <v>47</v>
      </c>
      <c r="B54" s="60" t="s">
        <v>12581</v>
      </c>
      <c r="C54" s="16">
        <v>1100395036</v>
      </c>
      <c r="D54" s="5"/>
      <c r="E54" s="5" t="s">
        <v>37</v>
      </c>
      <c r="F54" s="22">
        <v>2</v>
      </c>
      <c r="G54" s="9" t="s">
        <v>5</v>
      </c>
      <c r="H54" s="9" t="s">
        <v>21</v>
      </c>
      <c r="I54" s="5" t="s">
        <v>12458</v>
      </c>
      <c r="J54" s="17">
        <v>43206</v>
      </c>
      <c r="K54" s="17">
        <v>43207</v>
      </c>
      <c r="L54" s="5" t="s">
        <v>5597</v>
      </c>
      <c r="M54" s="92" t="e">
        <f>VLOOKUP(L54,'CIE-10 PARA RIPS'!A53:B12627,3,0)</f>
        <v>#REF!</v>
      </c>
    </row>
    <row r="55" spans="1:13" s="2" customFormat="1" ht="12.75" customHeight="1" x14ac:dyDescent="0.25">
      <c r="A55" s="83">
        <v>48</v>
      </c>
      <c r="B55" s="60" t="s">
        <v>66</v>
      </c>
      <c r="C55" s="16">
        <v>1129576507</v>
      </c>
      <c r="D55" s="5"/>
      <c r="E55" s="5" t="s">
        <v>37</v>
      </c>
      <c r="F55" s="9">
        <v>10</v>
      </c>
      <c r="G55" s="9" t="s">
        <v>5</v>
      </c>
      <c r="H55" s="9" t="s">
        <v>21</v>
      </c>
      <c r="I55" s="5" t="s">
        <v>62</v>
      </c>
      <c r="J55" s="17">
        <v>43210</v>
      </c>
      <c r="K55" s="17">
        <v>43220</v>
      </c>
      <c r="L55" s="5" t="s">
        <v>8356</v>
      </c>
      <c r="M55" s="92" t="e">
        <f>VLOOKUP(L55,'CIE-10 PARA RIPS'!A54:B12628,3,0)</f>
        <v>#REF!</v>
      </c>
    </row>
    <row r="56" spans="1:13" s="2" customFormat="1" ht="12.75" customHeight="1" x14ac:dyDescent="0.25">
      <c r="A56" s="83">
        <v>49</v>
      </c>
      <c r="B56" s="60" t="s">
        <v>66</v>
      </c>
      <c r="C56" s="16">
        <v>1129576507</v>
      </c>
      <c r="D56" s="5"/>
      <c r="E56" s="5" t="s">
        <v>37</v>
      </c>
      <c r="F56" s="9">
        <v>5</v>
      </c>
      <c r="G56" s="9" t="s">
        <v>5</v>
      </c>
      <c r="H56" s="9" t="s">
        <v>21</v>
      </c>
      <c r="I56" s="5" t="s">
        <v>62</v>
      </c>
      <c r="J56" s="17">
        <v>43221</v>
      </c>
      <c r="K56" s="17">
        <v>43224</v>
      </c>
      <c r="L56" s="5" t="s">
        <v>8356</v>
      </c>
      <c r="M56" s="92" t="e">
        <f>VLOOKUP(L56,'CIE-10 PARA RIPS'!A55:B12629,3,0)</f>
        <v>#REF!</v>
      </c>
    </row>
    <row r="57" spans="1:13" s="2" customFormat="1" ht="12.75" customHeight="1" x14ac:dyDescent="0.25">
      <c r="A57" s="83">
        <v>50</v>
      </c>
      <c r="B57" s="60" t="s">
        <v>25</v>
      </c>
      <c r="C57" s="16">
        <v>32649558</v>
      </c>
      <c r="D57" s="5"/>
      <c r="E57" s="5" t="s">
        <v>37</v>
      </c>
      <c r="F57" s="9">
        <v>1</v>
      </c>
      <c r="G57" s="9" t="s">
        <v>5</v>
      </c>
      <c r="H57" s="9" t="s">
        <v>21</v>
      </c>
      <c r="J57" s="17">
        <v>43217</v>
      </c>
      <c r="K57" s="17">
        <v>43217</v>
      </c>
      <c r="L57" s="5"/>
      <c r="M57" s="92" t="e">
        <f>VLOOKUP(L57,'CIE-10 PARA RIPS'!A56:B12630,3,0)</f>
        <v>#N/A</v>
      </c>
    </row>
    <row r="58" spans="1:13" s="2" customFormat="1" ht="12.75" customHeight="1" x14ac:dyDescent="0.25">
      <c r="A58" s="83">
        <v>51</v>
      </c>
      <c r="B58" s="60" t="s">
        <v>12603</v>
      </c>
      <c r="C58" s="16">
        <v>1140868777</v>
      </c>
      <c r="D58" s="5"/>
      <c r="E58" s="5" t="s">
        <v>37</v>
      </c>
      <c r="F58" s="9">
        <v>1</v>
      </c>
      <c r="G58" s="9" t="s">
        <v>5</v>
      </c>
      <c r="H58" s="9" t="s">
        <v>21</v>
      </c>
      <c r="I58" s="5" t="s">
        <v>62</v>
      </c>
      <c r="J58" s="17">
        <v>43217</v>
      </c>
      <c r="K58" s="17">
        <v>43217</v>
      </c>
      <c r="L58" s="5" t="s">
        <v>7682</v>
      </c>
      <c r="M58" s="92" t="e">
        <f>VLOOKUP(L58,'CIE-10 PARA RIPS'!A57:B12631,3,0)</f>
        <v>#REF!</v>
      </c>
    </row>
    <row r="59" spans="1:13" ht="12.75" customHeight="1" x14ac:dyDescent="0.25">
      <c r="A59" s="83">
        <v>52</v>
      </c>
      <c r="B59" s="60" t="s">
        <v>12603</v>
      </c>
      <c r="C59" s="16">
        <v>1140868777</v>
      </c>
      <c r="D59" s="5"/>
      <c r="E59" s="5" t="s">
        <v>37</v>
      </c>
      <c r="F59" s="9">
        <v>1</v>
      </c>
      <c r="G59" s="9" t="s">
        <v>5</v>
      </c>
      <c r="H59" s="9" t="s">
        <v>21</v>
      </c>
      <c r="I59" s="5" t="s">
        <v>62</v>
      </c>
      <c r="J59" s="17">
        <v>43217</v>
      </c>
      <c r="K59" s="17">
        <v>43218</v>
      </c>
      <c r="L59" s="17"/>
      <c r="M59" s="92" t="e">
        <f>VLOOKUP(L59,'CIE-10 PARA RIPS'!A58:B12632,3,0)</f>
        <v>#N/A</v>
      </c>
    </row>
    <row r="60" spans="1:13" ht="12.75" customHeight="1" x14ac:dyDescent="0.25">
      <c r="A60" s="83">
        <v>53</v>
      </c>
      <c r="B60" s="60" t="s">
        <v>66</v>
      </c>
      <c r="C60" s="16">
        <v>1129576507</v>
      </c>
      <c r="D60" s="9"/>
      <c r="E60" s="9" t="s">
        <v>36</v>
      </c>
      <c r="F60" s="9">
        <v>2</v>
      </c>
      <c r="G60" s="9" t="s">
        <v>5</v>
      </c>
      <c r="H60" s="9" t="s">
        <v>21</v>
      </c>
      <c r="I60" s="5" t="s">
        <v>62</v>
      </c>
      <c r="J60" s="17">
        <v>43225</v>
      </c>
      <c r="K60" s="17">
        <v>43226</v>
      </c>
      <c r="L60" s="9" t="s">
        <v>8356</v>
      </c>
      <c r="M60" s="92" t="e">
        <f>VLOOKUP(L60,'CIE-10 PARA RIPS'!A59:B12633,3,0)</f>
        <v>#REF!</v>
      </c>
    </row>
    <row r="61" spans="1:13" ht="12.75" customHeight="1" x14ac:dyDescent="0.25">
      <c r="A61" s="83">
        <v>54</v>
      </c>
      <c r="B61" s="60" t="s">
        <v>66</v>
      </c>
      <c r="C61" s="16">
        <v>1129576507</v>
      </c>
      <c r="D61" s="9"/>
      <c r="E61" s="9" t="s">
        <v>36</v>
      </c>
      <c r="F61" s="9">
        <v>1</v>
      </c>
      <c r="G61" s="9" t="s">
        <v>5</v>
      </c>
      <c r="H61" s="9" t="s">
        <v>21</v>
      </c>
      <c r="I61" s="5" t="s">
        <v>62</v>
      </c>
      <c r="J61" s="17">
        <v>42862</v>
      </c>
      <c r="K61" s="17">
        <v>42862</v>
      </c>
      <c r="L61" s="9" t="s">
        <v>8356</v>
      </c>
      <c r="M61" s="92" t="e">
        <f>VLOOKUP(L61,'CIE-10 PARA RIPS'!A60:B12634,3,0)</f>
        <v>#REF!</v>
      </c>
    </row>
    <row r="62" spans="1:13" ht="12.75" customHeight="1" x14ac:dyDescent="0.25">
      <c r="A62" s="83">
        <v>55</v>
      </c>
      <c r="B62" s="60" t="s">
        <v>66</v>
      </c>
      <c r="C62" s="16">
        <v>1129576507</v>
      </c>
      <c r="D62" s="9"/>
      <c r="E62" s="9" t="s">
        <v>36</v>
      </c>
      <c r="F62" s="9">
        <v>2</v>
      </c>
      <c r="G62" s="9" t="s">
        <v>5</v>
      </c>
      <c r="H62" s="9" t="s">
        <v>21</v>
      </c>
      <c r="I62" s="5" t="s">
        <v>62</v>
      </c>
      <c r="J62" s="17">
        <v>43228</v>
      </c>
      <c r="K62" s="17">
        <v>43229</v>
      </c>
      <c r="L62" s="9" t="s">
        <v>8356</v>
      </c>
      <c r="M62" s="92" t="e">
        <f>VLOOKUP(L62,'CIE-10 PARA RIPS'!A61:B12635,3,0)</f>
        <v>#REF!</v>
      </c>
    </row>
    <row r="63" spans="1:13" ht="12.75" customHeight="1" x14ac:dyDescent="0.25">
      <c r="A63" s="83">
        <v>56</v>
      </c>
      <c r="B63" s="60" t="s">
        <v>66</v>
      </c>
      <c r="C63" s="16">
        <v>1129576507</v>
      </c>
      <c r="D63" s="9"/>
      <c r="E63" s="9" t="s">
        <v>36</v>
      </c>
      <c r="F63" s="9">
        <v>2</v>
      </c>
      <c r="G63" s="9" t="s">
        <v>5</v>
      </c>
      <c r="H63" s="9" t="s">
        <v>21</v>
      </c>
      <c r="I63" s="5" t="s">
        <v>62</v>
      </c>
      <c r="J63" s="17">
        <v>43230</v>
      </c>
      <c r="K63" s="17">
        <v>43231</v>
      </c>
      <c r="L63" s="9" t="s">
        <v>8356</v>
      </c>
      <c r="M63" s="92" t="e">
        <f>VLOOKUP(L63,'CIE-10 PARA RIPS'!A62:B12636,3,0)</f>
        <v>#REF!</v>
      </c>
    </row>
    <row r="64" spans="1:13" ht="12.75" customHeight="1" x14ac:dyDescent="0.25">
      <c r="A64" s="83">
        <v>57</v>
      </c>
      <c r="B64" s="60" t="s">
        <v>12626</v>
      </c>
      <c r="C64" s="16">
        <v>3730754</v>
      </c>
      <c r="D64" s="11"/>
      <c r="E64" s="9" t="s">
        <v>36</v>
      </c>
      <c r="F64" s="13">
        <v>12</v>
      </c>
      <c r="G64" s="9" t="s">
        <v>5</v>
      </c>
      <c r="H64" s="9" t="s">
        <v>21</v>
      </c>
      <c r="I64" s="5" t="s">
        <v>12618</v>
      </c>
      <c r="J64" s="19">
        <v>43234</v>
      </c>
      <c r="K64" s="19">
        <v>43246</v>
      </c>
      <c r="L64" s="11"/>
      <c r="M64" s="92" t="e">
        <f>VLOOKUP(L64,'CIE-10 PARA RIPS'!A63:B12637,3,0)</f>
        <v>#N/A</v>
      </c>
    </row>
    <row r="65" spans="1:14" ht="12.75" customHeight="1" x14ac:dyDescent="0.25">
      <c r="A65" s="83">
        <v>58</v>
      </c>
      <c r="B65" s="60" t="s">
        <v>12468</v>
      </c>
      <c r="C65" s="16">
        <v>72282783</v>
      </c>
      <c r="D65" s="11"/>
      <c r="E65" s="9" t="s">
        <v>36</v>
      </c>
      <c r="F65" s="13">
        <v>2</v>
      </c>
      <c r="G65" s="9" t="s">
        <v>94</v>
      </c>
      <c r="H65" s="9" t="s">
        <v>95</v>
      </c>
      <c r="I65" s="5" t="s">
        <v>96</v>
      </c>
      <c r="J65" s="19">
        <v>43241</v>
      </c>
      <c r="K65" s="19">
        <v>43242</v>
      </c>
      <c r="L65" s="11" t="s">
        <v>9619</v>
      </c>
      <c r="M65" s="92" t="e">
        <f>VLOOKUP(L65,'CIE-10 PARA RIPS'!A64:B12638,3,0)</f>
        <v>#REF!</v>
      </c>
    </row>
    <row r="66" spans="1:14" s="2" customFormat="1" ht="12.75" customHeight="1" x14ac:dyDescent="0.25">
      <c r="A66" s="83">
        <v>59</v>
      </c>
      <c r="B66" s="60" t="s">
        <v>66</v>
      </c>
      <c r="C66" s="16">
        <v>1129576507</v>
      </c>
      <c r="D66" s="11"/>
      <c r="E66" s="9" t="s">
        <v>20</v>
      </c>
      <c r="F66" s="13">
        <v>5</v>
      </c>
      <c r="G66" s="9" t="s">
        <v>5</v>
      </c>
      <c r="H66" s="9" t="s">
        <v>21</v>
      </c>
      <c r="I66" s="5" t="s">
        <v>62</v>
      </c>
      <c r="J66" s="19">
        <v>43252</v>
      </c>
      <c r="K66" s="19">
        <v>43256</v>
      </c>
      <c r="L66" s="11" t="s">
        <v>8297</v>
      </c>
      <c r="M66" s="92" t="e">
        <f>VLOOKUP(L66,'CIE-10 PARA RIPS'!A66:B12639,3,0)</f>
        <v>#REF!</v>
      </c>
    </row>
    <row r="67" spans="1:14" s="2" customFormat="1" ht="12.75" customHeight="1" x14ac:dyDescent="0.25">
      <c r="A67" s="83">
        <v>60</v>
      </c>
      <c r="B67" s="60" t="s">
        <v>66</v>
      </c>
      <c r="C67" s="16">
        <v>1129576507</v>
      </c>
      <c r="D67" s="11"/>
      <c r="E67" s="9" t="s">
        <v>20</v>
      </c>
      <c r="F67" s="13">
        <v>1</v>
      </c>
      <c r="G67" s="9" t="s">
        <v>5</v>
      </c>
      <c r="H67" s="9" t="s">
        <v>21</v>
      </c>
      <c r="I67" s="5" t="s">
        <v>62</v>
      </c>
      <c r="J67" s="17">
        <v>43257</v>
      </c>
      <c r="K67" s="17">
        <v>43257</v>
      </c>
      <c r="L67" s="11" t="s">
        <v>8297</v>
      </c>
      <c r="M67" s="92" t="e">
        <f>VLOOKUP(L67,'CIE-10 PARA RIPS'!A67:B12640,3,0)</f>
        <v>#REF!</v>
      </c>
    </row>
    <row r="68" spans="1:14" ht="12.75" customHeight="1" x14ac:dyDescent="0.25">
      <c r="A68" s="83">
        <v>61</v>
      </c>
      <c r="B68" s="60" t="s">
        <v>66</v>
      </c>
      <c r="C68" s="16">
        <v>1129576507</v>
      </c>
      <c r="D68" s="11"/>
      <c r="E68" s="9" t="s">
        <v>20</v>
      </c>
      <c r="F68" s="13">
        <v>5</v>
      </c>
      <c r="G68" s="9" t="s">
        <v>5</v>
      </c>
      <c r="H68" s="9" t="s">
        <v>21</v>
      </c>
      <c r="I68" s="5" t="s">
        <v>62</v>
      </c>
      <c r="J68" s="19">
        <v>43247</v>
      </c>
      <c r="K68" s="19">
        <v>43251</v>
      </c>
      <c r="L68" s="11" t="s">
        <v>8297</v>
      </c>
      <c r="M68" s="92" t="e">
        <f>VLOOKUP(L68,'CIE-10 PARA RIPS'!A68:B12641,3,0)</f>
        <v>#REF!</v>
      </c>
    </row>
    <row r="69" spans="1:14" ht="12.75" customHeight="1" x14ac:dyDescent="0.25">
      <c r="A69" s="83">
        <v>62</v>
      </c>
      <c r="B69" s="60" t="s">
        <v>12627</v>
      </c>
      <c r="C69" s="16">
        <v>1048208261</v>
      </c>
      <c r="D69" s="11"/>
      <c r="E69" s="9" t="s">
        <v>20</v>
      </c>
      <c r="F69" s="13">
        <v>15</v>
      </c>
      <c r="G69" s="9" t="s">
        <v>5</v>
      </c>
      <c r="H69" s="9" t="s">
        <v>21</v>
      </c>
      <c r="I69" s="5"/>
      <c r="J69" s="19">
        <v>43257</v>
      </c>
      <c r="K69" s="19">
        <v>43271</v>
      </c>
      <c r="L69" s="11" t="s">
        <v>446</v>
      </c>
      <c r="M69" s="92" t="e">
        <f>VLOOKUP(L69,'CIE-10 PARA RIPS'!A69:B12642,3,0)</f>
        <v>#REF!</v>
      </c>
    </row>
    <row r="70" spans="1:14" ht="12.75" customHeight="1" x14ac:dyDescent="0.25">
      <c r="A70" s="83">
        <v>63</v>
      </c>
      <c r="B70" s="60" t="s">
        <v>12628</v>
      </c>
      <c r="C70" s="16">
        <v>22512197</v>
      </c>
      <c r="D70" s="11"/>
      <c r="E70" s="11" t="s">
        <v>36</v>
      </c>
      <c r="F70" s="13">
        <v>1</v>
      </c>
      <c r="G70" s="9" t="s">
        <v>5</v>
      </c>
      <c r="H70" s="9" t="s">
        <v>21</v>
      </c>
      <c r="I70" s="5" t="s">
        <v>12618</v>
      </c>
      <c r="J70" s="19">
        <v>43251</v>
      </c>
      <c r="K70" s="19">
        <v>43251</v>
      </c>
      <c r="L70" s="11" t="s">
        <v>7000</v>
      </c>
      <c r="M70" s="92" t="e">
        <f>VLOOKUP(L70,'CIE-10 PARA RIPS'!A70:B12643,3,0)</f>
        <v>#REF!</v>
      </c>
    </row>
    <row r="71" spans="1:14" ht="12.75" customHeight="1" x14ac:dyDescent="0.25">
      <c r="A71" s="83">
        <v>64</v>
      </c>
      <c r="B71" s="60" t="s">
        <v>12628</v>
      </c>
      <c r="C71" s="16">
        <v>22512197</v>
      </c>
      <c r="D71" s="11"/>
      <c r="E71" s="9" t="s">
        <v>20</v>
      </c>
      <c r="F71" s="13">
        <v>9</v>
      </c>
      <c r="G71" s="9" t="s">
        <v>5</v>
      </c>
      <c r="H71" s="9" t="s">
        <v>21</v>
      </c>
      <c r="I71" s="5" t="s">
        <v>12618</v>
      </c>
      <c r="J71" s="19">
        <v>43252</v>
      </c>
      <c r="K71" s="17">
        <v>43260</v>
      </c>
      <c r="L71" s="11" t="s">
        <v>7000</v>
      </c>
      <c r="M71" s="92" t="e">
        <f>VLOOKUP(L71,'CIE-10 PARA RIPS'!A71:B12644,3,0)</f>
        <v>#REF!</v>
      </c>
    </row>
    <row r="72" spans="1:14" ht="12.75" customHeight="1" x14ac:dyDescent="0.25">
      <c r="A72" s="83">
        <v>65</v>
      </c>
      <c r="B72" s="60" t="s">
        <v>12628</v>
      </c>
      <c r="C72" s="16">
        <v>22512197</v>
      </c>
      <c r="D72" s="11"/>
      <c r="E72" s="9" t="s">
        <v>20</v>
      </c>
      <c r="F72" s="13">
        <v>10</v>
      </c>
      <c r="G72" s="9" t="s">
        <v>5</v>
      </c>
      <c r="H72" s="9" t="s">
        <v>21</v>
      </c>
      <c r="I72" s="5" t="s">
        <v>12618</v>
      </c>
      <c r="J72" s="19">
        <v>43261</v>
      </c>
      <c r="K72" s="19">
        <v>43270</v>
      </c>
      <c r="L72" s="11" t="s">
        <v>7000</v>
      </c>
      <c r="M72" s="92" t="e">
        <f>VLOOKUP(L72,'CIE-10 PARA RIPS'!A72:B12645,3,0)</f>
        <v>#REF!</v>
      </c>
    </row>
    <row r="73" spans="1:14" s="2" customFormat="1" ht="12.75" customHeight="1" x14ac:dyDescent="0.25">
      <c r="A73" s="83">
        <v>66</v>
      </c>
      <c r="B73" s="60" t="s">
        <v>12597</v>
      </c>
      <c r="C73" s="16">
        <v>1048209377</v>
      </c>
      <c r="D73" s="11"/>
      <c r="E73" s="9" t="s">
        <v>20</v>
      </c>
      <c r="F73" s="13">
        <v>2</v>
      </c>
      <c r="G73" s="9" t="s">
        <v>5</v>
      </c>
      <c r="H73" s="9" t="s">
        <v>21</v>
      </c>
      <c r="I73" s="5" t="s">
        <v>6</v>
      </c>
      <c r="J73" s="19">
        <v>43256</v>
      </c>
      <c r="K73" s="7">
        <v>43257</v>
      </c>
      <c r="L73" s="11" t="s">
        <v>8939</v>
      </c>
      <c r="M73" s="92" t="e">
        <f>VLOOKUP(L73,'CIE-10 PARA RIPS'!A73:B12646,3,0)</f>
        <v>#REF!</v>
      </c>
    </row>
    <row r="74" spans="1:14" s="2" customFormat="1" ht="12.75" customHeight="1" x14ac:dyDescent="0.25">
      <c r="A74" s="83">
        <v>67</v>
      </c>
      <c r="B74" s="60" t="s">
        <v>12597</v>
      </c>
      <c r="C74" s="16">
        <v>1048209377</v>
      </c>
      <c r="D74" s="11"/>
      <c r="E74" s="9" t="s">
        <v>20</v>
      </c>
      <c r="F74" s="13">
        <v>2</v>
      </c>
      <c r="G74" s="9" t="s">
        <v>5</v>
      </c>
      <c r="H74" s="9" t="s">
        <v>21</v>
      </c>
      <c r="I74" s="5" t="s">
        <v>6</v>
      </c>
      <c r="J74" s="19" t="s">
        <v>12629</v>
      </c>
      <c r="K74" s="7">
        <v>43259</v>
      </c>
      <c r="L74" s="11" t="s">
        <v>64</v>
      </c>
      <c r="M74" s="92" t="e">
        <f>VLOOKUP(L74,'CIE-10 PARA RIPS'!A74:B12647,3,0)</f>
        <v>#REF!</v>
      </c>
    </row>
    <row r="75" spans="1:14" s="2" customFormat="1" ht="15.75" customHeight="1" x14ac:dyDescent="0.25">
      <c r="A75" s="83">
        <v>68</v>
      </c>
      <c r="B75" s="60" t="s">
        <v>12597</v>
      </c>
      <c r="C75" s="16">
        <v>1048209377</v>
      </c>
      <c r="D75" s="11"/>
      <c r="E75" s="9" t="s">
        <v>20</v>
      </c>
      <c r="F75" s="13">
        <v>1</v>
      </c>
      <c r="G75" s="9" t="s">
        <v>5</v>
      </c>
      <c r="H75" s="9" t="s">
        <v>21</v>
      </c>
      <c r="I75" s="5" t="s">
        <v>6</v>
      </c>
      <c r="J75" s="19">
        <v>43349</v>
      </c>
      <c r="K75" s="19">
        <v>43349</v>
      </c>
      <c r="L75" s="11" t="s">
        <v>25704</v>
      </c>
      <c r="M75" s="92" t="e">
        <f>VLOOKUP(L75,'CIE-10 PARA RIPS'!A75:B12648,3,0)</f>
        <v>#REF!</v>
      </c>
      <c r="N75" s="90"/>
    </row>
    <row r="76" spans="1:14" x14ac:dyDescent="0.25">
      <c r="A76" s="83">
        <v>69</v>
      </c>
      <c r="B76" s="60" t="s">
        <v>12630</v>
      </c>
      <c r="C76" s="16">
        <v>22432851</v>
      </c>
      <c r="D76" s="11"/>
      <c r="E76" s="9" t="s">
        <v>20</v>
      </c>
      <c r="F76" s="13">
        <v>2</v>
      </c>
      <c r="G76" s="9" t="s">
        <v>5</v>
      </c>
      <c r="H76" s="9" t="s">
        <v>21</v>
      </c>
      <c r="I76" s="5" t="s">
        <v>12539</v>
      </c>
      <c r="J76" s="19">
        <v>43258</v>
      </c>
      <c r="K76" s="7">
        <v>43259</v>
      </c>
      <c r="L76" s="11" t="s">
        <v>8977</v>
      </c>
      <c r="M76" s="92" t="e">
        <f>VLOOKUP(L76,'CIE-10 PARA RIPS'!A76:B12649,3,0)</f>
        <v>#REF!</v>
      </c>
    </row>
    <row r="77" spans="1:14" x14ac:dyDescent="0.25">
      <c r="A77" s="83">
        <v>70</v>
      </c>
      <c r="B77" s="60" t="s">
        <v>12478</v>
      </c>
      <c r="C77" s="16">
        <v>72310167</v>
      </c>
      <c r="D77" s="11"/>
      <c r="E77" s="9" t="s">
        <v>20</v>
      </c>
      <c r="F77" s="13">
        <v>2</v>
      </c>
      <c r="G77" s="9" t="s">
        <v>5</v>
      </c>
      <c r="H77" s="9" t="s">
        <v>21</v>
      </c>
      <c r="I77" s="5" t="s">
        <v>85</v>
      </c>
      <c r="J77" s="19">
        <v>43258</v>
      </c>
      <c r="K77" s="7">
        <v>43259</v>
      </c>
      <c r="L77" s="11" t="s">
        <v>12631</v>
      </c>
      <c r="M77" s="92" t="e">
        <f>VLOOKUP(L77,'CIE-10 PARA RIPS'!A77:B12650,3,0)</f>
        <v>#N/A</v>
      </c>
    </row>
    <row r="78" spans="1:14" x14ac:dyDescent="0.25">
      <c r="A78" s="83">
        <v>71</v>
      </c>
      <c r="B78" s="60" t="s">
        <v>12520</v>
      </c>
      <c r="C78" s="16">
        <v>9221663</v>
      </c>
      <c r="D78" s="11"/>
      <c r="E78" s="9" t="s">
        <v>20</v>
      </c>
      <c r="F78" s="13">
        <v>1</v>
      </c>
      <c r="G78" s="9" t="s">
        <v>5</v>
      </c>
      <c r="H78" s="9" t="s">
        <v>21</v>
      </c>
      <c r="I78" s="5" t="s">
        <v>6</v>
      </c>
      <c r="J78" s="19">
        <v>43260</v>
      </c>
      <c r="K78" s="19">
        <v>43260</v>
      </c>
      <c r="L78" s="9" t="s">
        <v>8604</v>
      </c>
      <c r="M78" s="92" t="e">
        <f>VLOOKUP(L78,'CIE-10 PARA RIPS'!A78:B12651,3,0)</f>
        <v>#REF!</v>
      </c>
    </row>
    <row r="79" spans="1:14" x14ac:dyDescent="0.25">
      <c r="A79" s="83">
        <v>72</v>
      </c>
      <c r="B79" s="60" t="s">
        <v>12603</v>
      </c>
      <c r="C79" s="16">
        <v>1140868777</v>
      </c>
      <c r="D79" s="11"/>
      <c r="E79" s="9" t="s">
        <v>20</v>
      </c>
      <c r="F79" s="13">
        <v>2</v>
      </c>
      <c r="G79" s="9" t="s">
        <v>5</v>
      </c>
      <c r="H79" s="9" t="s">
        <v>21</v>
      </c>
      <c r="I79" s="5" t="s">
        <v>62</v>
      </c>
      <c r="J79" s="19">
        <v>43261</v>
      </c>
      <c r="K79" s="7">
        <v>43262</v>
      </c>
      <c r="L79" s="9" t="s">
        <v>73</v>
      </c>
      <c r="M79" s="92" t="e">
        <f>VLOOKUP(L79,'CIE-10 PARA RIPS'!A79:B12652,3,0)</f>
        <v>#REF!</v>
      </c>
    </row>
    <row r="80" spans="1:14" x14ac:dyDescent="0.25">
      <c r="A80" s="83">
        <v>73</v>
      </c>
      <c r="B80" s="60" t="s">
        <v>12632</v>
      </c>
      <c r="C80" s="16">
        <v>1140876691</v>
      </c>
      <c r="D80" s="11"/>
      <c r="E80" s="9" t="s">
        <v>20</v>
      </c>
      <c r="F80" s="13">
        <v>3</v>
      </c>
      <c r="G80" s="9" t="s">
        <v>5</v>
      </c>
      <c r="H80" s="9" t="s">
        <v>21</v>
      </c>
      <c r="I80" s="7" t="s">
        <v>12625</v>
      </c>
      <c r="J80" s="19">
        <v>43261</v>
      </c>
      <c r="K80" s="19">
        <v>43263</v>
      </c>
      <c r="L80" s="11" t="s">
        <v>49</v>
      </c>
      <c r="M80" s="92" t="e">
        <f>VLOOKUP(L80,'CIE-10 PARA RIPS'!A80:B12653,3,0)</f>
        <v>#REF!</v>
      </c>
    </row>
    <row r="81" spans="1:13" x14ac:dyDescent="0.25">
      <c r="A81" s="83">
        <v>74</v>
      </c>
      <c r="B81" s="60" t="s">
        <v>12603</v>
      </c>
      <c r="C81" s="16">
        <v>1140868777</v>
      </c>
      <c r="D81" s="11"/>
      <c r="E81" s="9" t="s">
        <v>20</v>
      </c>
      <c r="F81" s="13">
        <v>3</v>
      </c>
      <c r="G81" s="9" t="s">
        <v>5</v>
      </c>
      <c r="H81" s="9" t="s">
        <v>21</v>
      </c>
      <c r="I81" s="5" t="s">
        <v>62</v>
      </c>
      <c r="J81" s="19">
        <v>43264</v>
      </c>
      <c r="K81" s="7">
        <v>43266</v>
      </c>
      <c r="L81" s="11" t="s">
        <v>7682</v>
      </c>
      <c r="M81" s="92" t="e">
        <f>VLOOKUP(L81,'CIE-10 PARA RIPS'!A81:B12654,3,0)</f>
        <v>#REF!</v>
      </c>
    </row>
    <row r="82" spans="1:13" x14ac:dyDescent="0.25">
      <c r="A82" s="83">
        <v>75</v>
      </c>
      <c r="B82" s="60" t="s">
        <v>12633</v>
      </c>
      <c r="C82" s="16">
        <v>72210550</v>
      </c>
      <c r="D82" s="11"/>
      <c r="E82" s="11" t="s">
        <v>20</v>
      </c>
      <c r="F82" s="13">
        <v>2</v>
      </c>
      <c r="G82" s="9" t="s">
        <v>5</v>
      </c>
      <c r="H82" s="9" t="s">
        <v>21</v>
      </c>
      <c r="I82" s="5" t="s">
        <v>62</v>
      </c>
      <c r="J82" s="19">
        <v>43265</v>
      </c>
      <c r="K82" s="7">
        <v>43266</v>
      </c>
      <c r="L82" s="11" t="s">
        <v>8806</v>
      </c>
      <c r="M82" s="92" t="e">
        <f>VLOOKUP(L82,'CIE-10 PARA RIPS'!A82:B12655,3,0)</f>
        <v>#REF!</v>
      </c>
    </row>
    <row r="83" spans="1:13" s="2" customFormat="1" x14ac:dyDescent="0.25">
      <c r="A83" s="83">
        <v>76</v>
      </c>
      <c r="B83" s="60" t="s">
        <v>12634</v>
      </c>
      <c r="C83" s="16">
        <v>72314183</v>
      </c>
      <c r="D83" s="11"/>
      <c r="E83" s="11" t="s">
        <v>20</v>
      </c>
      <c r="F83" s="13">
        <v>2</v>
      </c>
      <c r="G83" s="9" t="s">
        <v>5</v>
      </c>
      <c r="H83" s="9" t="s">
        <v>21</v>
      </c>
      <c r="I83" s="5" t="s">
        <v>6</v>
      </c>
      <c r="J83" s="26">
        <v>43266</v>
      </c>
      <c r="K83" s="7">
        <v>43267</v>
      </c>
      <c r="L83" s="11" t="s">
        <v>8929</v>
      </c>
      <c r="M83" s="92" t="e">
        <f>VLOOKUP(L83,'CIE-10 PARA RIPS'!A83:B12656,3,0)</f>
        <v>#REF!</v>
      </c>
    </row>
    <row r="84" spans="1:13" s="2" customFormat="1" x14ac:dyDescent="0.25">
      <c r="A84" s="83">
        <v>77</v>
      </c>
      <c r="B84" s="60" t="s">
        <v>31</v>
      </c>
      <c r="C84" s="16">
        <v>92125996</v>
      </c>
      <c r="D84" s="11"/>
      <c r="E84" s="11" t="s">
        <v>20</v>
      </c>
      <c r="F84" s="13">
        <v>10</v>
      </c>
      <c r="G84" s="9" t="s">
        <v>5</v>
      </c>
      <c r="H84" s="9" t="s">
        <v>21</v>
      </c>
      <c r="I84" s="5" t="s">
        <v>6</v>
      </c>
      <c r="J84" s="26">
        <v>43266</v>
      </c>
      <c r="K84" s="26">
        <v>43275</v>
      </c>
      <c r="L84" s="11" t="s">
        <v>8979</v>
      </c>
      <c r="M84" s="92" t="e">
        <f>VLOOKUP(L84,'CIE-10 PARA RIPS'!A84:B12657,3,0)</f>
        <v>#REF!</v>
      </c>
    </row>
    <row r="85" spans="1:13" x14ac:dyDescent="0.25">
      <c r="A85" s="83">
        <v>78</v>
      </c>
      <c r="B85" s="60" t="s">
        <v>12635</v>
      </c>
      <c r="C85" s="23">
        <v>1044427057</v>
      </c>
      <c r="D85" s="11"/>
      <c r="E85" s="11" t="s">
        <v>12636</v>
      </c>
      <c r="F85" s="13">
        <v>8</v>
      </c>
      <c r="G85" s="9" t="s">
        <v>5</v>
      </c>
      <c r="H85" s="9" t="s">
        <v>21</v>
      </c>
      <c r="I85" s="5" t="s">
        <v>62</v>
      </c>
      <c r="J85" s="26">
        <v>43285</v>
      </c>
      <c r="K85" s="7">
        <v>43293</v>
      </c>
      <c r="L85" s="11" t="s">
        <v>81</v>
      </c>
      <c r="M85" s="92" t="e">
        <f>VLOOKUP(L85,'CIE-10 PARA RIPS'!A85:B12658,3,0)</f>
        <v>#REF!</v>
      </c>
    </row>
    <row r="86" spans="1:13" s="2" customFormat="1" x14ac:dyDescent="0.25">
      <c r="A86" s="83">
        <v>79</v>
      </c>
      <c r="B86" s="60" t="s">
        <v>12603</v>
      </c>
      <c r="C86" s="16">
        <v>1140868777</v>
      </c>
      <c r="D86" s="11"/>
      <c r="E86" s="11" t="s">
        <v>12636</v>
      </c>
      <c r="F86" s="13">
        <v>3</v>
      </c>
      <c r="G86" s="9" t="s">
        <v>5</v>
      </c>
      <c r="H86" s="9" t="s">
        <v>21</v>
      </c>
      <c r="I86" s="5" t="s">
        <v>62</v>
      </c>
      <c r="J86" s="26">
        <v>43297</v>
      </c>
      <c r="K86" s="7">
        <v>43299</v>
      </c>
      <c r="L86" s="11" t="s">
        <v>7682</v>
      </c>
      <c r="M86" s="92" t="e">
        <f>VLOOKUP(L86,'CIE-10 PARA RIPS'!A86:B12659,3,0)</f>
        <v>#REF!</v>
      </c>
    </row>
    <row r="87" spans="1:13" s="2" customFormat="1" x14ac:dyDescent="0.25">
      <c r="A87" s="83">
        <v>80</v>
      </c>
      <c r="B87" s="60" t="s">
        <v>12436</v>
      </c>
      <c r="C87" s="23">
        <v>72010807</v>
      </c>
      <c r="D87" s="11"/>
      <c r="E87" s="11" t="s">
        <v>12636</v>
      </c>
      <c r="F87" s="25">
        <v>15</v>
      </c>
      <c r="G87" s="9" t="s">
        <v>5</v>
      </c>
      <c r="H87" s="9" t="s">
        <v>21</v>
      </c>
      <c r="I87" s="5"/>
      <c r="J87" s="26">
        <v>43294</v>
      </c>
      <c r="K87" s="7">
        <v>43308</v>
      </c>
      <c r="L87" s="11" t="s">
        <v>73</v>
      </c>
      <c r="M87" s="92" t="e">
        <f>VLOOKUP(L87,'CIE-10 PARA RIPS'!A87:B12660,3,0)</f>
        <v>#REF!</v>
      </c>
    </row>
    <row r="88" spans="1:13" s="2" customFormat="1" x14ac:dyDescent="0.25">
      <c r="A88" s="83">
        <v>81</v>
      </c>
      <c r="B88" s="60" t="s">
        <v>109</v>
      </c>
      <c r="C88" s="23">
        <v>72122933</v>
      </c>
      <c r="D88" s="11"/>
      <c r="E88" s="11" t="s">
        <v>12636</v>
      </c>
      <c r="F88" s="13">
        <v>8</v>
      </c>
      <c r="G88" s="9" t="s">
        <v>5</v>
      </c>
      <c r="H88" s="9" t="s">
        <v>95</v>
      </c>
      <c r="I88" s="5" t="s">
        <v>96</v>
      </c>
      <c r="J88" s="26">
        <v>43301</v>
      </c>
      <c r="K88" s="7">
        <v>43308</v>
      </c>
      <c r="L88" s="11" t="s">
        <v>4940</v>
      </c>
      <c r="M88" s="92" t="e">
        <f>VLOOKUP(L88,'CIE-10 PARA RIPS'!A88:B12661,3,0)</f>
        <v>#REF!</v>
      </c>
    </row>
    <row r="89" spans="1:13" s="2" customFormat="1" x14ac:dyDescent="0.25">
      <c r="A89" s="83">
        <v>82</v>
      </c>
      <c r="B89" s="60" t="s">
        <v>12559</v>
      </c>
      <c r="C89" s="16">
        <v>1048204533</v>
      </c>
      <c r="D89" s="11"/>
      <c r="E89" s="11" t="s">
        <v>12636</v>
      </c>
      <c r="F89" s="13">
        <v>5</v>
      </c>
      <c r="G89" s="9" t="s">
        <v>5</v>
      </c>
      <c r="H89" s="9" t="s">
        <v>95</v>
      </c>
      <c r="I89" s="5" t="s">
        <v>96</v>
      </c>
      <c r="J89" s="26">
        <v>43301</v>
      </c>
      <c r="K89" s="7">
        <v>43305</v>
      </c>
      <c r="L89" s="11" t="s">
        <v>7825</v>
      </c>
      <c r="M89" s="92" t="e">
        <f>VLOOKUP(L89,'CIE-10 PARA RIPS'!A89:B12662,3,0)</f>
        <v>#REF!</v>
      </c>
    </row>
    <row r="90" spans="1:13" s="2" customFormat="1" x14ac:dyDescent="0.25">
      <c r="A90" s="83">
        <v>83</v>
      </c>
      <c r="B90" s="60" t="s">
        <v>12496</v>
      </c>
      <c r="C90" s="16">
        <v>1140853573</v>
      </c>
      <c r="D90" s="11"/>
      <c r="E90" s="11" t="s">
        <v>12636</v>
      </c>
      <c r="F90" s="13">
        <v>3</v>
      </c>
      <c r="G90" s="9" t="s">
        <v>5</v>
      </c>
      <c r="H90" s="9" t="s">
        <v>21</v>
      </c>
      <c r="I90" s="5"/>
      <c r="J90" s="26">
        <v>43302</v>
      </c>
      <c r="K90" s="7">
        <v>43304</v>
      </c>
      <c r="L90" s="11" t="s">
        <v>557</v>
      </c>
      <c r="M90" s="92" t="e">
        <f>VLOOKUP(L90,'CIE-10 PARA RIPS'!A90:B12663,3,0)</f>
        <v>#REF!</v>
      </c>
    </row>
    <row r="91" spans="1:13" s="2" customFormat="1" x14ac:dyDescent="0.25">
      <c r="A91" s="83">
        <v>84</v>
      </c>
      <c r="B91" s="60" t="s">
        <v>12608</v>
      </c>
      <c r="C91" s="16">
        <v>1044425654</v>
      </c>
      <c r="D91" s="11"/>
      <c r="E91" s="11" t="s">
        <v>12636</v>
      </c>
      <c r="F91" s="13">
        <v>2</v>
      </c>
      <c r="G91" s="9" t="s">
        <v>5</v>
      </c>
      <c r="H91" s="9" t="s">
        <v>21</v>
      </c>
      <c r="I91" s="5"/>
      <c r="J91" s="26">
        <v>43305</v>
      </c>
      <c r="K91" s="7">
        <v>43306</v>
      </c>
      <c r="L91" s="11" t="s">
        <v>67</v>
      </c>
      <c r="M91" s="92" t="e">
        <f>VLOOKUP(L91,'CIE-10 PARA RIPS'!A91:B12664,3,0)</f>
        <v>#REF!</v>
      </c>
    </row>
    <row r="92" spans="1:13" s="2" customFormat="1" x14ac:dyDescent="0.25">
      <c r="A92" s="83">
        <v>85</v>
      </c>
      <c r="B92" s="60" t="s">
        <v>12496</v>
      </c>
      <c r="C92" s="16">
        <v>1140853573</v>
      </c>
      <c r="D92" s="11"/>
      <c r="E92" s="11" t="s">
        <v>12636</v>
      </c>
      <c r="F92" s="13">
        <v>7</v>
      </c>
      <c r="G92" s="9" t="s">
        <v>5</v>
      </c>
      <c r="H92" s="9" t="s">
        <v>21</v>
      </c>
      <c r="I92" s="5"/>
      <c r="J92" s="26">
        <v>43306</v>
      </c>
      <c r="K92" s="7">
        <v>43312</v>
      </c>
      <c r="L92" s="11" t="s">
        <v>556</v>
      </c>
      <c r="M92" s="92" t="e">
        <f>VLOOKUP(L92,'CIE-10 PARA RIPS'!A92:B12665,3,0)</f>
        <v>#REF!</v>
      </c>
    </row>
    <row r="93" spans="1:13" ht="22.5" customHeight="1" x14ac:dyDescent="0.25">
      <c r="A93" s="83">
        <v>86</v>
      </c>
      <c r="B93" s="60" t="s">
        <v>12496</v>
      </c>
      <c r="C93" s="16">
        <v>1140853573</v>
      </c>
      <c r="D93" s="11"/>
      <c r="E93" s="11" t="s">
        <v>26</v>
      </c>
      <c r="F93" s="25">
        <v>8</v>
      </c>
      <c r="G93" s="9" t="s">
        <v>5</v>
      </c>
      <c r="H93" s="9" t="s">
        <v>21</v>
      </c>
      <c r="I93" s="5"/>
      <c r="J93" s="26">
        <v>43313</v>
      </c>
      <c r="K93" s="7">
        <v>43320</v>
      </c>
      <c r="L93" s="11" t="s">
        <v>556</v>
      </c>
      <c r="M93" s="92" t="e">
        <f>VLOOKUP(L93,'CIE-10 PARA RIPS'!A93:B12666,3,0)</f>
        <v>#REF!</v>
      </c>
    </row>
    <row r="94" spans="1:13" ht="15.75" x14ac:dyDescent="0.25">
      <c r="A94" s="83">
        <v>87</v>
      </c>
      <c r="B94" s="60" t="s">
        <v>31</v>
      </c>
      <c r="C94" s="33">
        <v>92125996</v>
      </c>
      <c r="D94" s="11"/>
      <c r="E94" s="11" t="s">
        <v>12636</v>
      </c>
      <c r="F94" s="13">
        <v>7</v>
      </c>
      <c r="G94" s="9" t="s">
        <v>5</v>
      </c>
      <c r="H94" s="9" t="s">
        <v>21</v>
      </c>
      <c r="I94" s="5"/>
      <c r="J94" s="26">
        <v>43306</v>
      </c>
      <c r="K94" s="7">
        <v>43312</v>
      </c>
      <c r="L94" s="11"/>
      <c r="M94" s="92" t="e">
        <f>VLOOKUP(L94,'CIE-10 PARA RIPS'!A94:B12667,3,0)</f>
        <v>#N/A</v>
      </c>
    </row>
    <row r="95" spans="1:13" ht="15.75" x14ac:dyDescent="0.25">
      <c r="A95" s="83">
        <v>88</v>
      </c>
      <c r="B95" s="60" t="s">
        <v>31</v>
      </c>
      <c r="C95" s="33">
        <v>92125996</v>
      </c>
      <c r="D95" s="11"/>
      <c r="E95" s="11" t="s">
        <v>26</v>
      </c>
      <c r="F95" s="13">
        <v>8</v>
      </c>
      <c r="G95" s="9" t="s">
        <v>5</v>
      </c>
      <c r="H95" s="9" t="s">
        <v>21</v>
      </c>
      <c r="I95" s="5"/>
      <c r="J95" s="26">
        <v>43313</v>
      </c>
      <c r="K95" s="7">
        <v>43320</v>
      </c>
      <c r="L95" s="11"/>
      <c r="M95" s="92" t="e">
        <f>VLOOKUP(L95,'CIE-10 PARA RIPS'!A95:B12668,3,0)</f>
        <v>#N/A</v>
      </c>
    </row>
    <row r="96" spans="1:13" s="2" customFormat="1" x14ac:dyDescent="0.25">
      <c r="A96" s="83">
        <v>89</v>
      </c>
      <c r="B96" s="60" t="s">
        <v>12603</v>
      </c>
      <c r="C96" s="23">
        <v>1140868777</v>
      </c>
      <c r="D96" s="11"/>
      <c r="E96" s="11" t="s">
        <v>12636</v>
      </c>
      <c r="F96" s="13">
        <v>3</v>
      </c>
      <c r="G96" s="9" t="s">
        <v>5</v>
      </c>
      <c r="H96" s="9" t="s">
        <v>21</v>
      </c>
      <c r="I96" s="5"/>
      <c r="J96" s="26">
        <v>43305</v>
      </c>
      <c r="K96" s="7">
        <v>43307</v>
      </c>
      <c r="L96" s="11" t="s">
        <v>7682</v>
      </c>
      <c r="M96" s="92" t="e">
        <f>VLOOKUP(L96,'CIE-10 PARA RIPS'!A96:B12669,3,0)</f>
        <v>#REF!</v>
      </c>
    </row>
    <row r="97" spans="1:13" s="2" customFormat="1" x14ac:dyDescent="0.25">
      <c r="A97" s="83">
        <v>90</v>
      </c>
      <c r="B97" s="60" t="s">
        <v>12637</v>
      </c>
      <c r="C97" s="23">
        <v>3731172</v>
      </c>
      <c r="D97" s="11"/>
      <c r="E97" s="11" t="s">
        <v>12636</v>
      </c>
      <c r="F97" s="13">
        <v>3</v>
      </c>
      <c r="G97" s="9" t="s">
        <v>5</v>
      </c>
      <c r="H97" s="9" t="s">
        <v>21</v>
      </c>
      <c r="I97" s="5"/>
      <c r="J97" s="26">
        <v>43306</v>
      </c>
      <c r="K97" s="7">
        <v>43308</v>
      </c>
      <c r="L97" s="11" t="s">
        <v>12160</v>
      </c>
      <c r="M97" s="92" t="e">
        <f>VLOOKUP(L97,'CIE-10 PARA RIPS'!A97:B12670,3,0)</f>
        <v>#REF!</v>
      </c>
    </row>
    <row r="98" spans="1:13" x14ac:dyDescent="0.25">
      <c r="A98" s="83">
        <v>91</v>
      </c>
      <c r="B98" s="60" t="s">
        <v>12637</v>
      </c>
      <c r="C98" s="23">
        <v>3731172</v>
      </c>
      <c r="D98" s="11"/>
      <c r="E98" s="11" t="s">
        <v>12636</v>
      </c>
      <c r="F98" s="13">
        <v>3</v>
      </c>
      <c r="G98" s="9" t="s">
        <v>5</v>
      </c>
      <c r="H98" s="9" t="s">
        <v>21</v>
      </c>
      <c r="I98" s="5"/>
      <c r="J98" s="26">
        <v>43309</v>
      </c>
      <c r="K98" s="7">
        <v>43311</v>
      </c>
      <c r="L98" s="11" t="s">
        <v>12160</v>
      </c>
      <c r="M98" s="92" t="e">
        <f>VLOOKUP(L98,'CIE-10 PARA RIPS'!A98:B12671,3,0)</f>
        <v>#REF!</v>
      </c>
    </row>
    <row r="99" spans="1:13" s="2" customFormat="1" x14ac:dyDescent="0.25">
      <c r="A99" s="83">
        <v>92</v>
      </c>
      <c r="B99" s="60" t="s">
        <v>12542</v>
      </c>
      <c r="C99" s="23">
        <v>72099290</v>
      </c>
      <c r="D99" s="11"/>
      <c r="E99" s="11" t="s">
        <v>26</v>
      </c>
      <c r="F99" s="13">
        <v>2</v>
      </c>
      <c r="G99" s="9" t="s">
        <v>5</v>
      </c>
      <c r="H99" s="9" t="s">
        <v>21</v>
      </c>
      <c r="I99" s="5" t="s">
        <v>12539</v>
      </c>
      <c r="J99" s="26">
        <v>43315</v>
      </c>
      <c r="K99" s="7">
        <v>43316</v>
      </c>
      <c r="L99" s="11" t="s">
        <v>7683</v>
      </c>
      <c r="M99" s="92" t="e">
        <f>VLOOKUP(L99,'CIE-10 PARA RIPS'!A99:B12672,3,0)</f>
        <v>#REF!</v>
      </c>
    </row>
    <row r="100" spans="1:13" s="2" customFormat="1" x14ac:dyDescent="0.25">
      <c r="A100" s="83">
        <v>93</v>
      </c>
      <c r="B100" s="60" t="s">
        <v>12447</v>
      </c>
      <c r="C100" s="23">
        <v>1044391062</v>
      </c>
      <c r="D100" s="11"/>
      <c r="E100" s="11" t="s">
        <v>12636</v>
      </c>
      <c r="F100" s="13">
        <v>24</v>
      </c>
      <c r="G100" s="13" t="s">
        <v>94</v>
      </c>
      <c r="H100" s="9" t="s">
        <v>95</v>
      </c>
      <c r="I100" s="5"/>
      <c r="J100" s="26">
        <v>43288</v>
      </c>
      <c r="K100" s="7">
        <v>43312</v>
      </c>
      <c r="L100" s="11" t="s">
        <v>4888</v>
      </c>
      <c r="M100" s="92" t="e">
        <f>VLOOKUP(L100,'CIE-10 PARA RIPS'!A100:B12673,3,0)</f>
        <v>#REF!</v>
      </c>
    </row>
    <row r="101" spans="1:13" s="2" customFormat="1" x14ac:dyDescent="0.25">
      <c r="A101" s="83">
        <v>94</v>
      </c>
      <c r="B101" s="60" t="s">
        <v>12447</v>
      </c>
      <c r="C101" s="23">
        <v>1044391062</v>
      </c>
      <c r="D101" s="11"/>
      <c r="E101" s="11" t="s">
        <v>26</v>
      </c>
      <c r="F101" s="13">
        <v>6</v>
      </c>
      <c r="G101" s="13" t="s">
        <v>94</v>
      </c>
      <c r="H101" s="9" t="s">
        <v>95</v>
      </c>
      <c r="I101" s="5"/>
      <c r="J101" s="29">
        <v>43313</v>
      </c>
      <c r="K101" s="7">
        <v>43319</v>
      </c>
      <c r="L101" s="11"/>
      <c r="M101" s="92" t="e">
        <f>VLOOKUP(L101,'CIE-10 PARA RIPS'!A101:B12674,3,0)</f>
        <v>#N/A</v>
      </c>
    </row>
    <row r="102" spans="1:13" s="10" customFormat="1" x14ac:dyDescent="0.25">
      <c r="A102" s="83">
        <v>95</v>
      </c>
      <c r="B102" s="60" t="s">
        <v>12641</v>
      </c>
      <c r="C102" s="23">
        <v>1044391599</v>
      </c>
      <c r="D102" s="11"/>
      <c r="E102" s="11" t="s">
        <v>26</v>
      </c>
      <c r="F102" s="13">
        <v>6</v>
      </c>
      <c r="G102" s="13" t="s">
        <v>94</v>
      </c>
      <c r="H102" s="9" t="s">
        <v>95</v>
      </c>
      <c r="I102" s="5"/>
      <c r="J102" s="26">
        <v>43330</v>
      </c>
      <c r="K102" s="7">
        <v>43335</v>
      </c>
      <c r="L102" s="11"/>
      <c r="M102" s="92" t="e">
        <f>VLOOKUP(L102,'CIE-10 PARA RIPS'!A102:B12675,3,0)</f>
        <v>#N/A</v>
      </c>
    </row>
    <row r="103" spans="1:13" s="2" customFormat="1" x14ac:dyDescent="0.25">
      <c r="A103" s="83">
        <v>96</v>
      </c>
      <c r="B103" s="60" t="s">
        <v>12633</v>
      </c>
      <c r="C103" s="23">
        <v>72210550</v>
      </c>
      <c r="D103" s="11"/>
      <c r="E103" s="11" t="s">
        <v>26</v>
      </c>
      <c r="F103" s="13">
        <v>15</v>
      </c>
      <c r="G103" s="9" t="s">
        <v>5</v>
      </c>
      <c r="H103" s="9" t="s">
        <v>21</v>
      </c>
      <c r="I103" s="5" t="s">
        <v>62</v>
      </c>
      <c r="J103" s="26">
        <v>43322</v>
      </c>
      <c r="K103" s="7">
        <v>43336</v>
      </c>
      <c r="L103" s="11" t="s">
        <v>8356</v>
      </c>
      <c r="M103" s="92" t="e">
        <f>VLOOKUP(L103,'CIE-10 PARA RIPS'!A103:B12676,3,0)</f>
        <v>#REF!</v>
      </c>
    </row>
    <row r="104" spans="1:13" x14ac:dyDescent="0.25">
      <c r="A104" s="83">
        <v>97</v>
      </c>
      <c r="B104" s="60" t="s">
        <v>12633</v>
      </c>
      <c r="C104" s="23">
        <v>72210550</v>
      </c>
      <c r="D104" s="11"/>
      <c r="E104" s="11" t="s">
        <v>26</v>
      </c>
      <c r="F104" s="13">
        <v>6</v>
      </c>
      <c r="G104" s="9" t="s">
        <v>5</v>
      </c>
      <c r="H104" s="9" t="s">
        <v>21</v>
      </c>
      <c r="I104" s="5" t="s">
        <v>62</v>
      </c>
      <c r="J104" s="26">
        <v>43337</v>
      </c>
      <c r="K104" s="7">
        <v>43343</v>
      </c>
      <c r="L104" s="11" t="s">
        <v>8356</v>
      </c>
      <c r="M104" s="92" t="e">
        <f>VLOOKUP(L104,'CIE-10 PARA RIPS'!A104:B12677,3,0)</f>
        <v>#REF!</v>
      </c>
    </row>
    <row r="105" spans="1:13" x14ac:dyDescent="0.25">
      <c r="A105" s="83">
        <v>98</v>
      </c>
      <c r="B105" s="60" t="s">
        <v>12633</v>
      </c>
      <c r="C105" s="23">
        <v>72210550</v>
      </c>
      <c r="D105" s="11"/>
      <c r="E105" s="11" t="s">
        <v>12435</v>
      </c>
      <c r="F105" s="13">
        <v>3</v>
      </c>
      <c r="G105" s="9" t="s">
        <v>5</v>
      </c>
      <c r="H105" s="9" t="s">
        <v>21</v>
      </c>
      <c r="I105" s="5" t="s">
        <v>62</v>
      </c>
      <c r="J105" s="26">
        <v>43344</v>
      </c>
      <c r="K105" s="7">
        <v>43345</v>
      </c>
      <c r="L105" s="11" t="s">
        <v>8356</v>
      </c>
      <c r="M105" s="92" t="e">
        <f>VLOOKUP(L105,'CIE-10 PARA RIPS'!A105:B12678,3,0)</f>
        <v>#REF!</v>
      </c>
    </row>
    <row r="106" spans="1:13" s="10" customFormat="1" x14ac:dyDescent="0.25">
      <c r="A106" s="83">
        <v>99</v>
      </c>
      <c r="B106" s="60" t="s">
        <v>12642</v>
      </c>
      <c r="C106" s="23">
        <v>22584921</v>
      </c>
      <c r="D106" s="11"/>
      <c r="E106" s="11" t="s">
        <v>26</v>
      </c>
      <c r="F106" s="13">
        <v>3</v>
      </c>
      <c r="G106" s="9" t="s">
        <v>5</v>
      </c>
      <c r="H106" s="9" t="s">
        <v>21</v>
      </c>
      <c r="I106" s="5" t="s">
        <v>62</v>
      </c>
      <c r="J106" s="26">
        <v>43336</v>
      </c>
      <c r="K106" s="7">
        <v>43338</v>
      </c>
      <c r="L106" s="11"/>
      <c r="M106" s="92" t="e">
        <f>VLOOKUP(L106,'CIE-10 PARA RIPS'!A106:B12679,3,0)</f>
        <v>#N/A</v>
      </c>
    </row>
    <row r="107" spans="1:13" s="2" customFormat="1" x14ac:dyDescent="0.25">
      <c r="A107" s="83">
        <v>100</v>
      </c>
      <c r="B107" s="60" t="s">
        <v>12613</v>
      </c>
      <c r="C107" s="16">
        <v>1044422931</v>
      </c>
      <c r="D107" s="11"/>
      <c r="E107" s="11" t="s">
        <v>26</v>
      </c>
      <c r="F107" s="13">
        <v>1</v>
      </c>
      <c r="G107" s="9" t="s">
        <v>5</v>
      </c>
      <c r="H107" s="9" t="s">
        <v>21</v>
      </c>
      <c r="I107" s="5" t="s">
        <v>12618</v>
      </c>
      <c r="J107" s="26">
        <v>43342</v>
      </c>
      <c r="K107" s="26">
        <v>43342</v>
      </c>
      <c r="L107" s="11"/>
      <c r="M107" s="92" t="e">
        <f>VLOOKUP(L107,'CIE-10 PARA RIPS'!A107:B12680,3,0)</f>
        <v>#N/A</v>
      </c>
    </row>
    <row r="108" spans="1:13" x14ac:dyDescent="0.25">
      <c r="A108" s="83">
        <v>101</v>
      </c>
      <c r="B108" s="60" t="s">
        <v>25</v>
      </c>
      <c r="C108" s="23">
        <v>32649558</v>
      </c>
      <c r="D108" s="11"/>
      <c r="E108" s="11" t="s">
        <v>26</v>
      </c>
      <c r="F108" s="13">
        <v>1</v>
      </c>
      <c r="G108" s="9" t="s">
        <v>5</v>
      </c>
      <c r="H108" s="9" t="s">
        <v>21</v>
      </c>
      <c r="I108" s="5"/>
      <c r="J108" s="26">
        <v>43341</v>
      </c>
      <c r="K108" s="26">
        <v>43341</v>
      </c>
      <c r="L108" s="11"/>
      <c r="M108" s="92" t="e">
        <f>VLOOKUP(L108,'CIE-10 PARA RIPS'!A108:B12681,3,0)</f>
        <v>#N/A</v>
      </c>
    </row>
    <row r="109" spans="1:13" x14ac:dyDescent="0.25">
      <c r="A109" s="83">
        <v>102</v>
      </c>
      <c r="B109" s="60" t="s">
        <v>12474</v>
      </c>
      <c r="C109" s="23">
        <v>8801424</v>
      </c>
      <c r="D109" s="11"/>
      <c r="E109" s="11" t="s">
        <v>26</v>
      </c>
      <c r="F109" s="13">
        <v>1</v>
      </c>
      <c r="G109" s="9" t="s">
        <v>5</v>
      </c>
      <c r="H109" s="9" t="s">
        <v>21</v>
      </c>
      <c r="I109" s="5" t="s">
        <v>62</v>
      </c>
      <c r="J109" s="26">
        <v>43337</v>
      </c>
      <c r="K109" s="26">
        <v>43337</v>
      </c>
      <c r="L109" s="11" t="s">
        <v>7682</v>
      </c>
      <c r="M109" s="92" t="e">
        <f>VLOOKUP(L109,'CIE-10 PARA RIPS'!A109:B12682,3,0)</f>
        <v>#REF!</v>
      </c>
    </row>
    <row r="110" spans="1:13" s="2" customFormat="1" x14ac:dyDescent="0.25">
      <c r="A110" s="83">
        <v>103</v>
      </c>
      <c r="B110" s="60" t="s">
        <v>12491</v>
      </c>
      <c r="C110" s="23">
        <v>1140841070</v>
      </c>
      <c r="D110" s="11"/>
      <c r="E110" s="11" t="s">
        <v>26</v>
      </c>
      <c r="F110" s="13">
        <v>1</v>
      </c>
      <c r="G110" s="9" t="s">
        <v>5</v>
      </c>
      <c r="H110" s="9" t="s">
        <v>21</v>
      </c>
      <c r="I110" s="5" t="s">
        <v>62</v>
      </c>
      <c r="J110" s="26">
        <v>43336</v>
      </c>
      <c r="K110" s="26">
        <v>43336</v>
      </c>
      <c r="L110" s="11" t="s">
        <v>4753</v>
      </c>
      <c r="M110" s="92" t="e">
        <f>VLOOKUP(L110,'CIE-10 PARA RIPS'!A110:B12683,3,0)</f>
        <v>#REF!</v>
      </c>
    </row>
    <row r="111" spans="1:13" x14ac:dyDescent="0.25">
      <c r="A111" s="83">
        <v>104</v>
      </c>
      <c r="B111" s="60" t="s">
        <v>83</v>
      </c>
      <c r="C111" s="23">
        <v>22512113</v>
      </c>
      <c r="D111" s="11"/>
      <c r="E111" s="11" t="s">
        <v>26</v>
      </c>
      <c r="F111" s="13">
        <v>2</v>
      </c>
      <c r="G111" s="9" t="s">
        <v>5</v>
      </c>
      <c r="H111" s="9" t="s">
        <v>21</v>
      </c>
      <c r="I111" s="5"/>
      <c r="J111" s="26">
        <v>43314</v>
      </c>
      <c r="K111" s="7">
        <v>43315</v>
      </c>
      <c r="L111" s="11"/>
      <c r="M111" s="92" t="e">
        <f>VLOOKUP(L111,'CIE-10 PARA RIPS'!A111:B12684,3,0)</f>
        <v>#N/A</v>
      </c>
    </row>
    <row r="112" spans="1:13" x14ac:dyDescent="0.25">
      <c r="A112" s="83">
        <v>105</v>
      </c>
      <c r="B112" s="60" t="s">
        <v>12643</v>
      </c>
      <c r="C112" s="23"/>
      <c r="D112" s="11"/>
      <c r="E112" s="11" t="s">
        <v>26</v>
      </c>
      <c r="F112" s="13">
        <v>1</v>
      </c>
      <c r="G112" s="9" t="s">
        <v>5</v>
      </c>
      <c r="H112" s="9" t="s">
        <v>21</v>
      </c>
      <c r="I112" s="5"/>
      <c r="J112" s="26">
        <v>43323</v>
      </c>
      <c r="K112" s="26">
        <v>43323</v>
      </c>
      <c r="L112" s="11"/>
      <c r="M112" s="92" t="e">
        <f>VLOOKUP(L112,'CIE-10 PARA RIPS'!A112:B12685,3,0)</f>
        <v>#N/A</v>
      </c>
    </row>
    <row r="113" spans="1:13" x14ac:dyDescent="0.25">
      <c r="A113" s="83">
        <v>106</v>
      </c>
      <c r="B113" s="60" t="s">
        <v>12617</v>
      </c>
      <c r="C113" s="23">
        <v>8699499</v>
      </c>
      <c r="D113" s="11"/>
      <c r="E113" s="11" t="s">
        <v>20</v>
      </c>
      <c r="F113" s="13">
        <v>2</v>
      </c>
      <c r="G113" s="9" t="s">
        <v>5</v>
      </c>
      <c r="H113" s="9" t="s">
        <v>21</v>
      </c>
      <c r="I113" s="5" t="s">
        <v>12539</v>
      </c>
      <c r="J113" s="26">
        <v>43272</v>
      </c>
      <c r="K113" s="7">
        <v>43273</v>
      </c>
      <c r="L113" s="11" t="s">
        <v>64</v>
      </c>
      <c r="M113" s="92" t="e">
        <f>VLOOKUP(L113,'CIE-10 PARA RIPS'!A113:B12686,3,0)</f>
        <v>#REF!</v>
      </c>
    </row>
    <row r="114" spans="1:13" x14ac:dyDescent="0.25">
      <c r="A114" s="83">
        <v>107</v>
      </c>
      <c r="B114" s="60" t="s">
        <v>12644</v>
      </c>
      <c r="C114" s="23">
        <v>72273863</v>
      </c>
      <c r="D114" s="11"/>
      <c r="E114" s="11" t="s">
        <v>12636</v>
      </c>
      <c r="F114" s="13">
        <v>2</v>
      </c>
      <c r="G114" s="9" t="s">
        <v>5</v>
      </c>
      <c r="H114" s="9" t="s">
        <v>21</v>
      </c>
      <c r="I114" s="5"/>
      <c r="J114" s="26">
        <v>43283</v>
      </c>
      <c r="K114" s="7">
        <v>43284</v>
      </c>
      <c r="L114" s="11" t="s">
        <v>8483</v>
      </c>
      <c r="M114" s="92" t="e">
        <f>VLOOKUP(L114,'CIE-10 PARA RIPS'!A114:B12687,3,0)</f>
        <v>#REF!</v>
      </c>
    </row>
    <row r="115" spans="1:13" s="2" customFormat="1" x14ac:dyDescent="0.25">
      <c r="A115" s="83">
        <v>108</v>
      </c>
      <c r="B115" s="60" t="s">
        <v>12603</v>
      </c>
      <c r="C115" s="23">
        <v>1140868777</v>
      </c>
      <c r="D115" s="11"/>
      <c r="E115" s="11" t="s">
        <v>12636</v>
      </c>
      <c r="F115" s="13">
        <v>2</v>
      </c>
      <c r="G115" s="9" t="s">
        <v>5</v>
      </c>
      <c r="H115" s="9" t="s">
        <v>21</v>
      </c>
      <c r="I115" s="5" t="s">
        <v>62</v>
      </c>
      <c r="J115" s="26">
        <v>43287</v>
      </c>
      <c r="K115" s="26">
        <v>43288</v>
      </c>
      <c r="L115" s="11"/>
      <c r="M115" s="92" t="e">
        <f>VLOOKUP(L115,'CIE-10 PARA RIPS'!A115:B12688,3,0)</f>
        <v>#N/A</v>
      </c>
    </row>
    <row r="116" spans="1:13" s="2" customFormat="1" x14ac:dyDescent="0.25">
      <c r="A116" s="83">
        <v>109</v>
      </c>
      <c r="B116" s="60" t="s">
        <v>12467</v>
      </c>
      <c r="C116" s="23">
        <v>1129564190</v>
      </c>
      <c r="D116" s="11"/>
      <c r="E116" s="11" t="s">
        <v>12636</v>
      </c>
      <c r="F116" s="25">
        <v>1</v>
      </c>
      <c r="G116" s="9" t="s">
        <v>5</v>
      </c>
      <c r="H116" s="9" t="s">
        <v>21</v>
      </c>
      <c r="I116" s="5"/>
      <c r="J116" s="26">
        <v>43287</v>
      </c>
      <c r="K116" s="26">
        <v>43287</v>
      </c>
      <c r="L116" s="11" t="s">
        <v>8925</v>
      </c>
      <c r="M116" s="92" t="e">
        <f>VLOOKUP(L116,'CIE-10 PARA RIPS'!A116:B12689,3,0)</f>
        <v>#REF!</v>
      </c>
    </row>
    <row r="117" spans="1:13" s="2" customFormat="1" x14ac:dyDescent="0.25">
      <c r="A117" s="83">
        <v>110</v>
      </c>
      <c r="B117" s="60" t="s">
        <v>12603</v>
      </c>
      <c r="C117" s="23">
        <v>1140868777</v>
      </c>
      <c r="D117" s="11"/>
      <c r="E117" s="11" t="s">
        <v>12636</v>
      </c>
      <c r="F117" s="25">
        <v>1</v>
      </c>
      <c r="G117" s="9" t="s">
        <v>5</v>
      </c>
      <c r="H117" s="9" t="s">
        <v>21</v>
      </c>
      <c r="I117" s="5" t="s">
        <v>62</v>
      </c>
      <c r="J117" s="26">
        <v>43286</v>
      </c>
      <c r="K117" s="26">
        <v>43286</v>
      </c>
      <c r="L117" s="11" t="s">
        <v>75</v>
      </c>
      <c r="M117" s="92" t="e">
        <f>VLOOKUP(L117,'CIE-10 PARA RIPS'!A117:B12690,3,0)</f>
        <v>#REF!</v>
      </c>
    </row>
    <row r="118" spans="1:13" x14ac:dyDescent="0.25">
      <c r="A118" s="83">
        <v>111</v>
      </c>
      <c r="B118" s="60" t="s">
        <v>12491</v>
      </c>
      <c r="C118" s="23">
        <v>1140841070</v>
      </c>
      <c r="D118" s="11"/>
      <c r="E118" s="11" t="s">
        <v>12636</v>
      </c>
      <c r="F118" s="25">
        <v>1</v>
      </c>
      <c r="G118" s="9" t="s">
        <v>5</v>
      </c>
      <c r="H118" s="9" t="s">
        <v>21</v>
      </c>
      <c r="I118" s="5" t="s">
        <v>62</v>
      </c>
      <c r="J118" s="29">
        <v>43284</v>
      </c>
      <c r="K118" s="29">
        <v>43284</v>
      </c>
      <c r="L118" s="11" t="s">
        <v>8483</v>
      </c>
      <c r="M118" s="92" t="e">
        <f>VLOOKUP(L118,'CIE-10 PARA RIPS'!A118:B12691,3,0)</f>
        <v>#REF!</v>
      </c>
    </row>
    <row r="119" spans="1:13" x14ac:dyDescent="0.25">
      <c r="A119" s="83">
        <v>112</v>
      </c>
      <c r="B119" s="60" t="s">
        <v>12645</v>
      </c>
      <c r="C119" s="23">
        <v>1042457637</v>
      </c>
      <c r="D119" s="11"/>
      <c r="E119" s="11" t="s">
        <v>12636</v>
      </c>
      <c r="F119" s="25">
        <v>1</v>
      </c>
      <c r="G119" s="9" t="s">
        <v>5</v>
      </c>
      <c r="H119" s="9" t="s">
        <v>21</v>
      </c>
      <c r="I119" s="5" t="s">
        <v>62</v>
      </c>
      <c r="J119" s="7">
        <v>43295</v>
      </c>
      <c r="K119" s="7">
        <v>43295</v>
      </c>
      <c r="L119" s="11" t="s">
        <v>11923</v>
      </c>
      <c r="M119" s="92" t="e">
        <f>VLOOKUP(L119,'CIE-10 PARA RIPS'!A119:B12692,3,0)</f>
        <v>#REF!</v>
      </c>
    </row>
    <row r="120" spans="1:13" s="2" customFormat="1" x14ac:dyDescent="0.25">
      <c r="A120" s="83">
        <v>113</v>
      </c>
      <c r="B120" s="60" t="s">
        <v>12603</v>
      </c>
      <c r="C120" s="23">
        <v>1140868777</v>
      </c>
      <c r="D120" s="11"/>
      <c r="E120" s="11" t="s">
        <v>12636</v>
      </c>
      <c r="F120" s="25">
        <v>1</v>
      </c>
      <c r="G120" s="9" t="s">
        <v>5</v>
      </c>
      <c r="H120" s="9" t="s">
        <v>21</v>
      </c>
      <c r="I120" s="5" t="s">
        <v>62</v>
      </c>
      <c r="J120" s="7">
        <v>43295</v>
      </c>
      <c r="K120" s="7">
        <v>43296</v>
      </c>
      <c r="L120" s="11" t="s">
        <v>75</v>
      </c>
      <c r="M120" s="92" t="e">
        <f>VLOOKUP(L120,'CIE-10 PARA RIPS'!A120:B12693,3,0)</f>
        <v>#REF!</v>
      </c>
    </row>
    <row r="121" spans="1:13" s="2" customFormat="1" x14ac:dyDescent="0.25">
      <c r="A121" s="83">
        <v>114</v>
      </c>
      <c r="B121" s="60" t="s">
        <v>12491</v>
      </c>
      <c r="C121" s="23">
        <v>1140841070</v>
      </c>
      <c r="D121" s="11"/>
      <c r="E121" s="11" t="s">
        <v>36</v>
      </c>
      <c r="F121" s="25">
        <v>1</v>
      </c>
      <c r="G121" s="9" t="s">
        <v>5</v>
      </c>
      <c r="H121" s="9" t="s">
        <v>21</v>
      </c>
      <c r="I121" s="5" t="s">
        <v>62</v>
      </c>
      <c r="J121" s="26">
        <v>43223</v>
      </c>
      <c r="K121" s="26">
        <v>43223</v>
      </c>
      <c r="L121" s="11" t="s">
        <v>8926</v>
      </c>
      <c r="M121" s="92" t="e">
        <f>VLOOKUP(L121,'CIE-10 PARA RIPS'!A121:B12694,3,0)</f>
        <v>#REF!</v>
      </c>
    </row>
    <row r="122" spans="1:13" x14ac:dyDescent="0.25">
      <c r="A122" s="83">
        <v>115</v>
      </c>
      <c r="B122" s="60" t="s">
        <v>12496</v>
      </c>
      <c r="C122" s="23">
        <v>1140853573</v>
      </c>
      <c r="D122" s="11"/>
      <c r="E122" s="11" t="s">
        <v>36</v>
      </c>
      <c r="F122" s="13">
        <v>2</v>
      </c>
      <c r="G122" s="9" t="s">
        <v>5</v>
      </c>
      <c r="H122" s="9" t="s">
        <v>21</v>
      </c>
      <c r="I122" s="5" t="s">
        <v>85</v>
      </c>
      <c r="J122" s="26">
        <v>43230</v>
      </c>
      <c r="K122" s="7">
        <v>43231</v>
      </c>
      <c r="L122" s="11" t="s">
        <v>7682</v>
      </c>
      <c r="M122" s="92" t="e">
        <f>VLOOKUP(L122,'CIE-10 PARA RIPS'!A122:B12695,3,0)</f>
        <v>#REF!</v>
      </c>
    </row>
    <row r="123" spans="1:13" s="2" customFormat="1" x14ac:dyDescent="0.25">
      <c r="A123" s="83">
        <v>116</v>
      </c>
      <c r="B123" s="60" t="s">
        <v>12581</v>
      </c>
      <c r="C123" s="23">
        <v>1100395036</v>
      </c>
      <c r="D123" s="11"/>
      <c r="E123" s="11" t="s">
        <v>36</v>
      </c>
      <c r="F123" s="13">
        <v>2</v>
      </c>
      <c r="G123" s="9" t="s">
        <v>5</v>
      </c>
      <c r="H123" s="9" t="s">
        <v>21</v>
      </c>
      <c r="I123" s="5" t="s">
        <v>12458</v>
      </c>
      <c r="J123" s="26">
        <v>43223</v>
      </c>
      <c r="K123" s="7">
        <v>43224</v>
      </c>
      <c r="L123" s="11" t="s">
        <v>8311</v>
      </c>
      <c r="M123" s="92" t="e">
        <f>VLOOKUP(L123,'CIE-10 PARA RIPS'!A123:B12696,3,0)</f>
        <v>#REF!</v>
      </c>
    </row>
    <row r="124" spans="1:13" ht="16.5" customHeight="1" x14ac:dyDescent="0.25">
      <c r="A124" s="83">
        <v>117</v>
      </c>
      <c r="B124" s="60" t="s">
        <v>12646</v>
      </c>
      <c r="C124" s="23">
        <v>72308598</v>
      </c>
      <c r="D124" s="11"/>
      <c r="E124" s="11" t="s">
        <v>12435</v>
      </c>
      <c r="F124" s="25">
        <v>2</v>
      </c>
      <c r="G124" s="9" t="s">
        <v>5</v>
      </c>
      <c r="H124" s="9" t="s">
        <v>21</v>
      </c>
      <c r="I124" s="5"/>
      <c r="J124" s="26">
        <v>43358</v>
      </c>
      <c r="K124" s="7">
        <v>43359</v>
      </c>
      <c r="L124" s="11"/>
      <c r="M124" s="92" t="e">
        <f>VLOOKUP(L124,'CIE-10 PARA RIPS'!A124:B12697,3,0)</f>
        <v>#N/A</v>
      </c>
    </row>
    <row r="125" spans="1:13" x14ac:dyDescent="0.25">
      <c r="A125" s="83">
        <v>118</v>
      </c>
      <c r="B125" s="60" t="s">
        <v>25</v>
      </c>
      <c r="C125" s="23">
        <v>32649558</v>
      </c>
      <c r="D125" s="11"/>
      <c r="E125" s="11" t="s">
        <v>12435</v>
      </c>
      <c r="F125" s="25">
        <v>1</v>
      </c>
      <c r="G125" s="9" t="s">
        <v>5</v>
      </c>
      <c r="H125" s="9" t="s">
        <v>21</v>
      </c>
      <c r="I125" s="5" t="s">
        <v>6</v>
      </c>
      <c r="J125" s="26">
        <v>43357</v>
      </c>
      <c r="K125" s="26">
        <v>43357</v>
      </c>
      <c r="L125" s="11"/>
      <c r="M125" s="92" t="e">
        <f>VLOOKUP(L125,'CIE-10 PARA RIPS'!A125:B12698,3,0)</f>
        <v>#N/A</v>
      </c>
    </row>
    <row r="126" spans="1:13" x14ac:dyDescent="0.25">
      <c r="A126" s="83">
        <v>119</v>
      </c>
      <c r="B126" s="59" t="s">
        <v>12647</v>
      </c>
      <c r="C126" s="23">
        <v>1048209377</v>
      </c>
      <c r="D126" s="24"/>
      <c r="E126" s="11" t="s">
        <v>12435</v>
      </c>
      <c r="F126" s="25">
        <v>2</v>
      </c>
      <c r="G126" s="9" t="s">
        <v>5</v>
      </c>
      <c r="H126" s="9" t="s">
        <v>21</v>
      </c>
      <c r="I126" s="5"/>
      <c r="J126" s="26">
        <v>43356</v>
      </c>
      <c r="K126" s="7">
        <v>43357</v>
      </c>
      <c r="L126" s="24"/>
      <c r="M126" s="92" t="e">
        <f>VLOOKUP(L126,'CIE-10 PARA RIPS'!A126:B12699,3,0)</f>
        <v>#N/A</v>
      </c>
    </row>
    <row r="127" spans="1:13" x14ac:dyDescent="0.25">
      <c r="A127" s="83">
        <v>120</v>
      </c>
      <c r="B127" s="59" t="s">
        <v>12648</v>
      </c>
      <c r="C127" s="23">
        <v>1044390192</v>
      </c>
      <c r="D127" s="24"/>
      <c r="E127" s="11" t="s">
        <v>12435</v>
      </c>
      <c r="F127" s="25">
        <v>2</v>
      </c>
      <c r="G127" s="9" t="s">
        <v>5</v>
      </c>
      <c r="H127" s="9" t="s">
        <v>21</v>
      </c>
      <c r="I127" s="5"/>
      <c r="J127" s="26">
        <v>43355</v>
      </c>
      <c r="K127" s="7">
        <v>43356</v>
      </c>
      <c r="L127" s="24"/>
      <c r="M127" s="92" t="e">
        <f>VLOOKUP(L127,'CIE-10 PARA RIPS'!A127:B12700,3,0)</f>
        <v>#N/A</v>
      </c>
    </row>
    <row r="128" spans="1:13" x14ac:dyDescent="0.25">
      <c r="A128" s="83">
        <v>121</v>
      </c>
      <c r="B128" s="59" t="s">
        <v>12450</v>
      </c>
      <c r="C128" s="23">
        <v>1048290598</v>
      </c>
      <c r="D128" s="24"/>
      <c r="E128" s="11" t="s">
        <v>12435</v>
      </c>
      <c r="F128" s="25">
        <v>2</v>
      </c>
      <c r="G128" s="9" t="s">
        <v>5</v>
      </c>
      <c r="H128" s="9" t="s">
        <v>21</v>
      </c>
      <c r="I128" s="5" t="s">
        <v>85</v>
      </c>
      <c r="J128" s="26">
        <v>43355</v>
      </c>
      <c r="K128" s="7">
        <v>43356</v>
      </c>
      <c r="L128" s="24"/>
      <c r="M128" s="92" t="e">
        <f>VLOOKUP(L128,'CIE-10 PARA RIPS'!A128:B12701,3,0)</f>
        <v>#N/A</v>
      </c>
    </row>
    <row r="129" spans="1:13" x14ac:dyDescent="0.25">
      <c r="A129" s="83">
        <v>122</v>
      </c>
      <c r="B129" s="59" t="s">
        <v>12649</v>
      </c>
      <c r="C129" s="23">
        <v>1002228922</v>
      </c>
      <c r="D129" s="24"/>
      <c r="E129" s="11" t="s">
        <v>12435</v>
      </c>
      <c r="F129" s="25">
        <v>3</v>
      </c>
      <c r="G129" s="9" t="s">
        <v>5</v>
      </c>
      <c r="H129" s="9" t="s">
        <v>21</v>
      </c>
      <c r="I129" s="5" t="s">
        <v>12531</v>
      </c>
      <c r="J129" s="19">
        <v>43344</v>
      </c>
      <c r="K129" s="19">
        <v>43346</v>
      </c>
      <c r="L129" s="24"/>
      <c r="M129" s="92" t="e">
        <f>VLOOKUP(L129,'CIE-10 PARA RIPS'!A129:B12702,3,0)</f>
        <v>#N/A</v>
      </c>
    </row>
    <row r="130" spans="1:13" x14ac:dyDescent="0.25">
      <c r="A130" s="83">
        <v>123</v>
      </c>
      <c r="B130" s="59" t="s">
        <v>66</v>
      </c>
      <c r="C130" s="23">
        <v>1129576507</v>
      </c>
      <c r="D130" s="24"/>
      <c r="E130" s="11" t="s">
        <v>12435</v>
      </c>
      <c r="F130" s="25">
        <v>3</v>
      </c>
      <c r="G130" s="9" t="s">
        <v>5</v>
      </c>
      <c r="H130" s="9" t="s">
        <v>21</v>
      </c>
      <c r="I130" s="5" t="s">
        <v>62</v>
      </c>
      <c r="J130" s="19">
        <v>43346</v>
      </c>
      <c r="K130" s="19">
        <v>43348</v>
      </c>
      <c r="L130" s="24"/>
      <c r="M130" s="92" t="e">
        <f>VLOOKUP(L130,'CIE-10 PARA RIPS'!A130:B12703,3,0)</f>
        <v>#N/A</v>
      </c>
    </row>
    <row r="131" spans="1:13" x14ac:dyDescent="0.25">
      <c r="A131" s="83">
        <v>124</v>
      </c>
      <c r="B131" s="59" t="s">
        <v>12650</v>
      </c>
      <c r="C131" s="23">
        <v>72122335</v>
      </c>
      <c r="D131" s="24"/>
      <c r="E131" s="11" t="s">
        <v>12435</v>
      </c>
      <c r="F131" s="25">
        <v>3</v>
      </c>
      <c r="G131" s="9" t="s">
        <v>5</v>
      </c>
      <c r="H131" s="9" t="s">
        <v>21</v>
      </c>
      <c r="I131" s="11" t="s">
        <v>12705</v>
      </c>
      <c r="J131" s="19">
        <v>43345</v>
      </c>
      <c r="K131" s="19">
        <v>43353</v>
      </c>
      <c r="L131" s="24"/>
      <c r="M131" s="92" t="e">
        <f>VLOOKUP(L131,'CIE-10 PARA RIPS'!A131:B12704,3,0)</f>
        <v>#N/A</v>
      </c>
    </row>
    <row r="132" spans="1:13" x14ac:dyDescent="0.25">
      <c r="A132" s="83">
        <v>125</v>
      </c>
      <c r="B132" s="59" t="s">
        <v>31</v>
      </c>
      <c r="C132" s="23">
        <v>92125996</v>
      </c>
      <c r="D132" s="24"/>
      <c r="E132" s="24" t="s">
        <v>26</v>
      </c>
      <c r="F132" s="13">
        <v>9</v>
      </c>
      <c r="G132" s="9" t="s">
        <v>5</v>
      </c>
      <c r="H132" s="9" t="s">
        <v>21</v>
      </c>
      <c r="I132" s="11"/>
      <c r="J132" s="19">
        <v>43335</v>
      </c>
      <c r="K132" s="19">
        <v>43343</v>
      </c>
      <c r="L132" s="24"/>
      <c r="M132" s="92" t="e">
        <f>VLOOKUP(L132,'CIE-10 PARA RIPS'!A132:B12705,3,0)</f>
        <v>#N/A</v>
      </c>
    </row>
    <row r="133" spans="1:13" x14ac:dyDescent="0.25">
      <c r="A133" s="83">
        <v>126</v>
      </c>
      <c r="B133" s="59" t="s">
        <v>31</v>
      </c>
      <c r="C133" s="23">
        <v>92125996</v>
      </c>
      <c r="D133" s="24"/>
      <c r="E133" s="24" t="s">
        <v>12435</v>
      </c>
      <c r="F133" s="13">
        <v>9</v>
      </c>
      <c r="G133" s="9" t="s">
        <v>5</v>
      </c>
      <c r="H133" s="9" t="s">
        <v>21</v>
      </c>
      <c r="I133" s="11"/>
      <c r="J133" s="19">
        <v>43344</v>
      </c>
      <c r="K133" s="19">
        <v>43361</v>
      </c>
      <c r="L133" s="24"/>
      <c r="M133" s="92" t="e">
        <f>VLOOKUP(L133,'CIE-10 PARA RIPS'!A133:B12706,3,0)</f>
        <v>#N/A</v>
      </c>
    </row>
    <row r="134" spans="1:13" x14ac:dyDescent="0.25">
      <c r="A134" s="83">
        <v>127</v>
      </c>
      <c r="B134" s="59" t="s">
        <v>12651</v>
      </c>
      <c r="C134" s="23">
        <v>72293897</v>
      </c>
      <c r="D134" s="24"/>
      <c r="E134" s="24" t="s">
        <v>12435</v>
      </c>
      <c r="F134" s="13">
        <v>3</v>
      </c>
      <c r="G134" s="9" t="s">
        <v>5</v>
      </c>
      <c r="H134" s="9" t="s">
        <v>21</v>
      </c>
      <c r="I134" s="11"/>
      <c r="J134" s="19">
        <v>43358</v>
      </c>
      <c r="K134" s="19">
        <v>43360</v>
      </c>
      <c r="L134" s="24"/>
      <c r="M134" s="92" t="e">
        <f>VLOOKUP(L134,'CIE-10 PARA RIPS'!A134:B12707,3,0)</f>
        <v>#N/A</v>
      </c>
    </row>
    <row r="135" spans="1:13" x14ac:dyDescent="0.25">
      <c r="A135" s="83">
        <v>128</v>
      </c>
      <c r="B135" s="59" t="s">
        <v>12622</v>
      </c>
      <c r="C135" s="23">
        <v>1046812955</v>
      </c>
      <c r="D135" s="24"/>
      <c r="E135" s="24" t="s">
        <v>26</v>
      </c>
      <c r="F135" s="13">
        <v>2</v>
      </c>
      <c r="G135" s="9" t="s">
        <v>5</v>
      </c>
      <c r="H135" s="9" t="s">
        <v>21</v>
      </c>
      <c r="I135" s="11"/>
      <c r="J135" s="19">
        <v>43342</v>
      </c>
      <c r="K135" s="19">
        <v>43343</v>
      </c>
      <c r="L135" s="24"/>
      <c r="M135" s="92" t="e">
        <f>VLOOKUP(L135,'CIE-10 PARA RIPS'!A135:B12708,3,0)</f>
        <v>#N/A</v>
      </c>
    </row>
    <row r="136" spans="1:13" x14ac:dyDescent="0.25">
      <c r="A136" s="83">
        <v>129</v>
      </c>
      <c r="B136" s="59" t="s">
        <v>12622</v>
      </c>
      <c r="C136" s="23">
        <v>1046812955</v>
      </c>
      <c r="D136" s="24"/>
      <c r="E136" s="24" t="s">
        <v>26</v>
      </c>
      <c r="F136" s="13">
        <v>18</v>
      </c>
      <c r="G136" s="9" t="s">
        <v>5</v>
      </c>
      <c r="H136" s="9" t="s">
        <v>21</v>
      </c>
      <c r="I136" s="11"/>
      <c r="J136" s="19">
        <v>43344</v>
      </c>
      <c r="K136" s="19">
        <v>43361</v>
      </c>
      <c r="L136" s="24"/>
      <c r="M136" s="92" t="e">
        <f>VLOOKUP(L136,'CIE-10 PARA RIPS'!A136:B12709,3,0)</f>
        <v>#N/A</v>
      </c>
    </row>
    <row r="137" spans="1:13" x14ac:dyDescent="0.25">
      <c r="A137" s="83">
        <v>130</v>
      </c>
      <c r="B137" s="59" t="s">
        <v>12652</v>
      </c>
      <c r="C137" s="23">
        <v>32880505</v>
      </c>
      <c r="D137" s="24"/>
      <c r="E137" s="24" t="s">
        <v>12435</v>
      </c>
      <c r="F137" s="13">
        <v>1</v>
      </c>
      <c r="G137" s="9" t="s">
        <v>5</v>
      </c>
      <c r="H137" s="9" t="s">
        <v>21</v>
      </c>
      <c r="I137" s="11"/>
      <c r="J137" s="19">
        <v>43372</v>
      </c>
      <c r="K137" s="19">
        <v>43372</v>
      </c>
      <c r="L137" s="24"/>
      <c r="M137" s="92" t="e">
        <f>VLOOKUP(L137,'CIE-10 PARA RIPS'!A137:B12710,3,0)</f>
        <v>#N/A</v>
      </c>
    </row>
    <row r="138" spans="1:13" x14ac:dyDescent="0.25">
      <c r="A138" s="83">
        <v>131</v>
      </c>
      <c r="B138" s="59" t="s">
        <v>12510</v>
      </c>
      <c r="C138" s="11">
        <v>72308598</v>
      </c>
      <c r="D138" s="24"/>
      <c r="E138" s="24" t="s">
        <v>12435</v>
      </c>
      <c r="F138" s="13">
        <v>2</v>
      </c>
      <c r="G138" s="9" t="s">
        <v>5</v>
      </c>
      <c r="H138" s="9" t="s">
        <v>21</v>
      </c>
      <c r="I138" s="11"/>
      <c r="J138" s="19">
        <v>43370</v>
      </c>
      <c r="K138" s="19">
        <v>43371</v>
      </c>
      <c r="L138" s="24"/>
      <c r="M138" s="92" t="e">
        <f>VLOOKUP(L138,'CIE-10 PARA RIPS'!A138:B12711,3,0)</f>
        <v>#N/A</v>
      </c>
    </row>
    <row r="139" spans="1:13" x14ac:dyDescent="0.25">
      <c r="A139" s="83">
        <v>132</v>
      </c>
      <c r="B139" s="59" t="s">
        <v>12648</v>
      </c>
      <c r="C139" s="11">
        <v>1044390197</v>
      </c>
      <c r="D139" s="24"/>
      <c r="E139" s="24" t="s">
        <v>12435</v>
      </c>
      <c r="F139" s="13">
        <v>2</v>
      </c>
      <c r="G139" s="9" t="s">
        <v>5</v>
      </c>
      <c r="H139" s="9" t="s">
        <v>21</v>
      </c>
      <c r="I139" s="11"/>
      <c r="J139" s="19">
        <v>43369</v>
      </c>
      <c r="K139" s="19">
        <v>43370</v>
      </c>
      <c r="L139" s="24"/>
      <c r="M139" s="92" t="e">
        <f>VLOOKUP(L139,'CIE-10 PARA RIPS'!A139:B12712,3,0)</f>
        <v>#N/A</v>
      </c>
    </row>
    <row r="140" spans="1:13" x14ac:dyDescent="0.25">
      <c r="A140" s="83">
        <v>133</v>
      </c>
      <c r="B140" s="59" t="s">
        <v>12641</v>
      </c>
      <c r="C140" s="11"/>
      <c r="D140" s="24"/>
      <c r="E140" s="24" t="s">
        <v>12435</v>
      </c>
      <c r="F140" s="13">
        <v>1</v>
      </c>
      <c r="G140" s="9" t="s">
        <v>5</v>
      </c>
      <c r="H140" s="9" t="s">
        <v>21</v>
      </c>
      <c r="I140" s="11"/>
      <c r="J140" s="19">
        <v>43368</v>
      </c>
      <c r="K140" s="19">
        <v>43368</v>
      </c>
      <c r="L140" s="24"/>
      <c r="M140" s="92" t="e">
        <f>VLOOKUP(L140,'CIE-10 PARA RIPS'!A140:B12713,3,0)</f>
        <v>#N/A</v>
      </c>
    </row>
    <row r="141" spans="1:13" x14ac:dyDescent="0.25">
      <c r="A141" s="83">
        <v>134</v>
      </c>
      <c r="B141" s="59" t="s">
        <v>12653</v>
      </c>
      <c r="C141" s="11">
        <v>1044392017</v>
      </c>
      <c r="D141" s="24"/>
      <c r="E141" s="24" t="s">
        <v>12435</v>
      </c>
      <c r="F141" s="13">
        <v>1</v>
      </c>
      <c r="G141" s="9" t="s">
        <v>5</v>
      </c>
      <c r="H141" s="9" t="s">
        <v>21</v>
      </c>
      <c r="I141" s="11"/>
      <c r="J141" s="19">
        <v>43001</v>
      </c>
      <c r="K141" s="19">
        <v>43001</v>
      </c>
      <c r="L141" s="24"/>
      <c r="M141" s="92" t="e">
        <f>VLOOKUP(L141,'CIE-10 PARA RIPS'!A141:B12714,3,0)</f>
        <v>#N/A</v>
      </c>
    </row>
    <row r="142" spans="1:13" x14ac:dyDescent="0.25">
      <c r="A142" s="83">
        <v>135</v>
      </c>
      <c r="B142" s="59" t="s">
        <v>12654</v>
      </c>
      <c r="C142" s="11">
        <v>1044391559</v>
      </c>
      <c r="D142" s="24"/>
      <c r="E142" s="24" t="s">
        <v>12435</v>
      </c>
      <c r="F142" s="13">
        <v>1</v>
      </c>
      <c r="G142" s="9" t="s">
        <v>5</v>
      </c>
      <c r="H142" s="9" t="s">
        <v>21</v>
      </c>
      <c r="I142" s="11"/>
      <c r="J142" s="19">
        <v>43001</v>
      </c>
      <c r="K142" s="19">
        <v>43001</v>
      </c>
      <c r="L142" s="24"/>
      <c r="M142" s="92" t="e">
        <f>VLOOKUP(L142,'CIE-10 PARA RIPS'!A142:B12715,3,0)</f>
        <v>#N/A</v>
      </c>
    </row>
    <row r="143" spans="1:13" x14ac:dyDescent="0.25">
      <c r="A143" s="83">
        <v>136</v>
      </c>
      <c r="B143" s="59" t="s">
        <v>12478</v>
      </c>
      <c r="C143" s="11"/>
      <c r="D143" s="24"/>
      <c r="E143" s="24" t="s">
        <v>12435</v>
      </c>
      <c r="F143" s="13">
        <v>1</v>
      </c>
      <c r="G143" s="9" t="s">
        <v>5</v>
      </c>
      <c r="H143" s="9" t="s">
        <v>21</v>
      </c>
      <c r="I143" s="11"/>
      <c r="J143" s="19">
        <v>43362</v>
      </c>
      <c r="K143" s="19">
        <v>43362</v>
      </c>
      <c r="L143" s="24"/>
      <c r="M143" s="92" t="e">
        <f>VLOOKUP(L143,'CIE-10 PARA RIPS'!A143:B12716,3,0)</f>
        <v>#N/A</v>
      </c>
    </row>
    <row r="144" spans="1:13" x14ac:dyDescent="0.25">
      <c r="A144" s="83">
        <v>137</v>
      </c>
      <c r="B144" s="59" t="s">
        <v>12637</v>
      </c>
      <c r="C144" s="11"/>
      <c r="D144" s="24"/>
      <c r="E144" s="24" t="s">
        <v>12435</v>
      </c>
      <c r="F144" s="13">
        <v>1</v>
      </c>
      <c r="G144" s="9" t="s">
        <v>5</v>
      </c>
      <c r="H144" s="9" t="s">
        <v>21</v>
      </c>
      <c r="I144" s="11"/>
      <c r="J144" s="19">
        <v>43361</v>
      </c>
      <c r="K144" s="19">
        <v>43361</v>
      </c>
      <c r="L144" s="24"/>
      <c r="M144" s="92" t="e">
        <f>VLOOKUP(L144,'CIE-10 PARA RIPS'!A144:B12717,3,0)</f>
        <v>#N/A</v>
      </c>
    </row>
    <row r="145" spans="1:13" x14ac:dyDescent="0.25">
      <c r="A145" s="83">
        <v>138</v>
      </c>
      <c r="B145" s="59" t="s">
        <v>12655</v>
      </c>
      <c r="C145" s="11">
        <v>72310599</v>
      </c>
      <c r="D145" s="24"/>
      <c r="E145" s="24" t="s">
        <v>12435</v>
      </c>
      <c r="F145" s="13">
        <v>2</v>
      </c>
      <c r="G145" s="9" t="s">
        <v>5</v>
      </c>
      <c r="H145" s="9" t="s">
        <v>21</v>
      </c>
      <c r="I145" s="11"/>
      <c r="J145" s="19">
        <v>43361</v>
      </c>
      <c r="K145" s="19">
        <v>43362</v>
      </c>
      <c r="L145" s="24"/>
      <c r="M145" s="92" t="e">
        <f>VLOOKUP(L145,'CIE-10 PARA RIPS'!A145:B12718,3,0)</f>
        <v>#N/A</v>
      </c>
    </row>
    <row r="146" spans="1:13" x14ac:dyDescent="0.25">
      <c r="A146" s="83">
        <v>139</v>
      </c>
      <c r="B146" s="59" t="s">
        <v>12541</v>
      </c>
      <c r="C146" s="11">
        <v>32705541</v>
      </c>
      <c r="D146" s="24"/>
      <c r="E146" s="24" t="s">
        <v>12435</v>
      </c>
      <c r="F146" s="13">
        <v>2</v>
      </c>
      <c r="G146" s="9" t="s">
        <v>5</v>
      </c>
      <c r="H146" s="9" t="s">
        <v>21</v>
      </c>
      <c r="I146" s="11"/>
      <c r="J146" s="19">
        <v>43360</v>
      </c>
      <c r="K146" s="19">
        <v>43361</v>
      </c>
      <c r="L146" s="24"/>
      <c r="M146" s="92" t="e">
        <f>VLOOKUP(L146,'CIE-10 PARA RIPS'!A146:B12719,3,0)</f>
        <v>#N/A</v>
      </c>
    </row>
    <row r="147" spans="1:13" x14ac:dyDescent="0.25">
      <c r="A147" s="83">
        <v>140</v>
      </c>
      <c r="B147" s="59" t="s">
        <v>12605</v>
      </c>
      <c r="C147" s="11">
        <v>72051803</v>
      </c>
      <c r="D147" s="24"/>
      <c r="E147" s="24" t="s">
        <v>12656</v>
      </c>
      <c r="F147" s="13">
        <v>2</v>
      </c>
      <c r="G147" s="9" t="s">
        <v>5</v>
      </c>
      <c r="H147" s="9" t="s">
        <v>21</v>
      </c>
      <c r="I147" s="11"/>
      <c r="J147" s="19">
        <v>43404</v>
      </c>
      <c r="K147" s="19">
        <v>43404</v>
      </c>
      <c r="L147" s="24"/>
      <c r="M147" s="92" t="e">
        <f>VLOOKUP(L147,'CIE-10 PARA RIPS'!A147:B12720,3,0)</f>
        <v>#N/A</v>
      </c>
    </row>
    <row r="148" spans="1:13" x14ac:dyDescent="0.25">
      <c r="A148" s="83">
        <v>141</v>
      </c>
      <c r="B148" s="59" t="s">
        <v>12605</v>
      </c>
      <c r="C148" s="11">
        <v>72051803</v>
      </c>
      <c r="D148" s="24"/>
      <c r="E148" s="24" t="s">
        <v>12442</v>
      </c>
      <c r="F148" s="13">
        <v>2</v>
      </c>
      <c r="G148" s="9" t="s">
        <v>5</v>
      </c>
      <c r="H148" s="9" t="s">
        <v>21</v>
      </c>
      <c r="I148" s="11"/>
      <c r="J148" s="19">
        <v>43405</v>
      </c>
      <c r="K148" s="19">
        <v>43405</v>
      </c>
      <c r="L148" s="24"/>
      <c r="M148" s="92" t="e">
        <f>VLOOKUP(L148,'CIE-10 PARA RIPS'!A148:B12721,3,0)</f>
        <v>#N/A</v>
      </c>
    </row>
    <row r="149" spans="1:13" x14ac:dyDescent="0.25">
      <c r="A149" s="83">
        <v>142</v>
      </c>
      <c r="B149" s="59" t="s">
        <v>12462</v>
      </c>
      <c r="C149" s="11">
        <v>32869679</v>
      </c>
      <c r="D149" s="24"/>
      <c r="E149" s="24" t="s">
        <v>12656</v>
      </c>
      <c r="F149" s="13">
        <v>2</v>
      </c>
      <c r="G149" s="9" t="s">
        <v>5</v>
      </c>
      <c r="H149" s="9" t="s">
        <v>21</v>
      </c>
      <c r="I149" s="11"/>
      <c r="J149" s="19">
        <v>43400</v>
      </c>
      <c r="K149" s="19">
        <v>43401</v>
      </c>
      <c r="L149" s="24"/>
      <c r="M149" s="92" t="e">
        <f>VLOOKUP(L149,'CIE-10 PARA RIPS'!A149:B12722,3,0)</f>
        <v>#N/A</v>
      </c>
    </row>
    <row r="150" spans="1:13" x14ac:dyDescent="0.25">
      <c r="A150" s="83">
        <v>143</v>
      </c>
      <c r="B150" s="59" t="s">
        <v>12649</v>
      </c>
      <c r="C150" s="11">
        <v>1002228922</v>
      </c>
      <c r="D150" s="24"/>
      <c r="E150" s="24" t="s">
        <v>12656</v>
      </c>
      <c r="F150" s="13">
        <v>1</v>
      </c>
      <c r="G150" s="9" t="s">
        <v>5</v>
      </c>
      <c r="H150" s="9" t="s">
        <v>21</v>
      </c>
      <c r="I150" s="11" t="s">
        <v>12531</v>
      </c>
      <c r="J150" s="19">
        <v>43399</v>
      </c>
      <c r="K150" s="19">
        <v>43399</v>
      </c>
      <c r="L150" s="24"/>
      <c r="M150" s="92" t="e">
        <f>VLOOKUP(L150,'CIE-10 PARA RIPS'!A150:B12723,3,0)</f>
        <v>#N/A</v>
      </c>
    </row>
    <row r="151" spans="1:13" x14ac:dyDescent="0.25">
      <c r="A151" s="83">
        <v>144</v>
      </c>
      <c r="B151" s="59" t="s">
        <v>12657</v>
      </c>
      <c r="C151" s="11">
        <v>22511854</v>
      </c>
      <c r="D151" s="24"/>
      <c r="E151" s="24" t="s">
        <v>12656</v>
      </c>
      <c r="F151" s="13">
        <v>1</v>
      </c>
      <c r="G151" s="9" t="s">
        <v>5</v>
      </c>
      <c r="H151" s="9" t="s">
        <v>21</v>
      </c>
      <c r="I151" s="11"/>
      <c r="J151" s="19">
        <v>43390</v>
      </c>
      <c r="K151" s="19">
        <v>43390</v>
      </c>
      <c r="L151" s="24"/>
      <c r="M151" s="92" t="e">
        <f>VLOOKUP(L151,'CIE-10 PARA RIPS'!A151:B12724,3,0)</f>
        <v>#N/A</v>
      </c>
    </row>
    <row r="152" spans="1:13" x14ac:dyDescent="0.25">
      <c r="A152" s="83">
        <v>145</v>
      </c>
      <c r="B152" s="59" t="s">
        <v>12592</v>
      </c>
      <c r="C152" s="11">
        <v>72022242</v>
      </c>
      <c r="D152" s="24"/>
      <c r="E152" s="24" t="s">
        <v>12442</v>
      </c>
      <c r="F152" s="13">
        <v>1</v>
      </c>
      <c r="G152" s="9" t="s">
        <v>5</v>
      </c>
      <c r="H152" s="9" t="s">
        <v>21</v>
      </c>
      <c r="I152" s="11"/>
      <c r="J152" s="19">
        <v>43405</v>
      </c>
      <c r="K152" s="19">
        <v>43405</v>
      </c>
      <c r="L152" s="24"/>
      <c r="M152" s="92" t="e">
        <f>VLOOKUP(L152,'CIE-10 PARA RIPS'!A152:B12725,3,0)</f>
        <v>#N/A</v>
      </c>
    </row>
    <row r="153" spans="1:13" x14ac:dyDescent="0.25">
      <c r="A153" s="83">
        <v>146</v>
      </c>
      <c r="B153" s="59" t="s">
        <v>12571</v>
      </c>
      <c r="C153" s="11">
        <v>1143119086</v>
      </c>
      <c r="D153" s="24"/>
      <c r="E153" s="24" t="s">
        <v>12442</v>
      </c>
      <c r="F153" s="13">
        <v>2</v>
      </c>
      <c r="G153" s="9" t="s">
        <v>5</v>
      </c>
      <c r="H153" s="9" t="s">
        <v>21</v>
      </c>
      <c r="I153" s="11" t="s">
        <v>62</v>
      </c>
      <c r="J153" s="19">
        <v>43406</v>
      </c>
      <c r="K153" s="19">
        <v>43407</v>
      </c>
      <c r="L153" s="24"/>
      <c r="M153" s="92" t="e">
        <f>VLOOKUP(L153,'CIE-10 PARA RIPS'!A153:B12726,3,0)</f>
        <v>#N/A</v>
      </c>
    </row>
    <row r="154" spans="1:13" x14ac:dyDescent="0.25">
      <c r="A154" s="83">
        <v>147</v>
      </c>
      <c r="B154" s="59" t="s">
        <v>12658</v>
      </c>
      <c r="C154" s="11">
        <v>3729296</v>
      </c>
      <c r="D154" s="24"/>
      <c r="E154" s="24" t="s">
        <v>12442</v>
      </c>
      <c r="F154" s="13">
        <v>2</v>
      </c>
      <c r="G154" s="9" t="s">
        <v>5</v>
      </c>
      <c r="H154" s="9" t="s">
        <v>21</v>
      </c>
      <c r="I154" s="11"/>
      <c r="J154" s="19">
        <v>43410</v>
      </c>
      <c r="K154" s="19">
        <v>43411</v>
      </c>
      <c r="L154" s="24"/>
      <c r="M154" s="92" t="e">
        <f>VLOOKUP(L154,'CIE-10 PARA RIPS'!A154:B12727,3,0)</f>
        <v>#N/A</v>
      </c>
    </row>
    <row r="155" spans="1:13" x14ac:dyDescent="0.25">
      <c r="A155" s="83">
        <v>148</v>
      </c>
      <c r="B155" s="59" t="s">
        <v>12659</v>
      </c>
      <c r="C155" s="11">
        <v>1044390709</v>
      </c>
      <c r="D155" s="24"/>
      <c r="E155" s="24" t="s">
        <v>12442</v>
      </c>
      <c r="F155" s="13">
        <v>2</v>
      </c>
      <c r="G155" s="9" t="s">
        <v>5</v>
      </c>
      <c r="H155" s="9" t="s">
        <v>21</v>
      </c>
      <c r="I155" s="11" t="s">
        <v>12705</v>
      </c>
      <c r="J155" s="19">
        <v>43417</v>
      </c>
      <c r="K155" s="19">
        <v>43418</v>
      </c>
      <c r="L155" s="24"/>
      <c r="M155" s="92" t="e">
        <f>VLOOKUP(L155,'CIE-10 PARA RIPS'!A155:B12728,3,0)</f>
        <v>#N/A</v>
      </c>
    </row>
    <row r="156" spans="1:13" x14ac:dyDescent="0.25">
      <c r="A156" s="83">
        <v>149</v>
      </c>
      <c r="B156" s="59" t="s">
        <v>12660</v>
      </c>
      <c r="C156" s="11">
        <v>1044390197</v>
      </c>
      <c r="D156" s="24"/>
      <c r="E156" s="24" t="s">
        <v>12442</v>
      </c>
      <c r="F156" s="13">
        <v>1</v>
      </c>
      <c r="G156" s="9" t="s">
        <v>5</v>
      </c>
      <c r="H156" s="9" t="s">
        <v>21</v>
      </c>
      <c r="I156" s="11"/>
      <c r="J156" s="19">
        <v>43418</v>
      </c>
      <c r="K156" s="19">
        <v>43418</v>
      </c>
      <c r="L156" s="24"/>
      <c r="M156" s="92" t="e">
        <f>VLOOKUP(L156,'CIE-10 PARA RIPS'!A156:B12729,3,0)</f>
        <v>#N/A</v>
      </c>
    </row>
    <row r="157" spans="1:13" x14ac:dyDescent="0.25">
      <c r="A157" s="83">
        <v>150</v>
      </c>
      <c r="B157" s="59" t="s">
        <v>12661</v>
      </c>
      <c r="C157" s="11">
        <v>72122821</v>
      </c>
      <c r="D157" s="24"/>
      <c r="E157" s="24" t="s">
        <v>12656</v>
      </c>
      <c r="F157" s="13">
        <v>2</v>
      </c>
      <c r="G157" s="9" t="s">
        <v>5</v>
      </c>
      <c r="H157" s="9" t="s">
        <v>21</v>
      </c>
      <c r="I157" s="11"/>
      <c r="J157" s="19">
        <v>43398</v>
      </c>
      <c r="K157" s="19">
        <v>43399</v>
      </c>
      <c r="L157" s="24"/>
      <c r="M157" s="92" t="e">
        <f>VLOOKUP(L157,'CIE-10 PARA RIPS'!A157:B12730,3,0)</f>
        <v>#N/A</v>
      </c>
    </row>
    <row r="158" spans="1:13" x14ac:dyDescent="0.25">
      <c r="A158" s="83">
        <v>151</v>
      </c>
      <c r="B158" s="59" t="s">
        <v>12662</v>
      </c>
      <c r="C158" s="11">
        <v>3729847</v>
      </c>
      <c r="D158" s="24"/>
      <c r="E158" s="24" t="s">
        <v>12656</v>
      </c>
      <c r="F158" s="13">
        <v>1</v>
      </c>
      <c r="G158" s="9" t="s">
        <v>5</v>
      </c>
      <c r="H158" s="9" t="s">
        <v>21</v>
      </c>
      <c r="I158" s="11"/>
      <c r="J158" s="19">
        <v>43398</v>
      </c>
      <c r="K158" s="19">
        <v>43398</v>
      </c>
      <c r="L158" s="24"/>
      <c r="M158" s="92" t="e">
        <f>VLOOKUP(L158,'CIE-10 PARA RIPS'!A158:B12731,3,0)</f>
        <v>#N/A</v>
      </c>
    </row>
    <row r="159" spans="1:13" x14ac:dyDescent="0.25">
      <c r="A159" s="83">
        <v>152</v>
      </c>
      <c r="B159" s="59" t="s">
        <v>12662</v>
      </c>
      <c r="C159" s="11">
        <v>3729847</v>
      </c>
      <c r="D159" s="24"/>
      <c r="E159" s="24" t="s">
        <v>12656</v>
      </c>
      <c r="F159" s="13">
        <v>2</v>
      </c>
      <c r="G159" s="9" t="s">
        <v>5</v>
      </c>
      <c r="H159" s="9" t="s">
        <v>21</v>
      </c>
      <c r="I159" s="11"/>
      <c r="J159" s="19">
        <v>43396</v>
      </c>
      <c r="K159" s="19">
        <v>43397</v>
      </c>
      <c r="L159" s="24"/>
      <c r="M159" s="92" t="e">
        <f>VLOOKUP(L159,'CIE-10 PARA RIPS'!A159:B12732,3,0)</f>
        <v>#N/A</v>
      </c>
    </row>
    <row r="160" spans="1:13" x14ac:dyDescent="0.25">
      <c r="A160" s="83">
        <v>153</v>
      </c>
      <c r="B160" s="59" t="s">
        <v>12663</v>
      </c>
      <c r="C160" s="11">
        <v>26852755</v>
      </c>
      <c r="D160" s="24"/>
      <c r="E160" s="24" t="s">
        <v>12656</v>
      </c>
      <c r="F160" s="13">
        <v>1</v>
      </c>
      <c r="G160" s="9" t="s">
        <v>5</v>
      </c>
      <c r="H160" s="9" t="s">
        <v>21</v>
      </c>
      <c r="I160" s="11"/>
      <c r="J160" s="19">
        <v>43384</v>
      </c>
      <c r="K160" s="19">
        <v>43384</v>
      </c>
      <c r="L160" s="24"/>
      <c r="M160" s="92" t="e">
        <f>VLOOKUP(L160,'CIE-10 PARA RIPS'!A160:B12733,3,0)</f>
        <v>#N/A</v>
      </c>
    </row>
    <row r="161" spans="1:13" x14ac:dyDescent="0.25">
      <c r="A161" s="83">
        <v>154</v>
      </c>
      <c r="B161" s="59" t="s">
        <v>12664</v>
      </c>
      <c r="C161" s="11">
        <v>1044392755</v>
      </c>
      <c r="D161" s="24"/>
      <c r="E161" s="24" t="s">
        <v>12656</v>
      </c>
      <c r="F161" s="13">
        <v>1</v>
      </c>
      <c r="G161" s="9" t="s">
        <v>5</v>
      </c>
      <c r="H161" s="9" t="s">
        <v>21</v>
      </c>
      <c r="I161" s="11"/>
      <c r="J161" s="19">
        <v>43382</v>
      </c>
      <c r="K161" s="19">
        <v>43383</v>
      </c>
      <c r="L161" s="24"/>
      <c r="M161" s="92" t="e">
        <f>VLOOKUP(L161,'CIE-10 PARA RIPS'!A161:B12734,3,0)</f>
        <v>#N/A</v>
      </c>
    </row>
    <row r="162" spans="1:13" x14ac:dyDescent="0.25">
      <c r="A162" s="83">
        <v>155</v>
      </c>
      <c r="B162" s="59" t="s">
        <v>12665</v>
      </c>
      <c r="C162" s="11">
        <v>72310811</v>
      </c>
      <c r="D162" s="24"/>
      <c r="E162" s="24" t="s">
        <v>12656</v>
      </c>
      <c r="F162" s="13">
        <v>2</v>
      </c>
      <c r="G162" s="9" t="s">
        <v>5</v>
      </c>
      <c r="H162" s="9" t="s">
        <v>21</v>
      </c>
      <c r="I162" s="11"/>
      <c r="J162" s="19">
        <v>43374</v>
      </c>
      <c r="K162" s="19">
        <v>43375</v>
      </c>
      <c r="L162" s="24"/>
      <c r="M162" s="92" t="e">
        <f>VLOOKUP(L162,'CIE-10 PARA RIPS'!A162:B12735,3,0)</f>
        <v>#N/A</v>
      </c>
    </row>
    <row r="163" spans="1:13" x14ac:dyDescent="0.25">
      <c r="A163" s="83">
        <v>156</v>
      </c>
      <c r="B163" s="59" t="s">
        <v>25</v>
      </c>
      <c r="C163" s="11">
        <v>32649558</v>
      </c>
      <c r="D163" s="24"/>
      <c r="E163" s="24" t="s">
        <v>12656</v>
      </c>
      <c r="F163" s="13">
        <v>1</v>
      </c>
      <c r="G163" s="9" t="s">
        <v>5</v>
      </c>
      <c r="H163" s="9" t="s">
        <v>21</v>
      </c>
      <c r="I163" s="11"/>
      <c r="J163" s="19">
        <v>43376</v>
      </c>
      <c r="K163" s="19">
        <v>43376</v>
      </c>
      <c r="L163" s="24"/>
      <c r="M163" s="92" t="e">
        <f>VLOOKUP(L163,'CIE-10 PARA RIPS'!A163:B12736,3,0)</f>
        <v>#N/A</v>
      </c>
    </row>
    <row r="164" spans="1:13" x14ac:dyDescent="0.25">
      <c r="A164" s="83">
        <v>157</v>
      </c>
      <c r="B164" s="59" t="s">
        <v>12648</v>
      </c>
      <c r="C164" s="23">
        <v>1044390192</v>
      </c>
      <c r="D164" s="24"/>
      <c r="E164" s="24" t="s">
        <v>12656</v>
      </c>
      <c r="F164" s="13">
        <v>2</v>
      </c>
      <c r="G164" s="9" t="s">
        <v>5</v>
      </c>
      <c r="H164" s="9" t="s">
        <v>21</v>
      </c>
      <c r="I164" s="11"/>
      <c r="J164" s="19">
        <v>43376</v>
      </c>
      <c r="K164" s="19">
        <v>43377</v>
      </c>
      <c r="L164" s="24"/>
      <c r="M164" s="92" t="e">
        <f>VLOOKUP(L164,'CIE-10 PARA RIPS'!A164:B12737,3,0)</f>
        <v>#N/A</v>
      </c>
    </row>
    <row r="165" spans="1:13" x14ac:dyDescent="0.25">
      <c r="A165" s="83">
        <v>158</v>
      </c>
      <c r="B165" s="59" t="s">
        <v>12666</v>
      </c>
      <c r="C165" s="11">
        <v>1140821045</v>
      </c>
      <c r="D165" s="24"/>
      <c r="E165" s="24" t="s">
        <v>12656</v>
      </c>
      <c r="F165" s="13">
        <v>2</v>
      </c>
      <c r="G165" s="9" t="s">
        <v>5</v>
      </c>
      <c r="H165" s="9" t="s">
        <v>21</v>
      </c>
      <c r="I165" s="11"/>
      <c r="J165" s="19">
        <v>43382</v>
      </c>
      <c r="K165" s="24" t="s">
        <v>12667</v>
      </c>
      <c r="L165" s="24"/>
      <c r="M165" s="92" t="e">
        <f>VLOOKUP(L165,'CIE-10 PARA RIPS'!A165:B12738,3,0)</f>
        <v>#N/A</v>
      </c>
    </row>
    <row r="166" spans="1:13" x14ac:dyDescent="0.25">
      <c r="A166" s="83">
        <v>159</v>
      </c>
      <c r="B166" s="59" t="s">
        <v>12668</v>
      </c>
      <c r="C166" s="11" t="s">
        <v>12669</v>
      </c>
      <c r="D166" s="24"/>
      <c r="E166" s="24" t="s">
        <v>45</v>
      </c>
      <c r="F166" s="13">
        <v>8</v>
      </c>
      <c r="G166" s="13" t="s">
        <v>5</v>
      </c>
      <c r="H166" s="9" t="s">
        <v>21</v>
      </c>
      <c r="I166" s="11" t="s">
        <v>6</v>
      </c>
      <c r="J166" s="19">
        <v>43455</v>
      </c>
      <c r="K166" s="19">
        <v>43468</v>
      </c>
      <c r="L166" s="24"/>
      <c r="M166" s="92" t="e">
        <f>VLOOKUP(L166,'CIE-10 PARA RIPS'!A166:B12739,3,0)</f>
        <v>#N/A</v>
      </c>
    </row>
    <row r="167" spans="1:13" x14ac:dyDescent="0.25">
      <c r="A167" s="83">
        <v>160</v>
      </c>
      <c r="B167" s="59" t="s">
        <v>12603</v>
      </c>
      <c r="C167" s="11" t="s">
        <v>12670</v>
      </c>
      <c r="D167" s="24"/>
      <c r="E167" s="24" t="s">
        <v>26</v>
      </c>
      <c r="F167" s="13">
        <v>126</v>
      </c>
      <c r="G167" s="13" t="s">
        <v>5</v>
      </c>
      <c r="H167" s="9" t="s">
        <v>21</v>
      </c>
      <c r="I167" s="11" t="s">
        <v>62</v>
      </c>
      <c r="J167" s="19">
        <v>43320</v>
      </c>
      <c r="K167" s="19">
        <v>43445</v>
      </c>
      <c r="L167" s="24" t="s">
        <v>81</v>
      </c>
      <c r="M167" s="92" t="e">
        <f>VLOOKUP(L167,'CIE-10 PARA RIPS'!A167:B12740,3,0)</f>
        <v>#REF!</v>
      </c>
    </row>
    <row r="168" spans="1:13" x14ac:dyDescent="0.25">
      <c r="A168" s="122">
        <v>161</v>
      </c>
      <c r="B168" s="61" t="s">
        <v>12671</v>
      </c>
      <c r="C168" s="10" t="s">
        <v>12672</v>
      </c>
      <c r="E168" s="12" t="s">
        <v>12656</v>
      </c>
      <c r="F168" s="15">
        <v>6</v>
      </c>
      <c r="G168" s="15" t="s">
        <v>5</v>
      </c>
      <c r="H168" s="9" t="s">
        <v>21</v>
      </c>
      <c r="I168" s="11" t="s">
        <v>62</v>
      </c>
      <c r="J168" s="62">
        <v>43384</v>
      </c>
      <c r="K168" s="62">
        <v>43389</v>
      </c>
      <c r="L168" s="12" t="s">
        <v>11945</v>
      </c>
      <c r="M168" s="92" t="e">
        <f>VLOOKUP(L168,'CIE-10 PARA RIPS'!A168:B12741,3,0)</f>
        <v>#REF!</v>
      </c>
    </row>
    <row r="169" spans="1:13" x14ac:dyDescent="0.25">
      <c r="A169" s="122">
        <v>162</v>
      </c>
      <c r="B169" s="61" t="s">
        <v>12671</v>
      </c>
      <c r="C169" s="10" t="s">
        <v>12673</v>
      </c>
      <c r="E169" s="12" t="s">
        <v>12442</v>
      </c>
      <c r="F169" s="15">
        <v>4</v>
      </c>
      <c r="G169" s="15" t="s">
        <v>5</v>
      </c>
      <c r="H169" s="9" t="s">
        <v>21</v>
      </c>
      <c r="I169" s="11" t="s">
        <v>62</v>
      </c>
      <c r="J169" s="62">
        <v>43390</v>
      </c>
      <c r="K169" s="62">
        <v>43393</v>
      </c>
      <c r="L169" s="12" t="s">
        <v>11945</v>
      </c>
      <c r="M169" s="92" t="e">
        <f>VLOOKUP(L169,'CIE-10 PARA RIPS'!A169:B12742,3,0)</f>
        <v>#REF!</v>
      </c>
    </row>
    <row r="170" spans="1:13" x14ac:dyDescent="0.25">
      <c r="A170" s="122">
        <v>163</v>
      </c>
      <c r="B170" s="61" t="s">
        <v>12674</v>
      </c>
      <c r="C170" s="10" t="s">
        <v>12675</v>
      </c>
      <c r="E170" s="12" t="s">
        <v>12656</v>
      </c>
      <c r="F170" s="15">
        <v>3</v>
      </c>
      <c r="G170" s="15" t="s">
        <v>5</v>
      </c>
      <c r="H170" s="15" t="s">
        <v>21</v>
      </c>
      <c r="I170" s="10" t="s">
        <v>12676</v>
      </c>
      <c r="J170" s="62">
        <v>43391</v>
      </c>
      <c r="K170" s="62">
        <v>43393</v>
      </c>
      <c r="L170" s="12" t="s">
        <v>7469</v>
      </c>
      <c r="M170" s="92" t="e">
        <f>VLOOKUP(L170,'CIE-10 PARA RIPS'!A170:B12743,3,0)</f>
        <v>#REF!</v>
      </c>
    </row>
    <row r="171" spans="1:13" x14ac:dyDescent="0.25">
      <c r="A171" s="122">
        <v>164</v>
      </c>
      <c r="B171" s="61" t="s">
        <v>12677</v>
      </c>
      <c r="C171" s="10" t="s">
        <v>12679</v>
      </c>
      <c r="E171" s="12" t="s">
        <v>12435</v>
      </c>
      <c r="F171" s="15">
        <v>8</v>
      </c>
      <c r="G171" s="15" t="s">
        <v>5</v>
      </c>
      <c r="H171" s="15" t="s">
        <v>21</v>
      </c>
      <c r="I171" s="10" t="s">
        <v>12434</v>
      </c>
      <c r="J171" s="62">
        <v>43365</v>
      </c>
      <c r="K171" s="62">
        <v>43372</v>
      </c>
      <c r="M171" s="92" t="e">
        <f>VLOOKUP(L171,'CIE-10 PARA RIPS'!A171:B12744,3,0)</f>
        <v>#N/A</v>
      </c>
    </row>
    <row r="172" spans="1:13" x14ac:dyDescent="0.25">
      <c r="A172" s="122">
        <v>165</v>
      </c>
      <c r="B172" s="61" t="s">
        <v>12678</v>
      </c>
      <c r="C172" s="10" t="s">
        <v>12680</v>
      </c>
      <c r="E172" s="12" t="s">
        <v>12435</v>
      </c>
      <c r="F172" s="15">
        <v>3</v>
      </c>
      <c r="G172" s="15" t="s">
        <v>5</v>
      </c>
      <c r="H172" s="15" t="s">
        <v>21</v>
      </c>
      <c r="J172" s="62">
        <v>43362</v>
      </c>
      <c r="K172" s="62">
        <v>43364</v>
      </c>
      <c r="L172" s="12" t="s">
        <v>5437</v>
      </c>
      <c r="M172" s="92" t="e">
        <f>VLOOKUP(L172,'CIE-10 PARA RIPS'!A172:B12745,3,0)</f>
        <v>#REF!</v>
      </c>
    </row>
    <row r="173" spans="1:13" x14ac:dyDescent="0.25">
      <c r="A173" s="122">
        <v>166</v>
      </c>
      <c r="B173" s="61" t="s">
        <v>12619</v>
      </c>
      <c r="C173" s="10" t="s">
        <v>12681</v>
      </c>
      <c r="E173" s="12" t="s">
        <v>48</v>
      </c>
      <c r="F173" s="15">
        <v>2</v>
      </c>
      <c r="G173" s="15" t="s">
        <v>5</v>
      </c>
      <c r="H173" s="15" t="s">
        <v>21</v>
      </c>
      <c r="I173" s="10" t="s">
        <v>90</v>
      </c>
      <c r="J173" s="62">
        <v>43175</v>
      </c>
      <c r="K173" s="62">
        <v>43176</v>
      </c>
      <c r="L173" s="12" t="s">
        <v>8601</v>
      </c>
      <c r="M173" s="92" t="e">
        <f>VLOOKUP(L173,'CIE-10 PARA RIPS'!A173:B12746,3,0)</f>
        <v>#REF!</v>
      </c>
    </row>
    <row r="174" spans="1:13" x14ac:dyDescent="0.25">
      <c r="A174" s="122">
        <v>167</v>
      </c>
      <c r="B174" s="61" t="s">
        <v>12619</v>
      </c>
      <c r="C174" s="10" t="s">
        <v>12682</v>
      </c>
      <c r="E174" s="12" t="s">
        <v>37</v>
      </c>
      <c r="F174" s="15">
        <v>4</v>
      </c>
      <c r="G174" s="15" t="s">
        <v>5</v>
      </c>
      <c r="H174" s="15" t="s">
        <v>21</v>
      </c>
      <c r="I174" s="10" t="s">
        <v>90</v>
      </c>
      <c r="J174" s="62">
        <v>43177</v>
      </c>
      <c r="K174" s="62">
        <v>43180</v>
      </c>
      <c r="L174" s="12" t="s">
        <v>5613</v>
      </c>
      <c r="M174" s="92" t="e">
        <f>VLOOKUP(L174,'CIE-10 PARA RIPS'!A174:B12747,3,0)</f>
        <v>#REF!</v>
      </c>
    </row>
    <row r="175" spans="1:13" x14ac:dyDescent="0.25">
      <c r="A175" s="122">
        <v>168</v>
      </c>
      <c r="B175" s="61" t="s">
        <v>12619</v>
      </c>
      <c r="C175" s="10" t="s">
        <v>12683</v>
      </c>
      <c r="E175" s="12" t="s">
        <v>36</v>
      </c>
      <c r="F175" s="15">
        <v>4</v>
      </c>
      <c r="G175" s="15" t="s">
        <v>5</v>
      </c>
      <c r="H175" s="15" t="s">
        <v>21</v>
      </c>
      <c r="I175" s="10" t="s">
        <v>90</v>
      </c>
      <c r="J175" s="62">
        <v>43181</v>
      </c>
      <c r="K175" s="62">
        <v>43184</v>
      </c>
      <c r="L175" s="12" t="s">
        <v>5613</v>
      </c>
      <c r="M175" s="92" t="e">
        <f>VLOOKUP(L175,'CIE-10 PARA RIPS'!A175:B12748,3,0)</f>
        <v>#REF!</v>
      </c>
    </row>
    <row r="176" spans="1:13" x14ac:dyDescent="0.25">
      <c r="A176" s="122">
        <v>169</v>
      </c>
      <c r="B176" s="61" t="s">
        <v>12684</v>
      </c>
      <c r="C176" s="10" t="s">
        <v>12685</v>
      </c>
      <c r="E176" s="12" t="s">
        <v>53</v>
      </c>
      <c r="F176" s="15">
        <v>3</v>
      </c>
      <c r="G176" s="15" t="s">
        <v>5</v>
      </c>
      <c r="H176" s="15" t="s">
        <v>21</v>
      </c>
      <c r="I176" s="10" t="s">
        <v>6</v>
      </c>
      <c r="J176" s="62">
        <v>43160</v>
      </c>
      <c r="K176" s="62">
        <v>43162</v>
      </c>
      <c r="L176" s="12" t="s">
        <v>7869</v>
      </c>
      <c r="M176" s="92" t="e">
        <f>VLOOKUP(L176,'CIE-10 PARA RIPS'!A176:B12749,3,0)</f>
        <v>#REF!</v>
      </c>
    </row>
    <row r="177" spans="1:13" x14ac:dyDescent="0.25">
      <c r="A177" s="122">
        <v>170</v>
      </c>
      <c r="B177" s="61" t="s">
        <v>31</v>
      </c>
      <c r="C177" s="10" t="s">
        <v>12686</v>
      </c>
      <c r="E177" s="12" t="s">
        <v>20</v>
      </c>
      <c r="F177" s="15">
        <v>10</v>
      </c>
      <c r="G177" s="15" t="s">
        <v>5</v>
      </c>
      <c r="H177" s="15" t="s">
        <v>21</v>
      </c>
      <c r="I177" s="10" t="s">
        <v>6</v>
      </c>
      <c r="J177" s="62">
        <v>43160</v>
      </c>
      <c r="K177" s="62">
        <v>43162</v>
      </c>
      <c r="L177" s="12" t="s">
        <v>7869</v>
      </c>
      <c r="M177" s="92" t="e">
        <f>VLOOKUP(L177,'CIE-10 PARA RIPS'!A177:B12750,3,0)</f>
        <v>#REF!</v>
      </c>
    </row>
    <row r="178" spans="1:13" x14ac:dyDescent="0.25">
      <c r="A178" s="122">
        <v>171</v>
      </c>
      <c r="B178" s="61" t="s">
        <v>12668</v>
      </c>
      <c r="C178" s="10" t="s">
        <v>12687</v>
      </c>
      <c r="E178" s="12" t="s">
        <v>12656</v>
      </c>
      <c r="F178" s="15">
        <v>3</v>
      </c>
      <c r="G178" s="15" t="s">
        <v>94</v>
      </c>
      <c r="H178" s="15" t="s">
        <v>95</v>
      </c>
      <c r="I178" s="10" t="s">
        <v>96</v>
      </c>
      <c r="J178" s="62">
        <v>43366</v>
      </c>
      <c r="K178" s="62">
        <v>43368</v>
      </c>
      <c r="L178" s="12" t="s">
        <v>4879</v>
      </c>
      <c r="M178" s="92" t="e">
        <f>VLOOKUP(L178,'CIE-10 PARA RIPS'!A178:B12751,3,0)</f>
        <v>#REF!</v>
      </c>
    </row>
    <row r="179" spans="1:13" x14ac:dyDescent="0.25">
      <c r="A179" s="122">
        <v>172</v>
      </c>
      <c r="B179" s="61" t="s">
        <v>12668</v>
      </c>
      <c r="C179" s="10" t="s">
        <v>12688</v>
      </c>
      <c r="E179" s="12" t="s">
        <v>12442</v>
      </c>
      <c r="F179" s="15">
        <v>3</v>
      </c>
      <c r="G179" s="15" t="s">
        <v>94</v>
      </c>
      <c r="H179" s="15" t="s">
        <v>95</v>
      </c>
      <c r="I179" s="10" t="s">
        <v>96</v>
      </c>
      <c r="J179" s="62">
        <v>43434</v>
      </c>
      <c r="K179" s="62">
        <v>43436</v>
      </c>
      <c r="L179" s="12" t="s">
        <v>7682</v>
      </c>
      <c r="M179" s="92" t="e">
        <f>VLOOKUP(L179,'CIE-10 PARA RIPS'!A179:B12752,3,0)</f>
        <v>#REF!</v>
      </c>
    </row>
    <row r="180" spans="1:13" x14ac:dyDescent="0.25">
      <c r="A180" s="122">
        <v>173</v>
      </c>
      <c r="B180" s="61" t="s">
        <v>12605</v>
      </c>
      <c r="C180" s="10" t="s">
        <v>12689</v>
      </c>
      <c r="E180" s="12" t="s">
        <v>45</v>
      </c>
      <c r="F180" s="15">
        <v>2</v>
      </c>
      <c r="G180" s="15" t="s">
        <v>5</v>
      </c>
      <c r="H180" s="15" t="s">
        <v>21</v>
      </c>
      <c r="I180" s="10" t="s">
        <v>90</v>
      </c>
      <c r="J180" s="62">
        <v>43102</v>
      </c>
      <c r="K180" s="62">
        <v>43103</v>
      </c>
      <c r="L180" s="12" t="s">
        <v>12690</v>
      </c>
      <c r="M180" s="92" t="e">
        <f>VLOOKUP(L180,'CIE-10 PARA RIPS'!A180:B12753,3,0)</f>
        <v>#N/A</v>
      </c>
    </row>
    <row r="181" spans="1:13" x14ac:dyDescent="0.25">
      <c r="A181" s="122">
        <v>144</v>
      </c>
      <c r="B181" s="61" t="s">
        <v>12605</v>
      </c>
      <c r="C181" s="10" t="s">
        <v>12691</v>
      </c>
      <c r="E181" s="12" t="s">
        <v>53</v>
      </c>
      <c r="F181" s="15">
        <v>10</v>
      </c>
      <c r="G181" s="15" t="s">
        <v>5</v>
      </c>
      <c r="H181" s="15" t="s">
        <v>21</v>
      </c>
      <c r="I181" s="10" t="s">
        <v>90</v>
      </c>
      <c r="J181" s="62">
        <v>43104</v>
      </c>
      <c r="K181" s="62">
        <v>43113</v>
      </c>
      <c r="L181" s="12" t="s">
        <v>12692</v>
      </c>
      <c r="M181" s="92" t="e">
        <f>VLOOKUP(L181,'CIE-10 PARA RIPS'!A181:B12754,3,0)</f>
        <v>#N/A</v>
      </c>
    </row>
    <row r="182" spans="1:13" x14ac:dyDescent="0.25">
      <c r="A182" s="122">
        <v>145</v>
      </c>
      <c r="B182" s="61" t="s">
        <v>12693</v>
      </c>
      <c r="C182" s="10" t="s">
        <v>12694</v>
      </c>
      <c r="E182" s="12" t="s">
        <v>20</v>
      </c>
      <c r="F182" s="15">
        <v>3</v>
      </c>
      <c r="G182" s="15" t="s">
        <v>5</v>
      </c>
      <c r="H182" s="15" t="s">
        <v>21</v>
      </c>
      <c r="I182" s="10" t="s">
        <v>12695</v>
      </c>
      <c r="J182" s="62">
        <v>43269</v>
      </c>
      <c r="K182" s="62">
        <v>43271</v>
      </c>
      <c r="L182" s="12" t="s">
        <v>8647</v>
      </c>
      <c r="M182" s="92" t="e">
        <f>VLOOKUP(L182,'CIE-10 PARA RIPS'!A182:B12755,3,0)</f>
        <v>#REF!</v>
      </c>
    </row>
    <row r="183" spans="1:13" x14ac:dyDescent="0.25">
      <c r="A183" s="122">
        <v>146</v>
      </c>
      <c r="B183" s="61" t="s">
        <v>12696</v>
      </c>
      <c r="C183" s="10" t="s">
        <v>12697</v>
      </c>
      <c r="E183" s="12" t="s">
        <v>12656</v>
      </c>
      <c r="F183" s="15">
        <v>2</v>
      </c>
      <c r="G183" s="15" t="s">
        <v>5</v>
      </c>
      <c r="H183" s="15" t="s">
        <v>21</v>
      </c>
      <c r="I183" s="10" t="s">
        <v>12676</v>
      </c>
      <c r="J183" s="62">
        <v>43392</v>
      </c>
      <c r="K183" s="62">
        <v>43393</v>
      </c>
      <c r="L183" s="12" t="s">
        <v>12698</v>
      </c>
      <c r="M183" s="92" t="e">
        <f>VLOOKUP(L183,'CIE-10 PARA RIPS'!A183:B12756,3,0)</f>
        <v>#N/A</v>
      </c>
    </row>
    <row r="184" spans="1:13" x14ac:dyDescent="0.25">
      <c r="A184" s="122">
        <v>147</v>
      </c>
      <c r="B184" s="61" t="s">
        <v>12696</v>
      </c>
      <c r="C184" s="10" t="s">
        <v>12699</v>
      </c>
      <c r="E184" s="12" t="s">
        <v>12442</v>
      </c>
      <c r="F184" s="15">
        <v>3</v>
      </c>
      <c r="G184" s="15" t="s">
        <v>5</v>
      </c>
      <c r="H184" s="15" t="s">
        <v>21</v>
      </c>
      <c r="I184" s="10" t="s">
        <v>12676</v>
      </c>
      <c r="J184" s="62">
        <v>43396</v>
      </c>
      <c r="K184" s="62">
        <v>43397</v>
      </c>
      <c r="L184" s="12" t="s">
        <v>5597</v>
      </c>
      <c r="M184" s="92" t="e">
        <f>VLOOKUP(L184,'CIE-10 PARA RIPS'!A184:B12757,3,0)</f>
        <v>#REF!</v>
      </c>
    </row>
    <row r="185" spans="1:13" x14ac:dyDescent="0.25">
      <c r="A185" s="122">
        <v>148</v>
      </c>
      <c r="B185" s="61" t="s">
        <v>12700</v>
      </c>
      <c r="C185" s="10" t="s">
        <v>12701</v>
      </c>
      <c r="E185" s="12" t="s">
        <v>12702</v>
      </c>
      <c r="F185" s="15">
        <v>28</v>
      </c>
      <c r="G185" s="15" t="s">
        <v>5</v>
      </c>
      <c r="H185" s="15" t="s">
        <v>21</v>
      </c>
      <c r="I185" s="10" t="s">
        <v>12458</v>
      </c>
      <c r="J185" s="62">
        <v>43457</v>
      </c>
      <c r="K185" s="62">
        <v>43484</v>
      </c>
      <c r="L185" s="12" t="s">
        <v>6988</v>
      </c>
      <c r="M185" s="92" t="e">
        <f>VLOOKUP(L185,'CIE-10 PARA RIPS'!A185:B12758,3,0)</f>
        <v>#REF!</v>
      </c>
    </row>
    <row r="186" spans="1:13" x14ac:dyDescent="0.25">
      <c r="A186" s="122">
        <v>149</v>
      </c>
      <c r="B186" s="61" t="s">
        <v>109</v>
      </c>
      <c r="C186" s="10" t="s">
        <v>12703</v>
      </c>
      <c r="E186" s="12" t="s">
        <v>12702</v>
      </c>
      <c r="F186" s="15">
        <v>20</v>
      </c>
      <c r="G186" s="15" t="s">
        <v>94</v>
      </c>
      <c r="H186" s="15" t="s">
        <v>95</v>
      </c>
      <c r="I186" s="10" t="s">
        <v>96</v>
      </c>
      <c r="J186" s="62">
        <v>43462</v>
      </c>
      <c r="K186" s="62">
        <v>43481</v>
      </c>
      <c r="L186" s="12" t="s">
        <v>4935</v>
      </c>
      <c r="M186" s="92" t="e">
        <f>VLOOKUP(L186,'CIE-10 PARA RIPS'!A186:B12759,3,0)</f>
        <v>#REF!</v>
      </c>
    </row>
    <row r="187" spans="1:13" x14ac:dyDescent="0.25">
      <c r="A187" s="122">
        <v>150</v>
      </c>
      <c r="B187" s="61" t="s">
        <v>83</v>
      </c>
      <c r="C187" s="10" t="s">
        <v>12704</v>
      </c>
      <c r="E187" s="12" t="s">
        <v>12702</v>
      </c>
      <c r="F187" s="15">
        <v>2</v>
      </c>
      <c r="G187" s="15" t="s">
        <v>5</v>
      </c>
      <c r="H187" s="15" t="s">
        <v>21</v>
      </c>
      <c r="I187" s="10" t="s">
        <v>12705</v>
      </c>
      <c r="J187" s="62">
        <v>43462</v>
      </c>
      <c r="K187" s="62">
        <v>43463</v>
      </c>
      <c r="L187" s="12" t="s">
        <v>71</v>
      </c>
      <c r="M187" s="92" t="e">
        <f>VLOOKUP(L187,'CIE-10 PARA RIPS'!A187:B12760,3,0)</f>
        <v>#REF!</v>
      </c>
    </row>
    <row r="188" spans="1:13" x14ac:dyDescent="0.25">
      <c r="A188" s="122">
        <v>151</v>
      </c>
      <c r="B188" s="61" t="s">
        <v>12706</v>
      </c>
      <c r="C188" s="10" t="s">
        <v>12707</v>
      </c>
      <c r="E188" s="12" t="s">
        <v>12702</v>
      </c>
      <c r="F188" s="15">
        <v>2</v>
      </c>
      <c r="G188" s="15" t="s">
        <v>5</v>
      </c>
      <c r="H188" s="15" t="s">
        <v>21</v>
      </c>
      <c r="I188" s="10" t="s">
        <v>12708</v>
      </c>
      <c r="J188" s="62">
        <v>43463</v>
      </c>
      <c r="K188" s="62">
        <v>43464</v>
      </c>
      <c r="L188" s="12" t="s">
        <v>5597</v>
      </c>
      <c r="M188" s="92" t="e">
        <f>VLOOKUP(L188,'CIE-10 PARA RIPS'!A188:B12761,3,0)</f>
        <v>#REF!</v>
      </c>
    </row>
    <row r="189" spans="1:13" x14ac:dyDescent="0.25">
      <c r="A189" s="122">
        <v>152</v>
      </c>
      <c r="B189" s="61" t="s">
        <v>12653</v>
      </c>
      <c r="C189" s="10" t="s">
        <v>12709</v>
      </c>
      <c r="E189" s="12" t="s">
        <v>12702</v>
      </c>
      <c r="F189" s="15">
        <v>1</v>
      </c>
      <c r="G189" s="15" t="s">
        <v>5</v>
      </c>
      <c r="H189" s="15" t="s">
        <v>21</v>
      </c>
      <c r="J189" s="62">
        <v>43464</v>
      </c>
      <c r="K189" s="62">
        <v>43464</v>
      </c>
      <c r="L189" s="12" t="s">
        <v>7682</v>
      </c>
      <c r="M189" s="92" t="e">
        <f>VLOOKUP(L189,'CIE-10 PARA RIPS'!A189:B12762,3,0)</f>
        <v>#REF!</v>
      </c>
    </row>
    <row r="190" spans="1:13" x14ac:dyDescent="0.25">
      <c r="A190" s="122">
        <v>153</v>
      </c>
      <c r="B190" s="61" t="s">
        <v>12710</v>
      </c>
      <c r="C190" s="10" t="s">
        <v>12711</v>
      </c>
      <c r="E190" s="12" t="s">
        <v>12702</v>
      </c>
      <c r="F190" s="15">
        <v>2</v>
      </c>
      <c r="G190" s="15" t="s">
        <v>5</v>
      </c>
      <c r="H190" s="15" t="s">
        <v>21</v>
      </c>
      <c r="I190" s="10" t="s">
        <v>12458</v>
      </c>
      <c r="J190" s="62">
        <v>43464</v>
      </c>
      <c r="K190" s="62">
        <v>43465</v>
      </c>
      <c r="L190" s="12" t="s">
        <v>88</v>
      </c>
      <c r="M190" s="92" t="e">
        <f>VLOOKUP(L190,'CIE-10 PARA RIPS'!A190:B12763,3,0)</f>
        <v>#REF!</v>
      </c>
    </row>
    <row r="191" spans="1:13" x14ac:dyDescent="0.25">
      <c r="A191" s="122">
        <v>154</v>
      </c>
      <c r="B191" s="61" t="s">
        <v>12645</v>
      </c>
      <c r="C191" s="10" t="s">
        <v>12712</v>
      </c>
      <c r="E191" s="12" t="s">
        <v>12702</v>
      </c>
      <c r="F191" s="15">
        <v>2</v>
      </c>
      <c r="G191" s="15" t="s">
        <v>5</v>
      </c>
      <c r="H191" s="15" t="s">
        <v>21</v>
      </c>
      <c r="I191" s="10" t="s">
        <v>62</v>
      </c>
      <c r="J191" s="62">
        <v>43446</v>
      </c>
      <c r="K191" s="62">
        <v>43447</v>
      </c>
      <c r="L191" s="12" t="s">
        <v>7682</v>
      </c>
      <c r="M191" s="92" t="e">
        <f>VLOOKUP(L191,'CIE-10 PARA RIPS'!A191:B12764,3,0)</f>
        <v>#REF!</v>
      </c>
    </row>
    <row r="192" spans="1:13" x14ac:dyDescent="0.25">
      <c r="A192" s="122">
        <v>155</v>
      </c>
      <c r="B192" s="61" t="s">
        <v>12645</v>
      </c>
      <c r="C192" s="10" t="s">
        <v>12713</v>
      </c>
      <c r="E192" s="12" t="s">
        <v>45</v>
      </c>
      <c r="F192" s="15">
        <v>3</v>
      </c>
      <c r="G192" s="15" t="s">
        <v>5</v>
      </c>
      <c r="H192" s="15" t="s">
        <v>21</v>
      </c>
      <c r="I192" s="10" t="s">
        <v>62</v>
      </c>
      <c r="J192" s="62">
        <v>43455</v>
      </c>
      <c r="K192" s="62">
        <v>43456</v>
      </c>
      <c r="L192" s="12" t="s">
        <v>7299</v>
      </c>
      <c r="M192" s="92" t="e">
        <f>VLOOKUP(L192,'CIE-10 PARA RIPS'!A192:B12765,3,0)</f>
        <v>#REF!</v>
      </c>
    </row>
    <row r="193" spans="1:13" x14ac:dyDescent="0.25">
      <c r="A193" s="122">
        <v>156</v>
      </c>
      <c r="B193" s="61" t="s">
        <v>12714</v>
      </c>
      <c r="C193" s="10" t="s">
        <v>12715</v>
      </c>
      <c r="E193" s="12" t="s">
        <v>12702</v>
      </c>
      <c r="F193" s="15">
        <v>1</v>
      </c>
      <c r="G193" s="15" t="s">
        <v>5</v>
      </c>
      <c r="H193" s="15" t="s">
        <v>21</v>
      </c>
      <c r="I193" s="10" t="s">
        <v>62</v>
      </c>
      <c r="J193" s="62">
        <v>43385</v>
      </c>
      <c r="K193" s="62">
        <v>43385</v>
      </c>
      <c r="L193" s="12" t="s">
        <v>8939</v>
      </c>
      <c r="M193" s="92" t="e">
        <f>VLOOKUP(L193,'CIE-10 PARA RIPS'!A193:B12766,3,0)</f>
        <v>#REF!</v>
      </c>
    </row>
    <row r="194" spans="1:13" x14ac:dyDescent="0.25">
      <c r="A194" s="122">
        <v>157</v>
      </c>
      <c r="B194" s="61" t="s">
        <v>12716</v>
      </c>
      <c r="C194" s="10" t="s">
        <v>12717</v>
      </c>
      <c r="E194" s="12" t="s">
        <v>12702</v>
      </c>
      <c r="F194" s="15">
        <v>2</v>
      </c>
      <c r="G194" s="15" t="s">
        <v>5</v>
      </c>
      <c r="H194" s="15" t="s">
        <v>21</v>
      </c>
      <c r="J194" s="62">
        <v>43444</v>
      </c>
      <c r="K194" s="62">
        <v>43445</v>
      </c>
      <c r="L194" s="12" t="s">
        <v>7572</v>
      </c>
      <c r="M194" s="92" t="e">
        <f>VLOOKUP(L194,'CIE-10 PARA RIPS'!A194:B12767,3,0)</f>
        <v>#REF!</v>
      </c>
    </row>
    <row r="195" spans="1:13" x14ac:dyDescent="0.25">
      <c r="A195" s="122">
        <v>158</v>
      </c>
      <c r="B195" s="61" t="s">
        <v>12482</v>
      </c>
      <c r="C195" s="10" t="s">
        <v>12718</v>
      </c>
      <c r="E195" s="12" t="s">
        <v>12702</v>
      </c>
      <c r="F195" s="15">
        <v>2</v>
      </c>
      <c r="G195" s="15" t="s">
        <v>5</v>
      </c>
      <c r="H195" s="15" t="s">
        <v>21</v>
      </c>
      <c r="I195" s="10" t="s">
        <v>62</v>
      </c>
      <c r="J195" s="62">
        <v>43443</v>
      </c>
      <c r="K195" s="62">
        <v>43444</v>
      </c>
      <c r="L195" s="12" t="s">
        <v>8939</v>
      </c>
      <c r="M195" s="92" t="e">
        <f>VLOOKUP(L195,'CIE-10 PARA RIPS'!A195:B12768,3,0)</f>
        <v>#REF!</v>
      </c>
    </row>
    <row r="196" spans="1:13" x14ac:dyDescent="0.25">
      <c r="A196" s="122">
        <v>159</v>
      </c>
      <c r="B196" s="61" t="s">
        <v>12719</v>
      </c>
      <c r="C196" s="10" t="s">
        <v>12720</v>
      </c>
      <c r="E196" s="12" t="s">
        <v>12702</v>
      </c>
      <c r="F196" s="15">
        <v>10</v>
      </c>
      <c r="G196" s="15" t="s">
        <v>5</v>
      </c>
      <c r="H196" s="15" t="s">
        <v>21</v>
      </c>
      <c r="I196" s="10" t="s">
        <v>12458</v>
      </c>
      <c r="J196" s="62">
        <v>43441</v>
      </c>
      <c r="K196" s="62">
        <v>43444</v>
      </c>
      <c r="L196" s="12" t="s">
        <v>5444</v>
      </c>
      <c r="M196" s="92" t="e">
        <f>VLOOKUP(L196,'CIE-10 PARA RIPS'!A196:B12769,3,0)</f>
        <v>#REF!</v>
      </c>
    </row>
    <row r="197" spans="1:13" x14ac:dyDescent="0.25">
      <c r="A197" s="122">
        <v>160</v>
      </c>
      <c r="B197" s="61" t="s">
        <v>31</v>
      </c>
      <c r="C197" s="10" t="s">
        <v>12686</v>
      </c>
      <c r="E197" s="12" t="s">
        <v>12702</v>
      </c>
      <c r="F197" s="15">
        <v>8</v>
      </c>
      <c r="G197" s="15" t="s">
        <v>5</v>
      </c>
      <c r="H197" s="15" t="s">
        <v>21</v>
      </c>
      <c r="I197" s="10" t="s">
        <v>6</v>
      </c>
      <c r="J197" s="62">
        <v>43439</v>
      </c>
      <c r="K197" s="62">
        <v>43446</v>
      </c>
      <c r="L197" s="12" t="s">
        <v>7982</v>
      </c>
      <c r="M197" s="92" t="e">
        <f>VLOOKUP(L197,'CIE-10 PARA RIPS'!A197:B12770,3,0)</f>
        <v>#REF!</v>
      </c>
    </row>
    <row r="198" spans="1:13" x14ac:dyDescent="0.25">
      <c r="A198" s="122">
        <v>161</v>
      </c>
      <c r="B198" s="61" t="s">
        <v>12628</v>
      </c>
      <c r="C198" s="10" t="s">
        <v>12721</v>
      </c>
      <c r="E198" s="12" t="s">
        <v>12702</v>
      </c>
      <c r="F198" s="15">
        <v>1</v>
      </c>
      <c r="G198" s="15" t="s">
        <v>5</v>
      </c>
      <c r="H198" s="15" t="s">
        <v>21</v>
      </c>
      <c r="I198" s="10" t="s">
        <v>12618</v>
      </c>
      <c r="J198" s="62">
        <v>43442</v>
      </c>
      <c r="K198" s="62">
        <v>43442</v>
      </c>
      <c r="L198" s="12" t="s">
        <v>71</v>
      </c>
      <c r="M198" s="92" t="e">
        <f>VLOOKUP(L198,'CIE-10 PARA RIPS'!A198:B12771,3,0)</f>
        <v>#REF!</v>
      </c>
    </row>
    <row r="199" spans="1:13" x14ac:dyDescent="0.25">
      <c r="A199" s="122">
        <v>162</v>
      </c>
      <c r="B199" s="61" t="s">
        <v>12447</v>
      </c>
      <c r="C199" s="10" t="s">
        <v>12722</v>
      </c>
      <c r="E199" s="12" t="s">
        <v>12702</v>
      </c>
      <c r="F199" s="15">
        <v>3</v>
      </c>
      <c r="G199" s="15" t="s">
        <v>5</v>
      </c>
      <c r="H199" s="15" t="s">
        <v>12606</v>
      </c>
      <c r="J199" s="62">
        <v>43438</v>
      </c>
      <c r="K199" s="62">
        <v>43440</v>
      </c>
      <c r="L199" s="12" t="s">
        <v>5256</v>
      </c>
      <c r="M199" s="92" t="e">
        <f>VLOOKUP(L199,'CIE-10 PARA RIPS'!A199:B12772,3,0)</f>
        <v>#REF!</v>
      </c>
    </row>
    <row r="200" spans="1:13" x14ac:dyDescent="0.25">
      <c r="A200" s="122">
        <v>163</v>
      </c>
      <c r="B200" s="61" t="s">
        <v>12724</v>
      </c>
      <c r="C200" s="10" t="s">
        <v>12723</v>
      </c>
      <c r="E200" s="12" t="s">
        <v>12702</v>
      </c>
      <c r="F200" s="15">
        <v>10</v>
      </c>
      <c r="G200" s="15" t="s">
        <v>5</v>
      </c>
      <c r="H200" s="15" t="s">
        <v>21</v>
      </c>
      <c r="I200" s="10" t="s">
        <v>12705</v>
      </c>
      <c r="J200" s="62">
        <v>43439</v>
      </c>
      <c r="K200" s="62">
        <v>43448</v>
      </c>
      <c r="L200" s="12" t="s">
        <v>106</v>
      </c>
      <c r="M200" s="92" t="e">
        <f>VLOOKUP(L200,'CIE-10 PARA RIPS'!A200:B12773,3,0)</f>
        <v>#REF!</v>
      </c>
    </row>
    <row r="201" spans="1:13" x14ac:dyDescent="0.25">
      <c r="A201" s="122">
        <v>164</v>
      </c>
      <c r="B201" s="61" t="s">
        <v>12696</v>
      </c>
      <c r="C201" s="10" t="s">
        <v>12725</v>
      </c>
      <c r="E201" s="12" t="s">
        <v>12702</v>
      </c>
      <c r="F201" s="15">
        <v>2</v>
      </c>
      <c r="G201" s="15" t="s">
        <v>5</v>
      </c>
      <c r="H201" s="15" t="s">
        <v>21</v>
      </c>
      <c r="J201" s="62">
        <v>43439</v>
      </c>
      <c r="K201" s="62">
        <v>43440</v>
      </c>
      <c r="L201" s="12" t="s">
        <v>55</v>
      </c>
      <c r="M201" s="92" t="e">
        <f>VLOOKUP(L201,'CIE-10 PARA RIPS'!A201:B12774,3,0)</f>
        <v>#REF!</v>
      </c>
    </row>
    <row r="202" spans="1:13" x14ac:dyDescent="0.25">
      <c r="A202" s="122">
        <v>165</v>
      </c>
      <c r="B202" s="61" t="s">
        <v>12647</v>
      </c>
      <c r="C202" s="10" t="s">
        <v>12726</v>
      </c>
      <c r="E202" s="12" t="s">
        <v>12702</v>
      </c>
      <c r="F202" s="15">
        <v>2</v>
      </c>
      <c r="G202" s="15" t="s">
        <v>5</v>
      </c>
      <c r="H202" s="15" t="s">
        <v>21</v>
      </c>
      <c r="I202" s="10" t="s">
        <v>6</v>
      </c>
      <c r="J202" s="62">
        <v>43437</v>
      </c>
      <c r="K202" s="62">
        <v>43438</v>
      </c>
      <c r="L202" s="12" t="s">
        <v>8681</v>
      </c>
      <c r="M202" s="92" t="e">
        <f>VLOOKUP(L202,'CIE-10 PARA RIPS'!A202:B12775,3,0)</f>
        <v>#REF!</v>
      </c>
    </row>
    <row r="203" spans="1:13" x14ac:dyDescent="0.25">
      <c r="A203" s="122">
        <v>166</v>
      </c>
      <c r="B203" s="61" t="s">
        <v>12724</v>
      </c>
      <c r="C203" s="10" t="s">
        <v>12727</v>
      </c>
      <c r="E203" s="12" t="s">
        <v>12702</v>
      </c>
      <c r="F203" s="15">
        <v>2</v>
      </c>
      <c r="G203" s="15" t="s">
        <v>5</v>
      </c>
      <c r="H203" s="15" t="s">
        <v>21</v>
      </c>
      <c r="I203" s="10" t="s">
        <v>12705</v>
      </c>
      <c r="J203" s="62">
        <v>43435</v>
      </c>
      <c r="K203" s="62">
        <v>43436</v>
      </c>
      <c r="L203" s="12" t="s">
        <v>106</v>
      </c>
      <c r="M203" s="92" t="e">
        <f>VLOOKUP(L203,'CIE-10 PARA RIPS'!A203:B12776,3,0)</f>
        <v>#REF!</v>
      </c>
    </row>
    <row r="204" spans="1:13" x14ac:dyDescent="0.25">
      <c r="A204" s="122">
        <v>167</v>
      </c>
      <c r="B204" s="61" t="s">
        <v>12467</v>
      </c>
      <c r="C204" s="10" t="s">
        <v>12728</v>
      </c>
      <c r="E204" s="12" t="s">
        <v>12702</v>
      </c>
      <c r="F204" s="15">
        <v>2</v>
      </c>
      <c r="G204" s="15" t="s">
        <v>5</v>
      </c>
      <c r="H204" s="15" t="s">
        <v>21</v>
      </c>
      <c r="I204" s="10" t="s">
        <v>6</v>
      </c>
      <c r="J204" s="62">
        <v>43462</v>
      </c>
      <c r="K204" s="62">
        <v>43463</v>
      </c>
      <c r="L204" s="12" t="s">
        <v>8871</v>
      </c>
      <c r="M204" s="92" t="e">
        <f>VLOOKUP(L204,'CIE-10 PARA RIPS'!A204:B12777,3,0)</f>
        <v>#REF!</v>
      </c>
    </row>
    <row r="205" spans="1:13" x14ac:dyDescent="0.25">
      <c r="A205" s="122">
        <v>168</v>
      </c>
      <c r="B205" s="61" t="s">
        <v>12651</v>
      </c>
      <c r="C205" s="10" t="s">
        <v>12729</v>
      </c>
      <c r="E205" s="12" t="s">
        <v>12702</v>
      </c>
      <c r="F205" s="15">
        <v>2</v>
      </c>
      <c r="G205" s="15" t="s">
        <v>5</v>
      </c>
      <c r="H205" s="15" t="s">
        <v>21</v>
      </c>
      <c r="I205" s="10" t="s">
        <v>6</v>
      </c>
      <c r="J205" s="62">
        <v>43453</v>
      </c>
      <c r="K205" s="62">
        <v>43454</v>
      </c>
      <c r="L205" s="12" t="s">
        <v>7679</v>
      </c>
      <c r="M205" s="92" t="e">
        <f>VLOOKUP(L205,'CIE-10 PARA RIPS'!A205:B12778,3,0)</f>
        <v>#REF!</v>
      </c>
    </row>
    <row r="206" spans="1:13" x14ac:dyDescent="0.25">
      <c r="A206" s="122">
        <v>169</v>
      </c>
      <c r="B206" s="61" t="s">
        <v>12730</v>
      </c>
      <c r="C206" s="10" t="s">
        <v>12731</v>
      </c>
      <c r="E206" s="12" t="s">
        <v>12702</v>
      </c>
      <c r="F206" s="15">
        <v>8</v>
      </c>
      <c r="G206" s="15" t="s">
        <v>94</v>
      </c>
      <c r="H206" s="15" t="s">
        <v>95</v>
      </c>
      <c r="I206" s="10" t="s">
        <v>12732</v>
      </c>
      <c r="J206" s="62">
        <v>43454</v>
      </c>
      <c r="K206" s="62">
        <v>43461</v>
      </c>
      <c r="L206" s="12" t="s">
        <v>111</v>
      </c>
      <c r="M206" s="92" t="e">
        <f>VLOOKUP(L206,'CIE-10 PARA RIPS'!A206:B12779,3,0)</f>
        <v>#REF!</v>
      </c>
    </row>
    <row r="207" spans="1:13" x14ac:dyDescent="0.25">
      <c r="A207" s="122">
        <v>170</v>
      </c>
      <c r="B207" s="61" t="s">
        <v>12733</v>
      </c>
      <c r="C207" s="10" t="s">
        <v>12734</v>
      </c>
      <c r="E207" s="12" t="s">
        <v>12702</v>
      </c>
      <c r="F207" s="15">
        <v>8</v>
      </c>
      <c r="G207" s="15" t="s">
        <v>5</v>
      </c>
      <c r="H207" s="15" t="s">
        <v>21</v>
      </c>
      <c r="I207" s="10" t="s">
        <v>12705</v>
      </c>
      <c r="J207" s="62">
        <v>43454</v>
      </c>
      <c r="K207" s="62">
        <v>43102</v>
      </c>
      <c r="M207" s="92" t="e">
        <f>VLOOKUP(L207,'CIE-10 PARA RIPS'!A207:B12780,3,0)</f>
        <v>#N/A</v>
      </c>
    </row>
    <row r="208" spans="1:13" x14ac:dyDescent="0.25">
      <c r="A208" s="122">
        <v>171</v>
      </c>
      <c r="B208" s="61" t="s">
        <v>12735</v>
      </c>
      <c r="C208" s="10" t="s">
        <v>12712</v>
      </c>
      <c r="E208" s="12" t="s">
        <v>12702</v>
      </c>
      <c r="F208" s="15">
        <v>2</v>
      </c>
      <c r="G208" s="15" t="s">
        <v>5</v>
      </c>
      <c r="H208" s="15" t="s">
        <v>21</v>
      </c>
      <c r="I208" s="10" t="s">
        <v>62</v>
      </c>
      <c r="J208" s="62">
        <v>43455</v>
      </c>
      <c r="K208" s="62">
        <v>43456</v>
      </c>
      <c r="L208" s="12" t="s">
        <v>7299</v>
      </c>
      <c r="M208" s="92" t="e">
        <f>VLOOKUP(L208,'CIE-10 PARA RIPS'!A208:B12781,3,0)</f>
        <v>#REF!</v>
      </c>
    </row>
    <row r="209" spans="1:13" x14ac:dyDescent="0.25">
      <c r="A209" s="122">
        <v>172</v>
      </c>
      <c r="B209" s="61" t="s">
        <v>12736</v>
      </c>
      <c r="C209" s="10" t="s">
        <v>12737</v>
      </c>
      <c r="E209" s="12" t="s">
        <v>12702</v>
      </c>
      <c r="F209" s="15">
        <v>2</v>
      </c>
      <c r="G209" s="15" t="s">
        <v>5</v>
      </c>
      <c r="H209" s="15" t="s">
        <v>21</v>
      </c>
      <c r="I209" s="10" t="s">
        <v>12705</v>
      </c>
      <c r="J209" s="62">
        <v>43457</v>
      </c>
      <c r="K209" s="62">
        <v>43458</v>
      </c>
      <c r="L209" s="12" t="s">
        <v>106</v>
      </c>
      <c r="M209" s="92" t="e">
        <f>VLOOKUP(L209,'CIE-10 PARA RIPS'!A209:B12782,3,0)</f>
        <v>#REF!</v>
      </c>
    </row>
    <row r="210" spans="1:13" x14ac:dyDescent="0.25">
      <c r="A210" s="122">
        <v>173</v>
      </c>
      <c r="B210" s="61" t="s">
        <v>12736</v>
      </c>
      <c r="C210" s="10" t="s">
        <v>12737</v>
      </c>
      <c r="E210" s="12" t="s">
        <v>12702</v>
      </c>
      <c r="F210" s="15">
        <v>2</v>
      </c>
      <c r="G210" s="15" t="s">
        <v>5</v>
      </c>
      <c r="H210" s="15" t="s">
        <v>21</v>
      </c>
      <c r="I210" s="10" t="s">
        <v>12705</v>
      </c>
      <c r="J210" s="62">
        <v>43459</v>
      </c>
      <c r="K210" s="62">
        <v>43460</v>
      </c>
      <c r="L210" s="12" t="s">
        <v>106</v>
      </c>
      <c r="M210" s="92" t="e">
        <f>VLOOKUP(L210,'CIE-10 PARA RIPS'!A210:B12783,3,0)</f>
        <v>#REF!</v>
      </c>
    </row>
    <row r="211" spans="1:13" x14ac:dyDescent="0.25">
      <c r="A211" s="122">
        <v>174</v>
      </c>
      <c r="B211" s="61" t="s">
        <v>12632</v>
      </c>
      <c r="C211" s="10" t="s">
        <v>12738</v>
      </c>
      <c r="E211" s="12" t="s">
        <v>12702</v>
      </c>
      <c r="F211" s="15">
        <v>2</v>
      </c>
      <c r="G211" s="15" t="s">
        <v>5</v>
      </c>
      <c r="H211" s="15" t="s">
        <v>21</v>
      </c>
      <c r="I211" s="10" t="s">
        <v>12434</v>
      </c>
      <c r="J211" s="62">
        <v>43456</v>
      </c>
      <c r="K211" s="62">
        <v>43457</v>
      </c>
      <c r="L211" s="12" t="s">
        <v>3246</v>
      </c>
      <c r="M211" s="92" t="e">
        <f>VLOOKUP(L211,'CIE-10 PARA RIPS'!A211:B12784,3,0)</f>
        <v>#REF!</v>
      </c>
    </row>
    <row r="212" spans="1:13" x14ac:dyDescent="0.25">
      <c r="A212" s="122">
        <v>175</v>
      </c>
      <c r="B212" s="61" t="s">
        <v>12462</v>
      </c>
      <c r="C212" s="10" t="s">
        <v>12739</v>
      </c>
      <c r="E212" s="12" t="s">
        <v>12702</v>
      </c>
      <c r="F212" s="15">
        <v>2</v>
      </c>
      <c r="G212" s="15" t="s">
        <v>5</v>
      </c>
      <c r="H212" s="15" t="s">
        <v>21</v>
      </c>
      <c r="I212" s="10" t="s">
        <v>62</v>
      </c>
      <c r="J212" s="62">
        <v>43462</v>
      </c>
      <c r="K212" s="62">
        <v>43463</v>
      </c>
      <c r="L212" s="12" t="s">
        <v>7682</v>
      </c>
      <c r="M212" s="92" t="e">
        <f>VLOOKUP(L212,'CIE-10 PARA RIPS'!A212:B12785,3,0)</f>
        <v>#REF!</v>
      </c>
    </row>
    <row r="213" spans="1:13" x14ac:dyDescent="0.25">
      <c r="A213" s="122">
        <v>176</v>
      </c>
      <c r="B213" s="61" t="s">
        <v>12655</v>
      </c>
      <c r="C213" s="10" t="s">
        <v>12740</v>
      </c>
      <c r="E213" s="12" t="s">
        <v>12702</v>
      </c>
      <c r="F213" s="15">
        <v>2</v>
      </c>
      <c r="G213" s="15" t="s">
        <v>5</v>
      </c>
      <c r="H213" s="15" t="s">
        <v>21</v>
      </c>
      <c r="I213" s="10" t="s">
        <v>62</v>
      </c>
      <c r="J213" s="62">
        <v>43463</v>
      </c>
      <c r="K213" s="62">
        <v>43464</v>
      </c>
      <c r="L213" s="12" t="s">
        <v>4944</v>
      </c>
      <c r="M213" s="92" t="e">
        <f>VLOOKUP(L213,'CIE-10 PARA RIPS'!A213:B12786,3,0)</f>
        <v>#REF!</v>
      </c>
    </row>
    <row r="214" spans="1:13" x14ac:dyDescent="0.25">
      <c r="A214" s="122">
        <v>178</v>
      </c>
      <c r="B214" s="61" t="s">
        <v>12741</v>
      </c>
      <c r="C214" s="10" t="s">
        <v>12742</v>
      </c>
      <c r="E214" s="12" t="s">
        <v>12702</v>
      </c>
      <c r="F214" s="15">
        <v>1</v>
      </c>
      <c r="G214" s="15" t="s">
        <v>5</v>
      </c>
      <c r="H214" s="15" t="s">
        <v>21</v>
      </c>
      <c r="I214" s="10" t="s">
        <v>12743</v>
      </c>
      <c r="J214" s="62">
        <v>43448</v>
      </c>
      <c r="K214" s="62">
        <v>43448</v>
      </c>
      <c r="L214" s="12" t="s">
        <v>5598</v>
      </c>
      <c r="M214" s="92" t="e">
        <f>VLOOKUP(L214,'CIE-10 PARA RIPS'!A214:B12787,3,0)</f>
        <v>#REF!</v>
      </c>
    </row>
    <row r="215" spans="1:13" x14ac:dyDescent="0.25">
      <c r="A215" s="122">
        <v>179</v>
      </c>
      <c r="B215" s="61" t="s">
        <v>12719</v>
      </c>
      <c r="C215" s="10" t="s">
        <v>12720</v>
      </c>
      <c r="E215" s="12" t="s">
        <v>12442</v>
      </c>
      <c r="F215" s="15">
        <v>3</v>
      </c>
      <c r="G215" s="15" t="s">
        <v>5</v>
      </c>
      <c r="H215" s="15" t="s">
        <v>21</v>
      </c>
      <c r="I215" s="10" t="s">
        <v>12458</v>
      </c>
      <c r="J215" s="62">
        <v>43422</v>
      </c>
      <c r="K215" s="62">
        <v>43424</v>
      </c>
      <c r="L215" s="12" t="s">
        <v>7682</v>
      </c>
      <c r="M215" s="92" t="e">
        <f>VLOOKUP(L215,'CIE-10 PARA RIPS'!A215:B12788,3,0)</f>
        <v>#REF!</v>
      </c>
    </row>
    <row r="216" spans="1:13" x14ac:dyDescent="0.25">
      <c r="A216" s="122">
        <v>180</v>
      </c>
      <c r="B216" s="61" t="s">
        <v>12597</v>
      </c>
      <c r="C216" s="10" t="s">
        <v>12726</v>
      </c>
      <c r="E216" s="12" t="s">
        <v>12442</v>
      </c>
      <c r="F216" s="15">
        <v>3</v>
      </c>
      <c r="G216" s="15" t="s">
        <v>5</v>
      </c>
      <c r="H216" s="15" t="s">
        <v>21</v>
      </c>
      <c r="I216" s="10" t="s">
        <v>6</v>
      </c>
      <c r="J216" s="62">
        <v>43418</v>
      </c>
      <c r="K216" s="62">
        <v>43420</v>
      </c>
      <c r="L216" s="12" t="s">
        <v>8939</v>
      </c>
      <c r="M216" s="92" t="e">
        <f>VLOOKUP(L216,'CIE-10 PARA RIPS'!A216:B12789,3,0)</f>
        <v>#REF!</v>
      </c>
    </row>
    <row r="217" spans="1:13" x14ac:dyDescent="0.25">
      <c r="A217" s="122">
        <v>181</v>
      </c>
      <c r="B217" s="61" t="s">
        <v>12597</v>
      </c>
      <c r="C217" s="10" t="s">
        <v>12726</v>
      </c>
      <c r="E217" s="12" t="s">
        <v>12442</v>
      </c>
      <c r="F217" s="15">
        <v>3</v>
      </c>
      <c r="G217" s="15" t="s">
        <v>5</v>
      </c>
      <c r="H217" s="15" t="s">
        <v>21</v>
      </c>
      <c r="I217" s="10" t="s">
        <v>6</v>
      </c>
      <c r="J217" s="62">
        <v>43425</v>
      </c>
      <c r="K217" s="62">
        <v>43427</v>
      </c>
      <c r="L217" s="12" t="s">
        <v>75</v>
      </c>
      <c r="M217" s="92" t="e">
        <f>VLOOKUP(L217,'CIE-10 PARA RIPS'!A217:B12790,3,0)</f>
        <v>#REF!</v>
      </c>
    </row>
    <row r="218" spans="1:13" x14ac:dyDescent="0.25">
      <c r="A218" s="122">
        <v>182</v>
      </c>
      <c r="B218" s="61" t="s">
        <v>12724</v>
      </c>
      <c r="C218" s="10" t="s">
        <v>12723</v>
      </c>
      <c r="E218" s="12" t="s">
        <v>12442</v>
      </c>
      <c r="F218" s="15">
        <v>6</v>
      </c>
      <c r="G218" s="15" t="s">
        <v>5</v>
      </c>
      <c r="H218" s="15" t="s">
        <v>21</v>
      </c>
      <c r="I218" s="10" t="s">
        <v>12705</v>
      </c>
      <c r="J218" s="62">
        <v>43429</v>
      </c>
      <c r="K218" s="62">
        <v>43434</v>
      </c>
      <c r="L218" s="12" t="s">
        <v>4777</v>
      </c>
      <c r="M218" s="92" t="e">
        <f>VLOOKUP(L218,'CIE-10 PARA RIPS'!A218:B12791,3,0)</f>
        <v>#REF!</v>
      </c>
    </row>
    <row r="219" spans="1:13" x14ac:dyDescent="0.25">
      <c r="A219" s="122">
        <v>183</v>
      </c>
      <c r="B219" s="61" t="s">
        <v>12617</v>
      </c>
      <c r="C219" s="10" t="s">
        <v>12744</v>
      </c>
      <c r="E219" s="12" t="s">
        <v>12442</v>
      </c>
      <c r="F219" s="15">
        <v>3</v>
      </c>
      <c r="G219" s="15" t="s">
        <v>5</v>
      </c>
      <c r="H219" s="15" t="s">
        <v>21</v>
      </c>
      <c r="I219" s="10" t="s">
        <v>12618</v>
      </c>
      <c r="J219" s="62">
        <v>43431</v>
      </c>
      <c r="K219" s="62">
        <v>43433</v>
      </c>
      <c r="L219" s="12" t="s">
        <v>8120</v>
      </c>
      <c r="M219" s="92" t="e">
        <f>VLOOKUP(L219,'CIE-10 PARA RIPS'!A219:B12792,3,0)</f>
        <v>#REF!</v>
      </c>
    </row>
    <row r="220" spans="1:13" x14ac:dyDescent="0.25">
      <c r="A220" s="122">
        <v>184</v>
      </c>
      <c r="B220" s="61" t="s">
        <v>12745</v>
      </c>
      <c r="C220" s="10" t="s">
        <v>12746</v>
      </c>
      <c r="E220" s="12" t="s">
        <v>12702</v>
      </c>
      <c r="F220" s="15">
        <v>1</v>
      </c>
      <c r="G220" s="15" t="s">
        <v>5</v>
      </c>
      <c r="H220" s="15" t="s">
        <v>21</v>
      </c>
      <c r="I220" s="10" t="s">
        <v>12705</v>
      </c>
      <c r="J220" s="62">
        <v>43437</v>
      </c>
      <c r="K220" s="62">
        <v>43437</v>
      </c>
      <c r="L220" s="12" t="s">
        <v>8928</v>
      </c>
      <c r="M220" s="92" t="e">
        <f>VLOOKUP(L220,'CIE-10 PARA RIPS'!A220:B12793,3,0)</f>
        <v>#REF!</v>
      </c>
    </row>
    <row r="221" spans="1:13" x14ac:dyDescent="0.25">
      <c r="A221" s="122">
        <v>185</v>
      </c>
      <c r="B221" s="61" t="s">
        <v>12747</v>
      </c>
      <c r="C221" s="10" t="s">
        <v>12748</v>
      </c>
      <c r="E221" s="12" t="s">
        <v>12702</v>
      </c>
      <c r="F221" s="15">
        <v>2</v>
      </c>
      <c r="G221" s="15" t="s">
        <v>5</v>
      </c>
      <c r="H221" s="15" t="s">
        <v>21</v>
      </c>
      <c r="I221" s="10" t="s">
        <v>62</v>
      </c>
      <c r="J221" s="62">
        <v>43446</v>
      </c>
      <c r="K221" s="62">
        <v>43447</v>
      </c>
      <c r="L221" s="12" t="s">
        <v>8647</v>
      </c>
      <c r="M221" s="92" t="e">
        <f>VLOOKUP(L221,'CIE-10 PARA RIPS'!A221:B12794,3,0)</f>
        <v>#REF!</v>
      </c>
    </row>
    <row r="222" spans="1:13" x14ac:dyDescent="0.25">
      <c r="A222" s="122">
        <v>186</v>
      </c>
      <c r="B222" s="61" t="s">
        <v>12750</v>
      </c>
      <c r="C222" s="10" t="s">
        <v>12751</v>
      </c>
      <c r="E222" s="12" t="s">
        <v>12702</v>
      </c>
      <c r="F222" s="15">
        <v>3</v>
      </c>
      <c r="G222" s="15" t="s">
        <v>5</v>
      </c>
      <c r="H222" s="15" t="s">
        <v>21</v>
      </c>
      <c r="I222" s="10" t="s">
        <v>12705</v>
      </c>
      <c r="J222" s="62">
        <v>43435</v>
      </c>
      <c r="K222" s="62">
        <v>43437</v>
      </c>
      <c r="L222" s="12" t="s">
        <v>8939</v>
      </c>
      <c r="M222" s="92" t="e">
        <f>VLOOKUP(L222,'CIE-10 PARA RIPS'!A222:B12795,3,0)</f>
        <v>#REF!</v>
      </c>
    </row>
    <row r="223" spans="1:13" x14ac:dyDescent="0.25">
      <c r="A223" s="122">
        <v>187</v>
      </c>
      <c r="B223" s="61" t="s">
        <v>12677</v>
      </c>
      <c r="C223" s="10" t="s">
        <v>12679</v>
      </c>
      <c r="E223" s="12" t="s">
        <v>12702</v>
      </c>
      <c r="F223" s="15">
        <v>2</v>
      </c>
      <c r="G223" s="15" t="s">
        <v>5</v>
      </c>
      <c r="H223" s="15" t="s">
        <v>21</v>
      </c>
      <c r="I223" s="10" t="s">
        <v>12434</v>
      </c>
      <c r="J223" s="62">
        <v>43462</v>
      </c>
      <c r="K223" s="62">
        <v>43463</v>
      </c>
      <c r="L223" s="12" t="s">
        <v>7685</v>
      </c>
      <c r="M223" s="92" t="e">
        <f>VLOOKUP(L223,'CIE-10 PARA RIPS'!A223:B12796,3,0)</f>
        <v>#REF!</v>
      </c>
    </row>
    <row r="224" spans="1:13" x14ac:dyDescent="0.25">
      <c r="A224" s="122">
        <v>188</v>
      </c>
      <c r="B224" s="61" t="s">
        <v>12752</v>
      </c>
      <c r="C224" s="10" t="s">
        <v>12749</v>
      </c>
      <c r="E224" s="12" t="s">
        <v>12442</v>
      </c>
      <c r="F224" s="15">
        <v>4</v>
      </c>
      <c r="G224" s="15" t="s">
        <v>94</v>
      </c>
      <c r="H224" s="15" t="s">
        <v>12753</v>
      </c>
      <c r="I224" s="10" t="s">
        <v>96</v>
      </c>
      <c r="J224" s="62">
        <v>43424</v>
      </c>
      <c r="K224" s="62">
        <v>43427</v>
      </c>
      <c r="L224" s="12" t="s">
        <v>4777</v>
      </c>
      <c r="M224" s="92" t="e">
        <f>VLOOKUP(L224,'CIE-10 PARA RIPS'!A224:B12797,3,0)</f>
        <v>#REF!</v>
      </c>
    </row>
    <row r="225" spans="1:13" x14ac:dyDescent="0.25">
      <c r="A225" s="122">
        <v>189</v>
      </c>
      <c r="B225" s="61" t="s">
        <v>12754</v>
      </c>
      <c r="C225" s="10" t="s">
        <v>12755</v>
      </c>
      <c r="E225" s="12" t="s">
        <v>12442</v>
      </c>
      <c r="F225" s="15">
        <v>15</v>
      </c>
      <c r="G225" s="15" t="s">
        <v>5</v>
      </c>
      <c r="H225" s="15" t="s">
        <v>21</v>
      </c>
      <c r="I225" s="10" t="s">
        <v>62</v>
      </c>
      <c r="J225" s="62">
        <v>43426</v>
      </c>
      <c r="K225" s="62">
        <v>43440</v>
      </c>
      <c r="L225" s="12" t="s">
        <v>67</v>
      </c>
      <c r="M225" s="92" t="e">
        <f>VLOOKUP(L225,'CIE-10 PARA RIPS'!A225:B12798,3,0)</f>
        <v>#REF!</v>
      </c>
    </row>
    <row r="226" spans="1:13" x14ac:dyDescent="0.25">
      <c r="A226" s="122">
        <v>190</v>
      </c>
      <c r="B226" s="61" t="s">
        <v>12756</v>
      </c>
      <c r="C226" s="10" t="s">
        <v>12757</v>
      </c>
      <c r="E226" s="12" t="s">
        <v>12702</v>
      </c>
      <c r="G226" s="15" t="s">
        <v>5</v>
      </c>
      <c r="H226" s="15" t="s">
        <v>21</v>
      </c>
      <c r="I226" s="10" t="s">
        <v>62</v>
      </c>
      <c r="L226" s="12" t="s">
        <v>556</v>
      </c>
      <c r="M226" s="92" t="e">
        <f>VLOOKUP(L226,'CIE-10 PARA RIPS'!A226:B12799,3,0)</f>
        <v>#REF!</v>
      </c>
    </row>
    <row r="227" spans="1:13" x14ac:dyDescent="0.25">
      <c r="A227" s="122">
        <v>191</v>
      </c>
      <c r="B227" s="61" t="s">
        <v>12758</v>
      </c>
      <c r="C227" s="10" t="s">
        <v>12759</v>
      </c>
      <c r="E227" s="12" t="s">
        <v>12702</v>
      </c>
      <c r="F227" s="15">
        <v>2</v>
      </c>
      <c r="J227" s="62">
        <v>43439</v>
      </c>
      <c r="K227" s="62">
        <v>43440</v>
      </c>
      <c r="M227" s="92" t="e">
        <f>VLOOKUP(L227,'CIE-10 PARA RIPS'!A227:B12800,3,0)</f>
        <v>#N/A</v>
      </c>
    </row>
    <row r="228" spans="1:13" x14ac:dyDescent="0.25">
      <c r="A228" s="122">
        <v>192</v>
      </c>
      <c r="B228" s="60" t="s">
        <v>12805</v>
      </c>
      <c r="C228" s="16">
        <v>3731190</v>
      </c>
      <c r="D228" s="11"/>
      <c r="E228" s="9" t="s">
        <v>12702</v>
      </c>
      <c r="F228" s="13">
        <v>12</v>
      </c>
      <c r="G228" s="9" t="s">
        <v>12761</v>
      </c>
      <c r="H228" s="9" t="s">
        <v>12578</v>
      </c>
      <c r="I228" s="5"/>
      <c r="J228" s="19">
        <v>43454</v>
      </c>
      <c r="K228" s="7">
        <v>43465</v>
      </c>
      <c r="M228" s="92" t="e">
        <f>VLOOKUP(L228,'CIE-10 PARA RIPS'!A228:B12801,3,0)</f>
        <v>#N/A</v>
      </c>
    </row>
    <row r="261" spans="9:9" x14ac:dyDescent="0.25">
      <c r="I261" s="30" t="s">
        <v>7</v>
      </c>
    </row>
    <row r="262" spans="9:9" x14ac:dyDescent="0.25">
      <c r="I262" s="31" t="s">
        <v>8</v>
      </c>
    </row>
    <row r="263" spans="9:9" x14ac:dyDescent="0.25">
      <c r="I263" s="32" t="s">
        <v>9</v>
      </c>
    </row>
    <row r="1048576" spans="5:8" x14ac:dyDescent="0.25">
      <c r="E1048576" s="24" t="s">
        <v>12435</v>
      </c>
      <c r="F1048576" s="13">
        <v>1</v>
      </c>
      <c r="G1048576" s="9" t="s">
        <v>5</v>
      </c>
      <c r="H1048576" s="9" t="s">
        <v>21</v>
      </c>
    </row>
  </sheetData>
  <mergeCells count="6">
    <mergeCell ref="A5:L6"/>
    <mergeCell ref="A1:C4"/>
    <mergeCell ref="D1:J2"/>
    <mergeCell ref="K1:M2"/>
    <mergeCell ref="D3:J4"/>
    <mergeCell ref="K3:M4"/>
  </mergeCells>
  <pageMargins left="0.7" right="0.7" top="0.75" bottom="0.75" header="0.3" footer="0.3"/>
  <pageSetup orientation="landscape"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3B522-2F0C-4C57-A14E-3641AD7C5896}">
  <dimension ref="A1:AC1048426"/>
  <sheetViews>
    <sheetView zoomScale="85" zoomScaleNormal="85" workbookViewId="0">
      <selection activeCell="G36" sqref="G36"/>
    </sheetView>
  </sheetViews>
  <sheetFormatPr baseColWidth="10" defaultRowHeight="15" x14ac:dyDescent="0.25"/>
  <cols>
    <col min="1" max="1" width="11.85546875" customWidth="1"/>
    <col min="2" max="2" width="12.28515625" style="12" customWidth="1"/>
    <col min="3" max="3" width="8.28515625" style="10" customWidth="1"/>
    <col min="4" max="4" width="9.28515625" style="12" customWidth="1"/>
    <col min="5" max="5" width="9.7109375" style="12" customWidth="1"/>
    <col min="6" max="6" width="4.85546875" style="15" customWidth="1"/>
    <col min="7" max="7" width="19.85546875" style="15" customWidth="1"/>
    <col min="8" max="8" width="11.5703125" style="15" customWidth="1"/>
    <col min="9" max="9" width="3.28515625" style="10" customWidth="1"/>
    <col min="10" max="10" width="13.7109375" style="12" bestFit="1" customWidth="1"/>
    <col min="11" max="11" width="9.5703125" style="12" customWidth="1"/>
    <col min="12" max="12" width="6" style="12" customWidth="1"/>
    <col min="13" max="13" width="13.7109375" style="43" customWidth="1"/>
    <col min="14" max="14" width="9.42578125" customWidth="1"/>
    <col min="15" max="15" width="6.5703125" customWidth="1"/>
    <col min="18" max="18" width="6.42578125" customWidth="1"/>
  </cols>
  <sheetData>
    <row r="1" spans="1:29" x14ac:dyDescent="0.25">
      <c r="A1" s="58" t="s">
        <v>17</v>
      </c>
      <c r="B1" t="s">
        <v>25705</v>
      </c>
      <c r="C1"/>
      <c r="D1" s="58" t="s">
        <v>17</v>
      </c>
      <c r="E1" t="s">
        <v>25671</v>
      </c>
      <c r="G1" s="58" t="s">
        <v>17</v>
      </c>
      <c r="H1" t="s">
        <v>25671</v>
      </c>
      <c r="J1" s="58" t="s">
        <v>12638</v>
      </c>
      <c r="K1" t="s">
        <v>25671</v>
      </c>
      <c r="L1"/>
      <c r="M1" s="58" t="s">
        <v>17</v>
      </c>
      <c r="N1" t="s">
        <v>25671</v>
      </c>
      <c r="P1" s="58" t="s">
        <v>17</v>
      </c>
      <c r="Q1" t="s">
        <v>12640</v>
      </c>
      <c r="S1" s="58" t="s">
        <v>25703</v>
      </c>
      <c r="T1" s="58" t="s">
        <v>25672</v>
      </c>
    </row>
    <row r="2" spans="1:29" x14ac:dyDescent="0.25">
      <c r="A2" s="43" t="s">
        <v>45</v>
      </c>
      <c r="B2">
        <v>40</v>
      </c>
      <c r="C2"/>
      <c r="D2" s="43" t="s">
        <v>94</v>
      </c>
      <c r="E2">
        <v>10</v>
      </c>
      <c r="G2" s="43" t="s">
        <v>95</v>
      </c>
      <c r="H2">
        <v>10</v>
      </c>
      <c r="J2" s="43" t="s">
        <v>82</v>
      </c>
      <c r="K2">
        <v>3</v>
      </c>
      <c r="L2"/>
      <c r="M2" s="43" t="s">
        <v>60</v>
      </c>
      <c r="N2">
        <v>1</v>
      </c>
      <c r="P2" s="43" t="s">
        <v>60</v>
      </c>
      <c r="Q2">
        <v>1</v>
      </c>
      <c r="S2" s="58" t="s">
        <v>17</v>
      </c>
      <c r="T2" t="s">
        <v>45</v>
      </c>
      <c r="U2" t="s">
        <v>53</v>
      </c>
      <c r="V2" t="s">
        <v>20</v>
      </c>
      <c r="W2" t="s">
        <v>23</v>
      </c>
      <c r="X2" t="s">
        <v>26</v>
      </c>
      <c r="Y2" t="s">
        <v>12435</v>
      </c>
      <c r="Z2" t="s">
        <v>110</v>
      </c>
      <c r="AA2" t="s">
        <v>12442</v>
      </c>
      <c r="AB2" t="s">
        <v>43</v>
      </c>
      <c r="AC2" t="s">
        <v>12639</v>
      </c>
    </row>
    <row r="3" spans="1:29" x14ac:dyDescent="0.25">
      <c r="A3" s="43" t="s">
        <v>53</v>
      </c>
      <c r="B3">
        <v>12</v>
      </c>
      <c r="C3"/>
      <c r="D3" s="43" t="s">
        <v>5</v>
      </c>
      <c r="E3">
        <v>129</v>
      </c>
      <c r="G3" s="43" t="s">
        <v>21</v>
      </c>
      <c r="H3">
        <v>122</v>
      </c>
      <c r="J3" s="43" t="s">
        <v>96</v>
      </c>
      <c r="K3">
        <v>10</v>
      </c>
      <c r="L3"/>
      <c r="M3" s="43" t="s">
        <v>63</v>
      </c>
      <c r="N3">
        <v>6</v>
      </c>
      <c r="P3" s="43" t="s">
        <v>63</v>
      </c>
      <c r="Q3">
        <v>9</v>
      </c>
      <c r="S3" s="43" t="s">
        <v>60</v>
      </c>
      <c r="U3">
        <v>1</v>
      </c>
      <c r="AC3">
        <v>1</v>
      </c>
    </row>
    <row r="4" spans="1:29" x14ac:dyDescent="0.25">
      <c r="A4" s="43" t="s">
        <v>20</v>
      </c>
      <c r="B4">
        <v>27</v>
      </c>
      <c r="C4"/>
      <c r="D4" s="43" t="s">
        <v>12639</v>
      </c>
      <c r="E4">
        <v>139</v>
      </c>
      <c r="G4" s="43" t="s">
        <v>12451</v>
      </c>
      <c r="H4">
        <v>5</v>
      </c>
      <c r="J4" s="43" t="s">
        <v>6</v>
      </c>
      <c r="K4">
        <v>19</v>
      </c>
      <c r="L4"/>
      <c r="M4" s="43" t="s">
        <v>12027</v>
      </c>
      <c r="N4">
        <v>4</v>
      </c>
      <c r="P4" s="43" t="s">
        <v>12027</v>
      </c>
      <c r="Q4">
        <v>13</v>
      </c>
      <c r="S4" s="43" t="s">
        <v>63</v>
      </c>
      <c r="T4">
        <v>1</v>
      </c>
      <c r="V4">
        <v>1</v>
      </c>
      <c r="W4">
        <v>2</v>
      </c>
      <c r="Z4">
        <v>1</v>
      </c>
      <c r="AA4">
        <v>1</v>
      </c>
      <c r="AC4">
        <v>6</v>
      </c>
    </row>
    <row r="5" spans="1:29" x14ac:dyDescent="0.25">
      <c r="A5" s="43" t="s">
        <v>23</v>
      </c>
      <c r="B5">
        <v>128</v>
      </c>
      <c r="C5"/>
      <c r="D5"/>
      <c r="E5"/>
      <c r="G5" s="43" t="s">
        <v>12578</v>
      </c>
      <c r="H5">
        <v>2</v>
      </c>
      <c r="J5" s="43" t="s">
        <v>12564</v>
      </c>
      <c r="K5">
        <v>1</v>
      </c>
      <c r="L5"/>
      <c r="M5" s="43" t="s">
        <v>11945</v>
      </c>
      <c r="N5">
        <v>2</v>
      </c>
      <c r="P5" s="43" t="s">
        <v>11945</v>
      </c>
      <c r="Q5">
        <v>14</v>
      </c>
      <c r="S5" s="43" t="s">
        <v>12027</v>
      </c>
      <c r="AA5">
        <v>2</v>
      </c>
      <c r="AB5">
        <v>2</v>
      </c>
      <c r="AC5">
        <v>4</v>
      </c>
    </row>
    <row r="6" spans="1:29" x14ac:dyDescent="0.25">
      <c r="A6" s="43" t="s">
        <v>26</v>
      </c>
      <c r="B6">
        <v>123</v>
      </c>
      <c r="C6"/>
      <c r="D6"/>
      <c r="E6"/>
      <c r="G6" s="43" t="s">
        <v>12639</v>
      </c>
      <c r="H6">
        <v>139</v>
      </c>
      <c r="J6" s="43" t="s">
        <v>12539</v>
      </c>
      <c r="K6">
        <v>4</v>
      </c>
      <c r="L6"/>
      <c r="M6" s="43" t="s">
        <v>11935</v>
      </c>
      <c r="N6">
        <v>1</v>
      </c>
      <c r="P6" s="43" t="s">
        <v>11935</v>
      </c>
      <c r="Q6">
        <v>2</v>
      </c>
      <c r="S6" s="43" t="s">
        <v>11945</v>
      </c>
      <c r="X6">
        <v>2</v>
      </c>
      <c r="AC6">
        <v>2</v>
      </c>
    </row>
    <row r="7" spans="1:29" x14ac:dyDescent="0.25">
      <c r="A7" s="43" t="s">
        <v>12435</v>
      </c>
      <c r="B7">
        <v>106</v>
      </c>
      <c r="C7"/>
      <c r="D7"/>
      <c r="E7"/>
      <c r="G7"/>
      <c r="H7"/>
      <c r="J7" s="43" t="s">
        <v>12543</v>
      </c>
      <c r="K7">
        <v>1</v>
      </c>
      <c r="L7"/>
      <c r="M7" s="43" t="s">
        <v>11923</v>
      </c>
      <c r="N7">
        <v>1</v>
      </c>
      <c r="P7" s="43" t="s">
        <v>11923</v>
      </c>
      <c r="Q7">
        <v>1</v>
      </c>
      <c r="S7" s="43" t="s">
        <v>11935</v>
      </c>
      <c r="Z7">
        <v>1</v>
      </c>
      <c r="AC7">
        <v>1</v>
      </c>
    </row>
    <row r="8" spans="1:29" x14ac:dyDescent="0.25">
      <c r="A8" s="43" t="s">
        <v>110</v>
      </c>
      <c r="B8">
        <v>129</v>
      </c>
      <c r="C8"/>
      <c r="D8"/>
      <c r="E8"/>
      <c r="G8"/>
      <c r="H8"/>
      <c r="J8" s="43" t="s">
        <v>12458</v>
      </c>
      <c r="K8">
        <v>6</v>
      </c>
      <c r="L8"/>
      <c r="M8" s="43" t="s">
        <v>11405</v>
      </c>
      <c r="N8">
        <v>2</v>
      </c>
      <c r="P8" s="43" t="s">
        <v>11405</v>
      </c>
      <c r="Q8">
        <v>30</v>
      </c>
      <c r="S8" s="43" t="s">
        <v>11923</v>
      </c>
      <c r="Y8">
        <v>1</v>
      </c>
      <c r="AC8">
        <v>1</v>
      </c>
    </row>
    <row r="9" spans="1:29" x14ac:dyDescent="0.25">
      <c r="A9" s="43" t="s">
        <v>12442</v>
      </c>
      <c r="B9">
        <v>50</v>
      </c>
      <c r="C9"/>
      <c r="D9"/>
      <c r="E9"/>
      <c r="G9"/>
      <c r="H9"/>
      <c r="J9" s="43" t="s">
        <v>12434</v>
      </c>
      <c r="K9">
        <v>6</v>
      </c>
      <c r="L9"/>
      <c r="M9" s="43" t="s">
        <v>11070</v>
      </c>
      <c r="N9">
        <v>1</v>
      </c>
      <c r="P9" s="43" t="s">
        <v>11070</v>
      </c>
      <c r="Q9">
        <v>10</v>
      </c>
      <c r="S9" s="43" t="s">
        <v>11405</v>
      </c>
      <c r="W9">
        <v>1</v>
      </c>
      <c r="X9">
        <v>1</v>
      </c>
      <c r="AC9">
        <v>2</v>
      </c>
    </row>
    <row r="10" spans="1:29" x14ac:dyDescent="0.25">
      <c r="A10" s="43" t="s">
        <v>43</v>
      </c>
      <c r="B10">
        <v>38</v>
      </c>
      <c r="C10"/>
      <c r="D10"/>
      <c r="E10"/>
      <c r="G10"/>
      <c r="H10"/>
      <c r="J10" s="43" t="s">
        <v>85</v>
      </c>
      <c r="K10">
        <v>31</v>
      </c>
      <c r="L10"/>
      <c r="M10" s="43" t="s">
        <v>10207</v>
      </c>
      <c r="N10">
        <v>1</v>
      </c>
      <c r="P10" s="43" t="s">
        <v>10207</v>
      </c>
      <c r="Q10">
        <v>2</v>
      </c>
      <c r="S10" s="43" t="s">
        <v>11070</v>
      </c>
      <c r="W10">
        <v>1</v>
      </c>
      <c r="AC10">
        <v>1</v>
      </c>
    </row>
    <row r="11" spans="1:29" x14ac:dyDescent="0.25">
      <c r="A11" s="43" t="s">
        <v>12639</v>
      </c>
      <c r="B11">
        <v>653</v>
      </c>
      <c r="C11"/>
      <c r="D11"/>
      <c r="E11"/>
      <c r="G11"/>
      <c r="H11"/>
      <c r="J11" s="43" t="s">
        <v>90</v>
      </c>
      <c r="K11">
        <v>2</v>
      </c>
      <c r="L11"/>
      <c r="M11" s="43" t="s">
        <v>12561</v>
      </c>
      <c r="N11">
        <v>1</v>
      </c>
      <c r="P11" s="43" t="s">
        <v>12561</v>
      </c>
      <c r="Q11">
        <v>3</v>
      </c>
      <c r="S11" s="43" t="s">
        <v>10207</v>
      </c>
      <c r="Z11">
        <v>1</v>
      </c>
      <c r="AC11">
        <v>1</v>
      </c>
    </row>
    <row r="12" spans="1:29" x14ac:dyDescent="0.25">
      <c r="B12"/>
      <c r="C12"/>
      <c r="J12" s="43" t="s">
        <v>62</v>
      </c>
      <c r="K12">
        <v>28</v>
      </c>
      <c r="L12"/>
      <c r="M12" s="43" t="s">
        <v>9642</v>
      </c>
      <c r="N12">
        <v>3</v>
      </c>
      <c r="P12" s="43" t="s">
        <v>9642</v>
      </c>
      <c r="Q12">
        <v>8</v>
      </c>
      <c r="S12" s="43" t="s">
        <v>12561</v>
      </c>
      <c r="W12">
        <v>1</v>
      </c>
      <c r="AC12">
        <v>1</v>
      </c>
    </row>
    <row r="13" spans="1:29" x14ac:dyDescent="0.25">
      <c r="B13"/>
      <c r="C13"/>
      <c r="J13" s="43" t="s">
        <v>25668</v>
      </c>
      <c r="K13">
        <v>27</v>
      </c>
      <c r="L13"/>
      <c r="M13" s="43" t="s">
        <v>9639</v>
      </c>
      <c r="N13">
        <v>5</v>
      </c>
      <c r="P13" s="43" t="s">
        <v>9639</v>
      </c>
      <c r="Q13">
        <v>12</v>
      </c>
      <c r="S13" s="43" t="s">
        <v>9642</v>
      </c>
      <c r="Y13">
        <v>1</v>
      </c>
      <c r="Z13">
        <v>2</v>
      </c>
      <c r="AC13">
        <v>3</v>
      </c>
    </row>
    <row r="14" spans="1:29" x14ac:dyDescent="0.25">
      <c r="B14"/>
      <c r="C14"/>
      <c r="J14" s="43" t="s">
        <v>12489</v>
      </c>
      <c r="K14">
        <v>1</v>
      </c>
      <c r="L14"/>
      <c r="M14" s="43" t="s">
        <v>9635</v>
      </c>
      <c r="N14">
        <v>2</v>
      </c>
      <c r="P14" s="43" t="s">
        <v>9635</v>
      </c>
      <c r="Q14">
        <v>6</v>
      </c>
      <c r="S14" s="43" t="s">
        <v>9639</v>
      </c>
      <c r="Z14">
        <v>3</v>
      </c>
      <c r="AA14">
        <v>2</v>
      </c>
      <c r="AC14">
        <v>5</v>
      </c>
    </row>
    <row r="15" spans="1:29" x14ac:dyDescent="0.25">
      <c r="B15"/>
      <c r="C15"/>
      <c r="J15" s="43" t="s">
        <v>12639</v>
      </c>
      <c r="K15">
        <v>139</v>
      </c>
      <c r="L15"/>
      <c r="M15" s="43" t="s">
        <v>9526</v>
      </c>
      <c r="N15">
        <v>2</v>
      </c>
      <c r="P15" s="43" t="s">
        <v>9526</v>
      </c>
      <c r="Q15">
        <v>3</v>
      </c>
      <c r="S15" s="43" t="s">
        <v>9635</v>
      </c>
      <c r="Z15">
        <v>2</v>
      </c>
      <c r="AC15">
        <v>2</v>
      </c>
    </row>
    <row r="16" spans="1:29" x14ac:dyDescent="0.25">
      <c r="B16"/>
      <c r="C16"/>
      <c r="J16"/>
      <c r="K16"/>
      <c r="L16"/>
      <c r="M16" s="43" t="s">
        <v>9499</v>
      </c>
      <c r="N16">
        <v>1</v>
      </c>
      <c r="P16" s="43" t="s">
        <v>9499</v>
      </c>
      <c r="Q16">
        <v>12</v>
      </c>
      <c r="S16" s="43" t="s">
        <v>9526</v>
      </c>
      <c r="X16">
        <v>2</v>
      </c>
      <c r="AC16">
        <v>2</v>
      </c>
    </row>
    <row r="17" spans="2:29" x14ac:dyDescent="0.25">
      <c r="B17"/>
      <c r="C17"/>
      <c r="J17"/>
      <c r="K17"/>
      <c r="L17"/>
      <c r="M17" s="43" t="s">
        <v>9434</v>
      </c>
      <c r="N17">
        <v>1</v>
      </c>
      <c r="P17" s="43" t="s">
        <v>9434</v>
      </c>
      <c r="Q17">
        <v>2</v>
      </c>
      <c r="S17" s="43" t="s">
        <v>9499</v>
      </c>
      <c r="Y17">
        <v>1</v>
      </c>
      <c r="AC17">
        <v>1</v>
      </c>
    </row>
    <row r="18" spans="2:29" x14ac:dyDescent="0.25">
      <c r="B18"/>
      <c r="C18"/>
      <c r="J18"/>
      <c r="K18"/>
      <c r="L18"/>
      <c r="M18" s="43" t="s">
        <v>9400</v>
      </c>
      <c r="N18">
        <v>4</v>
      </c>
      <c r="P18" s="43" t="s">
        <v>9400</v>
      </c>
      <c r="Q18">
        <v>11</v>
      </c>
      <c r="S18" s="43" t="s">
        <v>9434</v>
      </c>
      <c r="AB18">
        <v>1</v>
      </c>
      <c r="AC18">
        <v>1</v>
      </c>
    </row>
    <row r="19" spans="2:29" x14ac:dyDescent="0.25">
      <c r="M19" s="43" t="s">
        <v>8977</v>
      </c>
      <c r="N19">
        <v>1</v>
      </c>
      <c r="P19" s="43" t="s">
        <v>8977</v>
      </c>
      <c r="Q19">
        <v>3</v>
      </c>
      <c r="S19" s="43" t="s">
        <v>9400</v>
      </c>
      <c r="V19">
        <v>1</v>
      </c>
      <c r="X19">
        <v>2</v>
      </c>
      <c r="Y19">
        <v>1</v>
      </c>
      <c r="AC19">
        <v>4</v>
      </c>
    </row>
    <row r="20" spans="2:29" x14ac:dyDescent="0.25">
      <c r="M20" s="43" t="s">
        <v>12583</v>
      </c>
      <c r="N20">
        <v>2</v>
      </c>
      <c r="P20" s="43" t="s">
        <v>12583</v>
      </c>
      <c r="Q20">
        <v>6</v>
      </c>
      <c r="S20" s="43" t="s">
        <v>8977</v>
      </c>
      <c r="W20">
        <v>1</v>
      </c>
      <c r="AC20">
        <v>1</v>
      </c>
    </row>
    <row r="21" spans="2:29" x14ac:dyDescent="0.25">
      <c r="M21" s="43" t="s">
        <v>8939</v>
      </c>
      <c r="N21">
        <v>7</v>
      </c>
      <c r="P21" s="43" t="s">
        <v>8939</v>
      </c>
      <c r="Q21">
        <v>9</v>
      </c>
      <c r="S21" s="43" t="s">
        <v>12583</v>
      </c>
      <c r="Z21">
        <v>2</v>
      </c>
      <c r="AC21">
        <v>2</v>
      </c>
    </row>
    <row r="22" spans="2:29" x14ac:dyDescent="0.25">
      <c r="M22" s="43" t="s">
        <v>8927</v>
      </c>
      <c r="N22">
        <v>1</v>
      </c>
      <c r="P22" s="43" t="s">
        <v>8927</v>
      </c>
      <c r="Q22">
        <v>2</v>
      </c>
      <c r="S22" s="43" t="s">
        <v>8939</v>
      </c>
      <c r="T22">
        <v>1</v>
      </c>
      <c r="U22">
        <v>1</v>
      </c>
      <c r="V22">
        <v>2</v>
      </c>
      <c r="X22">
        <v>1</v>
      </c>
      <c r="Z22">
        <v>1</v>
      </c>
      <c r="AA22">
        <v>1</v>
      </c>
      <c r="AC22">
        <v>7</v>
      </c>
    </row>
    <row r="23" spans="2:29" x14ac:dyDescent="0.25">
      <c r="M23" s="43" t="s">
        <v>8926</v>
      </c>
      <c r="N23">
        <v>1</v>
      </c>
      <c r="P23" s="43" t="s">
        <v>8926</v>
      </c>
      <c r="Q23">
        <v>2</v>
      </c>
      <c r="S23" s="43" t="s">
        <v>8927</v>
      </c>
      <c r="X23">
        <v>1</v>
      </c>
      <c r="AC23">
        <v>1</v>
      </c>
    </row>
    <row r="24" spans="2:29" x14ac:dyDescent="0.25">
      <c r="M24" s="43" t="s">
        <v>64</v>
      </c>
      <c r="N24">
        <v>2</v>
      </c>
      <c r="P24" s="43" t="s">
        <v>64</v>
      </c>
      <c r="Q24">
        <v>4</v>
      </c>
      <c r="S24" s="43" t="s">
        <v>8926</v>
      </c>
      <c r="X24">
        <v>1</v>
      </c>
      <c r="AC24">
        <v>1</v>
      </c>
    </row>
    <row r="25" spans="2:29" x14ac:dyDescent="0.25">
      <c r="M25" s="43" t="s">
        <v>8826</v>
      </c>
      <c r="N25">
        <v>1</v>
      </c>
      <c r="P25" s="43" t="s">
        <v>8826</v>
      </c>
      <c r="Q25">
        <v>2</v>
      </c>
      <c r="S25" s="43" t="s">
        <v>64</v>
      </c>
      <c r="W25">
        <v>1</v>
      </c>
      <c r="Y25">
        <v>1</v>
      </c>
      <c r="AC25">
        <v>2</v>
      </c>
    </row>
    <row r="26" spans="2:29" x14ac:dyDescent="0.25">
      <c r="M26" s="43" t="s">
        <v>12585</v>
      </c>
      <c r="N26">
        <v>1</v>
      </c>
      <c r="P26" s="43" t="s">
        <v>12585</v>
      </c>
      <c r="Q26">
        <v>2</v>
      </c>
      <c r="S26" s="43" t="s">
        <v>8826</v>
      </c>
      <c r="Y26">
        <v>1</v>
      </c>
      <c r="AC26">
        <v>1</v>
      </c>
    </row>
    <row r="27" spans="2:29" x14ac:dyDescent="0.25">
      <c r="M27" s="43" t="s">
        <v>8485</v>
      </c>
      <c r="N27">
        <v>2</v>
      </c>
      <c r="P27" s="43" t="s">
        <v>8485</v>
      </c>
      <c r="Q27">
        <v>3</v>
      </c>
      <c r="S27" s="43" t="s">
        <v>12585</v>
      </c>
      <c r="Z27">
        <v>1</v>
      </c>
      <c r="AC27">
        <v>1</v>
      </c>
    </row>
    <row r="28" spans="2:29" x14ac:dyDescent="0.25">
      <c r="M28" s="43" t="s">
        <v>8461</v>
      </c>
      <c r="N28">
        <v>1</v>
      </c>
      <c r="P28" s="43" t="s">
        <v>8461</v>
      </c>
      <c r="Q28">
        <v>2</v>
      </c>
      <c r="S28" s="43" t="s">
        <v>8485</v>
      </c>
      <c r="U28">
        <v>1</v>
      </c>
      <c r="W28">
        <v>1</v>
      </c>
      <c r="AC28">
        <v>2</v>
      </c>
    </row>
    <row r="29" spans="2:29" x14ac:dyDescent="0.25">
      <c r="M29" s="43" t="s">
        <v>8303</v>
      </c>
      <c r="N29">
        <v>1</v>
      </c>
      <c r="P29" s="43" t="s">
        <v>8303</v>
      </c>
      <c r="Q29">
        <v>2</v>
      </c>
      <c r="S29" s="43" t="s">
        <v>8461</v>
      </c>
      <c r="AA29">
        <v>1</v>
      </c>
      <c r="AC29">
        <v>1</v>
      </c>
    </row>
    <row r="30" spans="2:29" x14ac:dyDescent="0.25">
      <c r="M30" s="43" t="s">
        <v>32</v>
      </c>
      <c r="N30">
        <v>2</v>
      </c>
      <c r="P30" s="43" t="s">
        <v>32</v>
      </c>
      <c r="Q30">
        <v>7</v>
      </c>
      <c r="S30" s="43" t="s">
        <v>8303</v>
      </c>
      <c r="W30">
        <v>1</v>
      </c>
      <c r="AC30">
        <v>1</v>
      </c>
    </row>
    <row r="31" spans="2:29" x14ac:dyDescent="0.25">
      <c r="M31" s="43" t="s">
        <v>12573</v>
      </c>
      <c r="N31">
        <v>1</v>
      </c>
      <c r="P31" s="43" t="s">
        <v>12573</v>
      </c>
      <c r="Q31">
        <v>2</v>
      </c>
      <c r="S31" s="43" t="s">
        <v>32</v>
      </c>
      <c r="Z31">
        <v>2</v>
      </c>
      <c r="AC31">
        <v>2</v>
      </c>
    </row>
    <row r="32" spans="2:29" x14ac:dyDescent="0.25">
      <c r="M32" s="43" t="s">
        <v>35</v>
      </c>
      <c r="N32">
        <v>1</v>
      </c>
      <c r="P32" s="43" t="s">
        <v>35</v>
      </c>
      <c r="Q32">
        <v>5</v>
      </c>
      <c r="S32" s="43" t="s">
        <v>12573</v>
      </c>
      <c r="Y32">
        <v>1</v>
      </c>
      <c r="AC32">
        <v>1</v>
      </c>
    </row>
    <row r="33" spans="13:29" x14ac:dyDescent="0.25">
      <c r="M33" s="43" t="s">
        <v>8113</v>
      </c>
      <c r="N33">
        <v>1</v>
      </c>
      <c r="P33" s="43" t="s">
        <v>8113</v>
      </c>
      <c r="Q33">
        <v>3</v>
      </c>
      <c r="S33" s="43" t="s">
        <v>35</v>
      </c>
      <c r="V33">
        <v>1</v>
      </c>
      <c r="AC33">
        <v>1</v>
      </c>
    </row>
    <row r="34" spans="13:29" x14ac:dyDescent="0.25">
      <c r="M34" s="43" t="s">
        <v>7699</v>
      </c>
      <c r="N34">
        <v>3</v>
      </c>
      <c r="P34" s="43" t="s">
        <v>7699</v>
      </c>
      <c r="Q34">
        <v>7</v>
      </c>
      <c r="S34" s="43" t="s">
        <v>8113</v>
      </c>
      <c r="W34">
        <v>1</v>
      </c>
      <c r="AC34">
        <v>1</v>
      </c>
    </row>
    <row r="35" spans="13:29" x14ac:dyDescent="0.25">
      <c r="M35" s="43" t="s">
        <v>7682</v>
      </c>
      <c r="N35">
        <v>6</v>
      </c>
      <c r="P35" s="43" t="s">
        <v>7682</v>
      </c>
      <c r="Q35">
        <v>10</v>
      </c>
      <c r="S35" s="43" t="s">
        <v>7699</v>
      </c>
      <c r="T35">
        <v>1</v>
      </c>
      <c r="V35">
        <v>1</v>
      </c>
      <c r="Y35">
        <v>1</v>
      </c>
      <c r="AC35">
        <v>3</v>
      </c>
    </row>
    <row r="36" spans="13:29" x14ac:dyDescent="0.25">
      <c r="M36" s="43" t="s">
        <v>7662</v>
      </c>
      <c r="N36">
        <v>3</v>
      </c>
      <c r="P36" s="43" t="s">
        <v>7662</v>
      </c>
      <c r="Q36">
        <v>5</v>
      </c>
      <c r="S36" s="43" t="s">
        <v>7682</v>
      </c>
      <c r="T36">
        <v>1</v>
      </c>
      <c r="U36">
        <v>1</v>
      </c>
      <c r="V36">
        <v>1</v>
      </c>
      <c r="W36">
        <v>2</v>
      </c>
      <c r="AA36">
        <v>1</v>
      </c>
      <c r="AC36">
        <v>6</v>
      </c>
    </row>
    <row r="37" spans="13:29" x14ac:dyDescent="0.25">
      <c r="M37" s="43" t="s">
        <v>7585</v>
      </c>
      <c r="N37">
        <v>3</v>
      </c>
      <c r="P37" s="43" t="s">
        <v>7585</v>
      </c>
      <c r="Q37">
        <v>5</v>
      </c>
      <c r="S37" s="43" t="s">
        <v>7662</v>
      </c>
      <c r="W37">
        <v>1</v>
      </c>
      <c r="X37">
        <v>1</v>
      </c>
      <c r="Z37">
        <v>1</v>
      </c>
      <c r="AC37">
        <v>3</v>
      </c>
    </row>
    <row r="38" spans="13:29" x14ac:dyDescent="0.25">
      <c r="M38" s="43" t="s">
        <v>7309</v>
      </c>
      <c r="N38">
        <v>1</v>
      </c>
      <c r="P38" s="43" t="s">
        <v>7309</v>
      </c>
      <c r="Q38">
        <v>1</v>
      </c>
      <c r="S38" s="43" t="s">
        <v>7585</v>
      </c>
      <c r="V38">
        <v>1</v>
      </c>
      <c r="W38">
        <v>1</v>
      </c>
      <c r="X38">
        <v>1</v>
      </c>
      <c r="AC38">
        <v>3</v>
      </c>
    </row>
    <row r="39" spans="13:29" x14ac:dyDescent="0.25">
      <c r="M39" s="43" t="s">
        <v>7299</v>
      </c>
      <c r="N39">
        <v>1</v>
      </c>
      <c r="P39" s="43" t="s">
        <v>7299</v>
      </c>
      <c r="Q39">
        <v>2</v>
      </c>
      <c r="S39" s="43" t="s">
        <v>7309</v>
      </c>
      <c r="AB39">
        <v>1</v>
      </c>
      <c r="AC39">
        <v>1</v>
      </c>
    </row>
    <row r="40" spans="13:29" x14ac:dyDescent="0.25">
      <c r="M40" s="43" t="s">
        <v>73</v>
      </c>
      <c r="N40">
        <v>1</v>
      </c>
      <c r="P40" s="43" t="s">
        <v>73</v>
      </c>
      <c r="Q40">
        <v>1</v>
      </c>
      <c r="S40" s="43" t="s">
        <v>7299</v>
      </c>
      <c r="AB40">
        <v>1</v>
      </c>
      <c r="AC40">
        <v>1</v>
      </c>
    </row>
    <row r="41" spans="13:29" x14ac:dyDescent="0.25">
      <c r="M41" s="43" t="s">
        <v>7199</v>
      </c>
      <c r="N41">
        <v>1</v>
      </c>
      <c r="P41" s="43" t="s">
        <v>7199</v>
      </c>
      <c r="Q41">
        <v>3</v>
      </c>
      <c r="S41" s="43" t="s">
        <v>73</v>
      </c>
      <c r="W41">
        <v>1</v>
      </c>
      <c r="AC41">
        <v>1</v>
      </c>
    </row>
    <row r="42" spans="13:29" x14ac:dyDescent="0.25">
      <c r="M42" s="43" t="s">
        <v>7187</v>
      </c>
      <c r="N42">
        <v>1</v>
      </c>
      <c r="P42" s="43" t="s">
        <v>7187</v>
      </c>
      <c r="Q42">
        <v>6</v>
      </c>
      <c r="S42" s="43" t="s">
        <v>7199</v>
      </c>
      <c r="W42">
        <v>1</v>
      </c>
      <c r="AC42">
        <v>1</v>
      </c>
    </row>
    <row r="43" spans="13:29" x14ac:dyDescent="0.25">
      <c r="M43" s="43" t="s">
        <v>6953</v>
      </c>
      <c r="N43">
        <v>1</v>
      </c>
      <c r="P43" s="43" t="s">
        <v>6953</v>
      </c>
      <c r="Q43">
        <v>1</v>
      </c>
      <c r="S43" s="43" t="s">
        <v>7187</v>
      </c>
      <c r="W43">
        <v>1</v>
      </c>
      <c r="AC43">
        <v>1</v>
      </c>
    </row>
    <row r="44" spans="13:29" x14ac:dyDescent="0.25">
      <c r="M44" s="43" t="s">
        <v>70</v>
      </c>
      <c r="N44">
        <v>2</v>
      </c>
      <c r="P44" s="43" t="s">
        <v>70</v>
      </c>
      <c r="Q44">
        <v>12</v>
      </c>
      <c r="S44" s="43" t="s">
        <v>6953</v>
      </c>
      <c r="AA44">
        <v>1</v>
      </c>
      <c r="AC44">
        <v>1</v>
      </c>
    </row>
    <row r="45" spans="13:29" x14ac:dyDescent="0.25">
      <c r="M45" s="43" t="s">
        <v>6792</v>
      </c>
      <c r="N45">
        <v>4</v>
      </c>
      <c r="P45" s="43" t="s">
        <v>6792</v>
      </c>
      <c r="Q45">
        <v>120</v>
      </c>
      <c r="S45" s="43" t="s">
        <v>70</v>
      </c>
      <c r="X45">
        <v>1</v>
      </c>
      <c r="AB45">
        <v>1</v>
      </c>
      <c r="AC45">
        <v>2</v>
      </c>
    </row>
    <row r="46" spans="13:29" x14ac:dyDescent="0.25">
      <c r="M46" s="43" t="s">
        <v>6780</v>
      </c>
      <c r="N46">
        <v>1</v>
      </c>
      <c r="P46" s="43" t="s">
        <v>6780</v>
      </c>
      <c r="Q46">
        <v>7</v>
      </c>
      <c r="S46" s="43" t="s">
        <v>6792</v>
      </c>
      <c r="W46">
        <v>1</v>
      </c>
      <c r="X46">
        <v>1</v>
      </c>
      <c r="Y46">
        <v>1</v>
      </c>
      <c r="Z46">
        <v>1</v>
      </c>
      <c r="AC46">
        <v>4</v>
      </c>
    </row>
    <row r="47" spans="13:29" x14ac:dyDescent="0.25">
      <c r="M47" s="43" t="s">
        <v>81</v>
      </c>
      <c r="N47">
        <v>2</v>
      </c>
      <c r="P47" s="43" t="s">
        <v>81</v>
      </c>
      <c r="Q47">
        <v>12</v>
      </c>
      <c r="S47" s="43" t="s">
        <v>6780</v>
      </c>
      <c r="V47">
        <v>1</v>
      </c>
      <c r="AC47">
        <v>1</v>
      </c>
    </row>
    <row r="48" spans="13:29" x14ac:dyDescent="0.25">
      <c r="M48" s="43" t="s">
        <v>6670</v>
      </c>
      <c r="N48">
        <v>1</v>
      </c>
      <c r="P48" s="43" t="s">
        <v>6670</v>
      </c>
      <c r="Q48">
        <v>30</v>
      </c>
      <c r="S48" s="43" t="s">
        <v>81</v>
      </c>
      <c r="Y48">
        <v>1</v>
      </c>
      <c r="Z48">
        <v>1</v>
      </c>
      <c r="AC48">
        <v>2</v>
      </c>
    </row>
    <row r="49" spans="13:29" x14ac:dyDescent="0.25">
      <c r="M49" s="43" t="s">
        <v>5633</v>
      </c>
      <c r="N49">
        <v>1</v>
      </c>
      <c r="P49" s="43" t="s">
        <v>5633</v>
      </c>
      <c r="Q49">
        <v>2</v>
      </c>
      <c r="S49" s="43" t="s">
        <v>6670</v>
      </c>
      <c r="T49">
        <v>1</v>
      </c>
      <c r="AC49">
        <v>1</v>
      </c>
    </row>
    <row r="50" spans="13:29" x14ac:dyDescent="0.25">
      <c r="M50" s="43" t="s">
        <v>12601</v>
      </c>
      <c r="N50">
        <v>1</v>
      </c>
      <c r="P50" s="43" t="s">
        <v>12601</v>
      </c>
      <c r="Q50">
        <v>2</v>
      </c>
      <c r="S50" s="43" t="s">
        <v>5633</v>
      </c>
      <c r="Y50">
        <v>1</v>
      </c>
      <c r="AC50">
        <v>1</v>
      </c>
    </row>
    <row r="51" spans="13:29" x14ac:dyDescent="0.25">
      <c r="M51" s="43" t="s">
        <v>5609</v>
      </c>
      <c r="N51">
        <v>1</v>
      </c>
      <c r="P51" s="43" t="s">
        <v>5609</v>
      </c>
      <c r="Q51">
        <v>2</v>
      </c>
      <c r="S51" s="43" t="s">
        <v>12601</v>
      </c>
      <c r="AB51">
        <v>1</v>
      </c>
      <c r="AC51">
        <v>1</v>
      </c>
    </row>
    <row r="52" spans="13:29" x14ac:dyDescent="0.25">
      <c r="M52" s="43" t="s">
        <v>12547</v>
      </c>
      <c r="N52">
        <v>1</v>
      </c>
      <c r="P52" s="43" t="s">
        <v>12547</v>
      </c>
      <c r="Q52">
        <v>2</v>
      </c>
      <c r="S52" s="43" t="s">
        <v>5609</v>
      </c>
      <c r="Y52">
        <v>1</v>
      </c>
      <c r="AC52">
        <v>1</v>
      </c>
    </row>
    <row r="53" spans="13:29" x14ac:dyDescent="0.25">
      <c r="M53" s="43" t="s">
        <v>75</v>
      </c>
      <c r="N53">
        <v>1</v>
      </c>
      <c r="P53" s="43" t="s">
        <v>75</v>
      </c>
      <c r="Q53">
        <v>3</v>
      </c>
      <c r="S53" s="43" t="s">
        <v>12547</v>
      </c>
      <c r="W53">
        <v>1</v>
      </c>
      <c r="AC53">
        <v>1</v>
      </c>
    </row>
    <row r="54" spans="13:29" x14ac:dyDescent="0.25">
      <c r="M54" s="43" t="s">
        <v>5597</v>
      </c>
      <c r="N54">
        <v>1</v>
      </c>
      <c r="P54" s="43" t="s">
        <v>5597</v>
      </c>
      <c r="Q54">
        <v>2</v>
      </c>
      <c r="S54" s="43" t="s">
        <v>75</v>
      </c>
      <c r="AB54">
        <v>1</v>
      </c>
      <c r="AC54">
        <v>1</v>
      </c>
    </row>
    <row r="55" spans="13:29" x14ac:dyDescent="0.25">
      <c r="M55" s="43" t="s">
        <v>12596</v>
      </c>
      <c r="N55">
        <v>2</v>
      </c>
      <c r="P55" s="43" t="s">
        <v>12596</v>
      </c>
      <c r="Q55">
        <v>5</v>
      </c>
      <c r="S55" s="43" t="s">
        <v>5597</v>
      </c>
      <c r="U55">
        <v>1</v>
      </c>
      <c r="AC55">
        <v>1</v>
      </c>
    </row>
    <row r="56" spans="13:29" x14ac:dyDescent="0.25">
      <c r="M56" s="43" t="s">
        <v>5292</v>
      </c>
      <c r="N56">
        <v>1</v>
      </c>
      <c r="P56" s="43" t="s">
        <v>5292</v>
      </c>
      <c r="Q56">
        <v>2</v>
      </c>
      <c r="S56" s="43" t="s">
        <v>12596</v>
      </c>
      <c r="AA56">
        <v>2</v>
      </c>
      <c r="AC56">
        <v>2</v>
      </c>
    </row>
    <row r="57" spans="13:29" x14ac:dyDescent="0.25">
      <c r="M57" s="43" t="s">
        <v>4944</v>
      </c>
      <c r="N57">
        <v>1</v>
      </c>
      <c r="P57" s="43" t="s">
        <v>4944</v>
      </c>
      <c r="Q57">
        <v>15</v>
      </c>
      <c r="S57" s="43" t="s">
        <v>5292</v>
      </c>
      <c r="AA57">
        <v>1</v>
      </c>
      <c r="AC57">
        <v>1</v>
      </c>
    </row>
    <row r="58" spans="13:29" x14ac:dyDescent="0.25">
      <c r="M58" s="43" t="s">
        <v>79</v>
      </c>
      <c r="N58">
        <v>1</v>
      </c>
      <c r="P58" s="43" t="s">
        <v>79</v>
      </c>
      <c r="Q58">
        <v>5</v>
      </c>
      <c r="S58" s="43" t="s">
        <v>4944</v>
      </c>
      <c r="X58">
        <v>1</v>
      </c>
      <c r="AC58">
        <v>1</v>
      </c>
    </row>
    <row r="59" spans="13:29" x14ac:dyDescent="0.25">
      <c r="M59" s="43" t="s">
        <v>111</v>
      </c>
      <c r="N59">
        <v>1</v>
      </c>
      <c r="P59" s="43" t="s">
        <v>111</v>
      </c>
      <c r="Q59">
        <v>2</v>
      </c>
      <c r="S59" s="43" t="s">
        <v>79</v>
      </c>
      <c r="AB59">
        <v>1</v>
      </c>
      <c r="AC59">
        <v>1</v>
      </c>
    </row>
    <row r="60" spans="13:29" x14ac:dyDescent="0.25">
      <c r="M60" s="43" t="s">
        <v>4937</v>
      </c>
      <c r="N60">
        <v>1</v>
      </c>
      <c r="P60" s="43" t="s">
        <v>4937</v>
      </c>
      <c r="Q60">
        <v>7</v>
      </c>
      <c r="S60" s="43" t="s">
        <v>111</v>
      </c>
      <c r="V60">
        <v>1</v>
      </c>
      <c r="AC60">
        <v>1</v>
      </c>
    </row>
    <row r="61" spans="13:29" x14ac:dyDescent="0.25">
      <c r="M61" s="43" t="s">
        <v>4936</v>
      </c>
      <c r="N61">
        <v>1</v>
      </c>
      <c r="P61" s="43" t="s">
        <v>4936</v>
      </c>
      <c r="Q61">
        <v>7</v>
      </c>
      <c r="S61" s="43" t="s">
        <v>4937</v>
      </c>
      <c r="W61">
        <v>1</v>
      </c>
      <c r="AC61">
        <v>1</v>
      </c>
    </row>
    <row r="62" spans="13:29" x14ac:dyDescent="0.25">
      <c r="M62" s="43" t="s">
        <v>4826</v>
      </c>
      <c r="N62">
        <v>1</v>
      </c>
      <c r="P62" s="43" t="s">
        <v>4826</v>
      </c>
      <c r="Q62">
        <v>10</v>
      </c>
      <c r="S62" s="43" t="s">
        <v>4936</v>
      </c>
      <c r="W62">
        <v>1</v>
      </c>
      <c r="AC62">
        <v>1</v>
      </c>
    </row>
    <row r="63" spans="13:29" x14ac:dyDescent="0.25">
      <c r="M63" s="43" t="s">
        <v>4811</v>
      </c>
      <c r="N63">
        <v>3</v>
      </c>
      <c r="P63" s="43" t="s">
        <v>4811</v>
      </c>
      <c r="Q63">
        <v>35</v>
      </c>
      <c r="S63" s="43" t="s">
        <v>4826</v>
      </c>
      <c r="W63">
        <v>1</v>
      </c>
      <c r="AC63">
        <v>1</v>
      </c>
    </row>
    <row r="64" spans="13:29" x14ac:dyDescent="0.25">
      <c r="M64" s="43" t="s">
        <v>4810</v>
      </c>
      <c r="N64">
        <v>1</v>
      </c>
      <c r="P64" s="43" t="s">
        <v>4810</v>
      </c>
      <c r="Q64">
        <v>10</v>
      </c>
      <c r="S64" s="43" t="s">
        <v>4811</v>
      </c>
      <c r="X64">
        <v>1</v>
      </c>
      <c r="Y64">
        <v>1</v>
      </c>
      <c r="Z64">
        <v>1</v>
      </c>
      <c r="AC64">
        <v>3</v>
      </c>
    </row>
    <row r="65" spans="13:29" x14ac:dyDescent="0.25">
      <c r="M65" s="43" t="s">
        <v>4644</v>
      </c>
      <c r="N65">
        <v>1</v>
      </c>
      <c r="P65" s="43" t="s">
        <v>4644</v>
      </c>
      <c r="Q65">
        <v>8</v>
      </c>
      <c r="S65" s="43" t="s">
        <v>4810</v>
      </c>
      <c r="X65">
        <v>1</v>
      </c>
      <c r="AC65">
        <v>1</v>
      </c>
    </row>
    <row r="66" spans="13:29" x14ac:dyDescent="0.25">
      <c r="M66" s="43" t="s">
        <v>4625</v>
      </c>
      <c r="N66">
        <v>1</v>
      </c>
      <c r="P66" s="43" t="s">
        <v>4625</v>
      </c>
      <c r="Q66">
        <v>1</v>
      </c>
      <c r="S66" s="43" t="s">
        <v>4644</v>
      </c>
      <c r="W66">
        <v>1</v>
      </c>
      <c r="AC66">
        <v>1</v>
      </c>
    </row>
    <row r="67" spans="13:29" x14ac:dyDescent="0.25">
      <c r="M67" s="43" t="s">
        <v>4185</v>
      </c>
      <c r="N67">
        <v>2</v>
      </c>
      <c r="P67" s="43" t="s">
        <v>4185</v>
      </c>
      <c r="Q67">
        <v>3</v>
      </c>
      <c r="S67" s="43" t="s">
        <v>4625</v>
      </c>
      <c r="Y67">
        <v>1</v>
      </c>
      <c r="AC67">
        <v>1</v>
      </c>
    </row>
    <row r="68" spans="13:29" x14ac:dyDescent="0.25">
      <c r="M68" s="43" t="s">
        <v>25668</v>
      </c>
      <c r="N68">
        <v>22</v>
      </c>
      <c r="P68" s="43" t="s">
        <v>25668</v>
      </c>
      <c r="Q68">
        <v>115</v>
      </c>
      <c r="S68" s="43" t="s">
        <v>4185</v>
      </c>
      <c r="AB68">
        <v>2</v>
      </c>
      <c r="AC68">
        <v>2</v>
      </c>
    </row>
    <row r="69" spans="13:29" x14ac:dyDescent="0.25">
      <c r="M69" s="43" t="s">
        <v>12639</v>
      </c>
      <c r="N69">
        <v>139</v>
      </c>
      <c r="P69" s="43" t="s">
        <v>12639</v>
      </c>
      <c r="Q69">
        <v>653</v>
      </c>
      <c r="S69" s="43" t="s">
        <v>25668</v>
      </c>
    </row>
    <row r="70" spans="13:29" x14ac:dyDescent="0.25">
      <c r="S70" s="43" t="s">
        <v>12639</v>
      </c>
      <c r="T70">
        <v>5</v>
      </c>
      <c r="U70">
        <v>5</v>
      </c>
      <c r="V70">
        <v>10</v>
      </c>
      <c r="W70">
        <v>23</v>
      </c>
      <c r="X70">
        <v>17</v>
      </c>
      <c r="Y70">
        <v>14</v>
      </c>
      <c r="Z70">
        <v>20</v>
      </c>
      <c r="AA70">
        <v>12</v>
      </c>
      <c r="AB70">
        <v>11</v>
      </c>
      <c r="AC70">
        <v>117</v>
      </c>
    </row>
    <row r="1048426" spans="1:13" s="10" customFormat="1" ht="45" x14ac:dyDescent="0.25">
      <c r="A1048426"/>
      <c r="B1048426" s="12"/>
      <c r="D1048426" s="12"/>
      <c r="E1048426" s="12"/>
      <c r="F1048426" s="15"/>
      <c r="G1048426" s="9" t="s">
        <v>5</v>
      </c>
      <c r="H1048426" s="9" t="s">
        <v>21</v>
      </c>
      <c r="J1048426" s="12"/>
      <c r="K1048426" s="12"/>
      <c r="L1048426" s="12"/>
      <c r="M1048426" s="43"/>
    </row>
  </sheetData>
  <pageMargins left="0.7" right="0.7" top="0.75" bottom="0.75" header="0.3" footer="0.3"/>
  <pageSetup orientation="landscape" r:id="rId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48576"/>
  <sheetViews>
    <sheetView topLeftCell="B116" zoomScale="70" zoomScaleNormal="85" workbookViewId="0">
      <selection activeCell="G36" sqref="G36"/>
    </sheetView>
  </sheetViews>
  <sheetFormatPr baseColWidth="10" defaultRowHeight="15" x14ac:dyDescent="0.25"/>
  <cols>
    <col min="1" max="1" width="5.5703125" customWidth="1"/>
    <col min="2" max="2" width="37.5703125" style="12" bestFit="1" customWidth="1"/>
    <col min="3" max="3" width="13.28515625" style="10" bestFit="1" customWidth="1"/>
    <col min="4" max="4" width="13" style="12" customWidth="1"/>
    <col min="5" max="5" width="11.85546875" style="12" bestFit="1" customWidth="1"/>
    <col min="6" max="6" width="24.7109375" style="15" customWidth="1"/>
    <col min="7" max="7" width="23.140625" style="15" customWidth="1"/>
    <col min="8" max="8" width="25.5703125" style="15" bestFit="1" customWidth="1"/>
    <col min="9" max="9" width="14.7109375" style="10" bestFit="1" customWidth="1"/>
    <col min="10" max="10" width="13.7109375" style="12" bestFit="1" customWidth="1"/>
    <col min="11" max="11" width="11.85546875" style="12" bestFit="1" customWidth="1"/>
    <col min="12" max="12" width="13.42578125" style="12" bestFit="1" customWidth="1"/>
    <col min="13" max="13" width="62.28515625" style="43"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16</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41"/>
    </row>
    <row r="6" spans="1:13" x14ac:dyDescent="0.25">
      <c r="A6" s="201"/>
      <c r="B6" s="202"/>
      <c r="C6" s="202"/>
      <c r="D6" s="202"/>
      <c r="E6" s="202"/>
      <c r="F6" s="202"/>
      <c r="G6" s="202"/>
      <c r="H6" s="202"/>
      <c r="I6" s="202"/>
      <c r="J6" s="202"/>
      <c r="K6" s="202"/>
      <c r="L6" s="202"/>
      <c r="M6" s="42"/>
    </row>
    <row r="7" spans="1:13" s="28" customFormat="1" ht="29.25" customHeight="1" x14ac:dyDescent="0.25">
      <c r="A7" s="107" t="s">
        <v>3</v>
      </c>
      <c r="B7" s="108" t="s">
        <v>0</v>
      </c>
      <c r="C7" s="109" t="s">
        <v>1</v>
      </c>
      <c r="D7" s="109" t="s">
        <v>2</v>
      </c>
      <c r="E7" s="109" t="s">
        <v>17</v>
      </c>
      <c r="F7" s="109" t="s">
        <v>12</v>
      </c>
      <c r="G7" s="109" t="s">
        <v>84</v>
      </c>
      <c r="H7" s="109" t="s">
        <v>18</v>
      </c>
      <c r="I7" s="109" t="s">
        <v>97</v>
      </c>
      <c r="J7" s="109" t="s">
        <v>13</v>
      </c>
      <c r="K7" s="109" t="s">
        <v>14</v>
      </c>
      <c r="L7" s="109" t="s">
        <v>11</v>
      </c>
      <c r="M7" s="110" t="s">
        <v>15</v>
      </c>
    </row>
    <row r="8" spans="1:13" s="50" customFormat="1" ht="19.7" customHeight="1" x14ac:dyDescent="0.25">
      <c r="A8" s="105">
        <v>1</v>
      </c>
      <c r="B8" s="44" t="s">
        <v>12450</v>
      </c>
      <c r="C8" s="45">
        <v>1048290598</v>
      </c>
      <c r="D8" s="46"/>
      <c r="E8" s="46" t="s">
        <v>45</v>
      </c>
      <c r="F8" s="47">
        <v>30</v>
      </c>
      <c r="G8" s="47" t="s">
        <v>5</v>
      </c>
      <c r="H8" s="47" t="s">
        <v>12451</v>
      </c>
      <c r="I8" s="46" t="s">
        <v>85</v>
      </c>
      <c r="J8" s="48">
        <v>42736</v>
      </c>
      <c r="K8" s="48" t="s">
        <v>12452</v>
      </c>
      <c r="L8" s="49" t="s">
        <v>6670</v>
      </c>
      <c r="M8" s="106" t="s">
        <v>6669</v>
      </c>
    </row>
    <row r="9" spans="1:13" ht="12.75" customHeight="1" x14ac:dyDescent="0.25">
      <c r="A9" s="83">
        <v>2</v>
      </c>
      <c r="B9" s="24" t="s">
        <v>12534</v>
      </c>
      <c r="C9" s="23">
        <v>1143434155</v>
      </c>
      <c r="D9" s="5"/>
      <c r="E9" s="5" t="s">
        <v>45</v>
      </c>
      <c r="F9" s="9">
        <v>1</v>
      </c>
      <c r="G9" s="9" t="s">
        <v>5</v>
      </c>
      <c r="H9" s="9" t="s">
        <v>21</v>
      </c>
      <c r="I9" s="5" t="s">
        <v>85</v>
      </c>
      <c r="J9" s="17">
        <v>42748</v>
      </c>
      <c r="K9" s="17">
        <v>42748</v>
      </c>
      <c r="L9" s="7" t="s">
        <v>8939</v>
      </c>
      <c r="M9" s="92" t="e">
        <f>VLOOKUP(L9,'CIE-10 PARA RIPS'!A8:B12582,3,0)</f>
        <v>#REF!</v>
      </c>
    </row>
    <row r="10" spans="1:13" ht="12.75" customHeight="1" x14ac:dyDescent="0.25">
      <c r="A10" s="83">
        <v>3</v>
      </c>
      <c r="B10" s="24" t="s">
        <v>12466</v>
      </c>
      <c r="C10" s="23">
        <v>22650493</v>
      </c>
      <c r="D10" s="5"/>
      <c r="E10" s="5" t="s">
        <v>45</v>
      </c>
      <c r="F10" s="9">
        <v>1</v>
      </c>
      <c r="G10" s="9" t="s">
        <v>5</v>
      </c>
      <c r="H10" s="9" t="s">
        <v>21</v>
      </c>
      <c r="I10" s="5" t="s">
        <v>62</v>
      </c>
      <c r="J10" s="17">
        <v>42747</v>
      </c>
      <c r="K10" s="17">
        <v>42747</v>
      </c>
      <c r="L10" s="7" t="s">
        <v>7682</v>
      </c>
      <c r="M10" s="92" t="e">
        <f>VLOOKUP(L10,'CIE-10 PARA RIPS'!A9:B12583,3,0)</f>
        <v>#REF!</v>
      </c>
    </row>
    <row r="11" spans="1:13" ht="12.75" customHeight="1" x14ac:dyDescent="0.25">
      <c r="A11" s="83">
        <v>4</v>
      </c>
      <c r="B11" s="24" t="s">
        <v>12443</v>
      </c>
      <c r="C11" s="23">
        <v>3715133</v>
      </c>
      <c r="D11" s="5"/>
      <c r="E11" s="5" t="s">
        <v>45</v>
      </c>
      <c r="F11" s="9">
        <v>2</v>
      </c>
      <c r="G11" s="9" t="s">
        <v>5</v>
      </c>
      <c r="H11" s="9" t="s">
        <v>21</v>
      </c>
      <c r="I11" s="5" t="s">
        <v>82</v>
      </c>
      <c r="J11" s="17">
        <v>42746</v>
      </c>
      <c r="K11" s="17">
        <v>42747</v>
      </c>
      <c r="L11" s="7" t="s">
        <v>7699</v>
      </c>
      <c r="M11" s="92" t="e">
        <f>VLOOKUP(L11,'CIE-10 PARA RIPS'!A10:B12584,3,0)</f>
        <v>#REF!</v>
      </c>
    </row>
    <row r="12" spans="1:13" ht="12.75" customHeight="1" x14ac:dyDescent="0.25">
      <c r="A12" s="83">
        <v>5</v>
      </c>
      <c r="B12" s="24" t="s">
        <v>12535</v>
      </c>
      <c r="C12" s="23">
        <v>8801424</v>
      </c>
      <c r="D12" s="5"/>
      <c r="E12" s="5" t="s">
        <v>45</v>
      </c>
      <c r="F12" s="9">
        <v>1</v>
      </c>
      <c r="G12" s="9" t="s">
        <v>5</v>
      </c>
      <c r="H12" s="9" t="s">
        <v>21</v>
      </c>
      <c r="I12" s="5" t="s">
        <v>62</v>
      </c>
      <c r="J12" s="17">
        <v>42742</v>
      </c>
      <c r="K12" s="17">
        <v>42742</v>
      </c>
      <c r="L12" s="7" t="s">
        <v>63</v>
      </c>
      <c r="M12" s="92" t="e">
        <f>VLOOKUP(L12,'CIE-10 PARA RIPS'!A11:B12585,3,0)</f>
        <v>#REF!</v>
      </c>
    </row>
    <row r="13" spans="1:13" ht="12.75" customHeight="1" x14ac:dyDescent="0.25">
      <c r="A13" s="83">
        <v>6</v>
      </c>
      <c r="B13" s="24" t="s">
        <v>89</v>
      </c>
      <c r="C13" s="11">
        <v>72260712</v>
      </c>
      <c r="D13" s="24"/>
      <c r="E13" s="24" t="s">
        <v>53</v>
      </c>
      <c r="F13" s="13">
        <v>1</v>
      </c>
      <c r="G13" s="13" t="s">
        <v>5</v>
      </c>
      <c r="H13" s="13" t="s">
        <v>21</v>
      </c>
      <c r="I13" s="11" t="s">
        <v>90</v>
      </c>
      <c r="J13" s="19">
        <v>42779</v>
      </c>
      <c r="K13" s="19">
        <v>42779</v>
      </c>
      <c r="L13" s="24" t="s">
        <v>8485</v>
      </c>
      <c r="M13" s="92" t="e">
        <f>VLOOKUP(L13,'CIE-10 PARA RIPS'!A12:B12586,3,0)</f>
        <v>#REF!</v>
      </c>
    </row>
    <row r="14" spans="1:13" ht="12.75" customHeight="1" x14ac:dyDescent="0.25">
      <c r="A14" s="83">
        <v>7</v>
      </c>
      <c r="B14" s="5" t="s">
        <v>12533</v>
      </c>
      <c r="C14" s="16">
        <v>8566610</v>
      </c>
      <c r="D14" s="5"/>
      <c r="E14" s="5" t="s">
        <v>53</v>
      </c>
      <c r="F14" s="9">
        <v>2</v>
      </c>
      <c r="G14" s="9" t="s">
        <v>5</v>
      </c>
      <c r="H14" s="9" t="s">
        <v>21</v>
      </c>
      <c r="I14" s="5" t="s">
        <v>62</v>
      </c>
      <c r="J14" s="17">
        <v>42774</v>
      </c>
      <c r="K14" s="17">
        <v>42775</v>
      </c>
      <c r="L14" s="9" t="s">
        <v>8939</v>
      </c>
      <c r="M14" s="92" t="e">
        <f>VLOOKUP(L14,'CIE-10 PARA RIPS'!A13:B12587,3,0)</f>
        <v>#REF!</v>
      </c>
    </row>
    <row r="15" spans="1:13" s="2" customFormat="1" ht="12.75" customHeight="1" x14ac:dyDescent="0.25">
      <c r="A15" s="83">
        <v>8</v>
      </c>
      <c r="B15" s="5" t="s">
        <v>12536</v>
      </c>
      <c r="C15" s="16">
        <v>1140854101</v>
      </c>
      <c r="D15" s="11"/>
      <c r="E15" s="11" t="s">
        <v>53</v>
      </c>
      <c r="F15" s="13">
        <v>1</v>
      </c>
      <c r="G15" s="9" t="s">
        <v>5</v>
      </c>
      <c r="H15" s="9" t="s">
        <v>21</v>
      </c>
      <c r="I15" s="5" t="s">
        <v>62</v>
      </c>
      <c r="J15" s="19">
        <v>42793</v>
      </c>
      <c r="K15" s="19">
        <v>42793</v>
      </c>
      <c r="L15" s="8" t="s">
        <v>60</v>
      </c>
      <c r="M15" s="92" t="e">
        <f>VLOOKUP(L15,'CIE-10 PARA RIPS'!A14:B12588,3,0)</f>
        <v>#REF!</v>
      </c>
    </row>
    <row r="16" spans="1:13" ht="12.75" customHeight="1" x14ac:dyDescent="0.25">
      <c r="A16" s="83">
        <v>9</v>
      </c>
      <c r="B16" s="5" t="s">
        <v>12481</v>
      </c>
      <c r="C16" s="16">
        <v>22564119</v>
      </c>
      <c r="D16" s="5"/>
      <c r="E16" s="5" t="s">
        <v>53</v>
      </c>
      <c r="F16" s="9">
        <v>2</v>
      </c>
      <c r="G16" s="9" t="s">
        <v>5</v>
      </c>
      <c r="H16" s="9" t="s">
        <v>21</v>
      </c>
      <c r="I16" s="5" t="s">
        <v>85</v>
      </c>
      <c r="J16" s="17">
        <v>42790</v>
      </c>
      <c r="K16" s="18">
        <v>42791</v>
      </c>
      <c r="L16" s="4" t="s">
        <v>5597</v>
      </c>
      <c r="M16" s="92" t="e">
        <f>VLOOKUP(L16,'CIE-10 PARA RIPS'!A15:B12589,3,0)</f>
        <v>#REF!</v>
      </c>
    </row>
    <row r="17" spans="1:13" s="2" customFormat="1" ht="12.75" customHeight="1" x14ac:dyDescent="0.25">
      <c r="A17" s="83">
        <v>10</v>
      </c>
      <c r="B17" s="5" t="s">
        <v>12537</v>
      </c>
      <c r="C17" s="16">
        <v>1140814061</v>
      </c>
      <c r="D17" s="11"/>
      <c r="E17" s="11" t="s">
        <v>53</v>
      </c>
      <c r="F17" s="13">
        <v>2</v>
      </c>
      <c r="G17" s="9" t="s">
        <v>5</v>
      </c>
      <c r="H17" s="9" t="s">
        <v>21</v>
      </c>
      <c r="I17" s="5" t="s">
        <v>6</v>
      </c>
      <c r="J17" s="19">
        <v>42789</v>
      </c>
      <c r="K17" s="19">
        <v>42790</v>
      </c>
      <c r="L17" s="4" t="s">
        <v>7682</v>
      </c>
      <c r="M17" s="92" t="e">
        <f>VLOOKUP(L17,'CIE-10 PARA RIPS'!A16:B12590,3,0)</f>
        <v>#REF!</v>
      </c>
    </row>
    <row r="18" spans="1:13" s="2" customFormat="1" ht="12.75" customHeight="1" x14ac:dyDescent="0.25">
      <c r="A18" s="83">
        <v>11</v>
      </c>
      <c r="B18" s="5" t="s">
        <v>12538</v>
      </c>
      <c r="C18" s="16">
        <v>1044392852</v>
      </c>
      <c r="D18" s="16"/>
      <c r="E18" s="16" t="s">
        <v>53</v>
      </c>
      <c r="F18" s="9">
        <v>2</v>
      </c>
      <c r="G18" s="9" t="s">
        <v>5</v>
      </c>
      <c r="H18" s="9" t="s">
        <v>21</v>
      </c>
      <c r="I18" s="5" t="s">
        <v>12458</v>
      </c>
      <c r="J18" s="19">
        <v>42784</v>
      </c>
      <c r="K18" s="18">
        <v>42785</v>
      </c>
      <c r="L18" s="4"/>
      <c r="M18" s="92" t="e">
        <f>VLOOKUP(L18,'CIE-10 PARA RIPS'!A17:B12591,3,0)</f>
        <v>#N/A</v>
      </c>
    </row>
    <row r="19" spans="1:13" s="2" customFormat="1" ht="12.75" customHeight="1" x14ac:dyDescent="0.25">
      <c r="A19" s="83">
        <v>12</v>
      </c>
      <c r="B19" s="5" t="s">
        <v>12538</v>
      </c>
      <c r="C19" s="16">
        <v>1044392852</v>
      </c>
      <c r="D19" s="11"/>
      <c r="E19" s="11" t="s">
        <v>53</v>
      </c>
      <c r="F19" s="13">
        <v>2</v>
      </c>
      <c r="G19" s="9" t="s">
        <v>5</v>
      </c>
      <c r="H19" s="9" t="s">
        <v>21</v>
      </c>
      <c r="I19" s="5" t="s">
        <v>12458</v>
      </c>
      <c r="J19" s="19">
        <v>42786</v>
      </c>
      <c r="K19" s="18">
        <v>42787</v>
      </c>
      <c r="L19" s="4"/>
      <c r="M19" s="92" t="e">
        <f>VLOOKUP(L19,'CIE-10 PARA RIPS'!A18:B12592,3,0)</f>
        <v>#N/A</v>
      </c>
    </row>
    <row r="20" spans="1:13" s="2" customFormat="1" ht="12.75" customHeight="1" x14ac:dyDescent="0.25">
      <c r="A20" s="83">
        <v>13</v>
      </c>
      <c r="B20" s="24" t="s">
        <v>12443</v>
      </c>
      <c r="C20" s="23">
        <v>3715133</v>
      </c>
      <c r="D20" s="5"/>
      <c r="E20" s="11" t="s">
        <v>20</v>
      </c>
      <c r="F20" s="13">
        <v>3</v>
      </c>
      <c r="G20" s="9" t="s">
        <v>5</v>
      </c>
      <c r="H20" s="9" t="s">
        <v>21</v>
      </c>
      <c r="I20" s="5" t="s">
        <v>12539</v>
      </c>
      <c r="J20" s="19">
        <v>42898</v>
      </c>
      <c r="K20" s="18">
        <v>42900</v>
      </c>
      <c r="L20" s="4" t="s">
        <v>7699</v>
      </c>
      <c r="M20" s="92" t="e">
        <f>VLOOKUP(L20,'CIE-10 PARA RIPS'!A19:B12593,3,0)</f>
        <v>#REF!</v>
      </c>
    </row>
    <row r="21" spans="1:13" s="2" customFormat="1" ht="12.75" customHeight="1" x14ac:dyDescent="0.25">
      <c r="A21" s="83">
        <v>14</v>
      </c>
      <c r="B21" s="5" t="s">
        <v>12540</v>
      </c>
      <c r="C21" s="16">
        <v>8866777</v>
      </c>
      <c r="D21" s="5"/>
      <c r="E21" s="11" t="s">
        <v>20</v>
      </c>
      <c r="F21" s="9">
        <v>2</v>
      </c>
      <c r="G21" s="9" t="s">
        <v>5</v>
      </c>
      <c r="H21" s="9" t="s">
        <v>21</v>
      </c>
      <c r="I21" s="5" t="s">
        <v>85</v>
      </c>
      <c r="J21" s="19">
        <v>42903</v>
      </c>
      <c r="K21" s="18">
        <v>42904</v>
      </c>
      <c r="L21" s="4" t="s">
        <v>7682</v>
      </c>
      <c r="M21" s="92" t="e">
        <f>VLOOKUP(L21,'CIE-10 PARA RIPS'!A20:B12594,3,0)</f>
        <v>#REF!</v>
      </c>
    </row>
    <row r="22" spans="1:13" ht="12.75" customHeight="1" x14ac:dyDescent="0.25">
      <c r="A22" s="83">
        <v>15</v>
      </c>
      <c r="B22" s="5" t="s">
        <v>25</v>
      </c>
      <c r="C22" s="16">
        <v>32649558</v>
      </c>
      <c r="D22" s="16"/>
      <c r="E22" s="11" t="s">
        <v>20</v>
      </c>
      <c r="F22" s="9">
        <v>5</v>
      </c>
      <c r="G22" s="9" t="s">
        <v>5</v>
      </c>
      <c r="H22" s="9" t="s">
        <v>21</v>
      </c>
      <c r="I22" s="5" t="s">
        <v>6</v>
      </c>
      <c r="J22" s="19">
        <v>42903</v>
      </c>
      <c r="K22" s="18">
        <v>42907</v>
      </c>
      <c r="L22" s="20" t="s">
        <v>35</v>
      </c>
      <c r="M22" s="92" t="e">
        <f>VLOOKUP(L22,'CIE-10 PARA RIPS'!A21:B12595,3,0)</f>
        <v>#REF!</v>
      </c>
    </row>
    <row r="23" spans="1:13" ht="12.75" customHeight="1" x14ac:dyDescent="0.25">
      <c r="A23" s="83">
        <v>16</v>
      </c>
      <c r="B23" s="5" t="s">
        <v>12534</v>
      </c>
      <c r="C23" s="16">
        <v>1143434155</v>
      </c>
      <c r="D23" s="21"/>
      <c r="E23" s="11" t="s">
        <v>20</v>
      </c>
      <c r="F23" s="9">
        <v>1</v>
      </c>
      <c r="G23" s="9" t="s">
        <v>5</v>
      </c>
      <c r="H23" s="9" t="s">
        <v>21</v>
      </c>
      <c r="I23" s="5" t="s">
        <v>85</v>
      </c>
      <c r="J23" s="17">
        <v>42907</v>
      </c>
      <c r="K23" s="17">
        <v>42907</v>
      </c>
      <c r="L23" s="8" t="s">
        <v>8939</v>
      </c>
      <c r="M23" s="92" t="e">
        <f>VLOOKUP(L23,'CIE-10 PARA RIPS'!A22:B12596,3,0)</f>
        <v>#REF!</v>
      </c>
    </row>
    <row r="24" spans="1:13" ht="12.75" customHeight="1" x14ac:dyDescent="0.25">
      <c r="A24" s="83">
        <v>17</v>
      </c>
      <c r="B24" s="5" t="s">
        <v>12541</v>
      </c>
      <c r="C24" s="16">
        <v>32705541</v>
      </c>
      <c r="D24" s="5"/>
      <c r="E24" s="11" t="s">
        <v>20</v>
      </c>
      <c r="F24" s="9">
        <v>2</v>
      </c>
      <c r="G24" s="9" t="s">
        <v>5</v>
      </c>
      <c r="H24" s="9" t="s">
        <v>21</v>
      </c>
      <c r="I24" s="5" t="s">
        <v>85</v>
      </c>
      <c r="J24" s="17">
        <v>42904</v>
      </c>
      <c r="K24" s="18">
        <v>42905</v>
      </c>
      <c r="L24" s="8" t="s">
        <v>63</v>
      </c>
      <c r="M24" s="92" t="e">
        <f>VLOOKUP(L24,'CIE-10 PARA RIPS'!A23:B12597,3,0)</f>
        <v>#REF!</v>
      </c>
    </row>
    <row r="25" spans="1:13" ht="12.75" customHeight="1" x14ac:dyDescent="0.25">
      <c r="A25" s="83">
        <v>18</v>
      </c>
      <c r="B25" s="5" t="s">
        <v>12542</v>
      </c>
      <c r="C25" s="16">
        <v>72099290</v>
      </c>
      <c r="D25" s="5"/>
      <c r="E25" s="11" t="s">
        <v>20</v>
      </c>
      <c r="F25" s="9">
        <v>1</v>
      </c>
      <c r="G25" s="9" t="s">
        <v>5</v>
      </c>
      <c r="H25" s="9" t="s">
        <v>21</v>
      </c>
      <c r="I25" s="5" t="s">
        <v>12543</v>
      </c>
      <c r="J25" s="17">
        <v>42913</v>
      </c>
      <c r="K25" s="17">
        <v>42913</v>
      </c>
      <c r="L25" s="8" t="s">
        <v>8939</v>
      </c>
      <c r="M25" s="92" t="e">
        <f>VLOOKUP(L25,'CIE-10 PARA RIPS'!A24:B12598,3,0)</f>
        <v>#REF!</v>
      </c>
    </row>
    <row r="26" spans="1:13" ht="12.75" customHeight="1" x14ac:dyDescent="0.25">
      <c r="A26" s="83">
        <v>19</v>
      </c>
      <c r="B26" s="5" t="s">
        <v>12544</v>
      </c>
      <c r="C26" s="16">
        <v>32801096</v>
      </c>
      <c r="D26" s="5"/>
      <c r="E26" s="11" t="s">
        <v>20</v>
      </c>
      <c r="F26" s="9">
        <v>7</v>
      </c>
      <c r="G26" s="9" t="s">
        <v>5</v>
      </c>
      <c r="H26" s="9" t="s">
        <v>21</v>
      </c>
      <c r="I26" s="5" t="s">
        <v>6</v>
      </c>
      <c r="J26" s="17">
        <v>42907</v>
      </c>
      <c r="K26" s="18">
        <v>42913</v>
      </c>
      <c r="L26" s="8" t="s">
        <v>6780</v>
      </c>
      <c r="M26" s="92" t="e">
        <f>VLOOKUP(L26,'CIE-10 PARA RIPS'!A25:B12599,3,0)</f>
        <v>#REF!</v>
      </c>
    </row>
    <row r="27" spans="1:13" ht="12.75" customHeight="1" x14ac:dyDescent="0.25">
      <c r="A27" s="83">
        <v>20</v>
      </c>
      <c r="B27" s="5" t="s">
        <v>12544</v>
      </c>
      <c r="C27" s="16">
        <v>32801096</v>
      </c>
      <c r="D27" s="5"/>
      <c r="E27" s="11" t="s">
        <v>23</v>
      </c>
      <c r="F27" s="9">
        <v>7</v>
      </c>
      <c r="G27" s="9" t="s">
        <v>5</v>
      </c>
      <c r="H27" s="9" t="s">
        <v>21</v>
      </c>
      <c r="I27" s="5" t="s">
        <v>6</v>
      </c>
      <c r="J27" s="17">
        <v>42914</v>
      </c>
      <c r="K27" s="18">
        <v>42920</v>
      </c>
      <c r="L27" s="8"/>
      <c r="M27" s="92" t="e">
        <f>VLOOKUP(L27,'CIE-10 PARA RIPS'!A26:B12600,3,0)</f>
        <v>#N/A</v>
      </c>
    </row>
    <row r="28" spans="1:13" ht="12.75" customHeight="1" x14ac:dyDescent="0.25">
      <c r="A28" s="83">
        <v>21</v>
      </c>
      <c r="B28" s="5" t="s">
        <v>12545</v>
      </c>
      <c r="C28" s="16">
        <v>72310435</v>
      </c>
      <c r="D28" s="5"/>
      <c r="E28" s="11" t="s">
        <v>20</v>
      </c>
      <c r="F28" s="9">
        <v>2</v>
      </c>
      <c r="G28" s="9" t="s">
        <v>5</v>
      </c>
      <c r="H28" s="9" t="s">
        <v>21</v>
      </c>
      <c r="I28" s="5" t="s">
        <v>62</v>
      </c>
      <c r="J28" s="17">
        <v>42912</v>
      </c>
      <c r="K28" s="18">
        <v>42913</v>
      </c>
      <c r="L28" s="8" t="s">
        <v>111</v>
      </c>
      <c r="M28" s="92" t="e">
        <f>VLOOKUP(L28,'CIE-10 PARA RIPS'!A27:B12601,3,0)</f>
        <v>#REF!</v>
      </c>
    </row>
    <row r="29" spans="1:13" ht="12.75" customHeight="1" x14ac:dyDescent="0.25">
      <c r="A29" s="83">
        <v>22</v>
      </c>
      <c r="B29" s="5" t="s">
        <v>12546</v>
      </c>
      <c r="C29" s="16">
        <v>1048270478</v>
      </c>
      <c r="D29" s="5"/>
      <c r="E29" s="11" t="s">
        <v>20</v>
      </c>
      <c r="F29" s="9">
        <v>2</v>
      </c>
      <c r="G29" s="9" t="s">
        <v>5</v>
      </c>
      <c r="H29" s="9" t="s">
        <v>21</v>
      </c>
      <c r="I29" s="5" t="s">
        <v>12434</v>
      </c>
      <c r="J29" s="17">
        <v>42913</v>
      </c>
      <c r="K29" s="18">
        <v>42914</v>
      </c>
      <c r="L29" s="8" t="s">
        <v>9400</v>
      </c>
      <c r="M29" s="92" t="e">
        <f>VLOOKUP(L29,'CIE-10 PARA RIPS'!A28:B12602,3,0)</f>
        <v>#REF!</v>
      </c>
    </row>
    <row r="30" spans="1:13" ht="12.75" customHeight="1" x14ac:dyDescent="0.25">
      <c r="A30" s="83">
        <v>23</v>
      </c>
      <c r="B30" s="5" t="s">
        <v>12450</v>
      </c>
      <c r="C30" s="23">
        <v>1048290598</v>
      </c>
      <c r="D30" s="5"/>
      <c r="E30" s="5" t="s">
        <v>23</v>
      </c>
      <c r="F30" s="9">
        <v>2</v>
      </c>
      <c r="G30" s="9" t="s">
        <v>5</v>
      </c>
      <c r="H30" s="9" t="s">
        <v>21</v>
      </c>
      <c r="I30" s="5" t="s">
        <v>85</v>
      </c>
      <c r="J30" s="17">
        <v>42918</v>
      </c>
      <c r="K30" s="18">
        <v>42919</v>
      </c>
      <c r="L30" s="8" t="s">
        <v>12547</v>
      </c>
      <c r="M30" s="92" t="e">
        <f>VLOOKUP(L30,'CIE-10 PARA RIPS'!A29:B12603,3,0)</f>
        <v>#N/A</v>
      </c>
    </row>
    <row r="31" spans="1:13" ht="12.75" customHeight="1" x14ac:dyDescent="0.25">
      <c r="A31" s="83">
        <v>24</v>
      </c>
      <c r="B31" s="5" t="s">
        <v>12548</v>
      </c>
      <c r="C31" s="16">
        <v>8779253</v>
      </c>
      <c r="D31" s="5"/>
      <c r="E31" s="11" t="s">
        <v>20</v>
      </c>
      <c r="F31" s="9">
        <v>2</v>
      </c>
      <c r="G31" s="9" t="s">
        <v>5</v>
      </c>
      <c r="H31" s="9" t="s">
        <v>21</v>
      </c>
      <c r="I31" s="5" t="s">
        <v>85</v>
      </c>
      <c r="J31" s="17">
        <v>42914</v>
      </c>
      <c r="K31" s="18">
        <v>42915</v>
      </c>
      <c r="L31" s="8" t="s">
        <v>7585</v>
      </c>
      <c r="M31" s="92" t="e">
        <f>VLOOKUP(L31,'CIE-10 PARA RIPS'!A30:B12604,3,0)</f>
        <v>#REF!</v>
      </c>
    </row>
    <row r="32" spans="1:13" s="50" customFormat="1" ht="12.75" customHeight="1" x14ac:dyDescent="0.25">
      <c r="A32" s="105">
        <v>25</v>
      </c>
      <c r="B32" s="46" t="s">
        <v>12544</v>
      </c>
      <c r="C32" s="51">
        <v>32801096</v>
      </c>
      <c r="D32" s="46"/>
      <c r="E32" s="46" t="s">
        <v>23</v>
      </c>
      <c r="F32" s="47">
        <v>29</v>
      </c>
      <c r="G32" s="47" t="s">
        <v>5</v>
      </c>
      <c r="H32" s="47" t="s">
        <v>12451</v>
      </c>
      <c r="I32" s="46" t="s">
        <v>6</v>
      </c>
      <c r="J32" s="48">
        <v>42919</v>
      </c>
      <c r="K32" s="52">
        <v>42947</v>
      </c>
      <c r="L32" s="53" t="s">
        <v>6792</v>
      </c>
      <c r="M32" s="92" t="e">
        <f>VLOOKUP(L32,'CIE-10 PARA RIPS'!A31:B12605,3,0)</f>
        <v>#REF!</v>
      </c>
    </row>
    <row r="33" spans="1:13" s="50" customFormat="1" ht="12.75" customHeight="1" x14ac:dyDescent="0.25">
      <c r="A33" s="105">
        <v>26</v>
      </c>
      <c r="B33" s="46" t="s">
        <v>12544</v>
      </c>
      <c r="C33" s="51">
        <v>32801096</v>
      </c>
      <c r="D33" s="46"/>
      <c r="E33" s="46" t="s">
        <v>26</v>
      </c>
      <c r="F33" s="47">
        <v>31</v>
      </c>
      <c r="G33" s="47" t="s">
        <v>5</v>
      </c>
      <c r="H33" s="47" t="s">
        <v>12451</v>
      </c>
      <c r="I33" s="46" t="s">
        <v>6</v>
      </c>
      <c r="J33" s="48">
        <v>42948</v>
      </c>
      <c r="K33" s="52">
        <v>42947</v>
      </c>
      <c r="L33" s="53" t="s">
        <v>6792</v>
      </c>
      <c r="M33" s="92" t="e">
        <f>VLOOKUP(L33,'CIE-10 PARA RIPS'!A32:B12606,3,0)</f>
        <v>#REF!</v>
      </c>
    </row>
    <row r="34" spans="1:13" s="50" customFormat="1" ht="12.75" customHeight="1" x14ac:dyDescent="0.25">
      <c r="A34" s="105">
        <v>27</v>
      </c>
      <c r="B34" s="46" t="s">
        <v>12544</v>
      </c>
      <c r="C34" s="51">
        <v>32801096</v>
      </c>
      <c r="D34" s="46"/>
      <c r="E34" s="46" t="s">
        <v>12435</v>
      </c>
      <c r="F34" s="47">
        <v>30</v>
      </c>
      <c r="G34" s="47" t="s">
        <v>5</v>
      </c>
      <c r="H34" s="47" t="s">
        <v>12451</v>
      </c>
      <c r="I34" s="46" t="s">
        <v>6</v>
      </c>
      <c r="J34" s="48">
        <v>42979</v>
      </c>
      <c r="K34" s="52">
        <v>43008</v>
      </c>
      <c r="L34" s="53" t="s">
        <v>6792</v>
      </c>
      <c r="M34" s="92" t="e">
        <f>VLOOKUP(L34,'CIE-10 PARA RIPS'!A33:B12607,3,0)</f>
        <v>#REF!</v>
      </c>
    </row>
    <row r="35" spans="1:13" s="50" customFormat="1" ht="12.75" customHeight="1" x14ac:dyDescent="0.25">
      <c r="A35" s="105">
        <v>28</v>
      </c>
      <c r="B35" s="46" t="s">
        <v>12544</v>
      </c>
      <c r="C35" s="51">
        <v>32801096</v>
      </c>
      <c r="D35" s="46"/>
      <c r="E35" s="46" t="s">
        <v>110</v>
      </c>
      <c r="F35" s="47">
        <v>30</v>
      </c>
      <c r="G35" s="47" t="s">
        <v>5</v>
      </c>
      <c r="H35" s="47" t="s">
        <v>12451</v>
      </c>
      <c r="I35" s="46" t="s">
        <v>6</v>
      </c>
      <c r="J35" s="48">
        <v>43009</v>
      </c>
      <c r="K35" s="52">
        <v>43039</v>
      </c>
      <c r="L35" s="53" t="s">
        <v>6792</v>
      </c>
      <c r="M35" s="92" t="e">
        <f>VLOOKUP(L35,'CIE-10 PARA RIPS'!A34:B12608,3,0)</f>
        <v>#REF!</v>
      </c>
    </row>
    <row r="36" spans="1:13" ht="12.75" customHeight="1" x14ac:dyDescent="0.25">
      <c r="A36" s="83">
        <v>29</v>
      </c>
      <c r="B36" s="5" t="s">
        <v>12515</v>
      </c>
      <c r="C36" s="16">
        <v>8767528</v>
      </c>
      <c r="D36" s="5"/>
      <c r="E36" s="5" t="s">
        <v>23</v>
      </c>
      <c r="F36" s="9">
        <v>7</v>
      </c>
      <c r="G36" s="9" t="s">
        <v>94</v>
      </c>
      <c r="H36" s="9" t="s">
        <v>95</v>
      </c>
      <c r="I36" s="5" t="s">
        <v>96</v>
      </c>
      <c r="J36" s="17">
        <v>42921</v>
      </c>
      <c r="K36" s="18">
        <v>42927</v>
      </c>
      <c r="L36" s="8" t="s">
        <v>4936</v>
      </c>
      <c r="M36" s="92" t="e">
        <f>VLOOKUP(L36,'CIE-10 PARA RIPS'!A35:B12609,3,0)</f>
        <v>#REF!</v>
      </c>
    </row>
    <row r="37" spans="1:13" ht="12.75" customHeight="1" x14ac:dyDescent="0.25">
      <c r="A37" s="83">
        <v>30</v>
      </c>
      <c r="B37" s="5" t="s">
        <v>12515</v>
      </c>
      <c r="C37" s="16">
        <v>8767528</v>
      </c>
      <c r="D37" s="5"/>
      <c r="E37" s="5" t="s">
        <v>23</v>
      </c>
      <c r="F37" s="9">
        <v>7</v>
      </c>
      <c r="G37" s="9" t="s">
        <v>94</v>
      </c>
      <c r="H37" s="9" t="s">
        <v>95</v>
      </c>
      <c r="I37" s="5" t="s">
        <v>96</v>
      </c>
      <c r="J37" s="17">
        <v>42928</v>
      </c>
      <c r="K37" s="18">
        <v>42934</v>
      </c>
      <c r="L37" s="8" t="s">
        <v>4937</v>
      </c>
      <c r="M37" s="92" t="e">
        <f>VLOOKUP(L37,'CIE-10 PARA RIPS'!A36:B12610,3,0)</f>
        <v>#REF!</v>
      </c>
    </row>
    <row r="38" spans="1:13" ht="12.75" customHeight="1" x14ac:dyDescent="0.25">
      <c r="A38" s="83">
        <v>31</v>
      </c>
      <c r="B38" s="5" t="s">
        <v>12549</v>
      </c>
      <c r="C38" s="16">
        <v>1140831251</v>
      </c>
      <c r="D38" s="5"/>
      <c r="E38" s="5" t="s">
        <v>23</v>
      </c>
      <c r="F38" s="9">
        <v>2</v>
      </c>
      <c r="G38" s="9" t="s">
        <v>5</v>
      </c>
      <c r="H38" s="9" t="s">
        <v>21</v>
      </c>
      <c r="I38" s="5" t="s">
        <v>62</v>
      </c>
      <c r="J38" s="17">
        <v>42928</v>
      </c>
      <c r="K38" s="18">
        <v>42929</v>
      </c>
      <c r="L38" s="8" t="s">
        <v>63</v>
      </c>
      <c r="M38" s="92" t="e">
        <f>VLOOKUP(L38,'CIE-10 PARA RIPS'!A37:B12611,3,0)</f>
        <v>#REF!</v>
      </c>
    </row>
    <row r="39" spans="1:13" ht="12.75" customHeight="1" x14ac:dyDescent="0.25">
      <c r="A39" s="83">
        <v>32</v>
      </c>
      <c r="B39" s="5" t="s">
        <v>12550</v>
      </c>
      <c r="C39" s="16">
        <v>72310811</v>
      </c>
      <c r="D39" s="5"/>
      <c r="E39" s="5" t="s">
        <v>23</v>
      </c>
      <c r="F39" s="9">
        <v>3</v>
      </c>
      <c r="G39" s="9" t="s">
        <v>5</v>
      </c>
      <c r="H39" s="9" t="s">
        <v>21</v>
      </c>
      <c r="I39" s="5" t="s">
        <v>85</v>
      </c>
      <c r="J39" s="17">
        <v>42921</v>
      </c>
      <c r="K39" s="18">
        <v>42923</v>
      </c>
      <c r="L39" s="8" t="s">
        <v>8977</v>
      </c>
      <c r="M39" s="92" t="e">
        <f>VLOOKUP(L39,'CIE-10 PARA RIPS'!A38:B12612,3,0)</f>
        <v>#REF!</v>
      </c>
    </row>
    <row r="40" spans="1:13" s="2" customFormat="1" ht="12.75" customHeight="1" x14ac:dyDescent="0.25">
      <c r="A40" s="83">
        <v>33</v>
      </c>
      <c r="B40" s="5" t="s">
        <v>12551</v>
      </c>
      <c r="C40" s="16"/>
      <c r="D40" s="5"/>
      <c r="E40" s="5" t="s">
        <v>23</v>
      </c>
      <c r="F40" s="9">
        <v>1</v>
      </c>
      <c r="G40" s="9" t="s">
        <v>5</v>
      </c>
      <c r="H40" s="9" t="s">
        <v>21</v>
      </c>
      <c r="I40" s="5"/>
      <c r="J40" s="17">
        <v>42922</v>
      </c>
      <c r="K40" s="17">
        <v>42922</v>
      </c>
      <c r="L40" s="4" t="s">
        <v>7682</v>
      </c>
      <c r="M40" s="92" t="e">
        <f>VLOOKUP(L40,'CIE-10 PARA RIPS'!A39:B12613,3,0)</f>
        <v>#REF!</v>
      </c>
    </row>
    <row r="41" spans="1:13" s="2" customFormat="1" ht="12.75" customHeight="1" x14ac:dyDescent="0.25">
      <c r="A41" s="83">
        <v>34</v>
      </c>
      <c r="B41" s="5" t="s">
        <v>12552</v>
      </c>
      <c r="C41" s="16">
        <v>1044392901</v>
      </c>
      <c r="D41" s="5"/>
      <c r="E41" s="5" t="s">
        <v>23</v>
      </c>
      <c r="F41" s="9">
        <v>3</v>
      </c>
      <c r="G41" s="9" t="s">
        <v>5</v>
      </c>
      <c r="H41" s="9" t="s">
        <v>21</v>
      </c>
      <c r="I41" s="5" t="s">
        <v>85</v>
      </c>
      <c r="J41" s="17">
        <v>42923</v>
      </c>
      <c r="K41" s="18">
        <v>42925</v>
      </c>
      <c r="L41" s="4" t="s">
        <v>7199</v>
      </c>
      <c r="M41" s="92" t="e">
        <f>VLOOKUP(L41,'CIE-10 PARA RIPS'!A40:B12614,3,0)</f>
        <v>#REF!</v>
      </c>
    </row>
    <row r="42" spans="1:13" s="2" customFormat="1" ht="12.75" customHeight="1" x14ac:dyDescent="0.25">
      <c r="A42" s="83">
        <v>35</v>
      </c>
      <c r="B42" s="5" t="s">
        <v>12553</v>
      </c>
      <c r="C42" s="16">
        <v>1043932130</v>
      </c>
      <c r="D42" s="5"/>
      <c r="E42" s="5" t="s">
        <v>23</v>
      </c>
      <c r="F42" s="9">
        <v>8</v>
      </c>
      <c r="G42" s="9" t="s">
        <v>5</v>
      </c>
      <c r="H42" s="9" t="s">
        <v>21</v>
      </c>
      <c r="I42" s="5"/>
      <c r="J42" s="17">
        <v>42923</v>
      </c>
      <c r="K42" s="18">
        <v>42930</v>
      </c>
      <c r="L42" s="5" t="s">
        <v>4644</v>
      </c>
      <c r="M42" s="92" t="e">
        <f>VLOOKUP(L42,'CIE-10 PARA RIPS'!A41:B12615,3,0)</f>
        <v>#REF!</v>
      </c>
    </row>
    <row r="43" spans="1:13" s="2" customFormat="1" ht="12.75" customHeight="1" x14ac:dyDescent="0.25">
      <c r="A43" s="83">
        <v>36</v>
      </c>
      <c r="B43" s="5" t="s">
        <v>12548</v>
      </c>
      <c r="C43" s="16">
        <v>8779253</v>
      </c>
      <c r="D43" s="5"/>
      <c r="E43" s="5" t="s">
        <v>23</v>
      </c>
      <c r="F43" s="9">
        <v>2</v>
      </c>
      <c r="G43" s="9" t="s">
        <v>5</v>
      </c>
      <c r="H43" s="9" t="s">
        <v>21</v>
      </c>
      <c r="I43" s="5" t="s">
        <v>85</v>
      </c>
      <c r="J43" s="17">
        <v>42924</v>
      </c>
      <c r="K43" s="18">
        <v>42925</v>
      </c>
      <c r="L43" s="4" t="s">
        <v>7585</v>
      </c>
      <c r="M43" s="92" t="e">
        <f>VLOOKUP(L43,'CIE-10 PARA RIPS'!A42:B12616,3,0)</f>
        <v>#REF!</v>
      </c>
    </row>
    <row r="44" spans="1:13" s="2" customFormat="1" ht="12.75" customHeight="1" x14ac:dyDescent="0.25">
      <c r="A44" s="83">
        <v>37</v>
      </c>
      <c r="B44" s="24" t="s">
        <v>12443</v>
      </c>
      <c r="C44" s="23">
        <v>3715133</v>
      </c>
      <c r="D44" s="5"/>
      <c r="E44" s="5" t="s">
        <v>23</v>
      </c>
      <c r="F44" s="9">
        <v>2</v>
      </c>
      <c r="G44" s="9" t="s">
        <v>5</v>
      </c>
      <c r="H44" s="9" t="s">
        <v>21</v>
      </c>
      <c r="I44" s="5" t="s">
        <v>12539</v>
      </c>
      <c r="J44" s="17">
        <v>42925</v>
      </c>
      <c r="K44" s="18">
        <v>42924</v>
      </c>
      <c r="L44" s="8" t="s">
        <v>63</v>
      </c>
      <c r="M44" s="92" t="e">
        <f>VLOOKUP(L44,'CIE-10 PARA RIPS'!A43:B12617,3,0)</f>
        <v>#REF!</v>
      </c>
    </row>
    <row r="45" spans="1:13" s="2" customFormat="1" ht="12.75" customHeight="1" x14ac:dyDescent="0.25">
      <c r="A45" s="83">
        <v>38</v>
      </c>
      <c r="B45" s="24" t="s">
        <v>12466</v>
      </c>
      <c r="C45" s="23">
        <v>22650493</v>
      </c>
      <c r="D45" s="5"/>
      <c r="E45" s="5" t="s">
        <v>23</v>
      </c>
      <c r="F45" s="9">
        <v>1</v>
      </c>
      <c r="G45" s="9" t="s">
        <v>5</v>
      </c>
      <c r="H45" s="9" t="s">
        <v>21</v>
      </c>
      <c r="I45" s="5" t="s">
        <v>62</v>
      </c>
      <c r="J45" s="17">
        <v>42926</v>
      </c>
      <c r="K45" s="17">
        <v>42926</v>
      </c>
      <c r="L45" s="4" t="s">
        <v>73</v>
      </c>
      <c r="M45" s="92" t="e">
        <f>VLOOKUP(L45,'CIE-10 PARA RIPS'!A44:B12618,3,0)</f>
        <v>#REF!</v>
      </c>
    </row>
    <row r="46" spans="1:13" s="2" customFormat="1" ht="12.75" customHeight="1" x14ac:dyDescent="0.25">
      <c r="A46" s="83">
        <v>39</v>
      </c>
      <c r="B46" s="5" t="s">
        <v>12533</v>
      </c>
      <c r="C46" s="16">
        <v>8566610</v>
      </c>
      <c r="D46" s="5"/>
      <c r="E46" s="5" t="s">
        <v>23</v>
      </c>
      <c r="F46" s="9">
        <v>2</v>
      </c>
      <c r="G46" s="9" t="s">
        <v>5</v>
      </c>
      <c r="H46" s="9" t="s">
        <v>21</v>
      </c>
      <c r="I46" s="5" t="s">
        <v>62</v>
      </c>
      <c r="J46" s="17">
        <v>42931</v>
      </c>
      <c r="K46" s="18">
        <v>42932</v>
      </c>
      <c r="L46" s="4" t="s">
        <v>8303</v>
      </c>
      <c r="M46" s="92" t="e">
        <f>VLOOKUP(L46,'CIE-10 PARA RIPS'!A45:B12619,3,0)</f>
        <v>#REF!</v>
      </c>
    </row>
    <row r="47" spans="1:13" s="2" customFormat="1" ht="12.75" customHeight="1" x14ac:dyDescent="0.25">
      <c r="A47" s="83">
        <v>40</v>
      </c>
      <c r="B47" s="5" t="s">
        <v>12554</v>
      </c>
      <c r="C47" s="16">
        <v>8720009</v>
      </c>
      <c r="D47" s="5"/>
      <c r="E47" s="5" t="s">
        <v>23</v>
      </c>
      <c r="F47" s="9">
        <v>2</v>
      </c>
      <c r="G47" s="9" t="s">
        <v>5</v>
      </c>
      <c r="H47" s="9" t="s">
        <v>21</v>
      </c>
      <c r="I47" s="5" t="s">
        <v>6</v>
      </c>
      <c r="J47" s="17">
        <v>42940</v>
      </c>
      <c r="K47" s="18">
        <v>42941</v>
      </c>
      <c r="L47" s="4" t="s">
        <v>64</v>
      </c>
      <c r="M47" s="92" t="e">
        <f>VLOOKUP(L47,'CIE-10 PARA RIPS'!A46:B12620,3,0)</f>
        <v>#REF!</v>
      </c>
    </row>
    <row r="48" spans="1:13" s="2" customFormat="1" ht="12.75" customHeight="1" x14ac:dyDescent="0.25">
      <c r="A48" s="83">
        <v>41</v>
      </c>
      <c r="B48" s="5" t="s">
        <v>12555</v>
      </c>
      <c r="C48" s="16">
        <v>55313514</v>
      </c>
      <c r="D48" s="5"/>
      <c r="E48" s="5" t="s">
        <v>23</v>
      </c>
      <c r="F48" s="9">
        <v>10</v>
      </c>
      <c r="G48" s="9" t="s">
        <v>5</v>
      </c>
      <c r="H48" s="9" t="s">
        <v>21</v>
      </c>
      <c r="I48" s="5" t="s">
        <v>62</v>
      </c>
      <c r="J48" s="17">
        <v>42930</v>
      </c>
      <c r="K48" s="18">
        <v>42939</v>
      </c>
      <c r="L48" s="5" t="s">
        <v>11070</v>
      </c>
      <c r="M48" s="92" t="e">
        <f>VLOOKUP(L48,'CIE-10 PARA RIPS'!A47:B12621,3,0)</f>
        <v>#REF!</v>
      </c>
    </row>
    <row r="49" spans="1:13" s="2" customFormat="1" ht="12.75" customHeight="1" x14ac:dyDescent="0.25">
      <c r="A49" s="83">
        <v>42</v>
      </c>
      <c r="B49" s="5" t="s">
        <v>12555</v>
      </c>
      <c r="C49" s="16">
        <v>55313514</v>
      </c>
      <c r="D49" s="5"/>
      <c r="E49" s="5" t="s">
        <v>23</v>
      </c>
      <c r="F49" s="9">
        <v>6</v>
      </c>
      <c r="G49" s="9" t="s">
        <v>5</v>
      </c>
      <c r="H49" s="9" t="s">
        <v>21</v>
      </c>
      <c r="I49" s="5" t="s">
        <v>62</v>
      </c>
      <c r="J49" s="17">
        <v>42940</v>
      </c>
      <c r="K49" s="17">
        <v>42945</v>
      </c>
      <c r="L49" s="4" t="s">
        <v>7187</v>
      </c>
      <c r="M49" s="92" t="e">
        <f>VLOOKUP(L49,'CIE-10 PARA RIPS'!A48:B12622,3,0)</f>
        <v>#REF!</v>
      </c>
    </row>
    <row r="50" spans="1:13" s="2" customFormat="1" ht="12.75" customHeight="1" x14ac:dyDescent="0.25">
      <c r="A50" s="83">
        <v>43</v>
      </c>
      <c r="B50" s="5" t="s">
        <v>12556</v>
      </c>
      <c r="C50" s="16">
        <v>8487831</v>
      </c>
      <c r="D50" s="5"/>
      <c r="E50" s="5" t="s">
        <v>26</v>
      </c>
      <c r="F50" s="9">
        <v>15</v>
      </c>
      <c r="G50" s="9" t="s">
        <v>94</v>
      </c>
      <c r="H50" s="17" t="s">
        <v>95</v>
      </c>
      <c r="I50" s="5" t="s">
        <v>96</v>
      </c>
      <c r="J50" s="17">
        <v>42950</v>
      </c>
      <c r="K50" s="18">
        <v>42964</v>
      </c>
      <c r="L50" s="5" t="s">
        <v>4944</v>
      </c>
      <c r="M50" s="92" t="e">
        <f>VLOOKUP(L50,'CIE-10 PARA RIPS'!A49:B12623,3,0)</f>
        <v>#REF!</v>
      </c>
    </row>
    <row r="51" spans="1:13" s="2" customFormat="1" ht="12.75" customHeight="1" x14ac:dyDescent="0.25">
      <c r="A51" s="83">
        <v>44</v>
      </c>
      <c r="B51" s="5" t="s">
        <v>12557</v>
      </c>
      <c r="C51" s="16">
        <v>22510424</v>
      </c>
      <c r="D51" s="5"/>
      <c r="E51" s="5" t="s">
        <v>23</v>
      </c>
      <c r="F51" s="9">
        <v>13</v>
      </c>
      <c r="G51" s="9" t="s">
        <v>5</v>
      </c>
      <c r="H51" s="9" t="s">
        <v>21</v>
      </c>
      <c r="I51" s="5"/>
      <c r="J51" s="17">
        <v>42935</v>
      </c>
      <c r="K51" s="18">
        <v>42947</v>
      </c>
      <c r="L51" s="5" t="s">
        <v>11405</v>
      </c>
      <c r="M51" s="92" t="e">
        <f>VLOOKUP(L51,'CIE-10 PARA RIPS'!A50:B12624,3,0)</f>
        <v>#REF!</v>
      </c>
    </row>
    <row r="52" spans="1:13" s="2" customFormat="1" ht="12.75" customHeight="1" x14ac:dyDescent="0.25">
      <c r="A52" s="83">
        <v>45</v>
      </c>
      <c r="B52" s="5" t="s">
        <v>12557</v>
      </c>
      <c r="C52" s="16">
        <v>22510424</v>
      </c>
      <c r="D52" s="5"/>
      <c r="E52" s="5" t="s">
        <v>26</v>
      </c>
      <c r="F52" s="9">
        <v>17</v>
      </c>
      <c r="G52" s="9" t="s">
        <v>5</v>
      </c>
      <c r="H52" s="9" t="s">
        <v>21</v>
      </c>
      <c r="I52" s="5"/>
      <c r="J52" s="17">
        <v>42948</v>
      </c>
      <c r="K52" s="17">
        <v>42964</v>
      </c>
      <c r="L52" s="5" t="s">
        <v>11405</v>
      </c>
      <c r="M52" s="92" t="e">
        <f>VLOOKUP(L52,'CIE-10 PARA RIPS'!A51:B12625,3,0)</f>
        <v>#REF!</v>
      </c>
    </row>
    <row r="53" spans="1:13" s="2" customFormat="1" ht="12.75" customHeight="1" x14ac:dyDescent="0.25">
      <c r="A53" s="83">
        <v>46</v>
      </c>
      <c r="B53" s="5" t="s">
        <v>12558</v>
      </c>
      <c r="C53" s="16">
        <v>1007116426</v>
      </c>
      <c r="D53" s="5"/>
      <c r="E53" s="5" t="s">
        <v>26</v>
      </c>
      <c r="F53" s="9">
        <v>5</v>
      </c>
      <c r="G53" s="9" t="s">
        <v>5</v>
      </c>
      <c r="H53" s="9" t="s">
        <v>21</v>
      </c>
      <c r="I53" s="5"/>
      <c r="J53" s="17">
        <v>42951</v>
      </c>
      <c r="K53" s="17">
        <v>42954</v>
      </c>
      <c r="L53" s="5" t="s">
        <v>70</v>
      </c>
      <c r="M53" s="92" t="e">
        <f>VLOOKUP(L53,'CIE-10 PARA RIPS'!A52:B12626,3,0)</f>
        <v>#REF!</v>
      </c>
    </row>
    <row r="54" spans="1:13" s="2" customFormat="1" ht="12.75" customHeight="1" x14ac:dyDescent="0.25">
      <c r="A54" s="83">
        <v>47</v>
      </c>
      <c r="B54" s="5" t="s">
        <v>12553</v>
      </c>
      <c r="C54" s="16">
        <v>1043932130</v>
      </c>
      <c r="D54" s="5"/>
      <c r="E54" s="5" t="s">
        <v>23</v>
      </c>
      <c r="F54" s="22">
        <v>10</v>
      </c>
      <c r="G54" s="9" t="s">
        <v>5</v>
      </c>
      <c r="H54" s="9" t="s">
        <v>21</v>
      </c>
      <c r="I54" s="5" t="s">
        <v>12458</v>
      </c>
      <c r="J54" s="17">
        <v>42931</v>
      </c>
      <c r="K54" s="17">
        <v>42941</v>
      </c>
      <c r="L54" s="5" t="s">
        <v>4826</v>
      </c>
      <c r="M54" s="92" t="e">
        <f>VLOOKUP(L54,'CIE-10 PARA RIPS'!A53:B12627,3,0)</f>
        <v>#REF!</v>
      </c>
    </row>
    <row r="55" spans="1:13" s="2" customFormat="1" ht="12.75" customHeight="1" x14ac:dyDescent="0.25">
      <c r="A55" s="83">
        <v>48</v>
      </c>
      <c r="B55" s="5" t="s">
        <v>12487</v>
      </c>
      <c r="C55" s="16">
        <v>73135826</v>
      </c>
      <c r="D55" s="5"/>
      <c r="E55" s="5" t="s">
        <v>23</v>
      </c>
      <c r="F55" s="9">
        <v>3</v>
      </c>
      <c r="G55" s="9" t="s">
        <v>5</v>
      </c>
      <c r="H55" s="9" t="s">
        <v>21</v>
      </c>
      <c r="I55" s="5" t="s">
        <v>12539</v>
      </c>
      <c r="J55" s="17">
        <v>42932</v>
      </c>
      <c r="K55" s="17">
        <v>42934</v>
      </c>
      <c r="L55" s="5" t="s">
        <v>8113</v>
      </c>
      <c r="M55" s="92" t="e">
        <f>VLOOKUP(L55,'CIE-10 PARA RIPS'!A54:B12628,3,0)</f>
        <v>#REF!</v>
      </c>
    </row>
    <row r="56" spans="1:13" s="2" customFormat="1" ht="12.75" customHeight="1" x14ac:dyDescent="0.25">
      <c r="A56" s="83">
        <v>49</v>
      </c>
      <c r="B56" s="5" t="s">
        <v>12466</v>
      </c>
      <c r="C56" s="23">
        <v>22650493</v>
      </c>
      <c r="D56" s="5"/>
      <c r="E56" s="5" t="s">
        <v>23</v>
      </c>
      <c r="F56" s="9">
        <v>1</v>
      </c>
      <c r="G56" s="9" t="s">
        <v>5</v>
      </c>
      <c r="H56" s="9" t="s">
        <v>21</v>
      </c>
      <c r="I56" s="5" t="s">
        <v>62</v>
      </c>
      <c r="J56" s="17">
        <v>42931</v>
      </c>
      <c r="K56" s="17">
        <v>42931</v>
      </c>
      <c r="L56" s="5" t="s">
        <v>7662</v>
      </c>
      <c r="M56" s="92" t="e">
        <f>VLOOKUP(L56,'CIE-10 PARA RIPS'!A55:B12629,3,0)</f>
        <v>#REF!</v>
      </c>
    </row>
    <row r="57" spans="1:13" s="2" customFormat="1" ht="12.75" customHeight="1" x14ac:dyDescent="0.25">
      <c r="A57" s="83">
        <v>50</v>
      </c>
      <c r="B57" s="5" t="s">
        <v>66</v>
      </c>
      <c r="C57" s="16">
        <v>1129576507</v>
      </c>
      <c r="D57" s="5"/>
      <c r="E57" s="5" t="s">
        <v>23</v>
      </c>
      <c r="F57" s="9">
        <v>2</v>
      </c>
      <c r="G57" s="9" t="s">
        <v>5</v>
      </c>
      <c r="H57" s="9" t="s">
        <v>21</v>
      </c>
      <c r="I57" s="5" t="s">
        <v>62</v>
      </c>
      <c r="J57" s="17">
        <v>42933</v>
      </c>
      <c r="K57" s="17">
        <v>42934</v>
      </c>
      <c r="L57" s="5" t="s">
        <v>8485</v>
      </c>
      <c r="M57" s="92" t="e">
        <f>VLOOKUP(L57,'CIE-10 PARA RIPS'!A56:B12630,3,0)</f>
        <v>#REF!</v>
      </c>
    </row>
    <row r="58" spans="1:13" s="2" customFormat="1" ht="12.75" customHeight="1" x14ac:dyDescent="0.25">
      <c r="A58" s="83">
        <v>51</v>
      </c>
      <c r="B58" s="5" t="s">
        <v>12559</v>
      </c>
      <c r="C58" s="16">
        <v>1448204533</v>
      </c>
      <c r="D58" s="5"/>
      <c r="E58" s="5" t="s">
        <v>23</v>
      </c>
      <c r="F58" s="9">
        <v>2</v>
      </c>
      <c r="G58" s="9" t="s">
        <v>5</v>
      </c>
      <c r="H58" s="9" t="s">
        <v>21</v>
      </c>
      <c r="I58" s="5" t="s">
        <v>82</v>
      </c>
      <c r="J58" s="17">
        <v>42934</v>
      </c>
      <c r="K58" s="17">
        <v>42935</v>
      </c>
      <c r="L58" s="5" t="s">
        <v>7682</v>
      </c>
      <c r="M58" s="92" t="e">
        <f>VLOOKUP(L58,'CIE-10 PARA RIPS'!A57:B12631,3,0)</f>
        <v>#REF!</v>
      </c>
    </row>
    <row r="59" spans="1:13" ht="12.75" customHeight="1" x14ac:dyDescent="0.25">
      <c r="A59" s="83">
        <v>52</v>
      </c>
      <c r="B59" s="5" t="s">
        <v>12560</v>
      </c>
      <c r="C59" s="16">
        <v>22509141</v>
      </c>
      <c r="D59" s="9"/>
      <c r="E59" s="5" t="s">
        <v>23</v>
      </c>
      <c r="F59" s="9">
        <v>3</v>
      </c>
      <c r="G59" s="9" t="s">
        <v>5</v>
      </c>
      <c r="H59" s="9" t="s">
        <v>21</v>
      </c>
      <c r="I59" s="5" t="s">
        <v>85</v>
      </c>
      <c r="J59" s="17">
        <v>42945</v>
      </c>
      <c r="K59" s="17">
        <v>42947</v>
      </c>
      <c r="L59" s="9" t="s">
        <v>12561</v>
      </c>
      <c r="M59" s="92" t="e">
        <f>VLOOKUP(L59,'CIE-10 PARA RIPS'!A58:B12632,3,0)</f>
        <v>#N/A</v>
      </c>
    </row>
    <row r="60" spans="1:13" ht="12.75" customHeight="1" x14ac:dyDescent="0.25">
      <c r="A60" s="83">
        <v>53</v>
      </c>
      <c r="B60" s="5" t="s">
        <v>12562</v>
      </c>
      <c r="C60" s="16">
        <v>1048205563</v>
      </c>
      <c r="D60" s="9"/>
      <c r="E60" s="9" t="s">
        <v>26</v>
      </c>
      <c r="F60" s="9">
        <v>5</v>
      </c>
      <c r="G60" s="9" t="s">
        <v>94</v>
      </c>
      <c r="H60" s="17" t="s">
        <v>95</v>
      </c>
      <c r="I60" s="5" t="s">
        <v>96</v>
      </c>
      <c r="J60" s="17">
        <v>42951</v>
      </c>
      <c r="K60" s="17">
        <v>42951</v>
      </c>
      <c r="L60" s="9" t="s">
        <v>4811</v>
      </c>
      <c r="M60" s="92" t="e">
        <f>VLOOKUP(L60,'CIE-10 PARA RIPS'!A59:B12633,3,0)</f>
        <v>#REF!</v>
      </c>
    </row>
    <row r="61" spans="1:13" ht="12.75" customHeight="1" x14ac:dyDescent="0.25">
      <c r="A61" s="83">
        <v>54</v>
      </c>
      <c r="B61" s="5" t="s">
        <v>12562</v>
      </c>
      <c r="C61" s="16">
        <v>1048205563</v>
      </c>
      <c r="D61" s="9"/>
      <c r="E61" s="9" t="s">
        <v>26</v>
      </c>
      <c r="F61" s="13">
        <v>10</v>
      </c>
      <c r="G61" s="9" t="s">
        <v>94</v>
      </c>
      <c r="H61" s="17" t="s">
        <v>95</v>
      </c>
      <c r="I61" s="5" t="s">
        <v>96</v>
      </c>
      <c r="J61" s="19">
        <v>42956</v>
      </c>
      <c r="K61" s="17">
        <v>42965</v>
      </c>
      <c r="L61" s="9" t="s">
        <v>4810</v>
      </c>
      <c r="M61" s="92" t="e">
        <f>VLOOKUP(L61,'CIE-10 PARA RIPS'!A60:B12634,3,0)</f>
        <v>#REF!</v>
      </c>
    </row>
    <row r="62" spans="1:13" ht="12.75" customHeight="1" x14ac:dyDescent="0.25">
      <c r="A62" s="83">
        <v>55</v>
      </c>
      <c r="B62" s="5" t="s">
        <v>12563</v>
      </c>
      <c r="C62" s="16">
        <v>1129536929</v>
      </c>
      <c r="D62" s="11"/>
      <c r="E62" s="9" t="s">
        <v>26</v>
      </c>
      <c r="F62" s="13">
        <v>2</v>
      </c>
      <c r="G62" s="9" t="s">
        <v>5</v>
      </c>
      <c r="H62" s="9" t="s">
        <v>21</v>
      </c>
      <c r="I62" s="5" t="s">
        <v>12564</v>
      </c>
      <c r="J62" s="19">
        <v>42962</v>
      </c>
      <c r="K62" s="17">
        <v>42963</v>
      </c>
      <c r="L62" s="9" t="s">
        <v>8939</v>
      </c>
      <c r="M62" s="92" t="e">
        <f>VLOOKUP(L62,'CIE-10 PARA RIPS'!A61:B12635,3,0)</f>
        <v>#REF!</v>
      </c>
    </row>
    <row r="63" spans="1:13" ht="12.75" customHeight="1" x14ac:dyDescent="0.25">
      <c r="A63" s="83">
        <v>56</v>
      </c>
      <c r="B63" s="5" t="s">
        <v>12508</v>
      </c>
      <c r="C63" s="16">
        <v>72122073</v>
      </c>
      <c r="D63" s="11"/>
      <c r="E63" s="9" t="s">
        <v>26</v>
      </c>
      <c r="F63" s="13">
        <v>7</v>
      </c>
      <c r="G63" s="9" t="s">
        <v>5</v>
      </c>
      <c r="H63" s="9" t="s">
        <v>21</v>
      </c>
      <c r="I63" s="5" t="s">
        <v>85</v>
      </c>
      <c r="J63" s="19">
        <v>42961</v>
      </c>
      <c r="K63" s="19">
        <v>42967</v>
      </c>
      <c r="L63" s="11" t="s">
        <v>11945</v>
      </c>
      <c r="M63" s="92" t="e">
        <f>VLOOKUP(L63,'CIE-10 PARA RIPS'!A62:B12636,3,0)</f>
        <v>#REF!</v>
      </c>
    </row>
    <row r="64" spans="1:13" ht="12.75" customHeight="1" x14ac:dyDescent="0.25">
      <c r="A64" s="83">
        <v>57</v>
      </c>
      <c r="B64" s="5" t="s">
        <v>12556</v>
      </c>
      <c r="C64" s="16">
        <v>8487831</v>
      </c>
      <c r="D64" s="11"/>
      <c r="E64" s="9" t="s">
        <v>26</v>
      </c>
      <c r="F64" s="13">
        <v>1</v>
      </c>
      <c r="G64" s="9" t="s">
        <v>94</v>
      </c>
      <c r="H64" s="17" t="s">
        <v>95</v>
      </c>
      <c r="I64" s="5" t="s">
        <v>96</v>
      </c>
      <c r="J64" s="19">
        <v>42965</v>
      </c>
      <c r="K64" s="19">
        <v>42965</v>
      </c>
      <c r="L64" s="11"/>
      <c r="M64" s="92" t="e">
        <f>VLOOKUP(L64,'CIE-10 PARA RIPS'!A63:B12637,3,0)</f>
        <v>#N/A</v>
      </c>
    </row>
    <row r="65" spans="1:13" ht="12.75" customHeight="1" x14ac:dyDescent="0.25">
      <c r="A65" s="83">
        <v>58</v>
      </c>
      <c r="B65" s="5" t="s">
        <v>25</v>
      </c>
      <c r="C65" s="16">
        <v>32649558</v>
      </c>
      <c r="D65" s="11"/>
      <c r="E65" s="9" t="s">
        <v>26</v>
      </c>
      <c r="F65" s="13">
        <v>1</v>
      </c>
      <c r="G65" s="9" t="s">
        <v>5</v>
      </c>
      <c r="H65" s="9" t="s">
        <v>21</v>
      </c>
      <c r="I65" s="5" t="s">
        <v>6</v>
      </c>
      <c r="J65" s="19">
        <v>42965</v>
      </c>
      <c r="K65" s="19">
        <v>42965</v>
      </c>
      <c r="L65" s="11"/>
      <c r="M65" s="92" t="e">
        <f>VLOOKUP(L65,'CIE-10 PARA RIPS'!A64:B12638,3,0)</f>
        <v>#N/A</v>
      </c>
    </row>
    <row r="66" spans="1:13" s="2" customFormat="1" ht="12.75" customHeight="1" x14ac:dyDescent="0.25">
      <c r="A66" s="83">
        <v>59</v>
      </c>
      <c r="B66" s="5" t="s">
        <v>12548</v>
      </c>
      <c r="C66" s="16">
        <v>8779253</v>
      </c>
      <c r="D66" s="11"/>
      <c r="E66" s="9" t="s">
        <v>26</v>
      </c>
      <c r="F66" s="13">
        <v>1</v>
      </c>
      <c r="G66" s="9" t="s">
        <v>5</v>
      </c>
      <c r="H66" s="9" t="s">
        <v>21</v>
      </c>
      <c r="I66" s="5" t="s">
        <v>85</v>
      </c>
      <c r="J66" s="19">
        <v>42969</v>
      </c>
      <c r="K66" s="19">
        <v>42969</v>
      </c>
      <c r="L66" s="11" t="s">
        <v>7585</v>
      </c>
      <c r="M66" s="92" t="e">
        <f>VLOOKUP(L66,'CIE-10 PARA RIPS'!A66:B12639,3,0)</f>
        <v>#REF!</v>
      </c>
    </row>
    <row r="67" spans="1:13" s="2" customFormat="1" ht="12.75" customHeight="1" x14ac:dyDescent="0.25">
      <c r="A67" s="83">
        <v>60</v>
      </c>
      <c r="B67" s="5" t="s">
        <v>12565</v>
      </c>
      <c r="C67" s="16">
        <v>1143123692</v>
      </c>
      <c r="D67" s="11"/>
      <c r="E67" s="9" t="s">
        <v>26</v>
      </c>
      <c r="F67" s="13">
        <v>4</v>
      </c>
      <c r="G67" s="9" t="s">
        <v>5</v>
      </c>
      <c r="H67" s="9" t="s">
        <v>21</v>
      </c>
      <c r="I67" s="7"/>
      <c r="J67" s="17">
        <v>42970</v>
      </c>
      <c r="K67" s="17">
        <v>42973</v>
      </c>
      <c r="L67" s="11"/>
      <c r="M67" s="92" t="e">
        <f>VLOOKUP(L67,'CIE-10 PARA RIPS'!A67:B12640,3,0)</f>
        <v>#N/A</v>
      </c>
    </row>
    <row r="68" spans="1:13" ht="12.75" customHeight="1" x14ac:dyDescent="0.25">
      <c r="A68" s="83">
        <v>61</v>
      </c>
      <c r="B68" s="5" t="s">
        <v>12566</v>
      </c>
      <c r="C68" s="16">
        <v>32786822</v>
      </c>
      <c r="D68" s="11"/>
      <c r="E68" s="9" t="s">
        <v>26</v>
      </c>
      <c r="F68" s="13">
        <v>2</v>
      </c>
      <c r="G68" s="9" t="s">
        <v>5</v>
      </c>
      <c r="H68" s="9" t="s">
        <v>21</v>
      </c>
      <c r="I68" s="5" t="s">
        <v>12434</v>
      </c>
      <c r="J68" s="19">
        <v>42969</v>
      </c>
      <c r="K68" s="19">
        <v>42970</v>
      </c>
      <c r="L68" s="11" t="s">
        <v>9400</v>
      </c>
      <c r="M68" s="92" t="e">
        <f>VLOOKUP(L68,'CIE-10 PARA RIPS'!A68:B12641,3,0)</f>
        <v>#REF!</v>
      </c>
    </row>
    <row r="69" spans="1:13" ht="12.75" customHeight="1" x14ac:dyDescent="0.25">
      <c r="A69" s="83">
        <v>62</v>
      </c>
      <c r="B69" s="5" t="s">
        <v>12566</v>
      </c>
      <c r="C69" s="16">
        <v>32786822</v>
      </c>
      <c r="D69" s="11"/>
      <c r="E69" s="9" t="s">
        <v>26</v>
      </c>
      <c r="F69" s="13">
        <v>3</v>
      </c>
      <c r="G69" s="9" t="s">
        <v>5</v>
      </c>
      <c r="H69" s="9" t="s">
        <v>21</v>
      </c>
      <c r="I69" s="5" t="s">
        <v>12434</v>
      </c>
      <c r="J69" s="19">
        <v>42976</v>
      </c>
      <c r="K69" s="19">
        <v>42978</v>
      </c>
      <c r="L69" s="11" t="s">
        <v>9400</v>
      </c>
      <c r="M69" s="92" t="e">
        <f>VLOOKUP(L69,'CIE-10 PARA RIPS'!A69:B12642,3,0)</f>
        <v>#REF!</v>
      </c>
    </row>
    <row r="70" spans="1:13" ht="12.75" customHeight="1" x14ac:dyDescent="0.25">
      <c r="A70" s="83">
        <v>63</v>
      </c>
      <c r="B70" s="5" t="s">
        <v>12566</v>
      </c>
      <c r="C70" s="16">
        <v>32786822</v>
      </c>
      <c r="D70" s="11"/>
      <c r="E70" s="11" t="s">
        <v>12435</v>
      </c>
      <c r="F70" s="13">
        <v>4</v>
      </c>
      <c r="G70" s="9" t="s">
        <v>5</v>
      </c>
      <c r="H70" s="9" t="s">
        <v>21</v>
      </c>
      <c r="I70" s="5" t="s">
        <v>12434</v>
      </c>
      <c r="J70" s="19">
        <v>42979</v>
      </c>
      <c r="K70" s="19">
        <v>42980</v>
      </c>
      <c r="L70" s="11" t="s">
        <v>9400</v>
      </c>
      <c r="M70" s="92" t="e">
        <f>VLOOKUP(L70,'CIE-10 PARA RIPS'!A70:B12643,3,0)</f>
        <v>#REF!</v>
      </c>
    </row>
    <row r="71" spans="1:13" ht="12.75" customHeight="1" x14ac:dyDescent="0.25">
      <c r="A71" s="83">
        <v>64</v>
      </c>
      <c r="B71" s="5" t="s">
        <v>12479</v>
      </c>
      <c r="C71" s="16">
        <v>1143115054</v>
      </c>
      <c r="D71" s="11"/>
      <c r="E71" s="9" t="s">
        <v>26</v>
      </c>
      <c r="F71" s="13">
        <v>2</v>
      </c>
      <c r="G71" s="9" t="s">
        <v>5</v>
      </c>
      <c r="H71" s="9" t="s">
        <v>21</v>
      </c>
      <c r="I71" s="5" t="s">
        <v>62</v>
      </c>
      <c r="J71" s="19">
        <v>42972</v>
      </c>
      <c r="K71" s="17">
        <v>42973</v>
      </c>
      <c r="L71" s="11" t="s">
        <v>8926</v>
      </c>
      <c r="M71" s="92" t="e">
        <f>VLOOKUP(L71,'CIE-10 PARA RIPS'!A71:B12644,3,0)</f>
        <v>#REF!</v>
      </c>
    </row>
    <row r="72" spans="1:13" ht="12.75" customHeight="1" x14ac:dyDescent="0.25">
      <c r="A72" s="83">
        <v>65</v>
      </c>
      <c r="B72" s="5" t="s">
        <v>12567</v>
      </c>
      <c r="C72" s="16">
        <v>26852755</v>
      </c>
      <c r="D72" s="11"/>
      <c r="E72" s="9" t="s">
        <v>26</v>
      </c>
      <c r="F72" s="13">
        <v>1</v>
      </c>
      <c r="G72" s="9" t="s">
        <v>5</v>
      </c>
      <c r="H72" s="9" t="s">
        <v>21</v>
      </c>
      <c r="I72" s="5"/>
      <c r="J72" s="19">
        <v>42971</v>
      </c>
      <c r="K72" s="19">
        <v>42971</v>
      </c>
      <c r="L72" s="11" t="s">
        <v>9526</v>
      </c>
      <c r="M72" s="92" t="e">
        <f>VLOOKUP(L72,'CIE-10 PARA RIPS'!A72:B12645,3,0)</f>
        <v>#REF!</v>
      </c>
    </row>
    <row r="73" spans="1:13" s="2" customFormat="1" ht="12.75" customHeight="1" x14ac:dyDescent="0.25">
      <c r="A73" s="83">
        <v>66</v>
      </c>
      <c r="B73" s="5" t="s">
        <v>12567</v>
      </c>
      <c r="C73" s="16">
        <v>26852755</v>
      </c>
      <c r="D73" s="11"/>
      <c r="E73" s="9" t="s">
        <v>26</v>
      </c>
      <c r="F73" s="13">
        <v>2</v>
      </c>
      <c r="G73" s="9" t="s">
        <v>5</v>
      </c>
      <c r="H73" s="9" t="s">
        <v>21</v>
      </c>
      <c r="I73" s="5"/>
      <c r="J73" s="19">
        <v>42977</v>
      </c>
      <c r="K73" s="7">
        <v>42978</v>
      </c>
      <c r="L73" s="11" t="s">
        <v>9526</v>
      </c>
      <c r="M73" s="92" t="e">
        <f>VLOOKUP(L73,'CIE-10 PARA RIPS'!A73:B12646,3,0)</f>
        <v>#REF!</v>
      </c>
    </row>
    <row r="74" spans="1:13" s="2" customFormat="1" ht="12.75" customHeight="1" x14ac:dyDescent="0.25">
      <c r="A74" s="83">
        <v>67</v>
      </c>
      <c r="B74" s="5" t="s">
        <v>12496</v>
      </c>
      <c r="C74" s="16">
        <v>1140583573</v>
      </c>
      <c r="D74" s="11"/>
      <c r="E74" s="9" t="s">
        <v>26</v>
      </c>
      <c r="F74" s="25">
        <v>2</v>
      </c>
      <c r="G74" s="9" t="s">
        <v>5</v>
      </c>
      <c r="H74" s="9" t="s">
        <v>21</v>
      </c>
      <c r="I74" s="5" t="s">
        <v>85</v>
      </c>
      <c r="J74" s="19">
        <v>42977</v>
      </c>
      <c r="K74" s="7">
        <v>42978</v>
      </c>
      <c r="L74" s="11" t="s">
        <v>7662</v>
      </c>
      <c r="M74" s="92" t="e">
        <f>VLOOKUP(L74,'CIE-10 PARA RIPS'!A74:B12647,3,0)</f>
        <v>#REF!</v>
      </c>
    </row>
    <row r="75" spans="1:13" s="2" customFormat="1" x14ac:dyDescent="0.25">
      <c r="A75" s="83">
        <v>68</v>
      </c>
      <c r="B75" s="5" t="s">
        <v>12565</v>
      </c>
      <c r="C75" s="16">
        <v>1143123692</v>
      </c>
      <c r="D75" s="11"/>
      <c r="E75" s="9" t="s">
        <v>26</v>
      </c>
      <c r="F75" s="25">
        <v>3</v>
      </c>
      <c r="G75" s="9" t="s">
        <v>5</v>
      </c>
      <c r="H75" s="9" t="s">
        <v>21</v>
      </c>
      <c r="I75" s="5"/>
      <c r="J75" s="19">
        <v>42944</v>
      </c>
      <c r="K75" s="19">
        <v>42977</v>
      </c>
      <c r="L75" s="11"/>
      <c r="M75" s="92" t="e">
        <f>VLOOKUP(L75,'CIE-10 PARA RIPS'!A75:B12648,3,0)</f>
        <v>#N/A</v>
      </c>
    </row>
    <row r="76" spans="1:13" x14ac:dyDescent="0.25">
      <c r="A76" s="83">
        <v>69</v>
      </c>
      <c r="B76" s="5" t="s">
        <v>12568</v>
      </c>
      <c r="C76" s="16">
        <v>1129564190</v>
      </c>
      <c r="D76" s="11"/>
      <c r="E76" s="11" t="s">
        <v>26</v>
      </c>
      <c r="F76" s="13">
        <v>2</v>
      </c>
      <c r="G76" s="9" t="s">
        <v>5</v>
      </c>
      <c r="H76" s="9" t="s">
        <v>21</v>
      </c>
      <c r="I76" s="5" t="s">
        <v>6</v>
      </c>
      <c r="J76" s="19">
        <v>42976</v>
      </c>
      <c r="K76" s="7">
        <v>42977</v>
      </c>
      <c r="L76" s="11" t="s">
        <v>8927</v>
      </c>
      <c r="M76" s="92" t="e">
        <f>VLOOKUP(L76,'CIE-10 PARA RIPS'!A76:B12649,3,0)</f>
        <v>#REF!</v>
      </c>
    </row>
    <row r="77" spans="1:13" x14ac:dyDescent="0.25">
      <c r="A77" s="83">
        <v>70</v>
      </c>
      <c r="B77" s="5" t="s">
        <v>12552</v>
      </c>
      <c r="C77" s="16">
        <v>1044392901</v>
      </c>
      <c r="D77" s="11"/>
      <c r="E77" s="11" t="s">
        <v>26</v>
      </c>
      <c r="F77" s="13">
        <v>7</v>
      </c>
      <c r="G77" s="9" t="s">
        <v>5</v>
      </c>
      <c r="H77" s="9" t="s">
        <v>21</v>
      </c>
      <c r="I77" s="5" t="s">
        <v>85</v>
      </c>
      <c r="J77" s="19">
        <v>42964</v>
      </c>
      <c r="K77" s="7">
        <v>42970</v>
      </c>
      <c r="L77" s="11" t="s">
        <v>11945</v>
      </c>
      <c r="M77" s="92" t="e">
        <f>VLOOKUP(L77,'CIE-10 PARA RIPS'!A77:B12650,3,0)</f>
        <v>#REF!</v>
      </c>
    </row>
    <row r="78" spans="1:13" ht="26.25" customHeight="1" x14ac:dyDescent="0.25">
      <c r="A78" s="83">
        <v>71</v>
      </c>
      <c r="B78" s="5" t="s">
        <v>12562</v>
      </c>
      <c r="C78" s="16">
        <v>1048205563</v>
      </c>
      <c r="D78" s="11"/>
      <c r="E78" s="11" t="s">
        <v>12435</v>
      </c>
      <c r="F78" s="13">
        <v>29</v>
      </c>
      <c r="G78" s="9" t="s">
        <v>94</v>
      </c>
      <c r="H78" s="13" t="s">
        <v>95</v>
      </c>
      <c r="I78" s="5" t="s">
        <v>96</v>
      </c>
      <c r="J78" s="19">
        <v>42980</v>
      </c>
      <c r="K78" s="7">
        <v>43008</v>
      </c>
      <c r="L78" s="9" t="s">
        <v>4811</v>
      </c>
      <c r="M78" s="92" t="e">
        <f>VLOOKUP(L78,'CIE-10 PARA RIPS'!A78:B12651,3,0)</f>
        <v>#REF!</v>
      </c>
    </row>
    <row r="79" spans="1:13" x14ac:dyDescent="0.25">
      <c r="A79" s="83">
        <v>72</v>
      </c>
      <c r="B79" s="5" t="s">
        <v>12562</v>
      </c>
      <c r="C79" s="16">
        <v>1048205563</v>
      </c>
      <c r="D79" s="11"/>
      <c r="E79" s="11" t="s">
        <v>110</v>
      </c>
      <c r="F79" s="13">
        <v>1</v>
      </c>
      <c r="G79" s="9" t="s">
        <v>94</v>
      </c>
      <c r="H79" s="13" t="s">
        <v>95</v>
      </c>
      <c r="I79" s="5" t="s">
        <v>96</v>
      </c>
      <c r="J79" s="19">
        <v>43009</v>
      </c>
      <c r="K79" s="7">
        <v>43009</v>
      </c>
      <c r="L79" s="9" t="s">
        <v>4811</v>
      </c>
      <c r="M79" s="92" t="e">
        <f>VLOOKUP(L79,'CIE-10 PARA RIPS'!A79:B12652,3,0)</f>
        <v>#REF!</v>
      </c>
    </row>
    <row r="80" spans="1:13" x14ac:dyDescent="0.25">
      <c r="A80" s="83">
        <v>73</v>
      </c>
      <c r="B80" s="5" t="s">
        <v>12569</v>
      </c>
      <c r="C80" s="16">
        <v>1143436264</v>
      </c>
      <c r="D80" s="11"/>
      <c r="E80" s="11" t="s">
        <v>12435</v>
      </c>
      <c r="F80" s="13">
        <v>1</v>
      </c>
      <c r="G80" s="9" t="s">
        <v>5</v>
      </c>
      <c r="H80" s="9" t="s">
        <v>21</v>
      </c>
      <c r="I80" s="5" t="s">
        <v>62</v>
      </c>
      <c r="J80" s="19">
        <v>42989</v>
      </c>
      <c r="K80" s="19">
        <v>42989</v>
      </c>
      <c r="L80" s="11" t="s">
        <v>4625</v>
      </c>
      <c r="M80" s="92" t="e">
        <f>VLOOKUP(L80,'CIE-10 PARA RIPS'!A80:B12653,3,0)</f>
        <v>#REF!</v>
      </c>
    </row>
    <row r="81" spans="1:13" x14ac:dyDescent="0.25">
      <c r="A81" s="83">
        <v>74</v>
      </c>
      <c r="B81" s="5" t="s">
        <v>12570</v>
      </c>
      <c r="C81" s="16">
        <v>1140819969</v>
      </c>
      <c r="D81" s="11"/>
      <c r="E81" s="11" t="s">
        <v>12435</v>
      </c>
      <c r="F81" s="13">
        <v>2</v>
      </c>
      <c r="G81" s="9" t="s">
        <v>5</v>
      </c>
      <c r="H81" s="9" t="s">
        <v>21</v>
      </c>
      <c r="I81" s="5" t="s">
        <v>62</v>
      </c>
      <c r="J81" s="19">
        <v>42989</v>
      </c>
      <c r="K81" s="7">
        <v>42990</v>
      </c>
      <c r="L81" s="11" t="s">
        <v>64</v>
      </c>
      <c r="M81" s="92" t="e">
        <f>VLOOKUP(L81,'CIE-10 PARA RIPS'!A81:B12654,3,0)</f>
        <v>#REF!</v>
      </c>
    </row>
    <row r="82" spans="1:13" x14ac:dyDescent="0.25">
      <c r="A82" s="83">
        <v>75</v>
      </c>
      <c r="B82" s="5" t="s">
        <v>12571</v>
      </c>
      <c r="C82" s="16">
        <v>1143119086</v>
      </c>
      <c r="D82" s="11"/>
      <c r="E82" s="11" t="s">
        <v>12435</v>
      </c>
      <c r="F82" s="13">
        <v>2</v>
      </c>
      <c r="G82" s="9" t="s">
        <v>5</v>
      </c>
      <c r="H82" s="9" t="s">
        <v>21</v>
      </c>
      <c r="I82" s="5" t="s">
        <v>62</v>
      </c>
      <c r="J82" s="19">
        <v>42982</v>
      </c>
      <c r="K82" s="7">
        <v>42983</v>
      </c>
      <c r="L82" s="11" t="s">
        <v>8826</v>
      </c>
      <c r="M82" s="92" t="e">
        <f>VLOOKUP(L82,'CIE-10 PARA RIPS'!A82:B12655,3,0)</f>
        <v>#REF!</v>
      </c>
    </row>
    <row r="83" spans="1:13" s="2" customFormat="1" x14ac:dyDescent="0.25">
      <c r="A83" s="83">
        <v>76</v>
      </c>
      <c r="B83" s="5" t="s">
        <v>12571</v>
      </c>
      <c r="C83" s="16">
        <v>1143119086</v>
      </c>
      <c r="D83" s="11"/>
      <c r="E83" s="11" t="s">
        <v>12435</v>
      </c>
      <c r="F83" s="13">
        <v>2</v>
      </c>
      <c r="G83" s="9" t="s">
        <v>5</v>
      </c>
      <c r="H83" s="9" t="s">
        <v>21</v>
      </c>
      <c r="I83" s="5" t="s">
        <v>62</v>
      </c>
      <c r="J83" s="26">
        <v>42980</v>
      </c>
      <c r="K83" s="7">
        <v>42981</v>
      </c>
      <c r="L83" s="11" t="s">
        <v>5633</v>
      </c>
      <c r="M83" s="92" t="e">
        <f>VLOOKUP(L83,'CIE-10 PARA RIPS'!A83:B12656,3,0)</f>
        <v>#REF!</v>
      </c>
    </row>
    <row r="84" spans="1:13" s="2" customFormat="1" x14ac:dyDescent="0.25">
      <c r="A84" s="83">
        <v>77</v>
      </c>
      <c r="B84" s="5" t="s">
        <v>12568</v>
      </c>
      <c r="C84" s="16">
        <v>1129564190</v>
      </c>
      <c r="D84" s="11"/>
      <c r="E84" s="11" t="s">
        <v>12435</v>
      </c>
      <c r="F84" s="13">
        <v>1</v>
      </c>
      <c r="G84" s="9" t="s">
        <v>5</v>
      </c>
      <c r="H84" s="9" t="s">
        <v>21</v>
      </c>
      <c r="I84" s="5" t="s">
        <v>6</v>
      </c>
      <c r="J84" s="26">
        <v>42990</v>
      </c>
      <c r="K84" s="26">
        <v>42990</v>
      </c>
      <c r="L84" s="11" t="s">
        <v>11923</v>
      </c>
      <c r="M84" s="92" t="e">
        <f>VLOOKUP(L84,'CIE-10 PARA RIPS'!A84:B12657,3,0)</f>
        <v>#REF!</v>
      </c>
    </row>
    <row r="85" spans="1:13" x14ac:dyDescent="0.25">
      <c r="A85" s="83">
        <v>78</v>
      </c>
      <c r="B85" s="5" t="s">
        <v>12443</v>
      </c>
      <c r="C85" s="23">
        <v>3715133</v>
      </c>
      <c r="D85" s="11"/>
      <c r="E85" s="11" t="s">
        <v>12435</v>
      </c>
      <c r="F85" s="13">
        <v>2</v>
      </c>
      <c r="G85" s="9" t="s">
        <v>5</v>
      </c>
      <c r="H85" s="9" t="s">
        <v>21</v>
      </c>
      <c r="I85" s="5" t="s">
        <v>82</v>
      </c>
      <c r="J85" s="26">
        <v>42987</v>
      </c>
      <c r="K85" s="7" t="s">
        <v>12572</v>
      </c>
      <c r="L85" s="11" t="s">
        <v>7699</v>
      </c>
      <c r="M85" s="92" t="e">
        <f>VLOOKUP(L85,'CIE-10 PARA RIPS'!A85:B12658,3,0)</f>
        <v>#REF!</v>
      </c>
    </row>
    <row r="86" spans="1:13" s="2" customFormat="1" x14ac:dyDescent="0.25">
      <c r="A86" s="83">
        <v>79</v>
      </c>
      <c r="B86" s="5" t="s">
        <v>12571</v>
      </c>
      <c r="C86" s="16">
        <v>1143119086</v>
      </c>
      <c r="D86" s="11"/>
      <c r="E86" s="11" t="s">
        <v>12435</v>
      </c>
      <c r="F86" s="25">
        <v>2</v>
      </c>
      <c r="G86" s="9" t="s">
        <v>5</v>
      </c>
      <c r="H86" s="9" t="s">
        <v>21</v>
      </c>
      <c r="I86" s="5" t="s">
        <v>62</v>
      </c>
      <c r="J86" s="26">
        <v>42992</v>
      </c>
      <c r="K86" s="7">
        <v>42993</v>
      </c>
      <c r="L86" s="11" t="s">
        <v>5609</v>
      </c>
      <c r="M86" s="92" t="e">
        <f>VLOOKUP(L86,'CIE-10 PARA RIPS'!A86:B12659,3,0)</f>
        <v>#REF!</v>
      </c>
    </row>
    <row r="87" spans="1:13" s="2" customFormat="1" x14ac:dyDescent="0.25">
      <c r="A87" s="83">
        <v>80</v>
      </c>
      <c r="B87" s="5" t="s">
        <v>12557</v>
      </c>
      <c r="C87" s="23">
        <v>22510424</v>
      </c>
      <c r="D87" s="11"/>
      <c r="E87" s="11" t="s">
        <v>12435</v>
      </c>
      <c r="F87" s="25">
        <v>13</v>
      </c>
      <c r="G87" s="9" t="s">
        <v>5</v>
      </c>
      <c r="H87" s="9" t="s">
        <v>21</v>
      </c>
      <c r="I87" s="5"/>
      <c r="J87" s="26">
        <v>42996</v>
      </c>
      <c r="K87" s="7">
        <v>43008</v>
      </c>
      <c r="L87" s="11"/>
      <c r="M87" s="92" t="e">
        <f>VLOOKUP(L87,'CIE-10 PARA RIPS'!A87:B12660,3,0)</f>
        <v>#N/A</v>
      </c>
    </row>
    <row r="88" spans="1:13" s="2" customFormat="1" x14ac:dyDescent="0.25">
      <c r="A88" s="83">
        <v>81</v>
      </c>
      <c r="B88" s="5" t="s">
        <v>12557</v>
      </c>
      <c r="C88" s="23">
        <v>22510424</v>
      </c>
      <c r="D88" s="11"/>
      <c r="E88" s="11" t="s">
        <v>110</v>
      </c>
      <c r="F88" s="13">
        <v>17</v>
      </c>
      <c r="G88" s="9" t="s">
        <v>5</v>
      </c>
      <c r="H88" s="9" t="s">
        <v>21</v>
      </c>
      <c r="I88" s="5"/>
      <c r="J88" s="26">
        <v>43009</v>
      </c>
      <c r="K88" s="7">
        <v>43025</v>
      </c>
      <c r="L88" s="11"/>
      <c r="M88" s="92" t="e">
        <f>VLOOKUP(L88,'CIE-10 PARA RIPS'!A88:B12661,3,0)</f>
        <v>#N/A</v>
      </c>
    </row>
    <row r="89" spans="1:13" s="2" customFormat="1" x14ac:dyDescent="0.25">
      <c r="A89" s="83">
        <v>82</v>
      </c>
      <c r="B89" s="5" t="s">
        <v>12496</v>
      </c>
      <c r="C89" s="16">
        <v>1140583573</v>
      </c>
      <c r="D89" s="11"/>
      <c r="E89" s="11" t="s">
        <v>12435</v>
      </c>
      <c r="F89" s="13">
        <v>2</v>
      </c>
      <c r="G89" s="9" t="s">
        <v>5</v>
      </c>
      <c r="H89" s="9" t="s">
        <v>21</v>
      </c>
      <c r="I89" s="5" t="s">
        <v>85</v>
      </c>
      <c r="J89" s="26">
        <v>42999</v>
      </c>
      <c r="K89" s="7">
        <v>43000</v>
      </c>
      <c r="L89" s="11" t="s">
        <v>12573</v>
      </c>
      <c r="M89" s="92" t="e">
        <f>VLOOKUP(L89,'CIE-10 PARA RIPS'!A89:B12662,3,0)</f>
        <v>#N/A</v>
      </c>
    </row>
    <row r="90" spans="1:13" s="2" customFormat="1" x14ac:dyDescent="0.25">
      <c r="A90" s="83">
        <v>83</v>
      </c>
      <c r="B90" s="5" t="s">
        <v>12548</v>
      </c>
      <c r="C90" s="16">
        <v>8779253</v>
      </c>
      <c r="D90" s="11"/>
      <c r="E90" s="11" t="s">
        <v>12435</v>
      </c>
      <c r="F90" s="13">
        <v>12</v>
      </c>
      <c r="G90" s="9" t="s">
        <v>5</v>
      </c>
      <c r="H90" s="9" t="s">
        <v>21</v>
      </c>
      <c r="I90" s="5" t="s">
        <v>85</v>
      </c>
      <c r="J90" s="26">
        <v>42992</v>
      </c>
      <c r="K90" s="7">
        <v>43003</v>
      </c>
      <c r="L90" s="11" t="s">
        <v>9499</v>
      </c>
      <c r="M90" s="92" t="e">
        <f>VLOOKUP(L90,'CIE-10 PARA RIPS'!A90:B12663,3,0)</f>
        <v>#REF!</v>
      </c>
    </row>
    <row r="91" spans="1:13" s="2" customFormat="1" x14ac:dyDescent="0.25">
      <c r="A91" s="83">
        <v>84</v>
      </c>
      <c r="B91" s="5" t="s">
        <v>12574</v>
      </c>
      <c r="C91" s="16">
        <v>1043667569</v>
      </c>
      <c r="D91" s="11"/>
      <c r="E91" s="11" t="s">
        <v>12435</v>
      </c>
      <c r="F91" s="13">
        <v>2</v>
      </c>
      <c r="G91" s="9" t="s">
        <v>5</v>
      </c>
      <c r="H91" s="9" t="s">
        <v>21</v>
      </c>
      <c r="I91" s="5" t="s">
        <v>62</v>
      </c>
      <c r="J91" s="26">
        <v>43005</v>
      </c>
      <c r="K91" s="7">
        <v>43006</v>
      </c>
      <c r="L91" s="11" t="s">
        <v>9642</v>
      </c>
      <c r="M91" s="92" t="e">
        <f>VLOOKUP(L91,'CIE-10 PARA RIPS'!A91:B12664,3,0)</f>
        <v>#REF!</v>
      </c>
    </row>
    <row r="92" spans="1:13" s="2" customFormat="1" ht="15.75" x14ac:dyDescent="0.25">
      <c r="A92" s="83">
        <v>85</v>
      </c>
      <c r="B92" s="5" t="s">
        <v>12575</v>
      </c>
      <c r="C92" s="33">
        <v>32678224</v>
      </c>
      <c r="D92" s="11"/>
      <c r="E92" s="11" t="s">
        <v>110</v>
      </c>
      <c r="F92" s="13">
        <v>1</v>
      </c>
      <c r="G92" s="9" t="s">
        <v>5</v>
      </c>
      <c r="H92" s="9" t="s">
        <v>21</v>
      </c>
      <c r="I92" s="5" t="s">
        <v>62</v>
      </c>
      <c r="J92" s="26">
        <v>43018</v>
      </c>
      <c r="K92" s="26">
        <v>43018</v>
      </c>
      <c r="L92" s="11" t="s">
        <v>8939</v>
      </c>
      <c r="M92" s="92" t="e">
        <f>VLOOKUP(L92,'CIE-10 PARA RIPS'!A92:B12665,3,0)</f>
        <v>#REF!</v>
      </c>
    </row>
    <row r="93" spans="1:13" ht="43.5" customHeight="1" x14ac:dyDescent="0.25">
      <c r="A93" s="83">
        <v>86</v>
      </c>
      <c r="B93" s="5" t="s">
        <v>12576</v>
      </c>
      <c r="C93" s="33">
        <v>3275719</v>
      </c>
      <c r="D93" s="11"/>
      <c r="E93" s="11" t="s">
        <v>110</v>
      </c>
      <c r="F93" s="25">
        <v>3</v>
      </c>
      <c r="G93" s="9" t="s">
        <v>5</v>
      </c>
      <c r="H93" s="9" t="s">
        <v>21</v>
      </c>
      <c r="I93" s="5" t="s">
        <v>6</v>
      </c>
      <c r="J93" s="26">
        <v>43016</v>
      </c>
      <c r="K93" s="7">
        <v>43018</v>
      </c>
      <c r="L93" s="11" t="s">
        <v>9642</v>
      </c>
      <c r="M93" s="92" t="e">
        <f>VLOOKUP(L93,'CIE-10 PARA RIPS'!A93:B12666,3,0)</f>
        <v>#REF!</v>
      </c>
    </row>
    <row r="94" spans="1:13" ht="15.75" x14ac:dyDescent="0.25">
      <c r="A94" s="83">
        <v>87</v>
      </c>
      <c r="B94" s="5" t="s">
        <v>12576</v>
      </c>
      <c r="C94" s="33">
        <v>3275719</v>
      </c>
      <c r="D94" s="11"/>
      <c r="E94" s="11" t="s">
        <v>110</v>
      </c>
      <c r="F94" s="13">
        <v>1</v>
      </c>
      <c r="G94" s="9" t="s">
        <v>5</v>
      </c>
      <c r="H94" s="9" t="s">
        <v>21</v>
      </c>
      <c r="I94" s="5" t="s">
        <v>6</v>
      </c>
      <c r="J94" s="26">
        <v>43019</v>
      </c>
      <c r="K94" s="7">
        <v>43019</v>
      </c>
      <c r="L94" s="11" t="s">
        <v>9639</v>
      </c>
      <c r="M94" s="92" t="e">
        <f>VLOOKUP(L94,'CIE-10 PARA RIPS'!A94:B12667,3,0)</f>
        <v>#REF!</v>
      </c>
    </row>
    <row r="95" spans="1:13" x14ac:dyDescent="0.25">
      <c r="A95" s="83">
        <v>88</v>
      </c>
      <c r="B95" s="5" t="s">
        <v>12571</v>
      </c>
      <c r="C95" s="23">
        <v>143119086</v>
      </c>
      <c r="D95" s="11"/>
      <c r="E95" s="11" t="s">
        <v>110</v>
      </c>
      <c r="F95" s="13">
        <v>2</v>
      </c>
      <c r="G95" s="9" t="s">
        <v>5</v>
      </c>
      <c r="H95" s="9" t="s">
        <v>21</v>
      </c>
      <c r="I95" s="5" t="s">
        <v>62</v>
      </c>
      <c r="J95" s="26">
        <v>43013</v>
      </c>
      <c r="K95" s="7">
        <v>43014</v>
      </c>
      <c r="L95" s="11" t="s">
        <v>10207</v>
      </c>
      <c r="M95" s="92" t="e">
        <f>VLOOKUP(L95,'CIE-10 PARA RIPS'!A95:B12668,3,0)</f>
        <v>#REF!</v>
      </c>
    </row>
    <row r="96" spans="1:13" s="57" customFormat="1" x14ac:dyDescent="0.25">
      <c r="A96" s="105">
        <v>89</v>
      </c>
      <c r="B96" s="46" t="s">
        <v>12577</v>
      </c>
      <c r="C96" s="45">
        <v>1044392017</v>
      </c>
      <c r="D96" s="54"/>
      <c r="E96" s="54" t="s">
        <v>12435</v>
      </c>
      <c r="F96" s="55">
        <v>2</v>
      </c>
      <c r="G96" s="47" t="s">
        <v>5</v>
      </c>
      <c r="H96" s="47" t="s">
        <v>12578</v>
      </c>
      <c r="I96" s="46" t="s">
        <v>12458</v>
      </c>
      <c r="J96" s="56">
        <v>43007</v>
      </c>
      <c r="K96" s="49">
        <v>43008</v>
      </c>
      <c r="L96" s="54" t="s">
        <v>81</v>
      </c>
      <c r="M96" s="92" t="e">
        <f>VLOOKUP(L96,'CIE-10 PARA RIPS'!A96:B12669,3,0)</f>
        <v>#REF!</v>
      </c>
    </row>
    <row r="97" spans="1:13" s="57" customFormat="1" x14ac:dyDescent="0.25">
      <c r="A97" s="105">
        <v>90</v>
      </c>
      <c r="B97" s="46" t="s">
        <v>12577</v>
      </c>
      <c r="C97" s="45">
        <v>1044392017</v>
      </c>
      <c r="D97" s="54"/>
      <c r="E97" s="54" t="s">
        <v>110</v>
      </c>
      <c r="F97" s="55">
        <v>10</v>
      </c>
      <c r="G97" s="47" t="s">
        <v>5</v>
      </c>
      <c r="H97" s="47" t="s">
        <v>12578</v>
      </c>
      <c r="I97" s="46" t="s">
        <v>12458</v>
      </c>
      <c r="J97" s="56">
        <v>43009</v>
      </c>
      <c r="K97" s="49">
        <v>43018</v>
      </c>
      <c r="L97" s="54" t="s">
        <v>81</v>
      </c>
      <c r="M97" s="92" t="e">
        <f>VLOOKUP(L97,'CIE-10 PARA RIPS'!A97:B12670,3,0)</f>
        <v>#REF!</v>
      </c>
    </row>
    <row r="98" spans="1:13" x14ac:dyDescent="0.25">
      <c r="A98" s="83">
        <v>91</v>
      </c>
      <c r="B98" s="5" t="s">
        <v>12579</v>
      </c>
      <c r="C98" s="23">
        <v>1140823332</v>
      </c>
      <c r="D98" s="11"/>
      <c r="E98" s="11" t="s">
        <v>110</v>
      </c>
      <c r="F98" s="13">
        <v>2</v>
      </c>
      <c r="G98" s="13" t="s">
        <v>5</v>
      </c>
      <c r="H98" s="9" t="s">
        <v>21</v>
      </c>
      <c r="I98" s="5" t="s">
        <v>85</v>
      </c>
      <c r="J98" s="26">
        <v>43017</v>
      </c>
      <c r="K98" s="7">
        <v>43018</v>
      </c>
      <c r="L98" s="11" t="s">
        <v>32</v>
      </c>
      <c r="M98" s="92" t="e">
        <f>VLOOKUP(L98,'CIE-10 PARA RIPS'!A98:B12671,3,0)</f>
        <v>#REF!</v>
      </c>
    </row>
    <row r="99" spans="1:13" s="2" customFormat="1" x14ac:dyDescent="0.25">
      <c r="A99" s="83">
        <v>92</v>
      </c>
      <c r="B99" s="5" t="s">
        <v>12579</v>
      </c>
      <c r="C99" s="23">
        <v>1140823332</v>
      </c>
      <c r="D99" s="11"/>
      <c r="E99" s="11" t="s">
        <v>110</v>
      </c>
      <c r="F99" s="13">
        <v>5</v>
      </c>
      <c r="G99" s="13" t="s">
        <v>5</v>
      </c>
      <c r="H99" s="9" t="s">
        <v>21</v>
      </c>
      <c r="I99" s="5" t="s">
        <v>85</v>
      </c>
      <c r="J99" s="26">
        <v>43019</v>
      </c>
      <c r="K99" s="7">
        <v>43023</v>
      </c>
      <c r="L99" s="11" t="s">
        <v>32</v>
      </c>
      <c r="M99" s="92" t="e">
        <f>VLOOKUP(L99,'CIE-10 PARA RIPS'!A99:B12672,3,0)</f>
        <v>#REF!</v>
      </c>
    </row>
    <row r="100" spans="1:13" s="2" customFormat="1" x14ac:dyDescent="0.25">
      <c r="A100" s="83">
        <v>93</v>
      </c>
      <c r="B100" s="5" t="s">
        <v>12580</v>
      </c>
      <c r="C100" s="23">
        <v>22584921</v>
      </c>
      <c r="D100" s="11"/>
      <c r="E100" s="11" t="s">
        <v>110</v>
      </c>
      <c r="F100" s="13">
        <v>2</v>
      </c>
      <c r="G100" s="13" t="s">
        <v>5</v>
      </c>
      <c r="H100" s="9" t="s">
        <v>21</v>
      </c>
      <c r="I100" s="5" t="s">
        <v>62</v>
      </c>
      <c r="J100" s="26">
        <v>43021</v>
      </c>
      <c r="K100" s="7">
        <v>43022</v>
      </c>
      <c r="L100" s="11" t="s">
        <v>11935</v>
      </c>
      <c r="M100" s="92" t="e">
        <f>VLOOKUP(L100,'CIE-10 PARA RIPS'!A100:B12673,3,0)</f>
        <v>#REF!</v>
      </c>
    </row>
    <row r="101" spans="1:13" s="2" customFormat="1" x14ac:dyDescent="0.25">
      <c r="A101" s="83">
        <v>94</v>
      </c>
      <c r="B101" s="5" t="s">
        <v>12581</v>
      </c>
      <c r="C101" s="23">
        <v>1100395036</v>
      </c>
      <c r="D101" s="11"/>
      <c r="E101" s="11" t="s">
        <v>110</v>
      </c>
      <c r="F101" s="13">
        <v>4</v>
      </c>
      <c r="G101" s="13" t="s">
        <v>5</v>
      </c>
      <c r="H101" s="9" t="s">
        <v>21</v>
      </c>
      <c r="I101" s="5" t="s">
        <v>12458</v>
      </c>
      <c r="J101" s="26">
        <v>43023</v>
      </c>
      <c r="K101" s="7">
        <v>43026</v>
      </c>
      <c r="L101" s="11" t="s">
        <v>9635</v>
      </c>
      <c r="M101" s="92" t="e">
        <f>VLOOKUP(L101,'CIE-10 PARA RIPS'!A101:B12674,3,0)</f>
        <v>#REF!</v>
      </c>
    </row>
    <row r="102" spans="1:13" s="10" customFormat="1" x14ac:dyDescent="0.25">
      <c r="A102" s="83">
        <v>95</v>
      </c>
      <c r="B102" s="5" t="s">
        <v>12582</v>
      </c>
      <c r="C102" s="23">
        <v>1044426123</v>
      </c>
      <c r="D102" s="11"/>
      <c r="E102" s="11" t="s">
        <v>110</v>
      </c>
      <c r="F102" s="13">
        <v>3</v>
      </c>
      <c r="G102" s="13" t="s">
        <v>5</v>
      </c>
      <c r="H102" s="9" t="s">
        <v>21</v>
      </c>
      <c r="I102" s="5" t="s">
        <v>12434</v>
      </c>
      <c r="J102" s="26">
        <v>43025</v>
      </c>
      <c r="K102" s="7">
        <v>43037</v>
      </c>
      <c r="L102" s="11" t="s">
        <v>12583</v>
      </c>
      <c r="M102" s="92" t="e">
        <f>VLOOKUP(L102,'CIE-10 PARA RIPS'!A102:B12675,3,0)</f>
        <v>#N/A</v>
      </c>
    </row>
    <row r="103" spans="1:13" s="2" customFormat="1" x14ac:dyDescent="0.25">
      <c r="A103" s="83">
        <v>96</v>
      </c>
      <c r="B103" s="5" t="s">
        <v>12582</v>
      </c>
      <c r="C103" s="23">
        <v>1044426123</v>
      </c>
      <c r="D103" s="11"/>
      <c r="E103" s="11" t="s">
        <v>110</v>
      </c>
      <c r="F103" s="13">
        <v>3</v>
      </c>
      <c r="G103" s="13" t="s">
        <v>5</v>
      </c>
      <c r="H103" s="9" t="s">
        <v>21</v>
      </c>
      <c r="I103" s="5" t="s">
        <v>12434</v>
      </c>
      <c r="J103" s="26">
        <v>43028</v>
      </c>
      <c r="K103" s="7">
        <v>43030</v>
      </c>
      <c r="L103" s="11" t="s">
        <v>12583</v>
      </c>
      <c r="M103" s="92" t="e">
        <f>VLOOKUP(L103,'CIE-10 PARA RIPS'!A103:B12676,3,0)</f>
        <v>#N/A</v>
      </c>
    </row>
    <row r="104" spans="1:13" x14ac:dyDescent="0.25">
      <c r="A104" s="83">
        <v>97</v>
      </c>
      <c r="B104" s="5" t="s">
        <v>12584</v>
      </c>
      <c r="C104" s="23">
        <v>8866777</v>
      </c>
      <c r="D104" s="11"/>
      <c r="E104" s="11" t="s">
        <v>110</v>
      </c>
      <c r="F104" s="13">
        <v>2</v>
      </c>
      <c r="G104" s="13" t="s">
        <v>5</v>
      </c>
      <c r="H104" s="9" t="s">
        <v>21</v>
      </c>
      <c r="I104" s="5" t="s">
        <v>85</v>
      </c>
      <c r="J104" s="26">
        <v>43029</v>
      </c>
      <c r="K104" s="7">
        <v>43030</v>
      </c>
      <c r="L104" s="11" t="s">
        <v>12585</v>
      </c>
      <c r="M104" s="92" t="e">
        <f>VLOOKUP(L104,'CIE-10 PARA RIPS'!A104:B12677,3,0)</f>
        <v>#N/A</v>
      </c>
    </row>
    <row r="105" spans="1:13" x14ac:dyDescent="0.25">
      <c r="A105" s="83">
        <v>98</v>
      </c>
      <c r="B105" s="5" t="s">
        <v>12586</v>
      </c>
      <c r="C105" s="23">
        <v>1044426642</v>
      </c>
      <c r="D105" s="11"/>
      <c r="E105" s="11" t="s">
        <v>110</v>
      </c>
      <c r="F105" s="13">
        <v>4</v>
      </c>
      <c r="G105" s="13" t="s">
        <v>5</v>
      </c>
      <c r="H105" s="9" t="s">
        <v>21</v>
      </c>
      <c r="I105" s="5"/>
      <c r="J105" s="26">
        <v>43029</v>
      </c>
      <c r="K105" s="7">
        <v>43032</v>
      </c>
      <c r="L105" s="11"/>
      <c r="M105" s="92" t="e">
        <f>VLOOKUP(L105,'CIE-10 PARA RIPS'!A105:B12678,3,0)</f>
        <v>#N/A</v>
      </c>
    </row>
    <row r="106" spans="1:13" s="10" customFormat="1" x14ac:dyDescent="0.25">
      <c r="A106" s="83">
        <v>99</v>
      </c>
      <c r="B106" s="5" t="s">
        <v>12587</v>
      </c>
      <c r="C106" s="23">
        <v>1044390788</v>
      </c>
      <c r="D106" s="11"/>
      <c r="E106" s="11" t="s">
        <v>110</v>
      </c>
      <c r="F106" s="13">
        <v>2</v>
      </c>
      <c r="G106" s="13" t="s">
        <v>5</v>
      </c>
      <c r="H106" s="9" t="s">
        <v>21</v>
      </c>
      <c r="I106" s="5" t="s">
        <v>62</v>
      </c>
      <c r="J106" s="26">
        <v>43030</v>
      </c>
      <c r="K106" s="7">
        <v>43031</v>
      </c>
      <c r="L106" s="11" t="s">
        <v>9635</v>
      </c>
      <c r="M106" s="92" t="e">
        <f>VLOOKUP(L106,'CIE-10 PARA RIPS'!A106:B12679,3,0)</f>
        <v>#REF!</v>
      </c>
    </row>
    <row r="107" spans="1:13" s="2" customFormat="1" x14ac:dyDescent="0.25">
      <c r="A107" s="83">
        <v>100</v>
      </c>
      <c r="B107" s="5" t="s">
        <v>12587</v>
      </c>
      <c r="C107" s="23">
        <v>1044390788</v>
      </c>
      <c r="D107" s="11"/>
      <c r="E107" s="11" t="s">
        <v>110</v>
      </c>
      <c r="F107" s="13">
        <v>2</v>
      </c>
      <c r="G107" s="13" t="s">
        <v>5</v>
      </c>
      <c r="H107" s="9" t="s">
        <v>21</v>
      </c>
      <c r="I107" s="5" t="s">
        <v>62</v>
      </c>
      <c r="J107" s="26">
        <v>43032</v>
      </c>
      <c r="K107" s="7">
        <v>43033</v>
      </c>
      <c r="L107" s="11" t="s">
        <v>9639</v>
      </c>
      <c r="M107" s="92" t="e">
        <f>VLOOKUP(L107,'CIE-10 PARA RIPS'!A107:B12680,3,0)</f>
        <v>#REF!</v>
      </c>
    </row>
    <row r="108" spans="1:13" x14ac:dyDescent="0.25">
      <c r="A108" s="83">
        <v>101</v>
      </c>
      <c r="B108" s="5" t="s">
        <v>12588</v>
      </c>
      <c r="C108" s="23">
        <v>3731172</v>
      </c>
      <c r="D108" s="11"/>
      <c r="E108" s="11" t="s">
        <v>110</v>
      </c>
      <c r="F108" s="13">
        <v>3</v>
      </c>
      <c r="G108" s="13" t="s">
        <v>5</v>
      </c>
      <c r="H108" s="9" t="s">
        <v>21</v>
      </c>
      <c r="I108" s="5"/>
      <c r="J108" s="26">
        <v>43033</v>
      </c>
      <c r="K108" s="7">
        <v>43035</v>
      </c>
      <c r="L108" s="11"/>
      <c r="M108" s="92" t="e">
        <f>VLOOKUP(L108,'CIE-10 PARA RIPS'!A108:B12681,3,0)</f>
        <v>#N/A</v>
      </c>
    </row>
    <row r="109" spans="1:13" x14ac:dyDescent="0.25">
      <c r="A109" s="83">
        <v>102</v>
      </c>
      <c r="B109" s="5" t="s">
        <v>12589</v>
      </c>
      <c r="C109" s="23">
        <v>3729187</v>
      </c>
      <c r="D109" s="11"/>
      <c r="E109" s="11" t="s">
        <v>110</v>
      </c>
      <c r="F109" s="13">
        <v>4</v>
      </c>
      <c r="G109" s="13" t="s">
        <v>5</v>
      </c>
      <c r="H109" s="9" t="s">
        <v>21</v>
      </c>
      <c r="I109" s="5"/>
      <c r="J109" s="26">
        <v>43033</v>
      </c>
      <c r="K109" s="7">
        <v>43036</v>
      </c>
      <c r="L109" s="11"/>
      <c r="M109" s="92" t="e">
        <f>VLOOKUP(L109,'CIE-10 PARA RIPS'!A109:B12682,3,0)</f>
        <v>#N/A</v>
      </c>
    </row>
    <row r="110" spans="1:13" s="2" customFormat="1" x14ac:dyDescent="0.25">
      <c r="A110" s="83">
        <v>103</v>
      </c>
      <c r="B110" s="5" t="s">
        <v>12541</v>
      </c>
      <c r="C110" s="23">
        <v>32705541</v>
      </c>
      <c r="D110" s="11"/>
      <c r="E110" s="11" t="s">
        <v>110</v>
      </c>
      <c r="F110" s="25">
        <v>3</v>
      </c>
      <c r="G110" s="13" t="s">
        <v>5</v>
      </c>
      <c r="H110" s="9" t="s">
        <v>21</v>
      </c>
      <c r="I110" s="5" t="s">
        <v>85</v>
      </c>
      <c r="J110" s="26">
        <v>43035</v>
      </c>
      <c r="K110" s="7">
        <v>43037</v>
      </c>
      <c r="L110" s="11" t="s">
        <v>9642</v>
      </c>
      <c r="M110" s="92" t="e">
        <f>VLOOKUP(L110,'CIE-10 PARA RIPS'!A110:B12683,3,0)</f>
        <v>#REF!</v>
      </c>
    </row>
    <row r="111" spans="1:13" x14ac:dyDescent="0.25">
      <c r="A111" s="83">
        <v>104</v>
      </c>
      <c r="B111" s="5" t="s">
        <v>12590</v>
      </c>
      <c r="C111" s="23">
        <v>8699499</v>
      </c>
      <c r="D111" s="11"/>
      <c r="E111" s="11" t="s">
        <v>110</v>
      </c>
      <c r="F111" s="13">
        <v>5</v>
      </c>
      <c r="G111" s="13" t="s">
        <v>94</v>
      </c>
      <c r="H111" s="13" t="s">
        <v>95</v>
      </c>
      <c r="I111" s="5" t="s">
        <v>96</v>
      </c>
      <c r="J111" s="26">
        <v>43035</v>
      </c>
      <c r="K111" s="7">
        <v>43039</v>
      </c>
      <c r="L111" s="11"/>
      <c r="M111" s="92" t="e">
        <f>VLOOKUP(L111,'CIE-10 PARA RIPS'!A111:B12684,3,0)</f>
        <v>#N/A</v>
      </c>
    </row>
    <row r="112" spans="1:13" x14ac:dyDescent="0.25">
      <c r="A112" s="83">
        <v>105</v>
      </c>
      <c r="B112" s="5" t="s">
        <v>12560</v>
      </c>
      <c r="C112" s="23">
        <v>22509141</v>
      </c>
      <c r="D112" s="11"/>
      <c r="E112" s="11" t="s">
        <v>110</v>
      </c>
      <c r="F112" s="13">
        <v>2</v>
      </c>
      <c r="G112" s="13" t="s">
        <v>5</v>
      </c>
      <c r="H112" s="9" t="s">
        <v>21</v>
      </c>
      <c r="I112" s="5" t="s">
        <v>85</v>
      </c>
      <c r="J112" s="26">
        <v>43035</v>
      </c>
      <c r="K112" s="7">
        <v>43036</v>
      </c>
      <c r="L112" s="11" t="s">
        <v>7662</v>
      </c>
      <c r="M112" s="92" t="e">
        <f>VLOOKUP(L112,'CIE-10 PARA RIPS'!A112:B12685,3,0)</f>
        <v>#REF!</v>
      </c>
    </row>
    <row r="113" spans="1:13" x14ac:dyDescent="0.25">
      <c r="A113" s="83">
        <v>106</v>
      </c>
      <c r="B113" s="5" t="s">
        <v>12591</v>
      </c>
      <c r="C113" s="23">
        <v>1044394429</v>
      </c>
      <c r="D113" s="11"/>
      <c r="E113" s="11" t="s">
        <v>110</v>
      </c>
      <c r="F113" s="13">
        <v>3</v>
      </c>
      <c r="G113" s="13" t="s">
        <v>5</v>
      </c>
      <c r="H113" s="9" t="s">
        <v>21</v>
      </c>
      <c r="I113" s="5" t="s">
        <v>85</v>
      </c>
      <c r="J113" s="26">
        <v>43037</v>
      </c>
      <c r="K113" s="7">
        <v>43039</v>
      </c>
      <c r="L113" s="11" t="s">
        <v>9639</v>
      </c>
      <c r="M113" s="92" t="e">
        <f>VLOOKUP(L113,'CIE-10 PARA RIPS'!A113:B12686,3,0)</f>
        <v>#REF!</v>
      </c>
    </row>
    <row r="114" spans="1:13" x14ac:dyDescent="0.25">
      <c r="A114" s="83">
        <v>107</v>
      </c>
      <c r="B114" s="5" t="s">
        <v>12592</v>
      </c>
      <c r="C114" s="23">
        <v>72022242</v>
      </c>
      <c r="D114" s="11"/>
      <c r="E114" s="11" t="s">
        <v>12442</v>
      </c>
      <c r="F114" s="13">
        <v>3</v>
      </c>
      <c r="G114" s="13" t="s">
        <v>5</v>
      </c>
      <c r="H114" s="9" t="s">
        <v>21</v>
      </c>
      <c r="I114" s="5" t="s">
        <v>90</v>
      </c>
      <c r="J114" s="26">
        <v>43043</v>
      </c>
      <c r="K114" s="7">
        <v>43045</v>
      </c>
      <c r="L114" s="11"/>
      <c r="M114" s="92" t="e">
        <f>VLOOKUP(L114,'CIE-10 PARA RIPS'!A114:B12687,3,0)</f>
        <v>#N/A</v>
      </c>
    </row>
    <row r="115" spans="1:13" s="2" customFormat="1" x14ac:dyDescent="0.25">
      <c r="A115" s="83">
        <v>108</v>
      </c>
      <c r="B115" s="5" t="s">
        <v>12558</v>
      </c>
      <c r="C115" s="23">
        <v>1007116426</v>
      </c>
      <c r="D115" s="11"/>
      <c r="E115" s="11" t="s">
        <v>12442</v>
      </c>
      <c r="F115" s="25">
        <v>1</v>
      </c>
      <c r="G115" s="13" t="s">
        <v>5</v>
      </c>
      <c r="H115" s="9" t="s">
        <v>21</v>
      </c>
      <c r="I115" s="5"/>
      <c r="J115" s="26">
        <v>43043</v>
      </c>
      <c r="K115" s="26">
        <v>43043</v>
      </c>
      <c r="L115" s="11" t="s">
        <v>6953</v>
      </c>
      <c r="M115" s="92" t="e">
        <f>VLOOKUP(L115,'CIE-10 PARA RIPS'!A115:B12688,3,0)</f>
        <v>#REF!</v>
      </c>
    </row>
    <row r="116" spans="1:13" s="2" customFormat="1" x14ac:dyDescent="0.25">
      <c r="A116" s="83">
        <v>109</v>
      </c>
      <c r="B116" s="5" t="s">
        <v>12557</v>
      </c>
      <c r="C116" s="23">
        <v>22510424</v>
      </c>
      <c r="D116" s="11"/>
      <c r="E116" s="11" t="s">
        <v>110</v>
      </c>
      <c r="F116" s="25">
        <v>14</v>
      </c>
      <c r="G116" s="13" t="s">
        <v>5</v>
      </c>
      <c r="H116" s="9" t="s">
        <v>21</v>
      </c>
      <c r="I116" s="5"/>
      <c r="J116" s="26">
        <v>43026</v>
      </c>
      <c r="K116" s="7">
        <v>43039</v>
      </c>
      <c r="L116" s="11"/>
      <c r="M116" s="92" t="e">
        <f>VLOOKUP(L116,'CIE-10 PARA RIPS'!A116:B12689,3,0)</f>
        <v>#N/A</v>
      </c>
    </row>
    <row r="117" spans="1:13" s="2" customFormat="1" x14ac:dyDescent="0.25">
      <c r="A117" s="83">
        <v>110</v>
      </c>
      <c r="B117" s="5" t="s">
        <v>12557</v>
      </c>
      <c r="C117" s="23">
        <v>22510424</v>
      </c>
      <c r="D117" s="11"/>
      <c r="E117" s="11" t="s">
        <v>12442</v>
      </c>
      <c r="F117" s="25">
        <v>17</v>
      </c>
      <c r="G117" s="13" t="s">
        <v>5</v>
      </c>
      <c r="H117" s="9" t="s">
        <v>21</v>
      </c>
      <c r="I117" s="5"/>
      <c r="J117" s="26">
        <v>43040</v>
      </c>
      <c r="K117" s="26">
        <v>43056</v>
      </c>
      <c r="L117" s="11"/>
      <c r="M117" s="92" t="e">
        <f>VLOOKUP(L117,'CIE-10 PARA RIPS'!A117:B12690,3,0)</f>
        <v>#N/A</v>
      </c>
    </row>
    <row r="118" spans="1:13" x14ac:dyDescent="0.25">
      <c r="A118" s="83">
        <v>111</v>
      </c>
      <c r="B118" s="5" t="s">
        <v>12593</v>
      </c>
      <c r="C118" s="23">
        <v>1129580234</v>
      </c>
      <c r="D118" s="11"/>
      <c r="E118" s="11" t="s">
        <v>110</v>
      </c>
      <c r="F118" s="25">
        <v>1</v>
      </c>
      <c r="G118" s="13" t="s">
        <v>5</v>
      </c>
      <c r="H118" s="9" t="s">
        <v>21</v>
      </c>
      <c r="I118" s="5"/>
      <c r="J118" s="29">
        <v>43039</v>
      </c>
      <c r="K118" s="29">
        <v>43039</v>
      </c>
      <c r="L118" s="11" t="s">
        <v>63</v>
      </c>
      <c r="M118" s="92" t="e">
        <f>VLOOKUP(L118,'CIE-10 PARA RIPS'!A118:B12691,3,0)</f>
        <v>#N/A</v>
      </c>
    </row>
    <row r="119" spans="1:13" x14ac:dyDescent="0.25">
      <c r="A119" s="83">
        <v>112</v>
      </c>
      <c r="B119" s="5" t="s">
        <v>12593</v>
      </c>
      <c r="C119" s="23">
        <v>1129580234</v>
      </c>
      <c r="D119" s="11"/>
      <c r="E119" s="11" t="s">
        <v>12442</v>
      </c>
      <c r="F119" s="13">
        <v>1</v>
      </c>
      <c r="G119" s="13" t="s">
        <v>5</v>
      </c>
      <c r="H119" s="9" t="s">
        <v>21</v>
      </c>
      <c r="I119" s="5"/>
      <c r="J119" s="7">
        <v>43040</v>
      </c>
      <c r="K119" s="7">
        <v>43040</v>
      </c>
      <c r="L119" s="11" t="s">
        <v>63</v>
      </c>
      <c r="M119" s="92" t="e">
        <f>VLOOKUP(L119,'CIE-10 PARA RIPS'!A119:B12692,3,0)</f>
        <v>#N/A</v>
      </c>
    </row>
    <row r="120" spans="1:13" s="2" customFormat="1" x14ac:dyDescent="0.25">
      <c r="A120" s="83">
        <v>113</v>
      </c>
      <c r="B120" s="5" t="s">
        <v>12464</v>
      </c>
      <c r="C120" s="23">
        <v>1042428984</v>
      </c>
      <c r="D120" s="11"/>
      <c r="E120" s="11" t="s">
        <v>12442</v>
      </c>
      <c r="F120" s="25">
        <v>3</v>
      </c>
      <c r="G120" s="13" t="s">
        <v>5</v>
      </c>
      <c r="H120" s="9" t="s">
        <v>21</v>
      </c>
      <c r="I120" s="5" t="s">
        <v>85</v>
      </c>
      <c r="J120" s="26">
        <v>43040</v>
      </c>
      <c r="K120" s="7">
        <v>43042</v>
      </c>
      <c r="L120" s="11" t="s">
        <v>9639</v>
      </c>
      <c r="M120" s="92" t="e">
        <f>VLOOKUP(L120,'CIE-10 PARA RIPS'!A120:B12693,3,0)</f>
        <v>#REF!</v>
      </c>
    </row>
    <row r="121" spans="1:13" s="2" customFormat="1" x14ac:dyDescent="0.25">
      <c r="A121" s="83">
        <v>114</v>
      </c>
      <c r="B121" s="5" t="s">
        <v>12594</v>
      </c>
      <c r="C121" s="23">
        <v>8699499</v>
      </c>
      <c r="D121" s="11"/>
      <c r="E121" s="11" t="s">
        <v>12442</v>
      </c>
      <c r="F121" s="25">
        <v>2</v>
      </c>
      <c r="G121" s="13" t="s">
        <v>5</v>
      </c>
      <c r="H121" s="9" t="s">
        <v>21</v>
      </c>
      <c r="I121" s="5" t="s">
        <v>12489</v>
      </c>
      <c r="J121" s="26">
        <v>43040</v>
      </c>
      <c r="K121" s="7">
        <v>43041</v>
      </c>
      <c r="L121" s="11" t="s">
        <v>5292</v>
      </c>
      <c r="M121" s="92" t="e">
        <f>VLOOKUP(L121,'CIE-10 PARA RIPS'!A121:B12694,3,0)</f>
        <v>#REF!</v>
      </c>
    </row>
    <row r="122" spans="1:13" x14ac:dyDescent="0.25">
      <c r="A122" s="83">
        <v>115</v>
      </c>
      <c r="B122" s="5" t="s">
        <v>12595</v>
      </c>
      <c r="C122" s="23">
        <v>8498272</v>
      </c>
      <c r="D122" s="11"/>
      <c r="E122" s="11" t="s">
        <v>12442</v>
      </c>
      <c r="F122" s="13">
        <v>2</v>
      </c>
      <c r="G122" s="13" t="s">
        <v>5</v>
      </c>
      <c r="H122" s="9" t="s">
        <v>21</v>
      </c>
      <c r="I122" s="5" t="s">
        <v>85</v>
      </c>
      <c r="J122" s="26">
        <v>43043</v>
      </c>
      <c r="K122" s="7">
        <v>43044</v>
      </c>
      <c r="L122" s="11" t="s">
        <v>7682</v>
      </c>
      <c r="M122" s="92" t="e">
        <f>VLOOKUP(L122,'CIE-10 PARA RIPS'!A122:B12695,3,0)</f>
        <v>#REF!</v>
      </c>
    </row>
    <row r="123" spans="1:13" s="2" customFormat="1" x14ac:dyDescent="0.25">
      <c r="A123" s="83">
        <v>116</v>
      </c>
      <c r="B123" s="5" t="s">
        <v>12470</v>
      </c>
      <c r="C123" s="23">
        <v>72164312</v>
      </c>
      <c r="D123" s="11"/>
      <c r="E123" s="11" t="s">
        <v>12442</v>
      </c>
      <c r="F123" s="25">
        <v>2</v>
      </c>
      <c r="G123" s="13" t="s">
        <v>5</v>
      </c>
      <c r="H123" s="9" t="s">
        <v>21</v>
      </c>
      <c r="I123" s="5" t="s">
        <v>85</v>
      </c>
      <c r="J123" s="26">
        <v>43044</v>
      </c>
      <c r="K123" s="7">
        <v>43045</v>
      </c>
      <c r="L123" s="11" t="s">
        <v>8461</v>
      </c>
      <c r="M123" s="92" t="e">
        <f>VLOOKUP(L123,'CIE-10 PARA RIPS'!A123:B12696,3,0)</f>
        <v>#REF!</v>
      </c>
    </row>
    <row r="124" spans="1:13" ht="16.5" customHeight="1" x14ac:dyDescent="0.25">
      <c r="A124" s="83">
        <v>117</v>
      </c>
      <c r="B124" s="5" t="s">
        <v>12560</v>
      </c>
      <c r="C124" s="23">
        <v>22509141</v>
      </c>
      <c r="D124" s="11"/>
      <c r="E124" s="11" t="s">
        <v>12442</v>
      </c>
      <c r="F124" s="25">
        <v>3</v>
      </c>
      <c r="G124" s="13" t="s">
        <v>5</v>
      </c>
      <c r="H124" s="9" t="s">
        <v>21</v>
      </c>
      <c r="I124" s="5" t="s">
        <v>85</v>
      </c>
      <c r="J124" s="26">
        <v>42742</v>
      </c>
      <c r="K124" s="7">
        <v>43048</v>
      </c>
      <c r="L124" s="11" t="s">
        <v>12596</v>
      </c>
      <c r="M124" s="92" t="e">
        <f>VLOOKUP(L124,'CIE-10 PARA RIPS'!A124:B12697,3,0)</f>
        <v>#N/A</v>
      </c>
    </row>
    <row r="125" spans="1:13" x14ac:dyDescent="0.25">
      <c r="A125" s="83">
        <v>118</v>
      </c>
      <c r="B125" s="5" t="s">
        <v>12560</v>
      </c>
      <c r="C125" s="23">
        <v>22509141</v>
      </c>
      <c r="D125" s="11"/>
      <c r="E125" s="11" t="s">
        <v>12442</v>
      </c>
      <c r="F125" s="25">
        <v>2</v>
      </c>
      <c r="G125" s="13" t="s">
        <v>5</v>
      </c>
      <c r="H125" s="9" t="s">
        <v>21</v>
      </c>
      <c r="I125" s="5" t="s">
        <v>85</v>
      </c>
      <c r="J125" s="26">
        <v>43049</v>
      </c>
      <c r="K125" s="7">
        <v>43050</v>
      </c>
      <c r="L125" s="11" t="s">
        <v>12596</v>
      </c>
      <c r="M125" s="92" t="e">
        <f>VLOOKUP(L125,'CIE-10 PARA RIPS'!A125:B12698,3,0)</f>
        <v>#N/A</v>
      </c>
    </row>
    <row r="126" spans="1:13" x14ac:dyDescent="0.25">
      <c r="A126" s="83">
        <v>119</v>
      </c>
      <c r="B126" s="24" t="s">
        <v>12597</v>
      </c>
      <c r="C126" s="23">
        <v>1048209377</v>
      </c>
      <c r="D126" s="24"/>
      <c r="E126" s="24" t="s">
        <v>12442</v>
      </c>
      <c r="F126" s="13">
        <v>3</v>
      </c>
      <c r="G126" s="13" t="s">
        <v>5</v>
      </c>
      <c r="H126" s="9" t="s">
        <v>21</v>
      </c>
      <c r="I126" s="5" t="s">
        <v>6</v>
      </c>
      <c r="J126" s="26">
        <v>43049</v>
      </c>
      <c r="K126" s="7">
        <v>43051</v>
      </c>
      <c r="L126" s="24" t="s">
        <v>9639</v>
      </c>
      <c r="M126" s="92" t="e">
        <f>VLOOKUP(L126,'CIE-10 PARA RIPS'!A126:B12699,3,0)</f>
        <v>#REF!</v>
      </c>
    </row>
    <row r="127" spans="1:13" x14ac:dyDescent="0.25">
      <c r="A127" s="83">
        <v>120</v>
      </c>
      <c r="B127" s="24" t="s">
        <v>25</v>
      </c>
      <c r="C127" s="23">
        <v>32649558</v>
      </c>
      <c r="D127" s="24"/>
      <c r="E127" s="24" t="s">
        <v>12442</v>
      </c>
      <c r="F127" s="13">
        <v>3</v>
      </c>
      <c r="G127" s="13" t="s">
        <v>5</v>
      </c>
      <c r="H127" s="9" t="s">
        <v>21</v>
      </c>
      <c r="I127" s="5"/>
      <c r="J127" s="26">
        <v>43049</v>
      </c>
      <c r="K127" s="7">
        <v>43051</v>
      </c>
      <c r="L127" s="24"/>
      <c r="M127" s="92" t="e">
        <f>VLOOKUP(L127,'CIE-10 PARA RIPS'!A127:B12700,3,0)</f>
        <v>#N/A</v>
      </c>
    </row>
    <row r="128" spans="1:13" x14ac:dyDescent="0.25">
      <c r="A128" s="83">
        <v>121</v>
      </c>
      <c r="B128" s="24" t="s">
        <v>12598</v>
      </c>
      <c r="C128" s="23">
        <v>1129566741</v>
      </c>
      <c r="D128" s="24"/>
      <c r="E128" s="24" t="s">
        <v>12442</v>
      </c>
      <c r="F128" s="13">
        <v>5</v>
      </c>
      <c r="G128" s="13" t="s">
        <v>5</v>
      </c>
      <c r="H128" s="9" t="s">
        <v>21</v>
      </c>
      <c r="I128" s="5" t="s">
        <v>6</v>
      </c>
      <c r="J128" s="19">
        <v>43063</v>
      </c>
      <c r="K128" s="19">
        <v>43067</v>
      </c>
      <c r="L128" s="24" t="s">
        <v>12027</v>
      </c>
      <c r="M128" s="92" t="e">
        <f>VLOOKUP(L128,'CIE-10 PARA RIPS'!A128:B12701,3,0)</f>
        <v>#REF!</v>
      </c>
    </row>
    <row r="129" spans="1:13" x14ac:dyDescent="0.25">
      <c r="A129" s="83">
        <v>122</v>
      </c>
      <c r="B129" s="24" t="s">
        <v>12598</v>
      </c>
      <c r="C129" s="23">
        <v>1129566741</v>
      </c>
      <c r="D129" s="24"/>
      <c r="E129" s="24" t="s">
        <v>12442</v>
      </c>
      <c r="F129" s="13">
        <v>2</v>
      </c>
      <c r="G129" s="13" t="s">
        <v>5</v>
      </c>
      <c r="H129" s="9" t="s">
        <v>21</v>
      </c>
      <c r="I129" s="5" t="s">
        <v>6</v>
      </c>
      <c r="J129" s="19">
        <v>43068</v>
      </c>
      <c r="K129" s="19">
        <v>43069</v>
      </c>
      <c r="L129" s="24" t="s">
        <v>12027</v>
      </c>
      <c r="M129" s="92" t="e">
        <f>VLOOKUP(L129,'CIE-10 PARA RIPS'!A129:B12702,3,0)</f>
        <v>#REF!</v>
      </c>
    </row>
    <row r="130" spans="1:13" x14ac:dyDescent="0.25">
      <c r="A130" s="83">
        <v>123</v>
      </c>
      <c r="B130" s="24" t="s">
        <v>12598</v>
      </c>
      <c r="C130" s="23">
        <v>1129566741</v>
      </c>
      <c r="D130" s="24"/>
      <c r="E130" s="24" t="s">
        <v>43</v>
      </c>
      <c r="F130" s="13">
        <v>3</v>
      </c>
      <c r="G130" s="13" t="s">
        <v>5</v>
      </c>
      <c r="H130" s="9" t="s">
        <v>21</v>
      </c>
      <c r="I130" s="5" t="s">
        <v>6</v>
      </c>
      <c r="J130" s="19">
        <v>43040</v>
      </c>
      <c r="K130" s="19">
        <v>43042</v>
      </c>
      <c r="L130" s="24" t="s">
        <v>12027</v>
      </c>
      <c r="M130" s="92" t="e">
        <f>VLOOKUP(L130,'CIE-10 PARA RIPS'!A130:B12703,3,0)</f>
        <v>#REF!</v>
      </c>
    </row>
    <row r="131" spans="1:13" x14ac:dyDescent="0.25">
      <c r="A131" s="83">
        <v>124</v>
      </c>
      <c r="B131" s="24" t="s">
        <v>12574</v>
      </c>
      <c r="C131" s="23">
        <v>1043667569</v>
      </c>
      <c r="D131" s="24"/>
      <c r="E131" s="24" t="s">
        <v>12442</v>
      </c>
      <c r="F131" s="13">
        <v>1</v>
      </c>
      <c r="G131" s="13" t="s">
        <v>5</v>
      </c>
      <c r="H131" s="9" t="s">
        <v>21</v>
      </c>
      <c r="I131" s="11" t="s">
        <v>62</v>
      </c>
      <c r="J131" s="19">
        <v>43062</v>
      </c>
      <c r="K131" s="19">
        <v>43062</v>
      </c>
      <c r="L131" s="24" t="s">
        <v>8939</v>
      </c>
      <c r="M131" s="92" t="e">
        <f>VLOOKUP(L131,'CIE-10 PARA RIPS'!A131:B12704,3,0)</f>
        <v>#REF!</v>
      </c>
    </row>
    <row r="132" spans="1:13" x14ac:dyDescent="0.25">
      <c r="A132" s="83">
        <v>125</v>
      </c>
      <c r="B132" s="24" t="s">
        <v>12598</v>
      </c>
      <c r="C132" s="23">
        <v>1129566741</v>
      </c>
      <c r="D132" s="24"/>
      <c r="E132" s="24" t="s">
        <v>43</v>
      </c>
      <c r="F132" s="13">
        <v>3</v>
      </c>
      <c r="G132" s="13" t="s">
        <v>5</v>
      </c>
      <c r="H132" s="9" t="s">
        <v>21</v>
      </c>
      <c r="I132" s="11" t="s">
        <v>6</v>
      </c>
      <c r="J132" s="19">
        <v>43073</v>
      </c>
      <c r="K132" s="19">
        <v>43075</v>
      </c>
      <c r="L132" s="24" t="s">
        <v>12027</v>
      </c>
      <c r="M132" s="92" t="e">
        <f>VLOOKUP(L132,'CIE-10 PARA RIPS'!A132:B12705,3,0)</f>
        <v>#REF!</v>
      </c>
    </row>
    <row r="133" spans="1:13" x14ac:dyDescent="0.25">
      <c r="A133" s="83">
        <v>126</v>
      </c>
      <c r="B133" s="24" t="s">
        <v>12599</v>
      </c>
      <c r="C133" s="23">
        <v>1143246947</v>
      </c>
      <c r="D133" s="24"/>
      <c r="E133" s="24" t="s">
        <v>43</v>
      </c>
      <c r="F133" s="13">
        <v>5</v>
      </c>
      <c r="G133" s="13" t="s">
        <v>5</v>
      </c>
      <c r="H133" s="9" t="s">
        <v>21</v>
      </c>
      <c r="I133" s="11"/>
      <c r="J133" s="19">
        <v>43074</v>
      </c>
      <c r="K133" s="19">
        <v>43078</v>
      </c>
      <c r="L133" s="24" t="s">
        <v>79</v>
      </c>
      <c r="M133" s="92" t="e">
        <f>VLOOKUP(L133,'CIE-10 PARA RIPS'!A133:B12706,3,0)</f>
        <v>#REF!</v>
      </c>
    </row>
    <row r="134" spans="1:13" x14ac:dyDescent="0.25">
      <c r="A134" s="83">
        <v>127</v>
      </c>
      <c r="B134" s="24" t="s">
        <v>12600</v>
      </c>
      <c r="C134" s="23">
        <v>1044392702</v>
      </c>
      <c r="D134" s="24"/>
      <c r="E134" s="24" t="s">
        <v>43</v>
      </c>
      <c r="F134" s="13">
        <v>2</v>
      </c>
      <c r="G134" s="13" t="s">
        <v>94</v>
      </c>
      <c r="H134" s="13" t="s">
        <v>95</v>
      </c>
      <c r="I134" s="11" t="s">
        <v>96</v>
      </c>
      <c r="J134" s="19">
        <v>43084</v>
      </c>
      <c r="K134" s="19">
        <v>43085</v>
      </c>
      <c r="L134" s="24" t="s">
        <v>9434</v>
      </c>
      <c r="M134" s="92" t="e">
        <f>VLOOKUP(L134,'CIE-10 PARA RIPS'!A134:B12707,3,0)</f>
        <v>#REF!</v>
      </c>
    </row>
    <row r="135" spans="1:13" x14ac:dyDescent="0.25">
      <c r="A135" s="83">
        <v>128</v>
      </c>
      <c r="B135" s="24" t="s">
        <v>12469</v>
      </c>
      <c r="C135" s="23">
        <v>1143155974</v>
      </c>
      <c r="D135" s="24"/>
      <c r="E135" s="24" t="s">
        <v>43</v>
      </c>
      <c r="F135" s="13">
        <v>2</v>
      </c>
      <c r="G135" s="13" t="s">
        <v>5</v>
      </c>
      <c r="H135" s="9" t="s">
        <v>21</v>
      </c>
      <c r="I135" s="11" t="s">
        <v>62</v>
      </c>
      <c r="J135" s="19">
        <v>43091</v>
      </c>
      <c r="K135" s="19">
        <v>43092</v>
      </c>
      <c r="L135" s="24" t="s">
        <v>4185</v>
      </c>
      <c r="M135" s="92" t="e">
        <f>VLOOKUP(L135,'CIE-10 PARA RIPS'!A135:B12708,3,0)</f>
        <v>#REF!</v>
      </c>
    </row>
    <row r="136" spans="1:13" x14ac:dyDescent="0.25">
      <c r="A136" s="83">
        <v>129</v>
      </c>
      <c r="B136" s="24" t="s">
        <v>12469</v>
      </c>
      <c r="C136" s="23">
        <v>1143155974</v>
      </c>
      <c r="D136" s="24"/>
      <c r="E136" s="24" t="s">
        <v>43</v>
      </c>
      <c r="F136" s="13">
        <v>1</v>
      </c>
      <c r="G136" s="13" t="s">
        <v>5</v>
      </c>
      <c r="H136" s="9" t="s">
        <v>21</v>
      </c>
      <c r="I136" s="11" t="s">
        <v>62</v>
      </c>
      <c r="J136" s="19">
        <v>43094</v>
      </c>
      <c r="K136" s="19">
        <v>43094</v>
      </c>
      <c r="L136" s="24" t="s">
        <v>7309</v>
      </c>
      <c r="M136" s="92" t="e">
        <f>VLOOKUP(L136,'CIE-10 PARA RIPS'!A136:B12709,3,0)</f>
        <v>#REF!</v>
      </c>
    </row>
    <row r="137" spans="1:13" x14ac:dyDescent="0.25">
      <c r="A137" s="83">
        <v>130</v>
      </c>
      <c r="B137" s="24" t="s">
        <v>12487</v>
      </c>
      <c r="C137" s="23">
        <v>73135826</v>
      </c>
      <c r="D137" s="24"/>
      <c r="E137" s="24" t="s">
        <v>43</v>
      </c>
      <c r="F137" s="13">
        <v>2</v>
      </c>
      <c r="G137" s="13" t="s">
        <v>5</v>
      </c>
      <c r="H137" s="9" t="s">
        <v>21</v>
      </c>
      <c r="I137" s="11" t="s">
        <v>12539</v>
      </c>
      <c r="J137" s="19">
        <v>43090</v>
      </c>
      <c r="K137" s="19">
        <v>43091</v>
      </c>
      <c r="L137" s="24" t="s">
        <v>12601</v>
      </c>
      <c r="M137" s="92" t="e">
        <f>VLOOKUP(L137,'CIE-10 PARA RIPS'!A137:B12710,3,0)</f>
        <v>#N/A</v>
      </c>
    </row>
    <row r="138" spans="1:13" x14ac:dyDescent="0.25">
      <c r="A138" s="83">
        <v>131</v>
      </c>
      <c r="B138" s="24" t="s">
        <v>12450</v>
      </c>
      <c r="C138" s="11">
        <v>1048290598</v>
      </c>
      <c r="D138" s="24"/>
      <c r="E138" s="24" t="s">
        <v>43</v>
      </c>
      <c r="F138" s="13">
        <v>1</v>
      </c>
      <c r="G138" s="13" t="s">
        <v>5</v>
      </c>
      <c r="H138" s="9" t="s">
        <v>21</v>
      </c>
      <c r="I138" s="11" t="s">
        <v>85</v>
      </c>
      <c r="J138" s="19">
        <v>43085</v>
      </c>
      <c r="K138" s="19">
        <v>43085</v>
      </c>
      <c r="L138" s="24" t="s">
        <v>4185</v>
      </c>
      <c r="M138" s="92" t="e">
        <f>VLOOKUP(L138,'CIE-10 PARA RIPS'!A138:B12711,3,0)</f>
        <v>#REF!</v>
      </c>
    </row>
    <row r="139" spans="1:13" x14ac:dyDescent="0.25">
      <c r="A139" s="83">
        <v>132</v>
      </c>
      <c r="B139" s="24" t="s">
        <v>12602</v>
      </c>
      <c r="C139" s="11">
        <v>1044391306</v>
      </c>
      <c r="D139" s="24"/>
      <c r="E139" s="24" t="s">
        <v>43</v>
      </c>
      <c r="F139" s="13">
        <v>2</v>
      </c>
      <c r="G139" s="13" t="s">
        <v>5</v>
      </c>
      <c r="H139" s="9" t="s">
        <v>21</v>
      </c>
      <c r="I139" s="11"/>
      <c r="J139" s="19">
        <v>43085</v>
      </c>
      <c r="K139" s="19">
        <v>43086</v>
      </c>
      <c r="L139" s="24"/>
      <c r="M139" s="92" t="e">
        <f>VLOOKUP(L139,'CIE-10 PARA RIPS'!A139:B12712,3,0)</f>
        <v>#N/A</v>
      </c>
    </row>
    <row r="140" spans="1:13" x14ac:dyDescent="0.25">
      <c r="A140" s="83">
        <v>133</v>
      </c>
      <c r="B140" s="24" t="s">
        <v>12542</v>
      </c>
      <c r="C140" s="11">
        <v>72099290</v>
      </c>
      <c r="D140" s="24"/>
      <c r="E140" s="24" t="s">
        <v>43</v>
      </c>
      <c r="F140" s="13">
        <v>2</v>
      </c>
      <c r="G140" s="13" t="s">
        <v>5</v>
      </c>
      <c r="H140" s="9" t="s">
        <v>21</v>
      </c>
      <c r="I140" s="11"/>
      <c r="J140" s="19">
        <v>43088</v>
      </c>
      <c r="K140" s="19">
        <v>43089</v>
      </c>
      <c r="L140" s="24" t="s">
        <v>7299</v>
      </c>
      <c r="M140" s="92" t="e">
        <f>VLOOKUP(L140,'CIE-10 PARA RIPS'!A140:B12713,3,0)</f>
        <v>#REF!</v>
      </c>
    </row>
    <row r="141" spans="1:13" x14ac:dyDescent="0.25">
      <c r="A141" s="83">
        <v>134</v>
      </c>
      <c r="B141" s="24" t="s">
        <v>12603</v>
      </c>
      <c r="C141" s="11">
        <v>1140868777</v>
      </c>
      <c r="D141" s="24"/>
      <c r="E141" s="24" t="s">
        <v>43</v>
      </c>
      <c r="F141" s="13">
        <v>3</v>
      </c>
      <c r="G141" s="13" t="s">
        <v>5</v>
      </c>
      <c r="H141" s="9" t="s">
        <v>21</v>
      </c>
      <c r="I141" s="11" t="s">
        <v>62</v>
      </c>
      <c r="J141" s="19">
        <v>43089</v>
      </c>
      <c r="K141" s="19">
        <v>43091</v>
      </c>
      <c r="L141" s="24" t="s">
        <v>75</v>
      </c>
      <c r="M141" s="92" t="e">
        <f>VLOOKUP(L141,'CIE-10 PARA RIPS'!A141:B12714,3,0)</f>
        <v>#REF!</v>
      </c>
    </row>
    <row r="142" spans="1:13" x14ac:dyDescent="0.25">
      <c r="A142" s="83">
        <v>135</v>
      </c>
      <c r="B142" s="24" t="s">
        <v>12496</v>
      </c>
      <c r="C142" s="11">
        <v>1140853573</v>
      </c>
      <c r="D142" s="24"/>
      <c r="E142" s="24" t="s">
        <v>43</v>
      </c>
      <c r="F142" s="13">
        <v>7</v>
      </c>
      <c r="G142" s="13" t="s">
        <v>5</v>
      </c>
      <c r="H142" s="9" t="s">
        <v>21</v>
      </c>
      <c r="I142" s="11" t="s">
        <v>85</v>
      </c>
      <c r="J142" s="19">
        <v>43090</v>
      </c>
      <c r="K142" s="19">
        <v>43096</v>
      </c>
      <c r="L142" s="24" t="s">
        <v>70</v>
      </c>
      <c r="M142" s="92" t="e">
        <f>VLOOKUP(L142,'CIE-10 PARA RIPS'!A142:B12715,3,0)</f>
        <v>#REF!</v>
      </c>
    </row>
    <row r="143" spans="1:13" x14ac:dyDescent="0.25">
      <c r="A143" s="83">
        <v>136</v>
      </c>
      <c r="B143" s="24" t="s">
        <v>12604</v>
      </c>
      <c r="C143" s="11">
        <v>22510528</v>
      </c>
      <c r="D143" s="24"/>
      <c r="E143" s="24" t="s">
        <v>43</v>
      </c>
      <c r="F143" s="13">
        <v>4</v>
      </c>
      <c r="G143" s="13" t="s">
        <v>5</v>
      </c>
      <c r="H143" s="9" t="s">
        <v>21</v>
      </c>
      <c r="I143" s="11"/>
      <c r="J143" s="19">
        <v>43096</v>
      </c>
      <c r="K143" s="19">
        <v>43100</v>
      </c>
      <c r="L143" s="24"/>
      <c r="M143" s="92" t="e">
        <f>VLOOKUP(L143,'CIE-10 PARA RIPS'!A143:B12716,3,0)</f>
        <v>#N/A</v>
      </c>
    </row>
    <row r="144" spans="1:13" x14ac:dyDescent="0.25">
      <c r="A144" s="83">
        <v>137</v>
      </c>
      <c r="B144" s="24" t="s">
        <v>12604</v>
      </c>
      <c r="C144" s="11">
        <v>22510528</v>
      </c>
      <c r="D144" s="24"/>
      <c r="E144" s="24" t="s">
        <v>45</v>
      </c>
      <c r="F144" s="13">
        <v>4</v>
      </c>
      <c r="G144" s="13" t="s">
        <v>5</v>
      </c>
      <c r="H144" s="9" t="s">
        <v>21</v>
      </c>
      <c r="I144" s="11"/>
      <c r="J144" s="19">
        <v>43101</v>
      </c>
      <c r="K144" s="19">
        <v>43104</v>
      </c>
      <c r="L144" s="24"/>
      <c r="M144" s="92" t="e">
        <f>VLOOKUP(L144,'CIE-10 PARA RIPS'!A144:B12717,3,0)</f>
        <v>#N/A</v>
      </c>
    </row>
    <row r="145" spans="1:13" x14ac:dyDescent="0.25">
      <c r="A145" s="83">
        <v>138</v>
      </c>
      <c r="B145" s="24" t="s">
        <v>12605</v>
      </c>
      <c r="C145" s="11">
        <v>72051803</v>
      </c>
      <c r="D145" s="24"/>
      <c r="E145" s="24" t="s">
        <v>43</v>
      </c>
      <c r="F145" s="13">
        <v>1</v>
      </c>
      <c r="G145" s="13" t="s">
        <v>5</v>
      </c>
      <c r="H145" s="9" t="s">
        <v>21</v>
      </c>
      <c r="I145" s="11"/>
      <c r="J145" s="19">
        <v>43100</v>
      </c>
      <c r="K145" s="19">
        <v>43100</v>
      </c>
      <c r="L145" s="24"/>
      <c r="M145" s="92" t="e">
        <f>VLOOKUP(L145,'CIE-10 PARA RIPS'!A145:B12718,3,0)</f>
        <v>#N/A</v>
      </c>
    </row>
    <row r="146" spans="1:13" x14ac:dyDescent="0.25">
      <c r="A146" s="93">
        <v>139</v>
      </c>
      <c r="B146" s="111" t="s">
        <v>12605</v>
      </c>
      <c r="C146" s="112">
        <v>72051803</v>
      </c>
      <c r="D146" s="111"/>
      <c r="E146" s="111" t="s">
        <v>45</v>
      </c>
      <c r="F146" s="113">
        <v>1</v>
      </c>
      <c r="G146" s="113" t="s">
        <v>5</v>
      </c>
      <c r="H146" s="97" t="s">
        <v>21</v>
      </c>
      <c r="I146" s="112"/>
      <c r="J146" s="114">
        <v>43101</v>
      </c>
      <c r="K146" s="114">
        <v>43101</v>
      </c>
      <c r="L146" s="111"/>
      <c r="M146" s="99" t="e">
        <f>VLOOKUP(L146,'CIE-10 PARA RIPS'!A146:B12719,3,0)</f>
        <v>#N/A</v>
      </c>
    </row>
    <row r="181" spans="9:9" x14ac:dyDescent="0.25">
      <c r="I181" s="30" t="s">
        <v>7</v>
      </c>
    </row>
    <row r="182" spans="9:9" x14ac:dyDescent="0.25">
      <c r="I182" s="31" t="s">
        <v>8</v>
      </c>
    </row>
    <row r="183" spans="9:9" x14ac:dyDescent="0.25">
      <c r="I183" s="32" t="s">
        <v>9</v>
      </c>
    </row>
    <row r="1048576" spans="7:8" x14ac:dyDescent="0.25">
      <c r="G1048576" s="9" t="s">
        <v>5</v>
      </c>
      <c r="H1048576" s="9" t="s">
        <v>21</v>
      </c>
    </row>
  </sheetData>
  <mergeCells count="6">
    <mergeCell ref="A5:L6"/>
    <mergeCell ref="A1:C4"/>
    <mergeCell ref="D1:J2"/>
    <mergeCell ref="K1:M2"/>
    <mergeCell ref="D3:J4"/>
    <mergeCell ref="K3:M4"/>
  </mergeCells>
  <pageMargins left="0.7" right="0.7" top="0.75" bottom="0.75" header="0.3" footer="0.3"/>
  <pageSetup orientation="landscape" r:id="rId1"/>
  <drawing r:id="rId2"/>
  <legacyDrawing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952E-204D-4AB3-BF51-B1BB23475651}">
  <dimension ref="A1:AH119"/>
  <sheetViews>
    <sheetView workbookViewId="0">
      <selection activeCell="G36" sqref="G36"/>
    </sheetView>
  </sheetViews>
  <sheetFormatPr baseColWidth="10" defaultRowHeight="15" x14ac:dyDescent="0.25"/>
  <cols>
    <col min="1" max="1" width="12.28515625" customWidth="1"/>
    <col min="2" max="2" width="9" customWidth="1"/>
    <col min="3" max="3" width="6.42578125" customWidth="1"/>
    <col min="6" max="6" width="2.5703125" customWidth="1"/>
    <col min="9" max="9" width="3.85546875" customWidth="1"/>
    <col min="12" max="12" width="4.140625" customWidth="1"/>
    <col min="15" max="15" width="3.140625" customWidth="1"/>
    <col min="18" max="18" width="5.85546875" customWidth="1"/>
  </cols>
  <sheetData>
    <row r="1" spans="1:34" x14ac:dyDescent="0.25">
      <c r="A1" s="58" t="s">
        <v>17</v>
      </c>
      <c r="B1" t="s">
        <v>25705</v>
      </c>
      <c r="D1" s="58" t="s">
        <v>17</v>
      </c>
      <c r="E1" t="s">
        <v>25671</v>
      </c>
      <c r="G1" s="58" t="s">
        <v>17</v>
      </c>
      <c r="H1" t="s">
        <v>25671</v>
      </c>
      <c r="J1" s="58" t="s">
        <v>17</v>
      </c>
      <c r="K1" t="s">
        <v>25671</v>
      </c>
      <c r="M1" s="58" t="s">
        <v>17</v>
      </c>
      <c r="N1" t="s">
        <v>25671</v>
      </c>
      <c r="P1" s="58" t="s">
        <v>17</v>
      </c>
      <c r="Q1" t="s">
        <v>25705</v>
      </c>
      <c r="S1" s="58" t="s">
        <v>25703</v>
      </c>
      <c r="T1" s="58" t="s">
        <v>25672</v>
      </c>
    </row>
    <row r="2" spans="1:34" x14ac:dyDescent="0.25">
      <c r="A2" s="43" t="s">
        <v>45</v>
      </c>
      <c r="B2">
        <v>115</v>
      </c>
      <c r="D2" s="43" t="s">
        <v>94</v>
      </c>
      <c r="E2">
        <v>7</v>
      </c>
      <c r="G2" s="43" t="s">
        <v>95</v>
      </c>
      <c r="H2">
        <v>7</v>
      </c>
      <c r="J2" s="43" t="s">
        <v>82</v>
      </c>
      <c r="K2">
        <v>39</v>
      </c>
      <c r="M2" s="43" t="s">
        <v>60</v>
      </c>
      <c r="N2">
        <v>3</v>
      </c>
      <c r="P2" s="43" t="s">
        <v>60</v>
      </c>
      <c r="Q2">
        <v>5</v>
      </c>
      <c r="S2" s="58" t="s">
        <v>17</v>
      </c>
      <c r="T2" t="s">
        <v>45</v>
      </c>
      <c r="U2" t="s">
        <v>53</v>
      </c>
      <c r="V2" t="s">
        <v>48</v>
      </c>
      <c r="W2" t="s">
        <v>37</v>
      </c>
      <c r="X2" t="s">
        <v>36</v>
      </c>
      <c r="Y2" t="s">
        <v>20</v>
      </c>
      <c r="Z2" t="s">
        <v>23</v>
      </c>
      <c r="AA2" t="s">
        <v>26</v>
      </c>
      <c r="AB2" t="s">
        <v>12435</v>
      </c>
      <c r="AC2" t="s">
        <v>110</v>
      </c>
      <c r="AD2" t="s">
        <v>12442</v>
      </c>
      <c r="AE2" t="s">
        <v>43</v>
      </c>
      <c r="AF2" t="s">
        <v>12460</v>
      </c>
      <c r="AG2" t="s">
        <v>12511</v>
      </c>
      <c r="AH2" t="s">
        <v>12639</v>
      </c>
    </row>
    <row r="3" spans="1:34" x14ac:dyDescent="0.25">
      <c r="A3" s="43" t="s">
        <v>53</v>
      </c>
      <c r="B3">
        <v>52</v>
      </c>
      <c r="D3" s="43" t="s">
        <v>5</v>
      </c>
      <c r="E3">
        <v>268</v>
      </c>
      <c r="G3" s="43" t="s">
        <v>21</v>
      </c>
      <c r="H3">
        <v>209</v>
      </c>
      <c r="J3" s="43" t="s">
        <v>12489</v>
      </c>
      <c r="K3">
        <v>2</v>
      </c>
      <c r="M3" s="43" t="s">
        <v>63</v>
      </c>
      <c r="N3">
        <v>13</v>
      </c>
      <c r="P3" s="43" t="s">
        <v>63</v>
      </c>
      <c r="Q3">
        <v>23</v>
      </c>
      <c r="S3" s="43" t="s">
        <v>60</v>
      </c>
      <c r="T3">
        <v>1</v>
      </c>
      <c r="Y3">
        <v>1</v>
      </c>
      <c r="Z3">
        <v>1</v>
      </c>
      <c r="AH3">
        <v>3</v>
      </c>
    </row>
    <row r="4" spans="1:34" x14ac:dyDescent="0.25">
      <c r="A4" s="43" t="s">
        <v>48</v>
      </c>
      <c r="B4">
        <v>69</v>
      </c>
      <c r="D4" s="43" t="s">
        <v>12639</v>
      </c>
      <c r="E4">
        <v>275</v>
      </c>
      <c r="G4" s="43" t="s">
        <v>51</v>
      </c>
      <c r="H4">
        <v>9</v>
      </c>
      <c r="J4" s="43" t="s">
        <v>96</v>
      </c>
      <c r="K4">
        <v>7</v>
      </c>
      <c r="M4" s="43" t="s">
        <v>44</v>
      </c>
      <c r="N4">
        <v>4</v>
      </c>
      <c r="P4" s="43" t="s">
        <v>44</v>
      </c>
      <c r="Q4">
        <v>46</v>
      </c>
      <c r="S4" s="43" t="s">
        <v>63</v>
      </c>
      <c r="T4">
        <v>1</v>
      </c>
      <c r="U4">
        <v>1</v>
      </c>
      <c r="V4">
        <v>1</v>
      </c>
      <c r="Y4">
        <v>2</v>
      </c>
      <c r="Z4">
        <v>1</v>
      </c>
      <c r="AA4">
        <v>2</v>
      </c>
      <c r="AC4">
        <v>1</v>
      </c>
      <c r="AD4">
        <v>2</v>
      </c>
      <c r="AE4">
        <v>2</v>
      </c>
      <c r="AH4">
        <v>13</v>
      </c>
    </row>
    <row r="5" spans="1:34" x14ac:dyDescent="0.25">
      <c r="A5" s="43" t="s">
        <v>37</v>
      </c>
      <c r="B5">
        <v>134</v>
      </c>
      <c r="G5" s="43" t="s">
        <v>24</v>
      </c>
      <c r="H5">
        <v>50</v>
      </c>
      <c r="J5" s="43" t="s">
        <v>12483</v>
      </c>
      <c r="K5">
        <v>1</v>
      </c>
      <c r="M5" s="43" t="s">
        <v>12137</v>
      </c>
      <c r="N5">
        <v>1</v>
      </c>
      <c r="P5" s="43" t="s">
        <v>12137</v>
      </c>
      <c r="Q5">
        <v>1</v>
      </c>
      <c r="S5" s="43" t="s">
        <v>44</v>
      </c>
      <c r="T5">
        <v>2</v>
      </c>
      <c r="W5">
        <v>1</v>
      </c>
      <c r="X5">
        <v>1</v>
      </c>
      <c r="AH5">
        <v>4</v>
      </c>
    </row>
    <row r="6" spans="1:34" x14ac:dyDescent="0.25">
      <c r="A6" s="43" t="s">
        <v>36</v>
      </c>
      <c r="B6">
        <v>158</v>
      </c>
      <c r="G6" s="43" t="s">
        <v>12639</v>
      </c>
      <c r="H6">
        <v>275</v>
      </c>
      <c r="J6" s="43" t="s">
        <v>6</v>
      </c>
      <c r="K6">
        <v>67</v>
      </c>
      <c r="M6" s="43" t="s">
        <v>57</v>
      </c>
      <c r="N6">
        <v>1</v>
      </c>
      <c r="P6" s="43" t="s">
        <v>57</v>
      </c>
      <c r="Q6">
        <v>3</v>
      </c>
      <c r="S6" s="43" t="s">
        <v>12137</v>
      </c>
      <c r="AD6">
        <v>1</v>
      </c>
      <c r="AH6">
        <v>1</v>
      </c>
    </row>
    <row r="7" spans="1:34" x14ac:dyDescent="0.25">
      <c r="A7" s="43" t="s">
        <v>20</v>
      </c>
      <c r="B7">
        <v>98</v>
      </c>
      <c r="J7" s="43" t="s">
        <v>12458</v>
      </c>
      <c r="K7">
        <v>6</v>
      </c>
      <c r="M7" s="43" t="s">
        <v>11924</v>
      </c>
      <c r="N7">
        <v>1</v>
      </c>
      <c r="P7" s="43" t="s">
        <v>11924</v>
      </c>
      <c r="Q7">
        <v>2</v>
      </c>
      <c r="S7" s="43" t="s">
        <v>57</v>
      </c>
      <c r="T7">
        <v>1</v>
      </c>
      <c r="AH7">
        <v>1</v>
      </c>
    </row>
    <row r="8" spans="1:34" x14ac:dyDescent="0.25">
      <c r="A8" s="43" t="s">
        <v>23</v>
      </c>
      <c r="B8">
        <v>127</v>
      </c>
      <c r="J8" s="43" t="s">
        <v>12531</v>
      </c>
      <c r="K8">
        <v>1</v>
      </c>
      <c r="M8" s="43" t="s">
        <v>11923</v>
      </c>
      <c r="N8">
        <v>7</v>
      </c>
      <c r="P8" s="43" t="s">
        <v>11923</v>
      </c>
      <c r="Q8">
        <v>12</v>
      </c>
      <c r="S8" s="43" t="s">
        <v>11924</v>
      </c>
      <c r="Y8">
        <v>1</v>
      </c>
      <c r="AH8">
        <v>1</v>
      </c>
    </row>
    <row r="9" spans="1:34" x14ac:dyDescent="0.25">
      <c r="A9" s="43" t="s">
        <v>26</v>
      </c>
      <c r="B9">
        <v>110</v>
      </c>
      <c r="J9" s="43" t="s">
        <v>12434</v>
      </c>
      <c r="K9">
        <v>11</v>
      </c>
      <c r="M9" s="43" t="s">
        <v>11908</v>
      </c>
      <c r="N9">
        <v>1</v>
      </c>
      <c r="P9" s="43" t="s">
        <v>11908</v>
      </c>
      <c r="Q9">
        <v>2</v>
      </c>
      <c r="S9" s="43" t="s">
        <v>11923</v>
      </c>
      <c r="T9">
        <v>3</v>
      </c>
      <c r="U9">
        <v>1</v>
      </c>
      <c r="W9">
        <v>1</v>
      </c>
      <c r="Y9">
        <v>1</v>
      </c>
      <c r="Z9">
        <v>1</v>
      </c>
      <c r="AH9">
        <v>7</v>
      </c>
    </row>
    <row r="10" spans="1:34" x14ac:dyDescent="0.25">
      <c r="A10" s="43" t="s">
        <v>12435</v>
      </c>
      <c r="B10">
        <v>50</v>
      </c>
      <c r="J10" s="43" t="s">
        <v>12502</v>
      </c>
      <c r="K10">
        <v>1</v>
      </c>
      <c r="M10" s="43" t="s">
        <v>33</v>
      </c>
      <c r="N10">
        <v>2</v>
      </c>
      <c r="P10" s="43" t="s">
        <v>33</v>
      </c>
      <c r="Q10">
        <v>5</v>
      </c>
      <c r="S10" s="43" t="s">
        <v>11908</v>
      </c>
      <c r="T10">
        <v>1</v>
      </c>
      <c r="AH10">
        <v>1</v>
      </c>
    </row>
    <row r="11" spans="1:34" x14ac:dyDescent="0.25">
      <c r="A11" s="43" t="s">
        <v>110</v>
      </c>
      <c r="B11">
        <v>134</v>
      </c>
      <c r="J11" s="43" t="s">
        <v>85</v>
      </c>
      <c r="K11">
        <v>44</v>
      </c>
      <c r="M11" s="43" t="s">
        <v>9892</v>
      </c>
      <c r="N11">
        <v>1</v>
      </c>
      <c r="P11" s="43" t="s">
        <v>9892</v>
      </c>
      <c r="Q11">
        <v>1</v>
      </c>
      <c r="S11" s="43" t="s">
        <v>33</v>
      </c>
      <c r="Y11">
        <v>1</v>
      </c>
      <c r="Z11">
        <v>1</v>
      </c>
      <c r="AH11">
        <v>2</v>
      </c>
    </row>
    <row r="12" spans="1:34" x14ac:dyDescent="0.25">
      <c r="A12" s="43" t="s">
        <v>12442</v>
      </c>
      <c r="B12">
        <v>159</v>
      </c>
      <c r="J12" s="43" t="s">
        <v>12499</v>
      </c>
      <c r="K12">
        <v>2</v>
      </c>
      <c r="M12" s="43" t="s">
        <v>9889</v>
      </c>
      <c r="N12">
        <v>2</v>
      </c>
      <c r="P12" s="43" t="s">
        <v>9889</v>
      </c>
      <c r="Q12">
        <v>3</v>
      </c>
      <c r="S12" s="43" t="s">
        <v>9892</v>
      </c>
      <c r="AA12">
        <v>1</v>
      </c>
      <c r="AH12">
        <v>1</v>
      </c>
    </row>
    <row r="13" spans="1:34" x14ac:dyDescent="0.25">
      <c r="A13" s="43" t="s">
        <v>43</v>
      </c>
      <c r="B13">
        <v>56</v>
      </c>
      <c r="J13" s="43" t="s">
        <v>90</v>
      </c>
      <c r="K13">
        <v>4</v>
      </c>
      <c r="M13" s="43" t="s">
        <v>9886</v>
      </c>
      <c r="N13">
        <v>1</v>
      </c>
      <c r="P13" s="43" t="s">
        <v>9886</v>
      </c>
      <c r="Q13">
        <v>2</v>
      </c>
      <c r="S13" s="43" t="s">
        <v>9889</v>
      </c>
      <c r="T13">
        <v>1</v>
      </c>
      <c r="Y13">
        <v>1</v>
      </c>
      <c r="AH13">
        <v>2</v>
      </c>
    </row>
    <row r="14" spans="1:34" x14ac:dyDescent="0.25">
      <c r="A14" s="43" t="s">
        <v>12460</v>
      </c>
      <c r="B14">
        <v>7</v>
      </c>
      <c r="J14" s="43" t="s">
        <v>62</v>
      </c>
      <c r="K14">
        <v>89</v>
      </c>
      <c r="M14" s="43" t="s">
        <v>9883</v>
      </c>
      <c r="N14">
        <v>1</v>
      </c>
      <c r="P14" s="43" t="s">
        <v>9883</v>
      </c>
      <c r="Q14">
        <v>1</v>
      </c>
      <c r="S14" s="43" t="s">
        <v>9886</v>
      </c>
      <c r="AD14">
        <v>1</v>
      </c>
      <c r="AH14">
        <v>1</v>
      </c>
    </row>
    <row r="15" spans="1:34" x14ac:dyDescent="0.25">
      <c r="A15" s="43" t="s">
        <v>12511</v>
      </c>
      <c r="B15">
        <v>2</v>
      </c>
      <c r="J15" s="43" t="s">
        <v>25668</v>
      </c>
      <c r="K15">
        <v>1</v>
      </c>
      <c r="M15" s="43" t="s">
        <v>91</v>
      </c>
      <c r="N15">
        <v>1</v>
      </c>
      <c r="P15" s="43" t="s">
        <v>91</v>
      </c>
      <c r="Q15">
        <v>5</v>
      </c>
      <c r="S15" s="43" t="s">
        <v>9883</v>
      </c>
      <c r="AB15">
        <v>1</v>
      </c>
      <c r="AH15">
        <v>1</v>
      </c>
    </row>
    <row r="16" spans="1:34" x14ac:dyDescent="0.25">
      <c r="A16" s="43" t="s">
        <v>12639</v>
      </c>
      <c r="B16">
        <v>1271</v>
      </c>
      <c r="J16" s="43" t="s">
        <v>12639</v>
      </c>
      <c r="K16">
        <v>275</v>
      </c>
      <c r="M16" s="43" t="s">
        <v>9822</v>
      </c>
      <c r="N16">
        <v>1</v>
      </c>
      <c r="P16" s="43" t="s">
        <v>9822</v>
      </c>
      <c r="Q16">
        <v>1</v>
      </c>
      <c r="S16" s="43" t="s">
        <v>91</v>
      </c>
      <c r="W16">
        <v>1</v>
      </c>
      <c r="AH16">
        <v>1</v>
      </c>
    </row>
    <row r="17" spans="13:34" x14ac:dyDescent="0.25">
      <c r="M17" s="43" t="s">
        <v>9680</v>
      </c>
      <c r="N17">
        <v>1</v>
      </c>
      <c r="P17" s="43" t="s">
        <v>9680</v>
      </c>
      <c r="Q17">
        <v>2</v>
      </c>
      <c r="S17" s="43" t="s">
        <v>9822</v>
      </c>
      <c r="X17">
        <v>1</v>
      </c>
      <c r="AH17">
        <v>1</v>
      </c>
    </row>
    <row r="18" spans="13:34" x14ac:dyDescent="0.25">
      <c r="M18" s="43" t="s">
        <v>12497</v>
      </c>
      <c r="N18">
        <v>1</v>
      </c>
      <c r="P18" s="43" t="s">
        <v>12497</v>
      </c>
      <c r="Q18">
        <v>2</v>
      </c>
      <c r="S18" s="43" t="s">
        <v>9680</v>
      </c>
      <c r="T18">
        <v>1</v>
      </c>
      <c r="AH18">
        <v>1</v>
      </c>
    </row>
    <row r="19" spans="13:34" x14ac:dyDescent="0.25">
      <c r="M19" s="43" t="s">
        <v>9642</v>
      </c>
      <c r="N19">
        <v>1</v>
      </c>
      <c r="P19" s="43" t="s">
        <v>9642</v>
      </c>
      <c r="Q19">
        <v>1</v>
      </c>
      <c r="S19" s="43" t="s">
        <v>12497</v>
      </c>
      <c r="AB19">
        <v>1</v>
      </c>
      <c r="AH19">
        <v>1</v>
      </c>
    </row>
    <row r="20" spans="13:34" x14ac:dyDescent="0.25">
      <c r="M20" s="43" t="s">
        <v>9639</v>
      </c>
      <c r="N20">
        <v>1</v>
      </c>
      <c r="P20" s="43" t="s">
        <v>9639</v>
      </c>
      <c r="Q20">
        <v>2</v>
      </c>
      <c r="S20" s="43" t="s">
        <v>9642</v>
      </c>
      <c r="X20">
        <v>1</v>
      </c>
      <c r="AH20">
        <v>1</v>
      </c>
    </row>
    <row r="21" spans="13:34" x14ac:dyDescent="0.25">
      <c r="M21" s="43" t="s">
        <v>9634</v>
      </c>
      <c r="N21">
        <v>1</v>
      </c>
      <c r="P21" s="43" t="s">
        <v>9634</v>
      </c>
      <c r="Q21">
        <v>4</v>
      </c>
      <c r="S21" s="43" t="s">
        <v>9639</v>
      </c>
      <c r="AA21">
        <v>1</v>
      </c>
      <c r="AH21">
        <v>1</v>
      </c>
    </row>
    <row r="22" spans="13:34" x14ac:dyDescent="0.25">
      <c r="M22" s="43" t="s">
        <v>9633</v>
      </c>
      <c r="N22">
        <v>1</v>
      </c>
      <c r="P22" s="43" t="s">
        <v>9633</v>
      </c>
      <c r="Q22">
        <v>11</v>
      </c>
      <c r="S22" s="43" t="s">
        <v>9634</v>
      </c>
      <c r="V22">
        <v>1</v>
      </c>
      <c r="AH22">
        <v>1</v>
      </c>
    </row>
    <row r="23" spans="13:34" x14ac:dyDescent="0.25">
      <c r="M23" s="43" t="s">
        <v>108</v>
      </c>
      <c r="N23">
        <v>1</v>
      </c>
      <c r="P23" s="43" t="s">
        <v>108</v>
      </c>
      <c r="Q23">
        <v>3</v>
      </c>
      <c r="S23" s="43" t="s">
        <v>9633</v>
      </c>
      <c r="W23">
        <v>1</v>
      </c>
      <c r="AH23">
        <v>1</v>
      </c>
    </row>
    <row r="24" spans="13:34" x14ac:dyDescent="0.25">
      <c r="M24" s="43" t="s">
        <v>46</v>
      </c>
      <c r="N24">
        <v>1</v>
      </c>
      <c r="P24" s="43" t="s">
        <v>46</v>
      </c>
      <c r="Q24">
        <v>3</v>
      </c>
      <c r="S24" s="43" t="s">
        <v>108</v>
      </c>
      <c r="U24">
        <v>1</v>
      </c>
      <c r="AH24">
        <v>1</v>
      </c>
    </row>
    <row r="25" spans="13:34" x14ac:dyDescent="0.25">
      <c r="M25" s="43" t="s">
        <v>9574</v>
      </c>
      <c r="N25">
        <v>2</v>
      </c>
      <c r="P25" s="43" t="s">
        <v>9574</v>
      </c>
      <c r="Q25">
        <v>15</v>
      </c>
      <c r="S25" s="43" t="s">
        <v>46</v>
      </c>
      <c r="X25">
        <v>1</v>
      </c>
      <c r="AH25">
        <v>1</v>
      </c>
    </row>
    <row r="26" spans="13:34" x14ac:dyDescent="0.25">
      <c r="M26" s="43" t="s">
        <v>9567</v>
      </c>
      <c r="N26">
        <v>4</v>
      </c>
      <c r="P26" s="43" t="s">
        <v>9567</v>
      </c>
      <c r="Q26">
        <v>45</v>
      </c>
      <c r="S26" s="43" t="s">
        <v>9574</v>
      </c>
      <c r="AD26">
        <v>1</v>
      </c>
      <c r="AE26">
        <v>1</v>
      </c>
      <c r="AH26">
        <v>2</v>
      </c>
    </row>
    <row r="27" spans="13:34" x14ac:dyDescent="0.25">
      <c r="M27" s="43" t="s">
        <v>28</v>
      </c>
      <c r="N27">
        <v>10</v>
      </c>
      <c r="P27" s="43" t="s">
        <v>28</v>
      </c>
      <c r="Q27">
        <v>150</v>
      </c>
      <c r="S27" s="43" t="s">
        <v>9567</v>
      </c>
      <c r="AC27">
        <v>1</v>
      </c>
      <c r="AD27">
        <v>2</v>
      </c>
      <c r="AE27">
        <v>1</v>
      </c>
      <c r="AH27">
        <v>4</v>
      </c>
    </row>
    <row r="28" spans="13:34" x14ac:dyDescent="0.25">
      <c r="M28" s="43" t="s">
        <v>27</v>
      </c>
      <c r="N28">
        <v>2</v>
      </c>
      <c r="P28" s="43" t="s">
        <v>27</v>
      </c>
      <c r="Q28">
        <v>30</v>
      </c>
      <c r="S28" s="43" t="s">
        <v>28</v>
      </c>
      <c r="V28">
        <v>1</v>
      </c>
      <c r="W28">
        <v>2</v>
      </c>
      <c r="X28">
        <v>2</v>
      </c>
      <c r="Y28">
        <v>2</v>
      </c>
      <c r="Z28">
        <v>2</v>
      </c>
      <c r="AA28">
        <v>1</v>
      </c>
      <c r="AH28">
        <v>10</v>
      </c>
    </row>
    <row r="29" spans="13:34" x14ac:dyDescent="0.25">
      <c r="M29" s="43" t="s">
        <v>77</v>
      </c>
      <c r="N29">
        <v>1</v>
      </c>
      <c r="P29" s="43" t="s">
        <v>77</v>
      </c>
      <c r="Q29">
        <v>5</v>
      </c>
      <c r="S29" s="43" t="s">
        <v>27</v>
      </c>
      <c r="AA29">
        <v>2</v>
      </c>
      <c r="AH29">
        <v>2</v>
      </c>
    </row>
    <row r="30" spans="13:34" x14ac:dyDescent="0.25">
      <c r="M30" s="43" t="s">
        <v>9405</v>
      </c>
      <c r="N30">
        <v>1</v>
      </c>
      <c r="P30" s="43" t="s">
        <v>9405</v>
      </c>
      <c r="Q30">
        <v>2</v>
      </c>
      <c r="S30" s="43" t="s">
        <v>77</v>
      </c>
      <c r="U30">
        <v>1</v>
      </c>
      <c r="AH30">
        <v>1</v>
      </c>
    </row>
    <row r="31" spans="13:34" x14ac:dyDescent="0.25">
      <c r="M31" s="43" t="s">
        <v>9395</v>
      </c>
      <c r="N31">
        <v>1</v>
      </c>
      <c r="P31" s="43" t="s">
        <v>9395</v>
      </c>
      <c r="Q31">
        <v>1</v>
      </c>
      <c r="S31" s="43" t="s">
        <v>9405</v>
      </c>
      <c r="Y31">
        <v>1</v>
      </c>
      <c r="AH31">
        <v>1</v>
      </c>
    </row>
    <row r="32" spans="13:34" x14ac:dyDescent="0.25">
      <c r="M32" s="43" t="s">
        <v>42</v>
      </c>
      <c r="N32">
        <v>1</v>
      </c>
      <c r="P32" s="43" t="s">
        <v>42</v>
      </c>
      <c r="Q32">
        <v>3</v>
      </c>
      <c r="S32" s="43" t="s">
        <v>9395</v>
      </c>
      <c r="X32">
        <v>1</v>
      </c>
      <c r="AH32">
        <v>1</v>
      </c>
    </row>
    <row r="33" spans="13:34" x14ac:dyDescent="0.25">
      <c r="M33" s="43" t="s">
        <v>8977</v>
      </c>
      <c r="N33">
        <v>1</v>
      </c>
      <c r="P33" s="43" t="s">
        <v>8977</v>
      </c>
      <c r="Q33">
        <v>2</v>
      </c>
      <c r="S33" s="43" t="s">
        <v>42</v>
      </c>
      <c r="Y33">
        <v>1</v>
      </c>
      <c r="AH33">
        <v>1</v>
      </c>
    </row>
    <row r="34" spans="13:34" x14ac:dyDescent="0.25">
      <c r="M34" s="43" t="s">
        <v>8976</v>
      </c>
      <c r="N34">
        <v>1</v>
      </c>
      <c r="P34" s="43" t="s">
        <v>8976</v>
      </c>
      <c r="Q34">
        <v>2</v>
      </c>
      <c r="S34" s="43" t="s">
        <v>8977</v>
      </c>
      <c r="AC34">
        <v>1</v>
      </c>
      <c r="AH34">
        <v>1</v>
      </c>
    </row>
    <row r="35" spans="13:34" x14ac:dyDescent="0.25">
      <c r="M35" s="43" t="s">
        <v>8939</v>
      </c>
      <c r="N35">
        <v>9</v>
      </c>
      <c r="P35" s="43" t="s">
        <v>8939</v>
      </c>
      <c r="Q35">
        <v>16</v>
      </c>
      <c r="S35" s="43" t="s">
        <v>8976</v>
      </c>
      <c r="Z35">
        <v>1</v>
      </c>
      <c r="AH35">
        <v>1</v>
      </c>
    </row>
    <row r="36" spans="13:34" x14ac:dyDescent="0.25">
      <c r="M36" s="43" t="s">
        <v>8926</v>
      </c>
      <c r="N36">
        <v>4</v>
      </c>
      <c r="P36" s="43" t="s">
        <v>8926</v>
      </c>
      <c r="Q36">
        <v>7</v>
      </c>
      <c r="S36" s="43" t="s">
        <v>8939</v>
      </c>
      <c r="X36">
        <v>4</v>
      </c>
      <c r="AA36">
        <v>2</v>
      </c>
      <c r="AD36">
        <v>2</v>
      </c>
      <c r="AE36">
        <v>1</v>
      </c>
      <c r="AH36">
        <v>9</v>
      </c>
    </row>
    <row r="37" spans="13:34" x14ac:dyDescent="0.25">
      <c r="M37" s="43" t="s">
        <v>8925</v>
      </c>
      <c r="N37">
        <v>1</v>
      </c>
      <c r="P37" s="43" t="s">
        <v>8925</v>
      </c>
      <c r="Q37">
        <v>2</v>
      </c>
      <c r="S37" s="43" t="s">
        <v>8926</v>
      </c>
      <c r="AD37">
        <v>1</v>
      </c>
      <c r="AE37">
        <v>3</v>
      </c>
      <c r="AH37">
        <v>4</v>
      </c>
    </row>
    <row r="38" spans="13:34" x14ac:dyDescent="0.25">
      <c r="M38" s="43" t="s">
        <v>64</v>
      </c>
      <c r="N38">
        <v>6</v>
      </c>
      <c r="P38" s="43" t="s">
        <v>64</v>
      </c>
      <c r="Q38">
        <v>11</v>
      </c>
      <c r="S38" s="43" t="s">
        <v>8925</v>
      </c>
      <c r="Z38">
        <v>1</v>
      </c>
      <c r="AH38">
        <v>1</v>
      </c>
    </row>
    <row r="39" spans="13:34" x14ac:dyDescent="0.25">
      <c r="M39" s="43" t="s">
        <v>65</v>
      </c>
      <c r="N39">
        <v>1</v>
      </c>
      <c r="P39" s="43" t="s">
        <v>65</v>
      </c>
      <c r="Q39">
        <v>3</v>
      </c>
      <c r="S39" s="43" t="s">
        <v>64</v>
      </c>
      <c r="T39">
        <v>1</v>
      </c>
      <c r="Z39">
        <v>2</v>
      </c>
      <c r="AC39">
        <v>1</v>
      </c>
      <c r="AD39">
        <v>1</v>
      </c>
      <c r="AE39">
        <v>1</v>
      </c>
      <c r="AH39">
        <v>6</v>
      </c>
    </row>
    <row r="40" spans="13:34" x14ac:dyDescent="0.25">
      <c r="M40" s="43" t="s">
        <v>8759</v>
      </c>
      <c r="N40">
        <v>1</v>
      </c>
      <c r="P40" s="43" t="s">
        <v>8759</v>
      </c>
      <c r="Q40">
        <v>2</v>
      </c>
      <c r="S40" s="43" t="s">
        <v>65</v>
      </c>
      <c r="Z40">
        <v>1</v>
      </c>
      <c r="AH40">
        <v>1</v>
      </c>
    </row>
    <row r="41" spans="13:34" x14ac:dyDescent="0.25">
      <c r="M41" s="43" t="s">
        <v>8700</v>
      </c>
      <c r="N41">
        <v>1</v>
      </c>
      <c r="P41" s="43" t="s">
        <v>8700</v>
      </c>
      <c r="Q41">
        <v>2</v>
      </c>
      <c r="S41" s="43" t="s">
        <v>8759</v>
      </c>
      <c r="W41">
        <v>1</v>
      </c>
      <c r="AH41">
        <v>1</v>
      </c>
    </row>
    <row r="42" spans="13:34" x14ac:dyDescent="0.25">
      <c r="M42" s="43" t="s">
        <v>8647</v>
      </c>
      <c r="N42">
        <v>2</v>
      </c>
      <c r="P42" s="43" t="s">
        <v>8647</v>
      </c>
      <c r="Q42">
        <v>4</v>
      </c>
      <c r="S42" s="43" t="s">
        <v>8700</v>
      </c>
      <c r="Y42">
        <v>1</v>
      </c>
      <c r="AH42">
        <v>1</v>
      </c>
    </row>
    <row r="43" spans="13:34" x14ac:dyDescent="0.25">
      <c r="M43" s="43" t="s">
        <v>22</v>
      </c>
      <c r="N43">
        <v>2</v>
      </c>
      <c r="P43" s="43" t="s">
        <v>22</v>
      </c>
      <c r="Q43">
        <v>34</v>
      </c>
      <c r="S43" s="43" t="s">
        <v>8647</v>
      </c>
      <c r="Y43">
        <v>1</v>
      </c>
      <c r="AD43">
        <v>1</v>
      </c>
      <c r="AH43">
        <v>2</v>
      </c>
    </row>
    <row r="44" spans="13:34" x14ac:dyDescent="0.25">
      <c r="M44" s="43" t="s">
        <v>8547</v>
      </c>
      <c r="N44">
        <v>1</v>
      </c>
      <c r="P44" s="43" t="s">
        <v>8547</v>
      </c>
      <c r="Q44">
        <v>1</v>
      </c>
      <c r="S44" s="43" t="s">
        <v>22</v>
      </c>
      <c r="Y44">
        <v>1</v>
      </c>
      <c r="Z44">
        <v>1</v>
      </c>
      <c r="AH44">
        <v>2</v>
      </c>
    </row>
    <row r="45" spans="13:34" x14ac:dyDescent="0.25">
      <c r="M45" s="43" t="s">
        <v>55</v>
      </c>
      <c r="N45">
        <v>3</v>
      </c>
      <c r="P45" s="43" t="s">
        <v>55</v>
      </c>
      <c r="Q45">
        <v>6</v>
      </c>
      <c r="S45" s="43" t="s">
        <v>8547</v>
      </c>
      <c r="AC45">
        <v>1</v>
      </c>
      <c r="AH45">
        <v>1</v>
      </c>
    </row>
    <row r="46" spans="13:34" x14ac:dyDescent="0.25">
      <c r="M46" s="43" t="s">
        <v>8544</v>
      </c>
      <c r="N46">
        <v>1</v>
      </c>
      <c r="P46" s="43" t="s">
        <v>8544</v>
      </c>
      <c r="Q46">
        <v>1</v>
      </c>
      <c r="S46" s="43" t="s">
        <v>55</v>
      </c>
      <c r="T46">
        <v>1</v>
      </c>
      <c r="W46">
        <v>1</v>
      </c>
      <c r="AC46">
        <v>1</v>
      </c>
      <c r="AH46">
        <v>3</v>
      </c>
    </row>
    <row r="47" spans="13:34" x14ac:dyDescent="0.25">
      <c r="M47" s="43" t="s">
        <v>67</v>
      </c>
      <c r="N47">
        <v>4</v>
      </c>
      <c r="P47" s="43" t="s">
        <v>67</v>
      </c>
      <c r="Q47">
        <v>19</v>
      </c>
      <c r="S47" s="43" t="s">
        <v>8544</v>
      </c>
      <c r="AD47">
        <v>1</v>
      </c>
      <c r="AH47">
        <v>1</v>
      </c>
    </row>
    <row r="48" spans="13:34" x14ac:dyDescent="0.25">
      <c r="M48" s="43" t="s">
        <v>8484</v>
      </c>
      <c r="N48">
        <v>1</v>
      </c>
      <c r="P48" s="43" t="s">
        <v>8484</v>
      </c>
      <c r="Q48">
        <v>1</v>
      </c>
      <c r="S48" s="43" t="s">
        <v>67</v>
      </c>
      <c r="X48">
        <v>1</v>
      </c>
      <c r="Y48">
        <v>3</v>
      </c>
      <c r="AH48">
        <v>4</v>
      </c>
    </row>
    <row r="49" spans="13:34" x14ac:dyDescent="0.25">
      <c r="M49" s="43" t="s">
        <v>8483</v>
      </c>
      <c r="N49">
        <v>1</v>
      </c>
      <c r="P49" s="43" t="s">
        <v>8483</v>
      </c>
      <c r="Q49">
        <v>1</v>
      </c>
      <c r="S49" s="43" t="s">
        <v>8484</v>
      </c>
      <c r="W49">
        <v>1</v>
      </c>
      <c r="AH49">
        <v>1</v>
      </c>
    </row>
    <row r="50" spans="13:34" x14ac:dyDescent="0.25">
      <c r="M50" s="43" t="s">
        <v>72</v>
      </c>
      <c r="N50">
        <v>2</v>
      </c>
      <c r="P50" s="43" t="s">
        <v>72</v>
      </c>
      <c r="Q50">
        <v>3</v>
      </c>
      <c r="S50" s="43" t="s">
        <v>8483</v>
      </c>
      <c r="AC50">
        <v>1</v>
      </c>
      <c r="AH50">
        <v>1</v>
      </c>
    </row>
    <row r="51" spans="13:34" x14ac:dyDescent="0.25">
      <c r="M51" s="43" t="s">
        <v>8461</v>
      </c>
      <c r="N51">
        <v>2</v>
      </c>
      <c r="P51" s="43" t="s">
        <v>8461</v>
      </c>
      <c r="Q51">
        <v>3</v>
      </c>
      <c r="S51" s="43" t="s">
        <v>72</v>
      </c>
      <c r="Y51">
        <v>2</v>
      </c>
      <c r="AH51">
        <v>2</v>
      </c>
    </row>
    <row r="52" spans="13:34" x14ac:dyDescent="0.25">
      <c r="M52" s="43" t="s">
        <v>8455</v>
      </c>
      <c r="N52">
        <v>1</v>
      </c>
      <c r="P52" s="43" t="s">
        <v>8455</v>
      </c>
      <c r="Q52">
        <v>2</v>
      </c>
      <c r="S52" s="43" t="s">
        <v>8461</v>
      </c>
      <c r="U52">
        <v>1</v>
      </c>
      <c r="W52">
        <v>1</v>
      </c>
      <c r="AH52">
        <v>2</v>
      </c>
    </row>
    <row r="53" spans="13:34" x14ac:dyDescent="0.25">
      <c r="M53" s="43" t="s">
        <v>8356</v>
      </c>
      <c r="N53">
        <v>1</v>
      </c>
      <c r="P53" s="43" t="s">
        <v>8356</v>
      </c>
      <c r="Q53">
        <v>2</v>
      </c>
      <c r="S53" s="43" t="s">
        <v>8455</v>
      </c>
      <c r="AA53">
        <v>1</v>
      </c>
      <c r="AH53">
        <v>1</v>
      </c>
    </row>
    <row r="54" spans="13:34" x14ac:dyDescent="0.25">
      <c r="M54" s="43" t="s">
        <v>58</v>
      </c>
      <c r="N54">
        <v>1</v>
      </c>
      <c r="P54" s="43" t="s">
        <v>58</v>
      </c>
      <c r="Q54">
        <v>1</v>
      </c>
      <c r="S54" s="43" t="s">
        <v>8356</v>
      </c>
      <c r="AD54">
        <v>1</v>
      </c>
      <c r="AH54">
        <v>1</v>
      </c>
    </row>
    <row r="55" spans="13:34" x14ac:dyDescent="0.25">
      <c r="M55" s="43" t="s">
        <v>32</v>
      </c>
      <c r="N55">
        <v>1</v>
      </c>
      <c r="P55" s="43" t="s">
        <v>32</v>
      </c>
      <c r="Q55">
        <v>2</v>
      </c>
      <c r="S55" s="43" t="s">
        <v>58</v>
      </c>
      <c r="T55">
        <v>1</v>
      </c>
      <c r="AH55">
        <v>1</v>
      </c>
    </row>
    <row r="56" spans="13:34" x14ac:dyDescent="0.25">
      <c r="M56" s="43" t="s">
        <v>49</v>
      </c>
      <c r="N56">
        <v>4</v>
      </c>
      <c r="P56" s="43" t="s">
        <v>49</v>
      </c>
      <c r="Q56">
        <v>10</v>
      </c>
      <c r="S56" s="43" t="s">
        <v>32</v>
      </c>
      <c r="Y56">
        <v>1</v>
      </c>
      <c r="AH56">
        <v>1</v>
      </c>
    </row>
    <row r="57" spans="13:34" x14ac:dyDescent="0.25">
      <c r="M57" s="43" t="s">
        <v>35</v>
      </c>
      <c r="N57">
        <v>1</v>
      </c>
      <c r="P57" s="43" t="s">
        <v>35</v>
      </c>
      <c r="Q57">
        <v>13</v>
      </c>
      <c r="S57" s="43" t="s">
        <v>49</v>
      </c>
      <c r="V57">
        <v>3</v>
      </c>
      <c r="Z57">
        <v>1</v>
      </c>
      <c r="AH57">
        <v>4</v>
      </c>
    </row>
    <row r="58" spans="13:34" x14ac:dyDescent="0.25">
      <c r="M58" s="43" t="s">
        <v>68</v>
      </c>
      <c r="N58">
        <v>2</v>
      </c>
      <c r="P58" s="43" t="s">
        <v>68</v>
      </c>
      <c r="Q58">
        <v>7</v>
      </c>
      <c r="S58" s="43" t="s">
        <v>35</v>
      </c>
      <c r="Z58">
        <v>1</v>
      </c>
      <c r="AH58">
        <v>1</v>
      </c>
    </row>
    <row r="59" spans="13:34" x14ac:dyDescent="0.25">
      <c r="M59" s="43" t="s">
        <v>34</v>
      </c>
      <c r="N59">
        <v>1</v>
      </c>
      <c r="P59" s="43" t="s">
        <v>34</v>
      </c>
      <c r="Q59">
        <v>2</v>
      </c>
      <c r="S59" s="43" t="s">
        <v>68</v>
      </c>
      <c r="Y59">
        <v>1</v>
      </c>
      <c r="Z59">
        <v>1</v>
      </c>
      <c r="AH59">
        <v>2</v>
      </c>
    </row>
    <row r="60" spans="13:34" x14ac:dyDescent="0.25">
      <c r="M60" s="43" t="s">
        <v>7825</v>
      </c>
      <c r="N60">
        <v>2</v>
      </c>
      <c r="P60" s="43" t="s">
        <v>7825</v>
      </c>
      <c r="Q60">
        <v>4</v>
      </c>
      <c r="S60" s="43" t="s">
        <v>34</v>
      </c>
      <c r="Z60">
        <v>1</v>
      </c>
      <c r="AH60">
        <v>1</v>
      </c>
    </row>
    <row r="61" spans="13:34" x14ac:dyDescent="0.25">
      <c r="M61" s="43" t="s">
        <v>7808</v>
      </c>
      <c r="N61">
        <v>1</v>
      </c>
      <c r="P61" s="43" t="s">
        <v>7808</v>
      </c>
      <c r="Q61">
        <v>2</v>
      </c>
      <c r="S61" s="43" t="s">
        <v>7825</v>
      </c>
      <c r="T61">
        <v>1</v>
      </c>
      <c r="W61">
        <v>1</v>
      </c>
      <c r="AH61">
        <v>2</v>
      </c>
    </row>
    <row r="62" spans="13:34" x14ac:dyDescent="0.25">
      <c r="M62" s="43" t="s">
        <v>7699</v>
      </c>
      <c r="N62">
        <v>1</v>
      </c>
      <c r="P62" s="43" t="s">
        <v>7699</v>
      </c>
      <c r="Q62">
        <v>3</v>
      </c>
      <c r="S62" s="43" t="s">
        <v>7808</v>
      </c>
      <c r="AE62">
        <v>1</v>
      </c>
      <c r="AH62">
        <v>1</v>
      </c>
    </row>
    <row r="63" spans="13:34" x14ac:dyDescent="0.25">
      <c r="M63" s="43" t="s">
        <v>7685</v>
      </c>
      <c r="N63">
        <v>3</v>
      </c>
      <c r="P63" s="43" t="s">
        <v>7685</v>
      </c>
      <c r="Q63">
        <v>8</v>
      </c>
      <c r="S63" s="43" t="s">
        <v>7699</v>
      </c>
      <c r="AB63">
        <v>1</v>
      </c>
      <c r="AH63">
        <v>1</v>
      </c>
    </row>
    <row r="64" spans="13:34" x14ac:dyDescent="0.25">
      <c r="M64" s="43" t="s">
        <v>7683</v>
      </c>
      <c r="N64">
        <v>1</v>
      </c>
      <c r="P64" s="43" t="s">
        <v>7683</v>
      </c>
      <c r="Q64">
        <v>1</v>
      </c>
      <c r="S64" s="43" t="s">
        <v>7685</v>
      </c>
      <c r="AA64">
        <v>1</v>
      </c>
      <c r="AC64">
        <v>2</v>
      </c>
      <c r="AH64">
        <v>3</v>
      </c>
    </row>
    <row r="65" spans="13:34" x14ac:dyDescent="0.25">
      <c r="M65" s="43" t="s">
        <v>7682</v>
      </c>
      <c r="N65">
        <v>8</v>
      </c>
      <c r="P65" s="43" t="s">
        <v>7682</v>
      </c>
      <c r="Q65">
        <v>12</v>
      </c>
      <c r="S65" s="43" t="s">
        <v>7683</v>
      </c>
      <c r="Y65">
        <v>1</v>
      </c>
      <c r="AH65">
        <v>1</v>
      </c>
    </row>
    <row r="66" spans="13:34" x14ac:dyDescent="0.25">
      <c r="M66" s="43" t="s">
        <v>7679</v>
      </c>
      <c r="N66">
        <v>1</v>
      </c>
      <c r="P66" s="43" t="s">
        <v>7679</v>
      </c>
      <c r="Q66">
        <v>2</v>
      </c>
      <c r="S66" s="43" t="s">
        <v>7682</v>
      </c>
      <c r="T66">
        <v>1</v>
      </c>
      <c r="Y66">
        <v>1</v>
      </c>
      <c r="AA66">
        <v>1</v>
      </c>
      <c r="AB66">
        <v>2</v>
      </c>
      <c r="AD66">
        <v>2</v>
      </c>
      <c r="AG66">
        <v>1</v>
      </c>
      <c r="AH66">
        <v>8</v>
      </c>
    </row>
    <row r="67" spans="13:34" x14ac:dyDescent="0.25">
      <c r="M67" s="43" t="s">
        <v>7662</v>
      </c>
      <c r="N67">
        <v>1</v>
      </c>
      <c r="P67" s="43" t="s">
        <v>7662</v>
      </c>
      <c r="Q67">
        <v>2</v>
      </c>
      <c r="S67" s="43" t="s">
        <v>7679</v>
      </c>
      <c r="U67">
        <v>1</v>
      </c>
      <c r="AH67">
        <v>1</v>
      </c>
    </row>
    <row r="68" spans="13:34" x14ac:dyDescent="0.25">
      <c r="M68" s="43" t="s">
        <v>7646</v>
      </c>
      <c r="N68">
        <v>1</v>
      </c>
      <c r="P68" s="43" t="s">
        <v>7646</v>
      </c>
      <c r="Q68">
        <v>2</v>
      </c>
      <c r="S68" s="43" t="s">
        <v>7662</v>
      </c>
      <c r="T68">
        <v>1</v>
      </c>
      <c r="AH68">
        <v>1</v>
      </c>
    </row>
    <row r="69" spans="13:34" x14ac:dyDescent="0.25">
      <c r="M69" s="43" t="s">
        <v>7598</v>
      </c>
      <c r="N69">
        <v>1</v>
      </c>
      <c r="P69" s="43" t="s">
        <v>7598</v>
      </c>
      <c r="Q69">
        <v>2</v>
      </c>
      <c r="S69" s="43" t="s">
        <v>7646</v>
      </c>
      <c r="V69">
        <v>1</v>
      </c>
      <c r="AH69">
        <v>1</v>
      </c>
    </row>
    <row r="70" spans="13:34" x14ac:dyDescent="0.25">
      <c r="M70" s="43" t="s">
        <v>98</v>
      </c>
      <c r="N70">
        <v>1</v>
      </c>
      <c r="P70" s="43" t="s">
        <v>98</v>
      </c>
      <c r="Q70">
        <v>15</v>
      </c>
      <c r="S70" s="43" t="s">
        <v>7598</v>
      </c>
      <c r="AC70">
        <v>1</v>
      </c>
      <c r="AH70">
        <v>1</v>
      </c>
    </row>
    <row r="71" spans="13:34" x14ac:dyDescent="0.25">
      <c r="M71" s="43" t="s">
        <v>7576</v>
      </c>
      <c r="N71">
        <v>1</v>
      </c>
      <c r="P71" s="43" t="s">
        <v>7576</v>
      </c>
      <c r="Q71">
        <v>2</v>
      </c>
      <c r="S71" s="43" t="s">
        <v>98</v>
      </c>
      <c r="AA71">
        <v>1</v>
      </c>
      <c r="AH71">
        <v>1</v>
      </c>
    </row>
    <row r="72" spans="13:34" x14ac:dyDescent="0.25">
      <c r="M72" s="43" t="s">
        <v>7572</v>
      </c>
      <c r="N72">
        <v>2</v>
      </c>
      <c r="P72" s="43" t="s">
        <v>7572</v>
      </c>
      <c r="Q72">
        <v>3</v>
      </c>
      <c r="S72" s="43" t="s">
        <v>7576</v>
      </c>
      <c r="W72">
        <v>1</v>
      </c>
      <c r="AH72">
        <v>1</v>
      </c>
    </row>
    <row r="73" spans="13:34" x14ac:dyDescent="0.25">
      <c r="M73" s="43" t="s">
        <v>7309</v>
      </c>
      <c r="N73">
        <v>1</v>
      </c>
      <c r="P73" s="43" t="s">
        <v>7309</v>
      </c>
      <c r="Q73">
        <v>2</v>
      </c>
      <c r="S73" s="43" t="s">
        <v>7572</v>
      </c>
      <c r="W73">
        <v>1</v>
      </c>
      <c r="AD73">
        <v>1</v>
      </c>
      <c r="AH73">
        <v>2</v>
      </c>
    </row>
    <row r="74" spans="13:34" x14ac:dyDescent="0.25">
      <c r="M74" s="43" t="s">
        <v>7306</v>
      </c>
      <c r="N74">
        <v>1</v>
      </c>
      <c r="P74" s="43" t="s">
        <v>7306</v>
      </c>
      <c r="Q74">
        <v>2</v>
      </c>
      <c r="S74" s="43" t="s">
        <v>7309</v>
      </c>
      <c r="AE74">
        <v>1</v>
      </c>
      <c r="AH74">
        <v>1</v>
      </c>
    </row>
    <row r="75" spans="13:34" x14ac:dyDescent="0.25">
      <c r="M75" s="43" t="s">
        <v>7299</v>
      </c>
      <c r="N75">
        <v>6</v>
      </c>
      <c r="P75" s="43" t="s">
        <v>7299</v>
      </c>
      <c r="Q75">
        <v>9</v>
      </c>
      <c r="S75" s="43" t="s">
        <v>7306</v>
      </c>
      <c r="U75">
        <v>1</v>
      </c>
      <c r="AH75">
        <v>1</v>
      </c>
    </row>
    <row r="76" spans="13:34" x14ac:dyDescent="0.25">
      <c r="M76" s="43" t="s">
        <v>7283</v>
      </c>
      <c r="N76">
        <v>1</v>
      </c>
      <c r="P76" s="43" t="s">
        <v>7283</v>
      </c>
      <c r="Q76">
        <v>1</v>
      </c>
      <c r="S76" s="43" t="s">
        <v>7299</v>
      </c>
      <c r="W76">
        <v>1</v>
      </c>
      <c r="Y76">
        <v>1</v>
      </c>
      <c r="AB76">
        <v>1</v>
      </c>
      <c r="AC76">
        <v>1</v>
      </c>
      <c r="AD76">
        <v>2</v>
      </c>
      <c r="AH76">
        <v>6</v>
      </c>
    </row>
    <row r="77" spans="13:34" x14ac:dyDescent="0.25">
      <c r="M77" s="43" t="s">
        <v>73</v>
      </c>
      <c r="N77">
        <v>2</v>
      </c>
      <c r="P77" s="43" t="s">
        <v>73</v>
      </c>
      <c r="Q77">
        <v>5</v>
      </c>
      <c r="S77" s="43" t="s">
        <v>7283</v>
      </c>
      <c r="V77">
        <v>1</v>
      </c>
      <c r="AH77">
        <v>1</v>
      </c>
    </row>
    <row r="78" spans="13:34" x14ac:dyDescent="0.25">
      <c r="M78" s="43" t="s">
        <v>7221</v>
      </c>
      <c r="N78">
        <v>1</v>
      </c>
      <c r="P78" s="43" t="s">
        <v>7221</v>
      </c>
      <c r="Q78">
        <v>2</v>
      </c>
      <c r="S78" s="43" t="s">
        <v>73</v>
      </c>
      <c r="Y78">
        <v>1</v>
      </c>
      <c r="Z78">
        <v>1</v>
      </c>
      <c r="AH78">
        <v>2</v>
      </c>
    </row>
    <row r="79" spans="13:34" x14ac:dyDescent="0.25">
      <c r="M79" s="43" t="s">
        <v>7182</v>
      </c>
      <c r="N79">
        <v>1</v>
      </c>
      <c r="P79" s="43" t="s">
        <v>7182</v>
      </c>
      <c r="Q79">
        <v>2</v>
      </c>
      <c r="S79" s="43" t="s">
        <v>7221</v>
      </c>
      <c r="T79">
        <v>1</v>
      </c>
      <c r="AH79">
        <v>1</v>
      </c>
    </row>
    <row r="80" spans="13:34" x14ac:dyDescent="0.25">
      <c r="M80" s="43" t="s">
        <v>70</v>
      </c>
      <c r="N80">
        <v>12</v>
      </c>
      <c r="P80" s="43" t="s">
        <v>70</v>
      </c>
      <c r="Q80">
        <v>34</v>
      </c>
      <c r="S80" s="43" t="s">
        <v>7182</v>
      </c>
      <c r="X80">
        <v>1</v>
      </c>
      <c r="AH80">
        <v>1</v>
      </c>
    </row>
    <row r="81" spans="13:34" x14ac:dyDescent="0.25">
      <c r="M81" s="43" t="s">
        <v>6907</v>
      </c>
      <c r="N81">
        <v>1</v>
      </c>
      <c r="P81" s="43" t="s">
        <v>6907</v>
      </c>
      <c r="Q81">
        <v>2</v>
      </c>
      <c r="S81" s="43" t="s">
        <v>70</v>
      </c>
      <c r="W81">
        <v>2</v>
      </c>
      <c r="X81">
        <v>7</v>
      </c>
      <c r="Y81">
        <v>3</v>
      </c>
      <c r="AH81">
        <v>12</v>
      </c>
    </row>
    <row r="82" spans="13:34" x14ac:dyDescent="0.25">
      <c r="M82" s="43" t="s">
        <v>74</v>
      </c>
      <c r="N82">
        <v>1</v>
      </c>
      <c r="P82" s="43" t="s">
        <v>74</v>
      </c>
      <c r="Q82">
        <v>7</v>
      </c>
      <c r="S82" s="43" t="s">
        <v>6907</v>
      </c>
      <c r="W82">
        <v>1</v>
      </c>
      <c r="AH82">
        <v>1</v>
      </c>
    </row>
    <row r="83" spans="13:34" x14ac:dyDescent="0.25">
      <c r="M83" s="43" t="s">
        <v>86</v>
      </c>
      <c r="N83">
        <v>2</v>
      </c>
      <c r="P83" s="43" t="s">
        <v>86</v>
      </c>
      <c r="Q83">
        <v>10</v>
      </c>
      <c r="S83" s="43" t="s">
        <v>74</v>
      </c>
      <c r="Z83">
        <v>1</v>
      </c>
      <c r="AH83">
        <v>1</v>
      </c>
    </row>
    <row r="84" spans="13:34" x14ac:dyDescent="0.25">
      <c r="M84" s="43" t="s">
        <v>52</v>
      </c>
      <c r="N84">
        <v>6</v>
      </c>
      <c r="P84" s="43" t="s">
        <v>52</v>
      </c>
      <c r="Q84">
        <v>147</v>
      </c>
      <c r="S84" s="43" t="s">
        <v>86</v>
      </c>
      <c r="X84">
        <v>2</v>
      </c>
      <c r="AH84">
        <v>2</v>
      </c>
    </row>
    <row r="85" spans="13:34" x14ac:dyDescent="0.25">
      <c r="M85" s="43" t="s">
        <v>69</v>
      </c>
      <c r="N85">
        <v>3</v>
      </c>
      <c r="P85" s="43" t="s">
        <v>69</v>
      </c>
      <c r="Q85">
        <v>20</v>
      </c>
      <c r="S85" s="43" t="s">
        <v>52</v>
      </c>
      <c r="T85">
        <v>1</v>
      </c>
      <c r="U85">
        <v>1</v>
      </c>
      <c r="V85">
        <v>1</v>
      </c>
      <c r="W85">
        <v>1</v>
      </c>
      <c r="X85">
        <v>1</v>
      </c>
      <c r="Y85">
        <v>1</v>
      </c>
      <c r="AH85">
        <v>6</v>
      </c>
    </row>
    <row r="86" spans="13:34" x14ac:dyDescent="0.25">
      <c r="M86" s="43" t="s">
        <v>81</v>
      </c>
      <c r="N86">
        <v>1</v>
      </c>
      <c r="P86" s="43" t="s">
        <v>81</v>
      </c>
      <c r="Q86">
        <v>8</v>
      </c>
      <c r="S86" s="43" t="s">
        <v>69</v>
      </c>
      <c r="X86">
        <v>3</v>
      </c>
      <c r="AH86">
        <v>3</v>
      </c>
    </row>
    <row r="87" spans="13:34" x14ac:dyDescent="0.25">
      <c r="M87" s="43" t="s">
        <v>6670</v>
      </c>
      <c r="N87">
        <v>3</v>
      </c>
      <c r="P87" s="43" t="s">
        <v>6670</v>
      </c>
      <c r="Q87">
        <v>68</v>
      </c>
      <c r="S87" s="43" t="s">
        <v>81</v>
      </c>
      <c r="T87">
        <v>1</v>
      </c>
      <c r="AH87">
        <v>1</v>
      </c>
    </row>
    <row r="88" spans="13:34" x14ac:dyDescent="0.25">
      <c r="M88" s="43" t="s">
        <v>12440</v>
      </c>
      <c r="N88">
        <v>1</v>
      </c>
      <c r="P88" s="43" t="s">
        <v>12440</v>
      </c>
      <c r="Q88">
        <v>10</v>
      </c>
      <c r="S88" s="43" t="s">
        <v>6670</v>
      </c>
      <c r="AC88">
        <v>1</v>
      </c>
      <c r="AD88">
        <v>1</v>
      </c>
      <c r="AE88">
        <v>1</v>
      </c>
      <c r="AH88">
        <v>3</v>
      </c>
    </row>
    <row r="89" spans="13:34" x14ac:dyDescent="0.25">
      <c r="M89" s="43" t="s">
        <v>5600</v>
      </c>
      <c r="N89">
        <v>1</v>
      </c>
      <c r="P89" s="43" t="s">
        <v>5600</v>
      </c>
      <c r="Q89">
        <v>2</v>
      </c>
      <c r="S89" s="43" t="s">
        <v>12440</v>
      </c>
      <c r="W89">
        <v>1</v>
      </c>
      <c r="AH89">
        <v>1</v>
      </c>
    </row>
    <row r="90" spans="13:34" x14ac:dyDescent="0.25">
      <c r="M90" s="43" t="s">
        <v>75</v>
      </c>
      <c r="N90">
        <v>6</v>
      </c>
      <c r="P90" s="43" t="s">
        <v>75</v>
      </c>
      <c r="Q90">
        <v>14</v>
      </c>
      <c r="S90" s="43" t="s">
        <v>5600</v>
      </c>
      <c r="AE90">
        <v>1</v>
      </c>
      <c r="AH90">
        <v>1</v>
      </c>
    </row>
    <row r="91" spans="13:34" x14ac:dyDescent="0.25">
      <c r="M91" s="43" t="s">
        <v>5598</v>
      </c>
      <c r="N91">
        <v>1</v>
      </c>
      <c r="P91" s="43" t="s">
        <v>5598</v>
      </c>
      <c r="Q91">
        <v>1</v>
      </c>
      <c r="S91" s="43" t="s">
        <v>75</v>
      </c>
      <c r="W91">
        <v>1</v>
      </c>
      <c r="X91">
        <v>1</v>
      </c>
      <c r="Y91">
        <v>3</v>
      </c>
      <c r="AB91">
        <v>1</v>
      </c>
      <c r="AH91">
        <v>6</v>
      </c>
    </row>
    <row r="92" spans="13:34" x14ac:dyDescent="0.25">
      <c r="M92" s="43" t="s">
        <v>5597</v>
      </c>
      <c r="N92">
        <v>7</v>
      </c>
      <c r="P92" s="43" t="s">
        <v>5597</v>
      </c>
      <c r="Q92">
        <v>13</v>
      </c>
      <c r="S92" s="43" t="s">
        <v>5598</v>
      </c>
      <c r="AB92">
        <v>1</v>
      </c>
      <c r="AH92">
        <v>1</v>
      </c>
    </row>
    <row r="93" spans="13:34" x14ac:dyDescent="0.25">
      <c r="M93" s="43" t="s">
        <v>5596</v>
      </c>
      <c r="N93">
        <v>1</v>
      </c>
      <c r="P93" s="43" t="s">
        <v>5596</v>
      </c>
      <c r="Q93">
        <v>1</v>
      </c>
      <c r="S93" s="43" t="s">
        <v>5597</v>
      </c>
      <c r="U93">
        <v>1</v>
      </c>
      <c r="W93">
        <v>2</v>
      </c>
      <c r="Y93">
        <v>2</v>
      </c>
      <c r="Z93">
        <v>1</v>
      </c>
      <c r="AA93">
        <v>1</v>
      </c>
      <c r="AH93">
        <v>7</v>
      </c>
    </row>
    <row r="94" spans="13:34" x14ac:dyDescent="0.25">
      <c r="M94" s="43" t="s">
        <v>88</v>
      </c>
      <c r="N94">
        <v>6</v>
      </c>
      <c r="P94" s="43" t="s">
        <v>88</v>
      </c>
      <c r="Q94">
        <v>9</v>
      </c>
      <c r="S94" s="43" t="s">
        <v>5596</v>
      </c>
      <c r="AD94">
        <v>1</v>
      </c>
      <c r="AH94">
        <v>1</v>
      </c>
    </row>
    <row r="95" spans="13:34" x14ac:dyDescent="0.25">
      <c r="M95" s="43" t="s">
        <v>71</v>
      </c>
      <c r="N95">
        <v>1</v>
      </c>
      <c r="P95" s="43" t="s">
        <v>71</v>
      </c>
      <c r="Q95">
        <v>1</v>
      </c>
      <c r="S95" s="43" t="s">
        <v>88</v>
      </c>
      <c r="T95">
        <v>4</v>
      </c>
      <c r="X95">
        <v>1</v>
      </c>
      <c r="Y95">
        <v>1</v>
      </c>
      <c r="AH95">
        <v>6</v>
      </c>
    </row>
    <row r="96" spans="13:34" x14ac:dyDescent="0.25">
      <c r="M96" s="43" t="s">
        <v>103</v>
      </c>
      <c r="N96">
        <v>1</v>
      </c>
      <c r="P96" s="43" t="s">
        <v>103</v>
      </c>
      <c r="Q96">
        <v>3</v>
      </c>
      <c r="S96" s="43" t="s">
        <v>71</v>
      </c>
      <c r="Y96">
        <v>1</v>
      </c>
      <c r="AH96">
        <v>1</v>
      </c>
    </row>
    <row r="97" spans="13:34" x14ac:dyDescent="0.25">
      <c r="M97" s="43" t="s">
        <v>101</v>
      </c>
      <c r="N97">
        <v>4</v>
      </c>
      <c r="P97" s="43" t="s">
        <v>101</v>
      </c>
      <c r="Q97">
        <v>27</v>
      </c>
      <c r="S97" s="43" t="s">
        <v>103</v>
      </c>
      <c r="V97">
        <v>1</v>
      </c>
      <c r="AH97">
        <v>1</v>
      </c>
    </row>
    <row r="98" spans="13:34" x14ac:dyDescent="0.25">
      <c r="M98" s="43" t="s">
        <v>12437</v>
      </c>
      <c r="N98">
        <v>1</v>
      </c>
      <c r="P98" s="43" t="s">
        <v>12437</v>
      </c>
      <c r="Q98">
        <v>17</v>
      </c>
      <c r="S98" s="43" t="s">
        <v>101</v>
      </c>
      <c r="X98">
        <v>1</v>
      </c>
      <c r="Z98">
        <v>1</v>
      </c>
      <c r="AA98">
        <v>1</v>
      </c>
      <c r="AB98">
        <v>1</v>
      </c>
      <c r="AH98">
        <v>4</v>
      </c>
    </row>
    <row r="99" spans="13:34" x14ac:dyDescent="0.25">
      <c r="M99" s="43" t="s">
        <v>5041</v>
      </c>
      <c r="N99">
        <v>1</v>
      </c>
      <c r="P99" s="43" t="s">
        <v>5041</v>
      </c>
      <c r="Q99">
        <v>10</v>
      </c>
      <c r="S99" s="43" t="s">
        <v>12437</v>
      </c>
      <c r="AA99">
        <v>1</v>
      </c>
      <c r="AH99">
        <v>1</v>
      </c>
    </row>
    <row r="100" spans="13:34" x14ac:dyDescent="0.25">
      <c r="M100" s="43" t="s">
        <v>59</v>
      </c>
      <c r="N100">
        <v>1</v>
      </c>
      <c r="P100" s="43" t="s">
        <v>59</v>
      </c>
      <c r="Q100">
        <v>5</v>
      </c>
      <c r="S100" s="43" t="s">
        <v>5041</v>
      </c>
      <c r="AC100">
        <v>1</v>
      </c>
      <c r="AH100">
        <v>1</v>
      </c>
    </row>
    <row r="101" spans="13:34" x14ac:dyDescent="0.25">
      <c r="M101" s="43" t="s">
        <v>79</v>
      </c>
      <c r="N101">
        <v>1</v>
      </c>
      <c r="P101" s="43" t="s">
        <v>79</v>
      </c>
      <c r="Q101">
        <v>3</v>
      </c>
      <c r="S101" s="43" t="s">
        <v>59</v>
      </c>
      <c r="T101">
        <v>1</v>
      </c>
      <c r="AH101">
        <v>1</v>
      </c>
    </row>
    <row r="102" spans="13:34" x14ac:dyDescent="0.25">
      <c r="M102" s="43" t="s">
        <v>111</v>
      </c>
      <c r="N102">
        <v>1</v>
      </c>
      <c r="P102" s="43" t="s">
        <v>111</v>
      </c>
      <c r="Q102">
        <v>5</v>
      </c>
      <c r="S102" s="43" t="s">
        <v>79</v>
      </c>
      <c r="U102">
        <v>1</v>
      </c>
      <c r="AH102">
        <v>1</v>
      </c>
    </row>
    <row r="103" spans="13:34" x14ac:dyDescent="0.25">
      <c r="M103" s="43" t="s">
        <v>4932</v>
      </c>
      <c r="N103">
        <v>11</v>
      </c>
      <c r="P103" s="43" t="s">
        <v>4932</v>
      </c>
      <c r="Q103">
        <v>118</v>
      </c>
      <c r="S103" s="43" t="s">
        <v>111</v>
      </c>
      <c r="AC103">
        <v>1</v>
      </c>
      <c r="AH103">
        <v>1</v>
      </c>
    </row>
    <row r="104" spans="13:34" x14ac:dyDescent="0.25">
      <c r="M104" s="43" t="s">
        <v>4881</v>
      </c>
      <c r="N104">
        <v>1</v>
      </c>
      <c r="P104" s="43" t="s">
        <v>4881</v>
      </c>
      <c r="Q104">
        <v>2</v>
      </c>
      <c r="S104" s="43" t="s">
        <v>4932</v>
      </c>
      <c r="AB104">
        <v>2</v>
      </c>
      <c r="AC104">
        <v>6</v>
      </c>
      <c r="AD104">
        <v>3</v>
      </c>
      <c r="AH104">
        <v>11</v>
      </c>
    </row>
    <row r="105" spans="13:34" x14ac:dyDescent="0.25">
      <c r="M105" s="43" t="s">
        <v>93</v>
      </c>
      <c r="N105">
        <v>2</v>
      </c>
      <c r="P105" s="43" t="s">
        <v>93</v>
      </c>
      <c r="Q105">
        <v>10</v>
      </c>
      <c r="S105" s="43" t="s">
        <v>4881</v>
      </c>
      <c r="T105">
        <v>1</v>
      </c>
      <c r="AH105">
        <v>1</v>
      </c>
    </row>
    <row r="106" spans="13:34" x14ac:dyDescent="0.25">
      <c r="M106" s="43" t="s">
        <v>4811</v>
      </c>
      <c r="N106">
        <v>4</v>
      </c>
      <c r="P106" s="43" t="s">
        <v>4811</v>
      </c>
      <c r="Q106">
        <v>20</v>
      </c>
      <c r="S106" s="43" t="s">
        <v>93</v>
      </c>
      <c r="T106">
        <v>1</v>
      </c>
      <c r="AF106">
        <v>1</v>
      </c>
      <c r="AH106">
        <v>2</v>
      </c>
    </row>
    <row r="107" spans="13:34" x14ac:dyDescent="0.25">
      <c r="M107" s="43" t="s">
        <v>4777</v>
      </c>
      <c r="N107">
        <v>1</v>
      </c>
      <c r="P107" s="43" t="s">
        <v>4777</v>
      </c>
      <c r="Q107">
        <v>2</v>
      </c>
      <c r="S107" s="43" t="s">
        <v>4811</v>
      </c>
      <c r="AB107">
        <v>2</v>
      </c>
      <c r="AC107">
        <v>2</v>
      </c>
      <c r="AH107">
        <v>4</v>
      </c>
    </row>
    <row r="108" spans="13:34" x14ac:dyDescent="0.25">
      <c r="M108" s="43" t="s">
        <v>4774</v>
      </c>
      <c r="N108">
        <v>1</v>
      </c>
      <c r="P108" s="43" t="s">
        <v>4774</v>
      </c>
      <c r="Q108">
        <v>2</v>
      </c>
      <c r="S108" s="43" t="s">
        <v>4777</v>
      </c>
      <c r="W108">
        <v>1</v>
      </c>
      <c r="AH108">
        <v>1</v>
      </c>
    </row>
    <row r="109" spans="13:34" x14ac:dyDescent="0.25">
      <c r="M109" s="43" t="s">
        <v>105</v>
      </c>
      <c r="N109">
        <v>1</v>
      </c>
      <c r="P109" s="43" t="s">
        <v>105</v>
      </c>
      <c r="Q109">
        <v>3</v>
      </c>
      <c r="S109" s="43" t="s">
        <v>4774</v>
      </c>
      <c r="U109">
        <v>1</v>
      </c>
      <c r="AH109">
        <v>1</v>
      </c>
    </row>
    <row r="110" spans="13:34" x14ac:dyDescent="0.25">
      <c r="M110" s="43" t="s">
        <v>106</v>
      </c>
      <c r="N110">
        <v>3</v>
      </c>
      <c r="P110" s="43" t="s">
        <v>106</v>
      </c>
      <c r="Q110">
        <v>10</v>
      </c>
      <c r="S110" s="43" t="s">
        <v>105</v>
      </c>
      <c r="V110">
        <v>1</v>
      </c>
      <c r="AH110">
        <v>1</v>
      </c>
    </row>
    <row r="111" spans="13:34" x14ac:dyDescent="0.25">
      <c r="M111" s="43" t="s">
        <v>12486</v>
      </c>
      <c r="N111">
        <v>1</v>
      </c>
      <c r="P111" s="43" t="s">
        <v>12486</v>
      </c>
      <c r="Q111">
        <v>2</v>
      </c>
      <c r="S111" s="43" t="s">
        <v>106</v>
      </c>
      <c r="X111">
        <v>1</v>
      </c>
      <c r="Z111">
        <v>1</v>
      </c>
      <c r="AB111">
        <v>1</v>
      </c>
      <c r="AH111">
        <v>3</v>
      </c>
    </row>
    <row r="112" spans="13:34" x14ac:dyDescent="0.25">
      <c r="M112" s="43" t="s">
        <v>4643</v>
      </c>
      <c r="N112">
        <v>1</v>
      </c>
      <c r="P112" s="43" t="s">
        <v>4643</v>
      </c>
      <c r="Q112">
        <v>2</v>
      </c>
      <c r="S112" s="43" t="s">
        <v>12486</v>
      </c>
      <c r="AC112">
        <v>1</v>
      </c>
      <c r="AH112">
        <v>1</v>
      </c>
    </row>
    <row r="113" spans="13:34" x14ac:dyDescent="0.25">
      <c r="M113" s="43" t="s">
        <v>2718</v>
      </c>
      <c r="N113">
        <v>1</v>
      </c>
      <c r="P113" s="43" t="s">
        <v>2718</v>
      </c>
      <c r="Q113">
        <v>2</v>
      </c>
      <c r="S113" s="43" t="s">
        <v>4643</v>
      </c>
      <c r="W113">
        <v>1</v>
      </c>
      <c r="AH113">
        <v>1</v>
      </c>
    </row>
    <row r="114" spans="13:34" x14ac:dyDescent="0.25">
      <c r="M114" s="43" t="s">
        <v>40</v>
      </c>
      <c r="N114">
        <v>2</v>
      </c>
      <c r="P114" s="43" t="s">
        <v>40</v>
      </c>
      <c r="Q114">
        <v>8</v>
      </c>
      <c r="S114" s="43" t="s">
        <v>2718</v>
      </c>
      <c r="AC114">
        <v>1</v>
      </c>
      <c r="AH114">
        <v>1</v>
      </c>
    </row>
    <row r="115" spans="13:34" x14ac:dyDescent="0.25">
      <c r="M115" s="43" t="s">
        <v>30</v>
      </c>
      <c r="N115">
        <v>2</v>
      </c>
      <c r="P115" s="43" t="s">
        <v>30</v>
      </c>
      <c r="Q115">
        <v>5</v>
      </c>
      <c r="S115" s="43" t="s">
        <v>40</v>
      </c>
      <c r="W115">
        <v>1</v>
      </c>
      <c r="X115">
        <v>1</v>
      </c>
      <c r="AH115">
        <v>2</v>
      </c>
    </row>
    <row r="116" spans="13:34" x14ac:dyDescent="0.25">
      <c r="M116" s="43" t="s">
        <v>12455</v>
      </c>
      <c r="N116">
        <v>1</v>
      </c>
      <c r="P116" s="43" t="s">
        <v>12455</v>
      </c>
      <c r="Q116">
        <v>10</v>
      </c>
      <c r="S116" s="43" t="s">
        <v>30</v>
      </c>
      <c r="Z116">
        <v>2</v>
      </c>
      <c r="AH116">
        <v>2</v>
      </c>
    </row>
    <row r="117" spans="13:34" x14ac:dyDescent="0.25">
      <c r="M117" s="43" t="s">
        <v>25668</v>
      </c>
      <c r="N117">
        <v>17</v>
      </c>
      <c r="P117" s="43" t="s">
        <v>25668</v>
      </c>
      <c r="Q117">
        <v>27</v>
      </c>
      <c r="S117" s="43" t="s">
        <v>12455</v>
      </c>
      <c r="AC117">
        <v>1</v>
      </c>
      <c r="AH117">
        <v>1</v>
      </c>
    </row>
    <row r="118" spans="13:34" x14ac:dyDescent="0.25">
      <c r="M118" s="43" t="s">
        <v>12639</v>
      </c>
      <c r="N118">
        <v>275</v>
      </c>
      <c r="P118" s="43" t="s">
        <v>12639</v>
      </c>
      <c r="Q118">
        <v>1271</v>
      </c>
      <c r="S118" s="43" t="s">
        <v>25668</v>
      </c>
    </row>
    <row r="119" spans="13:34" x14ac:dyDescent="0.25">
      <c r="S119" s="43" t="s">
        <v>12639</v>
      </c>
      <c r="T119">
        <v>27</v>
      </c>
      <c r="U119">
        <v>11</v>
      </c>
      <c r="V119">
        <v>11</v>
      </c>
      <c r="W119">
        <v>25</v>
      </c>
      <c r="X119">
        <v>31</v>
      </c>
      <c r="Y119">
        <v>36</v>
      </c>
      <c r="Z119">
        <v>23</v>
      </c>
      <c r="AA119">
        <v>16</v>
      </c>
      <c r="AB119">
        <v>14</v>
      </c>
      <c r="AC119">
        <v>25</v>
      </c>
      <c r="AD119">
        <v>24</v>
      </c>
      <c r="AE119">
        <v>13</v>
      </c>
      <c r="AF119">
        <v>1</v>
      </c>
      <c r="AG119">
        <v>1</v>
      </c>
      <c r="AH119">
        <v>258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82"/>
  <sheetViews>
    <sheetView topLeftCell="E261" zoomScale="68" zoomScaleNormal="90" workbookViewId="0">
      <selection activeCell="G36" sqref="G36"/>
    </sheetView>
  </sheetViews>
  <sheetFormatPr baseColWidth="10" defaultRowHeight="15" x14ac:dyDescent="0.25"/>
  <cols>
    <col min="1" max="1" width="5.7109375" customWidth="1"/>
    <col min="2" max="2" width="42" style="12" customWidth="1"/>
    <col min="3" max="3" width="25.28515625" style="10" customWidth="1"/>
    <col min="4" max="4" width="20.140625" style="12" customWidth="1"/>
    <col min="5" max="5" width="28" style="12" customWidth="1"/>
    <col min="6" max="6" width="24.85546875" style="15" customWidth="1"/>
    <col min="7" max="7" width="23.7109375" style="15" customWidth="1"/>
    <col min="8" max="8" width="22.42578125" style="15" customWidth="1"/>
    <col min="9" max="9" width="16.140625" style="10" customWidth="1"/>
    <col min="10" max="11" width="19.140625" style="12" customWidth="1"/>
    <col min="12" max="12" width="25" customWidth="1"/>
    <col min="13" max="13" width="99.5703125" customWidth="1"/>
  </cols>
  <sheetData>
    <row r="1" spans="1:13" x14ac:dyDescent="0.25">
      <c r="A1" s="203"/>
      <c r="B1" s="203"/>
      <c r="C1" s="203"/>
      <c r="D1" s="204" t="s">
        <v>10</v>
      </c>
      <c r="E1" s="204"/>
      <c r="F1" s="204"/>
      <c r="G1" s="204"/>
      <c r="H1" s="204"/>
      <c r="I1" s="204"/>
      <c r="J1" s="204"/>
      <c r="K1" s="204" t="s">
        <v>113</v>
      </c>
      <c r="L1" s="204"/>
      <c r="M1" s="204"/>
    </row>
    <row r="2" spans="1:13" x14ac:dyDescent="0.25">
      <c r="A2" s="203"/>
      <c r="B2" s="203"/>
      <c r="C2" s="203"/>
      <c r="D2" s="204"/>
      <c r="E2" s="204"/>
      <c r="F2" s="204"/>
      <c r="G2" s="204"/>
      <c r="H2" s="204"/>
      <c r="I2" s="204"/>
      <c r="J2" s="204"/>
      <c r="K2" s="204"/>
      <c r="L2" s="204"/>
      <c r="M2" s="204"/>
    </row>
    <row r="3" spans="1:13" x14ac:dyDescent="0.25">
      <c r="A3" s="203"/>
      <c r="B3" s="203"/>
      <c r="C3" s="203"/>
      <c r="D3" s="204" t="s">
        <v>112</v>
      </c>
      <c r="E3" s="204"/>
      <c r="F3" s="204"/>
      <c r="G3" s="204"/>
      <c r="H3" s="204"/>
      <c r="I3" s="204"/>
      <c r="J3" s="204"/>
      <c r="K3" s="204" t="s">
        <v>16</v>
      </c>
      <c r="L3" s="204"/>
      <c r="M3" s="204"/>
    </row>
    <row r="4" spans="1:13" x14ac:dyDescent="0.25">
      <c r="A4" s="203"/>
      <c r="B4" s="203"/>
      <c r="C4" s="203"/>
      <c r="D4" s="204"/>
      <c r="E4" s="204"/>
      <c r="F4" s="204"/>
      <c r="G4" s="204"/>
      <c r="H4" s="204"/>
      <c r="I4" s="204"/>
      <c r="J4" s="204"/>
      <c r="K4" s="204"/>
      <c r="L4" s="204"/>
      <c r="M4" s="204"/>
    </row>
    <row r="5" spans="1:13" x14ac:dyDescent="0.25">
      <c r="A5" s="201" t="s">
        <v>4</v>
      </c>
      <c r="B5" s="202"/>
      <c r="C5" s="202"/>
      <c r="D5" s="202"/>
      <c r="E5" s="202"/>
      <c r="F5" s="202"/>
      <c r="G5" s="202"/>
      <c r="H5" s="202"/>
      <c r="I5" s="202"/>
      <c r="J5" s="202"/>
      <c r="K5" s="202"/>
      <c r="L5" s="202"/>
      <c r="M5" s="3"/>
    </row>
    <row r="6" spans="1:13" x14ac:dyDescent="0.25">
      <c r="A6" s="201"/>
      <c r="B6" s="202"/>
      <c r="C6" s="202"/>
      <c r="D6" s="202"/>
      <c r="E6" s="202"/>
      <c r="F6" s="202"/>
      <c r="G6" s="202"/>
      <c r="H6" s="202"/>
      <c r="I6" s="202"/>
      <c r="J6" s="202"/>
      <c r="K6" s="202"/>
      <c r="L6" s="202"/>
      <c r="M6" s="1"/>
    </row>
    <row r="7" spans="1:13" s="28" customFormat="1" ht="29.25" customHeight="1" x14ac:dyDescent="0.25">
      <c r="A7" s="115" t="s">
        <v>3</v>
      </c>
      <c r="B7" s="116" t="s">
        <v>0</v>
      </c>
      <c r="C7" s="117" t="s">
        <v>1</v>
      </c>
      <c r="D7" s="117" t="s">
        <v>2</v>
      </c>
      <c r="E7" s="117" t="s">
        <v>17</v>
      </c>
      <c r="F7" s="117" t="s">
        <v>12</v>
      </c>
      <c r="G7" s="117" t="s">
        <v>84</v>
      </c>
      <c r="H7" s="117" t="s">
        <v>18</v>
      </c>
      <c r="I7" s="117" t="s">
        <v>97</v>
      </c>
      <c r="J7" s="117" t="s">
        <v>13</v>
      </c>
      <c r="K7" s="117" t="s">
        <v>14</v>
      </c>
      <c r="L7" s="117" t="s">
        <v>11</v>
      </c>
      <c r="M7" s="118" t="s">
        <v>15</v>
      </c>
    </row>
    <row r="8" spans="1:13" ht="12.75" customHeight="1" x14ac:dyDescent="0.25">
      <c r="A8" s="83">
        <v>1</v>
      </c>
      <c r="B8" s="5" t="s">
        <v>19</v>
      </c>
      <c r="C8" s="16">
        <v>72293879</v>
      </c>
      <c r="D8" s="5"/>
      <c r="E8" s="5" t="s">
        <v>20</v>
      </c>
      <c r="F8" s="9">
        <v>4</v>
      </c>
      <c r="G8" s="9" t="s">
        <v>5</v>
      </c>
      <c r="H8" s="9" t="s">
        <v>21</v>
      </c>
      <c r="I8" s="5" t="s">
        <v>6</v>
      </c>
      <c r="J8" s="17">
        <v>42548</v>
      </c>
      <c r="K8" s="18">
        <v>42551</v>
      </c>
      <c r="L8" s="6" t="s">
        <v>22</v>
      </c>
      <c r="M8" s="92" t="e">
        <f>VLOOKUP(L8,'CIE-10 PARA RIPS'!A7:B12581,3,0)</f>
        <v>#REF!</v>
      </c>
    </row>
    <row r="9" spans="1:13" ht="12.75" customHeight="1" x14ac:dyDescent="0.25">
      <c r="A9" s="83">
        <v>2</v>
      </c>
      <c r="B9" s="5" t="s">
        <v>19</v>
      </c>
      <c r="C9" s="16">
        <v>72293879</v>
      </c>
      <c r="D9" s="5"/>
      <c r="E9" s="5" t="s">
        <v>23</v>
      </c>
      <c r="F9" s="9">
        <v>30</v>
      </c>
      <c r="G9" s="9" t="s">
        <v>5</v>
      </c>
      <c r="H9" s="9" t="s">
        <v>24</v>
      </c>
      <c r="I9" s="5" t="s">
        <v>6</v>
      </c>
      <c r="J9" s="17">
        <v>42552</v>
      </c>
      <c r="K9" s="18">
        <v>42581</v>
      </c>
      <c r="L9" s="6" t="s">
        <v>22</v>
      </c>
      <c r="M9" s="92" t="e">
        <f>VLOOKUP(L9,'CIE-10 PARA RIPS'!A8:B12582,3,0)</f>
        <v>#REF!</v>
      </c>
    </row>
    <row r="10" spans="1:13" ht="12.75" customHeight="1" x14ac:dyDescent="0.25">
      <c r="A10" s="83">
        <v>3</v>
      </c>
      <c r="B10" s="5" t="s">
        <v>25</v>
      </c>
      <c r="C10" s="16">
        <v>32649558</v>
      </c>
      <c r="D10" s="5"/>
      <c r="E10" s="5" t="s">
        <v>26</v>
      </c>
      <c r="F10" s="9">
        <v>17</v>
      </c>
      <c r="G10" s="9" t="s">
        <v>5</v>
      </c>
      <c r="H10" s="9" t="s">
        <v>24</v>
      </c>
      <c r="I10" s="5" t="s">
        <v>6</v>
      </c>
      <c r="J10" s="17">
        <v>42597</v>
      </c>
      <c r="K10" s="18">
        <v>42613</v>
      </c>
      <c r="L10" s="8" t="s">
        <v>27</v>
      </c>
      <c r="M10" s="92" t="e">
        <f>VLOOKUP(L10,'CIE-10 PARA RIPS'!A9:B12583,3,0)</f>
        <v>#REF!</v>
      </c>
    </row>
    <row r="11" spans="1:13" s="2" customFormat="1" ht="12.75" customHeight="1" x14ac:dyDescent="0.25">
      <c r="A11" s="83">
        <v>4</v>
      </c>
      <c r="B11" s="5" t="s">
        <v>25</v>
      </c>
      <c r="C11" s="16">
        <v>32649558</v>
      </c>
      <c r="D11" s="11"/>
      <c r="E11" s="11" t="s">
        <v>26</v>
      </c>
      <c r="F11" s="13">
        <v>13</v>
      </c>
      <c r="G11" s="9" t="s">
        <v>5</v>
      </c>
      <c r="H11" s="9" t="s">
        <v>24</v>
      </c>
      <c r="I11" s="5" t="s">
        <v>6</v>
      </c>
      <c r="J11" s="19">
        <v>42614</v>
      </c>
      <c r="K11" s="19">
        <v>42626</v>
      </c>
      <c r="L11" s="8" t="s">
        <v>27</v>
      </c>
      <c r="M11" s="92" t="e">
        <f>VLOOKUP(L11,'CIE-10 PARA RIPS'!A10:B12584,3,0)</f>
        <v>#REF!</v>
      </c>
    </row>
    <row r="12" spans="1:13" ht="12.75" customHeight="1" x14ac:dyDescent="0.25">
      <c r="A12" s="83">
        <v>5</v>
      </c>
      <c r="B12" s="5" t="s">
        <v>25</v>
      </c>
      <c r="C12" s="16">
        <v>32649558</v>
      </c>
      <c r="D12" s="5"/>
      <c r="E12" s="5" t="s">
        <v>23</v>
      </c>
      <c r="F12" s="9">
        <v>16</v>
      </c>
      <c r="G12" s="9" t="s">
        <v>5</v>
      </c>
      <c r="H12" s="9" t="s">
        <v>24</v>
      </c>
      <c r="I12" s="5" t="s">
        <v>6</v>
      </c>
      <c r="J12" s="17">
        <v>42567</v>
      </c>
      <c r="K12" s="18">
        <v>42582</v>
      </c>
      <c r="L12" s="4" t="s">
        <v>28</v>
      </c>
      <c r="M12" s="92" t="e">
        <f>VLOOKUP(L12,'CIE-10 PARA RIPS'!A11:B12585,3,0)</f>
        <v>#REF!</v>
      </c>
    </row>
    <row r="13" spans="1:13" s="2" customFormat="1" ht="12.75" customHeight="1" x14ac:dyDescent="0.25">
      <c r="A13" s="83">
        <v>6</v>
      </c>
      <c r="B13" s="5" t="s">
        <v>25</v>
      </c>
      <c r="C13" s="16">
        <v>32649558</v>
      </c>
      <c r="D13" s="11"/>
      <c r="E13" s="11" t="s">
        <v>26</v>
      </c>
      <c r="F13" s="13">
        <v>14</v>
      </c>
      <c r="G13" s="9" t="s">
        <v>5</v>
      </c>
      <c r="H13" s="9" t="s">
        <v>24</v>
      </c>
      <c r="I13" s="5" t="s">
        <v>6</v>
      </c>
      <c r="J13" s="19">
        <v>42583</v>
      </c>
      <c r="K13" s="19">
        <v>42596</v>
      </c>
      <c r="L13" s="4" t="s">
        <v>28</v>
      </c>
      <c r="M13" s="92" t="e">
        <f>VLOOKUP(L13,'CIE-10 PARA RIPS'!A12:B12586,3,0)</f>
        <v>#REF!</v>
      </c>
    </row>
    <row r="14" spans="1:13" s="2" customFormat="1" ht="12.75" customHeight="1" x14ac:dyDescent="0.25">
      <c r="A14" s="83">
        <v>7</v>
      </c>
      <c r="B14" s="5" t="s">
        <v>25</v>
      </c>
      <c r="C14" s="16">
        <v>32649558</v>
      </c>
      <c r="D14" s="16"/>
      <c r="E14" s="16" t="s">
        <v>20</v>
      </c>
      <c r="F14" s="9">
        <v>15</v>
      </c>
      <c r="G14" s="9" t="s">
        <v>5</v>
      </c>
      <c r="H14" s="9" t="s">
        <v>24</v>
      </c>
      <c r="I14" s="5" t="s">
        <v>6</v>
      </c>
      <c r="J14" s="19">
        <v>42537</v>
      </c>
      <c r="K14" s="18">
        <v>42551</v>
      </c>
      <c r="L14" s="4" t="s">
        <v>28</v>
      </c>
      <c r="M14" s="92" t="e">
        <f>VLOOKUP(L14,'CIE-10 PARA RIPS'!A13:B12587,3,0)</f>
        <v>#REF!</v>
      </c>
    </row>
    <row r="15" spans="1:13" s="2" customFormat="1" ht="12.75" customHeight="1" x14ac:dyDescent="0.25">
      <c r="A15" s="83">
        <v>8</v>
      </c>
      <c r="B15" s="5" t="s">
        <v>25</v>
      </c>
      <c r="C15" s="16">
        <v>32649558</v>
      </c>
      <c r="D15" s="11"/>
      <c r="E15" s="11" t="s">
        <v>23</v>
      </c>
      <c r="F15" s="13">
        <v>15</v>
      </c>
      <c r="G15" s="9" t="s">
        <v>5</v>
      </c>
      <c r="H15" s="9" t="s">
        <v>24</v>
      </c>
      <c r="I15" s="5" t="s">
        <v>6</v>
      </c>
      <c r="J15" s="19">
        <v>42552</v>
      </c>
      <c r="K15" s="18">
        <v>42566</v>
      </c>
      <c r="L15" s="4" t="s">
        <v>28</v>
      </c>
      <c r="M15" s="92" t="e">
        <f>VLOOKUP(L15,'CIE-10 PARA RIPS'!A14:B12588,3,0)</f>
        <v>#REF!</v>
      </c>
    </row>
    <row r="16" spans="1:13" s="2" customFormat="1" ht="12.75" customHeight="1" x14ac:dyDescent="0.25">
      <c r="A16" s="83">
        <v>9</v>
      </c>
      <c r="B16" s="5" t="s">
        <v>29</v>
      </c>
      <c r="C16" s="16">
        <v>55233742</v>
      </c>
      <c r="D16" s="5"/>
      <c r="E16" s="11" t="s">
        <v>23</v>
      </c>
      <c r="F16" s="13">
        <v>3</v>
      </c>
      <c r="G16" s="9" t="s">
        <v>5</v>
      </c>
      <c r="H16" s="9" t="s">
        <v>24</v>
      </c>
      <c r="I16" s="5" t="s">
        <v>6</v>
      </c>
      <c r="J16" s="19">
        <v>42576</v>
      </c>
      <c r="K16" s="18">
        <v>42578</v>
      </c>
      <c r="L16" s="4" t="s">
        <v>30</v>
      </c>
      <c r="M16" s="92" t="e">
        <f>VLOOKUP(L16,'CIE-10 PARA RIPS'!A15:B12589,3,0)</f>
        <v>#REF!</v>
      </c>
    </row>
    <row r="17" spans="1:13" s="2" customFormat="1" ht="12.75" customHeight="1" x14ac:dyDescent="0.25">
      <c r="A17" s="83">
        <v>10</v>
      </c>
      <c r="B17" s="5" t="s">
        <v>29</v>
      </c>
      <c r="C17" s="16">
        <v>55233742</v>
      </c>
      <c r="D17" s="5"/>
      <c r="E17" s="11" t="s">
        <v>23</v>
      </c>
      <c r="F17" s="9">
        <v>2</v>
      </c>
      <c r="G17" s="9" t="s">
        <v>5</v>
      </c>
      <c r="H17" s="9" t="s">
        <v>24</v>
      </c>
      <c r="I17" s="5" t="s">
        <v>6</v>
      </c>
      <c r="J17" s="19">
        <v>42573</v>
      </c>
      <c r="K17" s="18">
        <v>42574</v>
      </c>
      <c r="L17" s="4" t="s">
        <v>30</v>
      </c>
      <c r="M17" s="92" t="e">
        <f>VLOOKUP(L17,'CIE-10 PARA RIPS'!A16:B12590,3,0)</f>
        <v>#REF!</v>
      </c>
    </row>
    <row r="18" spans="1:13" ht="12.75" customHeight="1" x14ac:dyDescent="0.25">
      <c r="A18" s="83">
        <v>11</v>
      </c>
      <c r="B18" s="5" t="s">
        <v>31</v>
      </c>
      <c r="C18" s="16">
        <v>92125996</v>
      </c>
      <c r="D18" s="16"/>
      <c r="E18" s="16" t="s">
        <v>20</v>
      </c>
      <c r="F18" s="9">
        <v>2</v>
      </c>
      <c r="G18" s="9" t="s">
        <v>5</v>
      </c>
      <c r="H18" s="9" t="s">
        <v>21</v>
      </c>
      <c r="I18" s="5" t="s">
        <v>6</v>
      </c>
      <c r="J18" s="19">
        <v>42549</v>
      </c>
      <c r="K18" s="18">
        <v>42550</v>
      </c>
      <c r="L18" s="20" t="s">
        <v>32</v>
      </c>
      <c r="M18" s="92" t="e">
        <f>VLOOKUP(L18,'CIE-10 PARA RIPS'!A17:B12591,3,0)</f>
        <v>#REF!</v>
      </c>
    </row>
    <row r="19" spans="1:13" ht="12.75" customHeight="1" x14ac:dyDescent="0.25">
      <c r="A19" s="83">
        <v>12</v>
      </c>
      <c r="B19" s="5" t="s">
        <v>31</v>
      </c>
      <c r="C19" s="16">
        <v>92125996</v>
      </c>
      <c r="D19" s="21"/>
      <c r="E19" s="21" t="s">
        <v>20</v>
      </c>
      <c r="F19" s="9">
        <v>1</v>
      </c>
      <c r="G19" s="9" t="s">
        <v>5</v>
      </c>
      <c r="H19" s="9" t="s">
        <v>24</v>
      </c>
      <c r="I19" s="5" t="s">
        <v>6</v>
      </c>
      <c r="J19" s="17">
        <v>42551</v>
      </c>
      <c r="K19" s="18">
        <v>42551</v>
      </c>
      <c r="L19" s="8" t="s">
        <v>33</v>
      </c>
      <c r="M19" s="92" t="e">
        <f>VLOOKUP(L19,'CIE-10 PARA RIPS'!A18:B12592,3,0)</f>
        <v>#REF!</v>
      </c>
    </row>
    <row r="20" spans="1:13" ht="12.75" customHeight="1" x14ac:dyDescent="0.25">
      <c r="A20" s="83">
        <v>13</v>
      </c>
      <c r="B20" s="5" t="s">
        <v>31</v>
      </c>
      <c r="C20" s="16">
        <v>92125996</v>
      </c>
      <c r="D20" s="5"/>
      <c r="E20" s="5" t="s">
        <v>23</v>
      </c>
      <c r="F20" s="9">
        <v>4</v>
      </c>
      <c r="G20" s="9" t="s">
        <v>5</v>
      </c>
      <c r="H20" s="9" t="s">
        <v>24</v>
      </c>
      <c r="I20" s="5" t="s">
        <v>6</v>
      </c>
      <c r="J20" s="17">
        <v>42552</v>
      </c>
      <c r="K20" s="18">
        <v>42555</v>
      </c>
      <c r="L20" s="8" t="s">
        <v>33</v>
      </c>
      <c r="M20" s="92" t="e">
        <f>VLOOKUP(L20,'CIE-10 PARA RIPS'!A19:B12593,3,0)</f>
        <v>#REF!</v>
      </c>
    </row>
    <row r="21" spans="1:13" ht="12.75" customHeight="1" x14ac:dyDescent="0.25">
      <c r="A21" s="83">
        <v>14</v>
      </c>
      <c r="B21" s="5" t="s">
        <v>31</v>
      </c>
      <c r="C21" s="16">
        <v>92125996</v>
      </c>
      <c r="D21" s="5"/>
      <c r="E21" s="5" t="s">
        <v>23</v>
      </c>
      <c r="F21" s="9">
        <v>2</v>
      </c>
      <c r="G21" s="9" t="s">
        <v>5</v>
      </c>
      <c r="H21" s="17" t="s">
        <v>24</v>
      </c>
      <c r="I21" s="5" t="s">
        <v>6</v>
      </c>
      <c r="J21" s="17">
        <v>42556</v>
      </c>
      <c r="K21" s="18">
        <v>42557</v>
      </c>
      <c r="L21" s="8" t="s">
        <v>34</v>
      </c>
      <c r="M21" s="92" t="e">
        <f>VLOOKUP(L21,'CIE-10 PARA RIPS'!A20:B12594,3,0)</f>
        <v>#REF!</v>
      </c>
    </row>
    <row r="22" spans="1:13" ht="12.75" customHeight="1" x14ac:dyDescent="0.25">
      <c r="A22" s="83">
        <v>15</v>
      </c>
      <c r="B22" s="5" t="s">
        <v>31</v>
      </c>
      <c r="C22" s="16">
        <v>92125996</v>
      </c>
      <c r="D22" s="5"/>
      <c r="E22" s="5" t="s">
        <v>23</v>
      </c>
      <c r="F22" s="9">
        <v>13</v>
      </c>
      <c r="G22" s="9" t="s">
        <v>5</v>
      </c>
      <c r="H22" s="9" t="s">
        <v>24</v>
      </c>
      <c r="I22" s="5" t="s">
        <v>6</v>
      </c>
      <c r="J22" s="17">
        <v>42558</v>
      </c>
      <c r="K22" s="18">
        <v>42564</v>
      </c>
      <c r="L22" s="8" t="s">
        <v>35</v>
      </c>
      <c r="M22" s="92" t="e">
        <f>VLOOKUP(L22,'CIE-10 PARA RIPS'!A21:B12595,3,0)</f>
        <v>#REF!</v>
      </c>
    </row>
    <row r="23" spans="1:13" ht="12.75" customHeight="1" x14ac:dyDescent="0.25">
      <c r="A23" s="83">
        <v>16</v>
      </c>
      <c r="B23" s="5" t="s">
        <v>25</v>
      </c>
      <c r="C23" s="16">
        <v>32649558</v>
      </c>
      <c r="D23" s="5"/>
      <c r="E23" s="5" t="s">
        <v>36</v>
      </c>
      <c r="F23" s="9">
        <v>15</v>
      </c>
      <c r="G23" s="9" t="s">
        <v>5</v>
      </c>
      <c r="H23" s="9" t="s">
        <v>24</v>
      </c>
      <c r="I23" s="5" t="s">
        <v>6</v>
      </c>
      <c r="J23" s="17">
        <v>42507</v>
      </c>
      <c r="K23" s="18">
        <v>42521</v>
      </c>
      <c r="L23" s="8" t="s">
        <v>28</v>
      </c>
      <c r="M23" s="92" t="e">
        <f>VLOOKUP(L23,'CIE-10 PARA RIPS'!A22:B12596,3,0)</f>
        <v>#REF!</v>
      </c>
    </row>
    <row r="24" spans="1:13" ht="12.75" customHeight="1" x14ac:dyDescent="0.25">
      <c r="A24" s="83">
        <v>17</v>
      </c>
      <c r="B24" s="5" t="s">
        <v>25</v>
      </c>
      <c r="C24" s="16">
        <v>32649558</v>
      </c>
      <c r="D24" s="5"/>
      <c r="E24" s="5" t="s">
        <v>20</v>
      </c>
      <c r="F24" s="9">
        <v>15</v>
      </c>
      <c r="G24" s="9" t="s">
        <v>5</v>
      </c>
      <c r="H24" s="9" t="s">
        <v>24</v>
      </c>
      <c r="I24" s="5" t="s">
        <v>6</v>
      </c>
      <c r="J24" s="17">
        <v>42522</v>
      </c>
      <c r="K24" s="18">
        <v>42536</v>
      </c>
      <c r="L24" s="8" t="s">
        <v>28</v>
      </c>
      <c r="M24" s="92" t="e">
        <f>VLOOKUP(L24,'CIE-10 PARA RIPS'!A23:B12597,3,0)</f>
        <v>#REF!</v>
      </c>
    </row>
    <row r="25" spans="1:13" ht="12.75" customHeight="1" x14ac:dyDescent="0.25">
      <c r="A25" s="83">
        <v>18</v>
      </c>
      <c r="B25" s="5" t="s">
        <v>25</v>
      </c>
      <c r="C25" s="16">
        <v>32649558</v>
      </c>
      <c r="D25" s="5"/>
      <c r="E25" s="5" t="s">
        <v>37</v>
      </c>
      <c r="F25" s="9">
        <v>14</v>
      </c>
      <c r="G25" s="9" t="s">
        <v>5</v>
      </c>
      <c r="H25" s="9" t="s">
        <v>24</v>
      </c>
      <c r="I25" s="5" t="s">
        <v>6</v>
      </c>
      <c r="J25" s="17">
        <v>42477</v>
      </c>
      <c r="K25" s="18">
        <v>42490</v>
      </c>
      <c r="L25" s="8" t="s">
        <v>28</v>
      </c>
      <c r="M25" s="92" t="e">
        <f>VLOOKUP(L25,'CIE-10 PARA RIPS'!A24:B12598,3,0)</f>
        <v>#REF!</v>
      </c>
    </row>
    <row r="26" spans="1:13" ht="12.75" customHeight="1" x14ac:dyDescent="0.25">
      <c r="A26" s="83">
        <v>19</v>
      </c>
      <c r="B26" s="5" t="s">
        <v>25</v>
      </c>
      <c r="C26" s="16">
        <v>32649558</v>
      </c>
      <c r="D26" s="5"/>
      <c r="E26" s="5" t="s">
        <v>36</v>
      </c>
      <c r="F26" s="9">
        <v>16</v>
      </c>
      <c r="G26" s="9" t="s">
        <v>5</v>
      </c>
      <c r="H26" s="9" t="s">
        <v>24</v>
      </c>
      <c r="I26" s="5" t="s">
        <v>6</v>
      </c>
      <c r="J26" s="17">
        <v>42705</v>
      </c>
      <c r="K26" s="18">
        <v>42506</v>
      </c>
      <c r="L26" s="8" t="s">
        <v>28</v>
      </c>
      <c r="M26" s="92" t="e">
        <f>VLOOKUP(L26,'CIE-10 PARA RIPS'!A25:B12599,3,0)</f>
        <v>#REF!</v>
      </c>
    </row>
    <row r="27" spans="1:13" ht="12.75" customHeight="1" x14ac:dyDescent="0.25">
      <c r="A27" s="83">
        <v>20</v>
      </c>
      <c r="B27" s="5" t="s">
        <v>38</v>
      </c>
      <c r="C27" s="16">
        <v>1043604639</v>
      </c>
      <c r="D27" s="5"/>
      <c r="E27" s="5" t="s">
        <v>37</v>
      </c>
      <c r="F27" s="9">
        <v>2</v>
      </c>
      <c r="G27" s="9" t="s">
        <v>5</v>
      </c>
      <c r="H27" s="9" t="s">
        <v>21</v>
      </c>
      <c r="I27" s="5" t="s">
        <v>6</v>
      </c>
      <c r="J27" s="17" t="s">
        <v>39</v>
      </c>
      <c r="K27" s="18">
        <v>42490</v>
      </c>
      <c r="L27" s="8" t="s">
        <v>40</v>
      </c>
      <c r="M27" s="92" t="e">
        <f>VLOOKUP(L27,'CIE-10 PARA RIPS'!A26:B12600,3,0)</f>
        <v>#REF!</v>
      </c>
    </row>
    <row r="28" spans="1:13" ht="12.75" customHeight="1" x14ac:dyDescent="0.25">
      <c r="A28" s="83">
        <v>21</v>
      </c>
      <c r="B28" s="5" t="s">
        <v>38</v>
      </c>
      <c r="C28" s="16">
        <v>1043604639</v>
      </c>
      <c r="D28" s="5"/>
      <c r="E28" s="5" t="s">
        <v>36</v>
      </c>
      <c r="F28" s="9">
        <v>6</v>
      </c>
      <c r="G28" s="9" t="s">
        <v>5</v>
      </c>
      <c r="H28" s="9" t="s">
        <v>21</v>
      </c>
      <c r="I28" s="5" t="s">
        <v>6</v>
      </c>
      <c r="J28" s="17">
        <v>42491</v>
      </c>
      <c r="K28" s="18">
        <v>42496</v>
      </c>
      <c r="L28" s="8" t="s">
        <v>40</v>
      </c>
      <c r="M28" s="92" t="e">
        <f>VLOOKUP(L28,'CIE-10 PARA RIPS'!A27:B12601,3,0)</f>
        <v>#REF!</v>
      </c>
    </row>
    <row r="29" spans="1:13" ht="12.75" customHeight="1" x14ac:dyDescent="0.25">
      <c r="A29" s="83">
        <v>22</v>
      </c>
      <c r="B29" s="5" t="s">
        <v>41</v>
      </c>
      <c r="C29" s="16">
        <v>3742225</v>
      </c>
      <c r="D29" s="5"/>
      <c r="E29" s="5" t="s">
        <v>20</v>
      </c>
      <c r="F29" s="9">
        <v>3</v>
      </c>
      <c r="G29" s="9" t="s">
        <v>5</v>
      </c>
      <c r="H29" s="9" t="s">
        <v>24</v>
      </c>
      <c r="I29" s="5" t="s">
        <v>6</v>
      </c>
      <c r="J29" s="17">
        <v>42523</v>
      </c>
      <c r="K29" s="18">
        <v>42525</v>
      </c>
      <c r="L29" s="8" t="s">
        <v>42</v>
      </c>
      <c r="M29" s="92" t="e">
        <f>VLOOKUP(L29,'CIE-10 PARA RIPS'!A28:B12602,3,0)</f>
        <v>#REF!</v>
      </c>
    </row>
    <row r="30" spans="1:13" ht="12.75" customHeight="1" x14ac:dyDescent="0.25">
      <c r="A30" s="83">
        <v>23</v>
      </c>
      <c r="B30" s="5" t="s">
        <v>31</v>
      </c>
      <c r="C30" s="16">
        <v>92125996</v>
      </c>
      <c r="D30" s="5"/>
      <c r="E30" s="5" t="s">
        <v>45</v>
      </c>
      <c r="F30" s="9">
        <v>16</v>
      </c>
      <c r="G30" s="9" t="s">
        <v>5</v>
      </c>
      <c r="H30" s="9" t="s">
        <v>24</v>
      </c>
      <c r="I30" s="5" t="s">
        <v>6</v>
      </c>
      <c r="J30" s="17">
        <v>42370</v>
      </c>
      <c r="K30" s="18">
        <v>42385</v>
      </c>
      <c r="L30" s="8" t="s">
        <v>44</v>
      </c>
      <c r="M30" s="92" t="e">
        <f>VLOOKUP(L30,'CIE-10 PARA RIPS'!A29:B12603,3,0)</f>
        <v>#REF!</v>
      </c>
    </row>
    <row r="31" spans="1:13" ht="12.75" customHeight="1" x14ac:dyDescent="0.25">
      <c r="A31" s="83">
        <v>24</v>
      </c>
      <c r="B31" s="5" t="s">
        <v>31</v>
      </c>
      <c r="C31" s="16">
        <v>92125996</v>
      </c>
      <c r="D31" s="5"/>
      <c r="E31" s="5" t="s">
        <v>45</v>
      </c>
      <c r="F31" s="9">
        <v>15</v>
      </c>
      <c r="G31" s="9" t="s">
        <v>5</v>
      </c>
      <c r="H31" s="9" t="s">
        <v>24</v>
      </c>
      <c r="I31" s="5" t="s">
        <v>6</v>
      </c>
      <c r="J31" s="17">
        <v>42386</v>
      </c>
      <c r="K31" s="18">
        <v>42400</v>
      </c>
      <c r="L31" s="8" t="s">
        <v>44</v>
      </c>
      <c r="M31" s="92" t="e">
        <f>VLOOKUP(L31,'CIE-10 PARA RIPS'!A30:B12604,3,0)</f>
        <v>#REF!</v>
      </c>
    </row>
    <row r="32" spans="1:13" ht="12.75" customHeight="1" x14ac:dyDescent="0.25">
      <c r="A32" s="83">
        <v>25</v>
      </c>
      <c r="B32" s="5" t="s">
        <v>31</v>
      </c>
      <c r="C32" s="16">
        <v>92125996</v>
      </c>
      <c r="D32" s="5"/>
      <c r="E32" s="5" t="s">
        <v>37</v>
      </c>
      <c r="F32" s="9">
        <v>10</v>
      </c>
      <c r="G32" s="9" t="s">
        <v>5</v>
      </c>
      <c r="H32" s="9" t="s">
        <v>21</v>
      </c>
      <c r="I32" s="5" t="s">
        <v>6</v>
      </c>
      <c r="J32" s="17">
        <v>42481</v>
      </c>
      <c r="K32" s="18">
        <v>42490</v>
      </c>
      <c r="L32" s="8" t="s">
        <v>44</v>
      </c>
      <c r="M32" s="92" t="e">
        <f>VLOOKUP(L32,'CIE-10 PARA RIPS'!A31:B12605,3,0)</f>
        <v>#REF!</v>
      </c>
    </row>
    <row r="33" spans="1:13" ht="12.75" customHeight="1" x14ac:dyDescent="0.25">
      <c r="A33" s="83">
        <v>26</v>
      </c>
      <c r="B33" s="5" t="s">
        <v>31</v>
      </c>
      <c r="C33" s="16">
        <v>92125996</v>
      </c>
      <c r="D33" s="5"/>
      <c r="E33" s="5" t="s">
        <v>36</v>
      </c>
      <c r="F33" s="9">
        <v>5</v>
      </c>
      <c r="G33" s="9" t="s">
        <v>5</v>
      </c>
      <c r="H33" s="9" t="s">
        <v>21</v>
      </c>
      <c r="I33" s="5" t="s">
        <v>6</v>
      </c>
      <c r="J33" s="17">
        <v>42491</v>
      </c>
      <c r="K33" s="18">
        <v>42495</v>
      </c>
      <c r="L33" s="8" t="s">
        <v>44</v>
      </c>
      <c r="M33" s="92" t="e">
        <f>VLOOKUP(L33,'CIE-10 PARA RIPS'!A32:B12606,3,0)</f>
        <v>#REF!</v>
      </c>
    </row>
    <row r="34" spans="1:13" ht="12.75" customHeight="1" x14ac:dyDescent="0.25">
      <c r="A34" s="83">
        <v>27</v>
      </c>
      <c r="B34" s="5" t="s">
        <v>41</v>
      </c>
      <c r="C34" s="16">
        <v>3742225</v>
      </c>
      <c r="D34" s="5"/>
      <c r="E34" s="5" t="s">
        <v>36</v>
      </c>
      <c r="F34" s="9">
        <v>3</v>
      </c>
      <c r="G34" s="9" t="s">
        <v>5</v>
      </c>
      <c r="H34" s="9" t="s">
        <v>21</v>
      </c>
      <c r="I34" s="5" t="s">
        <v>6</v>
      </c>
      <c r="J34" s="17">
        <v>42497</v>
      </c>
      <c r="K34" s="18">
        <v>42499</v>
      </c>
      <c r="L34" s="8" t="s">
        <v>46</v>
      </c>
      <c r="M34" s="92" t="e">
        <f>VLOOKUP(L34,'CIE-10 PARA RIPS'!A33:B12607,3,0)</f>
        <v>#REF!</v>
      </c>
    </row>
    <row r="35" spans="1:13" ht="12.75" customHeight="1" x14ac:dyDescent="0.25">
      <c r="A35" s="83">
        <v>28</v>
      </c>
      <c r="B35" s="5" t="s">
        <v>47</v>
      </c>
      <c r="C35" s="16">
        <v>72209553</v>
      </c>
      <c r="D35" s="5"/>
      <c r="E35" s="5" t="s">
        <v>48</v>
      </c>
      <c r="F35" s="9">
        <v>2</v>
      </c>
      <c r="G35" s="9" t="s">
        <v>5</v>
      </c>
      <c r="H35" s="9" t="s">
        <v>24</v>
      </c>
      <c r="I35" s="5" t="s">
        <v>6</v>
      </c>
      <c r="J35" s="17">
        <v>42447</v>
      </c>
      <c r="K35" s="18">
        <v>42448</v>
      </c>
      <c r="L35" s="8" t="s">
        <v>49</v>
      </c>
      <c r="M35" s="92" t="e">
        <f>VLOOKUP(L35,'CIE-10 PARA RIPS'!A34:B12608,3,0)</f>
        <v>#REF!</v>
      </c>
    </row>
    <row r="36" spans="1:13" s="2" customFormat="1" ht="12.75" customHeight="1" x14ac:dyDescent="0.25">
      <c r="A36" s="83">
        <v>29</v>
      </c>
      <c r="B36" s="5" t="s">
        <v>47</v>
      </c>
      <c r="C36" s="16">
        <v>72209553</v>
      </c>
      <c r="D36" s="5"/>
      <c r="E36" s="5" t="s">
        <v>48</v>
      </c>
      <c r="F36" s="9">
        <v>3</v>
      </c>
      <c r="G36" s="9" t="s">
        <v>5</v>
      </c>
      <c r="H36" s="9" t="s">
        <v>24</v>
      </c>
      <c r="I36" s="5" t="s">
        <v>6</v>
      </c>
      <c r="J36" s="17">
        <v>42444</v>
      </c>
      <c r="K36" s="18">
        <v>42444</v>
      </c>
      <c r="L36" s="8" t="s">
        <v>49</v>
      </c>
      <c r="M36" s="92" t="e">
        <f>VLOOKUP(L36,'CIE-10 PARA RIPS'!A35:B12609,3,0)</f>
        <v>#REF!</v>
      </c>
    </row>
    <row r="37" spans="1:13" s="2" customFormat="1" ht="12.75" customHeight="1" x14ac:dyDescent="0.25">
      <c r="A37" s="83">
        <v>30</v>
      </c>
      <c r="B37" s="5" t="s">
        <v>25</v>
      </c>
      <c r="C37" s="16">
        <v>32649558</v>
      </c>
      <c r="D37" s="5"/>
      <c r="E37" s="5" t="s">
        <v>48</v>
      </c>
      <c r="F37" s="9">
        <v>14</v>
      </c>
      <c r="G37" s="9" t="s">
        <v>5</v>
      </c>
      <c r="H37" s="9" t="s">
        <v>24</v>
      </c>
      <c r="I37" s="5" t="s">
        <v>6</v>
      </c>
      <c r="J37" s="17">
        <v>42447</v>
      </c>
      <c r="K37" s="18">
        <v>42460</v>
      </c>
      <c r="L37" s="4" t="s">
        <v>28</v>
      </c>
      <c r="M37" s="92" t="e">
        <f>VLOOKUP(L37,'CIE-10 PARA RIPS'!A36:B12610,3,0)</f>
        <v>#REF!</v>
      </c>
    </row>
    <row r="38" spans="1:13" s="2" customFormat="1" ht="12.75" customHeight="1" x14ac:dyDescent="0.25">
      <c r="A38" s="83">
        <v>31</v>
      </c>
      <c r="B38" s="5" t="s">
        <v>25</v>
      </c>
      <c r="C38" s="16">
        <v>32649558</v>
      </c>
      <c r="D38" s="5"/>
      <c r="E38" s="5" t="s">
        <v>37</v>
      </c>
      <c r="F38" s="9">
        <v>16</v>
      </c>
      <c r="G38" s="9" t="s">
        <v>5</v>
      </c>
      <c r="H38" s="9" t="s">
        <v>24</v>
      </c>
      <c r="I38" s="5" t="s">
        <v>6</v>
      </c>
      <c r="J38" s="17">
        <v>42461</v>
      </c>
      <c r="K38" s="18">
        <v>42476</v>
      </c>
      <c r="L38" s="4" t="s">
        <v>28</v>
      </c>
      <c r="M38" s="92" t="e">
        <f>VLOOKUP(L38,'CIE-10 PARA RIPS'!A37:B12611,3,0)</f>
        <v>#REF!</v>
      </c>
    </row>
    <row r="39" spans="1:13" s="2" customFormat="1" ht="12.75" customHeight="1" x14ac:dyDescent="0.25">
      <c r="A39" s="83">
        <v>32</v>
      </c>
      <c r="B39" s="5" t="s">
        <v>47</v>
      </c>
      <c r="C39" s="16">
        <v>72209553</v>
      </c>
      <c r="D39" s="5"/>
      <c r="E39" s="5" t="s">
        <v>48</v>
      </c>
      <c r="F39" s="9">
        <v>3</v>
      </c>
      <c r="G39" s="9" t="s">
        <v>5</v>
      </c>
      <c r="H39" s="9" t="s">
        <v>21</v>
      </c>
      <c r="I39" s="5" t="s">
        <v>6</v>
      </c>
      <c r="J39" s="17">
        <v>42444</v>
      </c>
      <c r="K39" s="18">
        <v>42446</v>
      </c>
      <c r="L39" s="4" t="s">
        <v>49</v>
      </c>
      <c r="M39" s="92" t="e">
        <f>VLOOKUP(L39,'CIE-10 PARA RIPS'!A38:B12612,3,0)</f>
        <v>#REF!</v>
      </c>
    </row>
    <row r="40" spans="1:13" s="2" customFormat="1" ht="12.75" customHeight="1" x14ac:dyDescent="0.25">
      <c r="A40" s="83">
        <v>33</v>
      </c>
      <c r="B40" s="5" t="s">
        <v>50</v>
      </c>
      <c r="C40" s="16">
        <v>22467055</v>
      </c>
      <c r="D40" s="5"/>
      <c r="E40" s="5" t="s">
        <v>45</v>
      </c>
      <c r="F40" s="9">
        <v>25</v>
      </c>
      <c r="G40" s="9" t="s">
        <v>5</v>
      </c>
      <c r="H40" s="9" t="s">
        <v>51</v>
      </c>
      <c r="I40" s="5" t="s">
        <v>6</v>
      </c>
      <c r="J40" s="17">
        <v>42376</v>
      </c>
      <c r="K40" s="18">
        <v>42400</v>
      </c>
      <c r="L40" s="4" t="s">
        <v>52</v>
      </c>
      <c r="M40" s="92" t="e">
        <f>VLOOKUP(L40,'CIE-10 PARA RIPS'!A39:B12613,3,0)</f>
        <v>#N/A</v>
      </c>
    </row>
    <row r="41" spans="1:13" s="2" customFormat="1" ht="12.75" customHeight="1" x14ac:dyDescent="0.25">
      <c r="A41" s="83">
        <v>34</v>
      </c>
      <c r="B41" s="5" t="s">
        <v>50</v>
      </c>
      <c r="C41" s="16">
        <v>22467055</v>
      </c>
      <c r="D41" s="5"/>
      <c r="E41" s="5" t="s">
        <v>53</v>
      </c>
      <c r="F41" s="9">
        <v>29</v>
      </c>
      <c r="G41" s="9" t="s">
        <v>5</v>
      </c>
      <c r="H41" s="9" t="s">
        <v>51</v>
      </c>
      <c r="I41" s="5" t="s">
        <v>6</v>
      </c>
      <c r="J41" s="17">
        <v>42401</v>
      </c>
      <c r="K41" s="18">
        <v>42429</v>
      </c>
      <c r="L41" s="4" t="s">
        <v>52</v>
      </c>
      <c r="M41" s="92" t="e">
        <f>VLOOKUP(L41,'CIE-10 PARA RIPS'!A40:B12614,3,0)</f>
        <v>#N/A</v>
      </c>
    </row>
    <row r="42" spans="1:13" s="2" customFormat="1" ht="12.75" customHeight="1" x14ac:dyDescent="0.25">
      <c r="A42" s="83">
        <v>35</v>
      </c>
      <c r="B42" s="5" t="s">
        <v>50</v>
      </c>
      <c r="C42" s="16">
        <v>22467055</v>
      </c>
      <c r="D42" s="5"/>
      <c r="E42" s="5" t="s">
        <v>48</v>
      </c>
      <c r="F42" s="9">
        <v>31</v>
      </c>
      <c r="G42" s="9" t="s">
        <v>5</v>
      </c>
      <c r="H42" s="9" t="s">
        <v>51</v>
      </c>
      <c r="I42" s="5" t="s">
        <v>6</v>
      </c>
      <c r="J42" s="17">
        <v>42430</v>
      </c>
      <c r="K42" s="18">
        <v>42460</v>
      </c>
      <c r="L42" s="4" t="s">
        <v>52</v>
      </c>
      <c r="M42" s="92" t="e">
        <f>VLOOKUP(L42,'CIE-10 PARA RIPS'!A41:B12615,3,0)</f>
        <v>#N/A</v>
      </c>
    </row>
    <row r="43" spans="1:13" s="2" customFormat="1" ht="12.75" customHeight="1" x14ac:dyDescent="0.25">
      <c r="A43" s="83">
        <v>36</v>
      </c>
      <c r="B43" s="5" t="s">
        <v>50</v>
      </c>
      <c r="C43" s="16">
        <v>22467056</v>
      </c>
      <c r="D43" s="5"/>
      <c r="E43" s="5" t="s">
        <v>37</v>
      </c>
      <c r="F43" s="9">
        <v>30</v>
      </c>
      <c r="G43" s="9" t="s">
        <v>5</v>
      </c>
      <c r="H43" s="9" t="s">
        <v>51</v>
      </c>
      <c r="I43" s="5" t="s">
        <v>6</v>
      </c>
      <c r="J43" s="17">
        <v>42461</v>
      </c>
      <c r="K43" s="18">
        <v>42490</v>
      </c>
      <c r="L43" s="4" t="s">
        <v>52</v>
      </c>
      <c r="M43" s="92" t="e">
        <f>VLOOKUP(L43,'CIE-10 PARA RIPS'!A42:B12616,3,0)</f>
        <v>#N/A</v>
      </c>
    </row>
    <row r="44" spans="1:13" s="2" customFormat="1" ht="12.75" customHeight="1" x14ac:dyDescent="0.25">
      <c r="A44" s="83">
        <v>37</v>
      </c>
      <c r="B44" s="5" t="s">
        <v>50</v>
      </c>
      <c r="C44" s="16">
        <v>22467057</v>
      </c>
      <c r="D44" s="5"/>
      <c r="E44" s="5" t="s">
        <v>36</v>
      </c>
      <c r="F44" s="9">
        <v>31</v>
      </c>
      <c r="G44" s="9" t="s">
        <v>5</v>
      </c>
      <c r="H44" s="9" t="s">
        <v>51</v>
      </c>
      <c r="I44" s="5" t="s">
        <v>6</v>
      </c>
      <c r="J44" s="17">
        <v>42491</v>
      </c>
      <c r="K44" s="18">
        <v>42521</v>
      </c>
      <c r="L44" s="4" t="s">
        <v>52</v>
      </c>
      <c r="M44" s="92" t="e">
        <f>VLOOKUP(L44,'CIE-10 PARA RIPS'!A43:B12617,3,0)</f>
        <v>#N/A</v>
      </c>
    </row>
    <row r="45" spans="1:13" s="2" customFormat="1" ht="12.75" customHeight="1" x14ac:dyDescent="0.25">
      <c r="A45" s="83">
        <v>38</v>
      </c>
      <c r="B45" s="5" t="s">
        <v>50</v>
      </c>
      <c r="C45" s="16">
        <v>22467058</v>
      </c>
      <c r="D45" s="5"/>
      <c r="E45" s="5" t="s">
        <v>20</v>
      </c>
      <c r="F45" s="9">
        <v>1</v>
      </c>
      <c r="G45" s="9" t="s">
        <v>5</v>
      </c>
      <c r="H45" s="9" t="s">
        <v>51</v>
      </c>
      <c r="I45" s="5" t="s">
        <v>6</v>
      </c>
      <c r="J45" s="17">
        <v>42522</v>
      </c>
      <c r="K45" s="17">
        <v>42522</v>
      </c>
      <c r="L45" s="4" t="s">
        <v>52</v>
      </c>
      <c r="M45" s="92" t="e">
        <f>VLOOKUP(L45,'CIE-10 PARA RIPS'!A44:B12618,3,0)</f>
        <v>#N/A</v>
      </c>
    </row>
    <row r="46" spans="1:13" s="2" customFormat="1" ht="12.75" customHeight="1" x14ac:dyDescent="0.25">
      <c r="A46" s="83">
        <v>39</v>
      </c>
      <c r="B46" s="5" t="s">
        <v>54</v>
      </c>
      <c r="C46" s="16">
        <v>55233742</v>
      </c>
      <c r="D46" s="5"/>
      <c r="E46" s="5" t="s">
        <v>45</v>
      </c>
      <c r="F46" s="9">
        <v>3</v>
      </c>
      <c r="G46" s="9" t="s">
        <v>5</v>
      </c>
      <c r="H46" s="17" t="s">
        <v>21</v>
      </c>
      <c r="I46" s="5" t="s">
        <v>6</v>
      </c>
      <c r="J46" s="17">
        <v>42396</v>
      </c>
      <c r="K46" s="18">
        <v>42398</v>
      </c>
      <c r="L46" s="5" t="s">
        <v>55</v>
      </c>
      <c r="M46" s="92" t="e">
        <f>VLOOKUP(L46,'CIE-10 PARA RIPS'!A45:B12619,3,0)</f>
        <v>#REF!</v>
      </c>
    </row>
    <row r="47" spans="1:13" s="2" customFormat="1" ht="12.75" customHeight="1" x14ac:dyDescent="0.25">
      <c r="A47" s="83">
        <v>40</v>
      </c>
      <c r="B47" s="5" t="s">
        <v>56</v>
      </c>
      <c r="C47" s="16">
        <v>1048209377</v>
      </c>
      <c r="D47" s="5"/>
      <c r="E47" s="5" t="s">
        <v>45</v>
      </c>
      <c r="F47" s="9">
        <v>3</v>
      </c>
      <c r="G47" s="9" t="s">
        <v>5</v>
      </c>
      <c r="H47" s="9" t="s">
        <v>21</v>
      </c>
      <c r="I47" s="5" t="s">
        <v>6</v>
      </c>
      <c r="J47" s="17">
        <v>42386</v>
      </c>
      <c r="K47" s="18">
        <v>42388</v>
      </c>
      <c r="L47" s="5" t="s">
        <v>57</v>
      </c>
      <c r="M47" s="92" t="e">
        <f>VLOOKUP(L47,'CIE-10 PARA RIPS'!A46:B12620,3,0)</f>
        <v>#REF!</v>
      </c>
    </row>
    <row r="48" spans="1:13" s="2" customFormat="1" ht="12.75" customHeight="1" x14ac:dyDescent="0.25">
      <c r="A48" s="83">
        <v>41</v>
      </c>
      <c r="B48" s="5" t="s">
        <v>56</v>
      </c>
      <c r="C48" s="16">
        <v>1048209377</v>
      </c>
      <c r="D48" s="5"/>
      <c r="E48" s="5" t="s">
        <v>45</v>
      </c>
      <c r="F48" s="9">
        <v>1</v>
      </c>
      <c r="G48" s="9" t="s">
        <v>5</v>
      </c>
      <c r="H48" s="9" t="s">
        <v>21</v>
      </c>
      <c r="I48" s="5" t="s">
        <v>6</v>
      </c>
      <c r="J48" s="17">
        <v>42394</v>
      </c>
      <c r="K48" s="17">
        <v>42394</v>
      </c>
      <c r="L48" s="5" t="s">
        <v>58</v>
      </c>
      <c r="M48" s="92" t="e">
        <f>VLOOKUP(L48,'CIE-10 PARA RIPS'!A47:B12621,3,0)</f>
        <v>#REF!</v>
      </c>
    </row>
    <row r="49" spans="1:13" s="2" customFormat="1" ht="12.75" customHeight="1" x14ac:dyDescent="0.25">
      <c r="A49" s="83">
        <v>42</v>
      </c>
      <c r="B49" s="5" t="s">
        <v>25</v>
      </c>
      <c r="C49" s="16">
        <v>32649558</v>
      </c>
      <c r="D49" s="5"/>
      <c r="E49" s="5" t="s">
        <v>45</v>
      </c>
      <c r="F49" s="9">
        <v>5</v>
      </c>
      <c r="G49" s="9" t="s">
        <v>5</v>
      </c>
      <c r="H49" s="9" t="s">
        <v>21</v>
      </c>
      <c r="I49" s="5" t="s">
        <v>6</v>
      </c>
      <c r="J49" s="17">
        <v>42373</v>
      </c>
      <c r="K49" s="17">
        <v>42377</v>
      </c>
      <c r="L49" s="5" t="s">
        <v>59</v>
      </c>
      <c r="M49" s="92" t="e">
        <f>VLOOKUP(L49,'CIE-10 PARA RIPS'!A48:B12622,3,0)</f>
        <v>#REF!</v>
      </c>
    </row>
    <row r="50" spans="1:13" s="2" customFormat="1" ht="12.75" customHeight="1" x14ac:dyDescent="0.25">
      <c r="A50" s="83">
        <v>43</v>
      </c>
      <c r="B50" s="5" t="s">
        <v>61</v>
      </c>
      <c r="C50" s="16">
        <v>1101783204</v>
      </c>
      <c r="D50" s="5"/>
      <c r="E50" s="5" t="s">
        <v>26</v>
      </c>
      <c r="F50" s="22">
        <v>1</v>
      </c>
      <c r="G50" s="9" t="s">
        <v>5</v>
      </c>
      <c r="H50" s="22" t="s">
        <v>21</v>
      </c>
      <c r="I50" s="5" t="s">
        <v>62</v>
      </c>
      <c r="J50" s="17">
        <v>42584</v>
      </c>
      <c r="K50" s="17">
        <v>42584</v>
      </c>
      <c r="L50" s="5" t="s">
        <v>63</v>
      </c>
      <c r="M50" s="92" t="e">
        <f>VLOOKUP(L50,'CIE-10 PARA RIPS'!A49:B12623,3,0)</f>
        <v>#REF!</v>
      </c>
    </row>
    <row r="51" spans="1:13" s="2" customFormat="1" ht="12.75" customHeight="1" x14ac:dyDescent="0.25">
      <c r="A51" s="83">
        <v>44</v>
      </c>
      <c r="B51" s="5" t="s">
        <v>61</v>
      </c>
      <c r="C51" s="16">
        <v>1101783204</v>
      </c>
      <c r="D51" s="5"/>
      <c r="E51" s="5" t="s">
        <v>23</v>
      </c>
      <c r="F51" s="22">
        <v>2</v>
      </c>
      <c r="G51" s="9" t="s">
        <v>5</v>
      </c>
      <c r="H51" s="9" t="s">
        <v>24</v>
      </c>
      <c r="I51" s="5" t="s">
        <v>62</v>
      </c>
      <c r="J51" s="17">
        <v>42569</v>
      </c>
      <c r="K51" s="17">
        <v>42570</v>
      </c>
      <c r="L51" s="5" t="s">
        <v>64</v>
      </c>
      <c r="M51" s="92" t="e">
        <f>VLOOKUP(L51,'CIE-10 PARA RIPS'!A50:B12624,3,0)</f>
        <v>#REF!</v>
      </c>
    </row>
    <row r="52" spans="1:13" s="2" customFormat="1" ht="12.75" customHeight="1" x14ac:dyDescent="0.25">
      <c r="A52" s="83">
        <v>45</v>
      </c>
      <c r="B52" s="5" t="s">
        <v>61</v>
      </c>
      <c r="C52" s="16">
        <v>1101783204</v>
      </c>
      <c r="D52" s="5"/>
      <c r="E52" s="5" t="s">
        <v>23</v>
      </c>
      <c r="F52" s="9">
        <v>3</v>
      </c>
      <c r="G52" s="9" t="s">
        <v>5</v>
      </c>
      <c r="H52" s="9" t="s">
        <v>24</v>
      </c>
      <c r="I52" s="5" t="s">
        <v>62</v>
      </c>
      <c r="J52" s="17">
        <v>42572</v>
      </c>
      <c r="K52" s="17">
        <v>42564</v>
      </c>
      <c r="L52" s="5" t="s">
        <v>65</v>
      </c>
      <c r="M52" s="92" t="e">
        <f>VLOOKUP(L52,'CIE-10 PARA RIPS'!A51:B12625,3,0)</f>
        <v>#REF!</v>
      </c>
    </row>
    <row r="53" spans="1:13" s="2" customFormat="1" ht="12.75" customHeight="1" x14ac:dyDescent="0.25">
      <c r="A53" s="83">
        <v>46</v>
      </c>
      <c r="B53" s="5" t="s">
        <v>61</v>
      </c>
      <c r="C53" s="16">
        <v>1101783204</v>
      </c>
      <c r="D53" s="5"/>
      <c r="E53" s="5" t="s">
        <v>23</v>
      </c>
      <c r="F53" s="9">
        <v>2</v>
      </c>
      <c r="G53" s="9" t="s">
        <v>5</v>
      </c>
      <c r="H53" s="9" t="s">
        <v>21</v>
      </c>
      <c r="I53" s="5" t="s">
        <v>62</v>
      </c>
      <c r="J53" s="17">
        <v>42577</v>
      </c>
      <c r="K53" s="17">
        <v>42578</v>
      </c>
      <c r="L53" s="5" t="s">
        <v>63</v>
      </c>
      <c r="M53" s="92" t="e">
        <f>VLOOKUP(L53,'CIE-10 PARA RIPS'!A52:B12626,3,0)</f>
        <v>#REF!</v>
      </c>
    </row>
    <row r="54" spans="1:13" s="2" customFormat="1" ht="12.75" customHeight="1" x14ac:dyDescent="0.25">
      <c r="A54" s="83">
        <v>47</v>
      </c>
      <c r="B54" s="5" t="s">
        <v>61</v>
      </c>
      <c r="C54" s="16">
        <v>1101783204</v>
      </c>
      <c r="D54" s="5"/>
      <c r="E54" s="5" t="s">
        <v>23</v>
      </c>
      <c r="F54" s="9">
        <v>1</v>
      </c>
      <c r="G54" s="9" t="s">
        <v>5</v>
      </c>
      <c r="H54" s="9" t="s">
        <v>24</v>
      </c>
      <c r="I54" s="5" t="s">
        <v>62</v>
      </c>
      <c r="J54" s="17">
        <v>42579</v>
      </c>
      <c r="K54" s="17">
        <v>42579</v>
      </c>
      <c r="L54" s="5" t="s">
        <v>64</v>
      </c>
      <c r="M54" s="92" t="e">
        <f>VLOOKUP(L54,'CIE-10 PARA RIPS'!A53:B12627,3,0)</f>
        <v>#REF!</v>
      </c>
    </row>
    <row r="55" spans="1:13" ht="12.75" customHeight="1" x14ac:dyDescent="0.25">
      <c r="A55" s="83">
        <v>48</v>
      </c>
      <c r="B55" s="5" t="s">
        <v>66</v>
      </c>
      <c r="C55" s="16">
        <v>1129576507</v>
      </c>
      <c r="D55" s="9"/>
      <c r="E55" s="9" t="s">
        <v>20</v>
      </c>
      <c r="F55" s="9">
        <v>2</v>
      </c>
      <c r="G55" s="9" t="s">
        <v>5</v>
      </c>
      <c r="H55" s="9" t="s">
        <v>24</v>
      </c>
      <c r="I55" s="5" t="s">
        <v>62</v>
      </c>
      <c r="J55" s="17">
        <v>42546</v>
      </c>
      <c r="K55" s="17">
        <v>42547</v>
      </c>
      <c r="L55" s="9" t="s">
        <v>67</v>
      </c>
      <c r="M55" s="92" t="e">
        <f>VLOOKUP(L55,'CIE-10 PARA RIPS'!A54:B12628,3,0)</f>
        <v>#REF!</v>
      </c>
    </row>
    <row r="56" spans="1:13" ht="12.75" customHeight="1" x14ac:dyDescent="0.25">
      <c r="A56" s="83">
        <v>49</v>
      </c>
      <c r="B56" s="5" t="s">
        <v>66</v>
      </c>
      <c r="C56" s="16">
        <v>1129576507</v>
      </c>
      <c r="D56" s="9"/>
      <c r="E56" s="9" t="s">
        <v>20</v>
      </c>
      <c r="F56" s="9">
        <v>2</v>
      </c>
      <c r="G56" s="9" t="s">
        <v>5</v>
      </c>
      <c r="H56" s="9" t="s">
        <v>24</v>
      </c>
      <c r="I56" s="5" t="s">
        <v>62</v>
      </c>
      <c r="J56" s="17">
        <v>42548</v>
      </c>
      <c r="K56" s="17">
        <v>42549</v>
      </c>
      <c r="L56" s="9" t="s">
        <v>67</v>
      </c>
      <c r="M56" s="92" t="e">
        <f>VLOOKUP(L56,'CIE-10 PARA RIPS'!A55:B12629,3,0)</f>
        <v>#REF!</v>
      </c>
    </row>
    <row r="57" spans="1:13" ht="12.75" customHeight="1" x14ac:dyDescent="0.25">
      <c r="A57" s="83">
        <v>50</v>
      </c>
      <c r="B57" s="5" t="s">
        <v>66</v>
      </c>
      <c r="C57" s="16">
        <v>1129576507</v>
      </c>
      <c r="D57" s="11"/>
      <c r="E57" s="11" t="s">
        <v>20</v>
      </c>
      <c r="F57" s="13">
        <v>1</v>
      </c>
      <c r="G57" s="9" t="s">
        <v>5</v>
      </c>
      <c r="H57" s="13" t="s">
        <v>24</v>
      </c>
      <c r="I57" s="5" t="s">
        <v>62</v>
      </c>
      <c r="J57" s="19">
        <v>42551</v>
      </c>
      <c r="K57" s="17">
        <v>42551</v>
      </c>
      <c r="L57" s="9" t="s">
        <v>68</v>
      </c>
      <c r="M57" s="92" t="e">
        <f>VLOOKUP(L57,'CIE-10 PARA RIPS'!A56:B12630,3,0)</f>
        <v>#REF!</v>
      </c>
    </row>
    <row r="58" spans="1:13" ht="12.75" customHeight="1" x14ac:dyDescent="0.25">
      <c r="A58" s="83">
        <v>51</v>
      </c>
      <c r="B58" s="5" t="s">
        <v>66</v>
      </c>
      <c r="C58" s="16">
        <v>1129576507</v>
      </c>
      <c r="D58" s="11"/>
      <c r="E58" s="11" t="s">
        <v>23</v>
      </c>
      <c r="F58" s="13">
        <v>6</v>
      </c>
      <c r="G58" s="9" t="s">
        <v>5</v>
      </c>
      <c r="H58" s="29" t="s">
        <v>24</v>
      </c>
      <c r="I58" s="5" t="s">
        <v>62</v>
      </c>
      <c r="J58" s="19">
        <v>42552</v>
      </c>
      <c r="K58" s="17">
        <v>42557</v>
      </c>
      <c r="L58" s="9" t="s">
        <v>68</v>
      </c>
      <c r="M58" s="92" t="e">
        <f>VLOOKUP(L58,'CIE-10 PARA RIPS'!A57:B12631,3,0)</f>
        <v>#REF!</v>
      </c>
    </row>
    <row r="59" spans="1:13" ht="12.75" customHeight="1" x14ac:dyDescent="0.25">
      <c r="A59" s="83">
        <v>52</v>
      </c>
      <c r="B59" s="5" t="s">
        <v>61</v>
      </c>
      <c r="C59" s="16">
        <v>1101783204</v>
      </c>
      <c r="D59" s="11"/>
      <c r="E59" s="11" t="s">
        <v>36</v>
      </c>
      <c r="F59" s="13">
        <v>7</v>
      </c>
      <c r="G59" s="9" t="s">
        <v>5</v>
      </c>
      <c r="H59" s="13" t="s">
        <v>24</v>
      </c>
      <c r="I59" s="5" t="s">
        <v>62</v>
      </c>
      <c r="J59" s="19">
        <v>42502</v>
      </c>
      <c r="K59" s="19">
        <v>42508</v>
      </c>
      <c r="L59" s="11" t="s">
        <v>69</v>
      </c>
      <c r="M59" s="92" t="e">
        <f>VLOOKUP(L59,'CIE-10 PARA RIPS'!A58:B12632,3,0)</f>
        <v>#REF!</v>
      </c>
    </row>
    <row r="60" spans="1:13" ht="12.75" customHeight="1" x14ac:dyDescent="0.25">
      <c r="A60" s="83">
        <v>53</v>
      </c>
      <c r="B60" s="5" t="s">
        <v>61</v>
      </c>
      <c r="C60" s="16">
        <v>1101783204</v>
      </c>
      <c r="D60" s="11"/>
      <c r="E60" s="11" t="s">
        <v>36</v>
      </c>
      <c r="F60" s="13">
        <v>3</v>
      </c>
      <c r="G60" s="9" t="s">
        <v>5</v>
      </c>
      <c r="H60" s="13" t="s">
        <v>24</v>
      </c>
      <c r="I60" s="5" t="s">
        <v>62</v>
      </c>
      <c r="J60" s="19">
        <v>42510</v>
      </c>
      <c r="K60" s="17">
        <v>42512</v>
      </c>
      <c r="L60" s="11" t="s">
        <v>70</v>
      </c>
      <c r="M60" s="92" t="e">
        <f>VLOOKUP(L60,'CIE-10 PARA RIPS'!A59:B12633,3,0)</f>
        <v>#REF!</v>
      </c>
    </row>
    <row r="61" spans="1:13" ht="12.75" customHeight="1" x14ac:dyDescent="0.25">
      <c r="A61" s="83">
        <v>54</v>
      </c>
      <c r="B61" s="5" t="s">
        <v>61</v>
      </c>
      <c r="C61" s="16">
        <v>1101783204</v>
      </c>
      <c r="D61" s="11"/>
      <c r="E61" s="11" t="s">
        <v>36</v>
      </c>
      <c r="F61" s="13">
        <v>6</v>
      </c>
      <c r="G61" s="9" t="s">
        <v>5</v>
      </c>
      <c r="H61" s="13" t="s">
        <v>24</v>
      </c>
      <c r="I61" s="5" t="s">
        <v>62</v>
      </c>
      <c r="J61" s="19">
        <v>42513</v>
      </c>
      <c r="K61" s="17">
        <v>42518</v>
      </c>
      <c r="L61" s="11" t="s">
        <v>69</v>
      </c>
      <c r="M61" s="92" t="e">
        <f>VLOOKUP(L61,'CIE-10 PARA RIPS'!A60:B12634,3,0)</f>
        <v>#REF!</v>
      </c>
    </row>
    <row r="62" spans="1:13" s="2" customFormat="1" ht="12.75" customHeight="1" x14ac:dyDescent="0.25">
      <c r="A62" s="83">
        <v>55</v>
      </c>
      <c r="B62" s="5" t="s">
        <v>61</v>
      </c>
      <c r="C62" s="16">
        <v>1101783204</v>
      </c>
      <c r="D62" s="11"/>
      <c r="E62" s="11" t="s">
        <v>20</v>
      </c>
      <c r="F62" s="13">
        <v>2</v>
      </c>
      <c r="G62" s="9" t="s">
        <v>5</v>
      </c>
      <c r="H62" s="13" t="s">
        <v>24</v>
      </c>
      <c r="I62" s="5" t="s">
        <v>62</v>
      </c>
      <c r="J62" s="19">
        <v>42538</v>
      </c>
      <c r="K62" s="17">
        <v>42539</v>
      </c>
      <c r="L62" s="11" t="s">
        <v>60</v>
      </c>
      <c r="M62" s="92" t="e">
        <f>VLOOKUP(L62,'CIE-10 PARA RIPS'!A61:B12635,3,0)</f>
        <v>#REF!</v>
      </c>
    </row>
    <row r="63" spans="1:13" s="2" customFormat="1" ht="12.75" customHeight="1" x14ac:dyDescent="0.25">
      <c r="A63" s="83">
        <v>56</v>
      </c>
      <c r="B63" s="5" t="s">
        <v>61</v>
      </c>
      <c r="C63" s="16">
        <v>1101783204</v>
      </c>
      <c r="D63" s="11"/>
      <c r="E63" s="11" t="s">
        <v>20</v>
      </c>
      <c r="F63" s="13">
        <v>2</v>
      </c>
      <c r="G63" s="9" t="s">
        <v>5</v>
      </c>
      <c r="H63" s="13" t="s">
        <v>24</v>
      </c>
      <c r="I63" s="7" t="s">
        <v>62</v>
      </c>
      <c r="J63" s="17">
        <v>42541</v>
      </c>
      <c r="K63" s="17">
        <v>42542</v>
      </c>
      <c r="L63" s="11" t="s">
        <v>70</v>
      </c>
      <c r="M63" s="92" t="e">
        <f>VLOOKUP(L63,'CIE-10 PARA RIPS'!A62:B12636,3,0)</f>
        <v>#REF!</v>
      </c>
    </row>
    <row r="64" spans="1:13" ht="12.75" customHeight="1" x14ac:dyDescent="0.25">
      <c r="A64" s="83">
        <v>57</v>
      </c>
      <c r="B64" s="5" t="s">
        <v>61</v>
      </c>
      <c r="C64" s="16">
        <v>1101783204</v>
      </c>
      <c r="D64" s="11"/>
      <c r="E64" s="11" t="s">
        <v>20</v>
      </c>
      <c r="F64" s="13">
        <v>1</v>
      </c>
      <c r="G64" s="9" t="s">
        <v>5</v>
      </c>
      <c r="H64" s="13" t="s">
        <v>24</v>
      </c>
      <c r="I64" s="5" t="s">
        <v>62</v>
      </c>
      <c r="J64" s="19">
        <v>42544</v>
      </c>
      <c r="K64" s="19">
        <v>42544</v>
      </c>
      <c r="L64" s="11" t="s">
        <v>71</v>
      </c>
      <c r="M64" s="92" t="e">
        <f>VLOOKUP(L64,'CIE-10 PARA RIPS'!A63:B12637,3,0)</f>
        <v>#REF!</v>
      </c>
    </row>
    <row r="65" spans="1:13" ht="12.75" customHeight="1" x14ac:dyDescent="0.25">
      <c r="A65" s="83">
        <v>58</v>
      </c>
      <c r="B65" s="5" t="s">
        <v>61</v>
      </c>
      <c r="C65" s="16">
        <v>1101783204</v>
      </c>
      <c r="D65" s="11"/>
      <c r="E65" s="11" t="s">
        <v>20</v>
      </c>
      <c r="F65" s="13">
        <v>1</v>
      </c>
      <c r="G65" s="9" t="s">
        <v>5</v>
      </c>
      <c r="H65" s="13" t="s">
        <v>24</v>
      </c>
      <c r="I65" s="5" t="s">
        <v>62</v>
      </c>
      <c r="J65" s="19">
        <v>42548</v>
      </c>
      <c r="K65" s="19">
        <v>42548</v>
      </c>
      <c r="L65" s="11" t="s">
        <v>72</v>
      </c>
      <c r="M65" s="92" t="e">
        <f>VLOOKUP(L65,'CIE-10 PARA RIPS'!A64:B12638,3,0)</f>
        <v>#REF!</v>
      </c>
    </row>
    <row r="66" spans="1:13" ht="12.75" customHeight="1" x14ac:dyDescent="0.25">
      <c r="A66" s="83">
        <v>59</v>
      </c>
      <c r="B66" s="5" t="s">
        <v>61</v>
      </c>
      <c r="C66" s="16">
        <v>1101783204</v>
      </c>
      <c r="D66" s="11"/>
      <c r="E66" s="11" t="s">
        <v>23</v>
      </c>
      <c r="F66" s="13">
        <v>3</v>
      </c>
      <c r="G66" s="9" t="s">
        <v>5</v>
      </c>
      <c r="H66" s="13" t="s">
        <v>21</v>
      </c>
      <c r="I66" s="5" t="s">
        <v>62</v>
      </c>
      <c r="J66" s="19">
        <v>42557</v>
      </c>
      <c r="K66" s="17">
        <v>42529</v>
      </c>
      <c r="L66" s="9" t="s">
        <v>73</v>
      </c>
      <c r="M66" s="92" t="e">
        <f>VLOOKUP(L66,'CIE-10 PARA RIPS'!A66:B12639,3,0)</f>
        <v>#REF!</v>
      </c>
    </row>
    <row r="67" spans="1:13" ht="12.75" customHeight="1" x14ac:dyDescent="0.25">
      <c r="A67" s="83">
        <v>60</v>
      </c>
      <c r="B67" s="5" t="s">
        <v>61</v>
      </c>
      <c r="C67" s="16">
        <v>1101783204</v>
      </c>
      <c r="D67" s="11"/>
      <c r="E67" s="11" t="s">
        <v>23</v>
      </c>
      <c r="F67" s="13">
        <v>7</v>
      </c>
      <c r="G67" s="9" t="s">
        <v>5</v>
      </c>
      <c r="H67" s="13" t="s">
        <v>24</v>
      </c>
      <c r="I67" s="5" t="s">
        <v>62</v>
      </c>
      <c r="J67" s="19">
        <v>42562</v>
      </c>
      <c r="K67" s="17">
        <v>42568</v>
      </c>
      <c r="L67" s="11" t="s">
        <v>74</v>
      </c>
      <c r="M67" s="92" t="e">
        <f>VLOOKUP(L67,'CIE-10 PARA RIPS'!A67:B12640,3,0)</f>
        <v>#REF!</v>
      </c>
    </row>
    <row r="68" spans="1:13" ht="12.75" customHeight="1" x14ac:dyDescent="0.25">
      <c r="A68" s="83">
        <v>61</v>
      </c>
      <c r="B68" s="5" t="s">
        <v>61</v>
      </c>
      <c r="C68" s="16">
        <v>1101783204</v>
      </c>
      <c r="D68" s="11"/>
      <c r="E68" s="11" t="s">
        <v>36</v>
      </c>
      <c r="F68" s="13">
        <v>1</v>
      </c>
      <c r="G68" s="9" t="s">
        <v>5</v>
      </c>
      <c r="H68" s="13" t="s">
        <v>24</v>
      </c>
      <c r="I68" s="5" t="s">
        <v>62</v>
      </c>
      <c r="J68" s="19">
        <v>42521</v>
      </c>
      <c r="K68" s="19">
        <v>42521</v>
      </c>
      <c r="L68" s="11" t="s">
        <v>70</v>
      </c>
      <c r="M68" s="92" t="e">
        <f>VLOOKUP(L68,'CIE-10 PARA RIPS'!A68:B12641,3,0)</f>
        <v>#REF!</v>
      </c>
    </row>
    <row r="69" spans="1:13" s="2" customFormat="1" ht="12.75" customHeight="1" x14ac:dyDescent="0.25">
      <c r="A69" s="83">
        <v>62</v>
      </c>
      <c r="B69" s="5" t="s">
        <v>61</v>
      </c>
      <c r="C69" s="16">
        <v>1101783204</v>
      </c>
      <c r="D69" s="11"/>
      <c r="E69" s="11" t="s">
        <v>20</v>
      </c>
      <c r="F69" s="25">
        <v>4</v>
      </c>
      <c r="G69" s="9" t="s">
        <v>5</v>
      </c>
      <c r="H69" s="25" t="s">
        <v>24</v>
      </c>
      <c r="I69" s="5" t="s">
        <v>62</v>
      </c>
      <c r="J69" s="19">
        <v>42522</v>
      </c>
      <c r="K69" s="7">
        <v>42525</v>
      </c>
      <c r="L69" s="11" t="s">
        <v>70</v>
      </c>
      <c r="M69" s="92" t="e">
        <f>VLOOKUP(L69,'CIE-10 PARA RIPS'!A69:B12642,3,0)</f>
        <v>#REF!</v>
      </c>
    </row>
    <row r="70" spans="1:13" s="2" customFormat="1" ht="12.75" customHeight="1" x14ac:dyDescent="0.25">
      <c r="A70" s="83">
        <v>63</v>
      </c>
      <c r="B70" s="5" t="s">
        <v>61</v>
      </c>
      <c r="C70" s="16">
        <v>1101783204</v>
      </c>
      <c r="D70" s="11"/>
      <c r="E70" s="11" t="s">
        <v>20</v>
      </c>
      <c r="F70" s="25">
        <v>5</v>
      </c>
      <c r="G70" s="9" t="s">
        <v>5</v>
      </c>
      <c r="H70" s="25" t="s">
        <v>24</v>
      </c>
      <c r="I70" s="5" t="s">
        <v>62</v>
      </c>
      <c r="J70" s="19">
        <v>42528</v>
      </c>
      <c r="K70" s="7">
        <v>42532</v>
      </c>
      <c r="L70" s="11" t="s">
        <v>70</v>
      </c>
      <c r="M70" s="92" t="e">
        <f>VLOOKUP(L70,'CIE-10 PARA RIPS'!A70:B12643,3,0)</f>
        <v>#REF!</v>
      </c>
    </row>
    <row r="71" spans="1:13" s="2" customFormat="1" x14ac:dyDescent="0.25">
      <c r="A71" s="83">
        <v>64</v>
      </c>
      <c r="B71" s="5" t="s">
        <v>61</v>
      </c>
      <c r="C71" s="16">
        <v>1101783204</v>
      </c>
      <c r="D71" s="11"/>
      <c r="E71" s="11" t="s">
        <v>20</v>
      </c>
      <c r="F71" s="25">
        <v>1</v>
      </c>
      <c r="G71" s="9" t="s">
        <v>5</v>
      </c>
      <c r="H71" s="25" t="s">
        <v>21</v>
      </c>
      <c r="I71" s="5" t="s">
        <v>62</v>
      </c>
      <c r="J71" s="19">
        <v>42534</v>
      </c>
      <c r="K71" s="19">
        <v>42534</v>
      </c>
      <c r="L71" s="11" t="s">
        <v>75</v>
      </c>
      <c r="M71" s="92" t="e">
        <f>VLOOKUP(L71,'CIE-10 PARA RIPS'!A71:B12644,3,0)</f>
        <v>#REF!</v>
      </c>
    </row>
    <row r="72" spans="1:13" x14ac:dyDescent="0.25">
      <c r="A72" s="83">
        <v>65</v>
      </c>
      <c r="B72" s="5" t="s">
        <v>61</v>
      </c>
      <c r="C72" s="16">
        <v>1101783204</v>
      </c>
      <c r="D72" s="11"/>
      <c r="E72" s="11" t="s">
        <v>20</v>
      </c>
      <c r="F72" s="13">
        <v>2</v>
      </c>
      <c r="G72" s="9" t="s">
        <v>5</v>
      </c>
      <c r="H72" s="13" t="s">
        <v>24</v>
      </c>
      <c r="I72" s="5" t="s">
        <v>62</v>
      </c>
      <c r="J72" s="19">
        <v>42536</v>
      </c>
      <c r="K72" s="7">
        <v>42537</v>
      </c>
      <c r="L72" s="11" t="s">
        <v>75</v>
      </c>
      <c r="M72" s="92" t="e">
        <f>VLOOKUP(L72,'CIE-10 PARA RIPS'!A72:B12645,3,0)</f>
        <v>#REF!</v>
      </c>
    </row>
    <row r="73" spans="1:13" x14ac:dyDescent="0.25">
      <c r="A73" s="83">
        <v>66</v>
      </c>
      <c r="B73" s="5" t="s">
        <v>66</v>
      </c>
      <c r="C73" s="16">
        <v>1129576507</v>
      </c>
      <c r="D73" s="11"/>
      <c r="E73" s="11" t="s">
        <v>36</v>
      </c>
      <c r="F73" s="13">
        <v>13</v>
      </c>
      <c r="G73" s="9" t="s">
        <v>5</v>
      </c>
      <c r="H73" s="13" t="s">
        <v>21</v>
      </c>
      <c r="I73" s="5" t="s">
        <v>62</v>
      </c>
      <c r="J73" s="19">
        <v>42509</v>
      </c>
      <c r="K73" s="7">
        <v>42521</v>
      </c>
      <c r="L73" s="11" t="s">
        <v>67</v>
      </c>
      <c r="M73" s="92" t="e">
        <f>VLOOKUP(L73,'CIE-10 PARA RIPS'!A73:B12646,3,0)</f>
        <v>#REF!</v>
      </c>
    </row>
    <row r="74" spans="1:13" x14ac:dyDescent="0.25">
      <c r="A74" s="83">
        <v>67</v>
      </c>
      <c r="B74" s="5" t="s">
        <v>66</v>
      </c>
      <c r="C74" s="16">
        <v>1129576507</v>
      </c>
      <c r="D74" s="11"/>
      <c r="E74" s="11" t="s">
        <v>20</v>
      </c>
      <c r="F74" s="13">
        <v>2</v>
      </c>
      <c r="G74" s="9" t="s">
        <v>5</v>
      </c>
      <c r="H74" s="13" t="s">
        <v>24</v>
      </c>
      <c r="I74" s="5" t="s">
        <v>62</v>
      </c>
      <c r="J74" s="19">
        <v>42522</v>
      </c>
      <c r="K74" s="7">
        <v>42523</v>
      </c>
      <c r="L74" s="11" t="s">
        <v>67</v>
      </c>
      <c r="M74" s="92" t="e">
        <f>VLOOKUP(L74,'CIE-10 PARA RIPS'!A74:B12647,3,0)</f>
        <v>#REF!</v>
      </c>
    </row>
    <row r="75" spans="1:13" x14ac:dyDescent="0.25">
      <c r="A75" s="83">
        <v>68</v>
      </c>
      <c r="B75" s="5" t="s">
        <v>61</v>
      </c>
      <c r="C75" s="16">
        <v>1101783204</v>
      </c>
      <c r="D75" s="11"/>
      <c r="E75" s="11" t="s">
        <v>36</v>
      </c>
      <c r="F75" s="13">
        <v>5</v>
      </c>
      <c r="G75" s="9" t="s">
        <v>5</v>
      </c>
      <c r="H75" s="13" t="s">
        <v>24</v>
      </c>
      <c r="I75" s="5" t="s">
        <v>62</v>
      </c>
      <c r="J75" s="19">
        <v>42492</v>
      </c>
      <c r="K75" s="7">
        <v>42496</v>
      </c>
      <c r="L75" s="11" t="s">
        <v>70</v>
      </c>
      <c r="M75" s="92" t="e">
        <f>VLOOKUP(L75,'CIE-10 PARA RIPS'!A75:B12648,3,0)</f>
        <v>#REF!</v>
      </c>
    </row>
    <row r="76" spans="1:13" x14ac:dyDescent="0.25">
      <c r="A76" s="83">
        <v>69</v>
      </c>
      <c r="B76" s="5" t="s">
        <v>61</v>
      </c>
      <c r="C76" s="16">
        <v>1101783204</v>
      </c>
      <c r="D76" s="11"/>
      <c r="E76" s="11" t="s">
        <v>36</v>
      </c>
      <c r="F76" s="13">
        <v>1</v>
      </c>
      <c r="G76" s="9" t="s">
        <v>5</v>
      </c>
      <c r="H76" s="13" t="s">
        <v>24</v>
      </c>
      <c r="I76" s="5" t="s">
        <v>62</v>
      </c>
      <c r="J76" s="19">
        <v>42497</v>
      </c>
      <c r="K76" s="19">
        <v>42497</v>
      </c>
      <c r="L76" s="11" t="s">
        <v>70</v>
      </c>
      <c r="M76" s="92" t="e">
        <f>VLOOKUP(L76,'CIE-10 PARA RIPS'!A76:B12649,3,0)</f>
        <v>#REF!</v>
      </c>
    </row>
    <row r="77" spans="1:13" x14ac:dyDescent="0.25">
      <c r="A77" s="83">
        <v>70</v>
      </c>
      <c r="B77" s="5" t="s">
        <v>61</v>
      </c>
      <c r="C77" s="16">
        <v>1101783204</v>
      </c>
      <c r="D77" s="11"/>
      <c r="E77" s="11" t="s">
        <v>36</v>
      </c>
      <c r="F77" s="13">
        <v>2</v>
      </c>
      <c r="G77" s="9" t="s">
        <v>5</v>
      </c>
      <c r="H77" s="13" t="s">
        <v>24</v>
      </c>
      <c r="I77" s="5" t="s">
        <v>62</v>
      </c>
      <c r="J77" s="19">
        <v>42500</v>
      </c>
      <c r="K77" s="7">
        <v>42501</v>
      </c>
      <c r="L77" s="11" t="s">
        <v>75</v>
      </c>
      <c r="M77" s="92" t="e">
        <f>VLOOKUP(L77,'CIE-10 PARA RIPS'!A77:B12650,3,0)</f>
        <v>#REF!</v>
      </c>
    </row>
    <row r="78" spans="1:13" x14ac:dyDescent="0.25">
      <c r="A78" s="83">
        <v>71</v>
      </c>
      <c r="B78" s="5" t="s">
        <v>61</v>
      </c>
      <c r="C78" s="16">
        <v>1101783204</v>
      </c>
      <c r="D78" s="11"/>
      <c r="E78" s="11" t="s">
        <v>36</v>
      </c>
      <c r="F78" s="13">
        <v>7</v>
      </c>
      <c r="G78" s="9" t="s">
        <v>5</v>
      </c>
      <c r="H78" s="13" t="s">
        <v>24</v>
      </c>
      <c r="I78" s="5" t="s">
        <v>62</v>
      </c>
      <c r="J78" s="19">
        <v>42502</v>
      </c>
      <c r="K78" s="7">
        <v>42508</v>
      </c>
      <c r="L78" s="11" t="s">
        <v>69</v>
      </c>
      <c r="M78" s="92" t="e">
        <f>VLOOKUP(L78,'CIE-10 PARA RIPS'!A78:B12651,3,0)</f>
        <v>#REF!</v>
      </c>
    </row>
    <row r="79" spans="1:13" s="2" customFormat="1" x14ac:dyDescent="0.25">
      <c r="A79" s="83">
        <v>72</v>
      </c>
      <c r="B79" s="5" t="s">
        <v>61</v>
      </c>
      <c r="C79" s="16">
        <v>1101783204</v>
      </c>
      <c r="D79" s="11"/>
      <c r="E79" s="11" t="s">
        <v>37</v>
      </c>
      <c r="F79" s="25">
        <v>4</v>
      </c>
      <c r="G79" s="9" t="s">
        <v>5</v>
      </c>
      <c r="H79" s="25" t="s">
        <v>24</v>
      </c>
      <c r="I79" s="5" t="s">
        <v>62</v>
      </c>
      <c r="J79" s="26">
        <v>42487</v>
      </c>
      <c r="K79" s="7">
        <v>42490</v>
      </c>
      <c r="L79" s="11" t="s">
        <v>70</v>
      </c>
      <c r="M79" s="92" t="e">
        <f>VLOOKUP(L79,'CIE-10 PARA RIPS'!A79:B12652,3,0)</f>
        <v>#REF!</v>
      </c>
    </row>
    <row r="80" spans="1:13" s="2" customFormat="1" x14ac:dyDescent="0.25">
      <c r="A80" s="83">
        <v>73</v>
      </c>
      <c r="B80" s="5" t="s">
        <v>61</v>
      </c>
      <c r="C80" s="16">
        <v>1101783204</v>
      </c>
      <c r="D80" s="11"/>
      <c r="E80" s="11" t="s">
        <v>36</v>
      </c>
      <c r="F80" s="13">
        <v>1</v>
      </c>
      <c r="G80" s="9" t="s">
        <v>5</v>
      </c>
      <c r="H80" s="13" t="s">
        <v>24</v>
      </c>
      <c r="I80" s="5" t="s">
        <v>82</v>
      </c>
      <c r="J80" s="26">
        <v>42491</v>
      </c>
      <c r="K80" s="26">
        <v>42491</v>
      </c>
      <c r="L80" s="11" t="s">
        <v>70</v>
      </c>
      <c r="M80" s="92" t="e">
        <f>VLOOKUP(L80,'CIE-10 PARA RIPS'!A80:B12653,3,0)</f>
        <v>#REF!</v>
      </c>
    </row>
    <row r="81" spans="1:13" x14ac:dyDescent="0.25">
      <c r="A81" s="83">
        <v>74</v>
      </c>
      <c r="B81" s="5" t="s">
        <v>76</v>
      </c>
      <c r="C81" s="23">
        <v>1044428129</v>
      </c>
      <c r="D81" s="11"/>
      <c r="E81" s="11" t="s">
        <v>53</v>
      </c>
      <c r="F81" s="13">
        <v>5</v>
      </c>
      <c r="G81" s="9" t="s">
        <v>5</v>
      </c>
      <c r="H81" s="13" t="s">
        <v>21</v>
      </c>
      <c r="I81" s="5" t="s">
        <v>82</v>
      </c>
      <c r="J81" s="26">
        <v>42404</v>
      </c>
      <c r="K81" s="7">
        <v>42408</v>
      </c>
      <c r="L81" s="11" t="s">
        <v>77</v>
      </c>
      <c r="M81" s="92" t="e">
        <f>VLOOKUP(L81,'CIE-10 PARA RIPS'!A81:B12654,3,0)</f>
        <v>#REF!</v>
      </c>
    </row>
    <row r="82" spans="1:13" s="2" customFormat="1" x14ac:dyDescent="0.25">
      <c r="A82" s="83">
        <v>75</v>
      </c>
      <c r="B82" s="5" t="s">
        <v>78</v>
      </c>
      <c r="C82" s="23">
        <v>72170498</v>
      </c>
      <c r="D82" s="11"/>
      <c r="E82" s="11" t="s">
        <v>53</v>
      </c>
      <c r="F82" s="25">
        <v>3</v>
      </c>
      <c r="G82" s="9" t="s">
        <v>5</v>
      </c>
      <c r="H82" s="25" t="s">
        <v>21</v>
      </c>
      <c r="I82" s="5" t="s">
        <v>62</v>
      </c>
      <c r="J82" s="26">
        <v>42403</v>
      </c>
      <c r="K82" s="7">
        <v>42405</v>
      </c>
      <c r="L82" s="11" t="s">
        <v>79</v>
      </c>
      <c r="M82" s="92" t="e">
        <f>VLOOKUP(L82,'CIE-10 PARA RIPS'!A82:B12655,3,0)</f>
        <v>#REF!</v>
      </c>
    </row>
    <row r="83" spans="1:13" s="2" customFormat="1" x14ac:dyDescent="0.25">
      <c r="A83" s="83">
        <v>76</v>
      </c>
      <c r="B83" s="5" t="s">
        <v>80</v>
      </c>
      <c r="C83" s="23">
        <v>8485540</v>
      </c>
      <c r="D83" s="11"/>
      <c r="E83" s="11" t="s">
        <v>45</v>
      </c>
      <c r="F83" s="25">
        <v>8</v>
      </c>
      <c r="G83" s="9" t="s">
        <v>5</v>
      </c>
      <c r="H83" s="25" t="s">
        <v>21</v>
      </c>
      <c r="I83" s="5" t="s">
        <v>62</v>
      </c>
      <c r="J83" s="26">
        <v>42376</v>
      </c>
      <c r="K83" s="7">
        <v>42387</v>
      </c>
      <c r="L83" s="11" t="s">
        <v>81</v>
      </c>
      <c r="M83" s="92" t="e">
        <f>VLOOKUP(L83,'CIE-10 PARA RIPS'!A83:B12656,3,0)</f>
        <v>#REF!</v>
      </c>
    </row>
    <row r="84" spans="1:13" s="2" customFormat="1" x14ac:dyDescent="0.25">
      <c r="A84" s="83">
        <v>77</v>
      </c>
      <c r="B84" s="5" t="s">
        <v>89</v>
      </c>
      <c r="C84" s="23">
        <v>72260712</v>
      </c>
      <c r="D84" s="11"/>
      <c r="E84" s="11" t="s">
        <v>37</v>
      </c>
      <c r="F84" s="13">
        <v>5</v>
      </c>
      <c r="G84" s="13" t="s">
        <v>5</v>
      </c>
      <c r="H84" s="13" t="s">
        <v>21</v>
      </c>
      <c r="I84" s="5" t="s">
        <v>90</v>
      </c>
      <c r="J84" s="26">
        <v>42483</v>
      </c>
      <c r="K84" s="7">
        <v>42487</v>
      </c>
      <c r="L84" s="11" t="s">
        <v>91</v>
      </c>
      <c r="M84" s="92" t="e">
        <f>VLOOKUP(L84,'CIE-10 PARA RIPS'!A84:B12657,3,0)</f>
        <v>#REF!</v>
      </c>
    </row>
    <row r="85" spans="1:13" s="2" customFormat="1" x14ac:dyDescent="0.25">
      <c r="A85" s="83">
        <v>78</v>
      </c>
      <c r="B85" s="5" t="s">
        <v>92</v>
      </c>
      <c r="C85" s="23">
        <v>44191674</v>
      </c>
      <c r="D85" s="11"/>
      <c r="E85" s="11" t="s">
        <v>45</v>
      </c>
      <c r="F85" s="13">
        <v>3</v>
      </c>
      <c r="G85" s="13" t="s">
        <v>5</v>
      </c>
      <c r="H85" s="13" t="s">
        <v>21</v>
      </c>
      <c r="I85" s="5" t="s">
        <v>90</v>
      </c>
      <c r="J85" s="26">
        <v>42376</v>
      </c>
      <c r="K85" s="7">
        <v>42378</v>
      </c>
      <c r="L85" s="11" t="s">
        <v>93</v>
      </c>
      <c r="M85" s="92" t="e">
        <f>VLOOKUP(L85,'CIE-10 PARA RIPS'!A85:B12658,3,0)</f>
        <v>#REF!</v>
      </c>
    </row>
    <row r="86" spans="1:13" x14ac:dyDescent="0.25">
      <c r="A86" s="83">
        <v>79</v>
      </c>
      <c r="B86" s="5" t="s">
        <v>99</v>
      </c>
      <c r="C86" s="23">
        <v>8774378</v>
      </c>
      <c r="D86" s="11"/>
      <c r="E86" s="11" t="s">
        <v>26</v>
      </c>
      <c r="F86" s="13">
        <v>15</v>
      </c>
      <c r="G86" s="13" t="s">
        <v>94</v>
      </c>
      <c r="H86" s="13" t="s">
        <v>95</v>
      </c>
      <c r="I86" s="5" t="s">
        <v>96</v>
      </c>
      <c r="J86" s="26">
        <v>42585</v>
      </c>
      <c r="K86" s="7">
        <v>42599</v>
      </c>
      <c r="L86" s="11" t="s">
        <v>98</v>
      </c>
      <c r="M86" s="92" t="e">
        <f>VLOOKUP(L86,'CIE-10 PARA RIPS'!A86:B12659,3,0)</f>
        <v>#REF!</v>
      </c>
    </row>
    <row r="87" spans="1:13" s="2" customFormat="1" x14ac:dyDescent="0.25">
      <c r="A87" s="83">
        <v>80</v>
      </c>
      <c r="B87" s="5" t="s">
        <v>100</v>
      </c>
      <c r="C87" s="23">
        <v>1044390535</v>
      </c>
      <c r="D87" s="11"/>
      <c r="E87" s="11" t="s">
        <v>36</v>
      </c>
      <c r="F87" s="25">
        <v>3</v>
      </c>
      <c r="G87" s="25" t="s">
        <v>94</v>
      </c>
      <c r="H87" s="25" t="s">
        <v>95</v>
      </c>
      <c r="I87" s="5" t="s">
        <v>96</v>
      </c>
      <c r="J87" s="26">
        <v>42499</v>
      </c>
      <c r="K87" s="7">
        <v>42501</v>
      </c>
      <c r="L87" s="11" t="s">
        <v>101</v>
      </c>
      <c r="M87" s="92" t="e">
        <f>VLOOKUP(L87,'CIE-10 PARA RIPS'!A87:B12660,3,0)</f>
        <v>#REF!</v>
      </c>
    </row>
    <row r="88" spans="1:13" s="2" customFormat="1" x14ac:dyDescent="0.25">
      <c r="A88" s="83">
        <v>81</v>
      </c>
      <c r="B88" s="5" t="s">
        <v>102</v>
      </c>
      <c r="C88" s="23">
        <v>1046812955</v>
      </c>
      <c r="D88" s="11"/>
      <c r="E88" s="11" t="s">
        <v>48</v>
      </c>
      <c r="F88" s="13">
        <v>3</v>
      </c>
      <c r="G88" s="13" t="s">
        <v>94</v>
      </c>
      <c r="H88" s="13" t="s">
        <v>95</v>
      </c>
      <c r="I88" s="5" t="s">
        <v>96</v>
      </c>
      <c r="J88" s="26">
        <v>42451</v>
      </c>
      <c r="K88" s="7">
        <v>42453</v>
      </c>
      <c r="L88" s="11" t="s">
        <v>103</v>
      </c>
      <c r="M88" s="92" t="e">
        <f>VLOOKUP(L88,'CIE-10 PARA RIPS'!A88:B12661,3,0)</f>
        <v>#REF!</v>
      </c>
    </row>
    <row r="89" spans="1:13" s="2" customFormat="1" x14ac:dyDescent="0.25">
      <c r="A89" s="83">
        <v>82</v>
      </c>
      <c r="B89" s="5" t="s">
        <v>104</v>
      </c>
      <c r="C89" s="23">
        <v>22583181</v>
      </c>
      <c r="D89" s="11"/>
      <c r="E89" s="11" t="s">
        <v>48</v>
      </c>
      <c r="F89" s="13">
        <v>3</v>
      </c>
      <c r="G89" s="13" t="s">
        <v>94</v>
      </c>
      <c r="H89" s="13" t="s">
        <v>95</v>
      </c>
      <c r="I89" s="5" t="s">
        <v>96</v>
      </c>
      <c r="J89" s="26">
        <v>42455</v>
      </c>
      <c r="K89" s="7">
        <v>42457</v>
      </c>
      <c r="L89" s="11" t="s">
        <v>105</v>
      </c>
      <c r="M89" s="92" t="e">
        <f>VLOOKUP(L89,'CIE-10 PARA RIPS'!A89:B12662,3,0)</f>
        <v>#REF!</v>
      </c>
    </row>
    <row r="90" spans="1:13" s="10" customFormat="1" x14ac:dyDescent="0.25">
      <c r="A90" s="83">
        <v>83</v>
      </c>
      <c r="B90" s="5" t="s">
        <v>38</v>
      </c>
      <c r="C90" s="23">
        <v>1043604639</v>
      </c>
      <c r="D90" s="11"/>
      <c r="E90" s="11" t="s">
        <v>36</v>
      </c>
      <c r="F90" s="13">
        <v>3</v>
      </c>
      <c r="G90" s="13" t="s">
        <v>94</v>
      </c>
      <c r="H90" s="13" t="s">
        <v>95</v>
      </c>
      <c r="I90" s="5" t="s">
        <v>96</v>
      </c>
      <c r="J90" s="26">
        <v>42519</v>
      </c>
      <c r="K90" s="7">
        <v>42521</v>
      </c>
      <c r="L90" s="11" t="s">
        <v>106</v>
      </c>
      <c r="M90" s="92" t="e">
        <f>VLOOKUP(L90,'CIE-10 PARA RIPS'!A90:B12663,3,0)</f>
        <v>#REF!</v>
      </c>
    </row>
    <row r="91" spans="1:13" s="2" customFormat="1" x14ac:dyDescent="0.25">
      <c r="A91" s="83">
        <v>84</v>
      </c>
      <c r="B91" s="5" t="s">
        <v>107</v>
      </c>
      <c r="C91" s="23">
        <v>22510033</v>
      </c>
      <c r="D91" s="11"/>
      <c r="E91" s="11" t="s">
        <v>53</v>
      </c>
      <c r="F91" s="25">
        <v>3</v>
      </c>
      <c r="G91" s="25" t="s">
        <v>94</v>
      </c>
      <c r="H91" s="25" t="s">
        <v>95</v>
      </c>
      <c r="I91" s="5" t="s">
        <v>96</v>
      </c>
      <c r="J91" s="26">
        <v>42423</v>
      </c>
      <c r="K91" s="7">
        <v>42425</v>
      </c>
      <c r="L91" s="11" t="s">
        <v>108</v>
      </c>
      <c r="M91" s="92" t="e">
        <f>VLOOKUP(L91,'CIE-10 PARA RIPS'!A91:B12664,3,0)</f>
        <v>#REF!</v>
      </c>
    </row>
    <row r="92" spans="1:13" x14ac:dyDescent="0.25">
      <c r="A92" s="83">
        <v>85</v>
      </c>
      <c r="B92" s="5" t="s">
        <v>109</v>
      </c>
      <c r="C92" s="23">
        <v>72122933</v>
      </c>
      <c r="D92" s="11"/>
      <c r="E92" s="11" t="s">
        <v>110</v>
      </c>
      <c r="F92" s="13">
        <v>5</v>
      </c>
      <c r="G92" s="13" t="s">
        <v>94</v>
      </c>
      <c r="H92" s="13" t="s">
        <v>95</v>
      </c>
      <c r="I92" s="5" t="s">
        <v>96</v>
      </c>
      <c r="J92" s="26">
        <v>42669</v>
      </c>
      <c r="K92" s="7">
        <v>42673</v>
      </c>
      <c r="L92" s="11" t="s">
        <v>111</v>
      </c>
      <c r="M92" s="92" t="e">
        <f>VLOOKUP(L92,'CIE-10 PARA RIPS'!A92:B12665,3,0)</f>
        <v>#REF!</v>
      </c>
    </row>
    <row r="93" spans="1:13" x14ac:dyDescent="0.25">
      <c r="A93" s="83">
        <v>86</v>
      </c>
      <c r="B93" s="5" t="s">
        <v>12433</v>
      </c>
      <c r="C93" s="16">
        <v>1044424401</v>
      </c>
      <c r="D93" s="5"/>
      <c r="E93" s="5" t="s">
        <v>26</v>
      </c>
      <c r="F93" s="9">
        <v>14</v>
      </c>
      <c r="G93" s="9" t="s">
        <v>5</v>
      </c>
      <c r="H93" s="9" t="s">
        <v>21</v>
      </c>
      <c r="I93" s="5" t="s">
        <v>12434</v>
      </c>
      <c r="J93" s="17">
        <v>42600</v>
      </c>
      <c r="K93" s="18">
        <v>42613</v>
      </c>
      <c r="L93" s="6" t="s">
        <v>101</v>
      </c>
      <c r="M93" s="92" t="e">
        <f>VLOOKUP(L93,'CIE-10 PARA RIPS'!A93:B12666,3,0)</f>
        <v>#REF!</v>
      </c>
    </row>
    <row r="94" spans="1:13" s="10" customFormat="1" x14ac:dyDescent="0.25">
      <c r="A94" s="83">
        <v>87</v>
      </c>
      <c r="B94" s="5" t="s">
        <v>12433</v>
      </c>
      <c r="C94" s="16">
        <v>1044424402</v>
      </c>
      <c r="D94" s="5"/>
      <c r="E94" s="11" t="s">
        <v>12435</v>
      </c>
      <c r="F94" s="13">
        <v>7</v>
      </c>
      <c r="G94" s="13" t="s">
        <v>5</v>
      </c>
      <c r="H94" s="13" t="s">
        <v>21</v>
      </c>
      <c r="I94" s="5" t="s">
        <v>12434</v>
      </c>
      <c r="J94" s="26">
        <v>42614</v>
      </c>
      <c r="K94" s="7">
        <v>42620</v>
      </c>
      <c r="L94" s="11" t="s">
        <v>101</v>
      </c>
      <c r="M94" s="92" t="e">
        <f>VLOOKUP(L94,'CIE-10 PARA RIPS'!A94:B12667,3,0)</f>
        <v>#REF!</v>
      </c>
    </row>
    <row r="95" spans="1:13" s="2" customFormat="1" x14ac:dyDescent="0.25">
      <c r="A95" s="83">
        <v>88</v>
      </c>
      <c r="B95" s="5" t="s">
        <v>12436</v>
      </c>
      <c r="C95" s="16">
        <v>72010807</v>
      </c>
      <c r="D95" s="11"/>
      <c r="E95" s="11" t="s">
        <v>48</v>
      </c>
      <c r="F95" s="25">
        <v>4</v>
      </c>
      <c r="G95" s="25" t="s">
        <v>5</v>
      </c>
      <c r="H95" s="25" t="s">
        <v>21</v>
      </c>
      <c r="I95" s="5" t="s">
        <v>12434</v>
      </c>
      <c r="J95" s="26">
        <v>42457</v>
      </c>
      <c r="K95" s="7">
        <v>42460</v>
      </c>
      <c r="L95" s="11" t="s">
        <v>9634</v>
      </c>
      <c r="M95" s="92" t="e">
        <f>VLOOKUP(L95,'CIE-10 PARA RIPS'!A95:B12668,3,0)</f>
        <v>#REF!</v>
      </c>
    </row>
    <row r="96" spans="1:13" x14ac:dyDescent="0.25">
      <c r="A96" s="83">
        <v>89</v>
      </c>
      <c r="B96" s="5" t="s">
        <v>12436</v>
      </c>
      <c r="C96" s="16">
        <v>72010808</v>
      </c>
      <c r="D96" s="11"/>
      <c r="E96" s="11" t="s">
        <v>37</v>
      </c>
      <c r="F96" s="13">
        <v>11</v>
      </c>
      <c r="G96" s="13" t="s">
        <v>5</v>
      </c>
      <c r="H96" s="13" t="s">
        <v>21</v>
      </c>
      <c r="I96" s="5" t="s">
        <v>12434</v>
      </c>
      <c r="J96" s="26">
        <v>42461</v>
      </c>
      <c r="K96" s="7">
        <v>42471</v>
      </c>
      <c r="L96" s="11" t="s">
        <v>9633</v>
      </c>
      <c r="M96" s="92" t="e">
        <f>VLOOKUP(L96,'CIE-10 PARA RIPS'!A96:B12669,3,0)</f>
        <v>#REF!</v>
      </c>
    </row>
    <row r="97" spans="1:13" x14ac:dyDescent="0.25">
      <c r="A97" s="83">
        <v>90</v>
      </c>
      <c r="B97" s="5" t="s">
        <v>12433</v>
      </c>
      <c r="C97" s="16">
        <v>1044424402</v>
      </c>
      <c r="D97" s="5"/>
      <c r="E97" s="11" t="s">
        <v>23</v>
      </c>
      <c r="F97" s="13">
        <v>3</v>
      </c>
      <c r="G97" s="13" t="s">
        <v>5</v>
      </c>
      <c r="H97" s="13" t="s">
        <v>21</v>
      </c>
      <c r="I97" s="5" t="s">
        <v>12434</v>
      </c>
      <c r="J97" s="26">
        <v>42580</v>
      </c>
      <c r="K97" s="7">
        <v>42582</v>
      </c>
      <c r="L97" s="11" t="s">
        <v>101</v>
      </c>
      <c r="M97" s="92" t="e">
        <f>VLOOKUP(L97,'CIE-10 PARA RIPS'!A97:B12670,3,0)</f>
        <v>#REF!</v>
      </c>
    </row>
    <row r="98" spans="1:13" s="2" customFormat="1" x14ac:dyDescent="0.25">
      <c r="A98" s="83">
        <v>91</v>
      </c>
      <c r="B98" s="5" t="s">
        <v>12433</v>
      </c>
      <c r="C98" s="16">
        <v>1044424403</v>
      </c>
      <c r="D98" s="11"/>
      <c r="E98" s="11" t="s">
        <v>26</v>
      </c>
      <c r="F98" s="25">
        <v>17</v>
      </c>
      <c r="G98" s="25" t="s">
        <v>5</v>
      </c>
      <c r="H98" s="25" t="s">
        <v>21</v>
      </c>
      <c r="I98" s="5" t="s">
        <v>12434</v>
      </c>
      <c r="J98" s="26">
        <v>42583</v>
      </c>
      <c r="K98" s="7">
        <v>42599</v>
      </c>
      <c r="L98" s="11" t="s">
        <v>12437</v>
      </c>
      <c r="M98" s="92" t="e">
        <f>VLOOKUP(L98,'CIE-10 PARA RIPS'!A98:B12671,3,0)</f>
        <v>#N/A</v>
      </c>
    </row>
    <row r="99" spans="1:13" x14ac:dyDescent="0.25">
      <c r="A99" s="83">
        <v>92</v>
      </c>
      <c r="B99" s="5" t="s">
        <v>12438</v>
      </c>
      <c r="C99" s="23">
        <v>8699499</v>
      </c>
      <c r="D99" s="11"/>
      <c r="E99" s="11" t="s">
        <v>45</v>
      </c>
      <c r="F99" s="13">
        <v>2</v>
      </c>
      <c r="G99" s="13" t="s">
        <v>5</v>
      </c>
      <c r="H99" s="13" t="s">
        <v>21</v>
      </c>
      <c r="I99" s="5" t="s">
        <v>82</v>
      </c>
      <c r="J99" s="26">
        <v>42383</v>
      </c>
      <c r="K99" s="7">
        <v>42384</v>
      </c>
      <c r="L99" s="11" t="s">
        <v>11923</v>
      </c>
      <c r="M99" s="92" t="e">
        <f>VLOOKUP(L99,'CIE-10 PARA RIPS'!A99:B12672,3,0)</f>
        <v>#REF!</v>
      </c>
    </row>
    <row r="100" spans="1:13" x14ac:dyDescent="0.25">
      <c r="A100" s="83">
        <v>93</v>
      </c>
      <c r="B100" s="5" t="s">
        <v>12438</v>
      </c>
      <c r="C100" s="23">
        <v>8699499</v>
      </c>
      <c r="D100" s="11"/>
      <c r="E100" s="11" t="s">
        <v>45</v>
      </c>
      <c r="F100" s="13">
        <v>2</v>
      </c>
      <c r="G100" s="13" t="s">
        <v>5</v>
      </c>
      <c r="H100" s="13" t="s">
        <v>21</v>
      </c>
      <c r="I100" s="5" t="s">
        <v>82</v>
      </c>
      <c r="J100" s="26">
        <v>42385</v>
      </c>
      <c r="K100" s="7">
        <v>42386</v>
      </c>
      <c r="L100" s="11" t="s">
        <v>88</v>
      </c>
      <c r="M100" s="92" t="e">
        <f>VLOOKUP(L100,'CIE-10 PARA RIPS'!A100:B12673,3,0)</f>
        <v>#REF!</v>
      </c>
    </row>
    <row r="101" spans="1:13" x14ac:dyDescent="0.25">
      <c r="A101" s="83">
        <v>94</v>
      </c>
      <c r="B101" s="5" t="s">
        <v>12438</v>
      </c>
      <c r="C101" s="23">
        <v>8699499</v>
      </c>
      <c r="D101" s="11"/>
      <c r="E101" s="11" t="s">
        <v>45</v>
      </c>
      <c r="F101" s="13">
        <v>1</v>
      </c>
      <c r="G101" s="13" t="s">
        <v>5</v>
      </c>
      <c r="H101" s="13" t="s">
        <v>21</v>
      </c>
      <c r="I101" s="5" t="s">
        <v>82</v>
      </c>
      <c r="J101" s="26">
        <v>42387</v>
      </c>
      <c r="K101" s="7">
        <v>42387</v>
      </c>
      <c r="L101" s="11" t="s">
        <v>11923</v>
      </c>
      <c r="M101" s="92" t="e">
        <f>VLOOKUP(L101,'CIE-10 PARA RIPS'!A101:B12674,3,0)</f>
        <v>#REF!</v>
      </c>
    </row>
    <row r="102" spans="1:13" x14ac:dyDescent="0.25">
      <c r="A102" s="83">
        <v>95</v>
      </c>
      <c r="B102" s="5" t="s">
        <v>12439</v>
      </c>
      <c r="C102" s="23">
        <v>3730991</v>
      </c>
      <c r="D102" s="11"/>
      <c r="E102" s="11" t="s">
        <v>37</v>
      </c>
      <c r="F102" s="13">
        <v>10</v>
      </c>
      <c r="G102" s="13" t="s">
        <v>5</v>
      </c>
      <c r="H102" s="13" t="s">
        <v>21</v>
      </c>
      <c r="I102" s="5" t="s">
        <v>82</v>
      </c>
      <c r="J102" s="26">
        <v>42464</v>
      </c>
      <c r="K102" s="7">
        <v>42473</v>
      </c>
      <c r="L102" s="11" t="s">
        <v>12440</v>
      </c>
      <c r="M102" s="92" t="e">
        <f>VLOOKUP(L102,'CIE-10 PARA RIPS'!A102:B12675,3,0)</f>
        <v>#N/A</v>
      </c>
    </row>
    <row r="103" spans="1:13" s="2" customFormat="1" x14ac:dyDescent="0.25">
      <c r="A103" s="83">
        <v>96</v>
      </c>
      <c r="B103" s="5" t="s">
        <v>12441</v>
      </c>
      <c r="C103" s="23">
        <v>19752681</v>
      </c>
      <c r="D103" s="11"/>
      <c r="E103" s="11" t="s">
        <v>12435</v>
      </c>
      <c r="F103" s="25">
        <v>8</v>
      </c>
      <c r="G103" s="25" t="s">
        <v>5</v>
      </c>
      <c r="H103" s="25" t="s">
        <v>21</v>
      </c>
      <c r="I103" s="5" t="s">
        <v>82</v>
      </c>
      <c r="J103" s="26">
        <v>42636</v>
      </c>
      <c r="K103" s="7">
        <v>42643</v>
      </c>
      <c r="L103" s="11" t="s">
        <v>4932</v>
      </c>
      <c r="M103" s="92" t="e">
        <f>VLOOKUP(L103,'CIE-10 PARA RIPS'!A103:B12676,3,0)</f>
        <v>#REF!</v>
      </c>
    </row>
    <row r="104" spans="1:13" s="2" customFormat="1" x14ac:dyDescent="0.25">
      <c r="A104" s="83">
        <v>97</v>
      </c>
      <c r="B104" s="5" t="s">
        <v>12441</v>
      </c>
      <c r="C104" s="23">
        <v>19752681</v>
      </c>
      <c r="D104" s="11"/>
      <c r="E104" s="11" t="s">
        <v>110</v>
      </c>
      <c r="F104" s="25">
        <v>12</v>
      </c>
      <c r="G104" s="25" t="s">
        <v>5</v>
      </c>
      <c r="H104" s="25" t="s">
        <v>21</v>
      </c>
      <c r="I104" s="5" t="s">
        <v>82</v>
      </c>
      <c r="J104" s="26">
        <v>42644</v>
      </c>
      <c r="K104" s="7">
        <v>42655</v>
      </c>
      <c r="L104" s="26" t="s">
        <v>4932</v>
      </c>
      <c r="M104" s="92" t="e">
        <f>VLOOKUP(L104,'CIE-10 PARA RIPS'!A104:B12677,3,0)</f>
        <v>#REF!</v>
      </c>
    </row>
    <row r="105" spans="1:13" s="2" customFormat="1" x14ac:dyDescent="0.25">
      <c r="A105" s="83">
        <v>98</v>
      </c>
      <c r="B105" s="5" t="s">
        <v>12441</v>
      </c>
      <c r="C105" s="23">
        <v>19752681</v>
      </c>
      <c r="D105" s="11"/>
      <c r="E105" s="11" t="s">
        <v>110</v>
      </c>
      <c r="F105" s="25">
        <v>18</v>
      </c>
      <c r="G105" s="25" t="s">
        <v>5</v>
      </c>
      <c r="H105" s="25" t="s">
        <v>21</v>
      </c>
      <c r="I105" s="5" t="s">
        <v>82</v>
      </c>
      <c r="J105" s="26">
        <v>42656</v>
      </c>
      <c r="K105" s="7">
        <v>42673</v>
      </c>
      <c r="L105" s="11" t="s">
        <v>4932</v>
      </c>
      <c r="M105" s="92" t="e">
        <f>VLOOKUP(L105,'CIE-10 PARA RIPS'!A105:B12678,3,0)</f>
        <v>#REF!</v>
      </c>
    </row>
    <row r="106" spans="1:13" x14ac:dyDescent="0.25">
      <c r="A106" s="83">
        <v>99</v>
      </c>
      <c r="B106" s="5" t="s">
        <v>12441</v>
      </c>
      <c r="C106" s="23">
        <v>19752681</v>
      </c>
      <c r="D106" s="11"/>
      <c r="E106" s="11" t="s">
        <v>110</v>
      </c>
      <c r="F106" s="13">
        <v>1</v>
      </c>
      <c r="G106" s="13" t="s">
        <v>5</v>
      </c>
      <c r="H106" s="13" t="s">
        <v>21</v>
      </c>
      <c r="I106" s="5" t="s">
        <v>82</v>
      </c>
      <c r="J106" s="26">
        <v>42674</v>
      </c>
      <c r="K106" s="7">
        <v>42674</v>
      </c>
      <c r="L106" s="11" t="s">
        <v>4932</v>
      </c>
      <c r="M106" s="92" t="e">
        <f>VLOOKUP(L106,'CIE-10 PARA RIPS'!A106:B12679,3,0)</f>
        <v>#REF!</v>
      </c>
    </row>
    <row r="107" spans="1:13" x14ac:dyDescent="0.25">
      <c r="A107" s="83">
        <v>100</v>
      </c>
      <c r="B107" s="5" t="s">
        <v>12441</v>
      </c>
      <c r="C107" s="23">
        <v>19752681</v>
      </c>
      <c r="D107" s="11"/>
      <c r="E107" s="11" t="s">
        <v>12442</v>
      </c>
      <c r="F107" s="13">
        <v>14</v>
      </c>
      <c r="G107" s="13" t="s">
        <v>5</v>
      </c>
      <c r="H107" s="13" t="s">
        <v>21</v>
      </c>
      <c r="I107" s="5" t="s">
        <v>82</v>
      </c>
      <c r="J107" s="26">
        <v>42675</v>
      </c>
      <c r="K107" s="7">
        <v>42688</v>
      </c>
      <c r="L107" s="11" t="s">
        <v>4932</v>
      </c>
      <c r="M107" s="92" t="e">
        <f>VLOOKUP(L107,'CIE-10 PARA RIPS'!A107:B12680,3,0)</f>
        <v>#REF!</v>
      </c>
    </row>
    <row r="108" spans="1:13" x14ac:dyDescent="0.25">
      <c r="A108" s="83">
        <v>101</v>
      </c>
      <c r="B108" s="5" t="s">
        <v>12443</v>
      </c>
      <c r="C108" s="23">
        <v>3715133</v>
      </c>
      <c r="D108" s="11"/>
      <c r="E108" s="11" t="s">
        <v>110</v>
      </c>
      <c r="F108" s="13">
        <v>3</v>
      </c>
      <c r="G108" s="13" t="s">
        <v>5</v>
      </c>
      <c r="H108" s="13" t="s">
        <v>21</v>
      </c>
      <c r="I108" s="5" t="s">
        <v>82</v>
      </c>
      <c r="J108" s="26">
        <v>42667</v>
      </c>
      <c r="K108" s="7" t="s">
        <v>12444</v>
      </c>
      <c r="L108" s="11" t="s">
        <v>7685</v>
      </c>
      <c r="M108" s="92" t="e">
        <f>VLOOKUP(L108,'CIE-10 PARA RIPS'!A108:B12681,3,0)</f>
        <v>#REF!</v>
      </c>
    </row>
    <row r="109" spans="1:13" x14ac:dyDescent="0.25">
      <c r="A109" s="83">
        <v>102</v>
      </c>
      <c r="B109" s="5" t="s">
        <v>12438</v>
      </c>
      <c r="C109" s="23">
        <v>8699499</v>
      </c>
      <c r="D109" s="11"/>
      <c r="E109" s="11" t="s">
        <v>12442</v>
      </c>
      <c r="F109" s="13">
        <v>13</v>
      </c>
      <c r="G109" s="13" t="s">
        <v>5</v>
      </c>
      <c r="H109" s="13" t="s">
        <v>21</v>
      </c>
      <c r="I109" s="5" t="s">
        <v>82</v>
      </c>
      <c r="J109" s="26">
        <v>42692</v>
      </c>
      <c r="K109" s="7" t="s">
        <v>12445</v>
      </c>
      <c r="L109" s="11" t="s">
        <v>9574</v>
      </c>
      <c r="M109" s="92" t="e">
        <f>VLOOKUP(L109,'CIE-10 PARA RIPS'!A109:B12682,3,0)</f>
        <v>#REF!</v>
      </c>
    </row>
    <row r="110" spans="1:13" x14ac:dyDescent="0.25">
      <c r="A110" s="83">
        <v>103</v>
      </c>
      <c r="B110" s="5" t="s">
        <v>12438</v>
      </c>
      <c r="C110" s="23">
        <v>8699499</v>
      </c>
      <c r="D110" s="11"/>
      <c r="E110" s="11" t="s">
        <v>43</v>
      </c>
      <c r="F110" s="13">
        <v>2</v>
      </c>
      <c r="G110" s="13" t="s">
        <v>5</v>
      </c>
      <c r="H110" s="13" t="s">
        <v>21</v>
      </c>
      <c r="I110" s="5" t="s">
        <v>82</v>
      </c>
      <c r="J110" s="26">
        <v>42705</v>
      </c>
      <c r="K110" s="7">
        <v>42706</v>
      </c>
      <c r="L110" s="11" t="s">
        <v>9574</v>
      </c>
      <c r="M110" s="92" t="e">
        <f>VLOOKUP(L110,'CIE-10 PARA RIPS'!A110:B12683,3,0)</f>
        <v>#REF!</v>
      </c>
    </row>
    <row r="111" spans="1:13" x14ac:dyDescent="0.25">
      <c r="A111" s="83">
        <v>104</v>
      </c>
      <c r="B111" s="5" t="s">
        <v>12446</v>
      </c>
      <c r="C111" s="23">
        <v>19752681</v>
      </c>
      <c r="D111" s="11"/>
      <c r="E111" s="11" t="s">
        <v>12435</v>
      </c>
      <c r="F111" s="13">
        <v>8</v>
      </c>
      <c r="G111" s="13" t="s">
        <v>5</v>
      </c>
      <c r="H111" s="13" t="s">
        <v>21</v>
      </c>
      <c r="I111" s="5" t="s">
        <v>82</v>
      </c>
      <c r="J111" s="26">
        <v>42636</v>
      </c>
      <c r="K111" s="7">
        <v>42643</v>
      </c>
      <c r="L111" s="11" t="s">
        <v>4932</v>
      </c>
      <c r="M111" s="92" t="e">
        <f>VLOOKUP(L111,'CIE-10 PARA RIPS'!A111:B12684,3,0)</f>
        <v>#REF!</v>
      </c>
    </row>
    <row r="112" spans="1:13" x14ac:dyDescent="0.25">
      <c r="A112" s="83">
        <v>105</v>
      </c>
      <c r="B112" s="5" t="s">
        <v>12441</v>
      </c>
      <c r="C112" s="23">
        <v>19752681</v>
      </c>
      <c r="D112" s="11"/>
      <c r="E112" s="11" t="s">
        <v>110</v>
      </c>
      <c r="F112" s="13">
        <v>12</v>
      </c>
      <c r="G112" s="13" t="s">
        <v>5</v>
      </c>
      <c r="H112" s="13" t="s">
        <v>21</v>
      </c>
      <c r="I112" s="5" t="s">
        <v>82</v>
      </c>
      <c r="J112" s="26">
        <v>42644</v>
      </c>
      <c r="K112" s="7">
        <v>42655</v>
      </c>
      <c r="L112" s="11" t="s">
        <v>4932</v>
      </c>
      <c r="M112" s="92" t="e">
        <f>VLOOKUP(L112,'CIE-10 PARA RIPS'!A112:B12685,3,0)</f>
        <v>#REF!</v>
      </c>
    </row>
    <row r="113" spans="1:13" x14ac:dyDescent="0.25">
      <c r="A113" s="83">
        <v>106</v>
      </c>
      <c r="B113" s="5" t="s">
        <v>12447</v>
      </c>
      <c r="C113" s="23">
        <v>1044391162</v>
      </c>
      <c r="D113" s="11"/>
      <c r="E113" s="11" t="s">
        <v>12435</v>
      </c>
      <c r="F113" s="13">
        <v>5</v>
      </c>
      <c r="G113" s="13" t="s">
        <v>5</v>
      </c>
      <c r="H113" s="13" t="s">
        <v>21</v>
      </c>
      <c r="I113" s="5" t="s">
        <v>82</v>
      </c>
      <c r="J113" s="26">
        <v>42639</v>
      </c>
      <c r="K113" s="7">
        <v>42643</v>
      </c>
      <c r="L113" s="11" t="s">
        <v>4811</v>
      </c>
      <c r="M113" s="92" t="e">
        <f>VLOOKUP(L113,'CIE-10 PARA RIPS'!A113:B12686,3,0)</f>
        <v>#REF!</v>
      </c>
    </row>
    <row r="114" spans="1:13" x14ac:dyDescent="0.25">
      <c r="A114" s="83">
        <v>107</v>
      </c>
      <c r="B114" s="5" t="s">
        <v>12447</v>
      </c>
      <c r="C114" s="23">
        <v>1044391162</v>
      </c>
      <c r="D114" s="11"/>
      <c r="E114" s="11" t="s">
        <v>110</v>
      </c>
      <c r="F114" s="13">
        <v>5</v>
      </c>
      <c r="G114" s="13" t="s">
        <v>5</v>
      </c>
      <c r="H114" s="13" t="s">
        <v>21</v>
      </c>
      <c r="I114" s="5" t="s">
        <v>82</v>
      </c>
      <c r="J114" s="26">
        <v>42644</v>
      </c>
      <c r="K114" s="7">
        <v>42648</v>
      </c>
      <c r="L114" s="11" t="s">
        <v>4811</v>
      </c>
      <c r="M114" s="92" t="e">
        <f>VLOOKUP(L114,'CIE-10 PARA RIPS'!A114:B12687,3,0)</f>
        <v>#REF!</v>
      </c>
    </row>
    <row r="115" spans="1:13" x14ac:dyDescent="0.25">
      <c r="A115" s="83">
        <v>108</v>
      </c>
      <c r="B115" s="5" t="s">
        <v>12443</v>
      </c>
      <c r="C115" s="23">
        <v>3715133</v>
      </c>
      <c r="D115" s="11"/>
      <c r="E115" s="11" t="s">
        <v>12435</v>
      </c>
      <c r="F115" s="13">
        <v>3</v>
      </c>
      <c r="G115" s="13" t="s">
        <v>5</v>
      </c>
      <c r="H115" s="13" t="s">
        <v>21</v>
      </c>
      <c r="I115" s="5" t="s">
        <v>82</v>
      </c>
      <c r="J115" s="26">
        <v>42619</v>
      </c>
      <c r="K115" s="7">
        <v>42621</v>
      </c>
      <c r="L115" s="11" t="s">
        <v>7699</v>
      </c>
      <c r="M115" s="92" t="e">
        <f>VLOOKUP(L115,'CIE-10 PARA RIPS'!A115:B12688,3,0)</f>
        <v>#REF!</v>
      </c>
    </row>
    <row r="116" spans="1:13" x14ac:dyDescent="0.25">
      <c r="A116" s="83">
        <v>109</v>
      </c>
      <c r="B116" s="5" t="s">
        <v>12443</v>
      </c>
      <c r="C116" s="23">
        <v>3715133</v>
      </c>
      <c r="D116" s="11"/>
      <c r="E116" s="11" t="s">
        <v>110</v>
      </c>
      <c r="F116" s="13">
        <v>3</v>
      </c>
      <c r="G116" s="13" t="s">
        <v>5</v>
      </c>
      <c r="H116" s="13" t="s">
        <v>21</v>
      </c>
      <c r="I116" s="5" t="s">
        <v>82</v>
      </c>
      <c r="J116" s="26">
        <v>42667</v>
      </c>
      <c r="K116" s="7">
        <v>42669</v>
      </c>
      <c r="L116" s="11" t="s">
        <v>7685</v>
      </c>
      <c r="M116" s="92" t="e">
        <f>VLOOKUP(L116,'CIE-10 PARA RIPS'!A116:B12689,3,0)</f>
        <v>#REF!</v>
      </c>
    </row>
    <row r="117" spans="1:13" x14ac:dyDescent="0.25">
      <c r="A117" s="83">
        <v>110</v>
      </c>
      <c r="B117" s="5" t="s">
        <v>12438</v>
      </c>
      <c r="C117" s="23">
        <v>8699499</v>
      </c>
      <c r="D117" s="11"/>
      <c r="E117" s="11" t="s">
        <v>12442</v>
      </c>
      <c r="F117" s="13">
        <v>13</v>
      </c>
      <c r="G117" s="13" t="s">
        <v>5</v>
      </c>
      <c r="H117" s="13" t="s">
        <v>21</v>
      </c>
      <c r="I117" s="5" t="s">
        <v>82</v>
      </c>
      <c r="J117" s="26">
        <v>42690</v>
      </c>
      <c r="K117" s="7">
        <v>42704</v>
      </c>
      <c r="L117" s="11" t="s">
        <v>9567</v>
      </c>
      <c r="M117" s="92" t="e">
        <f>VLOOKUP(L117,'CIE-10 PARA RIPS'!A117:B12690,3,0)</f>
        <v>#REF!</v>
      </c>
    </row>
    <row r="118" spans="1:13" x14ac:dyDescent="0.25">
      <c r="A118" s="83">
        <v>111</v>
      </c>
      <c r="B118" s="5" t="s">
        <v>12438</v>
      </c>
      <c r="C118" s="23">
        <v>8699499</v>
      </c>
      <c r="D118" s="11"/>
      <c r="E118" s="11" t="s">
        <v>43</v>
      </c>
      <c r="F118" s="13">
        <v>2</v>
      </c>
      <c r="G118" s="13" t="s">
        <v>5</v>
      </c>
      <c r="H118" s="13" t="s">
        <v>21</v>
      </c>
      <c r="I118" s="5" t="s">
        <v>82</v>
      </c>
      <c r="J118" s="26">
        <v>42705</v>
      </c>
      <c r="K118" s="7">
        <v>42706</v>
      </c>
      <c r="L118" s="11" t="s">
        <v>9567</v>
      </c>
      <c r="M118" s="92" t="e">
        <f>VLOOKUP(L118,'CIE-10 PARA RIPS'!A118:B12691,3,0)</f>
        <v>#REF!</v>
      </c>
    </row>
    <row r="119" spans="1:13" x14ac:dyDescent="0.25">
      <c r="A119" s="83">
        <v>112</v>
      </c>
      <c r="B119" s="5" t="s">
        <v>12438</v>
      </c>
      <c r="C119" s="23">
        <v>8699499</v>
      </c>
      <c r="D119" s="11"/>
      <c r="E119" s="11" t="s">
        <v>110</v>
      </c>
      <c r="F119" s="13">
        <v>13</v>
      </c>
      <c r="G119" s="13" t="s">
        <v>5</v>
      </c>
      <c r="H119" s="13" t="s">
        <v>21</v>
      </c>
      <c r="I119" s="5" t="s">
        <v>82</v>
      </c>
      <c r="J119" s="26" t="s">
        <v>12448</v>
      </c>
      <c r="K119" s="7">
        <v>42674</v>
      </c>
      <c r="L119" s="11" t="s">
        <v>9567</v>
      </c>
      <c r="M119" s="92" t="e">
        <f>VLOOKUP(L119,'CIE-10 PARA RIPS'!A119:B12692,3,0)</f>
        <v>#REF!</v>
      </c>
    </row>
    <row r="120" spans="1:13" x14ac:dyDescent="0.25">
      <c r="A120" s="83">
        <v>113</v>
      </c>
      <c r="B120" s="5" t="s">
        <v>12438</v>
      </c>
      <c r="C120" s="23">
        <v>8699499</v>
      </c>
      <c r="D120" s="11"/>
      <c r="E120" s="11" t="s">
        <v>12442</v>
      </c>
      <c r="F120" s="13">
        <v>17</v>
      </c>
      <c r="G120" s="13" t="s">
        <v>5</v>
      </c>
      <c r="H120" s="13" t="s">
        <v>21</v>
      </c>
      <c r="I120" s="5" t="s">
        <v>82</v>
      </c>
      <c r="J120" s="26">
        <v>42675</v>
      </c>
      <c r="K120" s="7">
        <v>42691</v>
      </c>
      <c r="L120" s="11" t="s">
        <v>9567</v>
      </c>
      <c r="M120" s="92" t="e">
        <f>VLOOKUP(L120,'CIE-10 PARA RIPS'!A120:B12693,3,0)</f>
        <v>#REF!</v>
      </c>
    </row>
    <row r="121" spans="1:13" x14ac:dyDescent="0.25">
      <c r="A121" s="83">
        <v>114</v>
      </c>
      <c r="B121" s="5" t="s">
        <v>12441</v>
      </c>
      <c r="C121" s="23">
        <v>19752681</v>
      </c>
      <c r="D121" s="11"/>
      <c r="E121" s="11" t="s">
        <v>110</v>
      </c>
      <c r="F121" s="13">
        <v>1</v>
      </c>
      <c r="G121" s="13" t="s">
        <v>5</v>
      </c>
      <c r="H121" s="13" t="s">
        <v>21</v>
      </c>
      <c r="I121" s="5" t="s">
        <v>82</v>
      </c>
      <c r="J121" s="26">
        <v>42674</v>
      </c>
      <c r="K121" s="7">
        <v>42674</v>
      </c>
      <c r="L121" s="11" t="s">
        <v>4932</v>
      </c>
      <c r="M121" s="92" t="e">
        <f>VLOOKUP(L121,'CIE-10 PARA RIPS'!A121:B12694,3,0)</f>
        <v>#REF!</v>
      </c>
    </row>
    <row r="122" spans="1:13" x14ac:dyDescent="0.25">
      <c r="A122" s="83">
        <v>115</v>
      </c>
      <c r="B122" s="5" t="s">
        <v>12441</v>
      </c>
      <c r="C122" s="23">
        <v>19752681</v>
      </c>
      <c r="D122" s="11"/>
      <c r="E122" s="11" t="s">
        <v>12442</v>
      </c>
      <c r="F122" s="13">
        <v>14</v>
      </c>
      <c r="G122" s="13" t="s">
        <v>5</v>
      </c>
      <c r="H122" s="13" t="s">
        <v>21</v>
      </c>
      <c r="I122" s="5" t="s">
        <v>82</v>
      </c>
      <c r="J122" s="26">
        <v>42675</v>
      </c>
      <c r="K122" s="7">
        <v>42688</v>
      </c>
      <c r="L122" s="11" t="s">
        <v>4932</v>
      </c>
      <c r="M122" s="92" t="e">
        <f>VLOOKUP(L122,'CIE-10 PARA RIPS'!A122:B12695,3,0)</f>
        <v>#REF!</v>
      </c>
    </row>
    <row r="123" spans="1:13" s="2" customFormat="1" x14ac:dyDescent="0.25">
      <c r="A123" s="83">
        <v>116</v>
      </c>
      <c r="B123" s="5" t="s">
        <v>12443</v>
      </c>
      <c r="C123" s="23">
        <v>3715133</v>
      </c>
      <c r="D123" s="11"/>
      <c r="E123" s="11" t="s">
        <v>12435</v>
      </c>
      <c r="F123" s="25">
        <v>5</v>
      </c>
      <c r="G123" s="25" t="s">
        <v>5</v>
      </c>
      <c r="H123" s="25" t="s">
        <v>21</v>
      </c>
      <c r="I123" s="5" t="s">
        <v>82</v>
      </c>
      <c r="J123" s="26">
        <v>42639</v>
      </c>
      <c r="K123" s="7">
        <v>42643</v>
      </c>
      <c r="L123" s="11" t="s">
        <v>4811</v>
      </c>
      <c r="M123" s="92" t="e">
        <f>VLOOKUP(L123,'CIE-10 PARA RIPS'!A123:B12696,3,0)</f>
        <v>#REF!</v>
      </c>
    </row>
    <row r="124" spans="1:13" s="2" customFormat="1" x14ac:dyDescent="0.25">
      <c r="A124" s="83">
        <v>117</v>
      </c>
      <c r="B124" s="11" t="s">
        <v>12443</v>
      </c>
      <c r="C124" s="23">
        <v>3715133</v>
      </c>
      <c r="D124" s="11"/>
      <c r="E124" s="11" t="s">
        <v>110</v>
      </c>
      <c r="F124" s="25">
        <v>5</v>
      </c>
      <c r="G124" s="25" t="s">
        <v>5</v>
      </c>
      <c r="H124" s="25" t="s">
        <v>21</v>
      </c>
      <c r="I124" s="5" t="s">
        <v>82</v>
      </c>
      <c r="J124" s="26">
        <v>42644</v>
      </c>
      <c r="K124" s="7">
        <v>42648</v>
      </c>
      <c r="L124" s="11" t="s">
        <v>4811</v>
      </c>
      <c r="M124" s="92" t="e">
        <f>VLOOKUP(L124,'CIE-10 PARA RIPS'!A124:B12697,3,0)</f>
        <v>#REF!</v>
      </c>
    </row>
    <row r="125" spans="1:13" s="2" customFormat="1" x14ac:dyDescent="0.25">
      <c r="A125" s="83">
        <v>118</v>
      </c>
      <c r="B125" s="11" t="s">
        <v>12449</v>
      </c>
      <c r="C125" s="23">
        <v>3731132</v>
      </c>
      <c r="D125" s="11"/>
      <c r="E125" s="11" t="s">
        <v>110</v>
      </c>
      <c r="F125" s="25">
        <v>5</v>
      </c>
      <c r="G125" s="25" t="s">
        <v>5</v>
      </c>
      <c r="H125" s="25" t="s">
        <v>21</v>
      </c>
      <c r="I125" s="5" t="s">
        <v>85</v>
      </c>
      <c r="J125" s="26">
        <v>42670</v>
      </c>
      <c r="K125" s="7">
        <v>42674</v>
      </c>
      <c r="L125" s="11" t="s">
        <v>4932</v>
      </c>
      <c r="M125" s="92" t="e">
        <f>VLOOKUP(L125,'CIE-10 PARA RIPS'!A125:B12698,3,0)</f>
        <v>#REF!</v>
      </c>
    </row>
    <row r="126" spans="1:13" s="2" customFormat="1" x14ac:dyDescent="0.25">
      <c r="A126" s="83">
        <v>119</v>
      </c>
      <c r="B126" s="11" t="s">
        <v>12449</v>
      </c>
      <c r="C126" s="23">
        <v>3731132</v>
      </c>
      <c r="D126" s="11"/>
      <c r="E126" s="11" t="s">
        <v>12442</v>
      </c>
      <c r="F126" s="25">
        <v>25</v>
      </c>
      <c r="G126" s="25" t="s">
        <v>5</v>
      </c>
      <c r="H126" s="25" t="s">
        <v>21</v>
      </c>
      <c r="I126" s="5" t="s">
        <v>85</v>
      </c>
      <c r="J126" s="26">
        <v>42675</v>
      </c>
      <c r="K126" s="7">
        <v>42699</v>
      </c>
      <c r="L126" s="11" t="s">
        <v>4932</v>
      </c>
      <c r="M126" s="92" t="e">
        <f>VLOOKUP(L126,'CIE-10 PARA RIPS'!A126:B12699,3,0)</f>
        <v>#REF!</v>
      </c>
    </row>
    <row r="127" spans="1:13" s="2" customFormat="1" ht="30" x14ac:dyDescent="0.25">
      <c r="A127" s="83">
        <v>120</v>
      </c>
      <c r="B127" s="11" t="s">
        <v>12450</v>
      </c>
      <c r="C127" s="23">
        <v>1048290598</v>
      </c>
      <c r="D127" s="11"/>
      <c r="E127" s="11" t="s">
        <v>110</v>
      </c>
      <c r="F127" s="25">
        <v>7</v>
      </c>
      <c r="G127" s="25" t="s">
        <v>5</v>
      </c>
      <c r="H127" s="25" t="s">
        <v>51</v>
      </c>
      <c r="I127" s="5" t="s">
        <v>85</v>
      </c>
      <c r="J127" s="26">
        <v>42668</v>
      </c>
      <c r="K127" s="7">
        <v>31</v>
      </c>
      <c r="L127" s="11" t="s">
        <v>6670</v>
      </c>
      <c r="M127" s="92" t="e">
        <f>VLOOKUP(L127,'CIE-10 PARA RIPS'!A127:B12700,3,0)</f>
        <v>#REF!</v>
      </c>
    </row>
    <row r="128" spans="1:13" s="2" customFormat="1" ht="30" x14ac:dyDescent="0.25">
      <c r="A128" s="83">
        <v>121</v>
      </c>
      <c r="B128" s="11" t="s">
        <v>12450</v>
      </c>
      <c r="C128" s="23">
        <v>1048290598</v>
      </c>
      <c r="D128" s="11"/>
      <c r="E128" s="11" t="s">
        <v>12442</v>
      </c>
      <c r="F128" s="25">
        <v>30</v>
      </c>
      <c r="G128" s="25" t="s">
        <v>5</v>
      </c>
      <c r="H128" s="25" t="s">
        <v>51</v>
      </c>
      <c r="I128" s="5" t="s">
        <v>85</v>
      </c>
      <c r="J128" s="26">
        <v>42675</v>
      </c>
      <c r="K128" s="7">
        <v>42704</v>
      </c>
      <c r="L128" s="11" t="s">
        <v>6670</v>
      </c>
      <c r="M128" s="92" t="e">
        <f>VLOOKUP(L128,'CIE-10 PARA RIPS'!A128:B12701,3,0)</f>
        <v>#REF!</v>
      </c>
    </row>
    <row r="129" spans="1:13" s="2" customFormat="1" ht="30" x14ac:dyDescent="0.25">
      <c r="A129" s="83">
        <v>122</v>
      </c>
      <c r="B129" s="11" t="s">
        <v>12450</v>
      </c>
      <c r="C129" s="23">
        <v>1048290598</v>
      </c>
      <c r="D129" s="11"/>
      <c r="E129" s="11" t="s">
        <v>43</v>
      </c>
      <c r="F129" s="25">
        <v>31</v>
      </c>
      <c r="G129" s="25" t="s">
        <v>5</v>
      </c>
      <c r="H129" s="25" t="s">
        <v>51</v>
      </c>
      <c r="I129" s="5" t="s">
        <v>85</v>
      </c>
      <c r="J129" s="26">
        <v>42705</v>
      </c>
      <c r="K129" s="7">
        <v>42735</v>
      </c>
      <c r="L129" s="11" t="s">
        <v>6670</v>
      </c>
      <c r="M129" s="92" t="e">
        <f>VLOOKUP(L129,'CIE-10 PARA RIPS'!A129:B12702,3,0)</f>
        <v>#REF!</v>
      </c>
    </row>
    <row r="130" spans="1:13" s="2" customFormat="1" x14ac:dyDescent="0.25">
      <c r="A130" s="83">
        <v>123</v>
      </c>
      <c r="B130" s="11" t="s">
        <v>12453</v>
      </c>
      <c r="C130" s="23">
        <v>9196307</v>
      </c>
      <c r="D130" s="11"/>
      <c r="E130" s="11" t="s">
        <v>110</v>
      </c>
      <c r="F130" s="25">
        <v>1</v>
      </c>
      <c r="G130" s="25" t="s">
        <v>5</v>
      </c>
      <c r="H130" s="25" t="s">
        <v>21</v>
      </c>
      <c r="I130" s="5" t="s">
        <v>85</v>
      </c>
      <c r="J130" s="26">
        <v>42657</v>
      </c>
      <c r="K130" s="7" t="s">
        <v>12454</v>
      </c>
      <c r="L130" s="11" t="s">
        <v>8547</v>
      </c>
      <c r="M130" s="92" t="e">
        <f>VLOOKUP(L130,'CIE-10 PARA RIPS'!A130:B12703,3,0)</f>
        <v>#REF!</v>
      </c>
    </row>
    <row r="131" spans="1:13" s="2" customFormat="1" x14ac:dyDescent="0.25">
      <c r="A131" s="83">
        <v>124</v>
      </c>
      <c r="B131" s="11" t="s">
        <v>12453</v>
      </c>
      <c r="C131" s="23">
        <v>9196307</v>
      </c>
      <c r="D131" s="11"/>
      <c r="E131" s="11" t="s">
        <v>110</v>
      </c>
      <c r="F131" s="25">
        <v>2</v>
      </c>
      <c r="G131" s="25" t="s">
        <v>5</v>
      </c>
      <c r="H131" s="25" t="s">
        <v>21</v>
      </c>
      <c r="I131" s="5" t="s">
        <v>85</v>
      </c>
      <c r="J131" s="26">
        <v>42655</v>
      </c>
      <c r="K131" s="7">
        <v>42657</v>
      </c>
      <c r="L131" s="11" t="s">
        <v>55</v>
      </c>
      <c r="M131" s="92" t="e">
        <f>VLOOKUP(L131,'CIE-10 PARA RIPS'!A131:B12704,3,0)</f>
        <v>#REF!</v>
      </c>
    </row>
    <row r="132" spans="1:13" s="2" customFormat="1" x14ac:dyDescent="0.25">
      <c r="A132" s="83">
        <v>125</v>
      </c>
      <c r="B132" s="11" t="s">
        <v>83</v>
      </c>
      <c r="C132" s="23">
        <v>22512113</v>
      </c>
      <c r="D132" s="11"/>
      <c r="E132" s="11" t="s">
        <v>110</v>
      </c>
      <c r="F132" s="25">
        <v>10</v>
      </c>
      <c r="G132" s="25" t="s">
        <v>5</v>
      </c>
      <c r="H132" s="25" t="s">
        <v>21</v>
      </c>
      <c r="I132" s="5" t="s">
        <v>85</v>
      </c>
      <c r="J132" s="26">
        <v>42661</v>
      </c>
      <c r="K132" s="7">
        <v>42670</v>
      </c>
      <c r="L132" s="11" t="s">
        <v>12455</v>
      </c>
      <c r="M132" s="92" t="e">
        <f>VLOOKUP(L132,'CIE-10 PARA RIPS'!A132:B12705,3,0)</f>
        <v>#N/A</v>
      </c>
    </row>
    <row r="133" spans="1:13" s="2" customFormat="1" x14ac:dyDescent="0.25">
      <c r="A133" s="83">
        <v>126</v>
      </c>
      <c r="B133" s="11" t="s">
        <v>99</v>
      </c>
      <c r="C133" s="23">
        <v>8774378</v>
      </c>
      <c r="D133" s="11"/>
      <c r="E133" s="11" t="s">
        <v>110</v>
      </c>
      <c r="F133" s="25">
        <v>10</v>
      </c>
      <c r="G133" s="25" t="s">
        <v>5</v>
      </c>
      <c r="H133" s="25" t="s">
        <v>21</v>
      </c>
      <c r="I133" s="5" t="s">
        <v>85</v>
      </c>
      <c r="J133" s="26">
        <v>42644</v>
      </c>
      <c r="K133" s="7">
        <v>42653</v>
      </c>
      <c r="L133" s="11" t="s">
        <v>5041</v>
      </c>
      <c r="M133" s="92" t="e">
        <f>VLOOKUP(L133,'CIE-10 PARA RIPS'!A133:B12706,3,0)</f>
        <v>#REF!</v>
      </c>
    </row>
    <row r="134" spans="1:13" s="2" customFormat="1" x14ac:dyDescent="0.25">
      <c r="A134" s="83">
        <v>127</v>
      </c>
      <c r="B134" s="11" t="s">
        <v>12456</v>
      </c>
      <c r="C134" s="23">
        <v>1088333361</v>
      </c>
      <c r="D134" s="11"/>
      <c r="E134" s="11" t="s">
        <v>20</v>
      </c>
      <c r="F134" s="25">
        <v>3</v>
      </c>
      <c r="G134" s="25" t="s">
        <v>5</v>
      </c>
      <c r="H134" s="25" t="s">
        <v>21</v>
      </c>
      <c r="I134" s="5" t="s">
        <v>85</v>
      </c>
      <c r="J134" s="26">
        <v>42542</v>
      </c>
      <c r="K134" s="7">
        <v>42544</v>
      </c>
      <c r="L134" s="11"/>
      <c r="M134" s="92" t="e">
        <f>VLOOKUP(L134,'CIE-10 PARA RIPS'!A134:B12707,3,0)</f>
        <v>#N/A</v>
      </c>
    </row>
    <row r="135" spans="1:13" x14ac:dyDescent="0.25">
      <c r="A135" s="83">
        <v>128</v>
      </c>
      <c r="B135" s="5" t="s">
        <v>83</v>
      </c>
      <c r="C135" s="23">
        <v>22512113</v>
      </c>
      <c r="D135" s="11"/>
      <c r="E135" s="11" t="s">
        <v>36</v>
      </c>
      <c r="F135" s="13">
        <v>5</v>
      </c>
      <c r="G135" s="13" t="s">
        <v>5</v>
      </c>
      <c r="H135" s="13" t="s">
        <v>21</v>
      </c>
      <c r="I135" s="5" t="s">
        <v>85</v>
      </c>
      <c r="J135" s="26">
        <v>42508</v>
      </c>
      <c r="K135" s="7">
        <v>42512</v>
      </c>
      <c r="L135" s="11" t="s">
        <v>86</v>
      </c>
      <c r="M135" s="92" t="e">
        <f>VLOOKUP(L135,'CIE-10 PARA RIPS'!A135:B12708,3,0)</f>
        <v>#REF!</v>
      </c>
    </row>
    <row r="136" spans="1:13" x14ac:dyDescent="0.25">
      <c r="A136" s="83">
        <v>129</v>
      </c>
      <c r="B136" s="5" t="s">
        <v>83</v>
      </c>
      <c r="C136" s="23">
        <v>22512113</v>
      </c>
      <c r="D136" s="11"/>
      <c r="E136" s="11" t="s">
        <v>36</v>
      </c>
      <c r="F136" s="13">
        <v>5</v>
      </c>
      <c r="G136" s="13" t="s">
        <v>5</v>
      </c>
      <c r="H136" s="13" t="s">
        <v>21</v>
      </c>
      <c r="I136" s="5" t="s">
        <v>85</v>
      </c>
      <c r="J136" s="26">
        <v>42492</v>
      </c>
      <c r="K136" s="7">
        <v>42496</v>
      </c>
      <c r="L136" s="11" t="s">
        <v>70</v>
      </c>
      <c r="M136" s="92" t="e">
        <f>VLOOKUP(L136,'CIE-10 PARA RIPS'!A136:B12709,3,0)</f>
        <v>#REF!</v>
      </c>
    </row>
    <row r="137" spans="1:13" x14ac:dyDescent="0.25">
      <c r="A137" s="83">
        <v>130</v>
      </c>
      <c r="B137" s="5" t="s">
        <v>83</v>
      </c>
      <c r="C137" s="23">
        <v>22512113</v>
      </c>
      <c r="D137" s="11"/>
      <c r="E137" s="11" t="s">
        <v>37</v>
      </c>
      <c r="F137" s="13">
        <v>5</v>
      </c>
      <c r="G137" s="13" t="s">
        <v>5</v>
      </c>
      <c r="H137" s="13" t="s">
        <v>21</v>
      </c>
      <c r="I137" s="5" t="s">
        <v>85</v>
      </c>
      <c r="J137" s="26">
        <v>42479</v>
      </c>
      <c r="K137" s="7">
        <v>42483</v>
      </c>
      <c r="L137" s="11" t="s">
        <v>75</v>
      </c>
      <c r="M137" s="92" t="e">
        <f>VLOOKUP(L137,'CIE-10 PARA RIPS'!A137:B12710,3,0)</f>
        <v>#REF!</v>
      </c>
    </row>
    <row r="138" spans="1:13" x14ac:dyDescent="0.25">
      <c r="A138" s="83">
        <v>131</v>
      </c>
      <c r="B138" s="5" t="s">
        <v>83</v>
      </c>
      <c r="C138" s="23">
        <v>22512113</v>
      </c>
      <c r="D138" s="11"/>
      <c r="E138" s="11" t="s">
        <v>37</v>
      </c>
      <c r="F138" s="13">
        <v>2</v>
      </c>
      <c r="G138" s="13" t="s">
        <v>5</v>
      </c>
      <c r="H138" s="13" t="s">
        <v>21</v>
      </c>
      <c r="I138" s="5" t="s">
        <v>85</v>
      </c>
      <c r="J138" s="26">
        <v>42489</v>
      </c>
      <c r="K138" s="7">
        <v>42490</v>
      </c>
      <c r="L138" s="11" t="s">
        <v>70</v>
      </c>
      <c r="M138" s="92" t="e">
        <f>VLOOKUP(L138,'CIE-10 PARA RIPS'!A138:B12711,3,0)</f>
        <v>#REF!</v>
      </c>
    </row>
    <row r="139" spans="1:13" x14ac:dyDescent="0.25">
      <c r="A139" s="83">
        <v>132</v>
      </c>
      <c r="B139" s="5" t="s">
        <v>83</v>
      </c>
      <c r="C139" s="23">
        <v>22512113</v>
      </c>
      <c r="D139" s="11"/>
      <c r="E139" s="11" t="s">
        <v>36</v>
      </c>
      <c r="F139" s="13">
        <v>1</v>
      </c>
      <c r="G139" s="13" t="s">
        <v>5</v>
      </c>
      <c r="H139" s="13" t="s">
        <v>21</v>
      </c>
      <c r="I139" s="5" t="s">
        <v>85</v>
      </c>
      <c r="J139" s="26">
        <v>42491</v>
      </c>
      <c r="K139" s="7">
        <v>42491</v>
      </c>
      <c r="L139" s="11" t="s">
        <v>70</v>
      </c>
      <c r="M139" s="92" t="e">
        <f>VLOOKUP(L139,'CIE-10 PARA RIPS'!A139:B12712,3,0)</f>
        <v>#REF!</v>
      </c>
    </row>
    <row r="140" spans="1:13" x14ac:dyDescent="0.25">
      <c r="A140" s="83">
        <v>133</v>
      </c>
      <c r="B140" s="5" t="s">
        <v>87</v>
      </c>
      <c r="C140" s="23">
        <v>1129581658</v>
      </c>
      <c r="D140" s="11"/>
      <c r="E140" s="11" t="s">
        <v>45</v>
      </c>
      <c r="F140" s="13">
        <v>2</v>
      </c>
      <c r="G140" s="13" t="s">
        <v>5</v>
      </c>
      <c r="H140" s="13" t="s">
        <v>21</v>
      </c>
      <c r="I140" s="5" t="s">
        <v>85</v>
      </c>
      <c r="J140" s="26" t="s">
        <v>12457</v>
      </c>
      <c r="K140" s="7">
        <v>42389</v>
      </c>
      <c r="L140" s="11" t="s">
        <v>88</v>
      </c>
      <c r="M140" s="92" t="e">
        <f>VLOOKUP(L140,'CIE-10 PARA RIPS'!A140:B12713,3,0)</f>
        <v>#REF!</v>
      </c>
    </row>
    <row r="141" spans="1:13" x14ac:dyDescent="0.25">
      <c r="A141" s="83">
        <v>134</v>
      </c>
      <c r="B141" s="5" t="s">
        <v>87</v>
      </c>
      <c r="C141" s="23">
        <v>1129581658</v>
      </c>
      <c r="D141" s="11"/>
      <c r="E141" s="11" t="s">
        <v>45</v>
      </c>
      <c r="F141" s="13">
        <v>2</v>
      </c>
      <c r="G141" s="13" t="s">
        <v>5</v>
      </c>
      <c r="H141" s="13" t="s">
        <v>21</v>
      </c>
      <c r="I141" s="5" t="s">
        <v>85</v>
      </c>
      <c r="J141" s="26">
        <v>42386</v>
      </c>
      <c r="K141" s="7">
        <v>42387</v>
      </c>
      <c r="L141" s="11" t="s">
        <v>88</v>
      </c>
      <c r="M141" s="92" t="e">
        <f>VLOOKUP(L141,'CIE-10 PARA RIPS'!A141:B12714,3,0)</f>
        <v>#REF!</v>
      </c>
    </row>
    <row r="142" spans="1:13" x14ac:dyDescent="0.25">
      <c r="A142" s="83">
        <v>135</v>
      </c>
      <c r="B142" s="5" t="s">
        <v>12459</v>
      </c>
      <c r="C142" s="23">
        <v>1044390552</v>
      </c>
      <c r="D142" s="11"/>
      <c r="E142" s="11" t="s">
        <v>12460</v>
      </c>
      <c r="F142" s="13">
        <v>7</v>
      </c>
      <c r="G142" s="13" t="s">
        <v>5</v>
      </c>
      <c r="H142" s="13" t="s">
        <v>21</v>
      </c>
      <c r="I142" s="5" t="s">
        <v>12458</v>
      </c>
      <c r="J142" s="26">
        <v>42535</v>
      </c>
      <c r="K142" s="7">
        <v>42541</v>
      </c>
      <c r="L142" s="11" t="s">
        <v>93</v>
      </c>
      <c r="M142" s="92" t="e">
        <f>VLOOKUP(L142,'CIE-10 PARA RIPS'!A142:B12715,3,0)</f>
        <v>#REF!</v>
      </c>
    </row>
    <row r="143" spans="1:13" x14ac:dyDescent="0.25">
      <c r="A143" s="83">
        <v>136</v>
      </c>
      <c r="B143" s="5" t="s">
        <v>12461</v>
      </c>
      <c r="C143" s="23">
        <v>1044392545</v>
      </c>
      <c r="D143" s="11"/>
      <c r="E143" s="11" t="s">
        <v>23</v>
      </c>
      <c r="F143" s="13">
        <v>4</v>
      </c>
      <c r="G143" s="13" t="s">
        <v>5</v>
      </c>
      <c r="H143" s="13" t="s">
        <v>21</v>
      </c>
      <c r="I143" s="5" t="s">
        <v>12458</v>
      </c>
      <c r="J143" s="26">
        <v>42573</v>
      </c>
      <c r="K143" s="7">
        <v>42576</v>
      </c>
      <c r="L143" s="11" t="s">
        <v>106</v>
      </c>
      <c r="M143" s="92" t="e">
        <f>VLOOKUP(L143,'CIE-10 PARA RIPS'!A143:B12716,3,0)</f>
        <v>#REF!</v>
      </c>
    </row>
    <row r="144" spans="1:13" x14ac:dyDescent="0.25">
      <c r="A144" s="83">
        <v>137</v>
      </c>
      <c r="B144" s="5" t="s">
        <v>12462</v>
      </c>
      <c r="C144" s="23">
        <v>32869679</v>
      </c>
      <c r="D144" s="11"/>
      <c r="E144" s="11" t="s">
        <v>43</v>
      </c>
      <c r="F144" s="13">
        <v>2</v>
      </c>
      <c r="G144" s="13" t="s">
        <v>5</v>
      </c>
      <c r="H144" s="13" t="s">
        <v>21</v>
      </c>
      <c r="I144" s="5" t="s">
        <v>62</v>
      </c>
      <c r="J144" s="26">
        <v>42733</v>
      </c>
      <c r="K144" s="7">
        <v>42734</v>
      </c>
      <c r="L144" s="11" t="s">
        <v>7309</v>
      </c>
      <c r="M144" s="92" t="e">
        <f>VLOOKUP(L144,'CIE-10 PARA RIPS'!A144:B12717,3,0)</f>
        <v>#REF!</v>
      </c>
    </row>
    <row r="145" spans="1:13" x14ac:dyDescent="0.25">
      <c r="A145" s="83">
        <v>138</v>
      </c>
      <c r="B145" s="5" t="s">
        <v>12463</v>
      </c>
      <c r="C145" s="23">
        <v>1143434155</v>
      </c>
      <c r="D145" s="11"/>
      <c r="E145" s="11" t="s">
        <v>43</v>
      </c>
      <c r="F145" s="13">
        <v>2</v>
      </c>
      <c r="G145" s="13" t="s">
        <v>5</v>
      </c>
      <c r="H145" s="13" t="s">
        <v>21</v>
      </c>
      <c r="I145" s="5" t="s">
        <v>85</v>
      </c>
      <c r="J145" s="26">
        <v>42731</v>
      </c>
      <c r="K145" s="7">
        <v>42732</v>
      </c>
      <c r="L145" s="11" t="s">
        <v>5600</v>
      </c>
      <c r="M145" s="92" t="e">
        <f>VLOOKUP(L145,'CIE-10 PARA RIPS'!A145:B12718,3,0)</f>
        <v>#REF!</v>
      </c>
    </row>
    <row r="146" spans="1:13" x14ac:dyDescent="0.25">
      <c r="A146" s="83">
        <v>139</v>
      </c>
      <c r="B146" s="5" t="s">
        <v>12464</v>
      </c>
      <c r="C146" s="23">
        <v>1042429984</v>
      </c>
      <c r="D146" s="11"/>
      <c r="E146" s="11" t="s">
        <v>43</v>
      </c>
      <c r="F146" s="13">
        <v>2</v>
      </c>
      <c r="G146" s="13" t="s">
        <v>5</v>
      </c>
      <c r="H146" s="13" t="s">
        <v>21</v>
      </c>
      <c r="I146" s="5" t="s">
        <v>85</v>
      </c>
      <c r="J146" s="26">
        <v>42724</v>
      </c>
      <c r="K146" s="7">
        <v>42725</v>
      </c>
      <c r="L146" s="11" t="s">
        <v>7808</v>
      </c>
      <c r="M146" s="92" t="e">
        <f>VLOOKUP(L146,'CIE-10 PARA RIPS'!A146:B12719,3,0)</f>
        <v>#REF!</v>
      </c>
    </row>
    <row r="147" spans="1:13" x14ac:dyDescent="0.25">
      <c r="A147" s="83">
        <v>140</v>
      </c>
      <c r="B147" s="5" t="s">
        <v>12465</v>
      </c>
      <c r="C147" s="23">
        <v>1044391559</v>
      </c>
      <c r="D147" s="11"/>
      <c r="E147" s="11" t="s">
        <v>43</v>
      </c>
      <c r="F147" s="13">
        <v>2</v>
      </c>
      <c r="G147" s="13" t="s">
        <v>5</v>
      </c>
      <c r="H147" s="13" t="s">
        <v>21</v>
      </c>
      <c r="I147" s="5" t="s">
        <v>6</v>
      </c>
      <c r="J147" s="26">
        <v>42734</v>
      </c>
      <c r="K147" s="7">
        <v>42735</v>
      </c>
      <c r="L147" s="11"/>
      <c r="M147" s="92" t="e">
        <f>VLOOKUP(L147,'CIE-10 PARA RIPS'!A147:B12720,3,0)</f>
        <v>#N/A</v>
      </c>
    </row>
    <row r="148" spans="1:13" x14ac:dyDescent="0.25">
      <c r="A148" s="83">
        <v>141</v>
      </c>
      <c r="B148" s="5" t="s">
        <v>12465</v>
      </c>
      <c r="C148" s="23">
        <v>1044391559</v>
      </c>
      <c r="D148" s="11"/>
      <c r="E148" s="11" t="s">
        <v>110</v>
      </c>
      <c r="F148" s="13">
        <v>2</v>
      </c>
      <c r="G148" s="13" t="s">
        <v>5</v>
      </c>
      <c r="H148" s="13" t="s">
        <v>21</v>
      </c>
      <c r="I148" s="5" t="s">
        <v>6</v>
      </c>
      <c r="J148" s="26">
        <v>42668</v>
      </c>
      <c r="K148" s="7">
        <v>42669</v>
      </c>
      <c r="L148" s="11"/>
      <c r="M148" s="92" t="e">
        <f>VLOOKUP(L148,'CIE-10 PARA RIPS'!A148:B12721,3,0)</f>
        <v>#N/A</v>
      </c>
    </row>
    <row r="149" spans="1:13" x14ac:dyDescent="0.25">
      <c r="A149" s="83">
        <v>142</v>
      </c>
      <c r="B149" s="5" t="s">
        <v>12466</v>
      </c>
      <c r="C149" s="23">
        <v>22550493</v>
      </c>
      <c r="D149" s="11"/>
      <c r="E149" s="11" t="s">
        <v>12442</v>
      </c>
      <c r="F149" s="13">
        <v>1</v>
      </c>
      <c r="G149" s="13" t="s">
        <v>5</v>
      </c>
      <c r="H149" s="13" t="s">
        <v>21</v>
      </c>
      <c r="I149" s="5" t="s">
        <v>62</v>
      </c>
      <c r="J149" s="26">
        <v>42690</v>
      </c>
      <c r="K149" s="7">
        <v>42690</v>
      </c>
      <c r="L149" s="11" t="s">
        <v>8544</v>
      </c>
      <c r="M149" s="92" t="e">
        <f>VLOOKUP(L149,'CIE-10 PARA RIPS'!A149:B12722,3,0)</f>
        <v>#REF!</v>
      </c>
    </row>
    <row r="150" spans="1:13" x14ac:dyDescent="0.25">
      <c r="A150" s="83">
        <v>143</v>
      </c>
      <c r="B150" s="5" t="s">
        <v>12467</v>
      </c>
      <c r="C150" s="23">
        <v>1129564190</v>
      </c>
      <c r="D150" s="11"/>
      <c r="E150" s="11" t="s">
        <v>12442</v>
      </c>
      <c r="F150" s="13">
        <v>2</v>
      </c>
      <c r="G150" s="13" t="s">
        <v>5</v>
      </c>
      <c r="H150" s="13" t="s">
        <v>21</v>
      </c>
      <c r="I150" s="5" t="s">
        <v>6</v>
      </c>
      <c r="J150" s="26">
        <v>42693</v>
      </c>
      <c r="K150" s="7">
        <v>42694</v>
      </c>
      <c r="L150" s="11" t="s">
        <v>8926</v>
      </c>
      <c r="M150" s="92" t="e">
        <f>VLOOKUP(L150,'CIE-10 PARA RIPS'!A150:B12723,3,0)</f>
        <v>#REF!</v>
      </c>
    </row>
    <row r="151" spans="1:13" x14ac:dyDescent="0.25">
      <c r="A151" s="83">
        <v>144</v>
      </c>
      <c r="B151" s="5" t="s">
        <v>12468</v>
      </c>
      <c r="C151" s="23">
        <v>72282783</v>
      </c>
      <c r="D151" s="11"/>
      <c r="E151" s="11" t="s">
        <v>12442</v>
      </c>
      <c r="F151" s="13">
        <v>2</v>
      </c>
      <c r="G151" s="13" t="s">
        <v>5</v>
      </c>
      <c r="H151" s="13" t="s">
        <v>21</v>
      </c>
      <c r="I151" s="5" t="s">
        <v>62</v>
      </c>
      <c r="J151" s="26">
        <v>42695</v>
      </c>
      <c r="K151" s="7">
        <v>42696</v>
      </c>
      <c r="L151" s="11" t="s">
        <v>63</v>
      </c>
      <c r="M151" s="92" t="e">
        <f>VLOOKUP(L151,'CIE-10 PARA RIPS'!A151:B12724,3,0)</f>
        <v>#N/A</v>
      </c>
    </row>
    <row r="152" spans="1:13" x14ac:dyDescent="0.25">
      <c r="A152" s="83">
        <v>145</v>
      </c>
      <c r="B152" s="5" t="s">
        <v>12469</v>
      </c>
      <c r="C152" s="23">
        <v>1143155974</v>
      </c>
      <c r="D152" s="11"/>
      <c r="E152" s="11" t="s">
        <v>12442</v>
      </c>
      <c r="F152" s="13">
        <v>2</v>
      </c>
      <c r="G152" s="13" t="s">
        <v>5</v>
      </c>
      <c r="H152" s="13" t="s">
        <v>21</v>
      </c>
      <c r="I152" s="5" t="s">
        <v>62</v>
      </c>
      <c r="J152" s="26">
        <v>42698</v>
      </c>
      <c r="K152" s="7">
        <v>42699</v>
      </c>
      <c r="L152" s="11" t="s">
        <v>64</v>
      </c>
      <c r="M152" s="92" t="e">
        <f>VLOOKUP(L152,'CIE-10 PARA RIPS'!A152:B12725,3,0)</f>
        <v>#REF!</v>
      </c>
    </row>
    <row r="153" spans="1:13" x14ac:dyDescent="0.25">
      <c r="A153" s="83">
        <v>146</v>
      </c>
      <c r="B153" s="5" t="s">
        <v>12469</v>
      </c>
      <c r="C153" s="23">
        <v>1143155974</v>
      </c>
      <c r="D153" s="11"/>
      <c r="E153" s="11" t="s">
        <v>12442</v>
      </c>
      <c r="F153" s="13">
        <v>1</v>
      </c>
      <c r="G153" s="13" t="s">
        <v>5</v>
      </c>
      <c r="H153" s="13" t="s">
        <v>21</v>
      </c>
      <c r="I153" s="5" t="s">
        <v>62</v>
      </c>
      <c r="J153" s="26">
        <v>42700</v>
      </c>
      <c r="K153" s="7">
        <v>42700</v>
      </c>
      <c r="L153" s="11" t="s">
        <v>12137</v>
      </c>
      <c r="M153" s="92" t="e">
        <f>VLOOKUP(L153,'CIE-10 PARA RIPS'!A153:B12726,3,0)</f>
        <v>#REF!</v>
      </c>
    </row>
    <row r="154" spans="1:13" x14ac:dyDescent="0.25">
      <c r="A154" s="83">
        <v>147</v>
      </c>
      <c r="B154" s="5" t="s">
        <v>12470</v>
      </c>
      <c r="C154" s="23">
        <v>72164312</v>
      </c>
      <c r="D154" s="11"/>
      <c r="E154" s="11" t="s">
        <v>12442</v>
      </c>
      <c r="F154" s="13">
        <v>2</v>
      </c>
      <c r="G154" s="13" t="s">
        <v>5</v>
      </c>
      <c r="H154" s="13" t="s">
        <v>21</v>
      </c>
      <c r="I154" s="5" t="s">
        <v>85</v>
      </c>
      <c r="J154" s="26">
        <v>42700</v>
      </c>
      <c r="K154" s="7">
        <v>42701</v>
      </c>
      <c r="L154" s="11" t="s">
        <v>8939</v>
      </c>
      <c r="M154" s="92" t="e">
        <f>VLOOKUP(L154,'CIE-10 PARA RIPS'!A154:B12727,3,0)</f>
        <v>#REF!</v>
      </c>
    </row>
    <row r="155" spans="1:13" x14ac:dyDescent="0.25">
      <c r="A155" s="83">
        <v>148</v>
      </c>
      <c r="B155" s="5" t="s">
        <v>12471</v>
      </c>
      <c r="C155" s="23">
        <v>1048270478</v>
      </c>
      <c r="D155" s="11"/>
      <c r="E155" s="11" t="s">
        <v>110</v>
      </c>
      <c r="F155" s="13">
        <v>2</v>
      </c>
      <c r="G155" s="13" t="s">
        <v>5</v>
      </c>
      <c r="H155" s="13" t="s">
        <v>21</v>
      </c>
      <c r="I155" s="5" t="s">
        <v>12434</v>
      </c>
      <c r="J155" s="26">
        <v>42667</v>
      </c>
      <c r="K155" s="7">
        <v>42668</v>
      </c>
      <c r="L155" s="11" t="s">
        <v>63</v>
      </c>
      <c r="M155" s="92" t="e">
        <f>VLOOKUP(L155,'CIE-10 PARA RIPS'!A155:B12728,3,0)</f>
        <v>#N/A</v>
      </c>
    </row>
    <row r="156" spans="1:13" x14ac:dyDescent="0.25">
      <c r="A156" s="83">
        <v>149</v>
      </c>
      <c r="B156" s="5" t="s">
        <v>12471</v>
      </c>
      <c r="C156" s="23">
        <v>1048270478</v>
      </c>
      <c r="D156" s="11"/>
      <c r="E156" s="11" t="s">
        <v>110</v>
      </c>
      <c r="F156" s="13">
        <v>1</v>
      </c>
      <c r="G156" s="13" t="s">
        <v>5</v>
      </c>
      <c r="H156" s="13" t="s">
        <v>21</v>
      </c>
      <c r="I156" s="5" t="s">
        <v>12434</v>
      </c>
      <c r="J156" s="26">
        <v>42669</v>
      </c>
      <c r="K156" s="7">
        <v>42669</v>
      </c>
      <c r="L156" s="11" t="s">
        <v>8483</v>
      </c>
      <c r="M156" s="92" t="e">
        <f>VLOOKUP(L156,'CIE-10 PARA RIPS'!A156:B12729,3,0)</f>
        <v>#REF!</v>
      </c>
    </row>
    <row r="157" spans="1:13" x14ac:dyDescent="0.25">
      <c r="A157" s="83">
        <v>150</v>
      </c>
      <c r="B157" s="5" t="s">
        <v>61</v>
      </c>
      <c r="C157" s="23">
        <v>1101783204</v>
      </c>
      <c r="D157" s="11"/>
      <c r="E157" s="11" t="s">
        <v>12442</v>
      </c>
      <c r="F157" s="13">
        <v>2</v>
      </c>
      <c r="G157" s="13" t="s">
        <v>5</v>
      </c>
      <c r="H157" s="13" t="s">
        <v>21</v>
      </c>
      <c r="I157" s="5" t="s">
        <v>62</v>
      </c>
      <c r="J157" s="26">
        <v>42686</v>
      </c>
      <c r="K157" s="7">
        <v>42687</v>
      </c>
      <c r="L157" s="11" t="s">
        <v>8939</v>
      </c>
      <c r="M157" s="92" t="e">
        <f>VLOOKUP(L157,'CIE-10 PARA RIPS'!A157:B12730,3,0)</f>
        <v>#REF!</v>
      </c>
    </row>
    <row r="158" spans="1:13" x14ac:dyDescent="0.25">
      <c r="A158" s="83">
        <v>151</v>
      </c>
      <c r="B158" s="5" t="s">
        <v>12472</v>
      </c>
      <c r="C158" s="23">
        <v>1046814743</v>
      </c>
      <c r="D158" s="11"/>
      <c r="E158" s="11" t="s">
        <v>12442</v>
      </c>
      <c r="F158" s="13">
        <v>2</v>
      </c>
      <c r="G158" s="13" t="s">
        <v>5</v>
      </c>
      <c r="H158" s="13" t="s">
        <v>21</v>
      </c>
      <c r="I158" s="5" t="s">
        <v>82</v>
      </c>
      <c r="J158" s="26">
        <v>42685</v>
      </c>
      <c r="K158" s="7">
        <v>42686</v>
      </c>
      <c r="L158" s="11" t="s">
        <v>63</v>
      </c>
      <c r="M158" s="92" t="e">
        <f>VLOOKUP(L158,'CIE-10 PARA RIPS'!A158:B12731,3,0)</f>
        <v>#N/A</v>
      </c>
    </row>
    <row r="159" spans="1:13" x14ac:dyDescent="0.25">
      <c r="A159" s="83">
        <v>152</v>
      </c>
      <c r="B159" s="5" t="s">
        <v>66</v>
      </c>
      <c r="C159" s="23">
        <v>1129576507</v>
      </c>
      <c r="D159" s="11"/>
      <c r="E159" s="11" t="s">
        <v>12442</v>
      </c>
      <c r="F159" s="13">
        <v>2</v>
      </c>
      <c r="G159" s="13" t="s">
        <v>5</v>
      </c>
      <c r="H159" s="13" t="s">
        <v>21</v>
      </c>
      <c r="I159" s="5" t="s">
        <v>62</v>
      </c>
      <c r="J159" s="26">
        <v>42685</v>
      </c>
      <c r="K159" s="7">
        <v>42686</v>
      </c>
      <c r="L159" s="11" t="s">
        <v>7572</v>
      </c>
      <c r="M159" s="92" t="e">
        <f>VLOOKUP(L159,'CIE-10 PARA RIPS'!A159:B12732,3,0)</f>
        <v>#REF!</v>
      </c>
    </row>
    <row r="160" spans="1:13" x14ac:dyDescent="0.25">
      <c r="A160" s="83">
        <v>153</v>
      </c>
      <c r="B160" s="5" t="s">
        <v>12472</v>
      </c>
      <c r="C160" s="23">
        <v>1046814743</v>
      </c>
      <c r="D160" s="11"/>
      <c r="E160" s="11" t="s">
        <v>12442</v>
      </c>
      <c r="F160" s="13">
        <v>1</v>
      </c>
      <c r="G160" s="13" t="s">
        <v>5</v>
      </c>
      <c r="H160" s="13" t="s">
        <v>21</v>
      </c>
      <c r="I160" s="5" t="s">
        <v>82</v>
      </c>
      <c r="J160" s="26">
        <v>42684</v>
      </c>
      <c r="K160" s="7">
        <v>42684</v>
      </c>
      <c r="L160" s="11" t="s">
        <v>5596</v>
      </c>
      <c r="M160" s="92" t="e">
        <f>VLOOKUP(L160,'CIE-10 PARA RIPS'!A160:B12733,3,0)</f>
        <v>#REF!</v>
      </c>
    </row>
    <row r="161" spans="1:13" x14ac:dyDescent="0.25">
      <c r="A161" s="83">
        <v>154</v>
      </c>
      <c r="B161" s="5" t="s">
        <v>12473</v>
      </c>
      <c r="C161" s="23">
        <v>1048278388</v>
      </c>
      <c r="D161" s="11"/>
      <c r="E161" s="11" t="s">
        <v>12442</v>
      </c>
      <c r="F161" s="13">
        <v>2</v>
      </c>
      <c r="G161" s="13" t="s">
        <v>5</v>
      </c>
      <c r="H161" s="13" t="s">
        <v>21</v>
      </c>
      <c r="I161" s="5" t="s">
        <v>62</v>
      </c>
      <c r="J161" s="26">
        <v>42684</v>
      </c>
      <c r="K161" s="7">
        <v>42685</v>
      </c>
      <c r="L161" s="11" t="s">
        <v>7299</v>
      </c>
      <c r="M161" s="92" t="e">
        <f>VLOOKUP(L161,'CIE-10 PARA RIPS'!A161:B12734,3,0)</f>
        <v>#REF!</v>
      </c>
    </row>
    <row r="162" spans="1:13" x14ac:dyDescent="0.25">
      <c r="A162" s="83">
        <v>155</v>
      </c>
      <c r="B162" s="5" t="s">
        <v>12474</v>
      </c>
      <c r="C162" s="23">
        <v>8801424</v>
      </c>
      <c r="D162" s="11"/>
      <c r="E162" s="11" t="s">
        <v>12442</v>
      </c>
      <c r="F162" s="13">
        <v>2</v>
      </c>
      <c r="G162" s="13" t="s">
        <v>5</v>
      </c>
      <c r="H162" s="13" t="s">
        <v>21</v>
      </c>
      <c r="I162" s="5" t="s">
        <v>62</v>
      </c>
      <c r="J162" s="26">
        <v>42683</v>
      </c>
      <c r="K162" s="7">
        <v>42684</v>
      </c>
      <c r="L162" s="11" t="s">
        <v>8647</v>
      </c>
      <c r="M162" s="92" t="e">
        <f>VLOOKUP(L162,'CIE-10 PARA RIPS'!A162:B12735,3,0)</f>
        <v>#REF!</v>
      </c>
    </row>
    <row r="163" spans="1:13" x14ac:dyDescent="0.25">
      <c r="A163" s="83">
        <v>156</v>
      </c>
      <c r="B163" s="5" t="s">
        <v>12473</v>
      </c>
      <c r="C163" s="23">
        <v>1048278388</v>
      </c>
      <c r="D163" s="11"/>
      <c r="E163" s="11" t="s">
        <v>12442</v>
      </c>
      <c r="F163" s="13">
        <v>1</v>
      </c>
      <c r="G163" s="13" t="s">
        <v>5</v>
      </c>
      <c r="H163" s="13" t="s">
        <v>21</v>
      </c>
      <c r="I163" s="5" t="s">
        <v>62</v>
      </c>
      <c r="J163" s="26">
        <v>42683</v>
      </c>
      <c r="K163" s="7">
        <v>42683</v>
      </c>
      <c r="L163" s="11" t="s">
        <v>7299</v>
      </c>
      <c r="M163" s="92" t="e">
        <f>VLOOKUP(L163,'CIE-10 PARA RIPS'!A163:B12736,3,0)</f>
        <v>#REF!</v>
      </c>
    </row>
    <row r="164" spans="1:13" x14ac:dyDescent="0.25">
      <c r="A164" s="83">
        <v>157</v>
      </c>
      <c r="B164" s="5" t="s">
        <v>66</v>
      </c>
      <c r="C164" s="23">
        <v>1129576507</v>
      </c>
      <c r="D164" s="11"/>
      <c r="E164" s="11" t="s">
        <v>12442</v>
      </c>
      <c r="F164" s="13">
        <v>2</v>
      </c>
      <c r="G164" s="13" t="s">
        <v>5</v>
      </c>
      <c r="H164" s="13" t="s">
        <v>21</v>
      </c>
      <c r="I164" s="5" t="s">
        <v>62</v>
      </c>
      <c r="J164" s="26">
        <v>42682</v>
      </c>
      <c r="K164" s="7">
        <v>42683</v>
      </c>
      <c r="L164" s="11" t="s">
        <v>8356</v>
      </c>
      <c r="M164" s="92" t="e">
        <f>VLOOKUP(L164,'CIE-10 PARA RIPS'!A164:B12737,3,0)</f>
        <v>#REF!</v>
      </c>
    </row>
    <row r="165" spans="1:13" x14ac:dyDescent="0.25">
      <c r="A165" s="83">
        <v>158</v>
      </c>
      <c r="B165" s="5" t="s">
        <v>12475</v>
      </c>
      <c r="C165" s="23">
        <v>1129533083</v>
      </c>
      <c r="D165" s="11"/>
      <c r="E165" s="11" t="s">
        <v>12442</v>
      </c>
      <c r="F165" s="13">
        <v>1</v>
      </c>
      <c r="G165" s="13" t="s">
        <v>5</v>
      </c>
      <c r="H165" s="13" t="s">
        <v>21</v>
      </c>
      <c r="I165" s="5" t="s">
        <v>62</v>
      </c>
      <c r="J165" s="26">
        <v>42680</v>
      </c>
      <c r="K165" s="7">
        <v>42680</v>
      </c>
      <c r="L165" s="11" t="s">
        <v>7682</v>
      </c>
      <c r="M165" s="92" t="e">
        <f>VLOOKUP(L165,'CIE-10 PARA RIPS'!A165:B12738,3,0)</f>
        <v>#REF!</v>
      </c>
    </row>
    <row r="166" spans="1:13" x14ac:dyDescent="0.25">
      <c r="A166" s="83">
        <v>159</v>
      </c>
      <c r="B166" s="5" t="s">
        <v>12476</v>
      </c>
      <c r="C166" s="23">
        <v>32750719</v>
      </c>
      <c r="D166" s="11"/>
      <c r="E166" s="11" t="s">
        <v>12442</v>
      </c>
      <c r="F166" s="13">
        <v>2</v>
      </c>
      <c r="G166" s="13" t="s">
        <v>5</v>
      </c>
      <c r="H166" s="13" t="s">
        <v>21</v>
      </c>
      <c r="I166" s="5" t="s">
        <v>6</v>
      </c>
      <c r="J166" s="26">
        <v>42676</v>
      </c>
      <c r="K166" s="7">
        <v>42677</v>
      </c>
      <c r="L166" s="11"/>
      <c r="M166" s="92" t="e">
        <f>VLOOKUP(L166,'CIE-10 PARA RIPS'!A166:B12739,3,0)</f>
        <v>#N/A</v>
      </c>
    </row>
    <row r="167" spans="1:13" x14ac:dyDescent="0.25">
      <c r="A167" s="83">
        <v>160</v>
      </c>
      <c r="B167" s="5" t="s">
        <v>61</v>
      </c>
      <c r="C167" s="23">
        <v>1101783204</v>
      </c>
      <c r="D167" s="11"/>
      <c r="E167" s="11" t="s">
        <v>12442</v>
      </c>
      <c r="F167" s="13">
        <v>2</v>
      </c>
      <c r="G167" s="13" t="s">
        <v>5</v>
      </c>
      <c r="H167" s="13" t="s">
        <v>21</v>
      </c>
      <c r="I167" s="5" t="s">
        <v>62</v>
      </c>
      <c r="J167" s="26">
        <v>42675</v>
      </c>
      <c r="K167" s="7">
        <v>42676</v>
      </c>
      <c r="L167" s="11" t="s">
        <v>7682</v>
      </c>
      <c r="M167" s="92" t="e">
        <f>VLOOKUP(L167,'CIE-10 PARA RIPS'!A167:B12740,3,0)</f>
        <v>#REF!</v>
      </c>
    </row>
    <row r="168" spans="1:13" x14ac:dyDescent="0.25">
      <c r="A168" s="83">
        <v>161</v>
      </c>
      <c r="B168" s="5" t="s">
        <v>12477</v>
      </c>
      <c r="C168" s="23">
        <v>1070809059</v>
      </c>
      <c r="D168" s="11"/>
      <c r="E168" s="11" t="s">
        <v>110</v>
      </c>
      <c r="F168" s="13">
        <v>2</v>
      </c>
      <c r="G168" s="13" t="s">
        <v>5</v>
      </c>
      <c r="H168" s="13" t="s">
        <v>21</v>
      </c>
      <c r="I168" s="5" t="s">
        <v>6</v>
      </c>
      <c r="J168" s="26">
        <v>42671</v>
      </c>
      <c r="K168" s="7">
        <v>42672</v>
      </c>
      <c r="L168" s="11" t="s">
        <v>64</v>
      </c>
      <c r="M168" s="92" t="e">
        <f>VLOOKUP(L168,'CIE-10 PARA RIPS'!A168:B12741,3,0)</f>
        <v>#REF!</v>
      </c>
    </row>
    <row r="169" spans="1:13" x14ac:dyDescent="0.25">
      <c r="A169" s="83">
        <v>162</v>
      </c>
      <c r="B169" s="5" t="s">
        <v>12478</v>
      </c>
      <c r="C169" s="23">
        <v>72310167</v>
      </c>
      <c r="D169" s="11"/>
      <c r="E169" s="11" t="s">
        <v>12442</v>
      </c>
      <c r="F169" s="13">
        <v>2</v>
      </c>
      <c r="G169" s="13" t="s">
        <v>5</v>
      </c>
      <c r="H169" s="13" t="s">
        <v>21</v>
      </c>
      <c r="I169" s="5" t="s">
        <v>85</v>
      </c>
      <c r="J169" s="26">
        <v>42684</v>
      </c>
      <c r="K169" s="7">
        <v>42685</v>
      </c>
      <c r="L169" s="11" t="s">
        <v>9886</v>
      </c>
      <c r="M169" s="92" t="e">
        <f>VLOOKUP(L169,'CIE-10 PARA RIPS'!A169:B12742,3,0)</f>
        <v>#REF!</v>
      </c>
    </row>
    <row r="170" spans="1:13" x14ac:dyDescent="0.25">
      <c r="A170" s="83">
        <v>163</v>
      </c>
      <c r="B170" s="5" t="s">
        <v>12479</v>
      </c>
      <c r="C170" s="23">
        <v>1143115054</v>
      </c>
      <c r="D170" s="11"/>
      <c r="E170" s="11" t="s">
        <v>26</v>
      </c>
      <c r="F170" s="13">
        <v>2</v>
      </c>
      <c r="G170" s="13" t="s">
        <v>5</v>
      </c>
      <c r="H170" s="13" t="s">
        <v>21</v>
      </c>
      <c r="I170" s="5" t="s">
        <v>62</v>
      </c>
      <c r="J170" s="26">
        <v>42600</v>
      </c>
      <c r="K170" s="7">
        <v>42601</v>
      </c>
      <c r="L170" s="11" t="s">
        <v>63</v>
      </c>
      <c r="M170" s="92" t="e">
        <f>VLOOKUP(L170,'CIE-10 PARA RIPS'!A170:B12743,3,0)</f>
        <v>#N/A</v>
      </c>
    </row>
    <row r="171" spans="1:13" x14ac:dyDescent="0.25">
      <c r="A171" s="83">
        <v>164</v>
      </c>
      <c r="B171" s="5" t="s">
        <v>12480</v>
      </c>
      <c r="C171" s="23">
        <v>8566610</v>
      </c>
      <c r="D171" s="11"/>
      <c r="E171" s="11" t="s">
        <v>26</v>
      </c>
      <c r="F171" s="13">
        <v>2</v>
      </c>
      <c r="G171" s="13" t="s">
        <v>5</v>
      </c>
      <c r="H171" s="13" t="s">
        <v>21</v>
      </c>
      <c r="I171" s="5" t="s">
        <v>62</v>
      </c>
      <c r="J171" s="26">
        <v>42606</v>
      </c>
      <c r="K171" s="7">
        <v>42607</v>
      </c>
      <c r="L171" s="11" t="s">
        <v>5597</v>
      </c>
      <c r="M171" s="92" t="e">
        <f>VLOOKUP(L171,'CIE-10 PARA RIPS'!A171:B12744,3,0)</f>
        <v>#REF!</v>
      </c>
    </row>
    <row r="172" spans="1:13" x14ac:dyDescent="0.25">
      <c r="A172" s="83">
        <v>165</v>
      </c>
      <c r="B172" s="5" t="s">
        <v>12466</v>
      </c>
      <c r="C172" s="23">
        <v>22650493</v>
      </c>
      <c r="D172" s="11"/>
      <c r="E172" s="11" t="s">
        <v>26</v>
      </c>
      <c r="F172" s="13">
        <v>1</v>
      </c>
      <c r="G172" s="13" t="s">
        <v>5</v>
      </c>
      <c r="H172" s="13" t="s">
        <v>21</v>
      </c>
      <c r="I172" s="5" t="s">
        <v>62</v>
      </c>
      <c r="J172" s="26">
        <v>42595</v>
      </c>
      <c r="K172" s="7">
        <v>42595</v>
      </c>
      <c r="L172" s="11" t="s">
        <v>7682</v>
      </c>
      <c r="M172" s="92" t="e">
        <f>VLOOKUP(L172,'CIE-10 PARA RIPS'!A172:B12745,3,0)</f>
        <v>#REF!</v>
      </c>
    </row>
    <row r="173" spans="1:13" x14ac:dyDescent="0.25">
      <c r="A173" s="83">
        <v>166</v>
      </c>
      <c r="B173" s="5" t="s">
        <v>12481</v>
      </c>
      <c r="C173" s="23">
        <v>22564119</v>
      </c>
      <c r="D173" s="11"/>
      <c r="E173" s="11" t="s">
        <v>26</v>
      </c>
      <c r="F173" s="13">
        <v>1</v>
      </c>
      <c r="G173" s="13" t="s">
        <v>5</v>
      </c>
      <c r="H173" s="13" t="s">
        <v>21</v>
      </c>
      <c r="I173" s="5" t="s">
        <v>85</v>
      </c>
      <c r="J173" s="26">
        <v>42612</v>
      </c>
      <c r="K173" s="7">
        <v>42612</v>
      </c>
      <c r="L173" s="11" t="s">
        <v>9892</v>
      </c>
      <c r="M173" s="92" t="e">
        <f>VLOOKUP(L173,'CIE-10 PARA RIPS'!A173:B12746,3,0)</f>
        <v>#REF!</v>
      </c>
    </row>
    <row r="174" spans="1:13" x14ac:dyDescent="0.25">
      <c r="A174" s="83">
        <v>167</v>
      </c>
      <c r="B174" s="5" t="s">
        <v>12482</v>
      </c>
      <c r="C174" s="23">
        <v>1143150374</v>
      </c>
      <c r="D174" s="11"/>
      <c r="E174" s="11" t="s">
        <v>26</v>
      </c>
      <c r="F174" s="13">
        <v>2</v>
      </c>
      <c r="G174" s="13" t="s">
        <v>5</v>
      </c>
      <c r="H174" s="13" t="s">
        <v>21</v>
      </c>
      <c r="I174" s="5" t="s">
        <v>12483</v>
      </c>
      <c r="J174" s="26">
        <v>42606</v>
      </c>
      <c r="K174" s="7">
        <v>42587</v>
      </c>
      <c r="L174" s="11"/>
      <c r="M174" s="92" t="e">
        <f>VLOOKUP(L174,'CIE-10 PARA RIPS'!A174:B12747,3,0)</f>
        <v>#N/A</v>
      </c>
    </row>
    <row r="175" spans="1:13" x14ac:dyDescent="0.25">
      <c r="A175" s="83">
        <v>168</v>
      </c>
      <c r="B175" s="5" t="s">
        <v>12484</v>
      </c>
      <c r="C175" s="23">
        <v>26852755</v>
      </c>
      <c r="D175" s="11"/>
      <c r="E175" s="11" t="s">
        <v>110</v>
      </c>
      <c r="F175" s="13">
        <v>2</v>
      </c>
      <c r="G175" s="13" t="s">
        <v>5</v>
      </c>
      <c r="H175" s="13" t="s">
        <v>21</v>
      </c>
      <c r="I175" s="5" t="s">
        <v>6</v>
      </c>
      <c r="J175" s="26">
        <v>42647</v>
      </c>
      <c r="K175" s="7">
        <v>42648</v>
      </c>
      <c r="L175" s="11"/>
      <c r="M175" s="92" t="e">
        <f>VLOOKUP(L175,'CIE-10 PARA RIPS'!A175:B12748,3,0)</f>
        <v>#N/A</v>
      </c>
    </row>
    <row r="176" spans="1:13" x14ac:dyDescent="0.25">
      <c r="A176" s="83">
        <v>169</v>
      </c>
      <c r="B176" s="5" t="s">
        <v>12485</v>
      </c>
      <c r="C176" s="23">
        <v>55220895</v>
      </c>
      <c r="D176" s="11"/>
      <c r="E176" s="11" t="s">
        <v>110</v>
      </c>
      <c r="F176" s="13">
        <v>2</v>
      </c>
      <c r="G176" s="13" t="s">
        <v>5</v>
      </c>
      <c r="H176" s="13" t="s">
        <v>21</v>
      </c>
      <c r="I176" s="5" t="s">
        <v>85</v>
      </c>
      <c r="J176" s="26">
        <v>42646</v>
      </c>
      <c r="K176" s="7">
        <v>42647</v>
      </c>
      <c r="L176" s="11" t="s">
        <v>12486</v>
      </c>
      <c r="M176" s="92" t="e">
        <f>VLOOKUP(L176,'CIE-10 PARA RIPS'!A176:B12749,3,0)</f>
        <v>#N/A</v>
      </c>
    </row>
    <row r="177" spans="1:13" x14ac:dyDescent="0.25">
      <c r="A177" s="83">
        <v>170</v>
      </c>
      <c r="B177" s="5" t="s">
        <v>102</v>
      </c>
      <c r="C177" s="23">
        <v>1046812955</v>
      </c>
      <c r="D177" s="11"/>
      <c r="E177" s="11" t="s">
        <v>110</v>
      </c>
      <c r="F177" s="13">
        <v>2</v>
      </c>
      <c r="G177" s="13" t="s">
        <v>5</v>
      </c>
      <c r="H177" s="13" t="s">
        <v>21</v>
      </c>
      <c r="I177" s="5" t="s">
        <v>82</v>
      </c>
      <c r="J177" s="26">
        <v>42645</v>
      </c>
      <c r="K177" s="7">
        <v>42646</v>
      </c>
      <c r="L177" s="11" t="s">
        <v>2718</v>
      </c>
      <c r="M177" s="92" t="e">
        <f>VLOOKUP(L177,'CIE-10 PARA RIPS'!A177:B12750,3,0)</f>
        <v>#REF!</v>
      </c>
    </row>
    <row r="178" spans="1:13" x14ac:dyDescent="0.25">
      <c r="A178" s="83">
        <v>171</v>
      </c>
      <c r="B178" s="5" t="s">
        <v>12487</v>
      </c>
      <c r="C178" s="23">
        <v>73135826</v>
      </c>
      <c r="D178" s="11"/>
      <c r="E178" s="11" t="s">
        <v>110</v>
      </c>
      <c r="F178" s="13">
        <v>2</v>
      </c>
      <c r="G178" s="13" t="s">
        <v>5</v>
      </c>
      <c r="H178" s="13" t="s">
        <v>21</v>
      </c>
      <c r="I178" s="5" t="s">
        <v>82</v>
      </c>
      <c r="J178" s="26">
        <v>42654</v>
      </c>
      <c r="K178" s="7">
        <v>42655</v>
      </c>
      <c r="L178" s="11" t="s">
        <v>8977</v>
      </c>
      <c r="M178" s="92" t="e">
        <f>VLOOKUP(L178,'CIE-10 PARA RIPS'!A178:B12751,3,0)</f>
        <v>#REF!</v>
      </c>
    </row>
    <row r="179" spans="1:13" x14ac:dyDescent="0.25">
      <c r="A179" s="83">
        <v>172</v>
      </c>
      <c r="B179" s="5" t="s">
        <v>12488</v>
      </c>
      <c r="C179" s="23">
        <v>1045688448</v>
      </c>
      <c r="D179" s="11"/>
      <c r="E179" s="11" t="s">
        <v>12435</v>
      </c>
      <c r="F179" s="13">
        <v>3</v>
      </c>
      <c r="G179" s="13" t="s">
        <v>5</v>
      </c>
      <c r="H179" s="13" t="s">
        <v>21</v>
      </c>
      <c r="I179" s="5" t="s">
        <v>12489</v>
      </c>
      <c r="J179" s="26">
        <v>42619</v>
      </c>
      <c r="K179" s="7">
        <v>42621</v>
      </c>
      <c r="L179" s="11" t="s">
        <v>106</v>
      </c>
      <c r="M179" s="92" t="e">
        <f>VLOOKUP(L179,'CIE-10 PARA RIPS'!A179:B12752,3,0)</f>
        <v>#REF!</v>
      </c>
    </row>
    <row r="180" spans="1:13" x14ac:dyDescent="0.25">
      <c r="A180" s="83">
        <v>173</v>
      </c>
      <c r="B180" s="5" t="s">
        <v>61</v>
      </c>
      <c r="C180" s="23">
        <v>1101783204</v>
      </c>
      <c r="D180" s="11"/>
      <c r="E180" s="11" t="s">
        <v>12435</v>
      </c>
      <c r="F180" s="13">
        <v>2</v>
      </c>
      <c r="G180" s="13" t="s">
        <v>5</v>
      </c>
      <c r="H180" s="13" t="s">
        <v>21</v>
      </c>
      <c r="I180" s="5" t="s">
        <v>62</v>
      </c>
      <c r="J180" s="26">
        <v>42642</v>
      </c>
      <c r="K180" s="7">
        <v>42643</v>
      </c>
      <c r="L180" s="11" t="s">
        <v>75</v>
      </c>
      <c r="M180" s="92" t="e">
        <f>VLOOKUP(L180,'CIE-10 PARA RIPS'!A180:B12753,3,0)</f>
        <v>#REF!</v>
      </c>
    </row>
    <row r="181" spans="1:13" x14ac:dyDescent="0.25">
      <c r="A181" s="83">
        <v>174</v>
      </c>
      <c r="B181" s="5" t="s">
        <v>12490</v>
      </c>
      <c r="C181" s="23">
        <v>1129519253</v>
      </c>
      <c r="D181" s="11"/>
      <c r="E181" s="11" t="s">
        <v>12435</v>
      </c>
      <c r="F181" s="13">
        <v>1</v>
      </c>
      <c r="G181" s="13" t="s">
        <v>5</v>
      </c>
      <c r="H181" s="13" t="s">
        <v>21</v>
      </c>
      <c r="I181" s="5" t="s">
        <v>62</v>
      </c>
      <c r="J181" s="26">
        <v>42640</v>
      </c>
      <c r="K181" s="7">
        <v>42640</v>
      </c>
      <c r="L181" s="11" t="s">
        <v>5598</v>
      </c>
      <c r="M181" s="92" t="e">
        <f>VLOOKUP(L181,'CIE-10 PARA RIPS'!A181:B12754,3,0)</f>
        <v>#REF!</v>
      </c>
    </row>
    <row r="182" spans="1:13" x14ac:dyDescent="0.25">
      <c r="A182" s="83">
        <v>175</v>
      </c>
      <c r="B182" s="5" t="s">
        <v>12491</v>
      </c>
      <c r="C182" s="23">
        <v>1140841070</v>
      </c>
      <c r="D182" s="11"/>
      <c r="E182" s="11" t="s">
        <v>12435</v>
      </c>
      <c r="F182" s="13">
        <v>1</v>
      </c>
      <c r="G182" s="13" t="s">
        <v>5</v>
      </c>
      <c r="H182" s="13" t="s">
        <v>21</v>
      </c>
      <c r="I182" s="5" t="s">
        <v>62</v>
      </c>
      <c r="J182" s="26">
        <v>42636</v>
      </c>
      <c r="K182" s="7">
        <v>42636</v>
      </c>
      <c r="L182" s="11" t="s">
        <v>9883</v>
      </c>
      <c r="M182" s="92" t="e">
        <f>VLOOKUP(L182,'CIE-10 PARA RIPS'!A182:B12755,3,0)</f>
        <v>#REF!</v>
      </c>
    </row>
    <row r="183" spans="1:13" x14ac:dyDescent="0.25">
      <c r="A183" s="83">
        <v>176</v>
      </c>
      <c r="B183" s="5" t="s">
        <v>12473</v>
      </c>
      <c r="C183" s="23">
        <v>1048278388</v>
      </c>
      <c r="D183" s="11"/>
      <c r="E183" s="11" t="s">
        <v>12435</v>
      </c>
      <c r="F183" s="13">
        <v>2</v>
      </c>
      <c r="G183" s="13" t="s">
        <v>5</v>
      </c>
      <c r="H183" s="13" t="s">
        <v>21</v>
      </c>
      <c r="I183" s="5" t="s">
        <v>62</v>
      </c>
      <c r="J183" s="26">
        <v>42634</v>
      </c>
      <c r="K183" s="7">
        <v>42635</v>
      </c>
      <c r="L183" s="11" t="s">
        <v>7299</v>
      </c>
      <c r="M183" s="92" t="e">
        <f>VLOOKUP(L183,'CIE-10 PARA RIPS'!A183:B12756,3,0)</f>
        <v>#REF!</v>
      </c>
    </row>
    <row r="184" spans="1:13" x14ac:dyDescent="0.25">
      <c r="A184" s="83">
        <v>177</v>
      </c>
      <c r="B184" s="5" t="s">
        <v>12492</v>
      </c>
      <c r="C184" s="23">
        <v>3745452</v>
      </c>
      <c r="D184" s="11"/>
      <c r="E184" s="11" t="s">
        <v>12435</v>
      </c>
      <c r="F184" s="13">
        <v>2</v>
      </c>
      <c r="G184" s="13" t="s">
        <v>5</v>
      </c>
      <c r="H184" s="13" t="s">
        <v>21</v>
      </c>
      <c r="I184" s="5" t="s">
        <v>62</v>
      </c>
      <c r="J184" s="26">
        <v>42632</v>
      </c>
      <c r="K184" s="7">
        <v>42633</v>
      </c>
      <c r="L184" s="11" t="s">
        <v>7682</v>
      </c>
      <c r="M184" s="92" t="e">
        <f>VLOOKUP(L184,'CIE-10 PARA RIPS'!A184:B12757,3,0)</f>
        <v>#REF!</v>
      </c>
    </row>
    <row r="185" spans="1:13" x14ac:dyDescent="0.25">
      <c r="A185" s="83">
        <v>178</v>
      </c>
      <c r="B185" s="5" t="s">
        <v>12493</v>
      </c>
      <c r="C185" s="23">
        <v>22584921</v>
      </c>
      <c r="D185" s="11"/>
      <c r="E185" s="11" t="s">
        <v>110</v>
      </c>
      <c r="F185" s="13">
        <v>2</v>
      </c>
      <c r="G185" s="13" t="s">
        <v>5</v>
      </c>
      <c r="H185" s="13" t="s">
        <v>21</v>
      </c>
      <c r="I185" s="5" t="s">
        <v>62</v>
      </c>
      <c r="J185" s="26">
        <v>42661</v>
      </c>
      <c r="K185" s="7">
        <v>42662</v>
      </c>
      <c r="L185" s="11" t="s">
        <v>7598</v>
      </c>
      <c r="M185" s="92" t="e">
        <f>VLOOKUP(L185,'CIE-10 PARA RIPS'!A185:B12758,3,0)</f>
        <v>#REF!</v>
      </c>
    </row>
    <row r="186" spans="1:13" x14ac:dyDescent="0.25">
      <c r="A186" s="83">
        <v>179</v>
      </c>
      <c r="B186" s="5" t="s">
        <v>12473</v>
      </c>
      <c r="C186" s="23">
        <v>1048278388</v>
      </c>
      <c r="D186" s="11"/>
      <c r="E186" s="11" t="s">
        <v>110</v>
      </c>
      <c r="F186" s="13">
        <v>2</v>
      </c>
      <c r="G186" s="13" t="s">
        <v>5</v>
      </c>
      <c r="H186" s="13" t="s">
        <v>21</v>
      </c>
      <c r="I186" s="5" t="s">
        <v>62</v>
      </c>
      <c r="J186" s="26">
        <v>42660</v>
      </c>
      <c r="K186" s="7">
        <v>42661</v>
      </c>
      <c r="L186" s="11" t="s">
        <v>7299</v>
      </c>
      <c r="M186" s="92" t="e">
        <f>VLOOKUP(L186,'CIE-10 PARA RIPS'!A186:B12759,3,0)</f>
        <v>#REF!</v>
      </c>
    </row>
    <row r="187" spans="1:13" x14ac:dyDescent="0.25">
      <c r="A187" s="83">
        <v>180</v>
      </c>
      <c r="B187" s="5" t="s">
        <v>12494</v>
      </c>
      <c r="C187" s="23">
        <v>1043667569</v>
      </c>
      <c r="D187" s="11"/>
      <c r="E187" s="11" t="s">
        <v>110</v>
      </c>
      <c r="F187" s="13">
        <v>2</v>
      </c>
      <c r="G187" s="13" t="s">
        <v>5</v>
      </c>
      <c r="H187" s="13" t="s">
        <v>21</v>
      </c>
      <c r="I187" s="5" t="s">
        <v>12499</v>
      </c>
      <c r="J187" s="26">
        <v>42659</v>
      </c>
      <c r="K187" s="7">
        <v>42660</v>
      </c>
      <c r="L187" s="11"/>
      <c r="M187" s="92" t="e">
        <f>VLOOKUP(L187,'CIE-10 PARA RIPS'!A187:B12760,3,0)</f>
        <v>#N/A</v>
      </c>
    </row>
    <row r="188" spans="1:13" x14ac:dyDescent="0.25">
      <c r="A188" s="83">
        <v>181</v>
      </c>
      <c r="B188" s="5" t="s">
        <v>12495</v>
      </c>
      <c r="C188" s="23">
        <v>1143136199</v>
      </c>
      <c r="D188" s="11"/>
      <c r="E188" s="11" t="s">
        <v>12435</v>
      </c>
      <c r="F188" s="13">
        <v>1</v>
      </c>
      <c r="G188" s="13" t="s">
        <v>5</v>
      </c>
      <c r="H188" s="13" t="s">
        <v>21</v>
      </c>
      <c r="I188" s="5" t="s">
        <v>62</v>
      </c>
      <c r="J188" s="26">
        <v>42626</v>
      </c>
      <c r="K188" s="7">
        <v>42626</v>
      </c>
      <c r="L188" s="11" t="s">
        <v>7682</v>
      </c>
      <c r="M188" s="92" t="e">
        <f>VLOOKUP(L188,'CIE-10 PARA RIPS'!A188:B12761,3,0)</f>
        <v>#REF!</v>
      </c>
    </row>
    <row r="189" spans="1:13" x14ac:dyDescent="0.25">
      <c r="A189" s="83">
        <v>182</v>
      </c>
      <c r="B189" s="5" t="s">
        <v>12496</v>
      </c>
      <c r="C189" s="23">
        <v>1140853573</v>
      </c>
      <c r="D189" s="11"/>
      <c r="E189" s="11" t="s">
        <v>12435</v>
      </c>
      <c r="F189" s="13">
        <v>2</v>
      </c>
      <c r="G189" s="13" t="s">
        <v>5</v>
      </c>
      <c r="H189" s="13" t="s">
        <v>21</v>
      </c>
      <c r="I189" s="5" t="s">
        <v>85</v>
      </c>
      <c r="J189" s="26">
        <v>42626</v>
      </c>
      <c r="K189" s="7">
        <v>42627</v>
      </c>
      <c r="L189" s="11" t="s">
        <v>12497</v>
      </c>
      <c r="M189" s="92" t="e">
        <f>VLOOKUP(L189,'CIE-10 PARA RIPS'!A189:B12762,3,0)</f>
        <v>#N/A</v>
      </c>
    </row>
    <row r="190" spans="1:13" x14ac:dyDescent="0.25">
      <c r="A190" s="83">
        <v>183</v>
      </c>
      <c r="B190" s="5" t="s">
        <v>12498</v>
      </c>
      <c r="C190" s="23">
        <v>72282718</v>
      </c>
      <c r="D190" s="11"/>
      <c r="E190" s="11" t="s">
        <v>53</v>
      </c>
      <c r="F190" s="13">
        <v>1</v>
      </c>
      <c r="G190" s="13" t="s">
        <v>5</v>
      </c>
      <c r="H190" s="13" t="s">
        <v>21</v>
      </c>
      <c r="I190" s="5" t="s">
        <v>85</v>
      </c>
      <c r="J190" s="26">
        <v>42423</v>
      </c>
      <c r="K190" s="7">
        <v>42423</v>
      </c>
      <c r="L190" s="11" t="s">
        <v>8461</v>
      </c>
      <c r="M190" s="92" t="e">
        <f>VLOOKUP(L190,'CIE-10 PARA RIPS'!A190:B12763,3,0)</f>
        <v>#REF!</v>
      </c>
    </row>
    <row r="191" spans="1:13" x14ac:dyDescent="0.25">
      <c r="A191" s="83">
        <v>184</v>
      </c>
      <c r="B191" s="5" t="s">
        <v>66</v>
      </c>
      <c r="C191" s="23">
        <v>1129576507</v>
      </c>
      <c r="D191" s="11"/>
      <c r="E191" s="11" t="s">
        <v>53</v>
      </c>
      <c r="F191" s="13">
        <v>2</v>
      </c>
      <c r="G191" s="13" t="s">
        <v>5</v>
      </c>
      <c r="H191" s="13" t="s">
        <v>21</v>
      </c>
      <c r="I191" s="5" t="s">
        <v>62</v>
      </c>
      <c r="J191" s="26">
        <v>42423</v>
      </c>
      <c r="K191" s="7">
        <v>42424</v>
      </c>
      <c r="L191" s="11" t="s">
        <v>7679</v>
      </c>
      <c r="M191" s="92" t="e">
        <f>VLOOKUP(L191,'CIE-10 PARA RIPS'!A191:B12764,3,0)</f>
        <v>#REF!</v>
      </c>
    </row>
    <row r="192" spans="1:13" x14ac:dyDescent="0.25">
      <c r="A192" s="83">
        <v>185</v>
      </c>
      <c r="B192" s="5" t="s">
        <v>29</v>
      </c>
      <c r="C192" s="23">
        <v>55233742</v>
      </c>
      <c r="D192" s="11"/>
      <c r="E192" s="11" t="s">
        <v>53</v>
      </c>
      <c r="F192" s="13">
        <v>2</v>
      </c>
      <c r="G192" s="13" t="s">
        <v>5</v>
      </c>
      <c r="H192" s="13" t="s">
        <v>21</v>
      </c>
      <c r="I192" s="7" t="s">
        <v>6</v>
      </c>
      <c r="J192" s="26">
        <v>42426</v>
      </c>
      <c r="K192" s="7">
        <v>42427</v>
      </c>
      <c r="L192" s="11" t="s">
        <v>11923</v>
      </c>
      <c r="M192" s="92" t="e">
        <f>VLOOKUP(L192,'CIE-10 PARA RIPS'!A192:B12765,3,0)</f>
        <v>#REF!</v>
      </c>
    </row>
    <row r="193" spans="1:13" x14ac:dyDescent="0.25">
      <c r="A193" s="83">
        <v>186</v>
      </c>
      <c r="B193" s="5" t="s">
        <v>12488</v>
      </c>
      <c r="C193" s="23">
        <v>1045688448</v>
      </c>
      <c r="D193" s="11"/>
      <c r="E193" s="11" t="s">
        <v>53</v>
      </c>
      <c r="F193" s="13">
        <v>2</v>
      </c>
      <c r="G193" s="13" t="s">
        <v>5</v>
      </c>
      <c r="H193" s="13" t="s">
        <v>21</v>
      </c>
      <c r="I193" s="5" t="s">
        <v>12489</v>
      </c>
      <c r="J193" s="26">
        <v>42424</v>
      </c>
      <c r="K193" s="7">
        <v>42425</v>
      </c>
      <c r="L193" s="11" t="s">
        <v>7306</v>
      </c>
      <c r="M193" s="92" t="e">
        <f>VLOOKUP(L193,'CIE-10 PARA RIPS'!A193:B12766,3,0)</f>
        <v>#REF!</v>
      </c>
    </row>
    <row r="194" spans="1:13" x14ac:dyDescent="0.25">
      <c r="A194" s="83">
        <v>187</v>
      </c>
      <c r="B194" s="5" t="s">
        <v>12466</v>
      </c>
      <c r="C194" s="23">
        <v>22650493</v>
      </c>
      <c r="D194" s="11"/>
      <c r="E194" s="11" t="s">
        <v>53</v>
      </c>
      <c r="F194" s="13">
        <v>1</v>
      </c>
      <c r="G194" s="13" t="s">
        <v>5</v>
      </c>
      <c r="H194" s="13" t="s">
        <v>21</v>
      </c>
      <c r="I194" s="5" t="s">
        <v>62</v>
      </c>
      <c r="J194" s="26">
        <v>42412</v>
      </c>
      <c r="K194" s="7">
        <v>42412</v>
      </c>
      <c r="L194" s="11" t="s">
        <v>63</v>
      </c>
      <c r="M194" s="92" t="e">
        <f>VLOOKUP(L194,'CIE-10 PARA RIPS'!A194:B12767,3,0)</f>
        <v>#N/A</v>
      </c>
    </row>
    <row r="195" spans="1:13" x14ac:dyDescent="0.25">
      <c r="A195" s="83">
        <v>188</v>
      </c>
      <c r="B195" s="5" t="s">
        <v>12464</v>
      </c>
      <c r="C195" s="23">
        <v>1042428984</v>
      </c>
      <c r="D195" s="11"/>
      <c r="E195" s="11" t="s">
        <v>45</v>
      </c>
      <c r="F195" s="13">
        <v>2</v>
      </c>
      <c r="G195" s="13" t="s">
        <v>5</v>
      </c>
      <c r="H195" s="13" t="s">
        <v>21</v>
      </c>
      <c r="I195" s="5" t="s">
        <v>85</v>
      </c>
      <c r="J195" s="26">
        <v>42399</v>
      </c>
      <c r="K195" s="7">
        <v>42400</v>
      </c>
      <c r="L195" s="11" t="s">
        <v>64</v>
      </c>
      <c r="M195" s="92" t="e">
        <f>VLOOKUP(L195,'CIE-10 PARA RIPS'!A195:B12768,3,0)</f>
        <v>#REF!</v>
      </c>
    </row>
    <row r="196" spans="1:13" x14ac:dyDescent="0.25">
      <c r="A196" s="83">
        <v>189</v>
      </c>
      <c r="B196" s="5" t="s">
        <v>12464</v>
      </c>
      <c r="C196" s="23">
        <v>1042428984</v>
      </c>
      <c r="D196" s="11"/>
      <c r="E196" s="11" t="s">
        <v>45</v>
      </c>
      <c r="F196" s="13">
        <v>2</v>
      </c>
      <c r="G196" s="13" t="s">
        <v>5</v>
      </c>
      <c r="H196" s="13" t="s">
        <v>21</v>
      </c>
      <c r="I196" s="5" t="s">
        <v>85</v>
      </c>
      <c r="J196" s="26">
        <v>42397</v>
      </c>
      <c r="K196" s="7">
        <v>42398</v>
      </c>
      <c r="L196" s="11" t="s">
        <v>9889</v>
      </c>
      <c r="M196" s="92" t="e">
        <f>VLOOKUP(L196,'CIE-10 PARA RIPS'!A196:B12769,3,0)</f>
        <v>#REF!</v>
      </c>
    </row>
    <row r="197" spans="1:13" x14ac:dyDescent="0.25">
      <c r="A197" s="83">
        <v>190</v>
      </c>
      <c r="B197" s="5" t="s">
        <v>12500</v>
      </c>
      <c r="C197" s="23">
        <v>1044392901</v>
      </c>
      <c r="D197" s="11"/>
      <c r="E197" s="11" t="s">
        <v>45</v>
      </c>
      <c r="F197" s="13">
        <v>2</v>
      </c>
      <c r="G197" s="13" t="s">
        <v>5</v>
      </c>
      <c r="H197" s="13" t="s">
        <v>21</v>
      </c>
      <c r="I197" s="5" t="s">
        <v>85</v>
      </c>
      <c r="J197" s="26">
        <v>42387</v>
      </c>
      <c r="K197" s="7">
        <v>42388</v>
      </c>
      <c r="L197" s="11" t="s">
        <v>7221</v>
      </c>
      <c r="M197" s="92" t="e">
        <f>VLOOKUP(L197,'CIE-10 PARA RIPS'!A197:B12770,3,0)</f>
        <v>#REF!</v>
      </c>
    </row>
    <row r="198" spans="1:13" x14ac:dyDescent="0.25">
      <c r="A198" s="83">
        <v>191</v>
      </c>
      <c r="B198" s="5" t="s">
        <v>12501</v>
      </c>
      <c r="C198" s="23">
        <v>3729784</v>
      </c>
      <c r="D198" s="11"/>
      <c r="E198" s="11" t="s">
        <v>45</v>
      </c>
      <c r="F198" s="13">
        <v>1</v>
      </c>
      <c r="G198" s="13" t="s">
        <v>5</v>
      </c>
      <c r="H198" s="13" t="s">
        <v>21</v>
      </c>
      <c r="I198" s="5" t="s">
        <v>12502</v>
      </c>
      <c r="J198" s="26">
        <v>42398</v>
      </c>
      <c r="K198" s="7">
        <v>42398</v>
      </c>
      <c r="L198" s="11"/>
      <c r="M198" s="92" t="e">
        <f>VLOOKUP(L198,'CIE-10 PARA RIPS'!A198:B12771,3,0)</f>
        <v>#N/A</v>
      </c>
    </row>
    <row r="199" spans="1:13" x14ac:dyDescent="0.25">
      <c r="A199" s="83">
        <v>192</v>
      </c>
      <c r="B199" s="5" t="s">
        <v>12503</v>
      </c>
      <c r="C199" s="23">
        <v>1044430762</v>
      </c>
      <c r="D199" s="11"/>
      <c r="E199" s="11" t="s">
        <v>45</v>
      </c>
      <c r="F199" s="13">
        <v>2</v>
      </c>
      <c r="G199" s="13" t="s">
        <v>5</v>
      </c>
      <c r="H199" s="13" t="s">
        <v>21</v>
      </c>
      <c r="I199" s="5" t="s">
        <v>62</v>
      </c>
      <c r="J199" s="26">
        <v>42394</v>
      </c>
      <c r="K199" s="7">
        <v>42395</v>
      </c>
      <c r="L199" s="11" t="s">
        <v>11923</v>
      </c>
      <c r="M199" s="92" t="e">
        <f>VLOOKUP(L199,'CIE-10 PARA RIPS'!A199:B12772,3,0)</f>
        <v>#REF!</v>
      </c>
    </row>
    <row r="200" spans="1:13" x14ac:dyDescent="0.25">
      <c r="A200" s="83">
        <v>193</v>
      </c>
      <c r="B200" s="5" t="s">
        <v>47</v>
      </c>
      <c r="C200" s="23">
        <v>72209553</v>
      </c>
      <c r="D200" s="11"/>
      <c r="E200" s="11" t="s">
        <v>45</v>
      </c>
      <c r="F200" s="13">
        <v>2</v>
      </c>
      <c r="G200" s="13" t="s">
        <v>5</v>
      </c>
      <c r="H200" s="13" t="s">
        <v>21</v>
      </c>
      <c r="I200" s="5" t="s">
        <v>6</v>
      </c>
      <c r="J200" s="26">
        <v>42390</v>
      </c>
      <c r="K200" s="7">
        <v>42391</v>
      </c>
      <c r="L200" s="11" t="s">
        <v>7825</v>
      </c>
      <c r="M200" s="92" t="e">
        <f>VLOOKUP(L200,'CIE-10 PARA RIPS'!A200:B12773,3,0)</f>
        <v>#REF!</v>
      </c>
    </row>
    <row r="201" spans="1:13" x14ac:dyDescent="0.25">
      <c r="A201" s="83">
        <v>194</v>
      </c>
      <c r="B201" s="5" t="s">
        <v>12504</v>
      </c>
      <c r="C201" s="23">
        <v>1140831251</v>
      </c>
      <c r="D201" s="11"/>
      <c r="E201" s="11" t="s">
        <v>45</v>
      </c>
      <c r="F201" s="13">
        <v>2</v>
      </c>
      <c r="G201" s="13" t="s">
        <v>5</v>
      </c>
      <c r="H201" s="13" t="s">
        <v>21</v>
      </c>
      <c r="I201" s="5" t="s">
        <v>6</v>
      </c>
      <c r="J201" s="26">
        <v>42388</v>
      </c>
      <c r="K201" s="7">
        <v>42389</v>
      </c>
      <c r="L201" s="11" t="s">
        <v>11908</v>
      </c>
      <c r="M201" s="92" t="e">
        <f>VLOOKUP(L201,'CIE-10 PARA RIPS'!A201:B12774,3,0)</f>
        <v>#REF!</v>
      </c>
    </row>
    <row r="202" spans="1:13" x14ac:dyDescent="0.25">
      <c r="A202" s="83">
        <v>195</v>
      </c>
      <c r="B202" s="5" t="s">
        <v>25</v>
      </c>
      <c r="C202" s="23">
        <v>32649558</v>
      </c>
      <c r="D202" s="11"/>
      <c r="E202" s="11" t="s">
        <v>45</v>
      </c>
      <c r="F202" s="13">
        <v>1</v>
      </c>
      <c r="G202" s="13" t="s">
        <v>5</v>
      </c>
      <c r="H202" s="13" t="s">
        <v>21</v>
      </c>
      <c r="I202" s="5" t="s">
        <v>6</v>
      </c>
      <c r="J202" s="26">
        <v>42387</v>
      </c>
      <c r="K202" s="7">
        <v>42387</v>
      </c>
      <c r="L202" s="11"/>
      <c r="M202" s="92" t="e">
        <f>VLOOKUP(L202,'CIE-10 PARA RIPS'!A202:B12775,3,0)</f>
        <v>#N/A</v>
      </c>
    </row>
    <row r="203" spans="1:13" x14ac:dyDescent="0.25">
      <c r="A203" s="83">
        <v>196</v>
      </c>
      <c r="B203" s="5" t="s">
        <v>92</v>
      </c>
      <c r="C203" s="23">
        <v>44191674</v>
      </c>
      <c r="D203" s="11"/>
      <c r="E203" s="11" t="s">
        <v>53</v>
      </c>
      <c r="F203" s="13">
        <v>2</v>
      </c>
      <c r="G203" s="13" t="s">
        <v>5</v>
      </c>
      <c r="H203" s="13" t="s">
        <v>21</v>
      </c>
      <c r="I203" s="5" t="s">
        <v>90</v>
      </c>
      <c r="J203" s="26">
        <v>42412</v>
      </c>
      <c r="K203" s="7">
        <v>42413</v>
      </c>
      <c r="L203" s="11" t="s">
        <v>5597</v>
      </c>
      <c r="M203" s="92" t="e">
        <f>VLOOKUP(L203,'CIE-10 PARA RIPS'!A203:B12776,3,0)</f>
        <v>#REF!</v>
      </c>
    </row>
    <row r="204" spans="1:13" x14ac:dyDescent="0.25">
      <c r="A204" s="83">
        <v>197</v>
      </c>
      <c r="B204" s="5" t="s">
        <v>12475</v>
      </c>
      <c r="C204" s="23">
        <v>1129533083</v>
      </c>
      <c r="D204" s="11"/>
      <c r="E204" s="11" t="s">
        <v>53</v>
      </c>
      <c r="F204" s="13">
        <v>2</v>
      </c>
      <c r="G204" s="13" t="s">
        <v>5</v>
      </c>
      <c r="H204" s="13" t="s">
        <v>21</v>
      </c>
      <c r="I204" s="5" t="s">
        <v>62</v>
      </c>
      <c r="J204" s="26">
        <v>42411</v>
      </c>
      <c r="K204" s="7">
        <v>42412</v>
      </c>
      <c r="L204" s="11" t="s">
        <v>4774</v>
      </c>
      <c r="M204" s="92" t="e">
        <f>VLOOKUP(L204,'CIE-10 PARA RIPS'!A204:B12777,3,0)</f>
        <v>#REF!</v>
      </c>
    </row>
    <row r="205" spans="1:13" x14ac:dyDescent="0.25">
      <c r="A205" s="83">
        <v>198</v>
      </c>
      <c r="B205" s="5" t="s">
        <v>12471</v>
      </c>
      <c r="C205" s="23">
        <v>1048270478</v>
      </c>
      <c r="D205" s="11"/>
      <c r="E205" s="11" t="s">
        <v>20</v>
      </c>
      <c r="F205" s="13">
        <v>2</v>
      </c>
      <c r="G205" s="13" t="s">
        <v>5</v>
      </c>
      <c r="H205" s="13" t="s">
        <v>21</v>
      </c>
      <c r="I205" s="5" t="s">
        <v>12434</v>
      </c>
      <c r="J205" s="26">
        <v>42536</v>
      </c>
      <c r="K205" s="7">
        <v>42537</v>
      </c>
      <c r="L205" s="11" t="s">
        <v>5597</v>
      </c>
      <c r="M205" s="92" t="e">
        <f>VLOOKUP(L205,'CIE-10 PARA RIPS'!A205:B12778,3,0)</f>
        <v>#REF!</v>
      </c>
    </row>
    <row r="206" spans="1:13" x14ac:dyDescent="0.25">
      <c r="A206" s="83">
        <v>199</v>
      </c>
      <c r="B206" s="5" t="s">
        <v>12505</v>
      </c>
      <c r="C206" s="23">
        <v>1002131545</v>
      </c>
      <c r="D206" s="11"/>
      <c r="E206" s="11" t="s">
        <v>20</v>
      </c>
      <c r="F206" s="13">
        <v>1</v>
      </c>
      <c r="G206" s="13" t="s">
        <v>5</v>
      </c>
      <c r="H206" s="13" t="s">
        <v>21</v>
      </c>
      <c r="I206" s="5" t="s">
        <v>62</v>
      </c>
      <c r="J206" s="26">
        <v>42542</v>
      </c>
      <c r="K206" s="7">
        <v>42542</v>
      </c>
      <c r="L206" s="11" t="s">
        <v>7299</v>
      </c>
      <c r="M206" s="92" t="e">
        <f>VLOOKUP(L206,'CIE-10 PARA RIPS'!A206:B12779,3,0)</f>
        <v>#REF!</v>
      </c>
    </row>
    <row r="207" spans="1:13" x14ac:dyDescent="0.25">
      <c r="A207" s="83">
        <v>200</v>
      </c>
      <c r="B207" s="5" t="s">
        <v>12464</v>
      </c>
      <c r="C207" s="23">
        <v>1042428984</v>
      </c>
      <c r="D207" s="11"/>
      <c r="E207" s="11" t="s">
        <v>20</v>
      </c>
      <c r="F207" s="13">
        <v>2</v>
      </c>
      <c r="G207" s="13" t="s">
        <v>5</v>
      </c>
      <c r="H207" s="13" t="s">
        <v>21</v>
      </c>
      <c r="I207" s="5" t="s">
        <v>85</v>
      </c>
      <c r="J207" s="26">
        <v>42542</v>
      </c>
      <c r="K207" s="7">
        <v>42543</v>
      </c>
      <c r="L207" s="11" t="s">
        <v>73</v>
      </c>
      <c r="M207" s="92" t="e">
        <f>VLOOKUP(L207,'CIE-10 PARA RIPS'!A207:B12780,3,0)</f>
        <v>#REF!</v>
      </c>
    </row>
    <row r="208" spans="1:13" x14ac:dyDescent="0.25">
      <c r="A208" s="83">
        <v>201</v>
      </c>
      <c r="B208" s="5" t="s">
        <v>12472</v>
      </c>
      <c r="C208" s="23">
        <v>1046814743</v>
      </c>
      <c r="D208" s="11"/>
      <c r="E208" s="11" t="s">
        <v>20</v>
      </c>
      <c r="F208" s="13">
        <v>2</v>
      </c>
      <c r="G208" s="13" t="s">
        <v>5</v>
      </c>
      <c r="H208" s="13" t="s">
        <v>21</v>
      </c>
      <c r="I208" s="5" t="s">
        <v>82</v>
      </c>
      <c r="J208" s="26">
        <v>42550</v>
      </c>
      <c r="K208" s="7">
        <v>42551</v>
      </c>
      <c r="L208" s="11" t="s">
        <v>9405</v>
      </c>
      <c r="M208" s="92" t="e">
        <f>VLOOKUP(L208,'CIE-10 PARA RIPS'!A208:B12781,3,0)</f>
        <v>#REF!</v>
      </c>
    </row>
    <row r="209" spans="1:13" x14ac:dyDescent="0.25">
      <c r="A209" s="83">
        <v>202</v>
      </c>
      <c r="B209" s="5" t="s">
        <v>12492</v>
      </c>
      <c r="C209" s="23">
        <v>3746452</v>
      </c>
      <c r="D209" s="11"/>
      <c r="E209" s="11" t="s">
        <v>20</v>
      </c>
      <c r="F209" s="13">
        <v>2</v>
      </c>
      <c r="G209" s="13" t="s">
        <v>5</v>
      </c>
      <c r="H209" s="13" t="s">
        <v>21</v>
      </c>
      <c r="I209" s="5" t="s">
        <v>62</v>
      </c>
      <c r="J209" s="26">
        <v>42550</v>
      </c>
      <c r="K209" s="7">
        <v>42551</v>
      </c>
      <c r="L209" s="11" t="s">
        <v>8647</v>
      </c>
      <c r="M209" s="92" t="e">
        <f>VLOOKUP(L209,'CIE-10 PARA RIPS'!A209:B12782,3,0)</f>
        <v>#REF!</v>
      </c>
    </row>
    <row r="210" spans="1:13" x14ac:dyDescent="0.25">
      <c r="A210" s="83">
        <v>203</v>
      </c>
      <c r="B210" s="5" t="s">
        <v>12468</v>
      </c>
      <c r="C210" s="23">
        <v>72282783</v>
      </c>
      <c r="D210" s="11"/>
      <c r="E210" s="11" t="s">
        <v>20</v>
      </c>
      <c r="F210" s="13">
        <v>2</v>
      </c>
      <c r="G210" s="13" t="s">
        <v>5</v>
      </c>
      <c r="H210" s="13" t="s">
        <v>21</v>
      </c>
      <c r="I210" s="5" t="s">
        <v>62</v>
      </c>
      <c r="J210" s="26">
        <v>42546</v>
      </c>
      <c r="K210" s="7">
        <v>42547</v>
      </c>
      <c r="L210" s="11" t="s">
        <v>11923</v>
      </c>
      <c r="M210" s="92" t="e">
        <f>VLOOKUP(L210,'CIE-10 PARA RIPS'!A210:B12783,3,0)</f>
        <v>#REF!</v>
      </c>
    </row>
    <row r="211" spans="1:13" x14ac:dyDescent="0.25">
      <c r="A211" s="83">
        <v>204</v>
      </c>
      <c r="B211" s="5" t="s">
        <v>29</v>
      </c>
      <c r="C211" s="23">
        <v>55233742</v>
      </c>
      <c r="D211" s="11"/>
      <c r="E211" s="11" t="s">
        <v>20</v>
      </c>
      <c r="F211" s="13">
        <v>2</v>
      </c>
      <c r="G211" s="13" t="s">
        <v>5</v>
      </c>
      <c r="H211" s="13" t="s">
        <v>21</v>
      </c>
      <c r="I211" s="5" t="s">
        <v>6</v>
      </c>
      <c r="J211" s="26">
        <v>42544</v>
      </c>
      <c r="K211" s="7">
        <v>42545</v>
      </c>
      <c r="L211" s="11" t="s">
        <v>63</v>
      </c>
      <c r="M211" s="92" t="e">
        <f>VLOOKUP(L211,'CIE-10 PARA RIPS'!A211:B12784,3,0)</f>
        <v>#N/A</v>
      </c>
    </row>
    <row r="212" spans="1:13" x14ac:dyDescent="0.25">
      <c r="A212" s="83">
        <v>205</v>
      </c>
      <c r="B212" s="5" t="s">
        <v>12506</v>
      </c>
      <c r="C212" s="23">
        <v>72122820</v>
      </c>
      <c r="D212" s="11"/>
      <c r="E212" s="11" t="s">
        <v>20</v>
      </c>
      <c r="F212" s="13">
        <v>1</v>
      </c>
      <c r="G212" s="13" t="s">
        <v>5</v>
      </c>
      <c r="H212" s="13" t="s">
        <v>21</v>
      </c>
      <c r="I212" s="5" t="s">
        <v>12458</v>
      </c>
      <c r="J212" s="26">
        <v>42542</v>
      </c>
      <c r="K212" s="7">
        <v>42542</v>
      </c>
      <c r="L212" s="11" t="s">
        <v>7683</v>
      </c>
      <c r="M212" s="92" t="e">
        <f>VLOOKUP(L212,'CIE-10 PARA RIPS'!A212:B12785,3,0)</f>
        <v>#REF!</v>
      </c>
    </row>
    <row r="213" spans="1:13" x14ac:dyDescent="0.25">
      <c r="A213" s="83">
        <v>206</v>
      </c>
      <c r="B213" s="5" t="s">
        <v>12507</v>
      </c>
      <c r="C213" s="23">
        <v>1042429004</v>
      </c>
      <c r="D213" s="11"/>
      <c r="E213" s="11" t="s">
        <v>20</v>
      </c>
      <c r="F213" s="13">
        <v>1</v>
      </c>
      <c r="G213" s="13" t="s">
        <v>5</v>
      </c>
      <c r="H213" s="13" t="s">
        <v>21</v>
      </c>
      <c r="I213" s="5"/>
      <c r="J213" s="26">
        <v>42542</v>
      </c>
      <c r="K213" s="7">
        <v>42542</v>
      </c>
      <c r="L213" s="11" t="s">
        <v>88</v>
      </c>
      <c r="M213" s="92" t="e">
        <f>VLOOKUP(L213,'CIE-10 PARA RIPS'!A213:B12786,3,0)</f>
        <v>#REF!</v>
      </c>
    </row>
    <row r="214" spans="1:13" x14ac:dyDescent="0.25">
      <c r="A214" s="83">
        <v>207</v>
      </c>
      <c r="B214" s="5" t="s">
        <v>12471</v>
      </c>
      <c r="C214" s="23">
        <v>1048270478</v>
      </c>
      <c r="D214" s="11"/>
      <c r="E214" s="11" t="s">
        <v>20</v>
      </c>
      <c r="F214" s="13">
        <v>2</v>
      </c>
      <c r="G214" s="13" t="s">
        <v>5</v>
      </c>
      <c r="H214" s="13" t="s">
        <v>21</v>
      </c>
      <c r="I214" s="5" t="s">
        <v>12434</v>
      </c>
      <c r="J214" s="26">
        <v>42536</v>
      </c>
      <c r="K214" s="7">
        <v>42537</v>
      </c>
      <c r="L214" s="11" t="s">
        <v>5597</v>
      </c>
      <c r="M214" s="92" t="e">
        <f>VLOOKUP(L214,'CIE-10 PARA RIPS'!A214:B12787,3,0)</f>
        <v>#REF!</v>
      </c>
    </row>
    <row r="215" spans="1:13" x14ac:dyDescent="0.25">
      <c r="A215" s="83">
        <v>208</v>
      </c>
      <c r="B215" s="5" t="s">
        <v>12508</v>
      </c>
      <c r="C215" s="23">
        <v>72122073</v>
      </c>
      <c r="D215" s="11"/>
      <c r="E215" s="11" t="s">
        <v>20</v>
      </c>
      <c r="F215" s="13">
        <v>2</v>
      </c>
      <c r="G215" s="13" t="s">
        <v>5</v>
      </c>
      <c r="H215" s="13" t="s">
        <v>21</v>
      </c>
      <c r="I215" s="5" t="s">
        <v>85</v>
      </c>
      <c r="J215" s="26">
        <v>42536</v>
      </c>
      <c r="K215" s="7">
        <v>42537</v>
      </c>
      <c r="L215" s="11" t="s">
        <v>11924</v>
      </c>
      <c r="M215" s="92" t="e">
        <f>VLOOKUP(L215,'CIE-10 PARA RIPS'!A215:B12788,3,0)</f>
        <v>#REF!</v>
      </c>
    </row>
    <row r="216" spans="1:13" x14ac:dyDescent="0.25">
      <c r="A216" s="83">
        <v>209</v>
      </c>
      <c r="B216" s="5" t="s">
        <v>12443</v>
      </c>
      <c r="C216" s="23">
        <v>3715133</v>
      </c>
      <c r="D216" s="11"/>
      <c r="E216" s="11" t="s">
        <v>20</v>
      </c>
      <c r="F216" s="13">
        <v>2</v>
      </c>
      <c r="G216" s="13" t="s">
        <v>5</v>
      </c>
      <c r="H216" s="13" t="s">
        <v>21</v>
      </c>
      <c r="I216" s="5" t="s">
        <v>82</v>
      </c>
      <c r="J216" s="26">
        <v>42534</v>
      </c>
      <c r="K216" s="7">
        <v>42535</v>
      </c>
      <c r="L216" s="11" t="s">
        <v>8700</v>
      </c>
      <c r="M216" s="92" t="e">
        <f>VLOOKUP(L216,'CIE-10 PARA RIPS'!A216:B12789,3,0)</f>
        <v>#REF!</v>
      </c>
    </row>
    <row r="217" spans="1:13" x14ac:dyDescent="0.25">
      <c r="A217" s="83">
        <v>210</v>
      </c>
      <c r="B217" s="5" t="s">
        <v>12473</v>
      </c>
      <c r="C217" s="23">
        <v>1048278388</v>
      </c>
      <c r="D217" s="11"/>
      <c r="E217" s="11" t="s">
        <v>20</v>
      </c>
      <c r="F217" s="13">
        <v>1</v>
      </c>
      <c r="G217" s="13" t="s">
        <v>5</v>
      </c>
      <c r="H217" s="13" t="s">
        <v>21</v>
      </c>
      <c r="I217" s="5" t="s">
        <v>62</v>
      </c>
      <c r="J217" s="26">
        <v>42534</v>
      </c>
      <c r="K217" s="7">
        <v>42534</v>
      </c>
      <c r="L217" s="11" t="s">
        <v>9889</v>
      </c>
      <c r="M217" s="92" t="e">
        <f>VLOOKUP(L217,'CIE-10 PARA RIPS'!A217:B12790,3,0)</f>
        <v>#REF!</v>
      </c>
    </row>
    <row r="218" spans="1:13" x14ac:dyDescent="0.25">
      <c r="A218" s="83">
        <v>211</v>
      </c>
      <c r="B218" s="5" t="s">
        <v>12509</v>
      </c>
      <c r="C218" s="23">
        <v>1140826620</v>
      </c>
      <c r="D218" s="11"/>
      <c r="E218" s="11" t="s">
        <v>20</v>
      </c>
      <c r="F218" s="13">
        <v>1</v>
      </c>
      <c r="G218" s="13" t="s">
        <v>5</v>
      </c>
      <c r="H218" s="13" t="s">
        <v>21</v>
      </c>
      <c r="I218" s="5" t="s">
        <v>85</v>
      </c>
      <c r="J218" s="26">
        <v>42532</v>
      </c>
      <c r="K218" s="7">
        <v>42532</v>
      </c>
      <c r="L218" s="11" t="s">
        <v>7682</v>
      </c>
      <c r="M218" s="92" t="e">
        <f>VLOOKUP(L218,'CIE-10 PARA RIPS'!A218:B12791,3,0)</f>
        <v>#REF!</v>
      </c>
    </row>
    <row r="219" spans="1:13" x14ac:dyDescent="0.25">
      <c r="A219" s="83">
        <v>212</v>
      </c>
      <c r="B219" s="5" t="s">
        <v>12472</v>
      </c>
      <c r="C219" s="23">
        <v>1046814743</v>
      </c>
      <c r="D219" s="11"/>
      <c r="E219" s="11" t="s">
        <v>20</v>
      </c>
      <c r="F219" s="13">
        <v>2</v>
      </c>
      <c r="G219" s="13" t="s">
        <v>5</v>
      </c>
      <c r="H219" s="13" t="s">
        <v>21</v>
      </c>
      <c r="I219" s="5" t="s">
        <v>82</v>
      </c>
      <c r="J219" s="26">
        <v>42531</v>
      </c>
      <c r="K219" s="7">
        <v>42532</v>
      </c>
      <c r="L219" s="11" t="s">
        <v>63</v>
      </c>
      <c r="M219" s="92" t="e">
        <f>VLOOKUP(L219,'CIE-10 PARA RIPS'!A219:B12792,3,0)</f>
        <v>#N/A</v>
      </c>
    </row>
    <row r="220" spans="1:13" x14ac:dyDescent="0.25">
      <c r="A220" s="83">
        <v>213</v>
      </c>
      <c r="B220" s="5" t="s">
        <v>12510</v>
      </c>
      <c r="C220" s="23">
        <v>72308598</v>
      </c>
      <c r="D220" s="11"/>
      <c r="E220" s="11" t="s">
        <v>20</v>
      </c>
      <c r="F220" s="13">
        <v>2</v>
      </c>
      <c r="G220" s="13" t="s">
        <v>5</v>
      </c>
      <c r="H220" s="13" t="s">
        <v>21</v>
      </c>
      <c r="I220" s="5" t="s">
        <v>12458</v>
      </c>
      <c r="J220" s="26">
        <v>42525</v>
      </c>
      <c r="K220" s="7">
        <v>42526</v>
      </c>
      <c r="L220" s="11" t="s">
        <v>72</v>
      </c>
      <c r="M220" s="92" t="e">
        <f>VLOOKUP(L220,'CIE-10 PARA RIPS'!A220:B12793,3,0)</f>
        <v>#REF!</v>
      </c>
    </row>
    <row r="221" spans="1:13" x14ac:dyDescent="0.25">
      <c r="A221" s="83">
        <v>214</v>
      </c>
      <c r="B221" s="5" t="s">
        <v>12468</v>
      </c>
      <c r="C221" s="23">
        <v>72282783</v>
      </c>
      <c r="D221" s="11"/>
      <c r="E221" s="11" t="s">
        <v>12511</v>
      </c>
      <c r="F221" s="13">
        <v>2</v>
      </c>
      <c r="G221" s="13" t="s">
        <v>5</v>
      </c>
      <c r="H221" s="13" t="s">
        <v>21</v>
      </c>
      <c r="I221" s="5" t="s">
        <v>62</v>
      </c>
      <c r="J221" s="26">
        <v>42524</v>
      </c>
      <c r="K221" s="7">
        <v>42525</v>
      </c>
      <c r="L221" s="11" t="s">
        <v>7682</v>
      </c>
      <c r="M221" s="92" t="e">
        <f>VLOOKUP(L221,'CIE-10 PARA RIPS'!A221:B12794,3,0)</f>
        <v>#REF!</v>
      </c>
    </row>
    <row r="222" spans="1:13" x14ac:dyDescent="0.25">
      <c r="A222" s="83">
        <v>215</v>
      </c>
      <c r="B222" s="5" t="s">
        <v>12450</v>
      </c>
      <c r="C222" s="23">
        <v>1048290598</v>
      </c>
      <c r="D222" s="11"/>
      <c r="E222" s="11" t="s">
        <v>20</v>
      </c>
      <c r="F222" s="13">
        <v>2</v>
      </c>
      <c r="G222" s="13" t="s">
        <v>5</v>
      </c>
      <c r="H222" s="13" t="s">
        <v>21</v>
      </c>
      <c r="I222" s="5" t="s">
        <v>85</v>
      </c>
      <c r="J222" s="26">
        <v>42522</v>
      </c>
      <c r="K222" s="7">
        <v>42523</v>
      </c>
      <c r="L222" s="11" t="s">
        <v>75</v>
      </c>
      <c r="M222" s="92" t="e">
        <f>VLOOKUP(L222,'CIE-10 PARA RIPS'!A222:B12795,3,0)</f>
        <v>#REF!</v>
      </c>
    </row>
    <row r="223" spans="1:13" x14ac:dyDescent="0.25">
      <c r="A223" s="83">
        <v>216</v>
      </c>
      <c r="B223" s="5" t="s">
        <v>12468</v>
      </c>
      <c r="C223" s="23">
        <v>72282783</v>
      </c>
      <c r="D223" s="11"/>
      <c r="E223" s="11" t="s">
        <v>23</v>
      </c>
      <c r="F223" s="13">
        <v>1</v>
      </c>
      <c r="G223" s="13" t="s">
        <v>5</v>
      </c>
      <c r="H223" s="13" t="s">
        <v>21</v>
      </c>
      <c r="I223" s="5" t="s">
        <v>62</v>
      </c>
      <c r="J223" s="26">
        <v>42548</v>
      </c>
      <c r="K223" s="7">
        <v>42548</v>
      </c>
      <c r="L223" s="11" t="s">
        <v>11923</v>
      </c>
      <c r="M223" s="92" t="e">
        <f>VLOOKUP(L223,'CIE-10 PARA RIPS'!A223:B12796,3,0)</f>
        <v>#REF!</v>
      </c>
    </row>
    <row r="224" spans="1:13" x14ac:dyDescent="0.25">
      <c r="A224" s="83">
        <v>217</v>
      </c>
      <c r="B224" s="5" t="s">
        <v>12512</v>
      </c>
      <c r="C224" s="23">
        <v>1044390788</v>
      </c>
      <c r="D224" s="11"/>
      <c r="E224" s="11" t="s">
        <v>23</v>
      </c>
      <c r="F224" s="13">
        <v>2</v>
      </c>
      <c r="G224" s="13" t="s">
        <v>5</v>
      </c>
      <c r="H224" s="13" t="s">
        <v>21</v>
      </c>
      <c r="I224" s="5" t="s">
        <v>62</v>
      </c>
      <c r="J224" s="26">
        <v>42577</v>
      </c>
      <c r="K224" s="7">
        <v>42578</v>
      </c>
      <c r="L224" s="11" t="s">
        <v>5597</v>
      </c>
      <c r="M224" s="92" t="e">
        <f>VLOOKUP(L224,'CIE-10 PARA RIPS'!A224:B12797,3,0)</f>
        <v>#REF!</v>
      </c>
    </row>
    <row r="225" spans="1:13" x14ac:dyDescent="0.25">
      <c r="A225" s="83">
        <v>218</v>
      </c>
      <c r="B225" s="5" t="s">
        <v>12484</v>
      </c>
      <c r="C225" s="23">
        <v>26872755</v>
      </c>
      <c r="D225" s="11"/>
      <c r="E225" s="11" t="s">
        <v>23</v>
      </c>
      <c r="F225" s="13">
        <v>1</v>
      </c>
      <c r="G225" s="13" t="s">
        <v>5</v>
      </c>
      <c r="H225" s="13" t="s">
        <v>21</v>
      </c>
      <c r="I225" s="5" t="s">
        <v>6</v>
      </c>
      <c r="J225" s="26">
        <v>42574</v>
      </c>
      <c r="K225" s="7">
        <v>42574</v>
      </c>
      <c r="L225" s="11"/>
      <c r="M225" s="92" t="e">
        <f>VLOOKUP(L225,'CIE-10 PARA RIPS'!A225:B12798,3,0)</f>
        <v>#N/A</v>
      </c>
    </row>
    <row r="226" spans="1:13" x14ac:dyDescent="0.25">
      <c r="A226" s="83">
        <v>219</v>
      </c>
      <c r="B226" s="5" t="s">
        <v>92</v>
      </c>
      <c r="C226" s="23">
        <v>44191674</v>
      </c>
      <c r="D226" s="11"/>
      <c r="E226" s="11" t="s">
        <v>23</v>
      </c>
      <c r="F226" s="13">
        <v>2</v>
      </c>
      <c r="G226" s="13" t="s">
        <v>5</v>
      </c>
      <c r="H226" s="13" t="s">
        <v>21</v>
      </c>
      <c r="I226" s="5" t="s">
        <v>90</v>
      </c>
      <c r="J226" s="26">
        <v>42573</v>
      </c>
      <c r="K226" s="7">
        <v>42574</v>
      </c>
      <c r="L226" s="11" t="s">
        <v>8925</v>
      </c>
      <c r="M226" s="92" t="e">
        <f>VLOOKUP(L226,'CIE-10 PARA RIPS'!A226:B12799,3,0)</f>
        <v>#REF!</v>
      </c>
    </row>
    <row r="227" spans="1:13" x14ac:dyDescent="0.25">
      <c r="A227" s="83">
        <v>220</v>
      </c>
      <c r="B227" s="5" t="s">
        <v>12513</v>
      </c>
      <c r="C227" s="23">
        <v>1044428401</v>
      </c>
      <c r="D227" s="11"/>
      <c r="E227" s="11" t="s">
        <v>23</v>
      </c>
      <c r="F227" s="13">
        <v>2</v>
      </c>
      <c r="G227" s="13" t="s">
        <v>5</v>
      </c>
      <c r="H227" s="13" t="s">
        <v>21</v>
      </c>
      <c r="I227" s="5" t="s">
        <v>85</v>
      </c>
      <c r="J227" s="26">
        <v>42570</v>
      </c>
      <c r="K227" s="7">
        <v>42571</v>
      </c>
      <c r="L227" s="11" t="s">
        <v>8976</v>
      </c>
      <c r="M227" s="92" t="e">
        <f>VLOOKUP(L227,'CIE-10 PARA RIPS'!A227:B12800,3,0)</f>
        <v>#REF!</v>
      </c>
    </row>
    <row r="228" spans="1:13" x14ac:dyDescent="0.25">
      <c r="A228" s="83">
        <v>221</v>
      </c>
      <c r="B228" s="5" t="s">
        <v>12498</v>
      </c>
      <c r="C228" s="23">
        <v>72282718</v>
      </c>
      <c r="D228" s="11"/>
      <c r="E228" s="11" t="s">
        <v>23</v>
      </c>
      <c r="F228" s="13">
        <v>2</v>
      </c>
      <c r="G228" s="13" t="s">
        <v>5</v>
      </c>
      <c r="H228" s="13" t="s">
        <v>21</v>
      </c>
      <c r="I228" s="5" t="s">
        <v>85</v>
      </c>
      <c r="J228" s="26">
        <v>42556</v>
      </c>
      <c r="K228" s="7">
        <v>42557</v>
      </c>
      <c r="L228" s="11" t="s">
        <v>49</v>
      </c>
      <c r="M228" s="92" t="e">
        <f>VLOOKUP(L228,'CIE-10 PARA RIPS'!A228:B12801,3,0)</f>
        <v>#REF!</v>
      </c>
    </row>
    <row r="229" spans="1:13" x14ac:dyDescent="0.25">
      <c r="A229" s="83">
        <v>222</v>
      </c>
      <c r="B229" s="5" t="s">
        <v>12498</v>
      </c>
      <c r="C229" s="23">
        <v>72282718</v>
      </c>
      <c r="D229" s="11"/>
      <c r="E229" s="11" t="s">
        <v>23</v>
      </c>
      <c r="F229" s="13">
        <v>1</v>
      </c>
      <c r="G229" s="13" t="s">
        <v>5</v>
      </c>
      <c r="H229" s="13" t="s">
        <v>21</v>
      </c>
      <c r="I229" s="5" t="s">
        <v>85</v>
      </c>
      <c r="J229" s="26">
        <v>42559</v>
      </c>
      <c r="K229" s="7">
        <v>42559</v>
      </c>
      <c r="L229" s="11" t="s">
        <v>60</v>
      </c>
      <c r="M229" s="92" t="e">
        <f>VLOOKUP(L229,'CIE-10 PARA RIPS'!A229:B12802,3,0)</f>
        <v>#N/A</v>
      </c>
    </row>
    <row r="230" spans="1:13" x14ac:dyDescent="0.25">
      <c r="A230" s="83">
        <v>223</v>
      </c>
      <c r="B230" s="5" t="s">
        <v>83</v>
      </c>
      <c r="C230" s="23">
        <v>22512113</v>
      </c>
      <c r="D230" s="11"/>
      <c r="E230" s="11" t="s">
        <v>36</v>
      </c>
      <c r="F230" s="13">
        <v>5</v>
      </c>
      <c r="G230" s="13" t="s">
        <v>5</v>
      </c>
      <c r="H230" s="13" t="s">
        <v>21</v>
      </c>
      <c r="I230" s="5" t="s">
        <v>85</v>
      </c>
      <c r="J230" s="26">
        <v>42508</v>
      </c>
      <c r="K230" s="7">
        <v>42512</v>
      </c>
      <c r="L230" s="11" t="s">
        <v>86</v>
      </c>
      <c r="M230" s="92" t="e">
        <f>VLOOKUP(L230,'CIE-10 PARA RIPS'!A230:B12803,3,0)</f>
        <v>#REF!</v>
      </c>
    </row>
    <row r="231" spans="1:13" x14ac:dyDescent="0.25">
      <c r="A231" s="83">
        <v>224</v>
      </c>
      <c r="B231" s="5" t="s">
        <v>12468</v>
      </c>
      <c r="C231" s="23">
        <v>72282783</v>
      </c>
      <c r="D231" s="11"/>
      <c r="E231" s="11" t="s">
        <v>45</v>
      </c>
      <c r="F231" s="13">
        <v>2</v>
      </c>
      <c r="G231" s="13" t="s">
        <v>5</v>
      </c>
      <c r="H231" s="13" t="s">
        <v>21</v>
      </c>
      <c r="I231" s="5" t="s">
        <v>62</v>
      </c>
      <c r="J231" s="26">
        <v>42374</v>
      </c>
      <c r="K231" s="7">
        <v>42375</v>
      </c>
      <c r="L231" s="11" t="s">
        <v>7682</v>
      </c>
      <c r="M231" s="92" t="e">
        <f>VLOOKUP(L231,'CIE-10 PARA RIPS'!A231:B12804,3,0)</f>
        <v>#REF!</v>
      </c>
    </row>
    <row r="232" spans="1:13" x14ac:dyDescent="0.25">
      <c r="A232" s="83">
        <v>225</v>
      </c>
      <c r="B232" s="5" t="s">
        <v>12514</v>
      </c>
      <c r="C232" s="23">
        <v>72227100</v>
      </c>
      <c r="D232" s="11"/>
      <c r="E232" s="11" t="s">
        <v>45</v>
      </c>
      <c r="F232" s="13">
        <v>2</v>
      </c>
      <c r="G232" s="13" t="s">
        <v>5</v>
      </c>
      <c r="H232" s="13" t="s">
        <v>21</v>
      </c>
      <c r="I232" s="5" t="s">
        <v>6</v>
      </c>
      <c r="J232" s="26">
        <v>42373</v>
      </c>
      <c r="K232" s="7">
        <v>42374</v>
      </c>
      <c r="L232" s="11" t="s">
        <v>4881</v>
      </c>
      <c r="M232" s="92" t="e">
        <f>VLOOKUP(L232,'CIE-10 PARA RIPS'!A232:B12805,3,0)</f>
        <v>#REF!</v>
      </c>
    </row>
    <row r="233" spans="1:13" x14ac:dyDescent="0.25">
      <c r="A233" s="83">
        <v>226</v>
      </c>
      <c r="B233" s="5" t="s">
        <v>66</v>
      </c>
      <c r="C233" s="23">
        <v>1129576507</v>
      </c>
      <c r="D233" s="11"/>
      <c r="E233" s="11" t="s">
        <v>45</v>
      </c>
      <c r="F233" s="13">
        <v>2</v>
      </c>
      <c r="G233" s="13" t="s">
        <v>5</v>
      </c>
      <c r="H233" s="13" t="s">
        <v>21</v>
      </c>
      <c r="I233" s="5" t="s">
        <v>62</v>
      </c>
      <c r="J233" s="26">
        <v>42371</v>
      </c>
      <c r="K233" s="7">
        <v>42372</v>
      </c>
      <c r="L233" s="11" t="s">
        <v>9680</v>
      </c>
      <c r="M233" s="92" t="e">
        <f>VLOOKUP(L233,'CIE-10 PARA RIPS'!A233:B12806,3,0)</f>
        <v>#REF!</v>
      </c>
    </row>
    <row r="234" spans="1:13" x14ac:dyDescent="0.25">
      <c r="A234" s="83">
        <v>227</v>
      </c>
      <c r="B234" s="5" t="s">
        <v>56</v>
      </c>
      <c r="C234" s="23">
        <v>1048209377</v>
      </c>
      <c r="D234" s="11"/>
      <c r="E234" s="11" t="s">
        <v>45</v>
      </c>
      <c r="F234" s="13">
        <v>2</v>
      </c>
      <c r="G234" s="13" t="s">
        <v>5</v>
      </c>
      <c r="H234" s="13" t="s">
        <v>21</v>
      </c>
      <c r="I234" s="5" t="s">
        <v>6</v>
      </c>
      <c r="J234" s="26">
        <v>42384</v>
      </c>
      <c r="K234" s="7">
        <v>42385</v>
      </c>
      <c r="L234" s="11" t="s">
        <v>60</v>
      </c>
      <c r="M234" s="92" t="e">
        <f>VLOOKUP(L234,'CIE-10 PARA RIPS'!A234:B12807,3,0)</f>
        <v>#N/A</v>
      </c>
    </row>
    <row r="235" spans="1:13" x14ac:dyDescent="0.25">
      <c r="A235" s="83">
        <v>228</v>
      </c>
      <c r="B235" s="5" t="s">
        <v>12515</v>
      </c>
      <c r="C235" s="23">
        <v>8767528</v>
      </c>
      <c r="D235" s="11"/>
      <c r="E235" s="11" t="s">
        <v>45</v>
      </c>
      <c r="F235" s="13">
        <v>2</v>
      </c>
      <c r="G235" s="13" t="s">
        <v>5</v>
      </c>
      <c r="H235" s="13" t="s">
        <v>21</v>
      </c>
      <c r="I235" s="5" t="s">
        <v>62</v>
      </c>
      <c r="J235" s="26">
        <v>42383</v>
      </c>
      <c r="K235" s="7">
        <v>42384</v>
      </c>
      <c r="L235" s="11" t="s">
        <v>63</v>
      </c>
      <c r="M235" s="92" t="e">
        <f>VLOOKUP(L235,'CIE-10 PARA RIPS'!A235:B12808,3,0)</f>
        <v>#N/A</v>
      </c>
    </row>
    <row r="236" spans="1:13" x14ac:dyDescent="0.25">
      <c r="A236" s="83">
        <v>229</v>
      </c>
      <c r="B236" s="5" t="s">
        <v>12510</v>
      </c>
      <c r="C236" s="23">
        <v>72308598</v>
      </c>
      <c r="D236" s="11"/>
      <c r="E236" s="11" t="s">
        <v>45</v>
      </c>
      <c r="F236" s="13">
        <v>1</v>
      </c>
      <c r="G236" s="13" t="s">
        <v>5</v>
      </c>
      <c r="H236" s="13" t="s">
        <v>21</v>
      </c>
      <c r="I236" s="5" t="s">
        <v>12458</v>
      </c>
      <c r="J236" s="26">
        <v>42376</v>
      </c>
      <c r="K236" s="7">
        <v>42376</v>
      </c>
      <c r="L236" s="11" t="s">
        <v>88</v>
      </c>
      <c r="M236" s="92" t="e">
        <f>VLOOKUP(L236,'CIE-10 PARA RIPS'!A236:B12809,3,0)</f>
        <v>#REF!</v>
      </c>
    </row>
    <row r="237" spans="1:13" x14ac:dyDescent="0.25">
      <c r="A237" s="83">
        <v>230</v>
      </c>
      <c r="B237" s="5" t="s">
        <v>12438</v>
      </c>
      <c r="C237" s="23">
        <v>8699499</v>
      </c>
      <c r="D237" s="11"/>
      <c r="E237" s="11" t="s">
        <v>45</v>
      </c>
      <c r="F237" s="13">
        <v>2</v>
      </c>
      <c r="G237" s="13" t="s">
        <v>5</v>
      </c>
      <c r="H237" s="13" t="s">
        <v>21</v>
      </c>
      <c r="I237" s="5" t="s">
        <v>82</v>
      </c>
      <c r="J237" s="26">
        <v>42376</v>
      </c>
      <c r="K237" s="7">
        <v>42377</v>
      </c>
      <c r="L237" s="11" t="s">
        <v>7662</v>
      </c>
      <c r="M237" s="92" t="e">
        <f>VLOOKUP(L237,'CIE-10 PARA RIPS'!A237:B12810,3,0)</f>
        <v>#REF!</v>
      </c>
    </row>
    <row r="238" spans="1:13" x14ac:dyDescent="0.25">
      <c r="A238" s="83">
        <v>231</v>
      </c>
      <c r="B238" s="5" t="s">
        <v>12494</v>
      </c>
      <c r="C238" s="23">
        <v>1043667569</v>
      </c>
      <c r="D238" s="11"/>
      <c r="E238" s="11" t="s">
        <v>43</v>
      </c>
      <c r="F238" s="13">
        <v>1</v>
      </c>
      <c r="G238" s="13" t="s">
        <v>5</v>
      </c>
      <c r="H238" s="13" t="s">
        <v>21</v>
      </c>
      <c r="I238" s="5" t="s">
        <v>12499</v>
      </c>
      <c r="J238" s="26">
        <v>42363</v>
      </c>
      <c r="K238" s="7">
        <v>42363</v>
      </c>
      <c r="L238" s="11" t="s">
        <v>63</v>
      </c>
      <c r="M238" s="92" t="e">
        <f>VLOOKUP(L238,'CIE-10 PARA RIPS'!A238:B12811,3,0)</f>
        <v>#N/A</v>
      </c>
    </row>
    <row r="239" spans="1:13" x14ac:dyDescent="0.25">
      <c r="A239" s="83">
        <v>232</v>
      </c>
      <c r="B239" s="5" t="s">
        <v>12516</v>
      </c>
      <c r="C239" s="23">
        <v>1143117236</v>
      </c>
      <c r="D239" s="11"/>
      <c r="E239" s="11" t="s">
        <v>37</v>
      </c>
      <c r="F239" s="13">
        <v>1</v>
      </c>
      <c r="G239" s="13" t="s">
        <v>5</v>
      </c>
      <c r="H239" s="13" t="s">
        <v>21</v>
      </c>
      <c r="I239" s="5" t="s">
        <v>62</v>
      </c>
      <c r="J239" s="26">
        <v>42465</v>
      </c>
      <c r="K239" s="7">
        <v>42465</v>
      </c>
      <c r="L239" s="11" t="s">
        <v>5597</v>
      </c>
      <c r="M239" s="92" t="e">
        <f>VLOOKUP(L239,'CIE-10 PARA RIPS'!A239:B12812,3,0)</f>
        <v>#REF!</v>
      </c>
    </row>
    <row r="240" spans="1:13" x14ac:dyDescent="0.25">
      <c r="A240" s="83">
        <v>233</v>
      </c>
      <c r="B240" s="5" t="s">
        <v>12516</v>
      </c>
      <c r="C240" s="23">
        <v>1143117236</v>
      </c>
      <c r="D240" s="11"/>
      <c r="E240" s="11" t="s">
        <v>37</v>
      </c>
      <c r="F240" s="13">
        <v>2</v>
      </c>
      <c r="G240" s="13" t="s">
        <v>5</v>
      </c>
      <c r="H240" s="13" t="s">
        <v>21</v>
      </c>
      <c r="I240" s="5" t="s">
        <v>62</v>
      </c>
      <c r="J240" s="26">
        <v>42466</v>
      </c>
      <c r="K240" s="7">
        <v>42467</v>
      </c>
      <c r="L240" s="11" t="s">
        <v>8461</v>
      </c>
      <c r="M240" s="92" t="e">
        <f>VLOOKUP(L240,'CIE-10 PARA RIPS'!A240:B12813,3,0)</f>
        <v>#REF!</v>
      </c>
    </row>
    <row r="241" spans="1:13" x14ac:dyDescent="0.25">
      <c r="A241" s="83">
        <v>234</v>
      </c>
      <c r="B241" s="5" t="s">
        <v>12468</v>
      </c>
      <c r="C241" s="23">
        <v>72282783</v>
      </c>
      <c r="D241" s="11"/>
      <c r="E241" s="11" t="s">
        <v>48</v>
      </c>
      <c r="F241" s="13">
        <v>2</v>
      </c>
      <c r="G241" s="13" t="s">
        <v>5</v>
      </c>
      <c r="H241" s="13" t="s">
        <v>21</v>
      </c>
      <c r="I241" s="5" t="s">
        <v>62</v>
      </c>
      <c r="J241" s="26">
        <v>42455</v>
      </c>
      <c r="K241" s="7">
        <v>42456</v>
      </c>
      <c r="L241" s="11" t="s">
        <v>63</v>
      </c>
      <c r="M241" s="92" t="e">
        <f>VLOOKUP(L241,'CIE-10 PARA RIPS'!A241:B12814,3,0)</f>
        <v>#N/A</v>
      </c>
    </row>
    <row r="242" spans="1:13" x14ac:dyDescent="0.25">
      <c r="A242" s="83">
        <v>235</v>
      </c>
      <c r="B242" s="5" t="s">
        <v>12491</v>
      </c>
      <c r="C242" s="23">
        <v>1110841070</v>
      </c>
      <c r="D242" s="11"/>
      <c r="E242" s="11" t="s">
        <v>48</v>
      </c>
      <c r="F242" s="13">
        <v>1</v>
      </c>
      <c r="G242" s="13" t="s">
        <v>5</v>
      </c>
      <c r="H242" s="13" t="s">
        <v>21</v>
      </c>
      <c r="I242" s="5" t="s">
        <v>62</v>
      </c>
      <c r="J242" s="26">
        <v>42452</v>
      </c>
      <c r="K242" s="7">
        <v>42452</v>
      </c>
      <c r="L242" s="11" t="s">
        <v>7283</v>
      </c>
      <c r="M242" s="92" t="e">
        <f>VLOOKUP(L242,'CIE-10 PARA RIPS'!A242:B12815,3,0)</f>
        <v>#REF!</v>
      </c>
    </row>
    <row r="243" spans="1:13" x14ac:dyDescent="0.25">
      <c r="A243" s="83">
        <v>236</v>
      </c>
      <c r="B243" s="5" t="s">
        <v>78</v>
      </c>
      <c r="C243" s="23">
        <v>72170498</v>
      </c>
      <c r="D243" s="11"/>
      <c r="E243" s="11" t="s">
        <v>48</v>
      </c>
      <c r="F243" s="13">
        <v>2</v>
      </c>
      <c r="G243" s="13" t="s">
        <v>5</v>
      </c>
      <c r="H243" s="13" t="s">
        <v>21</v>
      </c>
      <c r="I243" s="5" t="s">
        <v>62</v>
      </c>
      <c r="J243" s="26">
        <v>42439</v>
      </c>
      <c r="K243" s="7">
        <v>42440</v>
      </c>
      <c r="L243" s="11" t="s">
        <v>7646</v>
      </c>
      <c r="M243" s="92" t="e">
        <f>VLOOKUP(L243,'CIE-10 PARA RIPS'!A243:B12816,3,0)</f>
        <v>#REF!</v>
      </c>
    </row>
    <row r="244" spans="1:13" x14ac:dyDescent="0.25">
      <c r="A244" s="83">
        <v>237</v>
      </c>
      <c r="B244" s="5" t="s">
        <v>12512</v>
      </c>
      <c r="C244" s="23">
        <v>1044390788</v>
      </c>
      <c r="D244" s="11"/>
      <c r="E244" s="11" t="s">
        <v>48</v>
      </c>
      <c r="F244" s="13">
        <v>1</v>
      </c>
      <c r="G244" s="13" t="s">
        <v>5</v>
      </c>
      <c r="H244" s="13" t="s">
        <v>21</v>
      </c>
      <c r="I244" s="5" t="s">
        <v>62</v>
      </c>
      <c r="J244" s="26">
        <v>42433</v>
      </c>
      <c r="K244" s="7">
        <v>42433</v>
      </c>
      <c r="L244" s="11"/>
      <c r="M244" s="92" t="e">
        <f>VLOOKUP(L244,'CIE-10 PARA RIPS'!A244:B12817,3,0)</f>
        <v>#N/A</v>
      </c>
    </row>
    <row r="245" spans="1:13" x14ac:dyDescent="0.25">
      <c r="A245" s="83">
        <v>238</v>
      </c>
      <c r="B245" s="5" t="s">
        <v>12463</v>
      </c>
      <c r="C245" s="23">
        <v>1143434155</v>
      </c>
      <c r="D245" s="11"/>
      <c r="E245" s="11" t="s">
        <v>37</v>
      </c>
      <c r="F245" s="13">
        <v>1</v>
      </c>
      <c r="G245" s="13" t="s">
        <v>5</v>
      </c>
      <c r="H245" s="13" t="s">
        <v>21</v>
      </c>
      <c r="I245" s="5" t="s">
        <v>85</v>
      </c>
      <c r="J245" s="26">
        <v>42473</v>
      </c>
      <c r="K245" s="7">
        <v>42473</v>
      </c>
      <c r="L245" s="11" t="s">
        <v>55</v>
      </c>
      <c r="M245" s="92" t="e">
        <f>VLOOKUP(L245,'CIE-10 PARA RIPS'!A245:B12818,3,0)</f>
        <v>#REF!</v>
      </c>
    </row>
    <row r="246" spans="1:13" x14ac:dyDescent="0.25">
      <c r="A246" s="83">
        <v>239</v>
      </c>
      <c r="B246" s="5" t="s">
        <v>107</v>
      </c>
      <c r="C246" s="23">
        <v>22510033</v>
      </c>
      <c r="D246" s="11"/>
      <c r="E246" s="11" t="s">
        <v>37</v>
      </c>
      <c r="F246" s="13">
        <v>2</v>
      </c>
      <c r="G246" s="13" t="s">
        <v>5</v>
      </c>
      <c r="H246" s="13" t="s">
        <v>21</v>
      </c>
      <c r="I246" s="5" t="s">
        <v>85</v>
      </c>
      <c r="J246" s="26">
        <v>42472</v>
      </c>
      <c r="K246" s="7">
        <v>42473</v>
      </c>
      <c r="L246" s="11" t="s">
        <v>7576</v>
      </c>
      <c r="M246" s="92" t="e">
        <f>VLOOKUP(L246,'CIE-10 PARA RIPS'!A246:B12819,3,0)</f>
        <v>#REF!</v>
      </c>
    </row>
    <row r="247" spans="1:13" x14ac:dyDescent="0.25">
      <c r="A247" s="83">
        <v>240</v>
      </c>
      <c r="B247" s="5" t="s">
        <v>66</v>
      </c>
      <c r="C247" s="23">
        <v>1129576507</v>
      </c>
      <c r="D247" s="11"/>
      <c r="E247" s="11" t="s">
        <v>37</v>
      </c>
      <c r="F247" s="13">
        <v>2</v>
      </c>
      <c r="G247" s="13" t="s">
        <v>5</v>
      </c>
      <c r="H247" s="13" t="s">
        <v>21</v>
      </c>
      <c r="I247" s="5" t="s">
        <v>62</v>
      </c>
      <c r="J247" s="26">
        <v>42472</v>
      </c>
      <c r="K247" s="7">
        <v>42473</v>
      </c>
      <c r="L247" s="11" t="s">
        <v>5597</v>
      </c>
      <c r="M247" s="92" t="e">
        <f>VLOOKUP(L247,'CIE-10 PARA RIPS'!A247:B12820,3,0)</f>
        <v>#REF!</v>
      </c>
    </row>
    <row r="248" spans="1:13" x14ac:dyDescent="0.25">
      <c r="A248" s="83">
        <v>241</v>
      </c>
      <c r="B248" s="5" t="s">
        <v>12517</v>
      </c>
      <c r="C248" s="23">
        <v>72310435</v>
      </c>
      <c r="D248" s="11"/>
      <c r="E248" s="11" t="s">
        <v>37</v>
      </c>
      <c r="F248" s="13">
        <v>2</v>
      </c>
      <c r="G248" s="13" t="s">
        <v>5</v>
      </c>
      <c r="H248" s="13" t="s">
        <v>21</v>
      </c>
      <c r="I248" s="5" t="s">
        <v>62</v>
      </c>
      <c r="J248" s="26">
        <v>42469</v>
      </c>
      <c r="K248" s="7">
        <v>42470</v>
      </c>
      <c r="L248" s="11" t="s">
        <v>7825</v>
      </c>
      <c r="M248" s="92" t="e">
        <f>VLOOKUP(L248,'CIE-10 PARA RIPS'!A248:B12821,3,0)</f>
        <v>#REF!</v>
      </c>
    </row>
    <row r="249" spans="1:13" x14ac:dyDescent="0.25">
      <c r="A249" s="83">
        <v>242</v>
      </c>
      <c r="B249" s="5" t="s">
        <v>12466</v>
      </c>
      <c r="C249" s="23">
        <v>22650493</v>
      </c>
      <c r="D249" s="11"/>
      <c r="E249" s="11" t="s">
        <v>37</v>
      </c>
      <c r="F249" s="13">
        <v>2</v>
      </c>
      <c r="G249" s="13" t="s">
        <v>5</v>
      </c>
      <c r="H249" s="13" t="s">
        <v>21</v>
      </c>
      <c r="I249" s="5" t="s">
        <v>62</v>
      </c>
      <c r="J249" s="26">
        <v>42469</v>
      </c>
      <c r="K249" s="7">
        <v>42470</v>
      </c>
      <c r="L249" s="11" t="s">
        <v>4777</v>
      </c>
      <c r="M249" s="92" t="e">
        <f>VLOOKUP(L249,'CIE-10 PARA RIPS'!A249:B12822,3,0)</f>
        <v>#REF!</v>
      </c>
    </row>
    <row r="250" spans="1:13" x14ac:dyDescent="0.25">
      <c r="A250" s="83">
        <v>243</v>
      </c>
      <c r="B250" s="5" t="s">
        <v>12518</v>
      </c>
      <c r="C250" s="23">
        <v>72314183</v>
      </c>
      <c r="D250" s="11"/>
      <c r="E250" s="11" t="s">
        <v>37</v>
      </c>
      <c r="F250" s="13">
        <v>2</v>
      </c>
      <c r="G250" s="13" t="s">
        <v>5</v>
      </c>
      <c r="H250" s="13" t="s">
        <v>21</v>
      </c>
      <c r="I250" s="5" t="s">
        <v>6</v>
      </c>
      <c r="J250" s="26">
        <v>42467</v>
      </c>
      <c r="K250" s="7">
        <v>42468</v>
      </c>
      <c r="L250" s="11" t="s">
        <v>4643</v>
      </c>
      <c r="M250" s="92" t="e">
        <f>VLOOKUP(L250,'CIE-10 PARA RIPS'!A250:B12823,3,0)</f>
        <v>#REF!</v>
      </c>
    </row>
    <row r="251" spans="1:13" x14ac:dyDescent="0.25">
      <c r="A251" s="83">
        <v>244</v>
      </c>
      <c r="B251" s="5" t="s">
        <v>12472</v>
      </c>
      <c r="C251" s="23">
        <v>1046814743</v>
      </c>
      <c r="D251" s="11"/>
      <c r="E251" s="11" t="s">
        <v>37</v>
      </c>
      <c r="F251" s="13">
        <v>2</v>
      </c>
      <c r="G251" s="13" t="s">
        <v>5</v>
      </c>
      <c r="H251" s="13" t="s">
        <v>21</v>
      </c>
      <c r="I251" s="5" t="s">
        <v>82</v>
      </c>
      <c r="J251" s="26">
        <v>42465</v>
      </c>
      <c r="K251" s="7">
        <v>42466</v>
      </c>
      <c r="L251" s="11" t="s">
        <v>8759</v>
      </c>
      <c r="M251" s="92" t="e">
        <f>VLOOKUP(L251,'CIE-10 PARA RIPS'!A251:B12824,3,0)</f>
        <v>#REF!</v>
      </c>
    </row>
    <row r="252" spans="1:13" x14ac:dyDescent="0.25">
      <c r="A252" s="83">
        <v>245</v>
      </c>
      <c r="B252" s="5" t="s">
        <v>12516</v>
      </c>
      <c r="C252" s="23">
        <v>1143117236</v>
      </c>
      <c r="D252" s="11"/>
      <c r="E252" s="11" t="s">
        <v>36</v>
      </c>
      <c r="F252" s="13">
        <v>2</v>
      </c>
      <c r="G252" s="13" t="s">
        <v>5</v>
      </c>
      <c r="H252" s="13" t="s">
        <v>21</v>
      </c>
      <c r="I252" s="5" t="s">
        <v>62</v>
      </c>
      <c r="J252" s="26">
        <v>42502</v>
      </c>
      <c r="K252" s="7">
        <v>42503</v>
      </c>
      <c r="L252" s="11" t="s">
        <v>8939</v>
      </c>
      <c r="M252" s="92" t="e">
        <f>VLOOKUP(L252,'CIE-10 PARA RIPS'!A252:B12825,3,0)</f>
        <v>#REF!</v>
      </c>
    </row>
    <row r="253" spans="1:13" x14ac:dyDescent="0.25">
      <c r="A253" s="83">
        <v>246</v>
      </c>
      <c r="B253" s="5" t="s">
        <v>41</v>
      </c>
      <c r="C253" s="23">
        <v>3742225</v>
      </c>
      <c r="D253" s="11"/>
      <c r="E253" s="11" t="s">
        <v>36</v>
      </c>
      <c r="F253" s="13">
        <v>1</v>
      </c>
      <c r="G253" s="13" t="s">
        <v>5</v>
      </c>
      <c r="H253" s="13" t="s">
        <v>21</v>
      </c>
      <c r="I253" s="5" t="s">
        <v>6</v>
      </c>
      <c r="J253" s="26">
        <v>42501</v>
      </c>
      <c r="K253" s="7">
        <v>42501</v>
      </c>
      <c r="L253" s="11" t="s">
        <v>9642</v>
      </c>
      <c r="M253" s="92" t="e">
        <f>VLOOKUP(L253,'CIE-10 PARA RIPS'!A253:B12826,3,0)</f>
        <v>#REF!</v>
      </c>
    </row>
    <row r="254" spans="1:13" x14ac:dyDescent="0.25">
      <c r="A254" s="83">
        <v>247</v>
      </c>
      <c r="B254" s="5" t="s">
        <v>56</v>
      </c>
      <c r="C254" s="23">
        <v>1048209377</v>
      </c>
      <c r="D254" s="11"/>
      <c r="E254" s="11" t="s">
        <v>36</v>
      </c>
      <c r="F254" s="13">
        <v>1</v>
      </c>
      <c r="G254" s="13" t="s">
        <v>5</v>
      </c>
      <c r="H254" s="13" t="s">
        <v>21</v>
      </c>
      <c r="I254" s="5" t="s">
        <v>6</v>
      </c>
      <c r="J254" s="26">
        <v>42500</v>
      </c>
      <c r="K254" s="7">
        <v>42500</v>
      </c>
      <c r="L254" s="11" t="s">
        <v>8939</v>
      </c>
      <c r="M254" s="92" t="e">
        <f>VLOOKUP(L254,'CIE-10 PARA RIPS'!A254:B12827,3,0)</f>
        <v>#REF!</v>
      </c>
    </row>
    <row r="255" spans="1:13" x14ac:dyDescent="0.25">
      <c r="A255" s="83">
        <v>248</v>
      </c>
      <c r="B255" s="5" t="s">
        <v>56</v>
      </c>
      <c r="C255" s="23">
        <v>1048209377</v>
      </c>
      <c r="D255" s="11"/>
      <c r="E255" s="11" t="s">
        <v>36</v>
      </c>
      <c r="F255" s="13">
        <v>1</v>
      </c>
      <c r="G255" s="13" t="s">
        <v>5</v>
      </c>
      <c r="H255" s="13" t="s">
        <v>21</v>
      </c>
      <c r="I255" s="5" t="s">
        <v>6</v>
      </c>
      <c r="J255" s="26">
        <v>42499</v>
      </c>
      <c r="K255" s="7">
        <v>42499</v>
      </c>
      <c r="L255" s="11" t="s">
        <v>8939</v>
      </c>
      <c r="M255" s="92" t="e">
        <f>VLOOKUP(L255,'CIE-10 PARA RIPS'!A255:B12828,3,0)</f>
        <v>#REF!</v>
      </c>
    </row>
    <row r="256" spans="1:13" x14ac:dyDescent="0.25">
      <c r="A256" s="83">
        <v>249</v>
      </c>
      <c r="B256" s="5" t="s">
        <v>12519</v>
      </c>
      <c r="C256" s="23">
        <v>8498272</v>
      </c>
      <c r="D256" s="11"/>
      <c r="E256" s="11" t="s">
        <v>36</v>
      </c>
      <c r="F256" s="13">
        <v>2</v>
      </c>
      <c r="G256" s="13" t="s">
        <v>5</v>
      </c>
      <c r="H256" s="13" t="s">
        <v>21</v>
      </c>
      <c r="I256" s="5" t="s">
        <v>85</v>
      </c>
      <c r="J256" s="26">
        <v>42498</v>
      </c>
      <c r="K256" s="7">
        <v>42499</v>
      </c>
      <c r="L256" s="11" t="s">
        <v>8939</v>
      </c>
      <c r="M256" s="92" t="e">
        <f>VLOOKUP(L256,'CIE-10 PARA RIPS'!A256:B12829,3,0)</f>
        <v>#REF!</v>
      </c>
    </row>
    <row r="257" spans="1:13" x14ac:dyDescent="0.25">
      <c r="A257" s="83">
        <v>250</v>
      </c>
      <c r="B257" s="5" t="s">
        <v>12487</v>
      </c>
      <c r="C257" s="23">
        <v>73135826</v>
      </c>
      <c r="D257" s="11"/>
      <c r="E257" s="11" t="s">
        <v>37</v>
      </c>
      <c r="F257" s="13">
        <v>1</v>
      </c>
      <c r="G257" s="13" t="s">
        <v>5</v>
      </c>
      <c r="H257" s="13" t="s">
        <v>21</v>
      </c>
      <c r="I257" s="5" t="s">
        <v>82</v>
      </c>
      <c r="J257" s="26">
        <v>42489</v>
      </c>
      <c r="K257" s="7">
        <v>42489</v>
      </c>
      <c r="L257" s="11" t="s">
        <v>7299</v>
      </c>
      <c r="M257" s="92" t="e">
        <f>VLOOKUP(L257,'CIE-10 PARA RIPS'!A257:B12830,3,0)</f>
        <v>#REF!</v>
      </c>
    </row>
    <row r="258" spans="1:13" x14ac:dyDescent="0.25">
      <c r="A258" s="83">
        <v>251</v>
      </c>
      <c r="B258" s="5" t="s">
        <v>29</v>
      </c>
      <c r="C258" s="23">
        <v>55233742</v>
      </c>
      <c r="D258" s="11"/>
      <c r="E258" s="11" t="s">
        <v>37</v>
      </c>
      <c r="F258" s="13">
        <v>2</v>
      </c>
      <c r="G258" s="13" t="s">
        <v>5</v>
      </c>
      <c r="H258" s="13" t="s">
        <v>21</v>
      </c>
      <c r="I258" s="5" t="s">
        <v>6</v>
      </c>
      <c r="J258" s="26">
        <v>42489</v>
      </c>
      <c r="K258" s="7">
        <v>42490</v>
      </c>
      <c r="L258" s="11" t="s">
        <v>11923</v>
      </c>
      <c r="M258" s="92" t="e">
        <f>VLOOKUP(L258,'CIE-10 PARA RIPS'!A258:B12831,3,0)</f>
        <v>#REF!</v>
      </c>
    </row>
    <row r="259" spans="1:13" x14ac:dyDescent="0.25">
      <c r="A259" s="83">
        <v>252</v>
      </c>
      <c r="B259" s="5" t="s">
        <v>61</v>
      </c>
      <c r="C259" s="23">
        <v>1101783204</v>
      </c>
      <c r="D259" s="11"/>
      <c r="E259" s="11" t="s">
        <v>37</v>
      </c>
      <c r="F259" s="13">
        <v>2</v>
      </c>
      <c r="G259" s="13" t="s">
        <v>5</v>
      </c>
      <c r="H259" s="13" t="s">
        <v>21</v>
      </c>
      <c r="I259" s="5" t="s">
        <v>62</v>
      </c>
      <c r="J259" s="26">
        <v>42479</v>
      </c>
      <c r="K259" s="7">
        <v>42480</v>
      </c>
      <c r="L259" s="11" t="s">
        <v>6907</v>
      </c>
      <c r="M259" s="92" t="e">
        <f>VLOOKUP(L259,'CIE-10 PARA RIPS'!A259:B12832,3,0)</f>
        <v>#REF!</v>
      </c>
    </row>
    <row r="260" spans="1:13" x14ac:dyDescent="0.25">
      <c r="A260" s="83">
        <v>253</v>
      </c>
      <c r="B260" s="5" t="s">
        <v>12478</v>
      </c>
      <c r="C260" s="23">
        <v>72310167</v>
      </c>
      <c r="D260" s="11"/>
      <c r="E260" s="11" t="s">
        <v>37</v>
      </c>
      <c r="F260" s="13">
        <v>2</v>
      </c>
      <c r="G260" s="13" t="s">
        <v>5</v>
      </c>
      <c r="H260" s="13" t="s">
        <v>21</v>
      </c>
      <c r="I260" s="5" t="s">
        <v>85</v>
      </c>
      <c r="J260" s="26">
        <v>42486</v>
      </c>
      <c r="K260" s="7">
        <v>42487</v>
      </c>
      <c r="L260" s="11"/>
      <c r="M260" s="92" t="e">
        <f>VLOOKUP(L260,'CIE-10 PARA RIPS'!A260:B12833,3,0)</f>
        <v>#N/A</v>
      </c>
    </row>
    <row r="261" spans="1:13" x14ac:dyDescent="0.25">
      <c r="A261" s="83">
        <v>254</v>
      </c>
      <c r="B261" s="5" t="s">
        <v>12490</v>
      </c>
      <c r="C261" s="23">
        <v>1129519253</v>
      </c>
      <c r="D261" s="11"/>
      <c r="E261" s="11" t="s">
        <v>37</v>
      </c>
      <c r="F261" s="13">
        <v>1</v>
      </c>
      <c r="G261" s="13" t="s">
        <v>5</v>
      </c>
      <c r="H261" s="13" t="s">
        <v>21</v>
      </c>
      <c r="I261" s="5" t="s">
        <v>62</v>
      </c>
      <c r="J261" s="26">
        <v>42479</v>
      </c>
      <c r="K261" s="7">
        <v>42479</v>
      </c>
      <c r="L261" s="11" t="s">
        <v>8484</v>
      </c>
      <c r="M261" s="92" t="e">
        <f>VLOOKUP(L261,'CIE-10 PARA RIPS'!A261:B12834,3,0)</f>
        <v>#REF!</v>
      </c>
    </row>
    <row r="262" spans="1:13" x14ac:dyDescent="0.25">
      <c r="A262" s="83">
        <v>255</v>
      </c>
      <c r="B262" s="5" t="s">
        <v>12504</v>
      </c>
      <c r="C262" s="23">
        <v>1140831251</v>
      </c>
      <c r="D262" s="11"/>
      <c r="E262" s="11" t="s">
        <v>37</v>
      </c>
      <c r="F262" s="13">
        <v>1</v>
      </c>
      <c r="G262" s="13" t="s">
        <v>5</v>
      </c>
      <c r="H262" s="13" t="s">
        <v>21</v>
      </c>
      <c r="I262" s="5" t="s">
        <v>6</v>
      </c>
      <c r="J262" s="26">
        <v>42476</v>
      </c>
      <c r="K262" s="7">
        <v>42476</v>
      </c>
      <c r="L262" s="11" t="s">
        <v>7572</v>
      </c>
      <c r="M262" s="92" t="e">
        <f>VLOOKUP(L262,'CIE-10 PARA RIPS'!A262:B12835,3,0)</f>
        <v>#REF!</v>
      </c>
    </row>
    <row r="263" spans="1:13" x14ac:dyDescent="0.25">
      <c r="A263" s="83">
        <v>256</v>
      </c>
      <c r="B263" s="5" t="s">
        <v>12513</v>
      </c>
      <c r="C263" s="23">
        <v>1044428401</v>
      </c>
      <c r="D263" s="11"/>
      <c r="E263" s="11" t="s">
        <v>36</v>
      </c>
      <c r="F263" s="13">
        <v>1</v>
      </c>
      <c r="G263" s="13" t="s">
        <v>5</v>
      </c>
      <c r="H263" s="13" t="s">
        <v>21</v>
      </c>
      <c r="I263" s="5" t="s">
        <v>85</v>
      </c>
      <c r="J263" s="26">
        <v>42516</v>
      </c>
      <c r="K263" s="7">
        <v>42516</v>
      </c>
      <c r="L263" s="11"/>
      <c r="M263" s="92" t="e">
        <f>VLOOKUP(L263,'CIE-10 PARA RIPS'!A263:B12836,3,0)</f>
        <v>#N/A</v>
      </c>
    </row>
    <row r="264" spans="1:13" x14ac:dyDescent="0.25">
      <c r="A264" s="83">
        <v>257</v>
      </c>
      <c r="B264" s="5" t="s">
        <v>12484</v>
      </c>
      <c r="C264" s="23">
        <v>26852755</v>
      </c>
      <c r="D264" s="11"/>
      <c r="E264" s="11" t="s">
        <v>36</v>
      </c>
      <c r="F264" s="13">
        <v>1</v>
      </c>
      <c r="G264" s="13" t="s">
        <v>5</v>
      </c>
      <c r="H264" s="13" t="s">
        <v>21</v>
      </c>
      <c r="I264" s="5" t="s">
        <v>6</v>
      </c>
      <c r="J264" s="26">
        <v>42515</v>
      </c>
      <c r="K264" s="7">
        <v>42515</v>
      </c>
      <c r="L264" s="11"/>
      <c r="M264" s="92" t="e">
        <f>VLOOKUP(L264,'CIE-10 PARA RIPS'!A264:B12837,3,0)</f>
        <v>#N/A</v>
      </c>
    </row>
    <row r="265" spans="1:13" x14ac:dyDescent="0.25">
      <c r="A265" s="83">
        <v>258</v>
      </c>
      <c r="B265" s="5" t="s">
        <v>12520</v>
      </c>
      <c r="C265" s="23">
        <v>92131663</v>
      </c>
      <c r="D265" s="11"/>
      <c r="E265" s="11" t="s">
        <v>36</v>
      </c>
      <c r="F265" s="13">
        <v>1</v>
      </c>
      <c r="G265" s="13" t="s">
        <v>5</v>
      </c>
      <c r="H265" s="13" t="s">
        <v>21</v>
      </c>
      <c r="I265" s="5" t="s">
        <v>6</v>
      </c>
      <c r="J265" s="26">
        <v>42511</v>
      </c>
      <c r="K265" s="7">
        <v>42511</v>
      </c>
      <c r="L265" s="11" t="s">
        <v>9822</v>
      </c>
      <c r="M265" s="92" t="e">
        <f>VLOOKUP(L265,'CIE-10 PARA RIPS'!A265:B12838,3,0)</f>
        <v>#REF!</v>
      </c>
    </row>
    <row r="266" spans="1:13" x14ac:dyDescent="0.25">
      <c r="A266" s="83">
        <v>259</v>
      </c>
      <c r="B266" s="5" t="s">
        <v>12476</v>
      </c>
      <c r="C266" s="23">
        <v>32750719</v>
      </c>
      <c r="D266" s="11"/>
      <c r="E266" s="11" t="s">
        <v>36</v>
      </c>
      <c r="F266" s="13">
        <v>2</v>
      </c>
      <c r="G266" s="13" t="s">
        <v>5</v>
      </c>
      <c r="H266" s="13" t="s">
        <v>21</v>
      </c>
      <c r="I266" s="5" t="s">
        <v>6</v>
      </c>
      <c r="J266" s="26">
        <v>42510</v>
      </c>
      <c r="K266" s="7">
        <v>42511</v>
      </c>
      <c r="L266" s="11" t="s">
        <v>7182</v>
      </c>
      <c r="M266" s="92" t="e">
        <f>VLOOKUP(L266,'CIE-10 PARA RIPS'!A266:B12839,3,0)</f>
        <v>#REF!</v>
      </c>
    </row>
    <row r="267" spans="1:13" x14ac:dyDescent="0.25">
      <c r="A267" s="83">
        <v>260</v>
      </c>
      <c r="B267" s="5" t="s">
        <v>12521</v>
      </c>
      <c r="C267" s="23">
        <v>409614</v>
      </c>
      <c r="D267" s="11"/>
      <c r="E267" s="11" t="s">
        <v>36</v>
      </c>
      <c r="F267" s="13">
        <v>1</v>
      </c>
      <c r="G267" s="13" t="s">
        <v>5</v>
      </c>
      <c r="H267" s="13" t="s">
        <v>21</v>
      </c>
      <c r="I267" s="5" t="s">
        <v>85</v>
      </c>
      <c r="J267" s="26">
        <v>42509</v>
      </c>
      <c r="K267" s="7">
        <v>42509</v>
      </c>
      <c r="L267" s="11" t="s">
        <v>9395</v>
      </c>
      <c r="M267" s="92" t="e">
        <f>VLOOKUP(L267,'CIE-10 PARA RIPS'!A267:B12840,3,0)</f>
        <v>#REF!</v>
      </c>
    </row>
    <row r="268" spans="1:13" x14ac:dyDescent="0.25">
      <c r="A268" s="83">
        <v>261</v>
      </c>
      <c r="B268" s="5" t="s">
        <v>12522</v>
      </c>
      <c r="C268" s="23">
        <v>1048204533</v>
      </c>
      <c r="D268" s="11"/>
      <c r="E268" s="11" t="s">
        <v>36</v>
      </c>
      <c r="F268" s="13">
        <v>1</v>
      </c>
      <c r="G268" s="13" t="s">
        <v>5</v>
      </c>
      <c r="H268" s="13" t="s">
        <v>21</v>
      </c>
      <c r="I268" s="5" t="s">
        <v>82</v>
      </c>
      <c r="J268" s="26">
        <v>42504</v>
      </c>
      <c r="K268" s="7">
        <v>42504</v>
      </c>
      <c r="L268" s="11" t="s">
        <v>88</v>
      </c>
      <c r="M268" s="92" t="e">
        <f>VLOOKUP(L268,'CIE-10 PARA RIPS'!A268:B12841,3,0)</f>
        <v>#REF!</v>
      </c>
    </row>
    <row r="269" spans="1:13" x14ac:dyDescent="0.25">
      <c r="A269" s="83">
        <v>262</v>
      </c>
      <c r="B269" s="5" t="s">
        <v>66</v>
      </c>
      <c r="C269" s="23">
        <v>1129576507</v>
      </c>
      <c r="D269" s="11"/>
      <c r="E269" s="11" t="s">
        <v>26</v>
      </c>
      <c r="F269" s="13">
        <v>2</v>
      </c>
      <c r="G269" s="13" t="s">
        <v>5</v>
      </c>
      <c r="H269" s="13" t="s">
        <v>21</v>
      </c>
      <c r="I269" s="5" t="s">
        <v>62</v>
      </c>
      <c r="J269" s="26">
        <v>42594</v>
      </c>
      <c r="K269" s="7">
        <v>42595</v>
      </c>
      <c r="L269" s="11" t="s">
        <v>8939</v>
      </c>
      <c r="M269" s="92" t="e">
        <f>VLOOKUP(L269,'CIE-10 PARA RIPS'!A269:B12842,3,0)</f>
        <v>#REF!</v>
      </c>
    </row>
    <row r="270" spans="1:13" x14ac:dyDescent="0.25">
      <c r="A270" s="83">
        <v>263</v>
      </c>
      <c r="B270" s="5" t="s">
        <v>12484</v>
      </c>
      <c r="C270" s="23">
        <v>26852755</v>
      </c>
      <c r="D270" s="11"/>
      <c r="E270" s="11" t="s">
        <v>26</v>
      </c>
      <c r="F270" s="13">
        <v>1</v>
      </c>
      <c r="G270" s="13" t="s">
        <v>5</v>
      </c>
      <c r="H270" s="13" t="s">
        <v>21</v>
      </c>
      <c r="I270" s="5" t="s">
        <v>6</v>
      </c>
      <c r="J270" s="26">
        <v>42591</v>
      </c>
      <c r="K270" s="7">
        <v>42591</v>
      </c>
      <c r="L270" s="11"/>
      <c r="M270" s="92" t="e">
        <f>VLOOKUP(L270,'CIE-10 PARA RIPS'!A270:B12843,3,0)</f>
        <v>#N/A</v>
      </c>
    </row>
    <row r="271" spans="1:13" x14ac:dyDescent="0.25">
      <c r="A271" s="83">
        <v>264</v>
      </c>
      <c r="B271" s="5" t="s">
        <v>12519</v>
      </c>
      <c r="C271" s="23">
        <v>8498272</v>
      </c>
      <c r="D271" s="11"/>
      <c r="E271" s="11" t="s">
        <v>26</v>
      </c>
      <c r="F271" s="13">
        <v>2</v>
      </c>
      <c r="G271" s="13" t="s">
        <v>5</v>
      </c>
      <c r="H271" s="13" t="s">
        <v>21</v>
      </c>
      <c r="I271" s="5" t="s">
        <v>85</v>
      </c>
      <c r="J271" s="26">
        <v>42591</v>
      </c>
      <c r="K271" s="7">
        <v>42592</v>
      </c>
      <c r="L271" s="11" t="s">
        <v>8455</v>
      </c>
      <c r="M271" s="92" t="e">
        <f>VLOOKUP(L271,'CIE-10 PARA RIPS'!A271:B12844,3,0)</f>
        <v>#REF!</v>
      </c>
    </row>
    <row r="272" spans="1:13" x14ac:dyDescent="0.25">
      <c r="A272" s="83">
        <v>265</v>
      </c>
      <c r="B272" s="5" t="s">
        <v>12523</v>
      </c>
      <c r="C272" s="23">
        <v>8866777</v>
      </c>
      <c r="D272" s="11"/>
      <c r="E272" s="11" t="s">
        <v>26</v>
      </c>
      <c r="F272" s="13">
        <v>2</v>
      </c>
      <c r="G272" s="13" t="s">
        <v>5</v>
      </c>
      <c r="H272" s="13" t="s">
        <v>21</v>
      </c>
      <c r="I272" s="5" t="s">
        <v>85</v>
      </c>
      <c r="J272" s="26">
        <v>42589</v>
      </c>
      <c r="K272" s="7">
        <v>42590</v>
      </c>
      <c r="L272" s="11" t="s">
        <v>8939</v>
      </c>
      <c r="M272" s="92" t="e">
        <f>VLOOKUP(L272,'CIE-10 PARA RIPS'!A272:B12845,3,0)</f>
        <v>#REF!</v>
      </c>
    </row>
    <row r="273" spans="1:13" x14ac:dyDescent="0.25">
      <c r="A273" s="83">
        <v>266</v>
      </c>
      <c r="B273" s="5" t="s">
        <v>41</v>
      </c>
      <c r="C273" s="23">
        <v>3742225</v>
      </c>
      <c r="D273" s="11"/>
      <c r="E273" s="11" t="s">
        <v>26</v>
      </c>
      <c r="F273" s="13">
        <v>2</v>
      </c>
      <c r="G273" s="13" t="s">
        <v>5</v>
      </c>
      <c r="H273" s="13" t="s">
        <v>21</v>
      </c>
      <c r="I273" s="5" t="s">
        <v>6</v>
      </c>
      <c r="J273" s="26">
        <v>42588</v>
      </c>
      <c r="K273" s="7">
        <v>42589</v>
      </c>
      <c r="L273" s="11" t="s">
        <v>7685</v>
      </c>
      <c r="M273" s="92" t="e">
        <f>VLOOKUP(L273,'CIE-10 PARA RIPS'!A273:B12846,3,0)</f>
        <v>#REF!</v>
      </c>
    </row>
    <row r="274" spans="1:13" x14ac:dyDescent="0.25">
      <c r="A274" s="83">
        <v>267</v>
      </c>
      <c r="B274" s="5" t="s">
        <v>12524</v>
      </c>
      <c r="C274" s="23">
        <v>1143118196</v>
      </c>
      <c r="D274" s="11"/>
      <c r="E274" s="11" t="s">
        <v>26</v>
      </c>
      <c r="F274" s="13">
        <v>2</v>
      </c>
      <c r="G274" s="13" t="s">
        <v>5</v>
      </c>
      <c r="H274" s="13" t="s">
        <v>21</v>
      </c>
      <c r="I274" s="5" t="s">
        <v>62</v>
      </c>
      <c r="J274" s="26">
        <v>42584</v>
      </c>
      <c r="K274" s="7">
        <v>42585</v>
      </c>
      <c r="L274" s="11" t="s">
        <v>9639</v>
      </c>
      <c r="M274" s="92" t="e">
        <f>VLOOKUP(L274,'CIE-10 PARA RIPS'!A274:B12847,3,0)</f>
        <v>#REF!</v>
      </c>
    </row>
    <row r="275" spans="1:13" x14ac:dyDescent="0.25">
      <c r="A275" s="83">
        <v>268</v>
      </c>
      <c r="B275" s="5" t="s">
        <v>12525</v>
      </c>
      <c r="C275" s="23">
        <v>8486407</v>
      </c>
      <c r="D275" s="11"/>
      <c r="E275" s="11" t="s">
        <v>43</v>
      </c>
      <c r="F275" s="13">
        <v>2</v>
      </c>
      <c r="G275" s="13" t="s">
        <v>5</v>
      </c>
      <c r="H275" s="13" t="s">
        <v>21</v>
      </c>
      <c r="I275" s="5" t="s">
        <v>62</v>
      </c>
      <c r="J275" s="26">
        <v>42708</v>
      </c>
      <c r="K275" s="7" t="s">
        <v>12526</v>
      </c>
      <c r="L275" s="11" t="s">
        <v>8926</v>
      </c>
      <c r="M275" s="92" t="e">
        <f>VLOOKUP(L275,'CIE-10 PARA RIPS'!A275:B12848,3,0)</f>
        <v>#REF!</v>
      </c>
    </row>
    <row r="276" spans="1:13" x14ac:dyDescent="0.25">
      <c r="A276" s="83">
        <v>269</v>
      </c>
      <c r="B276" s="5" t="s">
        <v>12527</v>
      </c>
      <c r="C276" s="23">
        <v>72210550</v>
      </c>
      <c r="D276" s="11"/>
      <c r="E276" s="11" t="s">
        <v>43</v>
      </c>
      <c r="F276" s="13">
        <v>2</v>
      </c>
      <c r="G276" s="13" t="s">
        <v>5</v>
      </c>
      <c r="H276" s="13" t="s">
        <v>21</v>
      </c>
      <c r="I276" s="5" t="s">
        <v>62</v>
      </c>
      <c r="J276" s="26">
        <v>42718</v>
      </c>
      <c r="K276" s="7">
        <v>42719</v>
      </c>
      <c r="L276" s="11" t="s">
        <v>64</v>
      </c>
      <c r="M276" s="92" t="e">
        <f>VLOOKUP(L276,'CIE-10 PARA RIPS'!A276:B12849,3,0)</f>
        <v>#REF!</v>
      </c>
    </row>
    <row r="277" spans="1:13" x14ac:dyDescent="0.25">
      <c r="A277" s="83">
        <v>270</v>
      </c>
      <c r="B277" s="5" t="s">
        <v>12528</v>
      </c>
      <c r="C277" s="23">
        <v>1143242218</v>
      </c>
      <c r="D277" s="11"/>
      <c r="E277" s="11" t="s">
        <v>43</v>
      </c>
      <c r="F277" s="13">
        <v>2</v>
      </c>
      <c r="G277" s="13" t="s">
        <v>5</v>
      </c>
      <c r="H277" s="13" t="s">
        <v>21</v>
      </c>
      <c r="I277" s="5" t="s">
        <v>62</v>
      </c>
      <c r="J277" s="26">
        <v>42716</v>
      </c>
      <c r="K277" s="7">
        <v>42717</v>
      </c>
      <c r="L277" s="11" t="s">
        <v>8926</v>
      </c>
      <c r="M277" s="92" t="e">
        <f>VLOOKUP(L277,'CIE-10 PARA RIPS'!A277:B12850,3,0)</f>
        <v>#REF!</v>
      </c>
    </row>
    <row r="278" spans="1:13" x14ac:dyDescent="0.25">
      <c r="A278" s="83">
        <v>271</v>
      </c>
      <c r="B278" s="5" t="s">
        <v>12491</v>
      </c>
      <c r="C278" s="23">
        <v>1140841070</v>
      </c>
      <c r="D278" s="11"/>
      <c r="E278" s="11" t="s">
        <v>43</v>
      </c>
      <c r="F278" s="13">
        <v>1</v>
      </c>
      <c r="G278" s="13" t="s">
        <v>5</v>
      </c>
      <c r="H278" s="13" t="s">
        <v>21</v>
      </c>
      <c r="I278" s="5" t="s">
        <v>62</v>
      </c>
      <c r="J278" s="26">
        <v>42714</v>
      </c>
      <c r="K278" s="7">
        <v>42714</v>
      </c>
      <c r="L278" s="11" t="s">
        <v>8926</v>
      </c>
      <c r="M278" s="92" t="e">
        <f>VLOOKUP(L278,'CIE-10 PARA RIPS'!A278:B12851,3,0)</f>
        <v>#REF!</v>
      </c>
    </row>
    <row r="279" spans="1:13" x14ac:dyDescent="0.25">
      <c r="A279" s="83">
        <v>272</v>
      </c>
      <c r="B279" s="5" t="s">
        <v>12529</v>
      </c>
      <c r="C279" s="23">
        <v>8487831</v>
      </c>
      <c r="D279" s="11"/>
      <c r="E279" s="11" t="s">
        <v>43</v>
      </c>
      <c r="F279" s="13">
        <v>2</v>
      </c>
      <c r="G279" s="13" t="s">
        <v>5</v>
      </c>
      <c r="H279" s="13" t="s">
        <v>21</v>
      </c>
      <c r="I279" s="5" t="s">
        <v>12434</v>
      </c>
      <c r="J279" s="26">
        <v>42711</v>
      </c>
      <c r="K279" s="7">
        <v>42712</v>
      </c>
      <c r="L279" s="11" t="s">
        <v>63</v>
      </c>
      <c r="M279" s="92" t="e">
        <f>VLOOKUP(L279,'CIE-10 PARA RIPS'!A279:B12852,3,0)</f>
        <v>#N/A</v>
      </c>
    </row>
    <row r="280" spans="1:13" x14ac:dyDescent="0.25">
      <c r="A280" s="83">
        <v>273</v>
      </c>
      <c r="B280" s="5" t="s">
        <v>12530</v>
      </c>
      <c r="C280" s="23">
        <v>1143246947</v>
      </c>
      <c r="D280" s="11"/>
      <c r="E280" s="11" t="s">
        <v>43</v>
      </c>
      <c r="F280" s="13">
        <v>1</v>
      </c>
      <c r="G280" s="13" t="s">
        <v>5</v>
      </c>
      <c r="H280" s="13" t="s">
        <v>21</v>
      </c>
      <c r="I280" s="5" t="s">
        <v>12531</v>
      </c>
      <c r="J280" s="26">
        <v>42711</v>
      </c>
      <c r="K280" s="7">
        <v>42711</v>
      </c>
      <c r="L280" s="11"/>
      <c r="M280" s="92" t="e">
        <f>VLOOKUP(L280,'CIE-10 PARA RIPS'!A280:B12853,3,0)</f>
        <v>#N/A</v>
      </c>
    </row>
    <row r="281" spans="1:13" x14ac:dyDescent="0.25">
      <c r="A281" s="83">
        <v>274</v>
      </c>
      <c r="B281" s="5" t="s">
        <v>12468</v>
      </c>
      <c r="C281" s="23">
        <v>72282783</v>
      </c>
      <c r="D281" s="11"/>
      <c r="E281" s="11" t="s">
        <v>43</v>
      </c>
      <c r="F281" s="13">
        <v>2</v>
      </c>
      <c r="G281" s="13" t="s">
        <v>5</v>
      </c>
      <c r="H281" s="13" t="s">
        <v>21</v>
      </c>
      <c r="I281" s="5" t="s">
        <v>62</v>
      </c>
      <c r="J281" s="26">
        <v>42709</v>
      </c>
      <c r="K281" s="7">
        <v>42710</v>
      </c>
      <c r="L281" s="11" t="s">
        <v>8939</v>
      </c>
      <c r="M281" s="92" t="e">
        <f>VLOOKUP(L281,'CIE-10 PARA RIPS'!A281:B12854,3,0)</f>
        <v>#REF!</v>
      </c>
    </row>
    <row r="282" spans="1:13" x14ac:dyDescent="0.25">
      <c r="A282" s="93">
        <v>275</v>
      </c>
      <c r="B282" s="96" t="s">
        <v>12532</v>
      </c>
      <c r="C282" s="119">
        <v>1044392545</v>
      </c>
      <c r="D282" s="112"/>
      <c r="E282" s="112" t="s">
        <v>12442</v>
      </c>
      <c r="F282" s="113">
        <v>2</v>
      </c>
      <c r="G282" s="113" t="s">
        <v>5</v>
      </c>
      <c r="H282" s="113" t="s">
        <v>21</v>
      </c>
      <c r="I282" s="96" t="s">
        <v>12458</v>
      </c>
      <c r="J282" s="120">
        <v>42693</v>
      </c>
      <c r="K282" s="121">
        <v>42694</v>
      </c>
      <c r="L282" s="112"/>
      <c r="M282" s="99" t="e">
        <f>VLOOKUP(L282,'CIE-10 PARA RIPS'!A282:B12855,3,0)</f>
        <v>#N/A</v>
      </c>
    </row>
  </sheetData>
  <mergeCells count="6">
    <mergeCell ref="A5:L6"/>
    <mergeCell ref="K3:M4"/>
    <mergeCell ref="K1:M2"/>
    <mergeCell ref="A1:C4"/>
    <mergeCell ref="D3:J4"/>
    <mergeCell ref="D1:J2"/>
  </mergeCells>
  <pageMargins left="0.7" right="0.7" top="0.75" bottom="0.75" header="0.3" footer="0.3"/>
  <pageSetup orientation="landscape"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12580"/>
  <sheetViews>
    <sheetView topLeftCell="A4091" workbookViewId="0">
      <selection activeCell="B4104" sqref="B4104"/>
    </sheetView>
  </sheetViews>
  <sheetFormatPr baseColWidth="10" defaultColWidth="11.5703125" defaultRowHeight="12.75" x14ac:dyDescent="0.2"/>
  <cols>
    <col min="1" max="1" width="9" style="34" customWidth="1"/>
    <col min="2" max="2" width="70.140625" style="34" customWidth="1"/>
    <col min="3" max="16384" width="11.5703125" style="34"/>
  </cols>
  <sheetData>
    <row r="1" spans="1:23" s="40" customFormat="1" x14ac:dyDescent="0.2">
      <c r="A1" s="205" t="s">
        <v>12432</v>
      </c>
      <c r="B1" s="205"/>
    </row>
    <row r="2" spans="1:23" s="40" customFormat="1" x14ac:dyDescent="0.2">
      <c r="A2" s="206" t="s">
        <v>12431</v>
      </c>
      <c r="B2" s="206"/>
    </row>
    <row r="3" spans="1:23" s="40" customFormat="1" x14ac:dyDescent="0.2">
      <c r="A3" s="207" t="s">
        <v>12430</v>
      </c>
      <c r="B3" s="207"/>
    </row>
    <row r="4" spans="1:23" s="40" customFormat="1" x14ac:dyDescent="0.2">
      <c r="A4" s="208" t="s">
        <v>12429</v>
      </c>
      <c r="B4" s="208"/>
    </row>
    <row r="5" spans="1:23" s="38" customFormat="1" ht="10.5" x14ac:dyDescent="0.15">
      <c r="A5" s="39" t="s">
        <v>12428</v>
      </c>
      <c r="B5" s="39" t="s">
        <v>12427</v>
      </c>
    </row>
    <row r="6" spans="1:23" ht="15" x14ac:dyDescent="0.2">
      <c r="A6" s="25" t="s">
        <v>12426</v>
      </c>
      <c r="B6" s="77" t="s">
        <v>13064</v>
      </c>
      <c r="V6" s="37"/>
      <c r="W6" s="36"/>
    </row>
    <row r="7" spans="1:23" ht="15" x14ac:dyDescent="0.2">
      <c r="A7" s="25" t="s">
        <v>12425</v>
      </c>
      <c r="B7" s="77" t="s">
        <v>13065</v>
      </c>
      <c r="V7" s="38"/>
      <c r="W7" s="38"/>
    </row>
    <row r="8" spans="1:23" ht="15" x14ac:dyDescent="0.2">
      <c r="A8" s="25" t="s">
        <v>12424</v>
      </c>
      <c r="B8" s="77" t="s">
        <v>13066</v>
      </c>
      <c r="V8" s="38"/>
      <c r="W8" s="38"/>
    </row>
    <row r="9" spans="1:23" ht="15" x14ac:dyDescent="0.2">
      <c r="A9" s="25" t="s">
        <v>12423</v>
      </c>
      <c r="B9" s="77" t="s">
        <v>13067</v>
      </c>
      <c r="V9" s="38"/>
      <c r="W9" s="38"/>
    </row>
    <row r="10" spans="1:23" ht="15" x14ac:dyDescent="0.2">
      <c r="A10" s="25" t="s">
        <v>12422</v>
      </c>
      <c r="B10" s="77" t="s">
        <v>13068</v>
      </c>
      <c r="V10" s="37"/>
      <c r="W10" s="36"/>
    </row>
    <row r="11" spans="1:23" ht="15" x14ac:dyDescent="0.2">
      <c r="A11" s="25" t="s">
        <v>12421</v>
      </c>
      <c r="B11" s="77" t="s">
        <v>13069</v>
      </c>
      <c r="V11" s="37"/>
      <c r="W11" s="36"/>
    </row>
    <row r="12" spans="1:23" ht="15" x14ac:dyDescent="0.2">
      <c r="A12" s="25" t="s">
        <v>12420</v>
      </c>
      <c r="B12" s="77" t="s">
        <v>13070</v>
      </c>
      <c r="V12" s="37"/>
      <c r="W12" s="36"/>
    </row>
    <row r="13" spans="1:23" ht="15" x14ac:dyDescent="0.2">
      <c r="A13" s="25" t="s">
        <v>12419</v>
      </c>
      <c r="B13" s="77" t="s">
        <v>13071</v>
      </c>
      <c r="V13" s="37"/>
      <c r="W13" s="36"/>
    </row>
    <row r="14" spans="1:23" ht="15" x14ac:dyDescent="0.2">
      <c r="A14" s="25" t="s">
        <v>12418</v>
      </c>
      <c r="B14" s="77" t="s">
        <v>13072</v>
      </c>
      <c r="V14" s="37"/>
      <c r="W14" s="36"/>
    </row>
    <row r="15" spans="1:23" ht="15" x14ac:dyDescent="0.2">
      <c r="A15" s="25" t="s">
        <v>12417</v>
      </c>
      <c r="B15" s="77" t="s">
        <v>13073</v>
      </c>
    </row>
    <row r="16" spans="1:23" ht="15" x14ac:dyDescent="0.2">
      <c r="A16" s="25" t="s">
        <v>12416</v>
      </c>
      <c r="B16" s="77" t="s">
        <v>13074</v>
      </c>
    </row>
    <row r="17" spans="1:2" ht="15" x14ac:dyDescent="0.2">
      <c r="A17" s="25" t="s">
        <v>12415</v>
      </c>
      <c r="B17" s="77" t="s">
        <v>13075</v>
      </c>
    </row>
    <row r="18" spans="1:2" ht="15" x14ac:dyDescent="0.2">
      <c r="A18" s="25" t="s">
        <v>12414</v>
      </c>
      <c r="B18" s="77" t="s">
        <v>13076</v>
      </c>
    </row>
    <row r="19" spans="1:2" ht="15" x14ac:dyDescent="0.2">
      <c r="A19" s="25" t="s">
        <v>12413</v>
      </c>
      <c r="B19" s="77" t="s">
        <v>13077</v>
      </c>
    </row>
    <row r="20" spans="1:2" ht="15" x14ac:dyDescent="0.2">
      <c r="A20" s="25" t="s">
        <v>12412</v>
      </c>
      <c r="B20" s="77" t="s">
        <v>13078</v>
      </c>
    </row>
    <row r="21" spans="1:2" ht="15" x14ac:dyDescent="0.2">
      <c r="A21" s="25" t="s">
        <v>12411</v>
      </c>
      <c r="B21" s="77" t="s">
        <v>13079</v>
      </c>
    </row>
    <row r="22" spans="1:2" ht="15" x14ac:dyDescent="0.2">
      <c r="A22" s="25" t="s">
        <v>12410</v>
      </c>
      <c r="B22" s="77" t="s">
        <v>13080</v>
      </c>
    </row>
    <row r="23" spans="1:2" ht="15" x14ac:dyDescent="0.2">
      <c r="A23" s="25" t="s">
        <v>12409</v>
      </c>
      <c r="B23" s="77" t="s">
        <v>13081</v>
      </c>
    </row>
    <row r="24" spans="1:2" ht="15" x14ac:dyDescent="0.2">
      <c r="A24" s="25" t="s">
        <v>12408</v>
      </c>
      <c r="B24" s="77" t="s">
        <v>13082</v>
      </c>
    </row>
    <row r="25" spans="1:2" ht="15" x14ac:dyDescent="0.2">
      <c r="A25" s="25" t="s">
        <v>12407</v>
      </c>
      <c r="B25" s="77" t="s">
        <v>13083</v>
      </c>
    </row>
    <row r="26" spans="1:2" ht="15" x14ac:dyDescent="0.2">
      <c r="A26" s="25" t="s">
        <v>12406</v>
      </c>
      <c r="B26" s="77" t="s">
        <v>13084</v>
      </c>
    </row>
    <row r="27" spans="1:2" ht="15" x14ac:dyDescent="0.2">
      <c r="A27" s="25" t="s">
        <v>12405</v>
      </c>
      <c r="B27" s="77" t="s">
        <v>13085</v>
      </c>
    </row>
    <row r="28" spans="1:2" ht="15" x14ac:dyDescent="0.2">
      <c r="A28" s="25" t="s">
        <v>12404</v>
      </c>
      <c r="B28" s="77" t="s">
        <v>13086</v>
      </c>
    </row>
    <row r="29" spans="1:2" ht="15" x14ac:dyDescent="0.2">
      <c r="A29" s="25" t="s">
        <v>12403</v>
      </c>
      <c r="B29" s="77" t="s">
        <v>13087</v>
      </c>
    </row>
    <row r="30" spans="1:2" ht="15" x14ac:dyDescent="0.2">
      <c r="A30" s="25" t="s">
        <v>12402</v>
      </c>
      <c r="B30" s="77" t="s">
        <v>13088</v>
      </c>
    </row>
    <row r="31" spans="1:2" ht="15" x14ac:dyDescent="0.2">
      <c r="A31" s="25" t="s">
        <v>12401</v>
      </c>
      <c r="B31" s="77" t="s">
        <v>13089</v>
      </c>
    </row>
    <row r="32" spans="1:2" ht="15" x14ac:dyDescent="0.2">
      <c r="A32" s="25" t="s">
        <v>12400</v>
      </c>
      <c r="B32" s="77" t="s">
        <v>13090</v>
      </c>
    </row>
    <row r="33" spans="1:2" ht="15" x14ac:dyDescent="0.2">
      <c r="A33" s="25" t="s">
        <v>12399</v>
      </c>
      <c r="B33" s="77" t="s">
        <v>13091</v>
      </c>
    </row>
    <row r="34" spans="1:2" ht="15" x14ac:dyDescent="0.2">
      <c r="A34" s="25" t="s">
        <v>12398</v>
      </c>
      <c r="B34" s="77" t="s">
        <v>13092</v>
      </c>
    </row>
    <row r="35" spans="1:2" ht="15" x14ac:dyDescent="0.2">
      <c r="A35" s="25" t="s">
        <v>12397</v>
      </c>
      <c r="B35" s="77" t="s">
        <v>13093</v>
      </c>
    </row>
    <row r="36" spans="1:2" ht="15" x14ac:dyDescent="0.2">
      <c r="A36" s="25" t="s">
        <v>12396</v>
      </c>
      <c r="B36" s="77" t="s">
        <v>13094</v>
      </c>
    </row>
    <row r="37" spans="1:2" ht="30" x14ac:dyDescent="0.2">
      <c r="A37" s="25" t="s">
        <v>12395</v>
      </c>
      <c r="B37" s="77" t="s">
        <v>13095</v>
      </c>
    </row>
    <row r="38" spans="1:2" ht="15" x14ac:dyDescent="0.2">
      <c r="A38" s="25" t="s">
        <v>12394</v>
      </c>
      <c r="B38" s="77" t="s">
        <v>13096</v>
      </c>
    </row>
    <row r="39" spans="1:2" ht="15" x14ac:dyDescent="0.2">
      <c r="A39" s="25" t="s">
        <v>12393</v>
      </c>
      <c r="B39" s="77" t="s">
        <v>13097</v>
      </c>
    </row>
    <row r="40" spans="1:2" ht="15" x14ac:dyDescent="0.2">
      <c r="A40" s="25" t="s">
        <v>12392</v>
      </c>
      <c r="B40" s="77" t="s">
        <v>13098</v>
      </c>
    </row>
    <row r="41" spans="1:2" ht="15" x14ac:dyDescent="0.2">
      <c r="A41" s="25" t="s">
        <v>12391</v>
      </c>
      <c r="B41" s="77" t="s">
        <v>13099</v>
      </c>
    </row>
    <row r="42" spans="1:2" ht="15" x14ac:dyDescent="0.2">
      <c r="A42" s="25" t="s">
        <v>12390</v>
      </c>
      <c r="B42" s="77" t="s">
        <v>13100</v>
      </c>
    </row>
    <row r="43" spans="1:2" ht="15" x14ac:dyDescent="0.2">
      <c r="A43" s="25" t="s">
        <v>12389</v>
      </c>
      <c r="B43" s="77" t="s">
        <v>13101</v>
      </c>
    </row>
    <row r="44" spans="1:2" ht="15" x14ac:dyDescent="0.2">
      <c r="A44" s="25" t="s">
        <v>12388</v>
      </c>
      <c r="B44" s="77" t="s">
        <v>13102</v>
      </c>
    </row>
    <row r="45" spans="1:2" ht="15" x14ac:dyDescent="0.2">
      <c r="A45" s="25" t="s">
        <v>12387</v>
      </c>
      <c r="B45" s="77" t="s">
        <v>13103</v>
      </c>
    </row>
    <row r="46" spans="1:2" ht="15" x14ac:dyDescent="0.2">
      <c r="A46" s="25" t="s">
        <v>12386</v>
      </c>
      <c r="B46" s="77" t="s">
        <v>13104</v>
      </c>
    </row>
    <row r="47" spans="1:2" ht="15" x14ac:dyDescent="0.2">
      <c r="A47" s="25" t="s">
        <v>12385</v>
      </c>
      <c r="B47" s="77" t="s">
        <v>13105</v>
      </c>
    </row>
    <row r="48" spans="1:2" ht="15" x14ac:dyDescent="0.2">
      <c r="A48" s="25" t="s">
        <v>12384</v>
      </c>
      <c r="B48" s="77" t="s">
        <v>13106</v>
      </c>
    </row>
    <row r="49" spans="1:2" ht="15" x14ac:dyDescent="0.2">
      <c r="A49" s="25" t="s">
        <v>12383</v>
      </c>
      <c r="B49" s="77" t="s">
        <v>13107</v>
      </c>
    </row>
    <row r="50" spans="1:2" ht="15" x14ac:dyDescent="0.2">
      <c r="A50" s="25" t="s">
        <v>12382</v>
      </c>
      <c r="B50" s="77" t="s">
        <v>13108</v>
      </c>
    </row>
    <row r="51" spans="1:2" ht="15" x14ac:dyDescent="0.2">
      <c r="A51" s="25" t="s">
        <v>12381</v>
      </c>
      <c r="B51" s="77" t="s">
        <v>13109</v>
      </c>
    </row>
    <row r="52" spans="1:2" ht="15" x14ac:dyDescent="0.2">
      <c r="A52" s="25" t="s">
        <v>12380</v>
      </c>
      <c r="B52" s="77" t="s">
        <v>13110</v>
      </c>
    </row>
    <row r="53" spans="1:2" ht="15" x14ac:dyDescent="0.2">
      <c r="A53" s="25" t="s">
        <v>12379</v>
      </c>
      <c r="B53" s="77" t="s">
        <v>13111</v>
      </c>
    </row>
    <row r="54" spans="1:2" ht="15" x14ac:dyDescent="0.2">
      <c r="A54" s="25" t="s">
        <v>12378</v>
      </c>
      <c r="B54" s="77" t="s">
        <v>13112</v>
      </c>
    </row>
    <row r="55" spans="1:2" ht="15" x14ac:dyDescent="0.2">
      <c r="A55" s="25" t="s">
        <v>12377</v>
      </c>
      <c r="B55" s="77" t="s">
        <v>13113</v>
      </c>
    </row>
    <row r="56" spans="1:2" ht="15" x14ac:dyDescent="0.2">
      <c r="A56" s="25" t="s">
        <v>12376</v>
      </c>
      <c r="B56" s="77" t="s">
        <v>13114</v>
      </c>
    </row>
    <row r="57" spans="1:2" ht="15" x14ac:dyDescent="0.2">
      <c r="A57" s="25" t="s">
        <v>12375</v>
      </c>
      <c r="B57" s="77" t="s">
        <v>13115</v>
      </c>
    </row>
    <row r="58" spans="1:2" ht="15" x14ac:dyDescent="0.2">
      <c r="A58" s="25" t="s">
        <v>12374</v>
      </c>
      <c r="B58" s="77" t="s">
        <v>13116</v>
      </c>
    </row>
    <row r="59" spans="1:2" ht="15" x14ac:dyDescent="0.2">
      <c r="A59" s="25" t="s">
        <v>12373</v>
      </c>
      <c r="B59" s="77" t="s">
        <v>13117</v>
      </c>
    </row>
    <row r="60" spans="1:2" ht="15" x14ac:dyDescent="0.2">
      <c r="A60" s="25" t="s">
        <v>12372</v>
      </c>
      <c r="B60" s="77" t="s">
        <v>13118</v>
      </c>
    </row>
    <row r="61" spans="1:2" ht="15" x14ac:dyDescent="0.2">
      <c r="A61" s="25" t="s">
        <v>12371</v>
      </c>
      <c r="B61" s="77" t="s">
        <v>13119</v>
      </c>
    </row>
    <row r="62" spans="1:2" ht="15" x14ac:dyDescent="0.2">
      <c r="A62" s="25" t="s">
        <v>60</v>
      </c>
      <c r="B62" s="77" t="s">
        <v>13120</v>
      </c>
    </row>
    <row r="63" spans="1:2" ht="15" x14ac:dyDescent="0.2">
      <c r="A63" s="25" t="s">
        <v>12370</v>
      </c>
      <c r="B63" s="77" t="s">
        <v>13121</v>
      </c>
    </row>
    <row r="64" spans="1:2" ht="15" x14ac:dyDescent="0.2">
      <c r="A64" s="74" t="s">
        <v>12848</v>
      </c>
      <c r="B64" s="60" t="s">
        <v>13122</v>
      </c>
    </row>
    <row r="65" spans="1:2" ht="15" x14ac:dyDescent="0.2">
      <c r="A65" s="74" t="s">
        <v>63</v>
      </c>
      <c r="B65" s="60" t="s">
        <v>25923</v>
      </c>
    </row>
    <row r="66" spans="1:2" ht="15" x14ac:dyDescent="0.2">
      <c r="A66" s="74" t="s">
        <v>12849</v>
      </c>
      <c r="B66" s="60" t="s">
        <v>13123</v>
      </c>
    </row>
    <row r="67" spans="1:2" ht="30" x14ac:dyDescent="0.2">
      <c r="A67" s="25" t="s">
        <v>12369</v>
      </c>
      <c r="B67" s="77" t="s">
        <v>13124</v>
      </c>
    </row>
    <row r="68" spans="1:2" ht="15" x14ac:dyDescent="0.2">
      <c r="A68" s="25" t="s">
        <v>12368</v>
      </c>
      <c r="B68" s="77" t="s">
        <v>13125</v>
      </c>
    </row>
    <row r="69" spans="1:2" ht="15" x14ac:dyDescent="0.2">
      <c r="A69" s="25" t="s">
        <v>12367</v>
      </c>
      <c r="B69" s="77" t="s">
        <v>13126</v>
      </c>
    </row>
    <row r="70" spans="1:2" ht="15" x14ac:dyDescent="0.2">
      <c r="A70" s="25" t="s">
        <v>12366</v>
      </c>
      <c r="B70" s="77" t="s">
        <v>13127</v>
      </c>
    </row>
    <row r="71" spans="1:2" ht="30" x14ac:dyDescent="0.2">
      <c r="A71" s="25" t="s">
        <v>12365</v>
      </c>
      <c r="B71" s="77" t="s">
        <v>13128</v>
      </c>
    </row>
    <row r="72" spans="1:2" ht="30" x14ac:dyDescent="0.2">
      <c r="A72" s="25" t="s">
        <v>12364</v>
      </c>
      <c r="B72" s="77" t="s">
        <v>13129</v>
      </c>
    </row>
    <row r="73" spans="1:2" ht="15" x14ac:dyDescent="0.2">
      <c r="A73" s="25" t="s">
        <v>12363</v>
      </c>
      <c r="B73" s="77" t="s">
        <v>13130</v>
      </c>
    </row>
    <row r="74" spans="1:2" ht="30" x14ac:dyDescent="0.2">
      <c r="A74" s="25" t="s">
        <v>12362</v>
      </c>
      <c r="B74" s="77" t="s">
        <v>13131</v>
      </c>
    </row>
    <row r="75" spans="1:2" ht="30" x14ac:dyDescent="0.2">
      <c r="A75" s="25" t="s">
        <v>12361</v>
      </c>
      <c r="B75" s="77" t="s">
        <v>13132</v>
      </c>
    </row>
    <row r="76" spans="1:2" ht="30" x14ac:dyDescent="0.2">
      <c r="A76" s="25" t="s">
        <v>12360</v>
      </c>
      <c r="B76" s="77" t="s">
        <v>13133</v>
      </c>
    </row>
    <row r="77" spans="1:2" ht="15" x14ac:dyDescent="0.2">
      <c r="A77" s="25" t="s">
        <v>12359</v>
      </c>
      <c r="B77" s="77" t="s">
        <v>13134</v>
      </c>
    </row>
    <row r="78" spans="1:2" ht="15" x14ac:dyDescent="0.2">
      <c r="A78" s="25" t="s">
        <v>12358</v>
      </c>
      <c r="B78" s="77" t="s">
        <v>13135</v>
      </c>
    </row>
    <row r="79" spans="1:2" ht="30" x14ac:dyDescent="0.2">
      <c r="A79" s="25" t="s">
        <v>12357</v>
      </c>
      <c r="B79" s="77" t="s">
        <v>13136</v>
      </c>
    </row>
    <row r="80" spans="1:2" ht="30" x14ac:dyDescent="0.2">
      <c r="A80" s="25" t="s">
        <v>12356</v>
      </c>
      <c r="B80" s="77" t="s">
        <v>13137</v>
      </c>
    </row>
    <row r="81" spans="1:2" ht="30" x14ac:dyDescent="0.2">
      <c r="A81" s="25" t="s">
        <v>12355</v>
      </c>
      <c r="B81" s="77" t="s">
        <v>13138</v>
      </c>
    </row>
    <row r="82" spans="1:2" ht="30" x14ac:dyDescent="0.2">
      <c r="A82" s="25" t="s">
        <v>12354</v>
      </c>
      <c r="B82" s="77" t="s">
        <v>13139</v>
      </c>
    </row>
    <row r="83" spans="1:2" ht="30" x14ac:dyDescent="0.2">
      <c r="A83" s="25" t="s">
        <v>12353</v>
      </c>
      <c r="B83" s="77" t="s">
        <v>13140</v>
      </c>
    </row>
    <row r="84" spans="1:2" ht="15" x14ac:dyDescent="0.2">
      <c r="A84" s="25" t="s">
        <v>12352</v>
      </c>
      <c r="B84" s="77" t="s">
        <v>13141</v>
      </c>
    </row>
    <row r="85" spans="1:2" ht="30" x14ac:dyDescent="0.2">
      <c r="A85" s="25" t="s">
        <v>12351</v>
      </c>
      <c r="B85" s="77" t="s">
        <v>13142</v>
      </c>
    </row>
    <row r="86" spans="1:2" ht="15" x14ac:dyDescent="0.2">
      <c r="A86" s="25" t="s">
        <v>12350</v>
      </c>
      <c r="B86" s="77" t="s">
        <v>13143</v>
      </c>
    </row>
    <row r="87" spans="1:2" ht="15" x14ac:dyDescent="0.2">
      <c r="A87" s="25" t="s">
        <v>12349</v>
      </c>
      <c r="B87" s="77" t="s">
        <v>13144</v>
      </c>
    </row>
    <row r="88" spans="1:2" ht="15" x14ac:dyDescent="0.2">
      <c r="A88" s="25" t="s">
        <v>12348</v>
      </c>
      <c r="B88" s="77" t="s">
        <v>13145</v>
      </c>
    </row>
    <row r="89" spans="1:2" ht="15" x14ac:dyDescent="0.2">
      <c r="A89" s="25" t="s">
        <v>12347</v>
      </c>
      <c r="B89" s="77" t="s">
        <v>13146</v>
      </c>
    </row>
    <row r="90" spans="1:2" ht="15" x14ac:dyDescent="0.2">
      <c r="A90" s="25" t="s">
        <v>12346</v>
      </c>
      <c r="B90" s="77" t="s">
        <v>13147</v>
      </c>
    </row>
    <row r="91" spans="1:2" ht="15" x14ac:dyDescent="0.2">
      <c r="A91" s="25" t="s">
        <v>12345</v>
      </c>
      <c r="B91" s="77" t="s">
        <v>13148</v>
      </c>
    </row>
    <row r="92" spans="1:2" ht="15" x14ac:dyDescent="0.2">
      <c r="A92" s="25" t="s">
        <v>12344</v>
      </c>
      <c r="B92" s="77" t="s">
        <v>13149</v>
      </c>
    </row>
    <row r="93" spans="1:2" ht="15" x14ac:dyDescent="0.2">
      <c r="A93" s="25" t="s">
        <v>12343</v>
      </c>
      <c r="B93" s="77" t="s">
        <v>13150</v>
      </c>
    </row>
    <row r="94" spans="1:2" ht="15" x14ac:dyDescent="0.2">
      <c r="A94" s="25" t="s">
        <v>12342</v>
      </c>
      <c r="B94" s="77" t="s">
        <v>13151</v>
      </c>
    </row>
    <row r="95" spans="1:2" ht="15" x14ac:dyDescent="0.2">
      <c r="A95" s="25" t="s">
        <v>12341</v>
      </c>
      <c r="B95" s="77" t="s">
        <v>13152</v>
      </c>
    </row>
    <row r="96" spans="1:2" ht="15" x14ac:dyDescent="0.2">
      <c r="A96" s="25" t="s">
        <v>12340</v>
      </c>
      <c r="B96" s="77" t="s">
        <v>13153</v>
      </c>
    </row>
    <row r="97" spans="1:2" ht="15" x14ac:dyDescent="0.2">
      <c r="A97" s="25" t="s">
        <v>12339</v>
      </c>
      <c r="B97" s="77" t="s">
        <v>13154</v>
      </c>
    </row>
    <row r="98" spans="1:2" ht="15" x14ac:dyDescent="0.2">
      <c r="A98" s="25" t="s">
        <v>12338</v>
      </c>
      <c r="B98" s="77" t="s">
        <v>13155</v>
      </c>
    </row>
    <row r="99" spans="1:2" ht="15" x14ac:dyDescent="0.2">
      <c r="A99" s="25" t="s">
        <v>12337</v>
      </c>
      <c r="B99" s="77" t="s">
        <v>13156</v>
      </c>
    </row>
    <row r="100" spans="1:2" ht="15" x14ac:dyDescent="0.2">
      <c r="A100" s="25" t="s">
        <v>12336</v>
      </c>
      <c r="B100" s="77" t="s">
        <v>13157</v>
      </c>
    </row>
    <row r="101" spans="1:2" ht="15" x14ac:dyDescent="0.2">
      <c r="A101" s="25" t="s">
        <v>12335</v>
      </c>
      <c r="B101" s="77" t="s">
        <v>13158</v>
      </c>
    </row>
    <row r="102" spans="1:2" ht="15" x14ac:dyDescent="0.2">
      <c r="A102" s="25" t="s">
        <v>12334</v>
      </c>
      <c r="B102" s="77" t="s">
        <v>13159</v>
      </c>
    </row>
    <row r="103" spans="1:2" ht="15" x14ac:dyDescent="0.2">
      <c r="A103" s="25" t="s">
        <v>12333</v>
      </c>
      <c r="B103" s="77" t="s">
        <v>13160</v>
      </c>
    </row>
    <row r="104" spans="1:2" ht="15" x14ac:dyDescent="0.2">
      <c r="A104" s="25" t="s">
        <v>12332</v>
      </c>
      <c r="B104" s="77" t="s">
        <v>13161</v>
      </c>
    </row>
    <row r="105" spans="1:2" ht="15" x14ac:dyDescent="0.2">
      <c r="A105" s="25" t="s">
        <v>12331</v>
      </c>
      <c r="B105" s="77" t="s">
        <v>13162</v>
      </c>
    </row>
    <row r="106" spans="1:2" ht="15" x14ac:dyDescent="0.2">
      <c r="A106" s="25" t="s">
        <v>12330</v>
      </c>
      <c r="B106" s="77" t="s">
        <v>13163</v>
      </c>
    </row>
    <row r="107" spans="1:2" ht="15" x14ac:dyDescent="0.2">
      <c r="A107" s="25" t="s">
        <v>12329</v>
      </c>
      <c r="B107" s="77" t="s">
        <v>13164</v>
      </c>
    </row>
    <row r="108" spans="1:2" ht="15" x14ac:dyDescent="0.2">
      <c r="A108" s="25" t="s">
        <v>12328</v>
      </c>
      <c r="B108" s="77" t="s">
        <v>13165</v>
      </c>
    </row>
    <row r="109" spans="1:2" ht="15" x14ac:dyDescent="0.2">
      <c r="A109" s="25" t="s">
        <v>12327</v>
      </c>
      <c r="B109" s="77" t="s">
        <v>13166</v>
      </c>
    </row>
    <row r="110" spans="1:2" ht="15" x14ac:dyDescent="0.2">
      <c r="A110" s="25" t="s">
        <v>12326</v>
      </c>
      <c r="B110" s="77" t="s">
        <v>13167</v>
      </c>
    </row>
    <row r="111" spans="1:2" ht="15" x14ac:dyDescent="0.2">
      <c r="A111" s="25" t="s">
        <v>12325</v>
      </c>
      <c r="B111" s="77" t="s">
        <v>13168</v>
      </c>
    </row>
    <row r="112" spans="1:2" ht="15" x14ac:dyDescent="0.2">
      <c r="A112" s="25" t="s">
        <v>12324</v>
      </c>
      <c r="B112" s="77" t="s">
        <v>13169</v>
      </c>
    </row>
    <row r="113" spans="1:2" ht="15" x14ac:dyDescent="0.2">
      <c r="A113" s="25" t="s">
        <v>12323</v>
      </c>
      <c r="B113" s="77" t="s">
        <v>13170</v>
      </c>
    </row>
    <row r="114" spans="1:2" ht="15" x14ac:dyDescent="0.2">
      <c r="A114" s="25" t="s">
        <v>12322</v>
      </c>
      <c r="B114" s="77" t="s">
        <v>13171</v>
      </c>
    </row>
    <row r="115" spans="1:2" ht="15" x14ac:dyDescent="0.2">
      <c r="A115" s="25" t="s">
        <v>12321</v>
      </c>
      <c r="B115" s="77" t="s">
        <v>13172</v>
      </c>
    </row>
    <row r="116" spans="1:2" ht="15" x14ac:dyDescent="0.2">
      <c r="A116" s="25" t="s">
        <v>12320</v>
      </c>
      <c r="B116" s="77" t="s">
        <v>13173</v>
      </c>
    </row>
    <row r="117" spans="1:2" ht="15" x14ac:dyDescent="0.2">
      <c r="A117" s="25" t="s">
        <v>12319</v>
      </c>
      <c r="B117" s="77" t="s">
        <v>13174</v>
      </c>
    </row>
    <row r="118" spans="1:2" ht="15" x14ac:dyDescent="0.2">
      <c r="A118" s="25" t="s">
        <v>12318</v>
      </c>
      <c r="B118" s="77" t="s">
        <v>13175</v>
      </c>
    </row>
    <row r="119" spans="1:2" ht="15" x14ac:dyDescent="0.2">
      <c r="A119" s="25" t="s">
        <v>12317</v>
      </c>
      <c r="B119" s="77" t="s">
        <v>13176</v>
      </c>
    </row>
    <row r="120" spans="1:2" ht="15" x14ac:dyDescent="0.2">
      <c r="A120" s="25" t="s">
        <v>12316</v>
      </c>
      <c r="B120" s="77" t="s">
        <v>13177</v>
      </c>
    </row>
    <row r="121" spans="1:2" ht="15" x14ac:dyDescent="0.2">
      <c r="A121" s="25" t="s">
        <v>12315</v>
      </c>
      <c r="B121" s="77" t="s">
        <v>13178</v>
      </c>
    </row>
    <row r="122" spans="1:2" ht="15" x14ac:dyDescent="0.2">
      <c r="A122" s="25" t="s">
        <v>12314</v>
      </c>
      <c r="B122" s="77" t="s">
        <v>13179</v>
      </c>
    </row>
    <row r="123" spans="1:2" ht="15" x14ac:dyDescent="0.2">
      <c r="A123" s="25" t="s">
        <v>12313</v>
      </c>
      <c r="B123" s="77" t="s">
        <v>13180</v>
      </c>
    </row>
    <row r="124" spans="1:2" ht="15" x14ac:dyDescent="0.2">
      <c r="A124" s="25" t="s">
        <v>12312</v>
      </c>
      <c r="B124" s="77" t="s">
        <v>13181</v>
      </c>
    </row>
    <row r="125" spans="1:2" ht="15" x14ac:dyDescent="0.2">
      <c r="A125" s="25" t="s">
        <v>12311</v>
      </c>
      <c r="B125" s="77" t="s">
        <v>13182</v>
      </c>
    </row>
    <row r="126" spans="1:2" ht="15" x14ac:dyDescent="0.2">
      <c r="A126" s="25" t="s">
        <v>12310</v>
      </c>
      <c r="B126" s="77" t="s">
        <v>13183</v>
      </c>
    </row>
    <row r="127" spans="1:2" ht="15" x14ac:dyDescent="0.2">
      <c r="A127" s="25" t="s">
        <v>12309</v>
      </c>
      <c r="B127" s="77" t="s">
        <v>13184</v>
      </c>
    </row>
    <row r="128" spans="1:2" ht="15" x14ac:dyDescent="0.2">
      <c r="A128" s="25" t="s">
        <v>12308</v>
      </c>
      <c r="B128" s="77" t="s">
        <v>13185</v>
      </c>
    </row>
    <row r="129" spans="1:2" ht="15" x14ac:dyDescent="0.2">
      <c r="A129" s="25" t="s">
        <v>12307</v>
      </c>
      <c r="B129" s="77" t="s">
        <v>13186</v>
      </c>
    </row>
    <row r="130" spans="1:2" ht="15" x14ac:dyDescent="0.2">
      <c r="A130" s="25" t="s">
        <v>12306</v>
      </c>
      <c r="B130" s="77" t="s">
        <v>13187</v>
      </c>
    </row>
    <row r="131" spans="1:2" ht="15" x14ac:dyDescent="0.2">
      <c r="A131" s="25" t="s">
        <v>12305</v>
      </c>
      <c r="B131" s="77" t="s">
        <v>13188</v>
      </c>
    </row>
    <row r="132" spans="1:2" ht="15" x14ac:dyDescent="0.2">
      <c r="A132" s="25" t="s">
        <v>12304</v>
      </c>
      <c r="B132" s="77" t="s">
        <v>13189</v>
      </c>
    </row>
    <row r="133" spans="1:2" ht="15" x14ac:dyDescent="0.2">
      <c r="A133" s="25" t="s">
        <v>12303</v>
      </c>
      <c r="B133" s="77" t="s">
        <v>13190</v>
      </c>
    </row>
    <row r="134" spans="1:2" ht="15" x14ac:dyDescent="0.2">
      <c r="A134" s="25" t="s">
        <v>12302</v>
      </c>
      <c r="B134" s="77" t="s">
        <v>13191</v>
      </c>
    </row>
    <row r="135" spans="1:2" ht="15" x14ac:dyDescent="0.2">
      <c r="A135" s="25" t="s">
        <v>12301</v>
      </c>
      <c r="B135" s="77" t="s">
        <v>13192</v>
      </c>
    </row>
    <row r="136" spans="1:2" ht="15" x14ac:dyDescent="0.2">
      <c r="A136" s="25" t="s">
        <v>12300</v>
      </c>
      <c r="B136" s="77" t="s">
        <v>13193</v>
      </c>
    </row>
    <row r="137" spans="1:2" ht="15" x14ac:dyDescent="0.2">
      <c r="A137" s="25" t="s">
        <v>12299</v>
      </c>
      <c r="B137" s="77" t="s">
        <v>13194</v>
      </c>
    </row>
    <row r="138" spans="1:2" ht="15" x14ac:dyDescent="0.2">
      <c r="A138" s="25" t="s">
        <v>12298</v>
      </c>
      <c r="B138" s="77" t="s">
        <v>13195</v>
      </c>
    </row>
    <row r="139" spans="1:2" ht="15" x14ac:dyDescent="0.2">
      <c r="A139" s="25" t="s">
        <v>12297</v>
      </c>
      <c r="B139" s="77" t="s">
        <v>13196</v>
      </c>
    </row>
    <row r="140" spans="1:2" ht="15" x14ac:dyDescent="0.2">
      <c r="A140" s="25" t="s">
        <v>12296</v>
      </c>
      <c r="B140" s="77" t="s">
        <v>13197</v>
      </c>
    </row>
    <row r="141" spans="1:2" ht="15" x14ac:dyDescent="0.2">
      <c r="A141" s="25" t="s">
        <v>12295</v>
      </c>
      <c r="B141" s="77" t="s">
        <v>13198</v>
      </c>
    </row>
    <row r="142" spans="1:2" ht="15" x14ac:dyDescent="0.2">
      <c r="A142" s="25" t="s">
        <v>12294</v>
      </c>
      <c r="B142" s="77" t="s">
        <v>13199</v>
      </c>
    </row>
    <row r="143" spans="1:2" ht="15" x14ac:dyDescent="0.2">
      <c r="A143" s="25" t="s">
        <v>12293</v>
      </c>
      <c r="B143" s="77" t="s">
        <v>13200</v>
      </c>
    </row>
    <row r="144" spans="1:2" ht="15" x14ac:dyDescent="0.2">
      <c r="A144" s="25" t="s">
        <v>12292</v>
      </c>
      <c r="B144" s="77" t="s">
        <v>13201</v>
      </c>
    </row>
    <row r="145" spans="1:2" ht="15" x14ac:dyDescent="0.2">
      <c r="A145" s="25" t="s">
        <v>12291</v>
      </c>
      <c r="B145" s="77" t="s">
        <v>13202</v>
      </c>
    </row>
    <row r="146" spans="1:2" ht="15" x14ac:dyDescent="0.2">
      <c r="A146" s="25" t="s">
        <v>12290</v>
      </c>
      <c r="B146" s="77" t="s">
        <v>13203</v>
      </c>
    </row>
    <row r="147" spans="1:2" ht="15" x14ac:dyDescent="0.2">
      <c r="A147" s="25" t="s">
        <v>12289</v>
      </c>
      <c r="B147" s="77" t="s">
        <v>13204</v>
      </c>
    </row>
    <row r="148" spans="1:2" ht="30" x14ac:dyDescent="0.2">
      <c r="A148" s="25" t="s">
        <v>12288</v>
      </c>
      <c r="B148" s="77" t="s">
        <v>13205</v>
      </c>
    </row>
    <row r="149" spans="1:2" ht="15" x14ac:dyDescent="0.2">
      <c r="A149" s="25" t="s">
        <v>12287</v>
      </c>
      <c r="B149" s="77" t="s">
        <v>13206</v>
      </c>
    </row>
    <row r="150" spans="1:2" ht="15" x14ac:dyDescent="0.2">
      <c r="A150" s="25" t="s">
        <v>12286</v>
      </c>
      <c r="B150" s="77" t="s">
        <v>13207</v>
      </c>
    </row>
    <row r="151" spans="1:2" ht="15" x14ac:dyDescent="0.2">
      <c r="A151" s="25" t="s">
        <v>12285</v>
      </c>
      <c r="B151" s="77" t="s">
        <v>13208</v>
      </c>
    </row>
    <row r="152" spans="1:2" ht="15" x14ac:dyDescent="0.2">
      <c r="A152" s="25" t="s">
        <v>12284</v>
      </c>
      <c r="B152" s="77" t="s">
        <v>13209</v>
      </c>
    </row>
    <row r="153" spans="1:2" ht="15" x14ac:dyDescent="0.2">
      <c r="A153" s="25" t="s">
        <v>12283</v>
      </c>
      <c r="B153" s="77" t="s">
        <v>13210</v>
      </c>
    </row>
    <row r="154" spans="1:2" ht="15" x14ac:dyDescent="0.2">
      <c r="A154" s="25" t="s">
        <v>12282</v>
      </c>
      <c r="B154" s="77" t="s">
        <v>13211</v>
      </c>
    </row>
    <row r="155" spans="1:2" ht="15" x14ac:dyDescent="0.2">
      <c r="A155" s="25" t="s">
        <v>12281</v>
      </c>
      <c r="B155" s="77" t="s">
        <v>13212</v>
      </c>
    </row>
    <row r="156" spans="1:2" ht="15" x14ac:dyDescent="0.2">
      <c r="A156" s="25" t="s">
        <v>12280</v>
      </c>
      <c r="B156" s="77" t="s">
        <v>13213</v>
      </c>
    </row>
    <row r="157" spans="1:2" ht="15" x14ac:dyDescent="0.2">
      <c r="A157" s="25" t="s">
        <v>12279</v>
      </c>
      <c r="B157" s="77" t="s">
        <v>13214</v>
      </c>
    </row>
    <row r="158" spans="1:2" ht="15" x14ac:dyDescent="0.2">
      <c r="A158" s="25" t="s">
        <v>12278</v>
      </c>
      <c r="B158" s="77" t="s">
        <v>13215</v>
      </c>
    </row>
    <row r="159" spans="1:2" ht="15" x14ac:dyDescent="0.2">
      <c r="A159" s="25" t="s">
        <v>12277</v>
      </c>
      <c r="B159" s="77" t="s">
        <v>13216</v>
      </c>
    </row>
    <row r="160" spans="1:2" ht="15" x14ac:dyDescent="0.2">
      <c r="A160" s="25" t="s">
        <v>12276</v>
      </c>
      <c r="B160" s="77" t="s">
        <v>13217</v>
      </c>
    </row>
    <row r="161" spans="1:2" ht="15" x14ac:dyDescent="0.2">
      <c r="A161" s="25" t="s">
        <v>12275</v>
      </c>
      <c r="B161" s="77" t="s">
        <v>13218</v>
      </c>
    </row>
    <row r="162" spans="1:2" ht="15" x14ac:dyDescent="0.2">
      <c r="A162" s="25" t="s">
        <v>12274</v>
      </c>
      <c r="B162" s="77" t="s">
        <v>13219</v>
      </c>
    </row>
    <row r="163" spans="1:2" ht="15" x14ac:dyDescent="0.2">
      <c r="A163" s="25" t="s">
        <v>12273</v>
      </c>
      <c r="B163" s="77" t="s">
        <v>13220</v>
      </c>
    </row>
    <row r="164" spans="1:2" ht="15" x14ac:dyDescent="0.2">
      <c r="A164" s="25" t="s">
        <v>12272</v>
      </c>
      <c r="B164" s="77" t="s">
        <v>13221</v>
      </c>
    </row>
    <row r="165" spans="1:2" ht="15" x14ac:dyDescent="0.2">
      <c r="A165" s="25" t="s">
        <v>12271</v>
      </c>
      <c r="B165" s="77" t="s">
        <v>13222</v>
      </c>
    </row>
    <row r="166" spans="1:2" ht="15" x14ac:dyDescent="0.2">
      <c r="A166" s="25" t="s">
        <v>12270</v>
      </c>
      <c r="B166" s="77" t="s">
        <v>13223</v>
      </c>
    </row>
    <row r="167" spans="1:2" ht="15" x14ac:dyDescent="0.2">
      <c r="A167" s="25" t="s">
        <v>12269</v>
      </c>
      <c r="B167" s="77" t="s">
        <v>13224</v>
      </c>
    </row>
    <row r="168" spans="1:2" ht="15" x14ac:dyDescent="0.2">
      <c r="A168" s="25" t="s">
        <v>12268</v>
      </c>
      <c r="B168" s="77" t="s">
        <v>13225</v>
      </c>
    </row>
    <row r="169" spans="1:2" ht="15" x14ac:dyDescent="0.2">
      <c r="A169" s="25" t="s">
        <v>12267</v>
      </c>
      <c r="B169" s="77" t="s">
        <v>13226</v>
      </c>
    </row>
    <row r="170" spans="1:2" ht="15" x14ac:dyDescent="0.2">
      <c r="A170" s="25" t="s">
        <v>12266</v>
      </c>
      <c r="B170" s="77" t="s">
        <v>13227</v>
      </c>
    </row>
    <row r="171" spans="1:2" ht="15" x14ac:dyDescent="0.2">
      <c r="A171" s="25" t="s">
        <v>12265</v>
      </c>
      <c r="B171" s="77" t="s">
        <v>13228</v>
      </c>
    </row>
    <row r="172" spans="1:2" ht="15" x14ac:dyDescent="0.2">
      <c r="A172" s="25" t="s">
        <v>12264</v>
      </c>
      <c r="B172" s="77" t="s">
        <v>13229</v>
      </c>
    </row>
    <row r="173" spans="1:2" ht="15" x14ac:dyDescent="0.2">
      <c r="A173" s="25" t="s">
        <v>12263</v>
      </c>
      <c r="B173" s="77" t="s">
        <v>13230</v>
      </c>
    </row>
    <row r="174" spans="1:2" ht="15" x14ac:dyDescent="0.2">
      <c r="A174" s="25" t="s">
        <v>12262</v>
      </c>
      <c r="B174" s="77" t="s">
        <v>13231</v>
      </c>
    </row>
    <row r="175" spans="1:2" ht="15" x14ac:dyDescent="0.2">
      <c r="A175" s="25" t="s">
        <v>12261</v>
      </c>
      <c r="B175" s="77" t="s">
        <v>13232</v>
      </c>
    </row>
    <row r="176" spans="1:2" ht="15" x14ac:dyDescent="0.2">
      <c r="A176" s="25" t="s">
        <v>12260</v>
      </c>
      <c r="B176" s="77" t="s">
        <v>13233</v>
      </c>
    </row>
    <row r="177" spans="1:2" ht="15" x14ac:dyDescent="0.2">
      <c r="A177" s="25" t="s">
        <v>12259</v>
      </c>
      <c r="B177" s="77" t="s">
        <v>13234</v>
      </c>
    </row>
    <row r="178" spans="1:2" ht="15" x14ac:dyDescent="0.2">
      <c r="A178" s="25" t="s">
        <v>12258</v>
      </c>
      <c r="B178" s="77" t="s">
        <v>13235</v>
      </c>
    </row>
    <row r="179" spans="1:2" ht="15" x14ac:dyDescent="0.2">
      <c r="A179" s="25" t="s">
        <v>12257</v>
      </c>
      <c r="B179" s="77" t="s">
        <v>13236</v>
      </c>
    </row>
    <row r="180" spans="1:2" ht="15" x14ac:dyDescent="0.2">
      <c r="A180" s="25" t="s">
        <v>12256</v>
      </c>
      <c r="B180" s="77" t="s">
        <v>13237</v>
      </c>
    </row>
    <row r="181" spans="1:2" ht="15" x14ac:dyDescent="0.2">
      <c r="A181" s="25" t="s">
        <v>12255</v>
      </c>
      <c r="B181" s="77" t="s">
        <v>13238</v>
      </c>
    </row>
    <row r="182" spans="1:2" ht="15" x14ac:dyDescent="0.2">
      <c r="A182" s="25" t="s">
        <v>12254</v>
      </c>
      <c r="B182" s="77" t="s">
        <v>13239</v>
      </c>
    </row>
    <row r="183" spans="1:2" ht="15" x14ac:dyDescent="0.2">
      <c r="A183" s="25" t="s">
        <v>12253</v>
      </c>
      <c r="B183" s="77" t="s">
        <v>13240</v>
      </c>
    </row>
    <row r="184" spans="1:2" ht="15" x14ac:dyDescent="0.2">
      <c r="A184" s="25" t="s">
        <v>12252</v>
      </c>
      <c r="B184" s="77" t="s">
        <v>13241</v>
      </c>
    </row>
    <row r="185" spans="1:2" ht="15" x14ac:dyDescent="0.2">
      <c r="A185" s="25" t="s">
        <v>12251</v>
      </c>
      <c r="B185" s="77" t="s">
        <v>13242</v>
      </c>
    </row>
    <row r="186" spans="1:2" ht="15" x14ac:dyDescent="0.2">
      <c r="A186" s="25" t="s">
        <v>12250</v>
      </c>
      <c r="B186" s="77" t="s">
        <v>13243</v>
      </c>
    </row>
    <row r="187" spans="1:2" ht="15" x14ac:dyDescent="0.2">
      <c r="A187" s="25" t="s">
        <v>12249</v>
      </c>
      <c r="B187" s="77" t="s">
        <v>13244</v>
      </c>
    </row>
    <row r="188" spans="1:2" ht="15" x14ac:dyDescent="0.2">
      <c r="A188" s="25" t="s">
        <v>12248</v>
      </c>
      <c r="B188" s="77" t="s">
        <v>13245</v>
      </c>
    </row>
    <row r="189" spans="1:2" ht="15" x14ac:dyDescent="0.2">
      <c r="A189" s="25" t="s">
        <v>12247</v>
      </c>
      <c r="B189" s="77" t="s">
        <v>13246</v>
      </c>
    </row>
    <row r="190" spans="1:2" ht="15" x14ac:dyDescent="0.2">
      <c r="A190" s="25" t="s">
        <v>12246</v>
      </c>
      <c r="B190" s="77" t="s">
        <v>13247</v>
      </c>
    </row>
    <row r="191" spans="1:2" ht="15" x14ac:dyDescent="0.2">
      <c r="A191" s="25" t="s">
        <v>12245</v>
      </c>
      <c r="B191" s="77" t="s">
        <v>13248</v>
      </c>
    </row>
    <row r="192" spans="1:2" ht="15" x14ac:dyDescent="0.2">
      <c r="A192" s="25" t="s">
        <v>12244</v>
      </c>
      <c r="B192" s="77" t="s">
        <v>13249</v>
      </c>
    </row>
    <row r="193" spans="1:2" ht="15" x14ac:dyDescent="0.2">
      <c r="A193" s="25" t="s">
        <v>12243</v>
      </c>
      <c r="B193" s="77" t="s">
        <v>13250</v>
      </c>
    </row>
    <row r="194" spans="1:2" ht="15" x14ac:dyDescent="0.2">
      <c r="A194" s="25" t="s">
        <v>12242</v>
      </c>
      <c r="B194" s="77" t="s">
        <v>13251</v>
      </c>
    </row>
    <row r="195" spans="1:2" ht="15" x14ac:dyDescent="0.2">
      <c r="A195" s="25" t="s">
        <v>12241</v>
      </c>
      <c r="B195" s="77" t="s">
        <v>13252</v>
      </c>
    </row>
    <row r="196" spans="1:2" ht="15" x14ac:dyDescent="0.2">
      <c r="A196" s="25" t="s">
        <v>12240</v>
      </c>
      <c r="B196" s="77" t="s">
        <v>13253</v>
      </c>
    </row>
    <row r="197" spans="1:2" ht="15" x14ac:dyDescent="0.2">
      <c r="A197" s="25" t="s">
        <v>12239</v>
      </c>
      <c r="B197" s="77" t="s">
        <v>13254</v>
      </c>
    </row>
    <row r="198" spans="1:2" ht="15" x14ac:dyDescent="0.2">
      <c r="A198" s="25" t="s">
        <v>12238</v>
      </c>
      <c r="B198" s="77" t="s">
        <v>13255</v>
      </c>
    </row>
    <row r="199" spans="1:2" ht="15" x14ac:dyDescent="0.2">
      <c r="A199" s="25" t="s">
        <v>12237</v>
      </c>
      <c r="B199" s="77" t="s">
        <v>13256</v>
      </c>
    </row>
    <row r="200" spans="1:2" ht="15" x14ac:dyDescent="0.2">
      <c r="A200" s="25" t="s">
        <v>12236</v>
      </c>
      <c r="B200" s="77" t="s">
        <v>13257</v>
      </c>
    </row>
    <row r="201" spans="1:2" ht="15" x14ac:dyDescent="0.2">
      <c r="A201" s="25" t="s">
        <v>12235</v>
      </c>
      <c r="B201" s="77" t="s">
        <v>13258</v>
      </c>
    </row>
    <row r="202" spans="1:2" ht="15" x14ac:dyDescent="0.2">
      <c r="A202" s="25" t="s">
        <v>12234</v>
      </c>
      <c r="B202" s="77" t="s">
        <v>13259</v>
      </c>
    </row>
    <row r="203" spans="1:2" ht="15" x14ac:dyDescent="0.2">
      <c r="A203" s="25" t="s">
        <v>12233</v>
      </c>
      <c r="B203" s="77" t="s">
        <v>13260</v>
      </c>
    </row>
    <row r="204" spans="1:2" ht="15" x14ac:dyDescent="0.2">
      <c r="A204" s="25" t="s">
        <v>12232</v>
      </c>
      <c r="B204" s="77" t="s">
        <v>13261</v>
      </c>
    </row>
    <row r="205" spans="1:2" ht="15" x14ac:dyDescent="0.2">
      <c r="A205" s="25" t="s">
        <v>12231</v>
      </c>
      <c r="B205" s="77" t="s">
        <v>13262</v>
      </c>
    </row>
    <row r="206" spans="1:2" ht="15" x14ac:dyDescent="0.2">
      <c r="A206" s="25" t="s">
        <v>12230</v>
      </c>
      <c r="B206" s="77" t="s">
        <v>13263</v>
      </c>
    </row>
    <row r="207" spans="1:2" ht="15" x14ac:dyDescent="0.2">
      <c r="A207" s="25" t="s">
        <v>12229</v>
      </c>
      <c r="B207" s="77" t="s">
        <v>13264</v>
      </c>
    </row>
    <row r="208" spans="1:2" ht="15" x14ac:dyDescent="0.2">
      <c r="A208" s="25" t="s">
        <v>12228</v>
      </c>
      <c r="B208" s="77" t="s">
        <v>13265</v>
      </c>
    </row>
    <row r="209" spans="1:2" ht="15" x14ac:dyDescent="0.2">
      <c r="A209" s="25" t="s">
        <v>12227</v>
      </c>
      <c r="B209" s="77" t="s">
        <v>13266</v>
      </c>
    </row>
    <row r="210" spans="1:2" ht="15" x14ac:dyDescent="0.2">
      <c r="A210" s="25" t="s">
        <v>12226</v>
      </c>
      <c r="B210" s="77" t="s">
        <v>13267</v>
      </c>
    </row>
    <row r="211" spans="1:2" ht="15" x14ac:dyDescent="0.2">
      <c r="A211" s="25" t="s">
        <v>12225</v>
      </c>
      <c r="B211" s="77" t="s">
        <v>13268</v>
      </c>
    </row>
    <row r="212" spans="1:2" ht="15" x14ac:dyDescent="0.2">
      <c r="A212" s="25" t="s">
        <v>12224</v>
      </c>
      <c r="B212" s="77" t="s">
        <v>13269</v>
      </c>
    </row>
    <row r="213" spans="1:2" ht="15" x14ac:dyDescent="0.2">
      <c r="A213" s="25" t="s">
        <v>12223</v>
      </c>
      <c r="B213" s="77" t="s">
        <v>13270</v>
      </c>
    </row>
    <row r="214" spans="1:2" ht="15" x14ac:dyDescent="0.2">
      <c r="A214" s="25" t="s">
        <v>12222</v>
      </c>
      <c r="B214" s="77" t="s">
        <v>13271</v>
      </c>
    </row>
    <row r="215" spans="1:2" ht="15" x14ac:dyDescent="0.2">
      <c r="A215" s="25" t="s">
        <v>12221</v>
      </c>
      <c r="B215" s="77" t="s">
        <v>13272</v>
      </c>
    </row>
    <row r="216" spans="1:2" ht="15" x14ac:dyDescent="0.2">
      <c r="A216" s="25" t="s">
        <v>12220</v>
      </c>
      <c r="B216" s="77" t="s">
        <v>13273</v>
      </c>
    </row>
    <row r="217" spans="1:2" ht="15" x14ac:dyDescent="0.2">
      <c r="A217" s="25" t="s">
        <v>44</v>
      </c>
      <c r="B217" s="77" t="s">
        <v>13274</v>
      </c>
    </row>
    <row r="218" spans="1:2" ht="15" x14ac:dyDescent="0.2">
      <c r="A218" s="25" t="s">
        <v>12219</v>
      </c>
      <c r="B218" s="77" t="s">
        <v>13275</v>
      </c>
    </row>
    <row r="219" spans="1:2" ht="15" x14ac:dyDescent="0.2">
      <c r="A219" s="25" t="s">
        <v>12218</v>
      </c>
      <c r="B219" s="77" t="s">
        <v>13276</v>
      </c>
    </row>
    <row r="220" spans="1:2" ht="15" x14ac:dyDescent="0.2">
      <c r="A220" s="25" t="s">
        <v>12217</v>
      </c>
      <c r="B220" s="77" t="s">
        <v>13277</v>
      </c>
    </row>
    <row r="221" spans="1:2" ht="15" x14ac:dyDescent="0.2">
      <c r="A221" s="25" t="s">
        <v>12216</v>
      </c>
      <c r="B221" s="77" t="s">
        <v>13278</v>
      </c>
    </row>
    <row r="222" spans="1:2" ht="15" x14ac:dyDescent="0.2">
      <c r="A222" s="25" t="s">
        <v>12215</v>
      </c>
      <c r="B222" s="77" t="s">
        <v>13279</v>
      </c>
    </row>
    <row r="223" spans="1:2" ht="15" x14ac:dyDescent="0.2">
      <c r="A223" s="25" t="s">
        <v>12214</v>
      </c>
      <c r="B223" s="77" t="s">
        <v>13280</v>
      </c>
    </row>
    <row r="224" spans="1:2" ht="15" x14ac:dyDescent="0.2">
      <c r="A224" s="25" t="s">
        <v>12213</v>
      </c>
      <c r="B224" s="77" t="s">
        <v>13281</v>
      </c>
    </row>
    <row r="225" spans="1:2" ht="15" x14ac:dyDescent="0.2">
      <c r="A225" s="25" t="s">
        <v>12212</v>
      </c>
      <c r="B225" s="77" t="s">
        <v>13282</v>
      </c>
    </row>
    <row r="226" spans="1:2" ht="15" x14ac:dyDescent="0.2">
      <c r="A226" s="25" t="s">
        <v>12211</v>
      </c>
      <c r="B226" s="77" t="s">
        <v>13283</v>
      </c>
    </row>
    <row r="227" spans="1:2" ht="15" x14ac:dyDescent="0.2">
      <c r="A227" s="25" t="s">
        <v>12210</v>
      </c>
      <c r="B227" s="77" t="s">
        <v>13284</v>
      </c>
    </row>
    <row r="228" spans="1:2" ht="15" x14ac:dyDescent="0.2">
      <c r="A228" s="25" t="s">
        <v>12209</v>
      </c>
      <c r="B228" s="77" t="s">
        <v>13285</v>
      </c>
    </row>
    <row r="229" spans="1:2" ht="15" x14ac:dyDescent="0.2">
      <c r="A229" s="25" t="s">
        <v>12208</v>
      </c>
      <c r="B229" s="77" t="s">
        <v>13286</v>
      </c>
    </row>
    <row r="230" spans="1:2" ht="15" x14ac:dyDescent="0.2">
      <c r="A230" s="25" t="s">
        <v>12207</v>
      </c>
      <c r="B230" s="77" t="s">
        <v>13287</v>
      </c>
    </row>
    <row r="231" spans="1:2" ht="15" x14ac:dyDescent="0.2">
      <c r="A231" s="25" t="s">
        <v>12206</v>
      </c>
      <c r="B231" s="77" t="s">
        <v>13288</v>
      </c>
    </row>
    <row r="232" spans="1:2" ht="15" x14ac:dyDescent="0.2">
      <c r="A232" s="25" t="s">
        <v>12205</v>
      </c>
      <c r="B232" s="77" t="s">
        <v>13289</v>
      </c>
    </row>
    <row r="233" spans="1:2" ht="15" x14ac:dyDescent="0.2">
      <c r="A233" s="25" t="s">
        <v>12204</v>
      </c>
      <c r="B233" s="77" t="s">
        <v>13290</v>
      </c>
    </row>
    <row r="234" spans="1:2" ht="15" x14ac:dyDescent="0.2">
      <c r="A234" s="25" t="s">
        <v>12203</v>
      </c>
      <c r="B234" s="77" t="s">
        <v>13291</v>
      </c>
    </row>
    <row r="235" spans="1:2" ht="15" x14ac:dyDescent="0.2">
      <c r="A235" s="25" t="s">
        <v>12202</v>
      </c>
      <c r="B235" s="77" t="s">
        <v>13292</v>
      </c>
    </row>
    <row r="236" spans="1:2" ht="15" x14ac:dyDescent="0.2">
      <c r="A236" s="25" t="s">
        <v>12201</v>
      </c>
      <c r="B236" s="77" t="s">
        <v>13293</v>
      </c>
    </row>
    <row r="237" spans="1:2" ht="15" x14ac:dyDescent="0.2">
      <c r="A237" s="25" t="s">
        <v>12200</v>
      </c>
      <c r="B237" s="77" t="s">
        <v>13294</v>
      </c>
    </row>
    <row r="238" spans="1:2" ht="15" x14ac:dyDescent="0.2">
      <c r="A238" s="25" t="s">
        <v>12199</v>
      </c>
      <c r="B238" s="77" t="s">
        <v>13295</v>
      </c>
    </row>
    <row r="239" spans="1:2" ht="15" x14ac:dyDescent="0.2">
      <c r="A239" s="25" t="s">
        <v>12198</v>
      </c>
      <c r="B239" s="77" t="s">
        <v>13296</v>
      </c>
    </row>
    <row r="240" spans="1:2" ht="15" x14ac:dyDescent="0.2">
      <c r="A240" s="25" t="s">
        <v>12197</v>
      </c>
      <c r="B240" s="77" t="s">
        <v>13297</v>
      </c>
    </row>
    <row r="241" spans="1:2" ht="15" x14ac:dyDescent="0.2">
      <c r="A241" s="25" t="s">
        <v>12196</v>
      </c>
      <c r="B241" s="77" t="s">
        <v>13298</v>
      </c>
    </row>
    <row r="242" spans="1:2" ht="15" x14ac:dyDescent="0.2">
      <c r="A242" s="25" t="s">
        <v>12195</v>
      </c>
      <c r="B242" s="77" t="s">
        <v>13299</v>
      </c>
    </row>
    <row r="243" spans="1:2" ht="15" x14ac:dyDescent="0.2">
      <c r="A243" s="25" t="s">
        <v>12194</v>
      </c>
      <c r="B243" s="77" t="s">
        <v>13300</v>
      </c>
    </row>
    <row r="244" spans="1:2" ht="15" x14ac:dyDescent="0.2">
      <c r="A244" s="25" t="s">
        <v>12193</v>
      </c>
      <c r="B244" s="77" t="s">
        <v>13301</v>
      </c>
    </row>
    <row r="245" spans="1:2" ht="15" x14ac:dyDescent="0.2">
      <c r="A245" s="25" t="s">
        <v>12192</v>
      </c>
      <c r="B245" s="77" t="s">
        <v>13302</v>
      </c>
    </row>
    <row r="246" spans="1:2" ht="15" x14ac:dyDescent="0.2">
      <c r="A246" s="25" t="s">
        <v>12191</v>
      </c>
      <c r="B246" s="77" t="s">
        <v>13303</v>
      </c>
    </row>
    <row r="247" spans="1:2" ht="15" x14ac:dyDescent="0.2">
      <c r="A247" s="25" t="s">
        <v>12190</v>
      </c>
      <c r="B247" s="77" t="s">
        <v>13304</v>
      </c>
    </row>
    <row r="248" spans="1:2" ht="15" x14ac:dyDescent="0.2">
      <c r="A248" s="25" t="s">
        <v>12189</v>
      </c>
      <c r="B248" s="77" t="s">
        <v>13305</v>
      </c>
    </row>
    <row r="249" spans="1:2" ht="15" x14ac:dyDescent="0.2">
      <c r="A249" s="25" t="s">
        <v>12188</v>
      </c>
      <c r="B249" s="77" t="s">
        <v>13306</v>
      </c>
    </row>
    <row r="250" spans="1:2" ht="15" x14ac:dyDescent="0.2">
      <c r="A250" s="25" t="s">
        <v>12187</v>
      </c>
      <c r="B250" s="77" t="s">
        <v>13307</v>
      </c>
    </row>
    <row r="251" spans="1:2" ht="15" x14ac:dyDescent="0.2">
      <c r="A251" s="25" t="s">
        <v>12186</v>
      </c>
      <c r="B251" s="77" t="s">
        <v>13308</v>
      </c>
    </row>
    <row r="252" spans="1:2" ht="15" x14ac:dyDescent="0.2">
      <c r="A252" s="25" t="s">
        <v>12185</v>
      </c>
      <c r="B252" s="77" t="s">
        <v>13309</v>
      </c>
    </row>
    <row r="253" spans="1:2" ht="15" x14ac:dyDescent="0.2">
      <c r="A253" s="25" t="s">
        <v>12184</v>
      </c>
      <c r="B253" s="77" t="s">
        <v>13310</v>
      </c>
    </row>
    <row r="254" spans="1:2" ht="15" x14ac:dyDescent="0.2">
      <c r="A254" s="25" t="s">
        <v>12183</v>
      </c>
      <c r="B254" s="77" t="s">
        <v>13311</v>
      </c>
    </row>
    <row r="255" spans="1:2" ht="30" x14ac:dyDescent="0.2">
      <c r="A255" s="25" t="s">
        <v>12182</v>
      </c>
      <c r="B255" s="77" t="s">
        <v>13312</v>
      </c>
    </row>
    <row r="256" spans="1:2" ht="30" x14ac:dyDescent="0.2">
      <c r="A256" s="25" t="s">
        <v>12181</v>
      </c>
      <c r="B256" s="77" t="s">
        <v>13313</v>
      </c>
    </row>
    <row r="257" spans="1:2" ht="15" x14ac:dyDescent="0.2">
      <c r="A257" s="25" t="s">
        <v>12180</v>
      </c>
      <c r="B257" s="77" t="s">
        <v>13314</v>
      </c>
    </row>
    <row r="258" spans="1:2" ht="15" x14ac:dyDescent="0.2">
      <c r="A258" s="25" t="s">
        <v>12179</v>
      </c>
      <c r="B258" s="77" t="s">
        <v>13315</v>
      </c>
    </row>
    <row r="259" spans="1:2" ht="15" x14ac:dyDescent="0.2">
      <c r="A259" s="25" t="s">
        <v>12178</v>
      </c>
      <c r="B259" s="77" t="s">
        <v>13316</v>
      </c>
    </row>
    <row r="260" spans="1:2" ht="15" x14ac:dyDescent="0.2">
      <c r="A260" s="25" t="s">
        <v>12177</v>
      </c>
      <c r="B260" s="77" t="s">
        <v>13317</v>
      </c>
    </row>
    <row r="261" spans="1:2" ht="15" x14ac:dyDescent="0.2">
      <c r="A261" s="25" t="s">
        <v>12176</v>
      </c>
      <c r="B261" s="77" t="s">
        <v>13318</v>
      </c>
    </row>
    <row r="262" spans="1:2" ht="15" x14ac:dyDescent="0.2">
      <c r="A262" s="25" t="s">
        <v>12175</v>
      </c>
      <c r="B262" s="77" t="s">
        <v>13319</v>
      </c>
    </row>
    <row r="263" spans="1:2" ht="15" x14ac:dyDescent="0.2">
      <c r="A263" s="25" t="s">
        <v>12174</v>
      </c>
      <c r="B263" s="77" t="s">
        <v>13320</v>
      </c>
    </row>
    <row r="264" spans="1:2" ht="15" x14ac:dyDescent="0.2">
      <c r="A264" s="25" t="s">
        <v>12173</v>
      </c>
      <c r="B264" s="77" t="s">
        <v>13321</v>
      </c>
    </row>
    <row r="265" spans="1:2" ht="15" x14ac:dyDescent="0.2">
      <c r="A265" s="25" t="s">
        <v>12172</v>
      </c>
      <c r="B265" s="77" t="s">
        <v>13322</v>
      </c>
    </row>
    <row r="266" spans="1:2" ht="30" x14ac:dyDescent="0.2">
      <c r="A266" s="25" t="s">
        <v>12171</v>
      </c>
      <c r="B266" s="77" t="s">
        <v>13323</v>
      </c>
    </row>
    <row r="267" spans="1:2" ht="30" x14ac:dyDescent="0.2">
      <c r="A267" s="25" t="s">
        <v>12170</v>
      </c>
      <c r="B267" s="77" t="s">
        <v>13324</v>
      </c>
    </row>
    <row r="268" spans="1:2" ht="15" x14ac:dyDescent="0.2">
      <c r="A268" s="25" t="s">
        <v>12169</v>
      </c>
      <c r="B268" s="77" t="s">
        <v>13325</v>
      </c>
    </row>
    <row r="269" spans="1:2" ht="15" x14ac:dyDescent="0.2">
      <c r="A269" s="25" t="s">
        <v>12168</v>
      </c>
      <c r="B269" s="77" t="s">
        <v>13326</v>
      </c>
    </row>
    <row r="270" spans="1:2" ht="15" x14ac:dyDescent="0.2">
      <c r="A270" s="25" t="s">
        <v>12167</v>
      </c>
      <c r="B270" s="77" t="s">
        <v>13327</v>
      </c>
    </row>
    <row r="271" spans="1:2" ht="15" x14ac:dyDescent="0.2">
      <c r="A271" s="25" t="s">
        <v>12166</v>
      </c>
      <c r="B271" s="77" t="s">
        <v>13328</v>
      </c>
    </row>
    <row r="272" spans="1:2" ht="15" x14ac:dyDescent="0.2">
      <c r="A272" s="25" t="s">
        <v>12165</v>
      </c>
      <c r="B272" s="77" t="s">
        <v>13329</v>
      </c>
    </row>
    <row r="273" spans="1:2" ht="15" x14ac:dyDescent="0.2">
      <c r="A273" s="25" t="s">
        <v>12164</v>
      </c>
      <c r="B273" s="77" t="s">
        <v>13330</v>
      </c>
    </row>
    <row r="274" spans="1:2" ht="15" x14ac:dyDescent="0.2">
      <c r="A274" s="25" t="s">
        <v>12163</v>
      </c>
      <c r="B274" s="77" t="s">
        <v>13331</v>
      </c>
    </row>
    <row r="275" spans="1:2" ht="15" x14ac:dyDescent="0.2">
      <c r="A275" s="25" t="s">
        <v>12162</v>
      </c>
      <c r="B275" s="77" t="s">
        <v>13332</v>
      </c>
    </row>
    <row r="276" spans="1:2" ht="30" x14ac:dyDescent="0.2">
      <c r="A276" s="25" t="s">
        <v>12161</v>
      </c>
      <c r="B276" s="77" t="s">
        <v>13333</v>
      </c>
    </row>
    <row r="277" spans="1:2" ht="15" x14ac:dyDescent="0.2">
      <c r="A277" s="25" t="s">
        <v>12160</v>
      </c>
      <c r="B277" s="77" t="s">
        <v>13334</v>
      </c>
    </row>
    <row r="278" spans="1:2" ht="15" x14ac:dyDescent="0.2">
      <c r="A278" s="25" t="s">
        <v>12159</v>
      </c>
      <c r="B278" s="77" t="s">
        <v>13335</v>
      </c>
    </row>
    <row r="279" spans="1:2" ht="15" x14ac:dyDescent="0.2">
      <c r="A279" s="25" t="s">
        <v>12158</v>
      </c>
      <c r="B279" s="77" t="s">
        <v>13336</v>
      </c>
    </row>
    <row r="280" spans="1:2" ht="30" x14ac:dyDescent="0.2">
      <c r="A280" s="25" t="s">
        <v>12157</v>
      </c>
      <c r="B280" s="77" t="s">
        <v>13337</v>
      </c>
    </row>
    <row r="281" spans="1:2" ht="15" x14ac:dyDescent="0.2">
      <c r="A281" s="25" t="s">
        <v>12156</v>
      </c>
      <c r="B281" s="77" t="s">
        <v>13338</v>
      </c>
    </row>
    <row r="282" spans="1:2" ht="15" x14ac:dyDescent="0.2">
      <c r="A282" s="25" t="s">
        <v>12155</v>
      </c>
      <c r="B282" s="77" t="s">
        <v>13339</v>
      </c>
    </row>
    <row r="283" spans="1:2" ht="15" x14ac:dyDescent="0.2">
      <c r="A283" s="25" t="s">
        <v>12154</v>
      </c>
      <c r="B283" s="77" t="s">
        <v>13340</v>
      </c>
    </row>
    <row r="284" spans="1:2" ht="15" x14ac:dyDescent="0.2">
      <c r="A284" s="25" t="s">
        <v>12153</v>
      </c>
      <c r="B284" s="77" t="s">
        <v>13341</v>
      </c>
    </row>
    <row r="285" spans="1:2" ht="15" x14ac:dyDescent="0.2">
      <c r="A285" s="25" t="s">
        <v>12152</v>
      </c>
      <c r="B285" s="77" t="s">
        <v>13342</v>
      </c>
    </row>
    <row r="286" spans="1:2" ht="15" x14ac:dyDescent="0.2">
      <c r="A286" s="25" t="s">
        <v>12151</v>
      </c>
      <c r="B286" s="77" t="s">
        <v>13343</v>
      </c>
    </row>
    <row r="287" spans="1:2" ht="15" x14ac:dyDescent="0.2">
      <c r="A287" s="25" t="s">
        <v>12150</v>
      </c>
      <c r="B287" s="77" t="s">
        <v>13344</v>
      </c>
    </row>
    <row r="288" spans="1:2" ht="15" x14ac:dyDescent="0.2">
      <c r="A288" s="25" t="s">
        <v>12149</v>
      </c>
      <c r="B288" s="77" t="s">
        <v>13345</v>
      </c>
    </row>
    <row r="289" spans="1:2" ht="15" x14ac:dyDescent="0.2">
      <c r="A289" s="25" t="s">
        <v>12148</v>
      </c>
      <c r="B289" s="77" t="s">
        <v>13346</v>
      </c>
    </row>
    <row r="290" spans="1:2" ht="15" x14ac:dyDescent="0.2">
      <c r="A290" s="25" t="s">
        <v>12147</v>
      </c>
      <c r="B290" s="77" t="s">
        <v>13347</v>
      </c>
    </row>
    <row r="291" spans="1:2" ht="15" x14ac:dyDescent="0.2">
      <c r="A291" s="25" t="s">
        <v>12146</v>
      </c>
      <c r="B291" s="77" t="s">
        <v>13348</v>
      </c>
    </row>
    <row r="292" spans="1:2" ht="15" x14ac:dyDescent="0.2">
      <c r="A292" s="25" t="s">
        <v>12145</v>
      </c>
      <c r="B292" s="77" t="s">
        <v>13349</v>
      </c>
    </row>
    <row r="293" spans="1:2" ht="15" x14ac:dyDescent="0.2">
      <c r="A293" s="25" t="s">
        <v>12144</v>
      </c>
      <c r="B293" s="77" t="s">
        <v>13350</v>
      </c>
    </row>
    <row r="294" spans="1:2" ht="15" x14ac:dyDescent="0.2">
      <c r="A294" s="25" t="s">
        <v>12143</v>
      </c>
      <c r="B294" s="77" t="s">
        <v>13351</v>
      </c>
    </row>
    <row r="295" spans="1:2" ht="15" x14ac:dyDescent="0.2">
      <c r="A295" s="25" t="s">
        <v>12142</v>
      </c>
      <c r="B295" s="77" t="s">
        <v>13352</v>
      </c>
    </row>
    <row r="296" spans="1:2" ht="15" x14ac:dyDescent="0.2">
      <c r="A296" s="25" t="s">
        <v>12141</v>
      </c>
      <c r="B296" s="77" t="s">
        <v>13353</v>
      </c>
    </row>
    <row r="297" spans="1:2" ht="15" x14ac:dyDescent="0.2">
      <c r="A297" s="25" t="s">
        <v>12140</v>
      </c>
      <c r="B297" s="77" t="s">
        <v>13354</v>
      </c>
    </row>
    <row r="298" spans="1:2" ht="15" x14ac:dyDescent="0.2">
      <c r="A298" s="25" t="s">
        <v>12139</v>
      </c>
      <c r="B298" s="77" t="s">
        <v>13355</v>
      </c>
    </row>
    <row r="299" spans="1:2" ht="15" x14ac:dyDescent="0.2">
      <c r="A299" s="25" t="s">
        <v>12138</v>
      </c>
      <c r="B299" s="77" t="s">
        <v>13356</v>
      </c>
    </row>
    <row r="300" spans="1:2" ht="15" x14ac:dyDescent="0.2">
      <c r="A300" s="25" t="s">
        <v>12137</v>
      </c>
      <c r="B300" s="77" t="s">
        <v>13357</v>
      </c>
    </row>
    <row r="301" spans="1:2" ht="15" x14ac:dyDescent="0.2">
      <c r="A301" s="25" t="s">
        <v>12136</v>
      </c>
      <c r="B301" s="77" t="s">
        <v>13358</v>
      </c>
    </row>
    <row r="302" spans="1:2" ht="15" x14ac:dyDescent="0.2">
      <c r="A302" s="25" t="s">
        <v>12135</v>
      </c>
      <c r="B302" s="77" t="s">
        <v>13359</v>
      </c>
    </row>
    <row r="303" spans="1:2" ht="15" x14ac:dyDescent="0.2">
      <c r="A303" s="25" t="s">
        <v>12134</v>
      </c>
      <c r="B303" s="77" t="s">
        <v>13360</v>
      </c>
    </row>
    <row r="304" spans="1:2" ht="15" x14ac:dyDescent="0.2">
      <c r="A304" s="25" t="s">
        <v>12133</v>
      </c>
      <c r="B304" s="77" t="s">
        <v>13361</v>
      </c>
    </row>
    <row r="305" spans="1:2" ht="15" x14ac:dyDescent="0.2">
      <c r="A305" s="25" t="s">
        <v>12132</v>
      </c>
      <c r="B305" s="77" t="s">
        <v>13362</v>
      </c>
    </row>
    <row r="306" spans="1:2" ht="15" x14ac:dyDescent="0.2">
      <c r="A306" s="25" t="s">
        <v>12131</v>
      </c>
      <c r="B306" s="77" t="s">
        <v>13363</v>
      </c>
    </row>
    <row r="307" spans="1:2" ht="15" x14ac:dyDescent="0.2">
      <c r="A307" s="25" t="s">
        <v>12130</v>
      </c>
      <c r="B307" s="77" t="s">
        <v>13364</v>
      </c>
    </row>
    <row r="308" spans="1:2" ht="15" x14ac:dyDescent="0.2">
      <c r="A308" s="25" t="s">
        <v>12129</v>
      </c>
      <c r="B308" s="77" t="s">
        <v>13365</v>
      </c>
    </row>
    <row r="309" spans="1:2" ht="15" x14ac:dyDescent="0.2">
      <c r="A309" s="25" t="s">
        <v>12128</v>
      </c>
      <c r="B309" s="77" t="s">
        <v>13366</v>
      </c>
    </row>
    <row r="310" spans="1:2" ht="15" x14ac:dyDescent="0.2">
      <c r="A310" s="25" t="s">
        <v>12127</v>
      </c>
      <c r="B310" s="77" t="s">
        <v>13367</v>
      </c>
    </row>
    <row r="311" spans="1:2" ht="15" x14ac:dyDescent="0.2">
      <c r="A311" s="25" t="s">
        <v>12126</v>
      </c>
      <c r="B311" s="77" t="s">
        <v>13368</v>
      </c>
    </row>
    <row r="312" spans="1:2" ht="15" x14ac:dyDescent="0.2">
      <c r="A312" s="25" t="s">
        <v>12125</v>
      </c>
      <c r="B312" s="77" t="s">
        <v>13369</v>
      </c>
    </row>
    <row r="313" spans="1:2" ht="15" x14ac:dyDescent="0.2">
      <c r="A313" s="25" t="s">
        <v>12124</v>
      </c>
      <c r="B313" s="77" t="s">
        <v>13370</v>
      </c>
    </row>
    <row r="314" spans="1:2" ht="15" x14ac:dyDescent="0.2">
      <c r="A314" s="25" t="s">
        <v>12123</v>
      </c>
      <c r="B314" s="77" t="s">
        <v>13371</v>
      </c>
    </row>
    <row r="315" spans="1:2" ht="15" x14ac:dyDescent="0.2">
      <c r="A315" s="25" t="s">
        <v>12122</v>
      </c>
      <c r="B315" s="77" t="s">
        <v>13372</v>
      </c>
    </row>
    <row r="316" spans="1:2" ht="15" x14ac:dyDescent="0.2">
      <c r="A316" s="25" t="s">
        <v>12121</v>
      </c>
      <c r="B316" s="77" t="s">
        <v>13373</v>
      </c>
    </row>
    <row r="317" spans="1:2" ht="15" x14ac:dyDescent="0.2">
      <c r="A317" s="25" t="s">
        <v>12120</v>
      </c>
      <c r="B317" s="77" t="s">
        <v>13374</v>
      </c>
    </row>
    <row r="318" spans="1:2" ht="15" x14ac:dyDescent="0.2">
      <c r="A318" s="25" t="s">
        <v>12119</v>
      </c>
      <c r="B318" s="77" t="s">
        <v>13375</v>
      </c>
    </row>
    <row r="319" spans="1:2" ht="15" x14ac:dyDescent="0.2">
      <c r="A319" s="25" t="s">
        <v>12118</v>
      </c>
      <c r="B319" s="77" t="s">
        <v>13376</v>
      </c>
    </row>
    <row r="320" spans="1:2" ht="15" x14ac:dyDescent="0.2">
      <c r="A320" s="25" t="s">
        <v>12117</v>
      </c>
      <c r="B320" s="77" t="s">
        <v>13377</v>
      </c>
    </row>
    <row r="321" spans="1:2" ht="15" x14ac:dyDescent="0.2">
      <c r="A321" s="25" t="s">
        <v>12116</v>
      </c>
      <c r="B321" s="77" t="s">
        <v>13378</v>
      </c>
    </row>
    <row r="322" spans="1:2" ht="15" x14ac:dyDescent="0.2">
      <c r="A322" s="25" t="s">
        <v>12115</v>
      </c>
      <c r="B322" s="77" t="s">
        <v>13379</v>
      </c>
    </row>
    <row r="323" spans="1:2" ht="15" x14ac:dyDescent="0.2">
      <c r="A323" s="25" t="s">
        <v>12114</v>
      </c>
      <c r="B323" s="77" t="s">
        <v>13380</v>
      </c>
    </row>
    <row r="324" spans="1:2" ht="15" x14ac:dyDescent="0.2">
      <c r="A324" s="25" t="s">
        <v>12113</v>
      </c>
      <c r="B324" s="77" t="s">
        <v>13381</v>
      </c>
    </row>
    <row r="325" spans="1:2" ht="15" x14ac:dyDescent="0.2">
      <c r="A325" s="25" t="s">
        <v>12112</v>
      </c>
      <c r="B325" s="77" t="s">
        <v>13382</v>
      </c>
    </row>
    <row r="326" spans="1:2" ht="15" x14ac:dyDescent="0.2">
      <c r="A326" s="25" t="s">
        <v>12111</v>
      </c>
      <c r="B326" s="77" t="s">
        <v>13383</v>
      </c>
    </row>
    <row r="327" spans="1:2" ht="15" x14ac:dyDescent="0.2">
      <c r="A327" s="25" t="s">
        <v>12110</v>
      </c>
      <c r="B327" s="77" t="s">
        <v>13384</v>
      </c>
    </row>
    <row r="328" spans="1:2" ht="15" x14ac:dyDescent="0.2">
      <c r="A328" s="25" t="s">
        <v>12109</v>
      </c>
      <c r="B328" s="77" t="s">
        <v>13385</v>
      </c>
    </row>
    <row r="329" spans="1:2" ht="15" x14ac:dyDescent="0.2">
      <c r="A329" s="25" t="s">
        <v>12108</v>
      </c>
      <c r="B329" s="77" t="s">
        <v>13386</v>
      </c>
    </row>
    <row r="330" spans="1:2" ht="15" x14ac:dyDescent="0.2">
      <c r="A330" s="25" t="s">
        <v>12107</v>
      </c>
      <c r="B330" s="77" t="s">
        <v>13387</v>
      </c>
    </row>
    <row r="331" spans="1:2" ht="15" x14ac:dyDescent="0.2">
      <c r="A331" s="25" t="s">
        <v>12106</v>
      </c>
      <c r="B331" s="77" t="s">
        <v>13388</v>
      </c>
    </row>
    <row r="332" spans="1:2" ht="15" x14ac:dyDescent="0.2">
      <c r="A332" s="25" t="s">
        <v>12105</v>
      </c>
      <c r="B332" s="77" t="s">
        <v>13389</v>
      </c>
    </row>
    <row r="333" spans="1:2" ht="15" x14ac:dyDescent="0.2">
      <c r="A333" s="25" t="s">
        <v>12104</v>
      </c>
      <c r="B333" s="77" t="s">
        <v>13390</v>
      </c>
    </row>
    <row r="334" spans="1:2" ht="15" x14ac:dyDescent="0.2">
      <c r="A334" s="25" t="s">
        <v>12103</v>
      </c>
      <c r="B334" s="77" t="s">
        <v>13391</v>
      </c>
    </row>
    <row r="335" spans="1:2" ht="15" x14ac:dyDescent="0.2">
      <c r="A335" s="25" t="s">
        <v>12102</v>
      </c>
      <c r="B335" s="77" t="s">
        <v>13392</v>
      </c>
    </row>
    <row r="336" spans="1:2" ht="15" x14ac:dyDescent="0.2">
      <c r="A336" s="25" t="s">
        <v>12101</v>
      </c>
      <c r="B336" s="77" t="s">
        <v>13393</v>
      </c>
    </row>
    <row r="337" spans="1:2" ht="15" x14ac:dyDescent="0.2">
      <c r="A337" s="25" t="s">
        <v>12100</v>
      </c>
      <c r="B337" s="77" t="s">
        <v>13394</v>
      </c>
    </row>
    <row r="338" spans="1:2" ht="15" x14ac:dyDescent="0.2">
      <c r="A338" s="25" t="s">
        <v>12099</v>
      </c>
      <c r="B338" s="77" t="s">
        <v>13395</v>
      </c>
    </row>
    <row r="339" spans="1:2" ht="30" x14ac:dyDescent="0.2">
      <c r="A339" s="25" t="s">
        <v>12098</v>
      </c>
      <c r="B339" s="77" t="s">
        <v>13396</v>
      </c>
    </row>
    <row r="340" spans="1:2" ht="15" x14ac:dyDescent="0.2">
      <c r="A340" s="25" t="s">
        <v>12097</v>
      </c>
      <c r="B340" s="77" t="s">
        <v>13397</v>
      </c>
    </row>
    <row r="341" spans="1:2" ht="15" x14ac:dyDescent="0.2">
      <c r="A341" s="25" t="s">
        <v>12096</v>
      </c>
      <c r="B341" s="77" t="s">
        <v>13398</v>
      </c>
    </row>
    <row r="342" spans="1:2" ht="15" x14ac:dyDescent="0.2">
      <c r="A342" s="25" t="s">
        <v>12095</v>
      </c>
      <c r="B342" s="77" t="s">
        <v>13399</v>
      </c>
    </row>
    <row r="343" spans="1:2" ht="15" x14ac:dyDescent="0.2">
      <c r="A343" s="25" t="s">
        <v>12094</v>
      </c>
      <c r="B343" s="77" t="s">
        <v>13400</v>
      </c>
    </row>
    <row r="344" spans="1:2" ht="15" x14ac:dyDescent="0.2">
      <c r="A344" s="25" t="s">
        <v>12093</v>
      </c>
      <c r="B344" s="77" t="s">
        <v>13401</v>
      </c>
    </row>
    <row r="345" spans="1:2" ht="15" x14ac:dyDescent="0.2">
      <c r="A345" s="25" t="s">
        <v>12092</v>
      </c>
      <c r="B345" s="77" t="s">
        <v>13402</v>
      </c>
    </row>
    <row r="346" spans="1:2" ht="15" x14ac:dyDescent="0.2">
      <c r="A346" s="25" t="s">
        <v>12091</v>
      </c>
      <c r="B346" s="77" t="s">
        <v>13403</v>
      </c>
    </row>
    <row r="347" spans="1:2" ht="15" x14ac:dyDescent="0.2">
      <c r="A347" s="25" t="s">
        <v>12090</v>
      </c>
      <c r="B347" s="77" t="s">
        <v>13404</v>
      </c>
    </row>
    <row r="348" spans="1:2" ht="15" x14ac:dyDescent="0.2">
      <c r="A348" s="25" t="s">
        <v>12089</v>
      </c>
      <c r="B348" s="77" t="s">
        <v>13405</v>
      </c>
    </row>
    <row r="349" spans="1:2" ht="15" x14ac:dyDescent="0.2">
      <c r="A349" s="25" t="s">
        <v>12088</v>
      </c>
      <c r="B349" s="77" t="s">
        <v>13406</v>
      </c>
    </row>
    <row r="350" spans="1:2" ht="15" x14ac:dyDescent="0.2">
      <c r="A350" s="25" t="s">
        <v>12087</v>
      </c>
      <c r="B350" s="77" t="s">
        <v>13407</v>
      </c>
    </row>
    <row r="351" spans="1:2" ht="15" x14ac:dyDescent="0.2">
      <c r="A351" s="25" t="s">
        <v>12086</v>
      </c>
      <c r="B351" s="77" t="s">
        <v>13408</v>
      </c>
    </row>
    <row r="352" spans="1:2" ht="30" x14ac:dyDescent="0.2">
      <c r="A352" s="25" t="s">
        <v>12085</v>
      </c>
      <c r="B352" s="77" t="s">
        <v>13409</v>
      </c>
    </row>
    <row r="353" spans="1:2" ht="15" x14ac:dyDescent="0.2">
      <c r="A353" s="25" t="s">
        <v>12084</v>
      </c>
      <c r="B353" s="77" t="s">
        <v>13410</v>
      </c>
    </row>
    <row r="354" spans="1:2" ht="15" x14ac:dyDescent="0.2">
      <c r="A354" s="25" t="s">
        <v>12083</v>
      </c>
      <c r="B354" s="77" t="s">
        <v>13411</v>
      </c>
    </row>
    <row r="355" spans="1:2" ht="15" x14ac:dyDescent="0.2">
      <c r="A355" s="25" t="s">
        <v>12082</v>
      </c>
      <c r="B355" s="77" t="s">
        <v>13412</v>
      </c>
    </row>
    <row r="356" spans="1:2" ht="15" x14ac:dyDescent="0.2">
      <c r="A356" s="25" t="s">
        <v>12081</v>
      </c>
      <c r="B356" s="77" t="s">
        <v>13413</v>
      </c>
    </row>
    <row r="357" spans="1:2" ht="15" x14ac:dyDescent="0.2">
      <c r="A357" s="25" t="s">
        <v>12080</v>
      </c>
      <c r="B357" s="77" t="s">
        <v>13414</v>
      </c>
    </row>
    <row r="358" spans="1:2" ht="15" x14ac:dyDescent="0.2">
      <c r="A358" s="25" t="s">
        <v>12079</v>
      </c>
      <c r="B358" s="77" t="s">
        <v>13415</v>
      </c>
    </row>
    <row r="359" spans="1:2" ht="15" x14ac:dyDescent="0.2">
      <c r="A359" s="25" t="s">
        <v>12078</v>
      </c>
      <c r="B359" s="77" t="s">
        <v>13416</v>
      </c>
    </row>
    <row r="360" spans="1:2" ht="15" x14ac:dyDescent="0.2">
      <c r="A360" s="25" t="s">
        <v>12077</v>
      </c>
      <c r="B360" s="77" t="s">
        <v>13417</v>
      </c>
    </row>
    <row r="361" spans="1:2" ht="15" x14ac:dyDescent="0.2">
      <c r="A361" s="25" t="s">
        <v>12076</v>
      </c>
      <c r="B361" s="77" t="s">
        <v>13418</v>
      </c>
    </row>
    <row r="362" spans="1:2" ht="15" x14ac:dyDescent="0.2">
      <c r="A362" s="25" t="s">
        <v>12075</v>
      </c>
      <c r="B362" s="77" t="s">
        <v>13419</v>
      </c>
    </row>
    <row r="363" spans="1:2" ht="15" x14ac:dyDescent="0.2">
      <c r="A363" s="25" t="s">
        <v>12074</v>
      </c>
      <c r="B363" s="77" t="s">
        <v>13420</v>
      </c>
    </row>
    <row r="364" spans="1:2" ht="15" x14ac:dyDescent="0.2">
      <c r="A364" s="25" t="s">
        <v>12073</v>
      </c>
      <c r="B364" s="77" t="s">
        <v>13421</v>
      </c>
    </row>
    <row r="365" spans="1:2" ht="15" x14ac:dyDescent="0.2">
      <c r="A365" s="25" t="s">
        <v>12072</v>
      </c>
      <c r="B365" s="77" t="s">
        <v>13422</v>
      </c>
    </row>
    <row r="366" spans="1:2" ht="15" x14ac:dyDescent="0.2">
      <c r="A366" s="25" t="s">
        <v>12071</v>
      </c>
      <c r="B366" s="77" t="s">
        <v>13423</v>
      </c>
    </row>
    <row r="367" spans="1:2" ht="15" x14ac:dyDescent="0.2">
      <c r="A367" s="25" t="s">
        <v>12070</v>
      </c>
      <c r="B367" s="77" t="s">
        <v>13424</v>
      </c>
    </row>
    <row r="368" spans="1:2" ht="15" x14ac:dyDescent="0.2">
      <c r="A368" s="25" t="s">
        <v>12069</v>
      </c>
      <c r="B368" s="77" t="s">
        <v>13425</v>
      </c>
    </row>
    <row r="369" spans="1:2" ht="15" x14ac:dyDescent="0.2">
      <c r="A369" s="25" t="s">
        <v>12068</v>
      </c>
      <c r="B369" s="77" t="s">
        <v>13426</v>
      </c>
    </row>
    <row r="370" spans="1:2" ht="15" x14ac:dyDescent="0.2">
      <c r="A370" s="25" t="s">
        <v>25903</v>
      </c>
      <c r="B370" s="77" t="s">
        <v>25922</v>
      </c>
    </row>
    <row r="371" spans="1:2" ht="15" x14ac:dyDescent="0.2">
      <c r="A371" s="25" t="s">
        <v>12067</v>
      </c>
      <c r="B371" s="77" t="s">
        <v>13427</v>
      </c>
    </row>
    <row r="372" spans="1:2" ht="15" x14ac:dyDescent="0.2">
      <c r="A372" s="25" t="s">
        <v>12066</v>
      </c>
      <c r="B372" s="77" t="s">
        <v>13428</v>
      </c>
    </row>
    <row r="373" spans="1:2" ht="15" x14ac:dyDescent="0.2">
      <c r="A373" s="25" t="s">
        <v>12065</v>
      </c>
      <c r="B373" s="77" t="s">
        <v>13429</v>
      </c>
    </row>
    <row r="374" spans="1:2" ht="15" x14ac:dyDescent="0.2">
      <c r="A374" s="25" t="s">
        <v>12064</v>
      </c>
      <c r="B374" s="77" t="s">
        <v>13430</v>
      </c>
    </row>
    <row r="375" spans="1:2" ht="15" x14ac:dyDescent="0.2">
      <c r="A375" s="25" t="s">
        <v>12063</v>
      </c>
      <c r="B375" s="77" t="s">
        <v>13431</v>
      </c>
    </row>
    <row r="376" spans="1:2" ht="15" x14ac:dyDescent="0.2">
      <c r="A376" s="25" t="s">
        <v>12850</v>
      </c>
      <c r="B376" s="77" t="s">
        <v>13432</v>
      </c>
    </row>
    <row r="377" spans="1:2" ht="15" x14ac:dyDescent="0.2">
      <c r="A377" s="25" t="s">
        <v>12062</v>
      </c>
      <c r="B377" s="77" t="s">
        <v>13433</v>
      </c>
    </row>
    <row r="378" spans="1:2" ht="15" x14ac:dyDescent="0.2">
      <c r="A378" s="25" t="s">
        <v>57</v>
      </c>
      <c r="B378" s="77" t="s">
        <v>13434</v>
      </c>
    </row>
    <row r="379" spans="1:2" ht="15" x14ac:dyDescent="0.2">
      <c r="A379" s="25" t="s">
        <v>12061</v>
      </c>
      <c r="B379" s="77" t="s">
        <v>13435</v>
      </c>
    </row>
    <row r="380" spans="1:2" ht="15" x14ac:dyDescent="0.2">
      <c r="A380" s="25" t="s">
        <v>12060</v>
      </c>
      <c r="B380" s="77" t="s">
        <v>13436</v>
      </c>
    </row>
    <row r="381" spans="1:2" ht="15" x14ac:dyDescent="0.2">
      <c r="A381" s="25" t="s">
        <v>12059</v>
      </c>
      <c r="B381" s="77" t="s">
        <v>13437</v>
      </c>
    </row>
    <row r="382" spans="1:2" ht="15" x14ac:dyDescent="0.2">
      <c r="A382" s="25" t="s">
        <v>12058</v>
      </c>
      <c r="B382" s="77" t="s">
        <v>13438</v>
      </c>
    </row>
    <row r="383" spans="1:2" ht="15" x14ac:dyDescent="0.2">
      <c r="A383" s="25" t="s">
        <v>12057</v>
      </c>
      <c r="B383" s="77" t="s">
        <v>13439</v>
      </c>
    </row>
    <row r="384" spans="1:2" ht="15" x14ac:dyDescent="0.2">
      <c r="A384" s="25" t="s">
        <v>12056</v>
      </c>
      <c r="B384" s="77" t="s">
        <v>13440</v>
      </c>
    </row>
    <row r="385" spans="1:2" ht="15" x14ac:dyDescent="0.2">
      <c r="A385" s="25" t="s">
        <v>12055</v>
      </c>
      <c r="B385" s="77" t="s">
        <v>13441</v>
      </c>
    </row>
    <row r="386" spans="1:2" ht="15" x14ac:dyDescent="0.2">
      <c r="A386" s="25" t="s">
        <v>12054</v>
      </c>
      <c r="B386" s="77" t="s">
        <v>13442</v>
      </c>
    </row>
    <row r="387" spans="1:2" ht="15" x14ac:dyDescent="0.2">
      <c r="A387" s="25" t="s">
        <v>12053</v>
      </c>
      <c r="B387" s="77" t="s">
        <v>13443</v>
      </c>
    </row>
    <row r="388" spans="1:2" ht="15" x14ac:dyDescent="0.2">
      <c r="A388" s="25" t="s">
        <v>12052</v>
      </c>
      <c r="B388" s="77" t="s">
        <v>13444</v>
      </c>
    </row>
    <row r="389" spans="1:2" ht="15" x14ac:dyDescent="0.2">
      <c r="A389" s="25" t="s">
        <v>12051</v>
      </c>
      <c r="B389" s="77" t="s">
        <v>13445</v>
      </c>
    </row>
    <row r="390" spans="1:2" ht="15" x14ac:dyDescent="0.2">
      <c r="A390" s="25" t="s">
        <v>12050</v>
      </c>
      <c r="B390" s="77" t="s">
        <v>13446</v>
      </c>
    </row>
    <row r="391" spans="1:2" ht="15" x14ac:dyDescent="0.2">
      <c r="A391" s="25" t="s">
        <v>12049</v>
      </c>
      <c r="B391" s="77" t="s">
        <v>13447</v>
      </c>
    </row>
    <row r="392" spans="1:2" ht="15" x14ac:dyDescent="0.2">
      <c r="A392" s="25" t="s">
        <v>12851</v>
      </c>
      <c r="B392" s="77" t="s">
        <v>13448</v>
      </c>
    </row>
    <row r="393" spans="1:2" ht="15" x14ac:dyDescent="0.2">
      <c r="A393" s="25" t="s">
        <v>12852</v>
      </c>
      <c r="B393" s="77" t="s">
        <v>13449</v>
      </c>
    </row>
    <row r="394" spans="1:2" ht="15" x14ac:dyDescent="0.2">
      <c r="A394" s="25" t="s">
        <v>12853</v>
      </c>
      <c r="B394" s="77" t="s">
        <v>13450</v>
      </c>
    </row>
    <row r="395" spans="1:2" ht="15" x14ac:dyDescent="0.2">
      <c r="A395" s="25" t="s">
        <v>12854</v>
      </c>
      <c r="B395" s="77" t="s">
        <v>13451</v>
      </c>
    </row>
    <row r="396" spans="1:2" ht="15" x14ac:dyDescent="0.2">
      <c r="A396" s="25" t="s">
        <v>12048</v>
      </c>
      <c r="B396" s="77" t="s">
        <v>13452</v>
      </c>
    </row>
    <row r="397" spans="1:2" ht="15" x14ac:dyDescent="0.2">
      <c r="A397" s="25" t="s">
        <v>12047</v>
      </c>
      <c r="B397" s="77" t="s">
        <v>13453</v>
      </c>
    </row>
    <row r="398" spans="1:2" ht="15" x14ac:dyDescent="0.2">
      <c r="A398" s="25" t="s">
        <v>12046</v>
      </c>
      <c r="B398" s="77" t="s">
        <v>13454</v>
      </c>
    </row>
    <row r="399" spans="1:2" ht="15" x14ac:dyDescent="0.2">
      <c r="A399" s="25" t="s">
        <v>12045</v>
      </c>
      <c r="B399" s="77" t="s">
        <v>13455</v>
      </c>
    </row>
    <row r="400" spans="1:2" ht="15" x14ac:dyDescent="0.2">
      <c r="A400" s="25" t="s">
        <v>12044</v>
      </c>
      <c r="B400" s="77" t="s">
        <v>13456</v>
      </c>
    </row>
    <row r="401" spans="1:2" ht="15" x14ac:dyDescent="0.2">
      <c r="A401" s="25" t="s">
        <v>12043</v>
      </c>
      <c r="B401" s="77" t="s">
        <v>13457</v>
      </c>
    </row>
    <row r="402" spans="1:2" ht="15" x14ac:dyDescent="0.2">
      <c r="A402" s="25" t="s">
        <v>12042</v>
      </c>
      <c r="B402" s="77" t="s">
        <v>13458</v>
      </c>
    </row>
    <row r="403" spans="1:2" ht="15" x14ac:dyDescent="0.2">
      <c r="A403" s="25" t="s">
        <v>12041</v>
      </c>
      <c r="B403" s="77" t="s">
        <v>13459</v>
      </c>
    </row>
    <row r="404" spans="1:2" ht="15" x14ac:dyDescent="0.2">
      <c r="A404" s="25" t="s">
        <v>12040</v>
      </c>
      <c r="B404" s="77" t="s">
        <v>13460</v>
      </c>
    </row>
    <row r="405" spans="1:2" ht="15" x14ac:dyDescent="0.2">
      <c r="A405" s="25" t="s">
        <v>12039</v>
      </c>
      <c r="B405" s="77" t="s">
        <v>13461</v>
      </c>
    </row>
    <row r="406" spans="1:2" ht="15" x14ac:dyDescent="0.2">
      <c r="A406" s="25" t="s">
        <v>12038</v>
      </c>
      <c r="B406" s="77" t="s">
        <v>13462</v>
      </c>
    </row>
    <row r="407" spans="1:2" ht="15" x14ac:dyDescent="0.2">
      <c r="A407" s="25" t="s">
        <v>12037</v>
      </c>
      <c r="B407" s="77" t="s">
        <v>13463</v>
      </c>
    </row>
    <row r="408" spans="1:2" ht="15" x14ac:dyDescent="0.2">
      <c r="A408" s="25" t="s">
        <v>12036</v>
      </c>
      <c r="B408" s="77" t="s">
        <v>13464</v>
      </c>
    </row>
    <row r="409" spans="1:2" ht="15" x14ac:dyDescent="0.2">
      <c r="A409" s="25" t="s">
        <v>12035</v>
      </c>
      <c r="B409" s="77" t="s">
        <v>13465</v>
      </c>
    </row>
    <row r="410" spans="1:2" ht="15" x14ac:dyDescent="0.2">
      <c r="A410" s="25" t="s">
        <v>12034</v>
      </c>
      <c r="B410" s="77" t="s">
        <v>13466</v>
      </c>
    </row>
    <row r="411" spans="1:2" ht="15" x14ac:dyDescent="0.2">
      <c r="A411" s="25" t="s">
        <v>12033</v>
      </c>
      <c r="B411" s="77" t="s">
        <v>13467</v>
      </c>
    </row>
    <row r="412" spans="1:2" ht="15" x14ac:dyDescent="0.2">
      <c r="A412" s="25" t="s">
        <v>12032</v>
      </c>
      <c r="B412" s="77" t="s">
        <v>13468</v>
      </c>
    </row>
    <row r="413" spans="1:2" ht="15" x14ac:dyDescent="0.2">
      <c r="A413" s="25" t="s">
        <v>12031</v>
      </c>
      <c r="B413" s="77" t="s">
        <v>13469</v>
      </c>
    </row>
    <row r="414" spans="1:2" ht="15" x14ac:dyDescent="0.2">
      <c r="A414" s="25" t="s">
        <v>12030</v>
      </c>
      <c r="B414" s="77" t="s">
        <v>13470</v>
      </c>
    </row>
    <row r="415" spans="1:2" ht="15" x14ac:dyDescent="0.2">
      <c r="A415" s="25" t="s">
        <v>12029</v>
      </c>
      <c r="B415" s="77" t="s">
        <v>13471</v>
      </c>
    </row>
    <row r="416" spans="1:2" ht="15" x14ac:dyDescent="0.2">
      <c r="A416" s="25" t="s">
        <v>12028</v>
      </c>
      <c r="B416" s="77" t="s">
        <v>13472</v>
      </c>
    </row>
    <row r="417" spans="1:2" ht="15" x14ac:dyDescent="0.2">
      <c r="A417" s="25" t="s">
        <v>12027</v>
      </c>
      <c r="B417" s="77" t="s">
        <v>13473</v>
      </c>
    </row>
    <row r="418" spans="1:2" ht="15" x14ac:dyDescent="0.2">
      <c r="A418" s="25" t="s">
        <v>12026</v>
      </c>
      <c r="B418" s="77" t="s">
        <v>13474</v>
      </c>
    </row>
    <row r="419" spans="1:2" ht="15" x14ac:dyDescent="0.2">
      <c r="A419" s="25" t="s">
        <v>12025</v>
      </c>
      <c r="B419" s="77" t="s">
        <v>13475</v>
      </c>
    </row>
    <row r="420" spans="1:2" ht="15" x14ac:dyDescent="0.2">
      <c r="A420" s="25" t="s">
        <v>12024</v>
      </c>
      <c r="B420" s="77" t="s">
        <v>13476</v>
      </c>
    </row>
    <row r="421" spans="1:2" ht="15" x14ac:dyDescent="0.2">
      <c r="A421" s="25" t="s">
        <v>12023</v>
      </c>
      <c r="B421" s="77" t="s">
        <v>13477</v>
      </c>
    </row>
    <row r="422" spans="1:2" ht="15" x14ac:dyDescent="0.2">
      <c r="A422" s="25" t="s">
        <v>12022</v>
      </c>
      <c r="B422" s="77" t="s">
        <v>13478</v>
      </c>
    </row>
    <row r="423" spans="1:2" ht="15" x14ac:dyDescent="0.2">
      <c r="A423" s="25" t="s">
        <v>12021</v>
      </c>
      <c r="B423" s="77" t="s">
        <v>13479</v>
      </c>
    </row>
    <row r="424" spans="1:2" ht="15" x14ac:dyDescent="0.2">
      <c r="A424" s="25" t="s">
        <v>12020</v>
      </c>
      <c r="B424" s="77" t="s">
        <v>13480</v>
      </c>
    </row>
    <row r="425" spans="1:2" ht="15" x14ac:dyDescent="0.2">
      <c r="A425" s="25" t="s">
        <v>12019</v>
      </c>
      <c r="B425" s="77" t="s">
        <v>13481</v>
      </c>
    </row>
    <row r="426" spans="1:2" ht="15" x14ac:dyDescent="0.2">
      <c r="A426" s="25" t="s">
        <v>12018</v>
      </c>
      <c r="B426" s="77" t="s">
        <v>13482</v>
      </c>
    </row>
    <row r="427" spans="1:2" ht="15" x14ac:dyDescent="0.2">
      <c r="A427" s="25" t="s">
        <v>12017</v>
      </c>
      <c r="B427" s="77" t="s">
        <v>13483</v>
      </c>
    </row>
    <row r="428" spans="1:2" ht="15" x14ac:dyDescent="0.2">
      <c r="A428" s="25" t="s">
        <v>12016</v>
      </c>
      <c r="B428" s="77" t="s">
        <v>13484</v>
      </c>
    </row>
    <row r="429" spans="1:2" ht="15" x14ac:dyDescent="0.2">
      <c r="A429" s="25" t="s">
        <v>12015</v>
      </c>
      <c r="B429" s="77" t="s">
        <v>13485</v>
      </c>
    </row>
    <row r="430" spans="1:2" ht="15" x14ac:dyDescent="0.2">
      <c r="A430" s="25" t="s">
        <v>12014</v>
      </c>
      <c r="B430" s="77" t="s">
        <v>13486</v>
      </c>
    </row>
    <row r="431" spans="1:2" ht="15" x14ac:dyDescent="0.2">
      <c r="A431" s="25" t="s">
        <v>12013</v>
      </c>
      <c r="B431" s="77" t="s">
        <v>13487</v>
      </c>
    </row>
    <row r="432" spans="1:2" ht="15" x14ac:dyDescent="0.2">
      <c r="A432" s="25" t="s">
        <v>12012</v>
      </c>
      <c r="B432" s="77" t="s">
        <v>13488</v>
      </c>
    </row>
    <row r="433" spans="1:2" ht="15" x14ac:dyDescent="0.2">
      <c r="A433" s="25" t="s">
        <v>12011</v>
      </c>
      <c r="B433" s="77" t="s">
        <v>13489</v>
      </c>
    </row>
    <row r="434" spans="1:2" ht="15" x14ac:dyDescent="0.2">
      <c r="A434" s="25" t="s">
        <v>12010</v>
      </c>
      <c r="B434" s="77" t="s">
        <v>13490</v>
      </c>
    </row>
    <row r="435" spans="1:2" ht="15" x14ac:dyDescent="0.2">
      <c r="A435" s="25" t="s">
        <v>12009</v>
      </c>
      <c r="B435" s="77" t="s">
        <v>13491</v>
      </c>
    </row>
    <row r="436" spans="1:2" ht="15" x14ac:dyDescent="0.2">
      <c r="A436" s="25" t="s">
        <v>12008</v>
      </c>
      <c r="B436" s="77" t="s">
        <v>13492</v>
      </c>
    </row>
    <row r="437" spans="1:2" ht="15" x14ac:dyDescent="0.2">
      <c r="A437" s="25" t="s">
        <v>12007</v>
      </c>
      <c r="B437" s="77" t="s">
        <v>13493</v>
      </c>
    </row>
    <row r="438" spans="1:2" ht="15" x14ac:dyDescent="0.2">
      <c r="A438" s="25" t="s">
        <v>12006</v>
      </c>
      <c r="B438" s="77" t="s">
        <v>13494</v>
      </c>
    </row>
    <row r="439" spans="1:2" ht="15" x14ac:dyDescent="0.2">
      <c r="A439" s="25" t="s">
        <v>12005</v>
      </c>
      <c r="B439" s="77" t="s">
        <v>13495</v>
      </c>
    </row>
    <row r="440" spans="1:2" ht="15" x14ac:dyDescent="0.2">
      <c r="A440" s="25" t="s">
        <v>12004</v>
      </c>
      <c r="B440" s="77" t="s">
        <v>13496</v>
      </c>
    </row>
    <row r="441" spans="1:2" ht="15" x14ac:dyDescent="0.2">
      <c r="A441" s="25" t="s">
        <v>12003</v>
      </c>
      <c r="B441" s="77" t="s">
        <v>13497</v>
      </c>
    </row>
    <row r="442" spans="1:2" ht="15" x14ac:dyDescent="0.2">
      <c r="A442" s="25" t="s">
        <v>12002</v>
      </c>
      <c r="B442" s="77" t="s">
        <v>13498</v>
      </c>
    </row>
    <row r="443" spans="1:2" ht="15" x14ac:dyDescent="0.2">
      <c r="A443" s="25" t="s">
        <v>12001</v>
      </c>
      <c r="B443" s="77" t="s">
        <v>13499</v>
      </c>
    </row>
    <row r="444" spans="1:2" ht="30" x14ac:dyDescent="0.2">
      <c r="A444" s="25" t="s">
        <v>12000</v>
      </c>
      <c r="B444" s="77" t="s">
        <v>13500</v>
      </c>
    </row>
    <row r="445" spans="1:2" ht="30" x14ac:dyDescent="0.2">
      <c r="A445" s="25" t="s">
        <v>11999</v>
      </c>
      <c r="B445" s="77" t="s">
        <v>13501</v>
      </c>
    </row>
    <row r="446" spans="1:2" ht="15" x14ac:dyDescent="0.2">
      <c r="A446" s="25" t="s">
        <v>11998</v>
      </c>
      <c r="B446" s="77" t="s">
        <v>13502</v>
      </c>
    </row>
    <row r="447" spans="1:2" ht="15" x14ac:dyDescent="0.2">
      <c r="A447" s="25" t="s">
        <v>11997</v>
      </c>
      <c r="B447" s="77" t="s">
        <v>13503</v>
      </c>
    </row>
    <row r="448" spans="1:2" ht="15" x14ac:dyDescent="0.2">
      <c r="A448" s="25" t="s">
        <v>11996</v>
      </c>
      <c r="B448" s="77" t="s">
        <v>13504</v>
      </c>
    </row>
    <row r="449" spans="1:2" ht="15" x14ac:dyDescent="0.2">
      <c r="A449" s="25" t="s">
        <v>11995</v>
      </c>
      <c r="B449" s="77" t="s">
        <v>13505</v>
      </c>
    </row>
    <row r="450" spans="1:2" ht="15" x14ac:dyDescent="0.2">
      <c r="A450" s="25" t="s">
        <v>11994</v>
      </c>
      <c r="B450" s="77" t="s">
        <v>13506</v>
      </c>
    </row>
    <row r="451" spans="1:2" ht="15" x14ac:dyDescent="0.2">
      <c r="A451" s="25" t="s">
        <v>11993</v>
      </c>
      <c r="B451" s="77" t="s">
        <v>13507</v>
      </c>
    </row>
    <row r="452" spans="1:2" ht="15" x14ac:dyDescent="0.2">
      <c r="A452" s="25" t="s">
        <v>11992</v>
      </c>
      <c r="B452" s="77" t="s">
        <v>13508</v>
      </c>
    </row>
    <row r="453" spans="1:2" ht="15" x14ac:dyDescent="0.2">
      <c r="A453" s="25" t="s">
        <v>11991</v>
      </c>
      <c r="B453" s="77" t="s">
        <v>13509</v>
      </c>
    </row>
    <row r="454" spans="1:2" ht="15" x14ac:dyDescent="0.2">
      <c r="A454" s="25" t="s">
        <v>11990</v>
      </c>
      <c r="B454" s="77" t="s">
        <v>13510</v>
      </c>
    </row>
    <row r="455" spans="1:2" ht="15" x14ac:dyDescent="0.2">
      <c r="A455" s="25" t="s">
        <v>11989</v>
      </c>
      <c r="B455" s="77" t="s">
        <v>13511</v>
      </c>
    </row>
    <row r="456" spans="1:2" ht="15" x14ac:dyDescent="0.2">
      <c r="A456" s="74" t="s">
        <v>12855</v>
      </c>
      <c r="B456" s="60" t="s">
        <v>13512</v>
      </c>
    </row>
    <row r="457" spans="1:2" ht="15" x14ac:dyDescent="0.2">
      <c r="A457" s="25" t="s">
        <v>11988</v>
      </c>
      <c r="B457" s="77" t="s">
        <v>13513</v>
      </c>
    </row>
    <row r="458" spans="1:2" ht="15" x14ac:dyDescent="0.2">
      <c r="A458" s="25" t="s">
        <v>11987</v>
      </c>
      <c r="B458" s="77" t="s">
        <v>13514</v>
      </c>
    </row>
    <row r="459" spans="1:2" ht="15" x14ac:dyDescent="0.2">
      <c r="A459" s="25" t="s">
        <v>11986</v>
      </c>
      <c r="B459" s="77" t="s">
        <v>13515</v>
      </c>
    </row>
    <row r="460" spans="1:2" ht="15" x14ac:dyDescent="0.2">
      <c r="A460" s="25" t="s">
        <v>11985</v>
      </c>
      <c r="B460" s="77" t="s">
        <v>13516</v>
      </c>
    </row>
    <row r="461" spans="1:2" ht="15" x14ac:dyDescent="0.2">
      <c r="A461" s="25" t="s">
        <v>11984</v>
      </c>
      <c r="B461" s="77" t="s">
        <v>13517</v>
      </c>
    </row>
    <row r="462" spans="1:2" ht="15" x14ac:dyDescent="0.2">
      <c r="A462" s="25" t="s">
        <v>11983</v>
      </c>
      <c r="B462" s="77" t="s">
        <v>13518</v>
      </c>
    </row>
    <row r="463" spans="1:2" ht="15" x14ac:dyDescent="0.2">
      <c r="A463" s="25" t="s">
        <v>11982</v>
      </c>
      <c r="B463" s="77" t="s">
        <v>13519</v>
      </c>
    </row>
    <row r="464" spans="1:2" ht="15" x14ac:dyDescent="0.2">
      <c r="A464" s="25" t="s">
        <v>11981</v>
      </c>
      <c r="B464" s="77" t="s">
        <v>13520</v>
      </c>
    </row>
    <row r="465" spans="1:2" ht="15" x14ac:dyDescent="0.2">
      <c r="A465" s="25" t="s">
        <v>11980</v>
      </c>
      <c r="B465" s="77" t="s">
        <v>13521</v>
      </c>
    </row>
    <row r="466" spans="1:2" ht="15" x14ac:dyDescent="0.2">
      <c r="A466" s="25" t="s">
        <v>11979</v>
      </c>
      <c r="B466" s="77" t="s">
        <v>13522</v>
      </c>
    </row>
    <row r="467" spans="1:2" ht="15" x14ac:dyDescent="0.2">
      <c r="A467" s="25" t="s">
        <v>11978</v>
      </c>
      <c r="B467" s="77" t="s">
        <v>13523</v>
      </c>
    </row>
    <row r="468" spans="1:2" ht="15" x14ac:dyDescent="0.2">
      <c r="A468" s="25" t="s">
        <v>11977</v>
      </c>
      <c r="B468" s="77" t="s">
        <v>13524</v>
      </c>
    </row>
    <row r="469" spans="1:2" ht="15" x14ac:dyDescent="0.2">
      <c r="A469" s="25" t="s">
        <v>11976</v>
      </c>
      <c r="B469" s="77" t="s">
        <v>13525</v>
      </c>
    </row>
    <row r="470" spans="1:2" ht="15" x14ac:dyDescent="0.2">
      <c r="A470" s="25" t="s">
        <v>11975</v>
      </c>
      <c r="B470" s="77" t="s">
        <v>13526</v>
      </c>
    </row>
    <row r="471" spans="1:2" ht="15" x14ac:dyDescent="0.2">
      <c r="A471" s="25" t="s">
        <v>11974</v>
      </c>
      <c r="B471" s="77" t="s">
        <v>13527</v>
      </c>
    </row>
    <row r="472" spans="1:2" ht="30" x14ac:dyDescent="0.2">
      <c r="A472" s="25" t="s">
        <v>11973</v>
      </c>
      <c r="B472" s="77" t="s">
        <v>13528</v>
      </c>
    </row>
    <row r="473" spans="1:2" ht="30" x14ac:dyDescent="0.2">
      <c r="A473" s="25" t="s">
        <v>11972</v>
      </c>
      <c r="B473" s="77" t="s">
        <v>13529</v>
      </c>
    </row>
    <row r="474" spans="1:2" ht="15" x14ac:dyDescent="0.2">
      <c r="A474" s="25" t="s">
        <v>11971</v>
      </c>
      <c r="B474" s="77" t="s">
        <v>13530</v>
      </c>
    </row>
    <row r="475" spans="1:2" ht="15" x14ac:dyDescent="0.2">
      <c r="A475" s="25" t="s">
        <v>11970</v>
      </c>
      <c r="B475" s="77" t="s">
        <v>13531</v>
      </c>
    </row>
    <row r="476" spans="1:2" ht="15" x14ac:dyDescent="0.2">
      <c r="A476" s="25" t="s">
        <v>11969</v>
      </c>
      <c r="B476" s="77" t="s">
        <v>13532</v>
      </c>
    </row>
    <row r="477" spans="1:2" ht="30" x14ac:dyDescent="0.2">
      <c r="A477" s="25" t="s">
        <v>11968</v>
      </c>
      <c r="B477" s="77" t="s">
        <v>13533</v>
      </c>
    </row>
    <row r="478" spans="1:2" ht="15" x14ac:dyDescent="0.2">
      <c r="A478" s="25" t="s">
        <v>11967</v>
      </c>
      <c r="B478" s="77" t="s">
        <v>13534</v>
      </c>
    </row>
    <row r="479" spans="1:2" ht="15" x14ac:dyDescent="0.2">
      <c r="A479" s="25" t="s">
        <v>11966</v>
      </c>
      <c r="B479" s="77" t="s">
        <v>13535</v>
      </c>
    </row>
    <row r="480" spans="1:2" ht="15" x14ac:dyDescent="0.2">
      <c r="A480" s="25" t="s">
        <v>11965</v>
      </c>
      <c r="B480" s="77" t="s">
        <v>13536</v>
      </c>
    </row>
    <row r="481" spans="1:2" ht="15" x14ac:dyDescent="0.2">
      <c r="A481" s="25" t="s">
        <v>11964</v>
      </c>
      <c r="B481" s="77" t="s">
        <v>13537</v>
      </c>
    </row>
    <row r="482" spans="1:2" ht="15" x14ac:dyDescent="0.2">
      <c r="A482" s="25" t="s">
        <v>11963</v>
      </c>
      <c r="B482" s="77" t="s">
        <v>13538</v>
      </c>
    </row>
    <row r="483" spans="1:2" ht="15" x14ac:dyDescent="0.2">
      <c r="A483" s="25" t="s">
        <v>11962</v>
      </c>
      <c r="B483" s="77" t="s">
        <v>13539</v>
      </c>
    </row>
    <row r="484" spans="1:2" ht="30" x14ac:dyDescent="0.2">
      <c r="A484" s="25" t="s">
        <v>11961</v>
      </c>
      <c r="B484" s="77" t="s">
        <v>13540</v>
      </c>
    </row>
    <row r="485" spans="1:2" ht="15" x14ac:dyDescent="0.2">
      <c r="A485" s="25" t="s">
        <v>11960</v>
      </c>
      <c r="B485" s="77" t="s">
        <v>13541</v>
      </c>
    </row>
    <row r="486" spans="1:2" ht="30" x14ac:dyDescent="0.2">
      <c r="A486" s="25" t="s">
        <v>11959</v>
      </c>
      <c r="B486" s="77" t="s">
        <v>13542</v>
      </c>
    </row>
    <row r="487" spans="1:2" ht="30" x14ac:dyDescent="0.2">
      <c r="A487" s="25" t="s">
        <v>11958</v>
      </c>
      <c r="B487" s="77" t="s">
        <v>13543</v>
      </c>
    </row>
    <row r="488" spans="1:2" ht="15" x14ac:dyDescent="0.2">
      <c r="A488" s="25" t="s">
        <v>11957</v>
      </c>
      <c r="B488" s="77" t="s">
        <v>13544</v>
      </c>
    </row>
    <row r="489" spans="1:2" ht="30" x14ac:dyDescent="0.2">
      <c r="A489" s="25" t="s">
        <v>11956</v>
      </c>
      <c r="B489" s="77" t="s">
        <v>13545</v>
      </c>
    </row>
    <row r="490" spans="1:2" ht="15" x14ac:dyDescent="0.2">
      <c r="A490" s="25" t="s">
        <v>11955</v>
      </c>
      <c r="B490" s="77" t="s">
        <v>13546</v>
      </c>
    </row>
    <row r="491" spans="1:2" ht="15" x14ac:dyDescent="0.2">
      <c r="A491" s="25" t="s">
        <v>11954</v>
      </c>
      <c r="B491" s="77" t="s">
        <v>13547</v>
      </c>
    </row>
    <row r="492" spans="1:2" ht="15" x14ac:dyDescent="0.2">
      <c r="A492" s="25" t="s">
        <v>11953</v>
      </c>
      <c r="B492" s="77" t="s">
        <v>13548</v>
      </c>
    </row>
    <row r="493" spans="1:2" ht="15" x14ac:dyDescent="0.2">
      <c r="A493" s="25" t="s">
        <v>11952</v>
      </c>
      <c r="B493" s="77" t="s">
        <v>13549</v>
      </c>
    </row>
    <row r="494" spans="1:2" ht="15" x14ac:dyDescent="0.2">
      <c r="A494" s="25" t="s">
        <v>11951</v>
      </c>
      <c r="B494" s="77" t="s">
        <v>13550</v>
      </c>
    </row>
    <row r="495" spans="1:2" ht="15" x14ac:dyDescent="0.2">
      <c r="A495" s="25" t="s">
        <v>11950</v>
      </c>
      <c r="B495" s="77" t="s">
        <v>13551</v>
      </c>
    </row>
    <row r="496" spans="1:2" ht="15" x14ac:dyDescent="0.2">
      <c r="A496" s="25" t="s">
        <v>11949</v>
      </c>
      <c r="B496" s="77" t="s">
        <v>13552</v>
      </c>
    </row>
    <row r="497" spans="1:2" ht="15" x14ac:dyDescent="0.2">
      <c r="A497" s="25" t="s">
        <v>11948</v>
      </c>
      <c r="B497" s="77" t="s">
        <v>13553</v>
      </c>
    </row>
    <row r="498" spans="1:2" ht="15" x14ac:dyDescent="0.2">
      <c r="A498" s="25" t="s">
        <v>11947</v>
      </c>
      <c r="B498" s="77" t="s">
        <v>13554</v>
      </c>
    </row>
    <row r="499" spans="1:2" ht="15" x14ac:dyDescent="0.2">
      <c r="A499" s="25" t="s">
        <v>11946</v>
      </c>
      <c r="B499" s="77" t="s">
        <v>13555</v>
      </c>
    </row>
    <row r="500" spans="1:2" ht="15" x14ac:dyDescent="0.2">
      <c r="A500" s="25" t="s">
        <v>11945</v>
      </c>
      <c r="B500" s="77" t="s">
        <v>13556</v>
      </c>
    </row>
    <row r="501" spans="1:2" ht="15" x14ac:dyDescent="0.2">
      <c r="A501" s="25" t="s">
        <v>11944</v>
      </c>
      <c r="B501" s="77" t="s">
        <v>13557</v>
      </c>
    </row>
    <row r="502" spans="1:2" ht="15" x14ac:dyDescent="0.2">
      <c r="A502" s="25" t="s">
        <v>11943</v>
      </c>
      <c r="B502" s="77" t="s">
        <v>13558</v>
      </c>
    </row>
    <row r="503" spans="1:2" ht="15" x14ac:dyDescent="0.2">
      <c r="A503" s="25" t="s">
        <v>11942</v>
      </c>
      <c r="B503" s="77" t="s">
        <v>13559</v>
      </c>
    </row>
    <row r="504" spans="1:2" ht="15" x14ac:dyDescent="0.2">
      <c r="A504" s="25" t="s">
        <v>11941</v>
      </c>
      <c r="B504" s="77" t="s">
        <v>13560</v>
      </c>
    </row>
    <row r="505" spans="1:2" ht="15" x14ac:dyDescent="0.2">
      <c r="A505" s="25" t="s">
        <v>11940</v>
      </c>
      <c r="B505" s="77" t="s">
        <v>13561</v>
      </c>
    </row>
    <row r="506" spans="1:2" ht="15" x14ac:dyDescent="0.2">
      <c r="A506" s="25" t="s">
        <v>11939</v>
      </c>
      <c r="B506" s="77" t="s">
        <v>13562</v>
      </c>
    </row>
    <row r="507" spans="1:2" ht="15" x14ac:dyDescent="0.2">
      <c r="A507" s="25" t="s">
        <v>11938</v>
      </c>
      <c r="B507" s="77" t="s">
        <v>13563</v>
      </c>
    </row>
    <row r="508" spans="1:2" ht="15" x14ac:dyDescent="0.2">
      <c r="A508" s="25" t="s">
        <v>11937</v>
      </c>
      <c r="B508" s="77" t="s">
        <v>13564</v>
      </c>
    </row>
    <row r="509" spans="1:2" ht="15" x14ac:dyDescent="0.2">
      <c r="A509" s="25" t="s">
        <v>11936</v>
      </c>
      <c r="B509" s="77" t="s">
        <v>13565</v>
      </c>
    </row>
    <row r="510" spans="1:2" ht="15" x14ac:dyDescent="0.2">
      <c r="A510" s="25" t="s">
        <v>11935</v>
      </c>
      <c r="B510" s="77" t="s">
        <v>13566</v>
      </c>
    </row>
    <row r="511" spans="1:2" ht="15" x14ac:dyDescent="0.2">
      <c r="A511" s="25" t="s">
        <v>11934</v>
      </c>
      <c r="B511" s="77" t="s">
        <v>13567</v>
      </c>
    </row>
    <row r="512" spans="1:2" ht="15" x14ac:dyDescent="0.2">
      <c r="A512" s="25" t="s">
        <v>11933</v>
      </c>
      <c r="B512" s="77" t="s">
        <v>13568</v>
      </c>
    </row>
    <row r="513" spans="1:2" ht="15" x14ac:dyDescent="0.2">
      <c r="A513" s="25" t="s">
        <v>11932</v>
      </c>
      <c r="B513" s="77" t="s">
        <v>13569</v>
      </c>
    </row>
    <row r="514" spans="1:2" ht="15" x14ac:dyDescent="0.2">
      <c r="A514" s="25" t="s">
        <v>11931</v>
      </c>
      <c r="B514" s="77" t="s">
        <v>13570</v>
      </c>
    </row>
    <row r="515" spans="1:2" ht="15" x14ac:dyDescent="0.2">
      <c r="A515" s="25" t="s">
        <v>12856</v>
      </c>
      <c r="B515" s="77" t="s">
        <v>13571</v>
      </c>
    </row>
    <row r="516" spans="1:2" ht="15" x14ac:dyDescent="0.2">
      <c r="A516" s="25" t="s">
        <v>11930</v>
      </c>
      <c r="B516" s="77" t="s">
        <v>13572</v>
      </c>
    </row>
    <row r="517" spans="1:2" ht="15" x14ac:dyDescent="0.2">
      <c r="A517" s="25" t="s">
        <v>11929</v>
      </c>
      <c r="B517" s="77" t="s">
        <v>13573</v>
      </c>
    </row>
    <row r="518" spans="1:2" ht="15" x14ac:dyDescent="0.2">
      <c r="A518" s="25" t="s">
        <v>11928</v>
      </c>
      <c r="B518" s="77" t="s">
        <v>13574</v>
      </c>
    </row>
    <row r="519" spans="1:2" ht="15" x14ac:dyDescent="0.2">
      <c r="A519" s="25" t="s">
        <v>11927</v>
      </c>
      <c r="B519" s="77" t="s">
        <v>13575</v>
      </c>
    </row>
    <row r="520" spans="1:2" ht="15" x14ac:dyDescent="0.2">
      <c r="A520" s="25" t="s">
        <v>11926</v>
      </c>
      <c r="B520" s="77" t="s">
        <v>13576</v>
      </c>
    </row>
    <row r="521" spans="1:2" ht="15" x14ac:dyDescent="0.2">
      <c r="A521" s="25" t="s">
        <v>11925</v>
      </c>
      <c r="B521" s="77" t="s">
        <v>13577</v>
      </c>
    </row>
    <row r="522" spans="1:2" ht="15" x14ac:dyDescent="0.2">
      <c r="A522" s="25" t="s">
        <v>11924</v>
      </c>
      <c r="B522" s="77" t="s">
        <v>13578</v>
      </c>
    </row>
    <row r="523" spans="1:2" ht="15" x14ac:dyDescent="0.2">
      <c r="A523" s="25" t="s">
        <v>11923</v>
      </c>
      <c r="B523" s="77" t="s">
        <v>13579</v>
      </c>
    </row>
    <row r="524" spans="1:2" ht="15" x14ac:dyDescent="0.2">
      <c r="A524" s="25" t="s">
        <v>11922</v>
      </c>
      <c r="B524" s="77" t="s">
        <v>13580</v>
      </c>
    </row>
    <row r="525" spans="1:2" ht="15" x14ac:dyDescent="0.2">
      <c r="A525" s="25" t="s">
        <v>11921</v>
      </c>
      <c r="B525" s="77" t="s">
        <v>13581</v>
      </c>
    </row>
    <row r="526" spans="1:2" ht="15" x14ac:dyDescent="0.2">
      <c r="A526" s="25" t="s">
        <v>11920</v>
      </c>
      <c r="B526" s="77" t="s">
        <v>13582</v>
      </c>
    </row>
    <row r="527" spans="1:2" ht="15" x14ac:dyDescent="0.2">
      <c r="A527" s="25" t="s">
        <v>11919</v>
      </c>
      <c r="B527" s="77" t="s">
        <v>13583</v>
      </c>
    </row>
    <row r="528" spans="1:2" ht="15" x14ac:dyDescent="0.2">
      <c r="A528" s="25" t="s">
        <v>11918</v>
      </c>
      <c r="B528" s="77" t="s">
        <v>13584</v>
      </c>
    </row>
    <row r="529" spans="1:2" ht="15" x14ac:dyDescent="0.2">
      <c r="A529" s="25" t="s">
        <v>11917</v>
      </c>
      <c r="B529" s="77" t="s">
        <v>13585</v>
      </c>
    </row>
    <row r="530" spans="1:2" ht="15" x14ac:dyDescent="0.2">
      <c r="A530" s="25" t="s">
        <v>11916</v>
      </c>
      <c r="B530" s="77" t="s">
        <v>13586</v>
      </c>
    </row>
    <row r="531" spans="1:2" ht="15" x14ac:dyDescent="0.2">
      <c r="A531" s="25" t="s">
        <v>11915</v>
      </c>
      <c r="B531" s="77" t="s">
        <v>13587</v>
      </c>
    </row>
    <row r="532" spans="1:2" ht="15" x14ac:dyDescent="0.2">
      <c r="A532" s="25" t="s">
        <v>11914</v>
      </c>
      <c r="B532" s="77" t="s">
        <v>13588</v>
      </c>
    </row>
    <row r="533" spans="1:2" ht="15" x14ac:dyDescent="0.2">
      <c r="A533" s="25" t="s">
        <v>11913</v>
      </c>
      <c r="B533" s="77" t="s">
        <v>13589</v>
      </c>
    </row>
    <row r="534" spans="1:2" ht="15" x14ac:dyDescent="0.2">
      <c r="A534" s="25" t="s">
        <v>11912</v>
      </c>
      <c r="B534" s="77" t="s">
        <v>13590</v>
      </c>
    </row>
    <row r="535" spans="1:2" ht="15" x14ac:dyDescent="0.2">
      <c r="A535" s="25" t="s">
        <v>11911</v>
      </c>
      <c r="B535" s="77" t="s">
        <v>13591</v>
      </c>
    </row>
    <row r="536" spans="1:2" ht="15" x14ac:dyDescent="0.2">
      <c r="A536" s="25" t="s">
        <v>11910</v>
      </c>
      <c r="B536" s="77" t="s">
        <v>13592</v>
      </c>
    </row>
    <row r="537" spans="1:2" ht="15" x14ac:dyDescent="0.2">
      <c r="A537" s="25" t="s">
        <v>11909</v>
      </c>
      <c r="B537" s="77" t="s">
        <v>13593</v>
      </c>
    </row>
    <row r="538" spans="1:2" ht="15" x14ac:dyDescent="0.2">
      <c r="A538" s="25" t="s">
        <v>11908</v>
      </c>
      <c r="B538" s="77" t="s">
        <v>13594</v>
      </c>
    </row>
    <row r="539" spans="1:2" ht="15" x14ac:dyDescent="0.2">
      <c r="A539" s="25" t="s">
        <v>11907</v>
      </c>
      <c r="B539" s="77" t="s">
        <v>13595</v>
      </c>
    </row>
    <row r="540" spans="1:2" ht="15" x14ac:dyDescent="0.2">
      <c r="A540" s="25" t="s">
        <v>11906</v>
      </c>
      <c r="B540" s="77" t="s">
        <v>13596</v>
      </c>
    </row>
    <row r="541" spans="1:2" ht="15" x14ac:dyDescent="0.2">
      <c r="A541" s="25" t="s">
        <v>11905</v>
      </c>
      <c r="B541" s="77" t="s">
        <v>13597</v>
      </c>
    </row>
    <row r="542" spans="1:2" ht="15" x14ac:dyDescent="0.2">
      <c r="A542" s="25" t="s">
        <v>11904</v>
      </c>
      <c r="B542" s="77" t="s">
        <v>13598</v>
      </c>
    </row>
    <row r="543" spans="1:2" ht="15" x14ac:dyDescent="0.2">
      <c r="A543" s="25" t="s">
        <v>11903</v>
      </c>
      <c r="B543" s="77" t="s">
        <v>13599</v>
      </c>
    </row>
    <row r="544" spans="1:2" ht="15" x14ac:dyDescent="0.2">
      <c r="A544" s="25" t="s">
        <v>11902</v>
      </c>
      <c r="B544" s="77" t="s">
        <v>13600</v>
      </c>
    </row>
    <row r="545" spans="1:2" ht="15" x14ac:dyDescent="0.2">
      <c r="A545" s="25" t="s">
        <v>11901</v>
      </c>
      <c r="B545" s="77" t="s">
        <v>13601</v>
      </c>
    </row>
    <row r="546" spans="1:2" ht="15" x14ac:dyDescent="0.2">
      <c r="A546" s="25" t="s">
        <v>11900</v>
      </c>
      <c r="B546" s="77" t="s">
        <v>13602</v>
      </c>
    </row>
    <row r="547" spans="1:2" ht="15" x14ac:dyDescent="0.2">
      <c r="A547" s="25" t="s">
        <v>11899</v>
      </c>
      <c r="B547" s="77" t="s">
        <v>13603</v>
      </c>
    </row>
    <row r="548" spans="1:2" ht="15" x14ac:dyDescent="0.2">
      <c r="A548" s="25" t="s">
        <v>11898</v>
      </c>
      <c r="B548" s="77" t="s">
        <v>13604</v>
      </c>
    </row>
    <row r="549" spans="1:2" ht="15" x14ac:dyDescent="0.2">
      <c r="A549" s="25" t="s">
        <v>11897</v>
      </c>
      <c r="B549" s="77" t="s">
        <v>13605</v>
      </c>
    </row>
    <row r="550" spans="1:2" ht="15" x14ac:dyDescent="0.2">
      <c r="A550" s="25" t="s">
        <v>11896</v>
      </c>
      <c r="B550" s="77" t="s">
        <v>13606</v>
      </c>
    </row>
    <row r="551" spans="1:2" ht="15" x14ac:dyDescent="0.2">
      <c r="A551" s="25" t="s">
        <v>11895</v>
      </c>
      <c r="B551" s="77" t="s">
        <v>13607</v>
      </c>
    </row>
    <row r="552" spans="1:2" ht="15" x14ac:dyDescent="0.2">
      <c r="A552" s="25" t="s">
        <v>11894</v>
      </c>
      <c r="B552" s="77" t="s">
        <v>13608</v>
      </c>
    </row>
    <row r="553" spans="1:2" ht="15" x14ac:dyDescent="0.2">
      <c r="A553" s="25" t="s">
        <v>11893</v>
      </c>
      <c r="B553" s="77" t="s">
        <v>13609</v>
      </c>
    </row>
    <row r="554" spans="1:2" ht="15" x14ac:dyDescent="0.2">
      <c r="A554" s="25" t="s">
        <v>11892</v>
      </c>
      <c r="B554" s="77" t="s">
        <v>13610</v>
      </c>
    </row>
    <row r="555" spans="1:2" ht="15" x14ac:dyDescent="0.2">
      <c r="A555" s="25" t="s">
        <v>11891</v>
      </c>
      <c r="B555" s="77" t="s">
        <v>13611</v>
      </c>
    </row>
    <row r="556" spans="1:2" ht="15" x14ac:dyDescent="0.2">
      <c r="A556" s="25" t="s">
        <v>11890</v>
      </c>
      <c r="B556" s="77" t="s">
        <v>13612</v>
      </c>
    </row>
    <row r="557" spans="1:2" ht="15" x14ac:dyDescent="0.2">
      <c r="A557" s="25" t="s">
        <v>11889</v>
      </c>
      <c r="B557" s="77" t="s">
        <v>13613</v>
      </c>
    </row>
    <row r="558" spans="1:2" ht="15" x14ac:dyDescent="0.2">
      <c r="A558" s="25" t="s">
        <v>11888</v>
      </c>
      <c r="B558" s="77" t="s">
        <v>13614</v>
      </c>
    </row>
    <row r="559" spans="1:2" ht="15" x14ac:dyDescent="0.2">
      <c r="A559" s="25" t="s">
        <v>11887</v>
      </c>
      <c r="B559" s="77" t="s">
        <v>13615</v>
      </c>
    </row>
    <row r="560" spans="1:2" ht="15" x14ac:dyDescent="0.2">
      <c r="A560" s="25" t="s">
        <v>11886</v>
      </c>
      <c r="B560" s="77" t="s">
        <v>13616</v>
      </c>
    </row>
    <row r="561" spans="1:2" ht="15" x14ac:dyDescent="0.2">
      <c r="A561" s="25" t="s">
        <v>11885</v>
      </c>
      <c r="B561" s="77" t="s">
        <v>13617</v>
      </c>
    </row>
    <row r="562" spans="1:2" ht="15" x14ac:dyDescent="0.2">
      <c r="A562" s="25" t="s">
        <v>11884</v>
      </c>
      <c r="B562" s="77" t="s">
        <v>13618</v>
      </c>
    </row>
    <row r="563" spans="1:2" ht="15" x14ac:dyDescent="0.2">
      <c r="A563" s="25" t="s">
        <v>11883</v>
      </c>
      <c r="B563" s="77" t="s">
        <v>13619</v>
      </c>
    </row>
    <row r="564" spans="1:2" ht="15" x14ac:dyDescent="0.2">
      <c r="A564" s="25" t="s">
        <v>11882</v>
      </c>
      <c r="B564" s="77" t="s">
        <v>13620</v>
      </c>
    </row>
    <row r="565" spans="1:2" ht="15" x14ac:dyDescent="0.2">
      <c r="A565" s="25" t="s">
        <v>11881</v>
      </c>
      <c r="B565" s="77" t="s">
        <v>13621</v>
      </c>
    </row>
    <row r="566" spans="1:2" ht="15" x14ac:dyDescent="0.2">
      <c r="A566" s="25" t="s">
        <v>11880</v>
      </c>
      <c r="B566" s="77" t="s">
        <v>13622</v>
      </c>
    </row>
    <row r="567" spans="1:2" ht="15" x14ac:dyDescent="0.2">
      <c r="A567" s="25" t="s">
        <v>11879</v>
      </c>
      <c r="B567" s="77" t="s">
        <v>13623</v>
      </c>
    </row>
    <row r="568" spans="1:2" ht="15" x14ac:dyDescent="0.2">
      <c r="A568" s="25" t="s">
        <v>11878</v>
      </c>
      <c r="B568" s="77" t="s">
        <v>13624</v>
      </c>
    </row>
    <row r="569" spans="1:2" ht="15" x14ac:dyDescent="0.2">
      <c r="A569" s="25" t="s">
        <v>11877</v>
      </c>
      <c r="B569" s="77" t="s">
        <v>13625</v>
      </c>
    </row>
    <row r="570" spans="1:2" ht="15" x14ac:dyDescent="0.2">
      <c r="A570" s="25" t="s">
        <v>11876</v>
      </c>
      <c r="B570" s="77" t="s">
        <v>13626</v>
      </c>
    </row>
    <row r="571" spans="1:2" ht="15" x14ac:dyDescent="0.2">
      <c r="A571" s="25" t="s">
        <v>11875</v>
      </c>
      <c r="B571" s="77" t="s">
        <v>13627</v>
      </c>
    </row>
    <row r="572" spans="1:2" ht="15" x14ac:dyDescent="0.2">
      <c r="A572" s="25" t="s">
        <v>11874</v>
      </c>
      <c r="B572" s="77" t="s">
        <v>13628</v>
      </c>
    </row>
    <row r="573" spans="1:2" ht="15" x14ac:dyDescent="0.2">
      <c r="A573" s="25" t="s">
        <v>11873</v>
      </c>
      <c r="B573" s="77" t="s">
        <v>13629</v>
      </c>
    </row>
    <row r="574" spans="1:2" ht="15" x14ac:dyDescent="0.2">
      <c r="A574" s="25" t="s">
        <v>11872</v>
      </c>
      <c r="B574" s="77" t="s">
        <v>13630</v>
      </c>
    </row>
    <row r="575" spans="1:2" ht="15" x14ac:dyDescent="0.2">
      <c r="A575" s="25" t="s">
        <v>11871</v>
      </c>
      <c r="B575" s="77" t="s">
        <v>13631</v>
      </c>
    </row>
    <row r="576" spans="1:2" ht="15" x14ac:dyDescent="0.2">
      <c r="A576" s="25" t="s">
        <v>11870</v>
      </c>
      <c r="B576" s="77" t="s">
        <v>13632</v>
      </c>
    </row>
    <row r="577" spans="1:2" ht="15" x14ac:dyDescent="0.2">
      <c r="A577" s="25" t="s">
        <v>11869</v>
      </c>
      <c r="B577" s="77" t="s">
        <v>13633</v>
      </c>
    </row>
    <row r="578" spans="1:2" ht="15" x14ac:dyDescent="0.2">
      <c r="A578" s="25" t="s">
        <v>11868</v>
      </c>
      <c r="B578" s="77" t="s">
        <v>13634</v>
      </c>
    </row>
    <row r="579" spans="1:2" ht="15" x14ac:dyDescent="0.2">
      <c r="A579" s="25" t="s">
        <v>11867</v>
      </c>
      <c r="B579" s="77" t="s">
        <v>13635</v>
      </c>
    </row>
    <row r="580" spans="1:2" ht="15" x14ac:dyDescent="0.2">
      <c r="A580" s="25" t="s">
        <v>11866</v>
      </c>
      <c r="B580" s="77" t="s">
        <v>13636</v>
      </c>
    </row>
    <row r="581" spans="1:2" ht="15" x14ac:dyDescent="0.2">
      <c r="A581" s="25" t="s">
        <v>11865</v>
      </c>
      <c r="B581" s="77" t="s">
        <v>13637</v>
      </c>
    </row>
    <row r="582" spans="1:2" ht="15" x14ac:dyDescent="0.2">
      <c r="A582" s="25" t="s">
        <v>11864</v>
      </c>
      <c r="B582" s="77" t="s">
        <v>13638</v>
      </c>
    </row>
    <row r="583" spans="1:2" ht="15" x14ac:dyDescent="0.2">
      <c r="A583" s="25" t="s">
        <v>11863</v>
      </c>
      <c r="B583" s="77" t="s">
        <v>13639</v>
      </c>
    </row>
    <row r="584" spans="1:2" ht="15" x14ac:dyDescent="0.2">
      <c r="A584" s="25" t="s">
        <v>11862</v>
      </c>
      <c r="B584" s="77" t="s">
        <v>13640</v>
      </c>
    </row>
    <row r="585" spans="1:2" ht="15" x14ac:dyDescent="0.2">
      <c r="A585" s="25" t="s">
        <v>11861</v>
      </c>
      <c r="B585" s="77" t="s">
        <v>13641</v>
      </c>
    </row>
    <row r="586" spans="1:2" ht="15" x14ac:dyDescent="0.2">
      <c r="A586" s="25" t="s">
        <v>11860</v>
      </c>
      <c r="B586" s="77" t="s">
        <v>13642</v>
      </c>
    </row>
    <row r="587" spans="1:2" ht="15" x14ac:dyDescent="0.2">
      <c r="A587" s="25" t="s">
        <v>11859</v>
      </c>
      <c r="B587" s="77" t="s">
        <v>13643</v>
      </c>
    </row>
    <row r="588" spans="1:2" ht="15" x14ac:dyDescent="0.2">
      <c r="A588" s="25" t="s">
        <v>11858</v>
      </c>
      <c r="B588" s="77" t="s">
        <v>13644</v>
      </c>
    </row>
    <row r="589" spans="1:2" ht="15" x14ac:dyDescent="0.2">
      <c r="A589" s="25" t="s">
        <v>11857</v>
      </c>
      <c r="B589" s="77" t="s">
        <v>13645</v>
      </c>
    </row>
    <row r="590" spans="1:2" ht="15" x14ac:dyDescent="0.2">
      <c r="A590" s="25" t="s">
        <v>11856</v>
      </c>
      <c r="B590" s="77" t="s">
        <v>13646</v>
      </c>
    </row>
    <row r="591" spans="1:2" ht="15" x14ac:dyDescent="0.2">
      <c r="A591" s="25" t="s">
        <v>11855</v>
      </c>
      <c r="B591" s="77" t="s">
        <v>13647</v>
      </c>
    </row>
    <row r="592" spans="1:2" ht="15" x14ac:dyDescent="0.2">
      <c r="A592" s="25" t="s">
        <v>11854</v>
      </c>
      <c r="B592" s="77" t="s">
        <v>13648</v>
      </c>
    </row>
    <row r="593" spans="1:2" ht="15" x14ac:dyDescent="0.2">
      <c r="A593" s="25" t="s">
        <v>11853</v>
      </c>
      <c r="B593" s="77" t="s">
        <v>13649</v>
      </c>
    </row>
    <row r="594" spans="1:2" ht="15" x14ac:dyDescent="0.2">
      <c r="A594" s="25" t="s">
        <v>11852</v>
      </c>
      <c r="B594" s="77" t="s">
        <v>13650</v>
      </c>
    </row>
    <row r="595" spans="1:2" ht="15" x14ac:dyDescent="0.2">
      <c r="A595" s="25" t="s">
        <v>11851</v>
      </c>
      <c r="B595" s="77" t="s">
        <v>13651</v>
      </c>
    </row>
    <row r="596" spans="1:2" ht="15" x14ac:dyDescent="0.2">
      <c r="A596" s="25" t="s">
        <v>11850</v>
      </c>
      <c r="B596" s="77" t="s">
        <v>13652</v>
      </c>
    </row>
    <row r="597" spans="1:2" ht="15" x14ac:dyDescent="0.2">
      <c r="A597" s="25" t="s">
        <v>11849</v>
      </c>
      <c r="B597" s="77" t="s">
        <v>13653</v>
      </c>
    </row>
    <row r="598" spans="1:2" ht="15" x14ac:dyDescent="0.2">
      <c r="A598" s="25" t="s">
        <v>11848</v>
      </c>
      <c r="B598" s="77" t="s">
        <v>13654</v>
      </c>
    </row>
    <row r="599" spans="1:2" ht="15" x14ac:dyDescent="0.2">
      <c r="A599" s="25" t="s">
        <v>11847</v>
      </c>
      <c r="B599" s="77" t="s">
        <v>13655</v>
      </c>
    </row>
    <row r="600" spans="1:2" ht="15" x14ac:dyDescent="0.2">
      <c r="A600" s="25" t="s">
        <v>11846</v>
      </c>
      <c r="B600" s="77" t="s">
        <v>13656</v>
      </c>
    </row>
    <row r="601" spans="1:2" ht="15" x14ac:dyDescent="0.2">
      <c r="A601" s="25" t="s">
        <v>11845</v>
      </c>
      <c r="B601" s="77" t="s">
        <v>13657</v>
      </c>
    </row>
    <row r="602" spans="1:2" ht="15" x14ac:dyDescent="0.2">
      <c r="A602" s="25" t="s">
        <v>11844</v>
      </c>
      <c r="B602" s="77" t="s">
        <v>13658</v>
      </c>
    </row>
    <row r="603" spans="1:2" ht="15" x14ac:dyDescent="0.2">
      <c r="A603" s="25" t="s">
        <v>11843</v>
      </c>
      <c r="B603" s="77" t="s">
        <v>13659</v>
      </c>
    </row>
    <row r="604" spans="1:2" ht="15" x14ac:dyDescent="0.2">
      <c r="A604" s="25" t="s">
        <v>11842</v>
      </c>
      <c r="B604" s="77" t="s">
        <v>13660</v>
      </c>
    </row>
    <row r="605" spans="1:2" ht="15" x14ac:dyDescent="0.2">
      <c r="A605" s="25" t="s">
        <v>11841</v>
      </c>
      <c r="B605" s="77" t="s">
        <v>13661</v>
      </c>
    </row>
    <row r="606" spans="1:2" ht="15" x14ac:dyDescent="0.2">
      <c r="A606" s="25" t="s">
        <v>11840</v>
      </c>
      <c r="B606" s="77" t="s">
        <v>13662</v>
      </c>
    </row>
    <row r="607" spans="1:2" ht="15" x14ac:dyDescent="0.2">
      <c r="A607" s="25" t="s">
        <v>11839</v>
      </c>
      <c r="B607" s="77" t="s">
        <v>13663</v>
      </c>
    </row>
    <row r="608" spans="1:2" ht="15" x14ac:dyDescent="0.2">
      <c r="A608" s="25" t="s">
        <v>11838</v>
      </c>
      <c r="B608" s="77" t="s">
        <v>13664</v>
      </c>
    </row>
    <row r="609" spans="1:2" ht="15" x14ac:dyDescent="0.2">
      <c r="A609" s="25" t="s">
        <v>11837</v>
      </c>
      <c r="B609" s="77" t="s">
        <v>13665</v>
      </c>
    </row>
    <row r="610" spans="1:2" ht="15" x14ac:dyDescent="0.2">
      <c r="A610" s="25" t="s">
        <v>11836</v>
      </c>
      <c r="B610" s="77" t="s">
        <v>13666</v>
      </c>
    </row>
    <row r="611" spans="1:2" ht="15" x14ac:dyDescent="0.2">
      <c r="A611" s="25" t="s">
        <v>11835</v>
      </c>
      <c r="B611" s="77" t="s">
        <v>13667</v>
      </c>
    </row>
    <row r="612" spans="1:2" ht="15" x14ac:dyDescent="0.2">
      <c r="A612" s="25" t="s">
        <v>11834</v>
      </c>
      <c r="B612" s="77" t="s">
        <v>13668</v>
      </c>
    </row>
    <row r="613" spans="1:2" ht="15" x14ac:dyDescent="0.2">
      <c r="A613" s="25" t="s">
        <v>11833</v>
      </c>
      <c r="B613" s="77" t="s">
        <v>13669</v>
      </c>
    </row>
    <row r="614" spans="1:2" ht="15" x14ac:dyDescent="0.2">
      <c r="A614" s="25" t="s">
        <v>12857</v>
      </c>
      <c r="B614" s="77" t="s">
        <v>13670</v>
      </c>
    </row>
    <row r="615" spans="1:2" ht="15" x14ac:dyDescent="0.2">
      <c r="A615" s="25" t="s">
        <v>11832</v>
      </c>
      <c r="B615" s="77" t="s">
        <v>13671</v>
      </c>
    </row>
    <row r="616" spans="1:2" ht="15" x14ac:dyDescent="0.2">
      <c r="A616" s="25" t="s">
        <v>11831</v>
      </c>
      <c r="B616" s="77" t="s">
        <v>13672</v>
      </c>
    </row>
    <row r="617" spans="1:2" ht="15" x14ac:dyDescent="0.2">
      <c r="A617" s="25" t="s">
        <v>11830</v>
      </c>
      <c r="B617" s="77" t="s">
        <v>13673</v>
      </c>
    </row>
    <row r="618" spans="1:2" ht="15" x14ac:dyDescent="0.2">
      <c r="A618" s="25" t="s">
        <v>11829</v>
      </c>
      <c r="B618" s="77" t="s">
        <v>13674</v>
      </c>
    </row>
    <row r="619" spans="1:2" ht="15" x14ac:dyDescent="0.2">
      <c r="A619" s="25" t="s">
        <v>11828</v>
      </c>
      <c r="B619" s="77" t="s">
        <v>13675</v>
      </c>
    </row>
    <row r="620" spans="1:2" ht="15" x14ac:dyDescent="0.2">
      <c r="A620" s="25" t="s">
        <v>11827</v>
      </c>
      <c r="B620" s="77" t="s">
        <v>13676</v>
      </c>
    </row>
    <row r="621" spans="1:2" ht="15" x14ac:dyDescent="0.2">
      <c r="A621" s="25" t="s">
        <v>11826</v>
      </c>
      <c r="B621" s="77" t="s">
        <v>13677</v>
      </c>
    </row>
    <row r="622" spans="1:2" ht="15" x14ac:dyDescent="0.2">
      <c r="A622" s="25" t="s">
        <v>11825</v>
      </c>
      <c r="B622" s="77" t="s">
        <v>13678</v>
      </c>
    </row>
    <row r="623" spans="1:2" ht="15" x14ac:dyDescent="0.2">
      <c r="A623" s="25" t="s">
        <v>11824</v>
      </c>
      <c r="B623" s="77" t="s">
        <v>13679</v>
      </c>
    </row>
    <row r="624" spans="1:2" ht="15" x14ac:dyDescent="0.2">
      <c r="A624" s="25" t="s">
        <v>11823</v>
      </c>
      <c r="B624" s="77" t="s">
        <v>13680</v>
      </c>
    </row>
    <row r="625" spans="1:2" ht="15" x14ac:dyDescent="0.2">
      <c r="A625" s="25" t="s">
        <v>11822</v>
      </c>
      <c r="B625" s="77" t="s">
        <v>13681</v>
      </c>
    </row>
    <row r="626" spans="1:2" ht="15" x14ac:dyDescent="0.2">
      <c r="A626" s="25" t="s">
        <v>11821</v>
      </c>
      <c r="B626" s="77" t="s">
        <v>13682</v>
      </c>
    </row>
    <row r="627" spans="1:2" ht="15" x14ac:dyDescent="0.2">
      <c r="A627" s="25" t="s">
        <v>11820</v>
      </c>
      <c r="B627" s="77" t="s">
        <v>13683</v>
      </c>
    </row>
    <row r="628" spans="1:2" ht="15" x14ac:dyDescent="0.2">
      <c r="A628" s="25" t="s">
        <v>11819</v>
      </c>
      <c r="B628" s="77" t="s">
        <v>13684</v>
      </c>
    </row>
    <row r="629" spans="1:2" ht="30" x14ac:dyDescent="0.2">
      <c r="A629" s="25" t="s">
        <v>11818</v>
      </c>
      <c r="B629" s="77" t="s">
        <v>13685</v>
      </c>
    </row>
    <row r="630" spans="1:2" ht="15" x14ac:dyDescent="0.2">
      <c r="A630" s="25" t="s">
        <v>11817</v>
      </c>
      <c r="B630" s="77" t="s">
        <v>13686</v>
      </c>
    </row>
    <row r="631" spans="1:2" ht="15" x14ac:dyDescent="0.2">
      <c r="A631" s="25" t="s">
        <v>11816</v>
      </c>
      <c r="B631" s="77" t="s">
        <v>13687</v>
      </c>
    </row>
    <row r="632" spans="1:2" ht="15" x14ac:dyDescent="0.2">
      <c r="A632" s="25" t="s">
        <v>11815</v>
      </c>
      <c r="B632" s="77" t="s">
        <v>13688</v>
      </c>
    </row>
    <row r="633" spans="1:2" ht="15" x14ac:dyDescent="0.2">
      <c r="A633" s="25" t="s">
        <v>11814</v>
      </c>
      <c r="B633" s="77" t="s">
        <v>13689</v>
      </c>
    </row>
    <row r="634" spans="1:2" ht="15" x14ac:dyDescent="0.2">
      <c r="A634" s="25" t="s">
        <v>11813</v>
      </c>
      <c r="B634" s="77" t="s">
        <v>13690</v>
      </c>
    </row>
    <row r="635" spans="1:2" ht="15" x14ac:dyDescent="0.2">
      <c r="A635" s="25" t="s">
        <v>11812</v>
      </c>
      <c r="B635" s="77" t="s">
        <v>13691</v>
      </c>
    </row>
    <row r="636" spans="1:2" ht="15" x14ac:dyDescent="0.2">
      <c r="A636" s="25" t="s">
        <v>11811</v>
      </c>
      <c r="B636" s="77" t="s">
        <v>13692</v>
      </c>
    </row>
    <row r="637" spans="1:2" ht="15" x14ac:dyDescent="0.2">
      <c r="A637" s="25" t="s">
        <v>11810</v>
      </c>
      <c r="B637" s="77" t="s">
        <v>13693</v>
      </c>
    </row>
    <row r="638" spans="1:2" ht="15" x14ac:dyDescent="0.2">
      <c r="A638" s="25" t="s">
        <v>11809</v>
      </c>
      <c r="B638" s="77" t="s">
        <v>13694</v>
      </c>
    </row>
    <row r="639" spans="1:2" ht="15" x14ac:dyDescent="0.2">
      <c r="A639" s="25" t="s">
        <v>11808</v>
      </c>
      <c r="B639" s="77" t="s">
        <v>13695</v>
      </c>
    </row>
    <row r="640" spans="1:2" ht="15" x14ac:dyDescent="0.2">
      <c r="A640" s="25" t="s">
        <v>11807</v>
      </c>
      <c r="B640" s="77" t="s">
        <v>13696</v>
      </c>
    </row>
    <row r="641" spans="1:2" ht="15" x14ac:dyDescent="0.2">
      <c r="A641" s="25" t="s">
        <v>11806</v>
      </c>
      <c r="B641" s="77" t="s">
        <v>13697</v>
      </c>
    </row>
    <row r="642" spans="1:2" ht="15" x14ac:dyDescent="0.2">
      <c r="A642" s="25" t="s">
        <v>11805</v>
      </c>
      <c r="B642" s="77" t="s">
        <v>13698</v>
      </c>
    </row>
    <row r="643" spans="1:2" ht="15" x14ac:dyDescent="0.2">
      <c r="A643" s="25" t="s">
        <v>11804</v>
      </c>
      <c r="B643" s="77" t="s">
        <v>13699</v>
      </c>
    </row>
    <row r="644" spans="1:2" ht="15" x14ac:dyDescent="0.2">
      <c r="A644" s="25" t="s">
        <v>11803</v>
      </c>
      <c r="B644" s="77" t="s">
        <v>13700</v>
      </c>
    </row>
    <row r="645" spans="1:2" ht="15" x14ac:dyDescent="0.2">
      <c r="A645" s="25" t="s">
        <v>11802</v>
      </c>
      <c r="B645" s="77" t="s">
        <v>13701</v>
      </c>
    </row>
    <row r="646" spans="1:2" ht="15" x14ac:dyDescent="0.2">
      <c r="A646" s="25" t="s">
        <v>11801</v>
      </c>
      <c r="B646" s="77" t="s">
        <v>13702</v>
      </c>
    </row>
    <row r="647" spans="1:2" ht="15" x14ac:dyDescent="0.2">
      <c r="A647" s="25" t="s">
        <v>11800</v>
      </c>
      <c r="B647" s="77" t="s">
        <v>13703</v>
      </c>
    </row>
    <row r="648" spans="1:2" ht="15" x14ac:dyDescent="0.2">
      <c r="A648" s="25" t="s">
        <v>11799</v>
      </c>
      <c r="B648" s="77" t="s">
        <v>13704</v>
      </c>
    </row>
    <row r="649" spans="1:2" ht="15" x14ac:dyDescent="0.2">
      <c r="A649" s="25" t="s">
        <v>11798</v>
      </c>
      <c r="B649" s="77" t="s">
        <v>13705</v>
      </c>
    </row>
    <row r="650" spans="1:2" ht="15" x14ac:dyDescent="0.2">
      <c r="A650" s="25" t="s">
        <v>11797</v>
      </c>
      <c r="B650" s="77" t="s">
        <v>13706</v>
      </c>
    </row>
    <row r="651" spans="1:2" ht="15" x14ac:dyDescent="0.2">
      <c r="A651" s="25" t="s">
        <v>11796</v>
      </c>
      <c r="B651" s="77" t="s">
        <v>13707</v>
      </c>
    </row>
    <row r="652" spans="1:2" ht="15" x14ac:dyDescent="0.2">
      <c r="A652" s="25" t="s">
        <v>11795</v>
      </c>
      <c r="B652" s="77" t="s">
        <v>13708</v>
      </c>
    </row>
    <row r="653" spans="1:2" ht="15" x14ac:dyDescent="0.2">
      <c r="A653" s="25" t="s">
        <v>11794</v>
      </c>
      <c r="B653" s="77" t="s">
        <v>13709</v>
      </c>
    </row>
    <row r="654" spans="1:2" ht="15" x14ac:dyDescent="0.2">
      <c r="A654" s="25" t="s">
        <v>11793</v>
      </c>
      <c r="B654" s="77" t="s">
        <v>13710</v>
      </c>
    </row>
    <row r="655" spans="1:2" ht="30" x14ac:dyDescent="0.2">
      <c r="A655" s="25" t="s">
        <v>11792</v>
      </c>
      <c r="B655" s="77" t="s">
        <v>13711</v>
      </c>
    </row>
    <row r="656" spans="1:2" ht="30" x14ac:dyDescent="0.2">
      <c r="A656" s="25" t="s">
        <v>11791</v>
      </c>
      <c r="B656" s="77" t="s">
        <v>13712</v>
      </c>
    </row>
    <row r="657" spans="1:2" ht="15" x14ac:dyDescent="0.2">
      <c r="A657" s="25" t="s">
        <v>11790</v>
      </c>
      <c r="B657" s="77" t="s">
        <v>13713</v>
      </c>
    </row>
    <row r="658" spans="1:2" ht="15" x14ac:dyDescent="0.2">
      <c r="A658" s="25" t="s">
        <v>11789</v>
      </c>
      <c r="B658" s="77" t="s">
        <v>13714</v>
      </c>
    </row>
    <row r="659" spans="1:2" ht="15" x14ac:dyDescent="0.2">
      <c r="A659" s="25" t="s">
        <v>11788</v>
      </c>
      <c r="B659" s="77" t="s">
        <v>13715</v>
      </c>
    </row>
    <row r="660" spans="1:2" ht="15" x14ac:dyDescent="0.2">
      <c r="A660" s="25" t="s">
        <v>11787</v>
      </c>
      <c r="B660" s="77" t="s">
        <v>13716</v>
      </c>
    </row>
    <row r="661" spans="1:2" ht="15" x14ac:dyDescent="0.2">
      <c r="A661" s="25" t="s">
        <v>11786</v>
      </c>
      <c r="B661" s="77" t="s">
        <v>13717</v>
      </c>
    </row>
    <row r="662" spans="1:2" ht="15" x14ac:dyDescent="0.2">
      <c r="A662" s="25" t="s">
        <v>11785</v>
      </c>
      <c r="B662" s="77" t="s">
        <v>13718</v>
      </c>
    </row>
    <row r="663" spans="1:2" ht="15" x14ac:dyDescent="0.2">
      <c r="A663" s="25" t="s">
        <v>11784</v>
      </c>
      <c r="B663" s="77" t="s">
        <v>13719</v>
      </c>
    </row>
    <row r="664" spans="1:2" ht="15" x14ac:dyDescent="0.2">
      <c r="A664" s="25" t="s">
        <v>11783</v>
      </c>
      <c r="B664" s="77" t="s">
        <v>13720</v>
      </c>
    </row>
    <row r="665" spans="1:2" ht="15" x14ac:dyDescent="0.2">
      <c r="A665" s="25" t="s">
        <v>11782</v>
      </c>
      <c r="B665" s="77" t="s">
        <v>13721</v>
      </c>
    </row>
    <row r="666" spans="1:2" ht="15" x14ac:dyDescent="0.2">
      <c r="A666" s="25" t="s">
        <v>11781</v>
      </c>
      <c r="B666" s="77" t="s">
        <v>13722</v>
      </c>
    </row>
    <row r="667" spans="1:2" ht="15" x14ac:dyDescent="0.2">
      <c r="A667" s="25" t="s">
        <v>11780</v>
      </c>
      <c r="B667" s="77" t="s">
        <v>13723</v>
      </c>
    </row>
    <row r="668" spans="1:2" ht="15" x14ac:dyDescent="0.2">
      <c r="A668" s="25" t="s">
        <v>11779</v>
      </c>
      <c r="B668" s="77" t="s">
        <v>13724</v>
      </c>
    </row>
    <row r="669" spans="1:2" ht="15" x14ac:dyDescent="0.2">
      <c r="A669" s="25" t="s">
        <v>11778</v>
      </c>
      <c r="B669" s="77" t="s">
        <v>13725</v>
      </c>
    </row>
    <row r="670" spans="1:2" ht="15" x14ac:dyDescent="0.2">
      <c r="A670" s="25" t="s">
        <v>11777</v>
      </c>
      <c r="B670" s="77" t="s">
        <v>13726</v>
      </c>
    </row>
    <row r="671" spans="1:2" ht="15" x14ac:dyDescent="0.2">
      <c r="A671" s="25" t="s">
        <v>11776</v>
      </c>
      <c r="B671" s="77" t="s">
        <v>13727</v>
      </c>
    </row>
    <row r="672" spans="1:2" ht="30" x14ac:dyDescent="0.2">
      <c r="A672" s="25" t="s">
        <v>11775</v>
      </c>
      <c r="B672" s="77" t="s">
        <v>13728</v>
      </c>
    </row>
    <row r="673" spans="1:2" ht="15" x14ac:dyDescent="0.2">
      <c r="A673" s="25" t="s">
        <v>11774</v>
      </c>
      <c r="B673" s="77" t="s">
        <v>13729</v>
      </c>
    </row>
    <row r="674" spans="1:2" ht="15" x14ac:dyDescent="0.2">
      <c r="A674" s="25" t="s">
        <v>11773</v>
      </c>
      <c r="B674" s="77" t="s">
        <v>13730</v>
      </c>
    </row>
    <row r="675" spans="1:2" ht="30" x14ac:dyDescent="0.2">
      <c r="A675" s="25" t="s">
        <v>11772</v>
      </c>
      <c r="B675" s="77" t="s">
        <v>13731</v>
      </c>
    </row>
    <row r="676" spans="1:2" ht="15" x14ac:dyDescent="0.2">
      <c r="A676" s="25" t="s">
        <v>11771</v>
      </c>
      <c r="B676" s="77" t="s">
        <v>13732</v>
      </c>
    </row>
    <row r="677" spans="1:2" ht="15" x14ac:dyDescent="0.2">
      <c r="A677" s="25" t="s">
        <v>11770</v>
      </c>
      <c r="B677" s="77" t="s">
        <v>13733</v>
      </c>
    </row>
    <row r="678" spans="1:2" ht="15" x14ac:dyDescent="0.2">
      <c r="A678" s="25" t="s">
        <v>11769</v>
      </c>
      <c r="B678" s="77" t="s">
        <v>13734</v>
      </c>
    </row>
    <row r="679" spans="1:2" ht="15" x14ac:dyDescent="0.2">
      <c r="A679" s="25" t="s">
        <v>11768</v>
      </c>
      <c r="B679" s="77" t="s">
        <v>13735</v>
      </c>
    </row>
    <row r="680" spans="1:2" ht="15" x14ac:dyDescent="0.2">
      <c r="A680" s="25" t="s">
        <v>11767</v>
      </c>
      <c r="B680" s="77" t="s">
        <v>13736</v>
      </c>
    </row>
    <row r="681" spans="1:2" ht="15" x14ac:dyDescent="0.2">
      <c r="A681" s="25" t="s">
        <v>11766</v>
      </c>
      <c r="B681" s="77" t="s">
        <v>13737</v>
      </c>
    </row>
    <row r="682" spans="1:2" ht="15" x14ac:dyDescent="0.2">
      <c r="A682" s="25" t="s">
        <v>11765</v>
      </c>
      <c r="B682" s="77" t="s">
        <v>13738</v>
      </c>
    </row>
    <row r="683" spans="1:2" ht="15" x14ac:dyDescent="0.2">
      <c r="A683" s="25" t="s">
        <v>11764</v>
      </c>
      <c r="B683" s="77" t="s">
        <v>13739</v>
      </c>
    </row>
    <row r="684" spans="1:2" ht="15" x14ac:dyDescent="0.2">
      <c r="A684" s="25" t="s">
        <v>11763</v>
      </c>
      <c r="B684" s="77" t="s">
        <v>13740</v>
      </c>
    </row>
    <row r="685" spans="1:2" ht="15" x14ac:dyDescent="0.2">
      <c r="A685" s="25" t="s">
        <v>11762</v>
      </c>
      <c r="B685" s="77" t="s">
        <v>13741</v>
      </c>
    </row>
    <row r="686" spans="1:2" ht="15" x14ac:dyDescent="0.2">
      <c r="A686" s="25" t="s">
        <v>11761</v>
      </c>
      <c r="B686" s="77" t="s">
        <v>13742</v>
      </c>
    </row>
    <row r="687" spans="1:2" ht="15" x14ac:dyDescent="0.2">
      <c r="A687" s="25" t="s">
        <v>11760</v>
      </c>
      <c r="B687" s="77" t="s">
        <v>13743</v>
      </c>
    </row>
    <row r="688" spans="1:2" ht="15" x14ac:dyDescent="0.2">
      <c r="A688" s="25" t="s">
        <v>11759</v>
      </c>
      <c r="B688" s="77" t="s">
        <v>13744</v>
      </c>
    </row>
    <row r="689" spans="1:2" ht="15" x14ac:dyDescent="0.2">
      <c r="A689" s="25" t="s">
        <v>11758</v>
      </c>
      <c r="B689" s="77" t="s">
        <v>13745</v>
      </c>
    </row>
    <row r="690" spans="1:2" ht="15" x14ac:dyDescent="0.2">
      <c r="A690" s="25" t="s">
        <v>11757</v>
      </c>
      <c r="B690" s="77" t="s">
        <v>13746</v>
      </c>
    </row>
    <row r="691" spans="1:2" ht="15" x14ac:dyDescent="0.2">
      <c r="A691" s="25" t="s">
        <v>11756</v>
      </c>
      <c r="B691" s="77" t="s">
        <v>13747</v>
      </c>
    </row>
    <row r="692" spans="1:2" ht="15" x14ac:dyDescent="0.2">
      <c r="A692" s="25" t="s">
        <v>11755</v>
      </c>
      <c r="B692" s="77" t="s">
        <v>13748</v>
      </c>
    </row>
    <row r="693" spans="1:2" ht="15" x14ac:dyDescent="0.2">
      <c r="A693" s="25" t="s">
        <v>11754</v>
      </c>
      <c r="B693" s="77" t="s">
        <v>13749</v>
      </c>
    </row>
    <row r="694" spans="1:2" ht="15" x14ac:dyDescent="0.2">
      <c r="A694" s="25" t="s">
        <v>11753</v>
      </c>
      <c r="B694" s="77" t="s">
        <v>13750</v>
      </c>
    </row>
    <row r="695" spans="1:2" ht="15" x14ac:dyDescent="0.2">
      <c r="A695" s="25" t="s">
        <v>11752</v>
      </c>
      <c r="B695" s="77" t="s">
        <v>13751</v>
      </c>
    </row>
    <row r="696" spans="1:2" ht="15" x14ac:dyDescent="0.2">
      <c r="A696" s="25" t="s">
        <v>11751</v>
      </c>
      <c r="B696" s="77" t="s">
        <v>13752</v>
      </c>
    </row>
    <row r="697" spans="1:2" ht="15" x14ac:dyDescent="0.2">
      <c r="A697" s="25" t="s">
        <v>11750</v>
      </c>
      <c r="B697" s="77" t="s">
        <v>13753</v>
      </c>
    </row>
    <row r="698" spans="1:2" ht="15" x14ac:dyDescent="0.2">
      <c r="A698" s="25" t="s">
        <v>11749</v>
      </c>
      <c r="B698" s="77" t="s">
        <v>13754</v>
      </c>
    </row>
    <row r="699" spans="1:2" ht="15" x14ac:dyDescent="0.2">
      <c r="A699" s="25" t="s">
        <v>11748</v>
      </c>
      <c r="B699" s="77" t="s">
        <v>13755</v>
      </c>
    </row>
    <row r="700" spans="1:2" ht="15" x14ac:dyDescent="0.2">
      <c r="A700" s="25" t="s">
        <v>11747</v>
      </c>
      <c r="B700" s="77" t="s">
        <v>13756</v>
      </c>
    </row>
    <row r="701" spans="1:2" ht="15" x14ac:dyDescent="0.2">
      <c r="A701" s="25" t="s">
        <v>11746</v>
      </c>
      <c r="B701" s="77" t="s">
        <v>13757</v>
      </c>
    </row>
    <row r="702" spans="1:2" ht="15" x14ac:dyDescent="0.2">
      <c r="A702" s="25" t="s">
        <v>11745</v>
      </c>
      <c r="B702" s="77" t="s">
        <v>13758</v>
      </c>
    </row>
    <row r="703" spans="1:2" ht="15" x14ac:dyDescent="0.2">
      <c r="A703" s="25" t="s">
        <v>11744</v>
      </c>
      <c r="B703" s="77" t="s">
        <v>13759</v>
      </c>
    </row>
    <row r="704" spans="1:2" ht="15" x14ac:dyDescent="0.2">
      <c r="A704" s="25" t="s">
        <v>11743</v>
      </c>
      <c r="B704" s="77" t="s">
        <v>13760</v>
      </c>
    </row>
    <row r="705" spans="1:2" ht="15" x14ac:dyDescent="0.2">
      <c r="A705" s="25" t="s">
        <v>11742</v>
      </c>
      <c r="B705" s="77" t="s">
        <v>13761</v>
      </c>
    </row>
    <row r="706" spans="1:2" ht="15" x14ac:dyDescent="0.2">
      <c r="A706" s="25" t="s">
        <v>11741</v>
      </c>
      <c r="B706" s="77" t="s">
        <v>13762</v>
      </c>
    </row>
    <row r="707" spans="1:2" ht="15" x14ac:dyDescent="0.2">
      <c r="A707" s="25" t="s">
        <v>11740</v>
      </c>
      <c r="B707" s="77" t="s">
        <v>13763</v>
      </c>
    </row>
    <row r="708" spans="1:2" ht="15" x14ac:dyDescent="0.2">
      <c r="A708" s="25" t="s">
        <v>11739</v>
      </c>
      <c r="B708" s="77" t="s">
        <v>13764</v>
      </c>
    </row>
    <row r="709" spans="1:2" ht="15" x14ac:dyDescent="0.2">
      <c r="A709" s="25" t="s">
        <v>11738</v>
      </c>
      <c r="B709" s="77" t="s">
        <v>13765</v>
      </c>
    </row>
    <row r="710" spans="1:2" ht="15" x14ac:dyDescent="0.2">
      <c r="A710" s="25" t="s">
        <v>11737</v>
      </c>
      <c r="B710" s="77" t="s">
        <v>13766</v>
      </c>
    </row>
    <row r="711" spans="1:2" ht="15" x14ac:dyDescent="0.2">
      <c r="A711" s="25" t="s">
        <v>11736</v>
      </c>
      <c r="B711" s="77" t="s">
        <v>13767</v>
      </c>
    </row>
    <row r="712" spans="1:2" ht="15" x14ac:dyDescent="0.2">
      <c r="A712" s="25" t="s">
        <v>11735</v>
      </c>
      <c r="B712" s="77" t="s">
        <v>13768</v>
      </c>
    </row>
    <row r="713" spans="1:2" ht="15" x14ac:dyDescent="0.2">
      <c r="A713" s="25" t="s">
        <v>11734</v>
      </c>
      <c r="B713" s="77" t="s">
        <v>13769</v>
      </c>
    </row>
    <row r="714" spans="1:2" ht="15" x14ac:dyDescent="0.2">
      <c r="A714" s="25" t="s">
        <v>11733</v>
      </c>
      <c r="B714" s="77" t="s">
        <v>13770</v>
      </c>
    </row>
    <row r="715" spans="1:2" ht="15" x14ac:dyDescent="0.2">
      <c r="A715" s="25" t="s">
        <v>11732</v>
      </c>
      <c r="B715" s="77" t="s">
        <v>13771</v>
      </c>
    </row>
    <row r="716" spans="1:2" ht="15" x14ac:dyDescent="0.2">
      <c r="A716" s="25" t="s">
        <v>11731</v>
      </c>
      <c r="B716" s="77" t="s">
        <v>13772</v>
      </c>
    </row>
    <row r="717" spans="1:2" ht="15" x14ac:dyDescent="0.2">
      <c r="A717" s="25" t="s">
        <v>11730</v>
      </c>
      <c r="B717" s="77" t="s">
        <v>13773</v>
      </c>
    </row>
    <row r="718" spans="1:2" ht="15" x14ac:dyDescent="0.2">
      <c r="A718" s="25" t="s">
        <v>11729</v>
      </c>
      <c r="B718" s="77" t="s">
        <v>13774</v>
      </c>
    </row>
    <row r="719" spans="1:2" ht="15" x14ac:dyDescent="0.2">
      <c r="A719" s="25" t="s">
        <v>11728</v>
      </c>
      <c r="B719" s="77" t="s">
        <v>13775</v>
      </c>
    </row>
    <row r="720" spans="1:2" ht="15" x14ac:dyDescent="0.2">
      <c r="A720" s="25" t="s">
        <v>11727</v>
      </c>
      <c r="B720" s="77" t="s">
        <v>13776</v>
      </c>
    </row>
    <row r="721" spans="1:2" ht="15" x14ac:dyDescent="0.2">
      <c r="A721" s="25" t="s">
        <v>11726</v>
      </c>
      <c r="B721" s="77" t="s">
        <v>13777</v>
      </c>
    </row>
    <row r="722" spans="1:2" ht="15" x14ac:dyDescent="0.2">
      <c r="A722" s="25" t="s">
        <v>11725</v>
      </c>
      <c r="B722" s="77" t="s">
        <v>13778</v>
      </c>
    </row>
    <row r="723" spans="1:2" ht="15" x14ac:dyDescent="0.2">
      <c r="A723" s="25" t="s">
        <v>11724</v>
      </c>
      <c r="B723" s="77" t="s">
        <v>13779</v>
      </c>
    </row>
    <row r="724" spans="1:2" ht="15" x14ac:dyDescent="0.2">
      <c r="A724" s="25" t="s">
        <v>11723</v>
      </c>
      <c r="B724" s="77" t="s">
        <v>13780</v>
      </c>
    </row>
    <row r="725" spans="1:2" ht="15" x14ac:dyDescent="0.2">
      <c r="A725" s="25" t="s">
        <v>11722</v>
      </c>
      <c r="B725" s="77" t="s">
        <v>13781</v>
      </c>
    </row>
    <row r="726" spans="1:2" ht="15" x14ac:dyDescent="0.2">
      <c r="A726" s="25" t="s">
        <v>11721</v>
      </c>
      <c r="B726" s="77" t="s">
        <v>13782</v>
      </c>
    </row>
    <row r="727" spans="1:2" ht="15" x14ac:dyDescent="0.2">
      <c r="A727" s="25" t="s">
        <v>11720</v>
      </c>
      <c r="B727" s="77" t="s">
        <v>13783</v>
      </c>
    </row>
    <row r="728" spans="1:2" ht="15" x14ac:dyDescent="0.2">
      <c r="A728" s="25" t="s">
        <v>11719</v>
      </c>
      <c r="B728" s="77" t="s">
        <v>13784</v>
      </c>
    </row>
    <row r="729" spans="1:2" ht="15" x14ac:dyDescent="0.2">
      <c r="A729" s="25" t="s">
        <v>11718</v>
      </c>
      <c r="B729" s="77" t="s">
        <v>13785</v>
      </c>
    </row>
    <row r="730" spans="1:2" ht="15" x14ac:dyDescent="0.2">
      <c r="A730" s="25" t="s">
        <v>11717</v>
      </c>
      <c r="B730" s="77" t="s">
        <v>13786</v>
      </c>
    </row>
    <row r="731" spans="1:2" ht="15" x14ac:dyDescent="0.2">
      <c r="A731" s="25" t="s">
        <v>11716</v>
      </c>
      <c r="B731" s="77" t="s">
        <v>13787</v>
      </c>
    </row>
    <row r="732" spans="1:2" ht="15" x14ac:dyDescent="0.2">
      <c r="A732" s="25" t="s">
        <v>11715</v>
      </c>
      <c r="B732" s="77" t="s">
        <v>13788</v>
      </c>
    </row>
    <row r="733" spans="1:2" ht="15" x14ac:dyDescent="0.2">
      <c r="A733" s="25" t="s">
        <v>11714</v>
      </c>
      <c r="B733" s="77" t="s">
        <v>13789</v>
      </c>
    </row>
    <row r="734" spans="1:2" ht="15" x14ac:dyDescent="0.2">
      <c r="A734" s="25" t="s">
        <v>11713</v>
      </c>
      <c r="B734" s="77" t="s">
        <v>13790</v>
      </c>
    </row>
    <row r="735" spans="1:2" ht="15" x14ac:dyDescent="0.2">
      <c r="A735" s="25" t="s">
        <v>11712</v>
      </c>
      <c r="B735" s="77" t="s">
        <v>13791</v>
      </c>
    </row>
    <row r="736" spans="1:2" ht="15" x14ac:dyDescent="0.2">
      <c r="A736" s="25" t="s">
        <v>11711</v>
      </c>
      <c r="B736" s="77" t="s">
        <v>13792</v>
      </c>
    </row>
    <row r="737" spans="1:2" ht="15" x14ac:dyDescent="0.2">
      <c r="A737" s="25" t="s">
        <v>11710</v>
      </c>
      <c r="B737" s="77" t="s">
        <v>13793</v>
      </c>
    </row>
    <row r="738" spans="1:2" ht="15" x14ac:dyDescent="0.2">
      <c r="A738" s="25" t="s">
        <v>11709</v>
      </c>
      <c r="B738" s="77" t="s">
        <v>13794</v>
      </c>
    </row>
    <row r="739" spans="1:2" ht="15" x14ac:dyDescent="0.2">
      <c r="A739" s="25" t="s">
        <v>11708</v>
      </c>
      <c r="B739" s="77" t="s">
        <v>13795</v>
      </c>
    </row>
    <row r="740" spans="1:2" ht="15" x14ac:dyDescent="0.2">
      <c r="A740" s="25" t="s">
        <v>11707</v>
      </c>
      <c r="B740" s="77" t="s">
        <v>13796</v>
      </c>
    </row>
    <row r="741" spans="1:2" ht="15" x14ac:dyDescent="0.2">
      <c r="A741" s="25" t="s">
        <v>11706</v>
      </c>
      <c r="B741" s="77" t="s">
        <v>13797</v>
      </c>
    </row>
    <row r="742" spans="1:2" ht="15" x14ac:dyDescent="0.2">
      <c r="A742" s="25" t="s">
        <v>11705</v>
      </c>
      <c r="B742" s="77" t="s">
        <v>13798</v>
      </c>
    </row>
    <row r="743" spans="1:2" ht="15" x14ac:dyDescent="0.2">
      <c r="A743" s="25" t="s">
        <v>11704</v>
      </c>
      <c r="B743" s="77" t="s">
        <v>13799</v>
      </c>
    </row>
    <row r="744" spans="1:2" ht="15" x14ac:dyDescent="0.2">
      <c r="A744" s="25" t="s">
        <v>11703</v>
      </c>
      <c r="B744" s="77" t="s">
        <v>13800</v>
      </c>
    </row>
    <row r="745" spans="1:2" ht="15" x14ac:dyDescent="0.2">
      <c r="A745" s="25" t="s">
        <v>11702</v>
      </c>
      <c r="B745" s="77" t="s">
        <v>13801</v>
      </c>
    </row>
    <row r="746" spans="1:2" ht="15" x14ac:dyDescent="0.2">
      <c r="A746" s="25" t="s">
        <v>11701</v>
      </c>
      <c r="B746" s="77" t="s">
        <v>13802</v>
      </c>
    </row>
    <row r="747" spans="1:2" ht="15" x14ac:dyDescent="0.2">
      <c r="A747" s="25" t="s">
        <v>11700</v>
      </c>
      <c r="B747" s="77" t="s">
        <v>13803</v>
      </c>
    </row>
    <row r="748" spans="1:2" ht="15" x14ac:dyDescent="0.2">
      <c r="A748" s="25" t="s">
        <v>11699</v>
      </c>
      <c r="B748" s="77" t="s">
        <v>13804</v>
      </c>
    </row>
    <row r="749" spans="1:2" ht="15" x14ac:dyDescent="0.2">
      <c r="A749" s="25" t="s">
        <v>11698</v>
      </c>
      <c r="B749" s="77" t="s">
        <v>13805</v>
      </c>
    </row>
    <row r="750" spans="1:2" ht="15" x14ac:dyDescent="0.2">
      <c r="A750" s="25" t="s">
        <v>11697</v>
      </c>
      <c r="B750" s="77" t="s">
        <v>13806</v>
      </c>
    </row>
    <row r="751" spans="1:2" ht="15" x14ac:dyDescent="0.2">
      <c r="A751" s="25" t="s">
        <v>11696</v>
      </c>
      <c r="B751" s="77" t="s">
        <v>13807</v>
      </c>
    </row>
    <row r="752" spans="1:2" ht="15" x14ac:dyDescent="0.2">
      <c r="A752" s="25" t="s">
        <v>11695</v>
      </c>
      <c r="B752" s="77" t="s">
        <v>13808</v>
      </c>
    </row>
    <row r="753" spans="1:2" ht="15" x14ac:dyDescent="0.2">
      <c r="A753" s="25" t="s">
        <v>11694</v>
      </c>
      <c r="B753" s="77" t="s">
        <v>13809</v>
      </c>
    </row>
    <row r="754" spans="1:2" ht="15" x14ac:dyDescent="0.2">
      <c r="A754" s="25" t="s">
        <v>11693</v>
      </c>
      <c r="B754" s="77" t="s">
        <v>13810</v>
      </c>
    </row>
    <row r="755" spans="1:2" ht="15" x14ac:dyDescent="0.2">
      <c r="A755" s="25" t="s">
        <v>11692</v>
      </c>
      <c r="B755" s="77" t="s">
        <v>13811</v>
      </c>
    </row>
    <row r="756" spans="1:2" ht="15" x14ac:dyDescent="0.2">
      <c r="A756" s="25" t="s">
        <v>11691</v>
      </c>
      <c r="B756" s="77" t="s">
        <v>13812</v>
      </c>
    </row>
    <row r="757" spans="1:2" ht="15" x14ac:dyDescent="0.2">
      <c r="A757" s="25" t="s">
        <v>11690</v>
      </c>
      <c r="B757" s="77" t="s">
        <v>13813</v>
      </c>
    </row>
    <row r="758" spans="1:2" ht="15" x14ac:dyDescent="0.2">
      <c r="A758" s="25" t="s">
        <v>11689</v>
      </c>
      <c r="B758" s="77" t="s">
        <v>13814</v>
      </c>
    </row>
    <row r="759" spans="1:2" ht="15" x14ac:dyDescent="0.2">
      <c r="A759" s="25" t="s">
        <v>11688</v>
      </c>
      <c r="B759" s="77" t="s">
        <v>13815</v>
      </c>
    </row>
    <row r="760" spans="1:2" ht="15" x14ac:dyDescent="0.2">
      <c r="A760" s="25" t="s">
        <v>11687</v>
      </c>
      <c r="B760" s="77" t="s">
        <v>13816</v>
      </c>
    </row>
    <row r="761" spans="1:2" ht="15" x14ac:dyDescent="0.2">
      <c r="A761" s="25" t="s">
        <v>11686</v>
      </c>
      <c r="B761" s="77" t="s">
        <v>13817</v>
      </c>
    </row>
    <row r="762" spans="1:2" ht="30" x14ac:dyDescent="0.2">
      <c r="A762" s="25" t="s">
        <v>11685</v>
      </c>
      <c r="B762" s="77" t="s">
        <v>13818</v>
      </c>
    </row>
    <row r="763" spans="1:2" ht="30" x14ac:dyDescent="0.2">
      <c r="A763" s="25" t="s">
        <v>11684</v>
      </c>
      <c r="B763" s="77" t="s">
        <v>13819</v>
      </c>
    </row>
    <row r="764" spans="1:2" ht="30" x14ac:dyDescent="0.2">
      <c r="A764" s="25" t="s">
        <v>11683</v>
      </c>
      <c r="B764" s="77" t="s">
        <v>13820</v>
      </c>
    </row>
    <row r="765" spans="1:2" ht="30" x14ac:dyDescent="0.2">
      <c r="A765" s="25" t="s">
        <v>11682</v>
      </c>
      <c r="B765" s="77" t="s">
        <v>13821</v>
      </c>
    </row>
    <row r="766" spans="1:2" ht="30" x14ac:dyDescent="0.2">
      <c r="A766" s="25" t="s">
        <v>11681</v>
      </c>
      <c r="B766" s="77" t="s">
        <v>13822</v>
      </c>
    </row>
    <row r="767" spans="1:2" ht="30" x14ac:dyDescent="0.2">
      <c r="A767" s="25" t="s">
        <v>11680</v>
      </c>
      <c r="B767" s="77" t="s">
        <v>13823</v>
      </c>
    </row>
    <row r="768" spans="1:2" ht="30" x14ac:dyDescent="0.2">
      <c r="A768" s="25" t="s">
        <v>11679</v>
      </c>
      <c r="B768" s="77" t="s">
        <v>13824</v>
      </c>
    </row>
    <row r="769" spans="1:2" ht="30" x14ac:dyDescent="0.2">
      <c r="A769" s="25" t="s">
        <v>11678</v>
      </c>
      <c r="B769" s="77" t="s">
        <v>13825</v>
      </c>
    </row>
    <row r="770" spans="1:2" ht="30" x14ac:dyDescent="0.2">
      <c r="A770" s="25" t="s">
        <v>11677</v>
      </c>
      <c r="B770" s="77" t="s">
        <v>13826</v>
      </c>
    </row>
    <row r="771" spans="1:2" ht="30" x14ac:dyDescent="0.2">
      <c r="A771" s="25" t="s">
        <v>11676</v>
      </c>
      <c r="B771" s="77" t="s">
        <v>13827</v>
      </c>
    </row>
    <row r="772" spans="1:2" ht="30" x14ac:dyDescent="0.2">
      <c r="A772" s="25" t="s">
        <v>11675</v>
      </c>
      <c r="B772" s="77" t="s">
        <v>13828</v>
      </c>
    </row>
    <row r="773" spans="1:2" ht="30" x14ac:dyDescent="0.2">
      <c r="A773" s="25" t="s">
        <v>11674</v>
      </c>
      <c r="B773" s="77" t="s">
        <v>13829</v>
      </c>
    </row>
    <row r="774" spans="1:2" ht="30" x14ac:dyDescent="0.2">
      <c r="A774" s="25" t="s">
        <v>11673</v>
      </c>
      <c r="B774" s="77" t="s">
        <v>13830</v>
      </c>
    </row>
    <row r="775" spans="1:2" ht="30" x14ac:dyDescent="0.2">
      <c r="A775" s="25" t="s">
        <v>11672</v>
      </c>
      <c r="B775" s="77" t="s">
        <v>13831</v>
      </c>
    </row>
    <row r="776" spans="1:2" ht="30" x14ac:dyDescent="0.2">
      <c r="A776" s="25" t="s">
        <v>11671</v>
      </c>
      <c r="B776" s="77" t="s">
        <v>13832</v>
      </c>
    </row>
    <row r="777" spans="1:2" ht="30" x14ac:dyDescent="0.2">
      <c r="A777" s="25" t="s">
        <v>11670</v>
      </c>
      <c r="B777" s="77" t="s">
        <v>13833</v>
      </c>
    </row>
    <row r="778" spans="1:2" ht="30" x14ac:dyDescent="0.2">
      <c r="A778" s="25" t="s">
        <v>11669</v>
      </c>
      <c r="B778" s="77" t="s">
        <v>13834</v>
      </c>
    </row>
    <row r="779" spans="1:2" ht="30" x14ac:dyDescent="0.2">
      <c r="A779" s="25" t="s">
        <v>11668</v>
      </c>
      <c r="B779" s="77" t="s">
        <v>13835</v>
      </c>
    </row>
    <row r="780" spans="1:2" ht="15" x14ac:dyDescent="0.2">
      <c r="A780" s="25" t="s">
        <v>11667</v>
      </c>
      <c r="B780" s="77" t="s">
        <v>13836</v>
      </c>
    </row>
    <row r="781" spans="1:2" ht="15" x14ac:dyDescent="0.2">
      <c r="A781" s="25" t="s">
        <v>11666</v>
      </c>
      <c r="B781" s="77" t="s">
        <v>13837</v>
      </c>
    </row>
    <row r="782" spans="1:2" ht="15" x14ac:dyDescent="0.2">
      <c r="A782" s="25" t="s">
        <v>11665</v>
      </c>
      <c r="B782" s="77" t="s">
        <v>13838</v>
      </c>
    </row>
    <row r="783" spans="1:2" ht="15" x14ac:dyDescent="0.2">
      <c r="A783" s="25" t="s">
        <v>11664</v>
      </c>
      <c r="B783" s="77" t="s">
        <v>13839</v>
      </c>
    </row>
    <row r="784" spans="1:2" ht="30" x14ac:dyDescent="0.2">
      <c r="A784" s="25" t="s">
        <v>11663</v>
      </c>
      <c r="B784" s="77" t="s">
        <v>13840</v>
      </c>
    </row>
    <row r="785" spans="1:2" ht="15" x14ac:dyDescent="0.2">
      <c r="A785" s="25" t="s">
        <v>11662</v>
      </c>
      <c r="B785" s="77" t="s">
        <v>13841</v>
      </c>
    </row>
    <row r="786" spans="1:2" ht="15" x14ac:dyDescent="0.2">
      <c r="A786" s="25" t="s">
        <v>11661</v>
      </c>
      <c r="B786" s="77" t="s">
        <v>13842</v>
      </c>
    </row>
    <row r="787" spans="1:2" ht="15" x14ac:dyDescent="0.2">
      <c r="A787" s="25" t="s">
        <v>11660</v>
      </c>
      <c r="B787" s="77" t="s">
        <v>13843</v>
      </c>
    </row>
    <row r="788" spans="1:2" ht="30" x14ac:dyDescent="0.2">
      <c r="A788" s="25" t="s">
        <v>11659</v>
      </c>
      <c r="B788" s="77" t="s">
        <v>13844</v>
      </c>
    </row>
    <row r="789" spans="1:2" ht="30" x14ac:dyDescent="0.2">
      <c r="A789" s="74" t="s">
        <v>12858</v>
      </c>
      <c r="B789" s="78" t="s">
        <v>13845</v>
      </c>
    </row>
    <row r="790" spans="1:2" ht="30" x14ac:dyDescent="0.2">
      <c r="A790" s="74" t="s">
        <v>12859</v>
      </c>
      <c r="B790" s="78" t="s">
        <v>13846</v>
      </c>
    </row>
    <row r="791" spans="1:2" ht="15" x14ac:dyDescent="0.2">
      <c r="A791" s="25" t="s">
        <v>11658</v>
      </c>
      <c r="B791" s="77" t="s">
        <v>13847</v>
      </c>
    </row>
    <row r="792" spans="1:2" ht="15" x14ac:dyDescent="0.2">
      <c r="A792" s="25" t="s">
        <v>11657</v>
      </c>
      <c r="B792" s="77" t="s">
        <v>13848</v>
      </c>
    </row>
    <row r="793" spans="1:2" ht="15" x14ac:dyDescent="0.2">
      <c r="A793" s="25" t="s">
        <v>11656</v>
      </c>
      <c r="B793" s="77" t="s">
        <v>13849</v>
      </c>
    </row>
    <row r="794" spans="1:2" ht="15" x14ac:dyDescent="0.2">
      <c r="A794" s="25" t="s">
        <v>11655</v>
      </c>
      <c r="B794" s="77" t="s">
        <v>13850</v>
      </c>
    </row>
    <row r="795" spans="1:2" ht="15" x14ac:dyDescent="0.2">
      <c r="A795" s="25" t="s">
        <v>11654</v>
      </c>
      <c r="B795" s="77" t="s">
        <v>13851</v>
      </c>
    </row>
    <row r="796" spans="1:2" ht="15" x14ac:dyDescent="0.2">
      <c r="A796" s="25" t="s">
        <v>11653</v>
      </c>
      <c r="B796" s="77" t="s">
        <v>13852</v>
      </c>
    </row>
    <row r="797" spans="1:2" ht="15" x14ac:dyDescent="0.2">
      <c r="A797" s="25" t="s">
        <v>11652</v>
      </c>
      <c r="B797" s="77" t="s">
        <v>13853</v>
      </c>
    </row>
    <row r="798" spans="1:2" ht="15" x14ac:dyDescent="0.2">
      <c r="A798" s="25" t="s">
        <v>11651</v>
      </c>
      <c r="B798" s="77" t="s">
        <v>13854</v>
      </c>
    </row>
    <row r="799" spans="1:2" ht="15" x14ac:dyDescent="0.2">
      <c r="A799" s="25" t="s">
        <v>11650</v>
      </c>
      <c r="B799" s="77" t="s">
        <v>13855</v>
      </c>
    </row>
    <row r="800" spans="1:2" ht="15" x14ac:dyDescent="0.2">
      <c r="A800" s="25" t="s">
        <v>11649</v>
      </c>
      <c r="B800" s="77" t="s">
        <v>13856</v>
      </c>
    </row>
    <row r="801" spans="1:2" ht="15" x14ac:dyDescent="0.2">
      <c r="A801" s="25" t="s">
        <v>11648</v>
      </c>
      <c r="B801" s="77" t="s">
        <v>13857</v>
      </c>
    </row>
    <row r="802" spans="1:2" ht="15" x14ac:dyDescent="0.2">
      <c r="A802" s="25" t="s">
        <v>11647</v>
      </c>
      <c r="B802" s="77" t="s">
        <v>13858</v>
      </c>
    </row>
    <row r="803" spans="1:2" ht="15" x14ac:dyDescent="0.2">
      <c r="A803" s="25" t="s">
        <v>11646</v>
      </c>
      <c r="B803" s="77" t="s">
        <v>13859</v>
      </c>
    </row>
    <row r="804" spans="1:2" ht="15" x14ac:dyDescent="0.2">
      <c r="A804" s="25" t="s">
        <v>11645</v>
      </c>
      <c r="B804" s="77" t="s">
        <v>13860</v>
      </c>
    </row>
    <row r="805" spans="1:2" ht="30" x14ac:dyDescent="0.2">
      <c r="A805" s="25" t="s">
        <v>11644</v>
      </c>
      <c r="B805" s="77" t="s">
        <v>13861</v>
      </c>
    </row>
    <row r="806" spans="1:2" ht="15" x14ac:dyDescent="0.2">
      <c r="A806" s="25" t="s">
        <v>11643</v>
      </c>
      <c r="B806" s="77" t="s">
        <v>13862</v>
      </c>
    </row>
    <row r="807" spans="1:2" ht="15" x14ac:dyDescent="0.2">
      <c r="A807" s="25" t="s">
        <v>11642</v>
      </c>
      <c r="B807" s="77" t="s">
        <v>13863</v>
      </c>
    </row>
    <row r="808" spans="1:2" ht="15" x14ac:dyDescent="0.2">
      <c r="A808" s="25" t="s">
        <v>11641</v>
      </c>
      <c r="B808" s="77" t="s">
        <v>13864</v>
      </c>
    </row>
    <row r="809" spans="1:2" ht="15" x14ac:dyDescent="0.2">
      <c r="A809" s="25" t="s">
        <v>11640</v>
      </c>
      <c r="B809" s="77" t="s">
        <v>13865</v>
      </c>
    </row>
    <row r="810" spans="1:2" ht="15" x14ac:dyDescent="0.2">
      <c r="A810" s="25" t="s">
        <v>11639</v>
      </c>
      <c r="B810" s="77" t="s">
        <v>13866</v>
      </c>
    </row>
    <row r="811" spans="1:2" ht="15" x14ac:dyDescent="0.2">
      <c r="A811" s="25" t="s">
        <v>11638</v>
      </c>
      <c r="B811" s="77" t="s">
        <v>13867</v>
      </c>
    </row>
    <row r="812" spans="1:2" ht="15" x14ac:dyDescent="0.2">
      <c r="A812" s="25" t="s">
        <v>11637</v>
      </c>
      <c r="B812" s="77" t="s">
        <v>13868</v>
      </c>
    </row>
    <row r="813" spans="1:2" ht="15" x14ac:dyDescent="0.2">
      <c r="A813" s="25" t="s">
        <v>11636</v>
      </c>
      <c r="B813" s="77" t="s">
        <v>13869</v>
      </c>
    </row>
    <row r="814" spans="1:2" ht="15" x14ac:dyDescent="0.2">
      <c r="A814" s="25" t="s">
        <v>11635</v>
      </c>
      <c r="B814" s="77" t="s">
        <v>13870</v>
      </c>
    </row>
    <row r="815" spans="1:2" ht="15" x14ac:dyDescent="0.2">
      <c r="A815" s="25" t="s">
        <v>11634</v>
      </c>
      <c r="B815" s="77" t="s">
        <v>13871</v>
      </c>
    </row>
    <row r="816" spans="1:2" ht="15" x14ac:dyDescent="0.2">
      <c r="A816" s="25" t="s">
        <v>11633</v>
      </c>
      <c r="B816" s="77" t="s">
        <v>13872</v>
      </c>
    </row>
    <row r="817" spans="1:2" ht="15" x14ac:dyDescent="0.2">
      <c r="A817" s="25" t="s">
        <v>11632</v>
      </c>
      <c r="B817" s="77" t="s">
        <v>13873</v>
      </c>
    </row>
    <row r="818" spans="1:2" ht="15" x14ac:dyDescent="0.2">
      <c r="A818" s="25" t="s">
        <v>11631</v>
      </c>
      <c r="B818" s="77" t="s">
        <v>13874</v>
      </c>
    </row>
    <row r="819" spans="1:2" ht="15" x14ac:dyDescent="0.2">
      <c r="A819" s="25" t="s">
        <v>11630</v>
      </c>
      <c r="B819" s="77" t="s">
        <v>13875</v>
      </c>
    </row>
    <row r="820" spans="1:2" ht="15" x14ac:dyDescent="0.2">
      <c r="A820" s="25" t="s">
        <v>11629</v>
      </c>
      <c r="B820" s="77" t="s">
        <v>13876</v>
      </c>
    </row>
    <row r="821" spans="1:2" ht="15" x14ac:dyDescent="0.2">
      <c r="A821" s="25" t="s">
        <v>11628</v>
      </c>
      <c r="B821" s="77" t="s">
        <v>13877</v>
      </c>
    </row>
    <row r="822" spans="1:2" ht="15" x14ac:dyDescent="0.2">
      <c r="A822" s="25" t="s">
        <v>11627</v>
      </c>
      <c r="B822" s="77" t="s">
        <v>13878</v>
      </c>
    </row>
    <row r="823" spans="1:2" ht="15" x14ac:dyDescent="0.2">
      <c r="A823" s="25" t="s">
        <v>11626</v>
      </c>
      <c r="B823" s="77" t="s">
        <v>13879</v>
      </c>
    </row>
    <row r="824" spans="1:2" ht="15" x14ac:dyDescent="0.2">
      <c r="A824" s="25" t="s">
        <v>11625</v>
      </c>
      <c r="B824" s="77" t="s">
        <v>13880</v>
      </c>
    </row>
    <row r="825" spans="1:2" ht="15" x14ac:dyDescent="0.2">
      <c r="A825" s="25" t="s">
        <v>11624</v>
      </c>
      <c r="B825" s="77" t="s">
        <v>13881</v>
      </c>
    </row>
    <row r="826" spans="1:2" ht="15" x14ac:dyDescent="0.2">
      <c r="A826" s="25" t="s">
        <v>11623</v>
      </c>
      <c r="B826" s="77" t="s">
        <v>13882</v>
      </c>
    </row>
    <row r="827" spans="1:2" ht="15" x14ac:dyDescent="0.2">
      <c r="A827" s="25" t="s">
        <v>11622</v>
      </c>
      <c r="B827" s="77" t="s">
        <v>13883</v>
      </c>
    </row>
    <row r="828" spans="1:2" ht="15" x14ac:dyDescent="0.2">
      <c r="A828" s="25" t="s">
        <v>11621</v>
      </c>
      <c r="B828" s="77" t="s">
        <v>13884</v>
      </c>
    </row>
    <row r="829" spans="1:2" ht="15" x14ac:dyDescent="0.2">
      <c r="A829" s="25" t="s">
        <v>11620</v>
      </c>
      <c r="B829" s="77" t="s">
        <v>13885</v>
      </c>
    </row>
    <row r="830" spans="1:2" ht="15" x14ac:dyDescent="0.2">
      <c r="A830" s="25" t="s">
        <v>11619</v>
      </c>
      <c r="B830" s="77" t="s">
        <v>13886</v>
      </c>
    </row>
    <row r="831" spans="1:2" ht="15" x14ac:dyDescent="0.2">
      <c r="A831" s="25" t="s">
        <v>11618</v>
      </c>
      <c r="B831" s="77" t="s">
        <v>13887</v>
      </c>
    </row>
    <row r="832" spans="1:2" ht="15" x14ac:dyDescent="0.2">
      <c r="A832" s="25" t="s">
        <v>11617</v>
      </c>
      <c r="B832" s="77" t="s">
        <v>13888</v>
      </c>
    </row>
    <row r="833" spans="1:2" ht="15" x14ac:dyDescent="0.2">
      <c r="A833" s="25" t="s">
        <v>11616</v>
      </c>
      <c r="B833" s="77" t="s">
        <v>13889</v>
      </c>
    </row>
    <row r="834" spans="1:2" ht="15" x14ac:dyDescent="0.2">
      <c r="A834" s="25" t="s">
        <v>11615</v>
      </c>
      <c r="B834" s="77" t="s">
        <v>13890</v>
      </c>
    </row>
    <row r="835" spans="1:2" ht="15" x14ac:dyDescent="0.2">
      <c r="A835" s="25" t="s">
        <v>11614</v>
      </c>
      <c r="B835" s="77" t="s">
        <v>13891</v>
      </c>
    </row>
    <row r="836" spans="1:2" ht="15" x14ac:dyDescent="0.2">
      <c r="A836" s="25" t="s">
        <v>11613</v>
      </c>
      <c r="B836" s="77" t="s">
        <v>13892</v>
      </c>
    </row>
    <row r="837" spans="1:2" ht="15" x14ac:dyDescent="0.2">
      <c r="A837" s="25" t="s">
        <v>11612</v>
      </c>
      <c r="B837" s="77" t="s">
        <v>13893</v>
      </c>
    </row>
    <row r="838" spans="1:2" ht="15" x14ac:dyDescent="0.2">
      <c r="A838" s="25" t="s">
        <v>11611</v>
      </c>
      <c r="B838" s="77" t="s">
        <v>13894</v>
      </c>
    </row>
    <row r="839" spans="1:2" ht="15" x14ac:dyDescent="0.2">
      <c r="A839" s="25" t="s">
        <v>11610</v>
      </c>
      <c r="B839" s="77" t="s">
        <v>13895</v>
      </c>
    </row>
    <row r="840" spans="1:2" ht="15" x14ac:dyDescent="0.2">
      <c r="A840" s="25" t="s">
        <v>11609</v>
      </c>
      <c r="B840" s="77" t="s">
        <v>13896</v>
      </c>
    </row>
    <row r="841" spans="1:2" ht="15" x14ac:dyDescent="0.2">
      <c r="A841" s="25" t="s">
        <v>11608</v>
      </c>
      <c r="B841" s="77" t="s">
        <v>13897</v>
      </c>
    </row>
    <row r="842" spans="1:2" ht="15" x14ac:dyDescent="0.2">
      <c r="A842" s="25" t="s">
        <v>11607</v>
      </c>
      <c r="B842" s="77" t="s">
        <v>13898</v>
      </c>
    </row>
    <row r="843" spans="1:2" ht="15" x14ac:dyDescent="0.2">
      <c r="A843" s="25" t="s">
        <v>11606</v>
      </c>
      <c r="B843" s="77" t="s">
        <v>13899</v>
      </c>
    </row>
    <row r="844" spans="1:2" ht="15" x14ac:dyDescent="0.2">
      <c r="A844" s="25" t="s">
        <v>11605</v>
      </c>
      <c r="B844" s="77" t="s">
        <v>13900</v>
      </c>
    </row>
    <row r="845" spans="1:2" ht="15" x14ac:dyDescent="0.2">
      <c r="A845" s="25" t="s">
        <v>11604</v>
      </c>
      <c r="B845" s="77" t="s">
        <v>13901</v>
      </c>
    </row>
    <row r="846" spans="1:2" ht="15" x14ac:dyDescent="0.2">
      <c r="A846" s="25" t="s">
        <v>11603</v>
      </c>
      <c r="B846" s="77" t="s">
        <v>13902</v>
      </c>
    </row>
    <row r="847" spans="1:2" ht="15" x14ac:dyDescent="0.2">
      <c r="A847" s="25" t="s">
        <v>11602</v>
      </c>
      <c r="B847" s="77" t="s">
        <v>13903</v>
      </c>
    </row>
    <row r="848" spans="1:2" ht="15" x14ac:dyDescent="0.2">
      <c r="A848" s="25" t="s">
        <v>11601</v>
      </c>
      <c r="B848" s="77" t="s">
        <v>13904</v>
      </c>
    </row>
    <row r="849" spans="1:2" ht="15" x14ac:dyDescent="0.2">
      <c r="A849" s="25" t="s">
        <v>11600</v>
      </c>
      <c r="B849" s="77" t="s">
        <v>13905</v>
      </c>
    </row>
    <row r="850" spans="1:2" ht="15" x14ac:dyDescent="0.2">
      <c r="A850" s="25" t="s">
        <v>11599</v>
      </c>
      <c r="B850" s="77" t="s">
        <v>13906</v>
      </c>
    </row>
    <row r="851" spans="1:2" ht="15" x14ac:dyDescent="0.2">
      <c r="A851" s="25" t="s">
        <v>11598</v>
      </c>
      <c r="B851" s="77" t="s">
        <v>13907</v>
      </c>
    </row>
    <row r="852" spans="1:2" ht="15" x14ac:dyDescent="0.2">
      <c r="A852" s="25" t="s">
        <v>11597</v>
      </c>
      <c r="B852" s="77" t="s">
        <v>13908</v>
      </c>
    </row>
    <row r="853" spans="1:2" ht="15" x14ac:dyDescent="0.2">
      <c r="A853" s="25" t="s">
        <v>11596</v>
      </c>
      <c r="B853" s="77" t="s">
        <v>13909</v>
      </c>
    </row>
    <row r="854" spans="1:2" ht="15" x14ac:dyDescent="0.2">
      <c r="A854" s="25" t="s">
        <v>11595</v>
      </c>
      <c r="B854" s="77" t="s">
        <v>13910</v>
      </c>
    </row>
    <row r="855" spans="1:2" ht="15" x14ac:dyDescent="0.2">
      <c r="A855" s="25" t="s">
        <v>11594</v>
      </c>
      <c r="B855" s="77" t="s">
        <v>13911</v>
      </c>
    </row>
    <row r="856" spans="1:2" ht="15" x14ac:dyDescent="0.2">
      <c r="A856" s="25" t="s">
        <v>11593</v>
      </c>
      <c r="B856" s="77" t="s">
        <v>13912</v>
      </c>
    </row>
    <row r="857" spans="1:2" ht="15" x14ac:dyDescent="0.2">
      <c r="A857" s="25" t="s">
        <v>11592</v>
      </c>
      <c r="B857" s="77" t="s">
        <v>13913</v>
      </c>
    </row>
    <row r="858" spans="1:2" ht="15" x14ac:dyDescent="0.2">
      <c r="A858" s="25" t="s">
        <v>11591</v>
      </c>
      <c r="B858" s="77" t="s">
        <v>13914</v>
      </c>
    </row>
    <row r="859" spans="1:2" ht="15" x14ac:dyDescent="0.2">
      <c r="A859" s="25" t="s">
        <v>11590</v>
      </c>
      <c r="B859" s="77" t="s">
        <v>13915</v>
      </c>
    </row>
    <row r="860" spans="1:2" ht="15" x14ac:dyDescent="0.2">
      <c r="A860" s="25" t="s">
        <v>11589</v>
      </c>
      <c r="B860" s="77" t="s">
        <v>13916</v>
      </c>
    </row>
    <row r="861" spans="1:2" ht="15" x14ac:dyDescent="0.2">
      <c r="A861" s="25" t="s">
        <v>11588</v>
      </c>
      <c r="B861" s="77" t="s">
        <v>13917</v>
      </c>
    </row>
    <row r="862" spans="1:2" ht="15" x14ac:dyDescent="0.2">
      <c r="A862" s="25" t="s">
        <v>11587</v>
      </c>
      <c r="B862" s="77" t="s">
        <v>13918</v>
      </c>
    </row>
    <row r="863" spans="1:2" ht="15" x14ac:dyDescent="0.2">
      <c r="A863" s="25" t="s">
        <v>11586</v>
      </c>
      <c r="B863" s="77" t="s">
        <v>13919</v>
      </c>
    </row>
    <row r="864" spans="1:2" ht="15" x14ac:dyDescent="0.2">
      <c r="A864" s="25" t="s">
        <v>11585</v>
      </c>
      <c r="B864" s="77" t="s">
        <v>13920</v>
      </c>
    </row>
    <row r="865" spans="1:2" ht="15" x14ac:dyDescent="0.2">
      <c r="A865" s="25" t="s">
        <v>11584</v>
      </c>
      <c r="B865" s="77" t="s">
        <v>13921</v>
      </c>
    </row>
    <row r="866" spans="1:2" ht="15" x14ac:dyDescent="0.2">
      <c r="A866" s="25" t="s">
        <v>11583</v>
      </c>
      <c r="B866" s="77" t="s">
        <v>13922</v>
      </c>
    </row>
    <row r="867" spans="1:2" ht="15" x14ac:dyDescent="0.2">
      <c r="A867" s="25" t="s">
        <v>11582</v>
      </c>
      <c r="B867" s="77" t="s">
        <v>13923</v>
      </c>
    </row>
    <row r="868" spans="1:2" ht="15" x14ac:dyDescent="0.2">
      <c r="A868" s="25" t="s">
        <v>11581</v>
      </c>
      <c r="B868" s="77" t="s">
        <v>13924</v>
      </c>
    </row>
    <row r="869" spans="1:2" ht="15" x14ac:dyDescent="0.2">
      <c r="A869" s="25" t="s">
        <v>11580</v>
      </c>
      <c r="B869" s="77" t="s">
        <v>13925</v>
      </c>
    </row>
    <row r="870" spans="1:2" ht="15" x14ac:dyDescent="0.2">
      <c r="A870" s="25" t="s">
        <v>11579</v>
      </c>
      <c r="B870" s="77" t="s">
        <v>13926</v>
      </c>
    </row>
    <row r="871" spans="1:2" ht="15" x14ac:dyDescent="0.2">
      <c r="A871" s="25" t="s">
        <v>11578</v>
      </c>
      <c r="B871" s="77" t="s">
        <v>13927</v>
      </c>
    </row>
    <row r="872" spans="1:2" ht="15" x14ac:dyDescent="0.2">
      <c r="A872" s="25" t="s">
        <v>11577</v>
      </c>
      <c r="B872" s="77" t="s">
        <v>13928</v>
      </c>
    </row>
    <row r="873" spans="1:2" ht="15" x14ac:dyDescent="0.2">
      <c r="A873" s="25" t="s">
        <v>11576</v>
      </c>
      <c r="B873" s="77" t="s">
        <v>13929</v>
      </c>
    </row>
    <row r="874" spans="1:2" ht="15" x14ac:dyDescent="0.2">
      <c r="A874" s="25" t="s">
        <v>11575</v>
      </c>
      <c r="B874" s="77" t="s">
        <v>13930</v>
      </c>
    </row>
    <row r="875" spans="1:2" ht="15" x14ac:dyDescent="0.2">
      <c r="A875" s="25" t="s">
        <v>11574</v>
      </c>
      <c r="B875" s="77" t="s">
        <v>13931</v>
      </c>
    </row>
    <row r="876" spans="1:2" ht="15" x14ac:dyDescent="0.2">
      <c r="A876" s="25" t="s">
        <v>11573</v>
      </c>
      <c r="B876" s="77" t="s">
        <v>13932</v>
      </c>
    </row>
    <row r="877" spans="1:2" ht="15" x14ac:dyDescent="0.2">
      <c r="A877" s="25" t="s">
        <v>11572</v>
      </c>
      <c r="B877" s="77" t="s">
        <v>13933</v>
      </c>
    </row>
    <row r="878" spans="1:2" ht="15" x14ac:dyDescent="0.2">
      <c r="A878" s="25" t="s">
        <v>11571</v>
      </c>
      <c r="B878" s="77" t="s">
        <v>13934</v>
      </c>
    </row>
    <row r="879" spans="1:2" ht="15" x14ac:dyDescent="0.2">
      <c r="A879" s="25" t="s">
        <v>11570</v>
      </c>
      <c r="B879" s="77" t="s">
        <v>13935</v>
      </c>
    </row>
    <row r="880" spans="1:2" ht="15" x14ac:dyDescent="0.2">
      <c r="A880" s="25" t="s">
        <v>11569</v>
      </c>
      <c r="B880" s="77" t="s">
        <v>13936</v>
      </c>
    </row>
    <row r="881" spans="1:2" ht="15" x14ac:dyDescent="0.2">
      <c r="A881" s="25" t="s">
        <v>11568</v>
      </c>
      <c r="B881" s="77" t="s">
        <v>13937</v>
      </c>
    </row>
    <row r="882" spans="1:2" ht="15" x14ac:dyDescent="0.2">
      <c r="A882" s="25" t="s">
        <v>11567</v>
      </c>
      <c r="B882" s="77" t="s">
        <v>13938</v>
      </c>
    </row>
    <row r="883" spans="1:2" ht="15" x14ac:dyDescent="0.2">
      <c r="A883" s="25" t="s">
        <v>11566</v>
      </c>
      <c r="B883" s="77" t="s">
        <v>13939</v>
      </c>
    </row>
    <row r="884" spans="1:2" ht="15" x14ac:dyDescent="0.2">
      <c r="A884" s="25" t="s">
        <v>11565</v>
      </c>
      <c r="B884" s="77" t="s">
        <v>13940</v>
      </c>
    </row>
    <row r="885" spans="1:2" ht="15" x14ac:dyDescent="0.2">
      <c r="A885" s="25" t="s">
        <v>11564</v>
      </c>
      <c r="B885" s="77" t="s">
        <v>13941</v>
      </c>
    </row>
    <row r="886" spans="1:2" ht="15" x14ac:dyDescent="0.2">
      <c r="A886" s="25" t="s">
        <v>11563</v>
      </c>
      <c r="B886" s="77" t="s">
        <v>13942</v>
      </c>
    </row>
    <row r="887" spans="1:2" ht="15" x14ac:dyDescent="0.2">
      <c r="A887" s="25" t="s">
        <v>11562</v>
      </c>
      <c r="B887" s="77" t="s">
        <v>13943</v>
      </c>
    </row>
    <row r="888" spans="1:2" ht="15" x14ac:dyDescent="0.2">
      <c r="A888" s="25" t="s">
        <v>11561</v>
      </c>
      <c r="B888" s="77" t="s">
        <v>13944</v>
      </c>
    </row>
    <row r="889" spans="1:2" ht="15" x14ac:dyDescent="0.2">
      <c r="A889" s="25" t="s">
        <v>11560</v>
      </c>
      <c r="B889" s="77" t="s">
        <v>13945</v>
      </c>
    </row>
    <row r="890" spans="1:2" ht="15" x14ac:dyDescent="0.2">
      <c r="A890" s="25" t="s">
        <v>11559</v>
      </c>
      <c r="B890" s="77" t="s">
        <v>13946</v>
      </c>
    </row>
    <row r="891" spans="1:2" ht="15" x14ac:dyDescent="0.2">
      <c r="A891" s="25" t="s">
        <v>11558</v>
      </c>
      <c r="B891" s="77" t="s">
        <v>13947</v>
      </c>
    </row>
    <row r="892" spans="1:2" ht="15" x14ac:dyDescent="0.2">
      <c r="A892" s="25" t="s">
        <v>11557</v>
      </c>
      <c r="B892" s="77" t="s">
        <v>13948</v>
      </c>
    </row>
    <row r="893" spans="1:2" ht="15" x14ac:dyDescent="0.2">
      <c r="A893" s="25" t="s">
        <v>11556</v>
      </c>
      <c r="B893" s="77" t="s">
        <v>13949</v>
      </c>
    </row>
    <row r="894" spans="1:2" ht="15" x14ac:dyDescent="0.2">
      <c r="A894" s="25" t="s">
        <v>11555</v>
      </c>
      <c r="B894" s="77" t="s">
        <v>13950</v>
      </c>
    </row>
    <row r="895" spans="1:2" ht="15" x14ac:dyDescent="0.2">
      <c r="A895" s="25" t="s">
        <v>11554</v>
      </c>
      <c r="B895" s="77" t="s">
        <v>13951</v>
      </c>
    </row>
    <row r="896" spans="1:2" ht="15" x14ac:dyDescent="0.2">
      <c r="A896" s="25" t="s">
        <v>11553</v>
      </c>
      <c r="B896" s="77" t="s">
        <v>13952</v>
      </c>
    </row>
    <row r="897" spans="1:2" ht="15" x14ac:dyDescent="0.2">
      <c r="A897" s="25" t="s">
        <v>11552</v>
      </c>
      <c r="B897" s="77" t="s">
        <v>13953</v>
      </c>
    </row>
    <row r="898" spans="1:2" ht="15" x14ac:dyDescent="0.2">
      <c r="A898" s="25" t="s">
        <v>11551</v>
      </c>
      <c r="B898" s="77" t="s">
        <v>13954</v>
      </c>
    </row>
    <row r="899" spans="1:2" ht="15" x14ac:dyDescent="0.2">
      <c r="A899" s="25" t="s">
        <v>11550</v>
      </c>
      <c r="B899" s="77" t="s">
        <v>13955</v>
      </c>
    </row>
    <row r="900" spans="1:2" ht="15" x14ac:dyDescent="0.2">
      <c r="A900" s="25" t="s">
        <v>11549</v>
      </c>
      <c r="B900" s="77" t="s">
        <v>13956</v>
      </c>
    </row>
    <row r="901" spans="1:2" ht="15" x14ac:dyDescent="0.2">
      <c r="A901" s="25" t="s">
        <v>11548</v>
      </c>
      <c r="B901" s="77" t="s">
        <v>13957</v>
      </c>
    </row>
    <row r="902" spans="1:2" ht="15" x14ac:dyDescent="0.2">
      <c r="A902" s="25" t="s">
        <v>11547</v>
      </c>
      <c r="B902" s="77" t="s">
        <v>13958</v>
      </c>
    </row>
    <row r="903" spans="1:2" ht="15" x14ac:dyDescent="0.2">
      <c r="A903" s="25" t="s">
        <v>11546</v>
      </c>
      <c r="B903" s="77" t="s">
        <v>13959</v>
      </c>
    </row>
    <row r="904" spans="1:2" ht="15" x14ac:dyDescent="0.2">
      <c r="A904" s="25" t="s">
        <v>11545</v>
      </c>
      <c r="B904" s="77" t="s">
        <v>13960</v>
      </c>
    </row>
    <row r="905" spans="1:2" ht="15" x14ac:dyDescent="0.2">
      <c r="A905" s="25" t="s">
        <v>11544</v>
      </c>
      <c r="B905" s="77" t="s">
        <v>13961</v>
      </c>
    </row>
    <row r="906" spans="1:2" ht="15" x14ac:dyDescent="0.2">
      <c r="A906" s="25" t="s">
        <v>11543</v>
      </c>
      <c r="B906" s="77" t="s">
        <v>13962</v>
      </c>
    </row>
    <row r="907" spans="1:2" ht="15" x14ac:dyDescent="0.2">
      <c r="A907" s="25" t="s">
        <v>11542</v>
      </c>
      <c r="B907" s="77" t="s">
        <v>13963</v>
      </c>
    </row>
    <row r="908" spans="1:2" ht="15" x14ac:dyDescent="0.2">
      <c r="A908" s="25" t="s">
        <v>11541</v>
      </c>
      <c r="B908" s="77" t="s">
        <v>13964</v>
      </c>
    </row>
    <row r="909" spans="1:2" ht="15" x14ac:dyDescent="0.2">
      <c r="A909" s="25" t="s">
        <v>11540</v>
      </c>
      <c r="B909" s="77" t="s">
        <v>13965</v>
      </c>
    </row>
    <row r="910" spans="1:2" ht="15" x14ac:dyDescent="0.2">
      <c r="A910" s="25" t="s">
        <v>11539</v>
      </c>
      <c r="B910" s="77" t="s">
        <v>13966</v>
      </c>
    </row>
    <row r="911" spans="1:2" ht="15" x14ac:dyDescent="0.2">
      <c r="A911" s="25" t="s">
        <v>11538</v>
      </c>
      <c r="B911" s="77" t="s">
        <v>13967</v>
      </c>
    </row>
    <row r="912" spans="1:2" ht="15" x14ac:dyDescent="0.2">
      <c r="A912" s="25" t="s">
        <v>11537</v>
      </c>
      <c r="B912" s="77" t="s">
        <v>13968</v>
      </c>
    </row>
    <row r="913" spans="1:2" ht="15" x14ac:dyDescent="0.2">
      <c r="A913" s="25" t="s">
        <v>11536</v>
      </c>
      <c r="B913" s="77" t="s">
        <v>13969</v>
      </c>
    </row>
    <row r="914" spans="1:2" ht="15" x14ac:dyDescent="0.2">
      <c r="A914" s="25" t="s">
        <v>11535</v>
      </c>
      <c r="B914" s="77" t="s">
        <v>13970</v>
      </c>
    </row>
    <row r="915" spans="1:2" ht="15" x14ac:dyDescent="0.2">
      <c r="A915" s="25" t="s">
        <v>11534</v>
      </c>
      <c r="B915" s="77" t="s">
        <v>13971</v>
      </c>
    </row>
    <row r="916" spans="1:2" ht="15" x14ac:dyDescent="0.2">
      <c r="A916" s="25" t="s">
        <v>11533</v>
      </c>
      <c r="B916" s="77" t="s">
        <v>13972</v>
      </c>
    </row>
    <row r="917" spans="1:2" ht="15" x14ac:dyDescent="0.2">
      <c r="A917" s="25" t="s">
        <v>11532</v>
      </c>
      <c r="B917" s="77" t="s">
        <v>13973</v>
      </c>
    </row>
    <row r="918" spans="1:2" ht="15" x14ac:dyDescent="0.2">
      <c r="A918" s="25" t="s">
        <v>11531</v>
      </c>
      <c r="B918" s="77" t="s">
        <v>13974</v>
      </c>
    </row>
    <row r="919" spans="1:2" ht="15" x14ac:dyDescent="0.2">
      <c r="A919" s="25" t="s">
        <v>11530</v>
      </c>
      <c r="B919" s="77" t="s">
        <v>13975</v>
      </c>
    </row>
    <row r="920" spans="1:2" ht="15" x14ac:dyDescent="0.2">
      <c r="A920" s="25" t="s">
        <v>11529</v>
      </c>
      <c r="B920" s="77" t="s">
        <v>13976</v>
      </c>
    </row>
    <row r="921" spans="1:2" ht="15" x14ac:dyDescent="0.2">
      <c r="A921" s="25" t="s">
        <v>11528</v>
      </c>
      <c r="B921" s="77" t="s">
        <v>13977</v>
      </c>
    </row>
    <row r="922" spans="1:2" ht="15" x14ac:dyDescent="0.2">
      <c r="A922" s="25" t="s">
        <v>11527</v>
      </c>
      <c r="B922" s="77" t="s">
        <v>13978</v>
      </c>
    </row>
    <row r="923" spans="1:2" ht="15" x14ac:dyDescent="0.2">
      <c r="A923" s="25" t="s">
        <v>11526</v>
      </c>
      <c r="B923" s="77" t="s">
        <v>13979</v>
      </c>
    </row>
    <row r="924" spans="1:2" ht="15" x14ac:dyDescent="0.2">
      <c r="A924" s="25" t="s">
        <v>11525</v>
      </c>
      <c r="B924" s="77" t="s">
        <v>13980</v>
      </c>
    </row>
    <row r="925" spans="1:2" ht="15" x14ac:dyDescent="0.2">
      <c r="A925" s="25" t="s">
        <v>11524</v>
      </c>
      <c r="B925" s="77" t="s">
        <v>13981</v>
      </c>
    </row>
    <row r="926" spans="1:2" ht="15" x14ac:dyDescent="0.2">
      <c r="A926" s="25" t="s">
        <v>11523</v>
      </c>
      <c r="B926" s="77" t="s">
        <v>13982</v>
      </c>
    </row>
    <row r="927" spans="1:2" ht="15" x14ac:dyDescent="0.2">
      <c r="A927" s="25" t="s">
        <v>11522</v>
      </c>
      <c r="B927" s="77" t="s">
        <v>13983</v>
      </c>
    </row>
    <row r="928" spans="1:2" ht="15" x14ac:dyDescent="0.2">
      <c r="A928" s="25" t="s">
        <v>11521</v>
      </c>
      <c r="B928" s="77" t="s">
        <v>13984</v>
      </c>
    </row>
    <row r="929" spans="1:2" ht="15" x14ac:dyDescent="0.2">
      <c r="A929" s="25" t="s">
        <v>11520</v>
      </c>
      <c r="B929" s="77" t="s">
        <v>13985</v>
      </c>
    </row>
    <row r="930" spans="1:2" ht="15" x14ac:dyDescent="0.2">
      <c r="A930" s="25" t="s">
        <v>11519</v>
      </c>
      <c r="B930" s="77" t="s">
        <v>13986</v>
      </c>
    </row>
    <row r="931" spans="1:2" ht="15" x14ac:dyDescent="0.2">
      <c r="A931" s="25" t="s">
        <v>11518</v>
      </c>
      <c r="B931" s="77" t="s">
        <v>13987</v>
      </c>
    </row>
    <row r="932" spans="1:2" ht="15" x14ac:dyDescent="0.2">
      <c r="A932" s="25" t="s">
        <v>11517</v>
      </c>
      <c r="B932" s="77" t="s">
        <v>13988</v>
      </c>
    </row>
    <row r="933" spans="1:2" ht="15" x14ac:dyDescent="0.2">
      <c r="A933" s="25" t="s">
        <v>11516</v>
      </c>
      <c r="B933" s="77" t="s">
        <v>13989</v>
      </c>
    </row>
    <row r="934" spans="1:2" ht="15" x14ac:dyDescent="0.2">
      <c r="A934" s="25" t="s">
        <v>11515</v>
      </c>
      <c r="B934" s="77" t="s">
        <v>13990</v>
      </c>
    </row>
    <row r="935" spans="1:2" ht="15" x14ac:dyDescent="0.2">
      <c r="A935" s="25" t="s">
        <v>11514</v>
      </c>
      <c r="B935" s="77" t="s">
        <v>13991</v>
      </c>
    </row>
    <row r="936" spans="1:2" ht="15" x14ac:dyDescent="0.2">
      <c r="A936" s="25" t="s">
        <v>11513</v>
      </c>
      <c r="B936" s="77" t="s">
        <v>13992</v>
      </c>
    </row>
    <row r="937" spans="1:2" ht="15" x14ac:dyDescent="0.2">
      <c r="A937" s="25" t="s">
        <v>11512</v>
      </c>
      <c r="B937" s="77" t="s">
        <v>13993</v>
      </c>
    </row>
    <row r="938" spans="1:2" ht="15" x14ac:dyDescent="0.2">
      <c r="A938" s="25" t="s">
        <v>11511</v>
      </c>
      <c r="B938" s="77" t="s">
        <v>13994</v>
      </c>
    </row>
    <row r="939" spans="1:2" ht="15" x14ac:dyDescent="0.2">
      <c r="A939" s="25" t="s">
        <v>11510</v>
      </c>
      <c r="B939" s="77" t="s">
        <v>13995</v>
      </c>
    </row>
    <row r="940" spans="1:2" ht="15" x14ac:dyDescent="0.2">
      <c r="A940" s="25" t="s">
        <v>11509</v>
      </c>
      <c r="B940" s="77" t="s">
        <v>13996</v>
      </c>
    </row>
    <row r="941" spans="1:2" ht="15" x14ac:dyDescent="0.2">
      <c r="A941" s="25" t="s">
        <v>11508</v>
      </c>
      <c r="B941" s="77" t="s">
        <v>13997</v>
      </c>
    </row>
    <row r="942" spans="1:2" ht="15" x14ac:dyDescent="0.2">
      <c r="A942" s="25" t="s">
        <v>11507</v>
      </c>
      <c r="B942" s="77" t="s">
        <v>13998</v>
      </c>
    </row>
    <row r="943" spans="1:2" ht="15" x14ac:dyDescent="0.2">
      <c r="A943" s="25" t="s">
        <v>11506</v>
      </c>
      <c r="B943" s="77" t="s">
        <v>13999</v>
      </c>
    </row>
    <row r="944" spans="1:2" ht="15" x14ac:dyDescent="0.2">
      <c r="A944" s="25" t="s">
        <v>11505</v>
      </c>
      <c r="B944" s="77" t="s">
        <v>14000</v>
      </c>
    </row>
    <row r="945" spans="1:2" ht="15" x14ac:dyDescent="0.2">
      <c r="A945" s="25" t="s">
        <v>11504</v>
      </c>
      <c r="B945" s="77" t="s">
        <v>14001</v>
      </c>
    </row>
    <row r="946" spans="1:2" ht="15" x14ac:dyDescent="0.2">
      <c r="A946" s="25" t="s">
        <v>11503</v>
      </c>
      <c r="B946" s="77" t="s">
        <v>14002</v>
      </c>
    </row>
    <row r="947" spans="1:2" ht="15" x14ac:dyDescent="0.2">
      <c r="A947" s="25" t="s">
        <v>11502</v>
      </c>
      <c r="B947" s="77" t="s">
        <v>14003</v>
      </c>
    </row>
    <row r="948" spans="1:2" ht="15" x14ac:dyDescent="0.2">
      <c r="A948" s="25" t="s">
        <v>11501</v>
      </c>
      <c r="B948" s="77" t="s">
        <v>14004</v>
      </c>
    </row>
    <row r="949" spans="1:2" ht="15" x14ac:dyDescent="0.2">
      <c r="A949" s="25" t="s">
        <v>11500</v>
      </c>
      <c r="B949" s="77" t="s">
        <v>14005</v>
      </c>
    </row>
    <row r="950" spans="1:2" ht="15" x14ac:dyDescent="0.2">
      <c r="A950" s="25" t="s">
        <v>11499</v>
      </c>
      <c r="B950" s="77" t="s">
        <v>14006</v>
      </c>
    </row>
    <row r="951" spans="1:2" ht="15" x14ac:dyDescent="0.2">
      <c r="A951" s="25" t="s">
        <v>11498</v>
      </c>
      <c r="B951" s="77" t="s">
        <v>14007</v>
      </c>
    </row>
    <row r="952" spans="1:2" ht="15" x14ac:dyDescent="0.2">
      <c r="A952" s="25" t="s">
        <v>11497</v>
      </c>
      <c r="B952" s="77" t="s">
        <v>14008</v>
      </c>
    </row>
    <row r="953" spans="1:2" ht="15" x14ac:dyDescent="0.2">
      <c r="A953" s="25" t="s">
        <v>11496</v>
      </c>
      <c r="B953" s="77" t="s">
        <v>14009</v>
      </c>
    </row>
    <row r="954" spans="1:2" ht="15" x14ac:dyDescent="0.2">
      <c r="A954" s="25" t="s">
        <v>11495</v>
      </c>
      <c r="B954" s="77" t="s">
        <v>14010</v>
      </c>
    </row>
    <row r="955" spans="1:2" ht="30" x14ac:dyDescent="0.2">
      <c r="A955" s="25" t="s">
        <v>11494</v>
      </c>
      <c r="B955" s="77" t="s">
        <v>14011</v>
      </c>
    </row>
    <row r="956" spans="1:2" ht="30" x14ac:dyDescent="0.2">
      <c r="A956" s="25" t="s">
        <v>11493</v>
      </c>
      <c r="B956" s="77" t="s">
        <v>14012</v>
      </c>
    </row>
    <row r="957" spans="1:2" ht="15" x14ac:dyDescent="0.2">
      <c r="A957" s="25" t="s">
        <v>11492</v>
      </c>
      <c r="B957" s="77" t="s">
        <v>14013</v>
      </c>
    </row>
    <row r="958" spans="1:2" ht="15" x14ac:dyDescent="0.2">
      <c r="A958" s="25" t="s">
        <v>11491</v>
      </c>
      <c r="B958" s="77" t="s">
        <v>14014</v>
      </c>
    </row>
    <row r="959" spans="1:2" ht="15" x14ac:dyDescent="0.2">
      <c r="A959" s="25" t="s">
        <v>11490</v>
      </c>
      <c r="B959" s="77" t="s">
        <v>14015</v>
      </c>
    </row>
    <row r="960" spans="1:2" ht="15" x14ac:dyDescent="0.2">
      <c r="A960" s="25" t="s">
        <v>11489</v>
      </c>
      <c r="B960" s="77" t="s">
        <v>14016</v>
      </c>
    </row>
    <row r="961" spans="1:2" ht="15" x14ac:dyDescent="0.2">
      <c r="A961" s="25" t="s">
        <v>11488</v>
      </c>
      <c r="B961" s="77" t="s">
        <v>14017</v>
      </c>
    </row>
    <row r="962" spans="1:2" ht="15" x14ac:dyDescent="0.2">
      <c r="A962" s="25" t="s">
        <v>11487</v>
      </c>
      <c r="B962" s="77" t="s">
        <v>14018</v>
      </c>
    </row>
    <row r="963" spans="1:2" ht="15" x14ac:dyDescent="0.2">
      <c r="A963" s="25" t="s">
        <v>11486</v>
      </c>
      <c r="B963" s="77" t="s">
        <v>14019</v>
      </c>
    </row>
    <row r="964" spans="1:2" ht="15" x14ac:dyDescent="0.2">
      <c r="A964" s="25" t="s">
        <v>11485</v>
      </c>
      <c r="B964" s="77" t="s">
        <v>14020</v>
      </c>
    </row>
    <row r="965" spans="1:2" ht="15" x14ac:dyDescent="0.2">
      <c r="A965" s="25" t="s">
        <v>11484</v>
      </c>
      <c r="B965" s="77" t="s">
        <v>14021</v>
      </c>
    </row>
    <row r="966" spans="1:2" ht="15" x14ac:dyDescent="0.2">
      <c r="A966" s="25" t="s">
        <v>11483</v>
      </c>
      <c r="B966" s="77" t="s">
        <v>14022</v>
      </c>
    </row>
    <row r="967" spans="1:2" ht="15" x14ac:dyDescent="0.2">
      <c r="A967" s="25" t="s">
        <v>11482</v>
      </c>
      <c r="B967" s="77" t="s">
        <v>14023</v>
      </c>
    </row>
    <row r="968" spans="1:2" ht="15" x14ac:dyDescent="0.2">
      <c r="A968" s="25" t="s">
        <v>11481</v>
      </c>
      <c r="B968" s="77" t="s">
        <v>14024</v>
      </c>
    </row>
    <row r="969" spans="1:2" ht="15" x14ac:dyDescent="0.2">
      <c r="A969" s="25" t="s">
        <v>11480</v>
      </c>
      <c r="B969" s="77" t="s">
        <v>14025</v>
      </c>
    </row>
    <row r="970" spans="1:2" ht="15" x14ac:dyDescent="0.2">
      <c r="A970" s="25" t="s">
        <v>11479</v>
      </c>
      <c r="B970" s="77" t="s">
        <v>14026</v>
      </c>
    </row>
    <row r="971" spans="1:2" ht="15" x14ac:dyDescent="0.2">
      <c r="A971" s="25" t="s">
        <v>11478</v>
      </c>
      <c r="B971" s="77" t="s">
        <v>14027</v>
      </c>
    </row>
    <row r="972" spans="1:2" ht="15" x14ac:dyDescent="0.2">
      <c r="A972" s="25" t="s">
        <v>11477</v>
      </c>
      <c r="B972" s="77" t="s">
        <v>14028</v>
      </c>
    </row>
    <row r="973" spans="1:2" ht="15" x14ac:dyDescent="0.2">
      <c r="A973" s="25" t="s">
        <v>11476</v>
      </c>
      <c r="B973" s="77" t="s">
        <v>14029</v>
      </c>
    </row>
    <row r="974" spans="1:2" ht="15" x14ac:dyDescent="0.2">
      <c r="A974" s="25" t="s">
        <v>11475</v>
      </c>
      <c r="B974" s="77" t="s">
        <v>14030</v>
      </c>
    </row>
    <row r="975" spans="1:2" ht="15" x14ac:dyDescent="0.2">
      <c r="A975" s="25" t="s">
        <v>11474</v>
      </c>
      <c r="B975" s="77" t="s">
        <v>14031</v>
      </c>
    </row>
    <row r="976" spans="1:2" ht="15" x14ac:dyDescent="0.2">
      <c r="A976" s="25" t="s">
        <v>11473</v>
      </c>
      <c r="B976" s="77" t="s">
        <v>14032</v>
      </c>
    </row>
    <row r="977" spans="1:2" ht="15" x14ac:dyDescent="0.2">
      <c r="A977" s="25" t="s">
        <v>11472</v>
      </c>
      <c r="B977" s="77" t="s">
        <v>14033</v>
      </c>
    </row>
    <row r="978" spans="1:2" ht="15" x14ac:dyDescent="0.2">
      <c r="A978" s="25" t="s">
        <v>11471</v>
      </c>
      <c r="B978" s="77" t="s">
        <v>14034</v>
      </c>
    </row>
    <row r="979" spans="1:2" ht="15" x14ac:dyDescent="0.2">
      <c r="A979" s="25" t="s">
        <v>11470</v>
      </c>
      <c r="B979" s="77" t="s">
        <v>14035</v>
      </c>
    </row>
    <row r="980" spans="1:2" ht="15" x14ac:dyDescent="0.2">
      <c r="A980" s="25" t="s">
        <v>11469</v>
      </c>
      <c r="B980" s="77" t="s">
        <v>14036</v>
      </c>
    </row>
    <row r="981" spans="1:2" ht="15" x14ac:dyDescent="0.2">
      <c r="A981" s="25" t="s">
        <v>11468</v>
      </c>
      <c r="B981" s="77" t="s">
        <v>14037</v>
      </c>
    </row>
    <row r="982" spans="1:2" ht="15" x14ac:dyDescent="0.2">
      <c r="A982" s="25" t="s">
        <v>11467</v>
      </c>
      <c r="B982" s="77" t="s">
        <v>14038</v>
      </c>
    </row>
    <row r="983" spans="1:2" ht="15" x14ac:dyDescent="0.2">
      <c r="A983" s="25" t="s">
        <v>11466</v>
      </c>
      <c r="B983" s="77" t="s">
        <v>14039</v>
      </c>
    </row>
    <row r="984" spans="1:2" ht="15" x14ac:dyDescent="0.2">
      <c r="A984" s="25" t="s">
        <v>11465</v>
      </c>
      <c r="B984" s="77" t="s">
        <v>14040</v>
      </c>
    </row>
    <row r="985" spans="1:2" ht="15" x14ac:dyDescent="0.2">
      <c r="A985" s="25" t="s">
        <v>11464</v>
      </c>
      <c r="B985" s="77" t="s">
        <v>14041</v>
      </c>
    </row>
    <row r="986" spans="1:2" ht="15" x14ac:dyDescent="0.2">
      <c r="A986" s="25" t="s">
        <v>11463</v>
      </c>
      <c r="B986" s="77" t="s">
        <v>14042</v>
      </c>
    </row>
    <row r="987" spans="1:2" ht="15" x14ac:dyDescent="0.2">
      <c r="A987" s="25" t="s">
        <v>11462</v>
      </c>
      <c r="B987" s="77" t="s">
        <v>14043</v>
      </c>
    </row>
    <row r="988" spans="1:2" ht="15" x14ac:dyDescent="0.2">
      <c r="A988" s="25" t="s">
        <v>11461</v>
      </c>
      <c r="B988" s="77" t="s">
        <v>14044</v>
      </c>
    </row>
    <row r="989" spans="1:2" ht="15" x14ac:dyDescent="0.2">
      <c r="A989" s="25" t="s">
        <v>11460</v>
      </c>
      <c r="B989" s="77" t="s">
        <v>14045</v>
      </c>
    </row>
    <row r="990" spans="1:2" ht="15" x14ac:dyDescent="0.2">
      <c r="A990" s="25" t="s">
        <v>11459</v>
      </c>
      <c r="B990" s="77" t="s">
        <v>14046</v>
      </c>
    </row>
    <row r="991" spans="1:2" ht="15" x14ac:dyDescent="0.2">
      <c r="A991" s="25" t="s">
        <v>11458</v>
      </c>
      <c r="B991" s="77" t="s">
        <v>14047</v>
      </c>
    </row>
    <row r="992" spans="1:2" ht="15" x14ac:dyDescent="0.2">
      <c r="A992" s="25" t="s">
        <v>11457</v>
      </c>
      <c r="B992" s="77" t="s">
        <v>14048</v>
      </c>
    </row>
    <row r="993" spans="1:2" ht="15" x14ac:dyDescent="0.2">
      <c r="A993" s="25" t="s">
        <v>11456</v>
      </c>
      <c r="B993" s="77" t="s">
        <v>14049</v>
      </c>
    </row>
    <row r="994" spans="1:2" ht="15" x14ac:dyDescent="0.2">
      <c r="A994" s="25" t="s">
        <v>11455</v>
      </c>
      <c r="B994" s="77" t="s">
        <v>14050</v>
      </c>
    </row>
    <row r="995" spans="1:2" ht="15" x14ac:dyDescent="0.2">
      <c r="A995" s="25" t="s">
        <v>11454</v>
      </c>
      <c r="B995" s="77" t="s">
        <v>14051</v>
      </c>
    </row>
    <row r="996" spans="1:2" ht="15" x14ac:dyDescent="0.2">
      <c r="A996" s="25" t="s">
        <v>11453</v>
      </c>
      <c r="B996" s="77" t="s">
        <v>14052</v>
      </c>
    </row>
    <row r="997" spans="1:2" ht="30" x14ac:dyDescent="0.2">
      <c r="A997" s="25" t="s">
        <v>11452</v>
      </c>
      <c r="B997" s="77" t="s">
        <v>14053</v>
      </c>
    </row>
    <row r="998" spans="1:2" ht="30" x14ac:dyDescent="0.2">
      <c r="A998" s="25" t="s">
        <v>11451</v>
      </c>
      <c r="B998" s="77" t="s">
        <v>14054</v>
      </c>
    </row>
    <row r="999" spans="1:2" ht="15" x14ac:dyDescent="0.2">
      <c r="A999" s="25" t="s">
        <v>11450</v>
      </c>
      <c r="B999" s="77" t="s">
        <v>14055</v>
      </c>
    </row>
    <row r="1000" spans="1:2" ht="15" x14ac:dyDescent="0.2">
      <c r="A1000" s="25" t="s">
        <v>11449</v>
      </c>
      <c r="B1000" s="77" t="s">
        <v>14056</v>
      </c>
    </row>
    <row r="1001" spans="1:2" ht="15" x14ac:dyDescent="0.2">
      <c r="A1001" s="25" t="s">
        <v>11448</v>
      </c>
      <c r="B1001" s="77" t="s">
        <v>14057</v>
      </c>
    </row>
    <row r="1002" spans="1:2" ht="15" x14ac:dyDescent="0.2">
      <c r="A1002" s="25" t="s">
        <v>11447</v>
      </c>
      <c r="B1002" s="77" t="s">
        <v>14058</v>
      </c>
    </row>
    <row r="1003" spans="1:2" ht="30" x14ac:dyDescent="0.2">
      <c r="A1003" s="25" t="s">
        <v>11446</v>
      </c>
      <c r="B1003" s="77" t="s">
        <v>14059</v>
      </c>
    </row>
    <row r="1004" spans="1:2" ht="30" x14ac:dyDescent="0.2">
      <c r="A1004" s="25" t="s">
        <v>11445</v>
      </c>
      <c r="B1004" s="77" t="s">
        <v>14060</v>
      </c>
    </row>
    <row r="1005" spans="1:2" ht="15" x14ac:dyDescent="0.2">
      <c r="A1005" s="25" t="s">
        <v>11444</v>
      </c>
      <c r="B1005" s="77" t="s">
        <v>14061</v>
      </c>
    </row>
    <row r="1006" spans="1:2" ht="15" x14ac:dyDescent="0.2">
      <c r="A1006" s="25" t="s">
        <v>11443</v>
      </c>
      <c r="B1006" s="77" t="s">
        <v>14062</v>
      </c>
    </row>
    <row r="1007" spans="1:2" ht="15" x14ac:dyDescent="0.2">
      <c r="A1007" s="25" t="s">
        <v>11442</v>
      </c>
      <c r="B1007" s="77" t="s">
        <v>14063</v>
      </c>
    </row>
    <row r="1008" spans="1:2" ht="15" x14ac:dyDescent="0.2">
      <c r="A1008" s="25" t="s">
        <v>11441</v>
      </c>
      <c r="B1008" s="77" t="s">
        <v>14064</v>
      </c>
    </row>
    <row r="1009" spans="1:2" ht="30" x14ac:dyDescent="0.2">
      <c r="A1009" s="25" t="s">
        <v>11440</v>
      </c>
      <c r="B1009" s="77" t="s">
        <v>14065</v>
      </c>
    </row>
    <row r="1010" spans="1:2" ht="30" x14ac:dyDescent="0.2">
      <c r="A1010" s="25" t="s">
        <v>11439</v>
      </c>
      <c r="B1010" s="77" t="s">
        <v>14066</v>
      </c>
    </row>
    <row r="1011" spans="1:2" ht="30" x14ac:dyDescent="0.2">
      <c r="A1011" s="25" t="s">
        <v>11438</v>
      </c>
      <c r="B1011" s="77" t="s">
        <v>14067</v>
      </c>
    </row>
    <row r="1012" spans="1:2" ht="15" x14ac:dyDescent="0.2">
      <c r="A1012" s="25" t="s">
        <v>11437</v>
      </c>
      <c r="B1012" s="77" t="s">
        <v>14068</v>
      </c>
    </row>
    <row r="1013" spans="1:2" ht="15" x14ac:dyDescent="0.2">
      <c r="A1013" s="25" t="s">
        <v>11436</v>
      </c>
      <c r="B1013" s="77" t="s">
        <v>14069</v>
      </c>
    </row>
    <row r="1014" spans="1:2" ht="15" x14ac:dyDescent="0.2">
      <c r="A1014" s="25" t="s">
        <v>11435</v>
      </c>
      <c r="B1014" s="77" t="s">
        <v>14070</v>
      </c>
    </row>
    <row r="1015" spans="1:2" ht="30" x14ac:dyDescent="0.2">
      <c r="A1015" s="25" t="s">
        <v>11434</v>
      </c>
      <c r="B1015" s="77" t="s">
        <v>14071</v>
      </c>
    </row>
    <row r="1016" spans="1:2" ht="15" x14ac:dyDescent="0.2">
      <c r="A1016" s="25" t="s">
        <v>11433</v>
      </c>
      <c r="B1016" s="77" t="s">
        <v>14072</v>
      </c>
    </row>
    <row r="1017" spans="1:2" ht="30" x14ac:dyDescent="0.2">
      <c r="A1017" s="25" t="s">
        <v>11432</v>
      </c>
      <c r="B1017" s="77" t="s">
        <v>14073</v>
      </c>
    </row>
    <row r="1018" spans="1:2" ht="15" x14ac:dyDescent="0.2">
      <c r="A1018" s="25" t="s">
        <v>11431</v>
      </c>
      <c r="B1018" s="77" t="s">
        <v>14074</v>
      </c>
    </row>
    <row r="1019" spans="1:2" ht="15" x14ac:dyDescent="0.2">
      <c r="A1019" s="25" t="s">
        <v>11430</v>
      </c>
      <c r="B1019" s="77" t="s">
        <v>14075</v>
      </c>
    </row>
    <row r="1020" spans="1:2" ht="15" x14ac:dyDescent="0.2">
      <c r="A1020" s="25" t="s">
        <v>11429</v>
      </c>
      <c r="B1020" s="77" t="s">
        <v>14076</v>
      </c>
    </row>
    <row r="1021" spans="1:2" ht="15" x14ac:dyDescent="0.2">
      <c r="A1021" s="25" t="s">
        <v>11428</v>
      </c>
      <c r="B1021" s="77" t="s">
        <v>14077</v>
      </c>
    </row>
    <row r="1022" spans="1:2" ht="15" x14ac:dyDescent="0.2">
      <c r="A1022" s="25" t="s">
        <v>11427</v>
      </c>
      <c r="B1022" s="77" t="s">
        <v>14078</v>
      </c>
    </row>
    <row r="1023" spans="1:2" ht="15" x14ac:dyDescent="0.2">
      <c r="A1023" s="25" t="s">
        <v>11426</v>
      </c>
      <c r="B1023" s="77" t="s">
        <v>14079</v>
      </c>
    </row>
    <row r="1024" spans="1:2" ht="15" x14ac:dyDescent="0.2">
      <c r="A1024" s="25" t="s">
        <v>11425</v>
      </c>
      <c r="B1024" s="77" t="s">
        <v>14080</v>
      </c>
    </row>
    <row r="1025" spans="1:2" ht="15" x14ac:dyDescent="0.2">
      <c r="A1025" s="25" t="s">
        <v>11424</v>
      </c>
      <c r="B1025" s="77" t="s">
        <v>14081</v>
      </c>
    </row>
    <row r="1026" spans="1:2" ht="15" x14ac:dyDescent="0.2">
      <c r="A1026" s="25" t="s">
        <v>11423</v>
      </c>
      <c r="B1026" s="77" t="s">
        <v>14082</v>
      </c>
    </row>
    <row r="1027" spans="1:2" ht="15" x14ac:dyDescent="0.2">
      <c r="A1027" s="25" t="s">
        <v>11422</v>
      </c>
      <c r="B1027" s="77" t="s">
        <v>14083</v>
      </c>
    </row>
    <row r="1028" spans="1:2" ht="15" x14ac:dyDescent="0.2">
      <c r="A1028" s="25" t="s">
        <v>11421</v>
      </c>
      <c r="B1028" s="77" t="s">
        <v>14084</v>
      </c>
    </row>
    <row r="1029" spans="1:2" ht="15" x14ac:dyDescent="0.2">
      <c r="A1029" s="25" t="s">
        <v>11420</v>
      </c>
      <c r="B1029" s="77" t="s">
        <v>14085</v>
      </c>
    </row>
    <row r="1030" spans="1:2" ht="15" x14ac:dyDescent="0.2">
      <c r="A1030" s="25" t="s">
        <v>11419</v>
      </c>
      <c r="B1030" s="77" t="s">
        <v>14086</v>
      </c>
    </row>
    <row r="1031" spans="1:2" ht="15" x14ac:dyDescent="0.2">
      <c r="A1031" s="25" t="s">
        <v>11418</v>
      </c>
      <c r="B1031" s="77" t="s">
        <v>14087</v>
      </c>
    </row>
    <row r="1032" spans="1:2" ht="15" x14ac:dyDescent="0.2">
      <c r="A1032" s="25" t="s">
        <v>11417</v>
      </c>
      <c r="B1032" s="77" t="s">
        <v>14088</v>
      </c>
    </row>
    <row r="1033" spans="1:2" ht="15" x14ac:dyDescent="0.2">
      <c r="A1033" s="25" t="s">
        <v>11416</v>
      </c>
      <c r="B1033" s="77" t="s">
        <v>14089</v>
      </c>
    </row>
    <row r="1034" spans="1:2" ht="15" x14ac:dyDescent="0.2">
      <c r="A1034" s="25" t="s">
        <v>11415</v>
      </c>
      <c r="B1034" s="77" t="s">
        <v>14090</v>
      </c>
    </row>
    <row r="1035" spans="1:2" ht="15" x14ac:dyDescent="0.2">
      <c r="A1035" s="25" t="s">
        <v>11414</v>
      </c>
      <c r="B1035" s="77" t="s">
        <v>14091</v>
      </c>
    </row>
    <row r="1036" spans="1:2" ht="15" x14ac:dyDescent="0.2">
      <c r="A1036" s="25" t="s">
        <v>11413</v>
      </c>
      <c r="B1036" s="77" t="s">
        <v>14092</v>
      </c>
    </row>
    <row r="1037" spans="1:2" ht="15" x14ac:dyDescent="0.2">
      <c r="A1037" s="25" t="s">
        <v>11412</v>
      </c>
      <c r="B1037" s="77" t="s">
        <v>14093</v>
      </c>
    </row>
    <row r="1038" spans="1:2" ht="15" x14ac:dyDescent="0.2">
      <c r="A1038" s="25" t="s">
        <v>11411</v>
      </c>
      <c r="B1038" s="77" t="s">
        <v>14094</v>
      </c>
    </row>
    <row r="1039" spans="1:2" ht="15" x14ac:dyDescent="0.2">
      <c r="A1039" s="25" t="s">
        <v>11410</v>
      </c>
      <c r="B1039" s="77" t="s">
        <v>14095</v>
      </c>
    </row>
    <row r="1040" spans="1:2" ht="15" x14ac:dyDescent="0.2">
      <c r="A1040" s="25" t="s">
        <v>11409</v>
      </c>
      <c r="B1040" s="77" t="s">
        <v>14096</v>
      </c>
    </row>
    <row r="1041" spans="1:2" ht="15" x14ac:dyDescent="0.2">
      <c r="A1041" s="25" t="s">
        <v>11408</v>
      </c>
      <c r="B1041" s="77" t="s">
        <v>14097</v>
      </c>
    </row>
    <row r="1042" spans="1:2" ht="15" x14ac:dyDescent="0.2">
      <c r="A1042" s="25" t="s">
        <v>11407</v>
      </c>
      <c r="B1042" s="77" t="s">
        <v>14098</v>
      </c>
    </row>
    <row r="1043" spans="1:2" ht="15" x14ac:dyDescent="0.2">
      <c r="A1043" s="25" t="s">
        <v>11406</v>
      </c>
      <c r="B1043" s="77" t="s">
        <v>14099</v>
      </c>
    </row>
    <row r="1044" spans="1:2" ht="15" x14ac:dyDescent="0.2">
      <c r="A1044" s="25" t="s">
        <v>11405</v>
      </c>
      <c r="B1044" s="77" t="s">
        <v>14100</v>
      </c>
    </row>
    <row r="1045" spans="1:2" ht="15" x14ac:dyDescent="0.2">
      <c r="A1045" s="25" t="s">
        <v>11404</v>
      </c>
      <c r="B1045" s="77" t="s">
        <v>14101</v>
      </c>
    </row>
    <row r="1046" spans="1:2" ht="15" x14ac:dyDescent="0.2">
      <c r="A1046" s="25" t="s">
        <v>11403</v>
      </c>
      <c r="B1046" s="77" t="s">
        <v>14102</v>
      </c>
    </row>
    <row r="1047" spans="1:2" ht="15" x14ac:dyDescent="0.2">
      <c r="A1047" s="25" t="s">
        <v>11402</v>
      </c>
      <c r="B1047" s="77" t="s">
        <v>14103</v>
      </c>
    </row>
    <row r="1048" spans="1:2" ht="15" x14ac:dyDescent="0.2">
      <c r="A1048" s="25" t="s">
        <v>11401</v>
      </c>
      <c r="B1048" s="77" t="s">
        <v>14104</v>
      </c>
    </row>
    <row r="1049" spans="1:2" ht="15" x14ac:dyDescent="0.2">
      <c r="A1049" s="25" t="s">
        <v>11400</v>
      </c>
      <c r="B1049" s="77" t="s">
        <v>14105</v>
      </c>
    </row>
    <row r="1050" spans="1:2" ht="30" x14ac:dyDescent="0.2">
      <c r="A1050" s="25" t="s">
        <v>11399</v>
      </c>
      <c r="B1050" s="77" t="s">
        <v>14106</v>
      </c>
    </row>
    <row r="1051" spans="1:2" ht="15" x14ac:dyDescent="0.2">
      <c r="A1051" s="25" t="s">
        <v>11398</v>
      </c>
      <c r="B1051" s="77" t="s">
        <v>14107</v>
      </c>
    </row>
    <row r="1052" spans="1:2" ht="15" x14ac:dyDescent="0.2">
      <c r="A1052" s="25" t="s">
        <v>11397</v>
      </c>
      <c r="B1052" s="77" t="s">
        <v>14108</v>
      </c>
    </row>
    <row r="1053" spans="1:2" ht="15" x14ac:dyDescent="0.2">
      <c r="A1053" s="25" t="s">
        <v>11396</v>
      </c>
      <c r="B1053" s="77" t="s">
        <v>14109</v>
      </c>
    </row>
    <row r="1054" spans="1:2" ht="15" x14ac:dyDescent="0.2">
      <c r="A1054" s="25" t="s">
        <v>11395</v>
      </c>
      <c r="B1054" s="77" t="s">
        <v>14110</v>
      </c>
    </row>
    <row r="1055" spans="1:2" ht="15" x14ac:dyDescent="0.2">
      <c r="A1055" s="25" t="s">
        <v>11394</v>
      </c>
      <c r="B1055" s="77" t="s">
        <v>14111</v>
      </c>
    </row>
    <row r="1056" spans="1:2" ht="15" x14ac:dyDescent="0.2">
      <c r="A1056" s="25" t="s">
        <v>11393</v>
      </c>
      <c r="B1056" s="77" t="s">
        <v>14112</v>
      </c>
    </row>
    <row r="1057" spans="1:2" ht="15" x14ac:dyDescent="0.2">
      <c r="A1057" s="25" t="s">
        <v>11392</v>
      </c>
      <c r="B1057" s="77" t="s">
        <v>14113</v>
      </c>
    </row>
    <row r="1058" spans="1:2" ht="15" x14ac:dyDescent="0.2">
      <c r="A1058" s="25" t="s">
        <v>11391</v>
      </c>
      <c r="B1058" s="77" t="s">
        <v>14114</v>
      </c>
    </row>
    <row r="1059" spans="1:2" ht="15" x14ac:dyDescent="0.2">
      <c r="A1059" s="25" t="s">
        <v>11390</v>
      </c>
      <c r="B1059" s="77" t="s">
        <v>14115</v>
      </c>
    </row>
    <row r="1060" spans="1:2" ht="15" x14ac:dyDescent="0.2">
      <c r="A1060" s="25" t="s">
        <v>11389</v>
      </c>
      <c r="B1060" s="77" t="s">
        <v>14116</v>
      </c>
    </row>
    <row r="1061" spans="1:2" ht="15" x14ac:dyDescent="0.2">
      <c r="A1061" s="25" t="s">
        <v>11388</v>
      </c>
      <c r="B1061" s="77" t="s">
        <v>14117</v>
      </c>
    </row>
    <row r="1062" spans="1:2" ht="15" x14ac:dyDescent="0.2">
      <c r="A1062" s="25" t="s">
        <v>11387</v>
      </c>
      <c r="B1062" s="77" t="s">
        <v>14118</v>
      </c>
    </row>
    <row r="1063" spans="1:2" ht="15" x14ac:dyDescent="0.2">
      <c r="A1063" s="25" t="s">
        <v>11386</v>
      </c>
      <c r="B1063" s="77" t="s">
        <v>14119</v>
      </c>
    </row>
    <row r="1064" spans="1:2" ht="15" x14ac:dyDescent="0.2">
      <c r="A1064" s="25" t="s">
        <v>11385</v>
      </c>
      <c r="B1064" s="77" t="s">
        <v>14120</v>
      </c>
    </row>
    <row r="1065" spans="1:2" ht="15" x14ac:dyDescent="0.2">
      <c r="A1065" s="25" t="s">
        <v>11384</v>
      </c>
      <c r="B1065" s="77" t="s">
        <v>14121</v>
      </c>
    </row>
    <row r="1066" spans="1:2" ht="30" x14ac:dyDescent="0.2">
      <c r="A1066" s="25" t="s">
        <v>11383</v>
      </c>
      <c r="B1066" s="77" t="s">
        <v>14122</v>
      </c>
    </row>
    <row r="1067" spans="1:2" ht="15" x14ac:dyDescent="0.2">
      <c r="A1067" s="25" t="s">
        <v>11382</v>
      </c>
      <c r="B1067" s="77" t="s">
        <v>14123</v>
      </c>
    </row>
    <row r="1068" spans="1:2" ht="15" x14ac:dyDescent="0.2">
      <c r="A1068" s="25" t="s">
        <v>11381</v>
      </c>
      <c r="B1068" s="77" t="s">
        <v>14124</v>
      </c>
    </row>
    <row r="1069" spans="1:2" ht="15" x14ac:dyDescent="0.2">
      <c r="A1069" s="25" t="s">
        <v>11380</v>
      </c>
      <c r="B1069" s="77" t="s">
        <v>14125</v>
      </c>
    </row>
    <row r="1070" spans="1:2" ht="15" x14ac:dyDescent="0.2">
      <c r="A1070" s="25" t="s">
        <v>11379</v>
      </c>
      <c r="B1070" s="77" t="s">
        <v>14126</v>
      </c>
    </row>
    <row r="1071" spans="1:2" ht="15" x14ac:dyDescent="0.2">
      <c r="A1071" s="25" t="s">
        <v>11378</v>
      </c>
      <c r="B1071" s="77" t="s">
        <v>14127</v>
      </c>
    </row>
    <row r="1072" spans="1:2" ht="15" x14ac:dyDescent="0.2">
      <c r="A1072" s="25" t="s">
        <v>11377</v>
      </c>
      <c r="B1072" s="77" t="s">
        <v>14128</v>
      </c>
    </row>
    <row r="1073" spans="1:2" ht="15" x14ac:dyDescent="0.2">
      <c r="A1073" s="25" t="s">
        <v>11376</v>
      </c>
      <c r="B1073" s="77" t="s">
        <v>14129</v>
      </c>
    </row>
    <row r="1074" spans="1:2" ht="15" x14ac:dyDescent="0.2">
      <c r="A1074" s="25" t="s">
        <v>11375</v>
      </c>
      <c r="B1074" s="77" t="s">
        <v>14130</v>
      </c>
    </row>
    <row r="1075" spans="1:2" ht="15" x14ac:dyDescent="0.2">
      <c r="A1075" s="25" t="s">
        <v>11374</v>
      </c>
      <c r="B1075" s="77" t="s">
        <v>14131</v>
      </c>
    </row>
    <row r="1076" spans="1:2" ht="15" x14ac:dyDescent="0.2">
      <c r="A1076" s="25" t="s">
        <v>11373</v>
      </c>
      <c r="B1076" s="77" t="s">
        <v>14132</v>
      </c>
    </row>
    <row r="1077" spans="1:2" ht="15" x14ac:dyDescent="0.2">
      <c r="A1077" s="25" t="s">
        <v>11372</v>
      </c>
      <c r="B1077" s="77" t="s">
        <v>14133</v>
      </c>
    </row>
    <row r="1078" spans="1:2" ht="15" x14ac:dyDescent="0.2">
      <c r="A1078" s="25" t="s">
        <v>11371</v>
      </c>
      <c r="B1078" s="77" t="s">
        <v>14134</v>
      </c>
    </row>
    <row r="1079" spans="1:2" ht="15" x14ac:dyDescent="0.2">
      <c r="A1079" s="25" t="s">
        <v>11370</v>
      </c>
      <c r="B1079" s="77" t="s">
        <v>14135</v>
      </c>
    </row>
    <row r="1080" spans="1:2" ht="15" x14ac:dyDescent="0.2">
      <c r="A1080" s="25" t="s">
        <v>11369</v>
      </c>
      <c r="B1080" s="77" t="s">
        <v>14136</v>
      </c>
    </row>
    <row r="1081" spans="1:2" ht="15" x14ac:dyDescent="0.2">
      <c r="A1081" s="25" t="s">
        <v>11368</v>
      </c>
      <c r="B1081" s="77" t="s">
        <v>14137</v>
      </c>
    </row>
    <row r="1082" spans="1:2" ht="15" x14ac:dyDescent="0.2">
      <c r="A1082" s="25" t="s">
        <v>11367</v>
      </c>
      <c r="B1082" s="77" t="s">
        <v>14138</v>
      </c>
    </row>
    <row r="1083" spans="1:2" ht="15" x14ac:dyDescent="0.2">
      <c r="A1083" s="25" t="s">
        <v>11366</v>
      </c>
      <c r="B1083" s="77" t="s">
        <v>14139</v>
      </c>
    </row>
    <row r="1084" spans="1:2" ht="15" x14ac:dyDescent="0.2">
      <c r="A1084" s="25" t="s">
        <v>11365</v>
      </c>
      <c r="B1084" s="77" t="s">
        <v>14140</v>
      </c>
    </row>
    <row r="1085" spans="1:2" ht="15" x14ac:dyDescent="0.2">
      <c r="A1085" s="25" t="s">
        <v>11364</v>
      </c>
      <c r="B1085" s="77" t="s">
        <v>14141</v>
      </c>
    </row>
    <row r="1086" spans="1:2" ht="15" x14ac:dyDescent="0.2">
      <c r="A1086" s="25" t="s">
        <v>11363</v>
      </c>
      <c r="B1086" s="77" t="s">
        <v>14142</v>
      </c>
    </row>
    <row r="1087" spans="1:2" ht="15" x14ac:dyDescent="0.2">
      <c r="A1087" s="25" t="s">
        <v>11362</v>
      </c>
      <c r="B1087" s="77" t="s">
        <v>14143</v>
      </c>
    </row>
    <row r="1088" spans="1:2" ht="15" x14ac:dyDescent="0.2">
      <c r="A1088" s="25" t="s">
        <v>11361</v>
      </c>
      <c r="B1088" s="77" t="s">
        <v>14144</v>
      </c>
    </row>
    <row r="1089" spans="1:2" ht="15" x14ac:dyDescent="0.2">
      <c r="A1089" s="25" t="s">
        <v>11360</v>
      </c>
      <c r="B1089" s="77" t="s">
        <v>14145</v>
      </c>
    </row>
    <row r="1090" spans="1:2" ht="15" x14ac:dyDescent="0.2">
      <c r="A1090" s="25" t="s">
        <v>11359</v>
      </c>
      <c r="B1090" s="77" t="s">
        <v>14146</v>
      </c>
    </row>
    <row r="1091" spans="1:2" ht="15" x14ac:dyDescent="0.2">
      <c r="A1091" s="25" t="s">
        <v>11358</v>
      </c>
      <c r="B1091" s="77" t="s">
        <v>14147</v>
      </c>
    </row>
    <row r="1092" spans="1:2" ht="15" x14ac:dyDescent="0.2">
      <c r="A1092" s="25" t="s">
        <v>11357</v>
      </c>
      <c r="B1092" s="77" t="s">
        <v>14148</v>
      </c>
    </row>
    <row r="1093" spans="1:2" ht="15" x14ac:dyDescent="0.2">
      <c r="A1093" s="25" t="s">
        <v>11356</v>
      </c>
      <c r="B1093" s="77" t="s">
        <v>14149</v>
      </c>
    </row>
    <row r="1094" spans="1:2" ht="15" x14ac:dyDescent="0.2">
      <c r="A1094" s="25" t="s">
        <v>11355</v>
      </c>
      <c r="B1094" s="77" t="s">
        <v>14150</v>
      </c>
    </row>
    <row r="1095" spans="1:2" ht="15" x14ac:dyDescent="0.2">
      <c r="A1095" s="25" t="s">
        <v>11354</v>
      </c>
      <c r="B1095" s="77" t="s">
        <v>14151</v>
      </c>
    </row>
    <row r="1096" spans="1:2" ht="15" x14ac:dyDescent="0.2">
      <c r="A1096" s="25" t="s">
        <v>11353</v>
      </c>
      <c r="B1096" s="77" t="s">
        <v>14152</v>
      </c>
    </row>
    <row r="1097" spans="1:2" ht="15" x14ac:dyDescent="0.2">
      <c r="A1097" s="25" t="s">
        <v>11352</v>
      </c>
      <c r="B1097" s="77" t="s">
        <v>14153</v>
      </c>
    </row>
    <row r="1098" spans="1:2" ht="15" x14ac:dyDescent="0.2">
      <c r="A1098" s="25" t="s">
        <v>11351</v>
      </c>
      <c r="B1098" s="77" t="s">
        <v>14154</v>
      </c>
    </row>
    <row r="1099" spans="1:2" ht="15" x14ac:dyDescent="0.2">
      <c r="A1099" s="25" t="s">
        <v>11350</v>
      </c>
      <c r="B1099" s="77" t="s">
        <v>14155</v>
      </c>
    </row>
    <row r="1100" spans="1:2" ht="15" x14ac:dyDescent="0.2">
      <c r="A1100" s="25" t="s">
        <v>11349</v>
      </c>
      <c r="B1100" s="77" t="s">
        <v>14156</v>
      </c>
    </row>
    <row r="1101" spans="1:2" ht="15" x14ac:dyDescent="0.2">
      <c r="A1101" s="25" t="s">
        <v>11348</v>
      </c>
      <c r="B1101" s="77" t="s">
        <v>14157</v>
      </c>
    </row>
    <row r="1102" spans="1:2" ht="15" x14ac:dyDescent="0.2">
      <c r="A1102" s="25" t="s">
        <v>11347</v>
      </c>
      <c r="B1102" s="77" t="s">
        <v>14158</v>
      </c>
    </row>
    <row r="1103" spans="1:2" ht="15" x14ac:dyDescent="0.2">
      <c r="A1103" s="25" t="s">
        <v>11346</v>
      </c>
      <c r="B1103" s="77" t="s">
        <v>14159</v>
      </c>
    </row>
    <row r="1104" spans="1:2" ht="15" x14ac:dyDescent="0.2">
      <c r="A1104" s="25" t="s">
        <v>11345</v>
      </c>
      <c r="B1104" s="77" t="s">
        <v>14160</v>
      </c>
    </row>
    <row r="1105" spans="1:2" ht="15" x14ac:dyDescent="0.2">
      <c r="A1105" s="25" t="s">
        <v>11344</v>
      </c>
      <c r="B1105" s="77" t="s">
        <v>14161</v>
      </c>
    </row>
    <row r="1106" spans="1:2" ht="15" x14ac:dyDescent="0.2">
      <c r="A1106" s="25" t="s">
        <v>11343</v>
      </c>
      <c r="B1106" s="77" t="s">
        <v>14162</v>
      </c>
    </row>
    <row r="1107" spans="1:2" ht="15" x14ac:dyDescent="0.2">
      <c r="A1107" s="25" t="s">
        <v>11342</v>
      </c>
      <c r="B1107" s="77" t="s">
        <v>14163</v>
      </c>
    </row>
    <row r="1108" spans="1:2" ht="15" x14ac:dyDescent="0.2">
      <c r="A1108" s="25" t="s">
        <v>11341</v>
      </c>
      <c r="B1108" s="77" t="s">
        <v>14164</v>
      </c>
    </row>
    <row r="1109" spans="1:2" ht="15" x14ac:dyDescent="0.2">
      <c r="A1109" s="25" t="s">
        <v>11340</v>
      </c>
      <c r="B1109" s="77" t="s">
        <v>14165</v>
      </c>
    </row>
    <row r="1110" spans="1:2" ht="15" x14ac:dyDescent="0.2">
      <c r="A1110" s="25" t="s">
        <v>11339</v>
      </c>
      <c r="B1110" s="77" t="s">
        <v>14166</v>
      </c>
    </row>
    <row r="1111" spans="1:2" ht="15" x14ac:dyDescent="0.2">
      <c r="A1111" s="25" t="s">
        <v>11338</v>
      </c>
      <c r="B1111" s="77" t="s">
        <v>14167</v>
      </c>
    </row>
    <row r="1112" spans="1:2" ht="15" x14ac:dyDescent="0.2">
      <c r="A1112" s="25" t="s">
        <v>11337</v>
      </c>
      <c r="B1112" s="77" t="s">
        <v>14168</v>
      </c>
    </row>
    <row r="1113" spans="1:2" ht="15" x14ac:dyDescent="0.2">
      <c r="A1113" s="25" t="s">
        <v>11336</v>
      </c>
      <c r="B1113" s="77" t="s">
        <v>14169</v>
      </c>
    </row>
    <row r="1114" spans="1:2" ht="30" x14ac:dyDescent="0.2">
      <c r="A1114" s="25" t="s">
        <v>11335</v>
      </c>
      <c r="B1114" s="77" t="s">
        <v>14170</v>
      </c>
    </row>
    <row r="1115" spans="1:2" ht="15" x14ac:dyDescent="0.2">
      <c r="A1115" s="25" t="s">
        <v>11334</v>
      </c>
      <c r="B1115" s="77" t="s">
        <v>14171</v>
      </c>
    </row>
    <row r="1116" spans="1:2" ht="15" x14ac:dyDescent="0.2">
      <c r="A1116" s="25" t="s">
        <v>11333</v>
      </c>
      <c r="B1116" s="77" t="s">
        <v>14172</v>
      </c>
    </row>
    <row r="1117" spans="1:2" ht="15" x14ac:dyDescent="0.2">
      <c r="A1117" s="25" t="s">
        <v>11332</v>
      </c>
      <c r="B1117" s="77" t="s">
        <v>14173</v>
      </c>
    </row>
    <row r="1118" spans="1:2" ht="15" x14ac:dyDescent="0.2">
      <c r="A1118" s="25" t="s">
        <v>11331</v>
      </c>
      <c r="B1118" s="77" t="s">
        <v>14174</v>
      </c>
    </row>
    <row r="1119" spans="1:2" ht="15" x14ac:dyDescent="0.2">
      <c r="A1119" s="25" t="s">
        <v>11330</v>
      </c>
      <c r="B1119" s="77" t="s">
        <v>14175</v>
      </c>
    </row>
    <row r="1120" spans="1:2" ht="15" x14ac:dyDescent="0.2">
      <c r="A1120" s="25" t="s">
        <v>11329</v>
      </c>
      <c r="B1120" s="77" t="s">
        <v>14176</v>
      </c>
    </row>
    <row r="1121" spans="1:2" ht="15" x14ac:dyDescent="0.2">
      <c r="A1121" s="25" t="s">
        <v>11328</v>
      </c>
      <c r="B1121" s="77" t="s">
        <v>14177</v>
      </c>
    </row>
    <row r="1122" spans="1:2" ht="15" x14ac:dyDescent="0.2">
      <c r="A1122" s="25" t="s">
        <v>11327</v>
      </c>
      <c r="B1122" s="77" t="s">
        <v>14178</v>
      </c>
    </row>
    <row r="1123" spans="1:2" ht="15" x14ac:dyDescent="0.2">
      <c r="A1123" s="25" t="s">
        <v>11326</v>
      </c>
      <c r="B1123" s="77" t="s">
        <v>14179</v>
      </c>
    </row>
    <row r="1124" spans="1:2" ht="15" x14ac:dyDescent="0.2">
      <c r="A1124" s="25" t="s">
        <v>11325</v>
      </c>
      <c r="B1124" s="77" t="s">
        <v>14180</v>
      </c>
    </row>
    <row r="1125" spans="1:2" ht="15" x14ac:dyDescent="0.2">
      <c r="A1125" s="25" t="s">
        <v>11324</v>
      </c>
      <c r="B1125" s="77" t="s">
        <v>14181</v>
      </c>
    </row>
    <row r="1126" spans="1:2" ht="15" x14ac:dyDescent="0.2">
      <c r="A1126" s="25" t="s">
        <v>11323</v>
      </c>
      <c r="B1126" s="77" t="s">
        <v>14182</v>
      </c>
    </row>
    <row r="1127" spans="1:2" ht="15" x14ac:dyDescent="0.2">
      <c r="A1127" s="25" t="s">
        <v>11322</v>
      </c>
      <c r="B1127" s="77" t="s">
        <v>14183</v>
      </c>
    </row>
    <row r="1128" spans="1:2" ht="15" x14ac:dyDescent="0.2">
      <c r="A1128" s="25" t="s">
        <v>11321</v>
      </c>
      <c r="B1128" s="77" t="s">
        <v>14184</v>
      </c>
    </row>
    <row r="1129" spans="1:2" ht="15" x14ac:dyDescent="0.2">
      <c r="A1129" s="25" t="s">
        <v>11320</v>
      </c>
      <c r="B1129" s="77" t="s">
        <v>14185</v>
      </c>
    </row>
    <row r="1130" spans="1:2" ht="15" x14ac:dyDescent="0.2">
      <c r="A1130" s="25" t="s">
        <v>11319</v>
      </c>
      <c r="B1130" s="77" t="s">
        <v>14186</v>
      </c>
    </row>
    <row r="1131" spans="1:2" ht="15" x14ac:dyDescent="0.2">
      <c r="A1131" s="25" t="s">
        <v>11318</v>
      </c>
      <c r="B1131" s="77" t="s">
        <v>14187</v>
      </c>
    </row>
    <row r="1132" spans="1:2" ht="15" x14ac:dyDescent="0.2">
      <c r="A1132" s="25" t="s">
        <v>11317</v>
      </c>
      <c r="B1132" s="77" t="s">
        <v>14188</v>
      </c>
    </row>
    <row r="1133" spans="1:2" ht="15" x14ac:dyDescent="0.2">
      <c r="A1133" s="25" t="s">
        <v>11316</v>
      </c>
      <c r="B1133" s="77" t="s">
        <v>14189</v>
      </c>
    </row>
    <row r="1134" spans="1:2" ht="15" x14ac:dyDescent="0.2">
      <c r="A1134" s="25" t="s">
        <v>11315</v>
      </c>
      <c r="B1134" s="77" t="s">
        <v>14190</v>
      </c>
    </row>
    <row r="1135" spans="1:2" ht="15" x14ac:dyDescent="0.2">
      <c r="A1135" s="25" t="s">
        <v>11314</v>
      </c>
      <c r="B1135" s="77" t="s">
        <v>14191</v>
      </c>
    </row>
    <row r="1136" spans="1:2" ht="15" x14ac:dyDescent="0.2">
      <c r="A1136" s="25" t="s">
        <v>11313</v>
      </c>
      <c r="B1136" s="77" t="s">
        <v>14192</v>
      </c>
    </row>
    <row r="1137" spans="1:2" ht="15" x14ac:dyDescent="0.2">
      <c r="A1137" s="25" t="s">
        <v>11312</v>
      </c>
      <c r="B1137" s="77" t="s">
        <v>14193</v>
      </c>
    </row>
    <row r="1138" spans="1:2" ht="15" x14ac:dyDescent="0.2">
      <c r="A1138" s="25" t="s">
        <v>11311</v>
      </c>
      <c r="B1138" s="77" t="s">
        <v>14194</v>
      </c>
    </row>
    <row r="1139" spans="1:2" ht="15" x14ac:dyDescent="0.2">
      <c r="A1139" s="25" t="s">
        <v>11310</v>
      </c>
      <c r="B1139" s="77" t="s">
        <v>14195</v>
      </c>
    </row>
    <row r="1140" spans="1:2" ht="30" x14ac:dyDescent="0.2">
      <c r="A1140" s="25" t="s">
        <v>11309</v>
      </c>
      <c r="B1140" s="77" t="s">
        <v>14196</v>
      </c>
    </row>
    <row r="1141" spans="1:2" ht="15" x14ac:dyDescent="0.2">
      <c r="A1141" s="25" t="s">
        <v>11308</v>
      </c>
      <c r="B1141" s="77" t="s">
        <v>14197</v>
      </c>
    </row>
    <row r="1142" spans="1:2" ht="15" x14ac:dyDescent="0.2">
      <c r="A1142" s="25" t="s">
        <v>11307</v>
      </c>
      <c r="B1142" s="77" t="s">
        <v>14198</v>
      </c>
    </row>
    <row r="1143" spans="1:2" ht="15" x14ac:dyDescent="0.2">
      <c r="A1143" s="25" t="s">
        <v>11306</v>
      </c>
      <c r="B1143" s="77" t="s">
        <v>14199</v>
      </c>
    </row>
    <row r="1144" spans="1:2" ht="15" x14ac:dyDescent="0.2">
      <c r="A1144" s="25" t="s">
        <v>11305</v>
      </c>
      <c r="B1144" s="77" t="s">
        <v>14200</v>
      </c>
    </row>
    <row r="1145" spans="1:2" ht="15" x14ac:dyDescent="0.2">
      <c r="A1145" s="25" t="s">
        <v>11304</v>
      </c>
      <c r="B1145" s="77" t="s">
        <v>14201</v>
      </c>
    </row>
    <row r="1146" spans="1:2" ht="15" x14ac:dyDescent="0.2">
      <c r="A1146" s="25" t="s">
        <v>11303</v>
      </c>
      <c r="B1146" s="77" t="s">
        <v>14202</v>
      </c>
    </row>
    <row r="1147" spans="1:2" ht="30" x14ac:dyDescent="0.2">
      <c r="A1147" s="25" t="s">
        <v>11302</v>
      </c>
      <c r="B1147" s="77" t="s">
        <v>14203</v>
      </c>
    </row>
    <row r="1148" spans="1:2" ht="15" x14ac:dyDescent="0.2">
      <c r="A1148" s="25" t="s">
        <v>11301</v>
      </c>
      <c r="B1148" s="77" t="s">
        <v>14204</v>
      </c>
    </row>
    <row r="1149" spans="1:2" ht="15" x14ac:dyDescent="0.2">
      <c r="A1149" s="25" t="s">
        <v>11300</v>
      </c>
      <c r="B1149" s="77" t="s">
        <v>14205</v>
      </c>
    </row>
    <row r="1150" spans="1:2" ht="15" x14ac:dyDescent="0.2">
      <c r="A1150" s="25" t="s">
        <v>11299</v>
      </c>
      <c r="B1150" s="77" t="s">
        <v>14206</v>
      </c>
    </row>
    <row r="1151" spans="1:2" ht="30" x14ac:dyDescent="0.2">
      <c r="A1151" s="25" t="s">
        <v>11298</v>
      </c>
      <c r="B1151" s="77" t="s">
        <v>14207</v>
      </c>
    </row>
    <row r="1152" spans="1:2" ht="30" x14ac:dyDescent="0.2">
      <c r="A1152" s="25" t="s">
        <v>11297</v>
      </c>
      <c r="B1152" s="77" t="s">
        <v>14208</v>
      </c>
    </row>
    <row r="1153" spans="1:2" ht="15" x14ac:dyDescent="0.2">
      <c r="A1153" s="25" t="s">
        <v>11296</v>
      </c>
      <c r="B1153" s="77" t="s">
        <v>14209</v>
      </c>
    </row>
    <row r="1154" spans="1:2" ht="30" x14ac:dyDescent="0.2">
      <c r="A1154" s="25" t="s">
        <v>11295</v>
      </c>
      <c r="B1154" s="77" t="s">
        <v>14210</v>
      </c>
    </row>
    <row r="1155" spans="1:2" ht="15" x14ac:dyDescent="0.2">
      <c r="A1155" s="25" t="s">
        <v>11294</v>
      </c>
      <c r="B1155" s="77" t="s">
        <v>14211</v>
      </c>
    </row>
    <row r="1156" spans="1:2" ht="15" x14ac:dyDescent="0.2">
      <c r="A1156" s="25" t="s">
        <v>11293</v>
      </c>
      <c r="B1156" s="77" t="s">
        <v>14212</v>
      </c>
    </row>
    <row r="1157" spans="1:2" ht="30" x14ac:dyDescent="0.2">
      <c r="A1157" s="25" t="s">
        <v>11292</v>
      </c>
      <c r="B1157" s="77" t="s">
        <v>14213</v>
      </c>
    </row>
    <row r="1158" spans="1:2" ht="15" x14ac:dyDescent="0.2">
      <c r="A1158" s="25" t="s">
        <v>11291</v>
      </c>
      <c r="B1158" s="77" t="s">
        <v>14214</v>
      </c>
    </row>
    <row r="1159" spans="1:2" ht="15" x14ac:dyDescent="0.2">
      <c r="A1159" s="25" t="s">
        <v>11290</v>
      </c>
      <c r="B1159" s="77" t="s">
        <v>14215</v>
      </c>
    </row>
    <row r="1160" spans="1:2" ht="15" x14ac:dyDescent="0.2">
      <c r="A1160" s="25" t="s">
        <v>11289</v>
      </c>
      <c r="B1160" s="77" t="s">
        <v>14216</v>
      </c>
    </row>
    <row r="1161" spans="1:2" ht="15" x14ac:dyDescent="0.2">
      <c r="A1161" s="25" t="s">
        <v>11288</v>
      </c>
      <c r="B1161" s="77" t="s">
        <v>14217</v>
      </c>
    </row>
    <row r="1162" spans="1:2" ht="15" x14ac:dyDescent="0.2">
      <c r="A1162" s="74" t="s">
        <v>12860</v>
      </c>
      <c r="B1162" s="78" t="s">
        <v>14218</v>
      </c>
    </row>
    <row r="1163" spans="1:2" ht="15" x14ac:dyDescent="0.2">
      <c r="A1163" s="75" t="s">
        <v>12861</v>
      </c>
      <c r="B1163" s="60" t="s">
        <v>14219</v>
      </c>
    </row>
    <row r="1164" spans="1:2" ht="15" x14ac:dyDescent="0.2">
      <c r="A1164" s="75" t="s">
        <v>12862</v>
      </c>
      <c r="B1164" s="78" t="s">
        <v>14220</v>
      </c>
    </row>
    <row r="1165" spans="1:2" ht="15" x14ac:dyDescent="0.2">
      <c r="A1165" s="25" t="s">
        <v>11287</v>
      </c>
      <c r="B1165" s="77" t="s">
        <v>14221</v>
      </c>
    </row>
    <row r="1166" spans="1:2" ht="15" x14ac:dyDescent="0.2">
      <c r="A1166" s="25" t="s">
        <v>11286</v>
      </c>
      <c r="B1166" s="77" t="s">
        <v>14222</v>
      </c>
    </row>
    <row r="1167" spans="1:2" ht="15" x14ac:dyDescent="0.2">
      <c r="A1167" s="25" t="s">
        <v>11285</v>
      </c>
      <c r="B1167" s="77" t="s">
        <v>14223</v>
      </c>
    </row>
    <row r="1168" spans="1:2" ht="15" x14ac:dyDescent="0.2">
      <c r="A1168" s="25" t="s">
        <v>11284</v>
      </c>
      <c r="B1168" s="77" t="s">
        <v>14224</v>
      </c>
    </row>
    <row r="1169" spans="1:2" ht="15" x14ac:dyDescent="0.2">
      <c r="A1169" s="75" t="s">
        <v>12863</v>
      </c>
      <c r="B1169" s="78" t="s">
        <v>14225</v>
      </c>
    </row>
    <row r="1170" spans="1:2" ht="15" x14ac:dyDescent="0.2">
      <c r="A1170" s="25" t="s">
        <v>11283</v>
      </c>
      <c r="B1170" s="77" t="s">
        <v>14226</v>
      </c>
    </row>
    <row r="1171" spans="1:2" ht="15" x14ac:dyDescent="0.2">
      <c r="A1171" s="25" t="s">
        <v>11282</v>
      </c>
      <c r="B1171" s="77" t="s">
        <v>14227</v>
      </c>
    </row>
    <row r="1172" spans="1:2" ht="15" x14ac:dyDescent="0.2">
      <c r="A1172" s="25" t="s">
        <v>11281</v>
      </c>
      <c r="B1172" s="77" t="s">
        <v>14228</v>
      </c>
    </row>
    <row r="1173" spans="1:2" ht="15" x14ac:dyDescent="0.2">
      <c r="A1173" s="25" t="s">
        <v>11280</v>
      </c>
      <c r="B1173" s="77" t="s">
        <v>14229</v>
      </c>
    </row>
    <row r="1174" spans="1:2" ht="15" x14ac:dyDescent="0.2">
      <c r="A1174" s="25" t="s">
        <v>11279</v>
      </c>
      <c r="B1174" s="77" t="s">
        <v>14230</v>
      </c>
    </row>
    <row r="1175" spans="1:2" ht="15" x14ac:dyDescent="0.2">
      <c r="A1175" s="75" t="s">
        <v>12864</v>
      </c>
      <c r="B1175" s="60" t="s">
        <v>14231</v>
      </c>
    </row>
    <row r="1176" spans="1:2" ht="15" x14ac:dyDescent="0.2">
      <c r="A1176" s="75" t="s">
        <v>12865</v>
      </c>
      <c r="B1176" s="60" t="s">
        <v>14232</v>
      </c>
    </row>
    <row r="1177" spans="1:2" ht="15" x14ac:dyDescent="0.2">
      <c r="A1177" s="75" t="s">
        <v>12866</v>
      </c>
      <c r="B1177" s="60" t="s">
        <v>14233</v>
      </c>
    </row>
    <row r="1178" spans="1:2" ht="15" x14ac:dyDescent="0.2">
      <c r="A1178" s="75" t="s">
        <v>12867</v>
      </c>
      <c r="B1178" s="60" t="s">
        <v>14234</v>
      </c>
    </row>
    <row r="1179" spans="1:2" ht="15" x14ac:dyDescent="0.2">
      <c r="A1179" s="25" t="s">
        <v>11278</v>
      </c>
      <c r="B1179" s="77" t="s">
        <v>14235</v>
      </c>
    </row>
    <row r="1180" spans="1:2" ht="15" x14ac:dyDescent="0.2">
      <c r="A1180" s="25" t="s">
        <v>11277</v>
      </c>
      <c r="B1180" s="77" t="s">
        <v>14236</v>
      </c>
    </row>
    <row r="1181" spans="1:2" ht="15" x14ac:dyDescent="0.2">
      <c r="A1181" s="25" t="s">
        <v>11276</v>
      </c>
      <c r="B1181" s="77" t="s">
        <v>14237</v>
      </c>
    </row>
    <row r="1182" spans="1:2" ht="15" x14ac:dyDescent="0.2">
      <c r="A1182" s="25" t="s">
        <v>11275</v>
      </c>
      <c r="B1182" s="77" t="s">
        <v>14238</v>
      </c>
    </row>
    <row r="1183" spans="1:2" ht="15" x14ac:dyDescent="0.2">
      <c r="A1183" s="25" t="s">
        <v>11274</v>
      </c>
      <c r="B1183" s="77" t="s">
        <v>14239</v>
      </c>
    </row>
    <row r="1184" spans="1:2" ht="15" x14ac:dyDescent="0.2">
      <c r="A1184" s="25" t="s">
        <v>11273</v>
      </c>
      <c r="B1184" s="77" t="s">
        <v>14240</v>
      </c>
    </row>
    <row r="1185" spans="1:2" ht="15" x14ac:dyDescent="0.2">
      <c r="A1185" s="25" t="s">
        <v>11272</v>
      </c>
      <c r="B1185" s="77" t="s">
        <v>14241</v>
      </c>
    </row>
    <row r="1186" spans="1:2" ht="15" x14ac:dyDescent="0.2">
      <c r="A1186" s="25" t="s">
        <v>11271</v>
      </c>
      <c r="B1186" s="77" t="s">
        <v>14242</v>
      </c>
    </row>
    <row r="1187" spans="1:2" ht="15" x14ac:dyDescent="0.2">
      <c r="A1187" s="25" t="s">
        <v>11270</v>
      </c>
      <c r="B1187" s="77" t="s">
        <v>14243</v>
      </c>
    </row>
    <row r="1188" spans="1:2" ht="15" x14ac:dyDescent="0.2">
      <c r="A1188" s="25" t="s">
        <v>11269</v>
      </c>
      <c r="B1188" s="77" t="s">
        <v>14244</v>
      </c>
    </row>
    <row r="1189" spans="1:2" ht="15" x14ac:dyDescent="0.2">
      <c r="A1189" s="25" t="s">
        <v>11268</v>
      </c>
      <c r="B1189" s="77" t="s">
        <v>14245</v>
      </c>
    </row>
    <row r="1190" spans="1:2" ht="15" x14ac:dyDescent="0.2">
      <c r="A1190" s="25" t="s">
        <v>11267</v>
      </c>
      <c r="B1190" s="77" t="s">
        <v>14246</v>
      </c>
    </row>
    <row r="1191" spans="1:2" ht="15" x14ac:dyDescent="0.2">
      <c r="A1191" s="25" t="s">
        <v>11266</v>
      </c>
      <c r="B1191" s="77" t="s">
        <v>14247</v>
      </c>
    </row>
    <row r="1192" spans="1:2" ht="15" x14ac:dyDescent="0.2">
      <c r="A1192" s="75" t="s">
        <v>12868</v>
      </c>
      <c r="B1192" s="60" t="s">
        <v>14248</v>
      </c>
    </row>
    <row r="1193" spans="1:2" ht="15" x14ac:dyDescent="0.2">
      <c r="A1193" s="75" t="s">
        <v>12869</v>
      </c>
      <c r="B1193" s="60" t="s">
        <v>14249</v>
      </c>
    </row>
    <row r="1194" spans="1:2" ht="15" x14ac:dyDescent="0.2">
      <c r="A1194" s="75" t="s">
        <v>12870</v>
      </c>
      <c r="B1194" s="60" t="s">
        <v>14250</v>
      </c>
    </row>
    <row r="1195" spans="1:2" ht="15" x14ac:dyDescent="0.2">
      <c r="A1195" s="75" t="s">
        <v>12871</v>
      </c>
      <c r="B1195" s="60" t="s">
        <v>14251</v>
      </c>
    </row>
    <row r="1196" spans="1:2" ht="15" x14ac:dyDescent="0.2">
      <c r="A1196" s="25" t="s">
        <v>11265</v>
      </c>
      <c r="B1196" s="77" t="s">
        <v>14252</v>
      </c>
    </row>
    <row r="1197" spans="1:2" ht="15" x14ac:dyDescent="0.2">
      <c r="A1197" s="75" t="s">
        <v>12872</v>
      </c>
      <c r="B1197" s="60" t="s">
        <v>14253</v>
      </c>
    </row>
    <row r="1198" spans="1:2" ht="15" x14ac:dyDescent="0.2">
      <c r="A1198" s="25" t="s">
        <v>11264</v>
      </c>
      <c r="B1198" s="77" t="s">
        <v>14254</v>
      </c>
    </row>
    <row r="1199" spans="1:2" ht="15" x14ac:dyDescent="0.2">
      <c r="A1199" s="25" t="s">
        <v>11263</v>
      </c>
      <c r="B1199" s="77" t="s">
        <v>14255</v>
      </c>
    </row>
    <row r="1200" spans="1:2" ht="15" x14ac:dyDescent="0.2">
      <c r="A1200" s="75" t="s">
        <v>12873</v>
      </c>
      <c r="B1200" s="60" t="s">
        <v>14256</v>
      </c>
    </row>
    <row r="1201" spans="1:2" ht="15" x14ac:dyDescent="0.2">
      <c r="A1201" s="75" t="s">
        <v>12874</v>
      </c>
      <c r="B1201" s="60" t="s">
        <v>14257</v>
      </c>
    </row>
    <row r="1202" spans="1:2" ht="15" x14ac:dyDescent="0.2">
      <c r="A1202" s="75" t="s">
        <v>12875</v>
      </c>
      <c r="B1202" s="60" t="s">
        <v>14258</v>
      </c>
    </row>
    <row r="1203" spans="1:2" ht="15" x14ac:dyDescent="0.2">
      <c r="A1203" s="75" t="s">
        <v>12876</v>
      </c>
      <c r="B1203" s="60" t="s">
        <v>14259</v>
      </c>
    </row>
    <row r="1204" spans="1:2" ht="15" x14ac:dyDescent="0.2">
      <c r="A1204" s="75" t="s">
        <v>12877</v>
      </c>
      <c r="B1204" s="60" t="s">
        <v>14260</v>
      </c>
    </row>
    <row r="1205" spans="1:2" ht="15" x14ac:dyDescent="0.2">
      <c r="A1205" s="75" t="s">
        <v>12878</v>
      </c>
      <c r="B1205" s="60" t="s">
        <v>14261</v>
      </c>
    </row>
    <row r="1206" spans="1:2" ht="15" x14ac:dyDescent="0.2">
      <c r="A1206" s="75" t="s">
        <v>12879</v>
      </c>
      <c r="B1206" s="60" t="s">
        <v>14262</v>
      </c>
    </row>
    <row r="1207" spans="1:2" ht="15" x14ac:dyDescent="0.2">
      <c r="A1207" s="25" t="s">
        <v>11262</v>
      </c>
      <c r="B1207" s="77" t="s">
        <v>14263</v>
      </c>
    </row>
    <row r="1208" spans="1:2" ht="15" x14ac:dyDescent="0.2">
      <c r="A1208" s="25" t="s">
        <v>11261</v>
      </c>
      <c r="B1208" s="77" t="s">
        <v>14264</v>
      </c>
    </row>
    <row r="1209" spans="1:2" ht="15" x14ac:dyDescent="0.2">
      <c r="A1209" s="25" t="s">
        <v>11260</v>
      </c>
      <c r="B1209" s="77" t="s">
        <v>14265</v>
      </c>
    </row>
    <row r="1210" spans="1:2" ht="30" x14ac:dyDescent="0.2">
      <c r="A1210" s="75" t="s">
        <v>12880</v>
      </c>
      <c r="B1210" s="60" t="s">
        <v>14266</v>
      </c>
    </row>
    <row r="1211" spans="1:2" ht="15" x14ac:dyDescent="0.2">
      <c r="A1211" s="25" t="s">
        <v>11259</v>
      </c>
      <c r="B1211" s="77" t="s">
        <v>14267</v>
      </c>
    </row>
    <row r="1212" spans="1:2" ht="15" x14ac:dyDescent="0.2">
      <c r="A1212" s="25" t="s">
        <v>11258</v>
      </c>
      <c r="B1212" s="77" t="s">
        <v>14268</v>
      </c>
    </row>
    <row r="1213" spans="1:2" ht="15" x14ac:dyDescent="0.2">
      <c r="A1213" s="25" t="s">
        <v>11257</v>
      </c>
      <c r="B1213" s="77" t="s">
        <v>14269</v>
      </c>
    </row>
    <row r="1214" spans="1:2" ht="15" x14ac:dyDescent="0.2">
      <c r="A1214" s="25" t="s">
        <v>11256</v>
      </c>
      <c r="B1214" s="77" t="s">
        <v>14270</v>
      </c>
    </row>
    <row r="1215" spans="1:2" ht="15" x14ac:dyDescent="0.2">
      <c r="A1215" s="25" t="s">
        <v>11255</v>
      </c>
      <c r="B1215" s="77" t="s">
        <v>14271</v>
      </c>
    </row>
    <row r="1216" spans="1:2" ht="15" x14ac:dyDescent="0.2">
      <c r="A1216" s="75" t="s">
        <v>12881</v>
      </c>
      <c r="B1216" s="60" t="s">
        <v>14272</v>
      </c>
    </row>
    <row r="1217" spans="1:2" ht="15" x14ac:dyDescent="0.2">
      <c r="A1217" s="25" t="s">
        <v>11254</v>
      </c>
      <c r="B1217" s="77" t="s">
        <v>14273</v>
      </c>
    </row>
    <row r="1218" spans="1:2" ht="15" x14ac:dyDescent="0.2">
      <c r="A1218" s="25" t="s">
        <v>11253</v>
      </c>
      <c r="B1218" s="77" t="s">
        <v>14274</v>
      </c>
    </row>
    <row r="1219" spans="1:2" ht="15" x14ac:dyDescent="0.2">
      <c r="A1219" s="25" t="s">
        <v>11252</v>
      </c>
      <c r="B1219" s="77" t="s">
        <v>14275</v>
      </c>
    </row>
    <row r="1220" spans="1:2" ht="15" x14ac:dyDescent="0.2">
      <c r="A1220" s="25" t="s">
        <v>11251</v>
      </c>
      <c r="B1220" s="77" t="s">
        <v>14276</v>
      </c>
    </row>
    <row r="1221" spans="1:2" ht="15" x14ac:dyDescent="0.2">
      <c r="A1221" s="25" t="s">
        <v>11250</v>
      </c>
      <c r="B1221" s="77" t="s">
        <v>14277</v>
      </c>
    </row>
    <row r="1222" spans="1:2" ht="15" x14ac:dyDescent="0.2">
      <c r="A1222" s="75" t="s">
        <v>12882</v>
      </c>
      <c r="B1222" s="60" t="s">
        <v>14278</v>
      </c>
    </row>
    <row r="1223" spans="1:2" ht="15" x14ac:dyDescent="0.2">
      <c r="A1223" s="25" t="s">
        <v>11249</v>
      </c>
      <c r="B1223" s="77" t="s">
        <v>14279</v>
      </c>
    </row>
    <row r="1224" spans="1:2" ht="15" x14ac:dyDescent="0.2">
      <c r="A1224" s="75" t="s">
        <v>12883</v>
      </c>
      <c r="B1224" s="60" t="s">
        <v>14280</v>
      </c>
    </row>
    <row r="1225" spans="1:2" ht="15" x14ac:dyDescent="0.2">
      <c r="A1225" s="25" t="s">
        <v>11248</v>
      </c>
      <c r="B1225" s="77" t="s">
        <v>14281</v>
      </c>
    </row>
    <row r="1226" spans="1:2" ht="15" x14ac:dyDescent="0.2">
      <c r="A1226" s="25" t="s">
        <v>11247</v>
      </c>
      <c r="B1226" s="77" t="s">
        <v>14282</v>
      </c>
    </row>
    <row r="1227" spans="1:2" ht="15" x14ac:dyDescent="0.2">
      <c r="A1227" s="25" t="s">
        <v>11246</v>
      </c>
      <c r="B1227" s="77" t="s">
        <v>14283</v>
      </c>
    </row>
    <row r="1228" spans="1:2" ht="15" x14ac:dyDescent="0.2">
      <c r="A1228" s="25" t="s">
        <v>11245</v>
      </c>
      <c r="B1228" s="77" t="s">
        <v>14284</v>
      </c>
    </row>
    <row r="1229" spans="1:2" ht="15" x14ac:dyDescent="0.2">
      <c r="A1229" s="25" t="s">
        <v>11244</v>
      </c>
      <c r="B1229" s="77" t="s">
        <v>14285</v>
      </c>
    </row>
    <row r="1230" spans="1:2" ht="15" x14ac:dyDescent="0.2">
      <c r="A1230" s="25" t="s">
        <v>11243</v>
      </c>
      <c r="B1230" s="77" t="s">
        <v>14286</v>
      </c>
    </row>
    <row r="1231" spans="1:2" ht="15" x14ac:dyDescent="0.2">
      <c r="A1231" s="25" t="s">
        <v>11242</v>
      </c>
      <c r="B1231" s="77" t="s">
        <v>14287</v>
      </c>
    </row>
    <row r="1232" spans="1:2" ht="15" x14ac:dyDescent="0.2">
      <c r="A1232" s="75" t="s">
        <v>12884</v>
      </c>
      <c r="B1232" s="60" t="s">
        <v>14288</v>
      </c>
    </row>
    <row r="1233" spans="1:2" ht="15" x14ac:dyDescent="0.2">
      <c r="A1233" s="25" t="s">
        <v>11241</v>
      </c>
      <c r="B1233" s="77" t="s">
        <v>14289</v>
      </c>
    </row>
    <row r="1234" spans="1:2" ht="15" x14ac:dyDescent="0.2">
      <c r="A1234" s="75" t="s">
        <v>12885</v>
      </c>
      <c r="B1234" s="60" t="s">
        <v>14290</v>
      </c>
    </row>
    <row r="1235" spans="1:2" ht="15" x14ac:dyDescent="0.2">
      <c r="A1235" s="25" t="s">
        <v>11240</v>
      </c>
      <c r="B1235" s="77" t="s">
        <v>14291</v>
      </c>
    </row>
    <row r="1236" spans="1:2" ht="15" x14ac:dyDescent="0.2">
      <c r="A1236" s="25" t="s">
        <v>11239</v>
      </c>
      <c r="B1236" s="77" t="s">
        <v>14292</v>
      </c>
    </row>
    <row r="1237" spans="1:2" ht="15" x14ac:dyDescent="0.2">
      <c r="A1237" s="25" t="s">
        <v>11238</v>
      </c>
      <c r="B1237" s="77" t="s">
        <v>14293</v>
      </c>
    </row>
    <row r="1238" spans="1:2" ht="15" x14ac:dyDescent="0.2">
      <c r="A1238" s="75" t="s">
        <v>12886</v>
      </c>
      <c r="B1238" s="60" t="s">
        <v>14294</v>
      </c>
    </row>
    <row r="1239" spans="1:2" ht="15" x14ac:dyDescent="0.2">
      <c r="A1239" s="25" t="s">
        <v>11237</v>
      </c>
      <c r="B1239" s="77" t="s">
        <v>14295</v>
      </c>
    </row>
    <row r="1240" spans="1:2" ht="15" x14ac:dyDescent="0.2">
      <c r="A1240" s="25" t="s">
        <v>11236</v>
      </c>
      <c r="B1240" s="77" t="s">
        <v>14296</v>
      </c>
    </row>
    <row r="1241" spans="1:2" ht="15" x14ac:dyDescent="0.2">
      <c r="A1241" s="25" t="s">
        <v>11235</v>
      </c>
      <c r="B1241" s="77" t="s">
        <v>14297</v>
      </c>
    </row>
    <row r="1242" spans="1:2" ht="15" x14ac:dyDescent="0.2">
      <c r="A1242" s="25" t="s">
        <v>11234</v>
      </c>
      <c r="B1242" s="77" t="s">
        <v>14298</v>
      </c>
    </row>
    <row r="1243" spans="1:2" ht="15" x14ac:dyDescent="0.2">
      <c r="A1243" s="25" t="s">
        <v>11233</v>
      </c>
      <c r="B1243" s="77" t="s">
        <v>14299</v>
      </c>
    </row>
    <row r="1244" spans="1:2" ht="15" x14ac:dyDescent="0.2">
      <c r="A1244" s="25" t="s">
        <v>11232</v>
      </c>
      <c r="B1244" s="77" t="s">
        <v>14300</v>
      </c>
    </row>
    <row r="1245" spans="1:2" ht="30" x14ac:dyDescent="0.2">
      <c r="A1245" s="75" t="s">
        <v>12887</v>
      </c>
      <c r="B1245" s="60" t="s">
        <v>14301</v>
      </c>
    </row>
    <row r="1246" spans="1:2" ht="15" x14ac:dyDescent="0.2">
      <c r="A1246" s="25" t="s">
        <v>11231</v>
      </c>
      <c r="B1246" s="77" t="s">
        <v>14302</v>
      </c>
    </row>
    <row r="1247" spans="1:2" ht="15" x14ac:dyDescent="0.2">
      <c r="A1247" s="25" t="s">
        <v>11230</v>
      </c>
      <c r="B1247" s="77" t="s">
        <v>14303</v>
      </c>
    </row>
    <row r="1248" spans="1:2" ht="15" x14ac:dyDescent="0.2">
      <c r="A1248" s="25" t="s">
        <v>11229</v>
      </c>
      <c r="B1248" s="77" t="s">
        <v>14304</v>
      </c>
    </row>
    <row r="1249" spans="1:2" ht="15" x14ac:dyDescent="0.2">
      <c r="A1249" s="25" t="s">
        <v>11228</v>
      </c>
      <c r="B1249" s="77" t="s">
        <v>14305</v>
      </c>
    </row>
    <row r="1250" spans="1:2" ht="15" x14ac:dyDescent="0.2">
      <c r="A1250" s="25" t="s">
        <v>11227</v>
      </c>
      <c r="B1250" s="77" t="s">
        <v>14306</v>
      </c>
    </row>
    <row r="1251" spans="1:2" ht="30" x14ac:dyDescent="0.2">
      <c r="A1251" s="25" t="s">
        <v>11226</v>
      </c>
      <c r="B1251" s="77" t="s">
        <v>14307</v>
      </c>
    </row>
    <row r="1252" spans="1:2" ht="15" x14ac:dyDescent="0.2">
      <c r="A1252" s="25" t="s">
        <v>11225</v>
      </c>
      <c r="B1252" s="77" t="s">
        <v>14308</v>
      </c>
    </row>
    <row r="1253" spans="1:2" ht="15" x14ac:dyDescent="0.2">
      <c r="A1253" s="75" t="s">
        <v>12888</v>
      </c>
      <c r="B1253" s="60" t="s">
        <v>14309</v>
      </c>
    </row>
    <row r="1254" spans="1:2" ht="15" x14ac:dyDescent="0.2">
      <c r="A1254" s="75" t="s">
        <v>12889</v>
      </c>
      <c r="B1254" s="60" t="s">
        <v>14310</v>
      </c>
    </row>
    <row r="1255" spans="1:2" ht="15" x14ac:dyDescent="0.2">
      <c r="A1255" s="75" t="s">
        <v>12890</v>
      </c>
      <c r="B1255" s="60" t="s">
        <v>14311</v>
      </c>
    </row>
    <row r="1256" spans="1:2" ht="30" x14ac:dyDescent="0.2">
      <c r="A1256" s="25" t="s">
        <v>11224</v>
      </c>
      <c r="B1256" s="77" t="s">
        <v>14312</v>
      </c>
    </row>
    <row r="1257" spans="1:2" ht="15" x14ac:dyDescent="0.2">
      <c r="A1257" s="75" t="s">
        <v>12891</v>
      </c>
      <c r="B1257" s="60" t="s">
        <v>14313</v>
      </c>
    </row>
    <row r="1258" spans="1:2" ht="30" x14ac:dyDescent="0.2">
      <c r="A1258" s="25" t="s">
        <v>11223</v>
      </c>
      <c r="B1258" s="77" t="s">
        <v>14314</v>
      </c>
    </row>
    <row r="1259" spans="1:2" ht="15" x14ac:dyDescent="0.2">
      <c r="A1259" s="25" t="s">
        <v>11222</v>
      </c>
      <c r="B1259" s="77" t="s">
        <v>14315</v>
      </c>
    </row>
    <row r="1260" spans="1:2" ht="15" x14ac:dyDescent="0.2">
      <c r="A1260" s="25" t="s">
        <v>11221</v>
      </c>
      <c r="B1260" s="77" t="s">
        <v>14316</v>
      </c>
    </row>
    <row r="1261" spans="1:2" ht="15" x14ac:dyDescent="0.2">
      <c r="A1261" s="25" t="s">
        <v>11220</v>
      </c>
      <c r="B1261" s="77" t="s">
        <v>14317</v>
      </c>
    </row>
    <row r="1262" spans="1:2" ht="15" x14ac:dyDescent="0.2">
      <c r="A1262" s="25" t="s">
        <v>11219</v>
      </c>
      <c r="B1262" s="77" t="s">
        <v>14318</v>
      </c>
    </row>
    <row r="1263" spans="1:2" ht="15" x14ac:dyDescent="0.2">
      <c r="A1263" s="25" t="s">
        <v>11218</v>
      </c>
      <c r="B1263" s="77" t="s">
        <v>14319</v>
      </c>
    </row>
    <row r="1264" spans="1:2" ht="15" x14ac:dyDescent="0.2">
      <c r="A1264" s="25" t="s">
        <v>11217</v>
      </c>
      <c r="B1264" s="77" t="s">
        <v>14320</v>
      </c>
    </row>
    <row r="1265" spans="1:2" ht="15" x14ac:dyDescent="0.2">
      <c r="A1265" s="25" t="s">
        <v>11216</v>
      </c>
      <c r="B1265" s="77" t="s">
        <v>14321</v>
      </c>
    </row>
    <row r="1266" spans="1:2" ht="15" x14ac:dyDescent="0.2">
      <c r="A1266" s="25" t="s">
        <v>11215</v>
      </c>
      <c r="B1266" s="77" t="s">
        <v>14322</v>
      </c>
    </row>
    <row r="1267" spans="1:2" ht="15" x14ac:dyDescent="0.2">
      <c r="A1267" s="25" t="s">
        <v>11214</v>
      </c>
      <c r="B1267" s="77" t="s">
        <v>14323</v>
      </c>
    </row>
    <row r="1268" spans="1:2" ht="15" x14ac:dyDescent="0.2">
      <c r="A1268" s="25" t="s">
        <v>11213</v>
      </c>
      <c r="B1268" s="77" t="s">
        <v>14324</v>
      </c>
    </row>
    <row r="1269" spans="1:2" ht="15" x14ac:dyDescent="0.2">
      <c r="A1269" s="25" t="s">
        <v>11212</v>
      </c>
      <c r="B1269" s="77" t="s">
        <v>14325</v>
      </c>
    </row>
    <row r="1270" spans="1:2" ht="15" x14ac:dyDescent="0.2">
      <c r="A1270" s="25" t="s">
        <v>11211</v>
      </c>
      <c r="B1270" s="77" t="s">
        <v>14326</v>
      </c>
    </row>
    <row r="1271" spans="1:2" ht="15" x14ac:dyDescent="0.2">
      <c r="A1271" s="25" t="s">
        <v>11210</v>
      </c>
      <c r="B1271" s="77" t="s">
        <v>14327</v>
      </c>
    </row>
    <row r="1272" spans="1:2" ht="15" x14ac:dyDescent="0.2">
      <c r="A1272" s="25" t="s">
        <v>11209</v>
      </c>
      <c r="B1272" s="77" t="s">
        <v>14328</v>
      </c>
    </row>
    <row r="1273" spans="1:2" ht="15" x14ac:dyDescent="0.2">
      <c r="A1273" s="25" t="s">
        <v>11208</v>
      </c>
      <c r="B1273" s="77" t="s">
        <v>14329</v>
      </c>
    </row>
    <row r="1274" spans="1:2" ht="15" x14ac:dyDescent="0.2">
      <c r="A1274" s="25" t="s">
        <v>11207</v>
      </c>
      <c r="B1274" s="77" t="s">
        <v>14330</v>
      </c>
    </row>
    <row r="1275" spans="1:2" ht="15" x14ac:dyDescent="0.2">
      <c r="A1275" s="25" t="s">
        <v>11206</v>
      </c>
      <c r="B1275" s="77" t="s">
        <v>14331</v>
      </c>
    </row>
    <row r="1276" spans="1:2" ht="15" x14ac:dyDescent="0.2">
      <c r="A1276" s="25" t="s">
        <v>11205</v>
      </c>
      <c r="B1276" s="77" t="s">
        <v>14332</v>
      </c>
    </row>
    <row r="1277" spans="1:2" ht="15" x14ac:dyDescent="0.2">
      <c r="A1277" s="25" t="s">
        <v>11204</v>
      </c>
      <c r="B1277" s="77" t="s">
        <v>14333</v>
      </c>
    </row>
    <row r="1278" spans="1:2" ht="15" x14ac:dyDescent="0.2">
      <c r="A1278" s="25" t="s">
        <v>11203</v>
      </c>
      <c r="B1278" s="77" t="s">
        <v>14334</v>
      </c>
    </row>
    <row r="1279" spans="1:2" ht="15" x14ac:dyDescent="0.2">
      <c r="A1279" s="25" t="s">
        <v>11202</v>
      </c>
      <c r="B1279" s="77" t="s">
        <v>14335</v>
      </c>
    </row>
    <row r="1280" spans="1:2" ht="15" x14ac:dyDescent="0.2">
      <c r="A1280" s="25" t="s">
        <v>11201</v>
      </c>
      <c r="B1280" s="77" t="s">
        <v>14336</v>
      </c>
    </row>
    <row r="1281" spans="1:2" ht="15" x14ac:dyDescent="0.2">
      <c r="A1281" s="25" t="s">
        <v>11200</v>
      </c>
      <c r="B1281" s="77" t="s">
        <v>14337</v>
      </c>
    </row>
    <row r="1282" spans="1:2" ht="15" x14ac:dyDescent="0.2">
      <c r="A1282" s="25" t="s">
        <v>11199</v>
      </c>
      <c r="B1282" s="77" t="s">
        <v>14338</v>
      </c>
    </row>
    <row r="1283" spans="1:2" ht="15" x14ac:dyDescent="0.2">
      <c r="A1283" s="25" t="s">
        <v>11198</v>
      </c>
      <c r="B1283" s="77" t="s">
        <v>14339</v>
      </c>
    </row>
    <row r="1284" spans="1:2" ht="15" x14ac:dyDescent="0.2">
      <c r="A1284" s="25" t="s">
        <v>11197</v>
      </c>
      <c r="B1284" s="77" t="s">
        <v>14340</v>
      </c>
    </row>
    <row r="1285" spans="1:2" ht="15" x14ac:dyDescent="0.2">
      <c r="A1285" s="25" t="s">
        <v>11196</v>
      </c>
      <c r="B1285" s="77" t="s">
        <v>14341</v>
      </c>
    </row>
    <row r="1286" spans="1:2" ht="15" x14ac:dyDescent="0.2">
      <c r="A1286" s="25" t="s">
        <v>11195</v>
      </c>
      <c r="B1286" s="77" t="s">
        <v>14342</v>
      </c>
    </row>
    <row r="1287" spans="1:2" ht="15" x14ac:dyDescent="0.2">
      <c r="A1287" s="25" t="s">
        <v>11194</v>
      </c>
      <c r="B1287" s="77" t="s">
        <v>14343</v>
      </c>
    </row>
    <row r="1288" spans="1:2" ht="15" x14ac:dyDescent="0.2">
      <c r="A1288" s="25" t="s">
        <v>11193</v>
      </c>
      <c r="B1288" s="77" t="s">
        <v>14344</v>
      </c>
    </row>
    <row r="1289" spans="1:2" ht="30" x14ac:dyDescent="0.2">
      <c r="A1289" s="25" t="s">
        <v>11192</v>
      </c>
      <c r="B1289" s="77" t="s">
        <v>14345</v>
      </c>
    </row>
    <row r="1290" spans="1:2" ht="15" x14ac:dyDescent="0.2">
      <c r="A1290" s="25" t="s">
        <v>11191</v>
      </c>
      <c r="B1290" s="77" t="s">
        <v>14346</v>
      </c>
    </row>
    <row r="1291" spans="1:2" ht="15" x14ac:dyDescent="0.2">
      <c r="A1291" s="25" t="s">
        <v>11190</v>
      </c>
      <c r="B1291" s="77" t="s">
        <v>14347</v>
      </c>
    </row>
    <row r="1292" spans="1:2" ht="15" x14ac:dyDescent="0.2">
      <c r="A1292" s="25" t="s">
        <v>11189</v>
      </c>
      <c r="B1292" s="77" t="s">
        <v>14348</v>
      </c>
    </row>
    <row r="1293" spans="1:2" ht="15" x14ac:dyDescent="0.2">
      <c r="A1293" s="25" t="s">
        <v>11188</v>
      </c>
      <c r="B1293" s="77" t="s">
        <v>14349</v>
      </c>
    </row>
    <row r="1294" spans="1:2" ht="15" x14ac:dyDescent="0.2">
      <c r="A1294" s="25" t="s">
        <v>11187</v>
      </c>
      <c r="B1294" s="77" t="s">
        <v>14350</v>
      </c>
    </row>
    <row r="1295" spans="1:2" ht="15" x14ac:dyDescent="0.2">
      <c r="A1295" s="25" t="s">
        <v>11186</v>
      </c>
      <c r="B1295" s="77" t="s">
        <v>14351</v>
      </c>
    </row>
    <row r="1296" spans="1:2" ht="15" x14ac:dyDescent="0.2">
      <c r="A1296" s="25" t="s">
        <v>11185</v>
      </c>
      <c r="B1296" s="77" t="s">
        <v>14352</v>
      </c>
    </row>
    <row r="1297" spans="1:2" ht="15" x14ac:dyDescent="0.2">
      <c r="A1297" s="25" t="s">
        <v>11184</v>
      </c>
      <c r="B1297" s="77" t="s">
        <v>14353</v>
      </c>
    </row>
    <row r="1298" spans="1:2" ht="15" x14ac:dyDescent="0.2">
      <c r="A1298" s="25" t="s">
        <v>11183</v>
      </c>
      <c r="B1298" s="77" t="s">
        <v>14354</v>
      </c>
    </row>
    <row r="1299" spans="1:2" ht="15" x14ac:dyDescent="0.2">
      <c r="A1299" s="25" t="s">
        <v>11182</v>
      </c>
      <c r="B1299" s="77" t="s">
        <v>14355</v>
      </c>
    </row>
    <row r="1300" spans="1:2" ht="15" x14ac:dyDescent="0.2">
      <c r="A1300" s="25" t="s">
        <v>11181</v>
      </c>
      <c r="B1300" s="77" t="s">
        <v>14356</v>
      </c>
    </row>
    <row r="1301" spans="1:2" ht="15" x14ac:dyDescent="0.2">
      <c r="A1301" s="25" t="s">
        <v>11180</v>
      </c>
      <c r="B1301" s="77" t="s">
        <v>14357</v>
      </c>
    </row>
    <row r="1302" spans="1:2" ht="15" x14ac:dyDescent="0.2">
      <c r="A1302" s="25" t="s">
        <v>11179</v>
      </c>
      <c r="B1302" s="77" t="s">
        <v>14358</v>
      </c>
    </row>
    <row r="1303" spans="1:2" ht="15" x14ac:dyDescent="0.2">
      <c r="A1303" s="25" t="s">
        <v>11178</v>
      </c>
      <c r="B1303" s="77" t="s">
        <v>14359</v>
      </c>
    </row>
    <row r="1304" spans="1:2" ht="15" x14ac:dyDescent="0.2">
      <c r="A1304" s="25" t="s">
        <v>11177</v>
      </c>
      <c r="B1304" s="77" t="s">
        <v>14360</v>
      </c>
    </row>
    <row r="1305" spans="1:2" ht="15" x14ac:dyDescent="0.2">
      <c r="A1305" s="25" t="s">
        <v>11176</v>
      </c>
      <c r="B1305" s="77" t="s">
        <v>14361</v>
      </c>
    </row>
    <row r="1306" spans="1:2" ht="15" x14ac:dyDescent="0.2">
      <c r="A1306" s="25" t="s">
        <v>11175</v>
      </c>
      <c r="B1306" s="77" t="s">
        <v>14362</v>
      </c>
    </row>
    <row r="1307" spans="1:2" ht="30" x14ac:dyDescent="0.2">
      <c r="A1307" s="25" t="s">
        <v>11174</v>
      </c>
      <c r="B1307" s="77" t="s">
        <v>14363</v>
      </c>
    </row>
    <row r="1308" spans="1:2" ht="15" x14ac:dyDescent="0.2">
      <c r="A1308" s="25" t="s">
        <v>11173</v>
      </c>
      <c r="B1308" s="77" t="s">
        <v>14364</v>
      </c>
    </row>
    <row r="1309" spans="1:2" ht="15" x14ac:dyDescent="0.2">
      <c r="A1309" s="25" t="s">
        <v>11172</v>
      </c>
      <c r="B1309" s="77" t="s">
        <v>14365</v>
      </c>
    </row>
    <row r="1310" spans="1:2" ht="30" x14ac:dyDescent="0.2">
      <c r="A1310" s="25" t="s">
        <v>11171</v>
      </c>
      <c r="B1310" s="77" t="s">
        <v>14366</v>
      </c>
    </row>
    <row r="1311" spans="1:2" ht="15" x14ac:dyDescent="0.2">
      <c r="A1311" s="25" t="s">
        <v>11170</v>
      </c>
      <c r="B1311" s="77" t="s">
        <v>14367</v>
      </c>
    </row>
    <row r="1312" spans="1:2" ht="15" x14ac:dyDescent="0.2">
      <c r="A1312" s="25" t="s">
        <v>11169</v>
      </c>
      <c r="B1312" s="77" t="s">
        <v>14368</v>
      </c>
    </row>
    <row r="1313" spans="1:2" ht="15" x14ac:dyDescent="0.2">
      <c r="A1313" s="25" t="s">
        <v>11168</v>
      </c>
      <c r="B1313" s="77" t="s">
        <v>14369</v>
      </c>
    </row>
    <row r="1314" spans="1:2" ht="15" x14ac:dyDescent="0.2">
      <c r="A1314" s="25" t="s">
        <v>11167</v>
      </c>
      <c r="B1314" s="77" t="s">
        <v>14370</v>
      </c>
    </row>
    <row r="1315" spans="1:2" ht="15" x14ac:dyDescent="0.2">
      <c r="A1315" s="25" t="s">
        <v>11166</v>
      </c>
      <c r="B1315" s="77" t="s">
        <v>14371</v>
      </c>
    </row>
    <row r="1316" spans="1:2" ht="15" x14ac:dyDescent="0.2">
      <c r="A1316" s="25" t="s">
        <v>11165</v>
      </c>
      <c r="B1316" s="77" t="s">
        <v>14372</v>
      </c>
    </row>
    <row r="1317" spans="1:2" ht="15" x14ac:dyDescent="0.2">
      <c r="A1317" s="25" t="s">
        <v>11164</v>
      </c>
      <c r="B1317" s="77" t="s">
        <v>14373</v>
      </c>
    </row>
    <row r="1318" spans="1:2" ht="15" x14ac:dyDescent="0.2">
      <c r="A1318" s="25" t="s">
        <v>11163</v>
      </c>
      <c r="B1318" s="77" t="s">
        <v>14374</v>
      </c>
    </row>
    <row r="1319" spans="1:2" ht="15" x14ac:dyDescent="0.2">
      <c r="A1319" s="25" t="s">
        <v>11162</v>
      </c>
      <c r="B1319" s="77" t="s">
        <v>14375</v>
      </c>
    </row>
    <row r="1320" spans="1:2" ht="15" x14ac:dyDescent="0.2">
      <c r="A1320" s="25" t="s">
        <v>11161</v>
      </c>
      <c r="B1320" s="77" t="s">
        <v>14376</v>
      </c>
    </row>
    <row r="1321" spans="1:2" ht="15" x14ac:dyDescent="0.2">
      <c r="A1321" s="25" t="s">
        <v>11160</v>
      </c>
      <c r="B1321" s="77" t="s">
        <v>14377</v>
      </c>
    </row>
    <row r="1322" spans="1:2" ht="15" x14ac:dyDescent="0.2">
      <c r="A1322" s="25" t="s">
        <v>11159</v>
      </c>
      <c r="B1322" s="77" t="s">
        <v>14378</v>
      </c>
    </row>
    <row r="1323" spans="1:2" ht="15" x14ac:dyDescent="0.2">
      <c r="A1323" s="25" t="s">
        <v>11158</v>
      </c>
      <c r="B1323" s="77" t="s">
        <v>14379</v>
      </c>
    </row>
    <row r="1324" spans="1:2" ht="15" x14ac:dyDescent="0.2">
      <c r="A1324" s="25" t="s">
        <v>11157</v>
      </c>
      <c r="B1324" s="77" t="s">
        <v>14380</v>
      </c>
    </row>
    <row r="1325" spans="1:2" ht="15" x14ac:dyDescent="0.2">
      <c r="A1325" s="25" t="s">
        <v>11156</v>
      </c>
      <c r="B1325" s="77" t="s">
        <v>14381</v>
      </c>
    </row>
    <row r="1326" spans="1:2" ht="15" x14ac:dyDescent="0.2">
      <c r="A1326" s="25" t="s">
        <v>11155</v>
      </c>
      <c r="B1326" s="77" t="s">
        <v>14382</v>
      </c>
    </row>
    <row r="1327" spans="1:2" ht="15" x14ac:dyDescent="0.2">
      <c r="A1327" s="25" t="s">
        <v>11154</v>
      </c>
      <c r="B1327" s="77" t="s">
        <v>14383</v>
      </c>
    </row>
    <row r="1328" spans="1:2" ht="15" x14ac:dyDescent="0.2">
      <c r="A1328" s="25" t="s">
        <v>11153</v>
      </c>
      <c r="B1328" s="77" t="s">
        <v>14384</v>
      </c>
    </row>
    <row r="1329" spans="1:2" ht="15" x14ac:dyDescent="0.2">
      <c r="A1329" s="25" t="s">
        <v>11152</v>
      </c>
      <c r="B1329" s="77" t="s">
        <v>14385</v>
      </c>
    </row>
    <row r="1330" spans="1:2" ht="15" x14ac:dyDescent="0.2">
      <c r="A1330" s="25" t="s">
        <v>11151</v>
      </c>
      <c r="B1330" s="77" t="s">
        <v>14386</v>
      </c>
    </row>
    <row r="1331" spans="1:2" ht="15" x14ac:dyDescent="0.2">
      <c r="A1331" s="25" t="s">
        <v>11150</v>
      </c>
      <c r="B1331" s="77" t="s">
        <v>14387</v>
      </c>
    </row>
    <row r="1332" spans="1:2" ht="15" x14ac:dyDescent="0.2">
      <c r="A1332" s="25" t="s">
        <v>11149</v>
      </c>
      <c r="B1332" s="77" t="s">
        <v>14388</v>
      </c>
    </row>
    <row r="1333" spans="1:2" ht="15" x14ac:dyDescent="0.2">
      <c r="A1333" s="25" t="s">
        <v>11148</v>
      </c>
      <c r="B1333" s="77" t="s">
        <v>14389</v>
      </c>
    </row>
    <row r="1334" spans="1:2" ht="15" x14ac:dyDescent="0.2">
      <c r="A1334" s="25" t="s">
        <v>11147</v>
      </c>
      <c r="B1334" s="77" t="s">
        <v>14390</v>
      </c>
    </row>
    <row r="1335" spans="1:2" ht="15" x14ac:dyDescent="0.2">
      <c r="A1335" s="25" t="s">
        <v>11146</v>
      </c>
      <c r="B1335" s="77" t="s">
        <v>14391</v>
      </c>
    </row>
    <row r="1336" spans="1:2" ht="15" x14ac:dyDescent="0.2">
      <c r="A1336" s="25" t="s">
        <v>11145</v>
      </c>
      <c r="B1336" s="77" t="s">
        <v>14392</v>
      </c>
    </row>
    <row r="1337" spans="1:2" ht="15" x14ac:dyDescent="0.2">
      <c r="A1337" s="25" t="s">
        <v>11144</v>
      </c>
      <c r="B1337" s="77" t="s">
        <v>14393</v>
      </c>
    </row>
    <row r="1338" spans="1:2" ht="15" x14ac:dyDescent="0.2">
      <c r="A1338" s="25" t="s">
        <v>11143</v>
      </c>
      <c r="B1338" s="77" t="s">
        <v>14394</v>
      </c>
    </row>
    <row r="1339" spans="1:2" ht="15" x14ac:dyDescent="0.2">
      <c r="A1339" s="25" t="s">
        <v>11142</v>
      </c>
      <c r="B1339" s="77" t="s">
        <v>14395</v>
      </c>
    </row>
    <row r="1340" spans="1:2" ht="15" x14ac:dyDescent="0.2">
      <c r="A1340" s="25" t="s">
        <v>11141</v>
      </c>
      <c r="B1340" s="77" t="s">
        <v>14396</v>
      </c>
    </row>
    <row r="1341" spans="1:2" ht="15" x14ac:dyDescent="0.2">
      <c r="A1341" s="25" t="s">
        <v>11140</v>
      </c>
      <c r="B1341" s="77" t="s">
        <v>14397</v>
      </c>
    </row>
    <row r="1342" spans="1:2" ht="30" x14ac:dyDescent="0.2">
      <c r="A1342" s="25" t="s">
        <v>11139</v>
      </c>
      <c r="B1342" s="77" t="s">
        <v>14398</v>
      </c>
    </row>
    <row r="1343" spans="1:2" ht="15" x14ac:dyDescent="0.2">
      <c r="A1343" s="25" t="s">
        <v>11138</v>
      </c>
      <c r="B1343" s="77" t="s">
        <v>14399</v>
      </c>
    </row>
    <row r="1344" spans="1:2" ht="15" x14ac:dyDescent="0.2">
      <c r="A1344" s="25" t="s">
        <v>11137</v>
      </c>
      <c r="B1344" s="77" t="s">
        <v>14400</v>
      </c>
    </row>
    <row r="1345" spans="1:2" ht="15" x14ac:dyDescent="0.2">
      <c r="A1345" s="25" t="s">
        <v>11136</v>
      </c>
      <c r="B1345" s="77" t="s">
        <v>14401</v>
      </c>
    </row>
    <row r="1346" spans="1:2" ht="15" x14ac:dyDescent="0.2">
      <c r="A1346" s="25" t="s">
        <v>11135</v>
      </c>
      <c r="B1346" s="77" t="s">
        <v>14402</v>
      </c>
    </row>
    <row r="1347" spans="1:2" ht="15" x14ac:dyDescent="0.2">
      <c r="A1347" s="25" t="s">
        <v>11134</v>
      </c>
      <c r="B1347" s="77" t="s">
        <v>14403</v>
      </c>
    </row>
    <row r="1348" spans="1:2" ht="30" x14ac:dyDescent="0.2">
      <c r="A1348" s="25" t="s">
        <v>11133</v>
      </c>
      <c r="B1348" s="77" t="s">
        <v>14404</v>
      </c>
    </row>
    <row r="1349" spans="1:2" ht="15" x14ac:dyDescent="0.2">
      <c r="A1349" s="25" t="s">
        <v>11132</v>
      </c>
      <c r="B1349" s="77" t="s">
        <v>14405</v>
      </c>
    </row>
    <row r="1350" spans="1:2" ht="15" x14ac:dyDescent="0.2">
      <c r="A1350" s="25" t="s">
        <v>11131</v>
      </c>
      <c r="B1350" s="77" t="s">
        <v>14406</v>
      </c>
    </row>
    <row r="1351" spans="1:2" ht="15" x14ac:dyDescent="0.2">
      <c r="A1351" s="25" t="s">
        <v>11130</v>
      </c>
      <c r="B1351" s="77" t="s">
        <v>14407</v>
      </c>
    </row>
    <row r="1352" spans="1:2" ht="15" x14ac:dyDescent="0.2">
      <c r="A1352" s="25" t="s">
        <v>11129</v>
      </c>
      <c r="B1352" s="77" t="s">
        <v>14408</v>
      </c>
    </row>
    <row r="1353" spans="1:2" ht="15" x14ac:dyDescent="0.2">
      <c r="A1353" s="25" t="s">
        <v>11128</v>
      </c>
      <c r="B1353" s="77" t="s">
        <v>14409</v>
      </c>
    </row>
    <row r="1354" spans="1:2" ht="15" x14ac:dyDescent="0.2">
      <c r="A1354" s="25" t="s">
        <v>11127</v>
      </c>
      <c r="B1354" s="77" t="s">
        <v>14410</v>
      </c>
    </row>
    <row r="1355" spans="1:2" ht="15" x14ac:dyDescent="0.2">
      <c r="A1355" s="25" t="s">
        <v>11126</v>
      </c>
      <c r="B1355" s="77" t="s">
        <v>14411</v>
      </c>
    </row>
    <row r="1356" spans="1:2" ht="15" x14ac:dyDescent="0.2">
      <c r="A1356" s="25" t="s">
        <v>11125</v>
      </c>
      <c r="B1356" s="77" t="s">
        <v>14412</v>
      </c>
    </row>
    <row r="1357" spans="1:2" ht="15" x14ac:dyDescent="0.2">
      <c r="A1357" s="25" t="s">
        <v>11124</v>
      </c>
      <c r="B1357" s="77" t="s">
        <v>14413</v>
      </c>
    </row>
    <row r="1358" spans="1:2" ht="15" x14ac:dyDescent="0.2">
      <c r="A1358" s="25" t="s">
        <v>11123</v>
      </c>
      <c r="B1358" s="77" t="s">
        <v>14414</v>
      </c>
    </row>
    <row r="1359" spans="1:2" ht="15" x14ac:dyDescent="0.2">
      <c r="A1359" s="25" t="s">
        <v>11122</v>
      </c>
      <c r="B1359" s="77" t="s">
        <v>14415</v>
      </c>
    </row>
    <row r="1360" spans="1:2" ht="15" x14ac:dyDescent="0.2">
      <c r="A1360" s="25" t="s">
        <v>11121</v>
      </c>
      <c r="B1360" s="77" t="s">
        <v>14416</v>
      </c>
    </row>
    <row r="1361" spans="1:2" ht="15" x14ac:dyDescent="0.2">
      <c r="A1361" s="25" t="s">
        <v>11120</v>
      </c>
      <c r="B1361" s="77" t="s">
        <v>14417</v>
      </c>
    </row>
    <row r="1362" spans="1:2" ht="15" x14ac:dyDescent="0.2">
      <c r="A1362" s="25" t="s">
        <v>11119</v>
      </c>
      <c r="B1362" s="77" t="s">
        <v>14418</v>
      </c>
    </row>
    <row r="1363" spans="1:2" ht="15" x14ac:dyDescent="0.2">
      <c r="A1363" s="25" t="s">
        <v>11118</v>
      </c>
      <c r="B1363" s="77" t="s">
        <v>14419</v>
      </c>
    </row>
    <row r="1364" spans="1:2" ht="15" x14ac:dyDescent="0.2">
      <c r="A1364" s="25" t="s">
        <v>11117</v>
      </c>
      <c r="B1364" s="77" t="s">
        <v>14420</v>
      </c>
    </row>
    <row r="1365" spans="1:2" ht="15" x14ac:dyDescent="0.2">
      <c r="A1365" s="25" t="s">
        <v>11116</v>
      </c>
      <c r="B1365" s="77" t="s">
        <v>14421</v>
      </c>
    </row>
    <row r="1366" spans="1:2" ht="15" x14ac:dyDescent="0.2">
      <c r="A1366" s="25" t="s">
        <v>11115</v>
      </c>
      <c r="B1366" s="77" t="s">
        <v>14422</v>
      </c>
    </row>
    <row r="1367" spans="1:2" ht="15" x14ac:dyDescent="0.2">
      <c r="A1367" s="25" t="s">
        <v>11114</v>
      </c>
      <c r="B1367" s="77" t="s">
        <v>14423</v>
      </c>
    </row>
    <row r="1368" spans="1:2" ht="30" x14ac:dyDescent="0.2">
      <c r="A1368" s="25" t="s">
        <v>11113</v>
      </c>
      <c r="B1368" s="77" t="s">
        <v>14424</v>
      </c>
    </row>
    <row r="1369" spans="1:2" ht="15" x14ac:dyDescent="0.2">
      <c r="A1369" s="25" t="s">
        <v>11112</v>
      </c>
      <c r="B1369" s="77" t="s">
        <v>14425</v>
      </c>
    </row>
    <row r="1370" spans="1:2" ht="15" x14ac:dyDescent="0.2">
      <c r="A1370" s="25" t="s">
        <v>11111</v>
      </c>
      <c r="B1370" s="77" t="s">
        <v>14426</v>
      </c>
    </row>
    <row r="1371" spans="1:2" ht="30" x14ac:dyDescent="0.2">
      <c r="A1371" s="25" t="s">
        <v>11110</v>
      </c>
      <c r="B1371" s="77" t="s">
        <v>14427</v>
      </c>
    </row>
    <row r="1372" spans="1:2" ht="15" x14ac:dyDescent="0.2">
      <c r="A1372" s="25" t="s">
        <v>11109</v>
      </c>
      <c r="B1372" s="77" t="s">
        <v>14428</v>
      </c>
    </row>
    <row r="1373" spans="1:2" ht="15" x14ac:dyDescent="0.2">
      <c r="A1373" s="25" t="s">
        <v>11108</v>
      </c>
      <c r="B1373" s="77" t="s">
        <v>14429</v>
      </c>
    </row>
    <row r="1374" spans="1:2" ht="15" x14ac:dyDescent="0.2">
      <c r="A1374" s="25" t="s">
        <v>11107</v>
      </c>
      <c r="B1374" s="77" t="s">
        <v>14430</v>
      </c>
    </row>
    <row r="1375" spans="1:2" ht="15" x14ac:dyDescent="0.2">
      <c r="A1375" s="25" t="s">
        <v>11106</v>
      </c>
      <c r="B1375" s="77" t="s">
        <v>14431</v>
      </c>
    </row>
    <row r="1376" spans="1:2" ht="15" x14ac:dyDescent="0.2">
      <c r="A1376" s="25" t="s">
        <v>11105</v>
      </c>
      <c r="B1376" s="77" t="s">
        <v>14432</v>
      </c>
    </row>
    <row r="1377" spans="1:2" ht="15" x14ac:dyDescent="0.2">
      <c r="A1377" s="25" t="s">
        <v>11104</v>
      </c>
      <c r="B1377" s="77" t="s">
        <v>14433</v>
      </c>
    </row>
    <row r="1378" spans="1:2" ht="15" x14ac:dyDescent="0.2">
      <c r="A1378" s="25" t="s">
        <v>11103</v>
      </c>
      <c r="B1378" s="77" t="s">
        <v>14434</v>
      </c>
    </row>
    <row r="1379" spans="1:2" ht="15" x14ac:dyDescent="0.2">
      <c r="A1379" s="25" t="s">
        <v>11102</v>
      </c>
      <c r="B1379" s="77" t="s">
        <v>14435</v>
      </c>
    </row>
    <row r="1380" spans="1:2" ht="15" x14ac:dyDescent="0.2">
      <c r="A1380" s="25" t="s">
        <v>11101</v>
      </c>
      <c r="B1380" s="77" t="s">
        <v>14436</v>
      </c>
    </row>
    <row r="1381" spans="1:2" ht="15" x14ac:dyDescent="0.2">
      <c r="A1381" s="25" t="s">
        <v>11100</v>
      </c>
      <c r="B1381" s="77" t="s">
        <v>14437</v>
      </c>
    </row>
    <row r="1382" spans="1:2" ht="15" x14ac:dyDescent="0.2">
      <c r="A1382" s="25" t="s">
        <v>11099</v>
      </c>
      <c r="B1382" s="77" t="s">
        <v>14438</v>
      </c>
    </row>
    <row r="1383" spans="1:2" ht="15" x14ac:dyDescent="0.2">
      <c r="A1383" s="25" t="s">
        <v>11098</v>
      </c>
      <c r="B1383" s="77" t="s">
        <v>14439</v>
      </c>
    </row>
    <row r="1384" spans="1:2" ht="15" x14ac:dyDescent="0.2">
      <c r="A1384" s="25" t="s">
        <v>11097</v>
      </c>
      <c r="B1384" s="77" t="s">
        <v>14440</v>
      </c>
    </row>
    <row r="1385" spans="1:2" ht="30" x14ac:dyDescent="0.2">
      <c r="A1385" s="25" t="s">
        <v>11096</v>
      </c>
      <c r="B1385" s="77" t="s">
        <v>14441</v>
      </c>
    </row>
    <row r="1386" spans="1:2" ht="30" x14ac:dyDescent="0.2">
      <c r="A1386" s="25" t="s">
        <v>11095</v>
      </c>
      <c r="B1386" s="77" t="s">
        <v>14442</v>
      </c>
    </row>
    <row r="1387" spans="1:2" ht="30" x14ac:dyDescent="0.2">
      <c r="A1387" s="25" t="s">
        <v>11094</v>
      </c>
      <c r="B1387" s="77" t="s">
        <v>14443</v>
      </c>
    </row>
    <row r="1388" spans="1:2" ht="15" x14ac:dyDescent="0.2">
      <c r="A1388" s="25" t="s">
        <v>11093</v>
      </c>
      <c r="B1388" s="77" t="s">
        <v>14444</v>
      </c>
    </row>
    <row r="1389" spans="1:2" ht="15" x14ac:dyDescent="0.2">
      <c r="A1389" s="25" t="s">
        <v>11092</v>
      </c>
      <c r="B1389" s="77" t="s">
        <v>14445</v>
      </c>
    </row>
    <row r="1390" spans="1:2" ht="15" x14ac:dyDescent="0.2">
      <c r="A1390" s="25" t="s">
        <v>11091</v>
      </c>
      <c r="B1390" s="77" t="s">
        <v>14446</v>
      </c>
    </row>
    <row r="1391" spans="1:2" ht="30" x14ac:dyDescent="0.2">
      <c r="A1391" s="25" t="s">
        <v>11090</v>
      </c>
      <c r="B1391" s="77" t="s">
        <v>14447</v>
      </c>
    </row>
    <row r="1392" spans="1:2" ht="30" x14ac:dyDescent="0.2">
      <c r="A1392" s="25" t="s">
        <v>11089</v>
      </c>
      <c r="B1392" s="77" t="s">
        <v>14448</v>
      </c>
    </row>
    <row r="1393" spans="1:2" ht="15" x14ac:dyDescent="0.2">
      <c r="A1393" s="25" t="s">
        <v>11088</v>
      </c>
      <c r="B1393" s="77" t="s">
        <v>14449</v>
      </c>
    </row>
    <row r="1394" spans="1:2" ht="15" x14ac:dyDescent="0.2">
      <c r="A1394" s="25" t="s">
        <v>11087</v>
      </c>
      <c r="B1394" s="77" t="s">
        <v>14450</v>
      </c>
    </row>
    <row r="1395" spans="1:2" ht="15" x14ac:dyDescent="0.2">
      <c r="A1395" s="25" t="s">
        <v>11086</v>
      </c>
      <c r="B1395" s="77" t="s">
        <v>14451</v>
      </c>
    </row>
    <row r="1396" spans="1:2" ht="15" x14ac:dyDescent="0.2">
      <c r="A1396" s="25" t="s">
        <v>11085</v>
      </c>
      <c r="B1396" s="77" t="s">
        <v>14452</v>
      </c>
    </row>
    <row r="1397" spans="1:2" ht="15" x14ac:dyDescent="0.2">
      <c r="A1397" s="25" t="s">
        <v>11084</v>
      </c>
      <c r="B1397" s="77" t="s">
        <v>14453</v>
      </c>
    </row>
    <row r="1398" spans="1:2" ht="15" x14ac:dyDescent="0.2">
      <c r="A1398" s="25" t="s">
        <v>11083</v>
      </c>
      <c r="B1398" s="77" t="s">
        <v>14454</v>
      </c>
    </row>
    <row r="1399" spans="1:2" ht="15" x14ac:dyDescent="0.2">
      <c r="A1399" s="25" t="s">
        <v>11082</v>
      </c>
      <c r="B1399" s="77" t="s">
        <v>14455</v>
      </c>
    </row>
    <row r="1400" spans="1:2" ht="15" x14ac:dyDescent="0.2">
      <c r="A1400" s="25" t="s">
        <v>11081</v>
      </c>
      <c r="B1400" s="77" t="s">
        <v>14456</v>
      </c>
    </row>
    <row r="1401" spans="1:2" ht="15" x14ac:dyDescent="0.2">
      <c r="A1401" s="25" t="s">
        <v>11080</v>
      </c>
      <c r="B1401" s="77" t="s">
        <v>14457</v>
      </c>
    </row>
    <row r="1402" spans="1:2" ht="15" x14ac:dyDescent="0.2">
      <c r="A1402" s="25" t="s">
        <v>11079</v>
      </c>
      <c r="B1402" s="77" t="s">
        <v>14458</v>
      </c>
    </row>
    <row r="1403" spans="1:2" ht="15" x14ac:dyDescent="0.2">
      <c r="A1403" s="25" t="s">
        <v>11078</v>
      </c>
      <c r="B1403" s="77" t="s">
        <v>14459</v>
      </c>
    </row>
    <row r="1404" spans="1:2" ht="15" x14ac:dyDescent="0.2">
      <c r="A1404" s="25" t="s">
        <v>11077</v>
      </c>
      <c r="B1404" s="77" t="s">
        <v>14460</v>
      </c>
    </row>
    <row r="1405" spans="1:2" ht="15" x14ac:dyDescent="0.2">
      <c r="A1405" s="25" t="s">
        <v>11076</v>
      </c>
      <c r="B1405" s="77" t="s">
        <v>14461</v>
      </c>
    </row>
    <row r="1406" spans="1:2" ht="15" x14ac:dyDescent="0.2">
      <c r="A1406" s="25" t="s">
        <v>11075</v>
      </c>
      <c r="B1406" s="77" t="s">
        <v>14462</v>
      </c>
    </row>
    <row r="1407" spans="1:2" ht="15" x14ac:dyDescent="0.2">
      <c r="A1407" s="25" t="s">
        <v>11074</v>
      </c>
      <c r="B1407" s="77" t="s">
        <v>14463</v>
      </c>
    </row>
    <row r="1408" spans="1:2" ht="15" x14ac:dyDescent="0.2">
      <c r="A1408" s="25" t="s">
        <v>11073</v>
      </c>
      <c r="B1408" s="77" t="s">
        <v>14464</v>
      </c>
    </row>
    <row r="1409" spans="1:2" ht="15" x14ac:dyDescent="0.2">
      <c r="A1409" s="25" t="s">
        <v>11072</v>
      </c>
      <c r="B1409" s="77" t="s">
        <v>14465</v>
      </c>
    </row>
    <row r="1410" spans="1:2" ht="15" x14ac:dyDescent="0.2">
      <c r="A1410" s="25" t="s">
        <v>11071</v>
      </c>
      <c r="B1410" s="77" t="s">
        <v>14466</v>
      </c>
    </row>
    <row r="1411" spans="1:2" ht="15" x14ac:dyDescent="0.2">
      <c r="A1411" s="25" t="s">
        <v>11070</v>
      </c>
      <c r="B1411" s="77" t="s">
        <v>14467</v>
      </c>
    </row>
    <row r="1412" spans="1:2" ht="15" x14ac:dyDescent="0.2">
      <c r="A1412" s="25" t="s">
        <v>11069</v>
      </c>
      <c r="B1412" s="77" t="s">
        <v>14468</v>
      </c>
    </row>
    <row r="1413" spans="1:2" ht="15" x14ac:dyDescent="0.2">
      <c r="A1413" s="25" t="s">
        <v>11068</v>
      </c>
      <c r="B1413" s="77" t="s">
        <v>14469</v>
      </c>
    </row>
    <row r="1414" spans="1:2" ht="15" x14ac:dyDescent="0.2">
      <c r="A1414" s="25" t="s">
        <v>11067</v>
      </c>
      <c r="B1414" s="77" t="s">
        <v>14470</v>
      </c>
    </row>
    <row r="1415" spans="1:2" ht="15" x14ac:dyDescent="0.2">
      <c r="A1415" s="25" t="s">
        <v>11066</v>
      </c>
      <c r="B1415" s="77" t="s">
        <v>14471</v>
      </c>
    </row>
    <row r="1416" spans="1:2" ht="15" x14ac:dyDescent="0.2">
      <c r="A1416" s="25" t="s">
        <v>11065</v>
      </c>
      <c r="B1416" s="77" t="s">
        <v>14472</v>
      </c>
    </row>
    <row r="1417" spans="1:2" ht="15" x14ac:dyDescent="0.2">
      <c r="A1417" s="25" t="s">
        <v>11064</v>
      </c>
      <c r="B1417" s="77" t="s">
        <v>14473</v>
      </c>
    </row>
    <row r="1418" spans="1:2" ht="15" x14ac:dyDescent="0.2">
      <c r="A1418" s="25" t="s">
        <v>11063</v>
      </c>
      <c r="B1418" s="77" t="s">
        <v>14474</v>
      </c>
    </row>
    <row r="1419" spans="1:2" ht="15" x14ac:dyDescent="0.2">
      <c r="A1419" s="25" t="s">
        <v>11062</v>
      </c>
      <c r="B1419" s="77" t="s">
        <v>14475</v>
      </c>
    </row>
    <row r="1420" spans="1:2" ht="15" x14ac:dyDescent="0.2">
      <c r="A1420" s="25" t="s">
        <v>11061</v>
      </c>
      <c r="B1420" s="77" t="s">
        <v>14476</v>
      </c>
    </row>
    <row r="1421" spans="1:2" ht="15" x14ac:dyDescent="0.2">
      <c r="A1421" s="25" t="s">
        <v>11060</v>
      </c>
      <c r="B1421" s="77" t="s">
        <v>14477</v>
      </c>
    </row>
    <row r="1422" spans="1:2" ht="15" x14ac:dyDescent="0.2">
      <c r="A1422" s="25" t="s">
        <v>11059</v>
      </c>
      <c r="B1422" s="77" t="s">
        <v>14478</v>
      </c>
    </row>
    <row r="1423" spans="1:2" ht="15" x14ac:dyDescent="0.2">
      <c r="A1423" s="25" t="s">
        <v>11058</v>
      </c>
      <c r="B1423" s="77" t="s">
        <v>14479</v>
      </c>
    </row>
    <row r="1424" spans="1:2" ht="30" x14ac:dyDescent="0.2">
      <c r="A1424" s="25" t="s">
        <v>11057</v>
      </c>
      <c r="B1424" s="77" t="s">
        <v>14480</v>
      </c>
    </row>
    <row r="1425" spans="1:2" ht="15" x14ac:dyDescent="0.2">
      <c r="A1425" s="25" t="s">
        <v>11056</v>
      </c>
      <c r="B1425" s="77" t="s">
        <v>14481</v>
      </c>
    </row>
    <row r="1426" spans="1:2" ht="15" x14ac:dyDescent="0.2">
      <c r="A1426" s="25" t="s">
        <v>11055</v>
      </c>
      <c r="B1426" s="77" t="s">
        <v>14482</v>
      </c>
    </row>
    <row r="1427" spans="1:2" ht="15" x14ac:dyDescent="0.2">
      <c r="A1427" s="25" t="s">
        <v>11054</v>
      </c>
      <c r="B1427" s="77" t="s">
        <v>14483</v>
      </c>
    </row>
    <row r="1428" spans="1:2" ht="15" x14ac:dyDescent="0.2">
      <c r="A1428" s="25" t="s">
        <v>11053</v>
      </c>
      <c r="B1428" s="77" t="s">
        <v>14484</v>
      </c>
    </row>
    <row r="1429" spans="1:2" ht="15" x14ac:dyDescent="0.2">
      <c r="A1429" s="25" t="s">
        <v>11052</v>
      </c>
      <c r="B1429" s="77" t="s">
        <v>14485</v>
      </c>
    </row>
    <row r="1430" spans="1:2" ht="15" x14ac:dyDescent="0.2">
      <c r="A1430" s="25" t="s">
        <v>11051</v>
      </c>
      <c r="B1430" s="77" t="s">
        <v>14486</v>
      </c>
    </row>
    <row r="1431" spans="1:2" ht="15" x14ac:dyDescent="0.2">
      <c r="A1431" s="25" t="s">
        <v>11050</v>
      </c>
      <c r="B1431" s="77" t="s">
        <v>14487</v>
      </c>
    </row>
    <row r="1432" spans="1:2" ht="15" x14ac:dyDescent="0.2">
      <c r="A1432" s="25" t="s">
        <v>11049</v>
      </c>
      <c r="B1432" s="77" t="s">
        <v>14488</v>
      </c>
    </row>
    <row r="1433" spans="1:2" ht="15" x14ac:dyDescent="0.2">
      <c r="A1433" s="25" t="s">
        <v>11048</v>
      </c>
      <c r="B1433" s="77" t="s">
        <v>14489</v>
      </c>
    </row>
    <row r="1434" spans="1:2" ht="15" x14ac:dyDescent="0.2">
      <c r="A1434" s="25" t="s">
        <v>11047</v>
      </c>
      <c r="B1434" s="77" t="s">
        <v>14490</v>
      </c>
    </row>
    <row r="1435" spans="1:2" ht="15" x14ac:dyDescent="0.2">
      <c r="A1435" s="25" t="s">
        <v>11046</v>
      </c>
      <c r="B1435" s="77" t="s">
        <v>14491</v>
      </c>
    </row>
    <row r="1436" spans="1:2" ht="15" x14ac:dyDescent="0.2">
      <c r="A1436" s="25" t="s">
        <v>11045</v>
      </c>
      <c r="B1436" s="77" t="s">
        <v>14492</v>
      </c>
    </row>
    <row r="1437" spans="1:2" ht="15" x14ac:dyDescent="0.2">
      <c r="A1437" s="25" t="s">
        <v>11044</v>
      </c>
      <c r="B1437" s="77" t="s">
        <v>14493</v>
      </c>
    </row>
    <row r="1438" spans="1:2" ht="15" x14ac:dyDescent="0.2">
      <c r="A1438" s="25" t="s">
        <v>11043</v>
      </c>
      <c r="B1438" s="77" t="s">
        <v>14494</v>
      </c>
    </row>
    <row r="1439" spans="1:2" ht="15" x14ac:dyDescent="0.2">
      <c r="A1439" s="25" t="s">
        <v>11042</v>
      </c>
      <c r="B1439" s="77" t="s">
        <v>14495</v>
      </c>
    </row>
    <row r="1440" spans="1:2" ht="15" x14ac:dyDescent="0.2">
      <c r="A1440" s="25" t="s">
        <v>11041</v>
      </c>
      <c r="B1440" s="77" t="s">
        <v>14496</v>
      </c>
    </row>
    <row r="1441" spans="1:2" ht="15" x14ac:dyDescent="0.2">
      <c r="A1441" s="25" t="s">
        <v>11040</v>
      </c>
      <c r="B1441" s="77" t="s">
        <v>14497</v>
      </c>
    </row>
    <row r="1442" spans="1:2" ht="15" x14ac:dyDescent="0.2">
      <c r="A1442" s="25" t="s">
        <v>11039</v>
      </c>
      <c r="B1442" s="77" t="s">
        <v>14498</v>
      </c>
    </row>
    <row r="1443" spans="1:2" ht="15" x14ac:dyDescent="0.2">
      <c r="A1443" s="25" t="s">
        <v>11038</v>
      </c>
      <c r="B1443" s="77" t="s">
        <v>14499</v>
      </c>
    </row>
    <row r="1444" spans="1:2" ht="15" x14ac:dyDescent="0.2">
      <c r="A1444" s="25" t="s">
        <v>11037</v>
      </c>
      <c r="B1444" s="77" t="s">
        <v>14500</v>
      </c>
    </row>
    <row r="1445" spans="1:2" ht="15" x14ac:dyDescent="0.2">
      <c r="A1445" s="25" t="s">
        <v>11036</v>
      </c>
      <c r="B1445" s="77" t="s">
        <v>14501</v>
      </c>
    </row>
    <row r="1446" spans="1:2" ht="15" x14ac:dyDescent="0.2">
      <c r="A1446" s="25" t="s">
        <v>11035</v>
      </c>
      <c r="B1446" s="77" t="s">
        <v>14502</v>
      </c>
    </row>
    <row r="1447" spans="1:2" ht="15" x14ac:dyDescent="0.2">
      <c r="A1447" s="25" t="s">
        <v>11034</v>
      </c>
      <c r="B1447" s="77" t="s">
        <v>14503</v>
      </c>
    </row>
    <row r="1448" spans="1:2" ht="15" x14ac:dyDescent="0.2">
      <c r="A1448" s="25" t="s">
        <v>11033</v>
      </c>
      <c r="B1448" s="77" t="s">
        <v>14504</v>
      </c>
    </row>
    <row r="1449" spans="1:2" ht="15" x14ac:dyDescent="0.2">
      <c r="A1449" s="25" t="s">
        <v>11032</v>
      </c>
      <c r="B1449" s="77" t="s">
        <v>14505</v>
      </c>
    </row>
    <row r="1450" spans="1:2" ht="15" x14ac:dyDescent="0.2">
      <c r="A1450" s="25" t="s">
        <v>11031</v>
      </c>
      <c r="B1450" s="77" t="s">
        <v>14506</v>
      </c>
    </row>
    <row r="1451" spans="1:2" ht="15" x14ac:dyDescent="0.2">
      <c r="A1451" s="25" t="s">
        <v>11030</v>
      </c>
      <c r="B1451" s="77" t="s">
        <v>14507</v>
      </c>
    </row>
    <row r="1452" spans="1:2" ht="15" x14ac:dyDescent="0.2">
      <c r="A1452" s="25" t="s">
        <v>11029</v>
      </c>
      <c r="B1452" s="77" t="s">
        <v>14508</v>
      </c>
    </row>
    <row r="1453" spans="1:2" ht="15" x14ac:dyDescent="0.2">
      <c r="A1453" s="25" t="s">
        <v>11028</v>
      </c>
      <c r="B1453" s="77" t="s">
        <v>14509</v>
      </c>
    </row>
    <row r="1454" spans="1:2" ht="15" x14ac:dyDescent="0.2">
      <c r="A1454" s="25" t="s">
        <v>11027</v>
      </c>
      <c r="B1454" s="77" t="s">
        <v>14510</v>
      </c>
    </row>
    <row r="1455" spans="1:2" ht="15" x14ac:dyDescent="0.2">
      <c r="A1455" s="25" t="s">
        <v>11026</v>
      </c>
      <c r="B1455" s="77" t="s">
        <v>14511</v>
      </c>
    </row>
    <row r="1456" spans="1:2" ht="15" x14ac:dyDescent="0.2">
      <c r="A1456" s="25" t="s">
        <v>11025</v>
      </c>
      <c r="B1456" s="77" t="s">
        <v>14512</v>
      </c>
    </row>
    <row r="1457" spans="1:2" ht="15" x14ac:dyDescent="0.2">
      <c r="A1457" s="25" t="s">
        <v>11024</v>
      </c>
      <c r="B1457" s="77" t="s">
        <v>14513</v>
      </c>
    </row>
    <row r="1458" spans="1:2" ht="15" x14ac:dyDescent="0.2">
      <c r="A1458" s="25" t="s">
        <v>11023</v>
      </c>
      <c r="B1458" s="77" t="s">
        <v>14514</v>
      </c>
    </row>
    <row r="1459" spans="1:2" ht="15" x14ac:dyDescent="0.2">
      <c r="A1459" s="25" t="s">
        <v>11022</v>
      </c>
      <c r="B1459" s="77" t="s">
        <v>14515</v>
      </c>
    </row>
    <row r="1460" spans="1:2" ht="15" x14ac:dyDescent="0.2">
      <c r="A1460" s="25" t="s">
        <v>11021</v>
      </c>
      <c r="B1460" s="77" t="s">
        <v>14516</v>
      </c>
    </row>
    <row r="1461" spans="1:2" ht="15" x14ac:dyDescent="0.2">
      <c r="A1461" s="25" t="s">
        <v>11020</v>
      </c>
      <c r="B1461" s="77" t="s">
        <v>14517</v>
      </c>
    </row>
    <row r="1462" spans="1:2" ht="15" x14ac:dyDescent="0.2">
      <c r="A1462" s="25" t="s">
        <v>11019</v>
      </c>
      <c r="B1462" s="77" t="s">
        <v>14518</v>
      </c>
    </row>
    <row r="1463" spans="1:2" ht="15" x14ac:dyDescent="0.2">
      <c r="A1463" s="25" t="s">
        <v>11018</v>
      </c>
      <c r="B1463" s="77" t="s">
        <v>14519</v>
      </c>
    </row>
    <row r="1464" spans="1:2" ht="15" x14ac:dyDescent="0.2">
      <c r="A1464" s="25" t="s">
        <v>11017</v>
      </c>
      <c r="B1464" s="77" t="s">
        <v>14520</v>
      </c>
    </row>
    <row r="1465" spans="1:2" ht="15" x14ac:dyDescent="0.2">
      <c r="A1465" s="25" t="s">
        <v>11016</v>
      </c>
      <c r="B1465" s="77" t="s">
        <v>14521</v>
      </c>
    </row>
    <row r="1466" spans="1:2" ht="15" x14ac:dyDescent="0.2">
      <c r="A1466" s="25" t="s">
        <v>11015</v>
      </c>
      <c r="B1466" s="77" t="s">
        <v>14522</v>
      </c>
    </row>
    <row r="1467" spans="1:2" ht="15" x14ac:dyDescent="0.2">
      <c r="A1467" s="25" t="s">
        <v>11014</v>
      </c>
      <c r="B1467" s="77" t="s">
        <v>14523</v>
      </c>
    </row>
    <row r="1468" spans="1:2" ht="15" x14ac:dyDescent="0.2">
      <c r="A1468" s="25" t="s">
        <v>11013</v>
      </c>
      <c r="B1468" s="77" t="s">
        <v>14524</v>
      </c>
    </row>
    <row r="1469" spans="1:2" ht="15" x14ac:dyDescent="0.2">
      <c r="A1469" s="25" t="s">
        <v>11012</v>
      </c>
      <c r="B1469" s="77" t="s">
        <v>14525</v>
      </c>
    </row>
    <row r="1470" spans="1:2" ht="15" x14ac:dyDescent="0.2">
      <c r="A1470" s="25" t="s">
        <v>11011</v>
      </c>
      <c r="B1470" s="77" t="s">
        <v>14526</v>
      </c>
    </row>
    <row r="1471" spans="1:2" ht="15" x14ac:dyDescent="0.2">
      <c r="A1471" s="25" t="s">
        <v>11010</v>
      </c>
      <c r="B1471" s="77" t="s">
        <v>14527</v>
      </c>
    </row>
    <row r="1472" spans="1:2" ht="15" x14ac:dyDescent="0.2">
      <c r="A1472" s="25" t="s">
        <v>11009</v>
      </c>
      <c r="B1472" s="77" t="s">
        <v>14528</v>
      </c>
    </row>
    <row r="1473" spans="1:2" ht="30" x14ac:dyDescent="0.2">
      <c r="A1473" s="25" t="s">
        <v>11008</v>
      </c>
      <c r="B1473" s="77" t="s">
        <v>14529</v>
      </c>
    </row>
    <row r="1474" spans="1:2" ht="15" x14ac:dyDescent="0.2">
      <c r="A1474" s="25" t="s">
        <v>11007</v>
      </c>
      <c r="B1474" s="77" t="s">
        <v>14530</v>
      </c>
    </row>
    <row r="1475" spans="1:2" ht="15" x14ac:dyDescent="0.2">
      <c r="A1475" s="25" t="s">
        <v>11006</v>
      </c>
      <c r="B1475" s="77" t="s">
        <v>14531</v>
      </c>
    </row>
    <row r="1476" spans="1:2" ht="15" x14ac:dyDescent="0.2">
      <c r="A1476" s="25" t="s">
        <v>11005</v>
      </c>
      <c r="B1476" s="77" t="s">
        <v>14532</v>
      </c>
    </row>
    <row r="1477" spans="1:2" ht="15" x14ac:dyDescent="0.2">
      <c r="A1477" s="25" t="s">
        <v>11004</v>
      </c>
      <c r="B1477" s="77" t="s">
        <v>14533</v>
      </c>
    </row>
    <row r="1478" spans="1:2" ht="15" x14ac:dyDescent="0.2">
      <c r="A1478" s="25" t="s">
        <v>11003</v>
      </c>
      <c r="B1478" s="77" t="s">
        <v>14534</v>
      </c>
    </row>
    <row r="1479" spans="1:2" ht="30" x14ac:dyDescent="0.2">
      <c r="A1479" s="25" t="s">
        <v>11002</v>
      </c>
      <c r="B1479" s="77" t="s">
        <v>14535</v>
      </c>
    </row>
    <row r="1480" spans="1:2" ht="30" x14ac:dyDescent="0.2">
      <c r="A1480" s="25" t="s">
        <v>11001</v>
      </c>
      <c r="B1480" s="77" t="s">
        <v>14536</v>
      </c>
    </row>
    <row r="1481" spans="1:2" ht="30" x14ac:dyDescent="0.2">
      <c r="A1481" s="25" t="s">
        <v>11000</v>
      </c>
      <c r="B1481" s="77" t="s">
        <v>14537</v>
      </c>
    </row>
    <row r="1482" spans="1:2" ht="15" x14ac:dyDescent="0.2">
      <c r="A1482" s="25" t="s">
        <v>10999</v>
      </c>
      <c r="B1482" s="77" t="s">
        <v>14538</v>
      </c>
    </row>
    <row r="1483" spans="1:2" ht="30" x14ac:dyDescent="0.2">
      <c r="A1483" s="25" t="s">
        <v>10998</v>
      </c>
      <c r="B1483" s="77" t="s">
        <v>14539</v>
      </c>
    </row>
    <row r="1484" spans="1:2" ht="15" x14ac:dyDescent="0.2">
      <c r="A1484" s="25" t="s">
        <v>10997</v>
      </c>
      <c r="B1484" s="77" t="s">
        <v>14540</v>
      </c>
    </row>
    <row r="1485" spans="1:2" ht="15" x14ac:dyDescent="0.2">
      <c r="A1485" s="25" t="s">
        <v>10996</v>
      </c>
      <c r="B1485" s="77" t="s">
        <v>14541</v>
      </c>
    </row>
    <row r="1486" spans="1:2" ht="15" x14ac:dyDescent="0.2">
      <c r="A1486" s="25" t="s">
        <v>10995</v>
      </c>
      <c r="B1486" s="77" t="s">
        <v>14542</v>
      </c>
    </row>
    <row r="1487" spans="1:2" ht="30" x14ac:dyDescent="0.2">
      <c r="A1487" s="25" t="s">
        <v>10994</v>
      </c>
      <c r="B1487" s="77" t="s">
        <v>14543</v>
      </c>
    </row>
    <row r="1488" spans="1:2" ht="30" x14ac:dyDescent="0.2">
      <c r="A1488" s="25" t="s">
        <v>10993</v>
      </c>
      <c r="B1488" s="77" t="s">
        <v>14544</v>
      </c>
    </row>
    <row r="1489" spans="1:2" ht="15" x14ac:dyDescent="0.2">
      <c r="A1489" s="25" t="s">
        <v>10992</v>
      </c>
      <c r="B1489" s="77" t="s">
        <v>14545</v>
      </c>
    </row>
    <row r="1490" spans="1:2" ht="15" x14ac:dyDescent="0.2">
      <c r="A1490" s="25" t="s">
        <v>10991</v>
      </c>
      <c r="B1490" s="77" t="s">
        <v>14546</v>
      </c>
    </row>
    <row r="1491" spans="1:2" ht="15" x14ac:dyDescent="0.2">
      <c r="A1491" s="25" t="s">
        <v>10990</v>
      </c>
      <c r="B1491" s="77" t="s">
        <v>14547</v>
      </c>
    </row>
    <row r="1492" spans="1:2" ht="30" x14ac:dyDescent="0.2">
      <c r="A1492" s="25" t="s">
        <v>10989</v>
      </c>
      <c r="B1492" s="77" t="s">
        <v>14548</v>
      </c>
    </row>
    <row r="1493" spans="1:2" ht="30" x14ac:dyDescent="0.2">
      <c r="A1493" s="25" t="s">
        <v>10988</v>
      </c>
      <c r="B1493" s="77" t="s">
        <v>14549</v>
      </c>
    </row>
    <row r="1494" spans="1:2" ht="15" x14ac:dyDescent="0.2">
      <c r="A1494" s="25" t="s">
        <v>10987</v>
      </c>
      <c r="B1494" s="77" t="s">
        <v>14550</v>
      </c>
    </row>
    <row r="1495" spans="1:2" ht="15" x14ac:dyDescent="0.2">
      <c r="A1495" s="25" t="s">
        <v>10986</v>
      </c>
      <c r="B1495" s="77" t="s">
        <v>14551</v>
      </c>
    </row>
    <row r="1496" spans="1:2" ht="30" x14ac:dyDescent="0.2">
      <c r="A1496" s="25" t="s">
        <v>10985</v>
      </c>
      <c r="B1496" s="77" t="s">
        <v>14552</v>
      </c>
    </row>
    <row r="1497" spans="1:2" ht="30" x14ac:dyDescent="0.2">
      <c r="A1497" s="25" t="s">
        <v>10984</v>
      </c>
      <c r="B1497" s="77" t="s">
        <v>14553</v>
      </c>
    </row>
    <row r="1498" spans="1:2" ht="15" x14ac:dyDescent="0.2">
      <c r="A1498" s="25" t="s">
        <v>10983</v>
      </c>
      <c r="B1498" s="77" t="s">
        <v>14554</v>
      </c>
    </row>
    <row r="1499" spans="1:2" ht="15" x14ac:dyDescent="0.2">
      <c r="A1499" s="25" t="s">
        <v>10982</v>
      </c>
      <c r="B1499" s="77" t="s">
        <v>14555</v>
      </c>
    </row>
    <row r="1500" spans="1:2" ht="15" x14ac:dyDescent="0.2">
      <c r="A1500" s="25" t="s">
        <v>10981</v>
      </c>
      <c r="B1500" s="77" t="s">
        <v>14556</v>
      </c>
    </row>
    <row r="1501" spans="1:2" ht="15" x14ac:dyDescent="0.2">
      <c r="A1501" s="25" t="s">
        <v>10980</v>
      </c>
      <c r="B1501" s="77" t="s">
        <v>14557</v>
      </c>
    </row>
    <row r="1502" spans="1:2" ht="15" x14ac:dyDescent="0.2">
      <c r="A1502" s="25" t="s">
        <v>10979</v>
      </c>
      <c r="B1502" s="77" t="s">
        <v>14558</v>
      </c>
    </row>
    <row r="1503" spans="1:2" ht="15" x14ac:dyDescent="0.2">
      <c r="A1503" s="25" t="s">
        <v>10978</v>
      </c>
      <c r="B1503" s="77" t="s">
        <v>14559</v>
      </c>
    </row>
    <row r="1504" spans="1:2" ht="30" x14ac:dyDescent="0.2">
      <c r="A1504" s="25" t="s">
        <v>10977</v>
      </c>
      <c r="B1504" s="77" t="s">
        <v>14560</v>
      </c>
    </row>
    <row r="1505" spans="1:2" ht="30" x14ac:dyDescent="0.2">
      <c r="A1505" s="25" t="s">
        <v>10976</v>
      </c>
      <c r="B1505" s="77" t="s">
        <v>14561</v>
      </c>
    </row>
    <row r="1506" spans="1:2" ht="30" x14ac:dyDescent="0.2">
      <c r="A1506" s="25" t="s">
        <v>10975</v>
      </c>
      <c r="B1506" s="77" t="s">
        <v>14562</v>
      </c>
    </row>
    <row r="1507" spans="1:2" ht="30" x14ac:dyDescent="0.2">
      <c r="A1507" s="25" t="s">
        <v>10974</v>
      </c>
      <c r="B1507" s="77" t="s">
        <v>14563</v>
      </c>
    </row>
    <row r="1508" spans="1:2" ht="30" x14ac:dyDescent="0.2">
      <c r="A1508" s="25" t="s">
        <v>10973</v>
      </c>
      <c r="B1508" s="77" t="s">
        <v>14564</v>
      </c>
    </row>
    <row r="1509" spans="1:2" ht="30" x14ac:dyDescent="0.2">
      <c r="A1509" s="25" t="s">
        <v>10972</v>
      </c>
      <c r="B1509" s="77" t="s">
        <v>14565</v>
      </c>
    </row>
    <row r="1510" spans="1:2" ht="30" x14ac:dyDescent="0.2">
      <c r="A1510" s="25" t="s">
        <v>10971</v>
      </c>
      <c r="B1510" s="77" t="s">
        <v>14566</v>
      </c>
    </row>
    <row r="1511" spans="1:2" ht="15" x14ac:dyDescent="0.2">
      <c r="A1511" s="25" t="s">
        <v>10970</v>
      </c>
      <c r="B1511" s="77" t="s">
        <v>14567</v>
      </c>
    </row>
    <row r="1512" spans="1:2" ht="15" x14ac:dyDescent="0.2">
      <c r="A1512" s="25" t="s">
        <v>10969</v>
      </c>
      <c r="B1512" s="77" t="s">
        <v>14568</v>
      </c>
    </row>
    <row r="1513" spans="1:2" ht="30" x14ac:dyDescent="0.2">
      <c r="A1513" s="25" t="s">
        <v>10968</v>
      </c>
      <c r="B1513" s="77" t="s">
        <v>14569</v>
      </c>
    </row>
    <row r="1514" spans="1:2" ht="30" x14ac:dyDescent="0.2">
      <c r="A1514" s="25" t="s">
        <v>10967</v>
      </c>
      <c r="B1514" s="77" t="s">
        <v>14570</v>
      </c>
    </row>
    <row r="1515" spans="1:2" ht="15" x14ac:dyDescent="0.2">
      <c r="A1515" s="25" t="s">
        <v>10966</v>
      </c>
      <c r="B1515" s="77" t="s">
        <v>14571</v>
      </c>
    </row>
    <row r="1516" spans="1:2" ht="15" x14ac:dyDescent="0.2">
      <c r="A1516" s="25" t="s">
        <v>10965</v>
      </c>
      <c r="B1516" s="77" t="s">
        <v>14572</v>
      </c>
    </row>
    <row r="1517" spans="1:2" ht="30" x14ac:dyDescent="0.2">
      <c r="A1517" s="25" t="s">
        <v>10964</v>
      </c>
      <c r="B1517" s="77" t="s">
        <v>14573</v>
      </c>
    </row>
    <row r="1518" spans="1:2" ht="15" x14ac:dyDescent="0.2">
      <c r="A1518" s="25" t="s">
        <v>10963</v>
      </c>
      <c r="B1518" s="77" t="s">
        <v>14574</v>
      </c>
    </row>
    <row r="1519" spans="1:2" ht="30" x14ac:dyDescent="0.2">
      <c r="A1519" s="25" t="s">
        <v>10962</v>
      </c>
      <c r="B1519" s="77" t="s">
        <v>14575</v>
      </c>
    </row>
    <row r="1520" spans="1:2" ht="15" x14ac:dyDescent="0.2">
      <c r="A1520" s="25" t="s">
        <v>10961</v>
      </c>
      <c r="B1520" s="77" t="s">
        <v>14576</v>
      </c>
    </row>
    <row r="1521" spans="1:2" ht="15" x14ac:dyDescent="0.2">
      <c r="A1521" s="25" t="s">
        <v>10960</v>
      </c>
      <c r="B1521" s="77" t="s">
        <v>14577</v>
      </c>
    </row>
    <row r="1522" spans="1:2" ht="30" x14ac:dyDescent="0.2">
      <c r="A1522" s="25" t="s">
        <v>10959</v>
      </c>
      <c r="B1522" s="77" t="s">
        <v>14578</v>
      </c>
    </row>
    <row r="1523" spans="1:2" ht="30" x14ac:dyDescent="0.2">
      <c r="A1523" s="25" t="s">
        <v>10958</v>
      </c>
      <c r="B1523" s="77" t="s">
        <v>14579</v>
      </c>
    </row>
    <row r="1524" spans="1:2" ht="30" x14ac:dyDescent="0.2">
      <c r="A1524" s="25" t="s">
        <v>10957</v>
      </c>
      <c r="B1524" s="77" t="s">
        <v>14580</v>
      </c>
    </row>
    <row r="1525" spans="1:2" ht="15" x14ac:dyDescent="0.2">
      <c r="A1525" s="25" t="s">
        <v>10956</v>
      </c>
      <c r="B1525" s="77" t="s">
        <v>14581</v>
      </c>
    </row>
    <row r="1526" spans="1:2" ht="15" x14ac:dyDescent="0.2">
      <c r="A1526" s="25" t="s">
        <v>10955</v>
      </c>
      <c r="B1526" s="77" t="s">
        <v>14582</v>
      </c>
    </row>
    <row r="1527" spans="1:2" ht="15" x14ac:dyDescent="0.2">
      <c r="A1527" s="25" t="s">
        <v>10954</v>
      </c>
      <c r="B1527" s="77" t="s">
        <v>14583</v>
      </c>
    </row>
    <row r="1528" spans="1:2" ht="15" x14ac:dyDescent="0.2">
      <c r="A1528" s="25" t="s">
        <v>10953</v>
      </c>
      <c r="B1528" s="77" t="s">
        <v>14584</v>
      </c>
    </row>
    <row r="1529" spans="1:2" ht="15" x14ac:dyDescent="0.2">
      <c r="A1529" s="25" t="s">
        <v>10952</v>
      </c>
      <c r="B1529" s="77" t="s">
        <v>14585</v>
      </c>
    </row>
    <row r="1530" spans="1:2" ht="15" x14ac:dyDescent="0.2">
      <c r="A1530" s="75" t="s">
        <v>12892</v>
      </c>
      <c r="B1530" s="60" t="s">
        <v>14586</v>
      </c>
    </row>
    <row r="1531" spans="1:2" ht="15" x14ac:dyDescent="0.2">
      <c r="A1531" s="75" t="s">
        <v>12893</v>
      </c>
      <c r="B1531" s="60" t="s">
        <v>14587</v>
      </c>
    </row>
    <row r="1532" spans="1:2" ht="15" x14ac:dyDescent="0.2">
      <c r="A1532" s="25" t="s">
        <v>10951</v>
      </c>
      <c r="B1532" s="77" t="s">
        <v>14588</v>
      </c>
    </row>
    <row r="1533" spans="1:2" ht="15" x14ac:dyDescent="0.2">
      <c r="A1533" s="25" t="s">
        <v>10950</v>
      </c>
      <c r="B1533" s="77" t="s">
        <v>14589</v>
      </c>
    </row>
    <row r="1534" spans="1:2" ht="30" x14ac:dyDescent="0.2">
      <c r="A1534" s="25" t="s">
        <v>10949</v>
      </c>
      <c r="B1534" s="77" t="s">
        <v>14590</v>
      </c>
    </row>
    <row r="1535" spans="1:2" ht="15" x14ac:dyDescent="0.2">
      <c r="A1535" s="25" t="s">
        <v>10948</v>
      </c>
      <c r="B1535" s="77" t="s">
        <v>14591</v>
      </c>
    </row>
    <row r="1536" spans="1:2" ht="15" x14ac:dyDescent="0.2">
      <c r="A1536" s="25" t="s">
        <v>10947</v>
      </c>
      <c r="B1536" s="77" t="s">
        <v>14592</v>
      </c>
    </row>
    <row r="1537" spans="1:2" ht="15" x14ac:dyDescent="0.2">
      <c r="A1537" s="25" t="s">
        <v>10946</v>
      </c>
      <c r="B1537" s="77" t="s">
        <v>14593</v>
      </c>
    </row>
    <row r="1538" spans="1:2" ht="15" x14ac:dyDescent="0.2">
      <c r="A1538" s="75" t="s">
        <v>12894</v>
      </c>
      <c r="B1538" s="60" t="s">
        <v>14594</v>
      </c>
    </row>
    <row r="1539" spans="1:2" ht="15" x14ac:dyDescent="0.2">
      <c r="A1539" s="75" t="s">
        <v>12895</v>
      </c>
      <c r="B1539" s="60" t="s">
        <v>14595</v>
      </c>
    </row>
    <row r="1540" spans="1:2" ht="30" x14ac:dyDescent="0.2">
      <c r="A1540" s="25" t="s">
        <v>10945</v>
      </c>
      <c r="B1540" s="77" t="s">
        <v>14596</v>
      </c>
    </row>
    <row r="1541" spans="1:2" ht="30" x14ac:dyDescent="0.2">
      <c r="A1541" s="25" t="s">
        <v>10944</v>
      </c>
      <c r="B1541" s="77" t="s">
        <v>14597</v>
      </c>
    </row>
    <row r="1542" spans="1:2" ht="30" x14ac:dyDescent="0.2">
      <c r="A1542" s="25" t="s">
        <v>10943</v>
      </c>
      <c r="B1542" s="77" t="s">
        <v>14598</v>
      </c>
    </row>
    <row r="1543" spans="1:2" ht="30" x14ac:dyDescent="0.2">
      <c r="A1543" s="25" t="s">
        <v>10942</v>
      </c>
      <c r="B1543" s="77" t="s">
        <v>14599</v>
      </c>
    </row>
    <row r="1544" spans="1:2" ht="30" x14ac:dyDescent="0.2">
      <c r="A1544" s="25" t="s">
        <v>10941</v>
      </c>
      <c r="B1544" s="77" t="s">
        <v>14600</v>
      </c>
    </row>
    <row r="1545" spans="1:2" ht="15" x14ac:dyDescent="0.2">
      <c r="A1545" s="25" t="s">
        <v>10940</v>
      </c>
      <c r="B1545" s="77" t="s">
        <v>14601</v>
      </c>
    </row>
    <row r="1546" spans="1:2" ht="15" x14ac:dyDescent="0.2">
      <c r="A1546" s="25" t="s">
        <v>10939</v>
      </c>
      <c r="B1546" s="77" t="s">
        <v>14602</v>
      </c>
    </row>
    <row r="1547" spans="1:2" ht="15" x14ac:dyDescent="0.2">
      <c r="A1547" s="25" t="s">
        <v>10938</v>
      </c>
      <c r="B1547" s="77" t="s">
        <v>14603</v>
      </c>
    </row>
    <row r="1548" spans="1:2" ht="15" x14ac:dyDescent="0.2">
      <c r="A1548" s="25" t="s">
        <v>10937</v>
      </c>
      <c r="B1548" s="77" t="s">
        <v>14604</v>
      </c>
    </row>
    <row r="1549" spans="1:2" ht="30" x14ac:dyDescent="0.2">
      <c r="A1549" s="25" t="s">
        <v>10936</v>
      </c>
      <c r="B1549" s="77" t="s">
        <v>14605</v>
      </c>
    </row>
    <row r="1550" spans="1:2" ht="15" x14ac:dyDescent="0.2">
      <c r="A1550" s="25" t="s">
        <v>10935</v>
      </c>
      <c r="B1550" s="77" t="s">
        <v>14606</v>
      </c>
    </row>
    <row r="1551" spans="1:2" ht="15" x14ac:dyDescent="0.2">
      <c r="A1551" s="25" t="s">
        <v>10934</v>
      </c>
      <c r="B1551" s="77" t="s">
        <v>14607</v>
      </c>
    </row>
    <row r="1552" spans="1:2" ht="15" x14ac:dyDescent="0.2">
      <c r="A1552" s="25" t="s">
        <v>10933</v>
      </c>
      <c r="B1552" s="77" t="s">
        <v>14608</v>
      </c>
    </row>
    <row r="1553" spans="1:2" ht="15" x14ac:dyDescent="0.2">
      <c r="A1553" s="25" t="s">
        <v>10932</v>
      </c>
      <c r="B1553" s="77" t="s">
        <v>14609</v>
      </c>
    </row>
    <row r="1554" spans="1:2" ht="15" x14ac:dyDescent="0.2">
      <c r="A1554" s="25" t="s">
        <v>10931</v>
      </c>
      <c r="B1554" s="77" t="s">
        <v>14610</v>
      </c>
    </row>
    <row r="1555" spans="1:2" ht="30" x14ac:dyDescent="0.2">
      <c r="A1555" s="25" t="s">
        <v>10930</v>
      </c>
      <c r="B1555" s="77" t="s">
        <v>14611</v>
      </c>
    </row>
    <row r="1556" spans="1:2" ht="30" x14ac:dyDescent="0.2">
      <c r="A1556" s="25" t="s">
        <v>10929</v>
      </c>
      <c r="B1556" s="77" t="s">
        <v>14612</v>
      </c>
    </row>
    <row r="1557" spans="1:2" ht="15" x14ac:dyDescent="0.2">
      <c r="A1557" s="25" t="s">
        <v>10928</v>
      </c>
      <c r="B1557" s="77" t="s">
        <v>14613</v>
      </c>
    </row>
    <row r="1558" spans="1:2" ht="15" x14ac:dyDescent="0.2">
      <c r="A1558" s="25" t="s">
        <v>10927</v>
      </c>
      <c r="B1558" s="77" t="s">
        <v>14614</v>
      </c>
    </row>
    <row r="1559" spans="1:2" ht="15" x14ac:dyDescent="0.2">
      <c r="A1559" s="25" t="s">
        <v>10926</v>
      </c>
      <c r="B1559" s="77" t="s">
        <v>14615</v>
      </c>
    </row>
    <row r="1560" spans="1:2" ht="15" x14ac:dyDescent="0.2">
      <c r="A1560" s="25" t="s">
        <v>10925</v>
      </c>
      <c r="B1560" s="77" t="s">
        <v>14616</v>
      </c>
    </row>
    <row r="1561" spans="1:2" ht="15" x14ac:dyDescent="0.2">
      <c r="A1561" s="25" t="s">
        <v>10924</v>
      </c>
      <c r="B1561" s="77" t="s">
        <v>14617</v>
      </c>
    </row>
    <row r="1562" spans="1:2" ht="15" x14ac:dyDescent="0.2">
      <c r="A1562" s="25" t="s">
        <v>10923</v>
      </c>
      <c r="B1562" s="77" t="s">
        <v>14618</v>
      </c>
    </row>
    <row r="1563" spans="1:2" ht="15" x14ac:dyDescent="0.2">
      <c r="A1563" s="25" t="s">
        <v>10922</v>
      </c>
      <c r="B1563" s="77" t="s">
        <v>14619</v>
      </c>
    </row>
    <row r="1564" spans="1:2" ht="15" x14ac:dyDescent="0.2">
      <c r="A1564" s="25" t="s">
        <v>10921</v>
      </c>
      <c r="B1564" s="77" t="s">
        <v>14620</v>
      </c>
    </row>
    <row r="1565" spans="1:2" ht="15" x14ac:dyDescent="0.2">
      <c r="A1565" s="25" t="s">
        <v>10920</v>
      </c>
      <c r="B1565" s="77" t="s">
        <v>14621</v>
      </c>
    </row>
    <row r="1566" spans="1:2" ht="15" x14ac:dyDescent="0.2">
      <c r="A1566" s="25" t="s">
        <v>10919</v>
      </c>
      <c r="B1566" s="77" t="s">
        <v>14622</v>
      </c>
    </row>
    <row r="1567" spans="1:2" ht="15" x14ac:dyDescent="0.2">
      <c r="A1567" s="25" t="s">
        <v>10918</v>
      </c>
      <c r="B1567" s="77" t="s">
        <v>14623</v>
      </c>
    </row>
    <row r="1568" spans="1:2" ht="15" x14ac:dyDescent="0.2">
      <c r="A1568" s="25" t="s">
        <v>10917</v>
      </c>
      <c r="B1568" s="77" t="s">
        <v>14624</v>
      </c>
    </row>
    <row r="1569" spans="1:2" ht="15" x14ac:dyDescent="0.2">
      <c r="A1569" s="25" t="s">
        <v>10916</v>
      </c>
      <c r="B1569" s="77" t="s">
        <v>14625</v>
      </c>
    </row>
    <row r="1570" spans="1:2" ht="15" x14ac:dyDescent="0.2">
      <c r="A1570" s="25" t="s">
        <v>10915</v>
      </c>
      <c r="B1570" s="77" t="s">
        <v>14626</v>
      </c>
    </row>
    <row r="1571" spans="1:2" ht="15" x14ac:dyDescent="0.2">
      <c r="A1571" s="25" t="s">
        <v>10914</v>
      </c>
      <c r="B1571" s="77" t="s">
        <v>14627</v>
      </c>
    </row>
    <row r="1572" spans="1:2" ht="15" x14ac:dyDescent="0.2">
      <c r="A1572" s="25" t="s">
        <v>10913</v>
      </c>
      <c r="B1572" s="77" t="s">
        <v>14628</v>
      </c>
    </row>
    <row r="1573" spans="1:2" ht="15" x14ac:dyDescent="0.2">
      <c r="A1573" s="25" t="s">
        <v>10912</v>
      </c>
      <c r="B1573" s="77" t="s">
        <v>14629</v>
      </c>
    </row>
    <row r="1574" spans="1:2" ht="15" x14ac:dyDescent="0.2">
      <c r="A1574" s="25" t="s">
        <v>10911</v>
      </c>
      <c r="B1574" s="77" t="s">
        <v>14630</v>
      </c>
    </row>
    <row r="1575" spans="1:2" ht="15" x14ac:dyDescent="0.2">
      <c r="A1575" s="25" t="s">
        <v>10910</v>
      </c>
      <c r="B1575" s="77" t="s">
        <v>14631</v>
      </c>
    </row>
    <row r="1576" spans="1:2" ht="15" x14ac:dyDescent="0.2">
      <c r="A1576" s="25" t="s">
        <v>10909</v>
      </c>
      <c r="B1576" s="77" t="s">
        <v>14632</v>
      </c>
    </row>
    <row r="1577" spans="1:2" ht="15" x14ac:dyDescent="0.2">
      <c r="A1577" s="25" t="s">
        <v>10908</v>
      </c>
      <c r="B1577" s="77" t="s">
        <v>14633</v>
      </c>
    </row>
    <row r="1578" spans="1:2" ht="15" x14ac:dyDescent="0.2">
      <c r="A1578" s="25" t="s">
        <v>10907</v>
      </c>
      <c r="B1578" s="77" t="s">
        <v>14634</v>
      </c>
    </row>
    <row r="1579" spans="1:2" ht="15" x14ac:dyDescent="0.2">
      <c r="A1579" s="25" t="s">
        <v>10906</v>
      </c>
      <c r="B1579" s="77" t="s">
        <v>14635</v>
      </c>
    </row>
    <row r="1580" spans="1:2" ht="15" x14ac:dyDescent="0.2">
      <c r="A1580" s="25" t="s">
        <v>10905</v>
      </c>
      <c r="B1580" s="77" t="s">
        <v>14636</v>
      </c>
    </row>
    <row r="1581" spans="1:2" ht="15" x14ac:dyDescent="0.2">
      <c r="A1581" s="25" t="s">
        <v>10904</v>
      </c>
      <c r="B1581" s="77" t="s">
        <v>14637</v>
      </c>
    </row>
    <row r="1582" spans="1:2" ht="15" x14ac:dyDescent="0.2">
      <c r="A1582" s="25" t="s">
        <v>10903</v>
      </c>
      <c r="B1582" s="77" t="s">
        <v>14638</v>
      </c>
    </row>
    <row r="1583" spans="1:2" ht="15" x14ac:dyDescent="0.2">
      <c r="A1583" s="25" t="s">
        <v>10902</v>
      </c>
      <c r="B1583" s="77" t="s">
        <v>14639</v>
      </c>
    </row>
    <row r="1584" spans="1:2" ht="15" x14ac:dyDescent="0.2">
      <c r="A1584" s="25" t="s">
        <v>10901</v>
      </c>
      <c r="B1584" s="77" t="s">
        <v>14640</v>
      </c>
    </row>
    <row r="1585" spans="1:2" ht="15" x14ac:dyDescent="0.2">
      <c r="A1585" s="25" t="s">
        <v>10900</v>
      </c>
      <c r="B1585" s="77" t="s">
        <v>14641</v>
      </c>
    </row>
    <row r="1586" spans="1:2" ht="15" x14ac:dyDescent="0.2">
      <c r="A1586" s="25" t="s">
        <v>10899</v>
      </c>
      <c r="B1586" s="77" t="s">
        <v>14642</v>
      </c>
    </row>
    <row r="1587" spans="1:2" ht="15" x14ac:dyDescent="0.2">
      <c r="A1587" s="25" t="s">
        <v>10898</v>
      </c>
      <c r="B1587" s="77" t="s">
        <v>14643</v>
      </c>
    </row>
    <row r="1588" spans="1:2" ht="15" x14ac:dyDescent="0.2">
      <c r="A1588" s="25" t="s">
        <v>10897</v>
      </c>
      <c r="B1588" s="77" t="s">
        <v>14644</v>
      </c>
    </row>
    <row r="1589" spans="1:2" ht="15" x14ac:dyDescent="0.2">
      <c r="A1589" s="25" t="s">
        <v>10896</v>
      </c>
      <c r="B1589" s="77" t="s">
        <v>14645</v>
      </c>
    </row>
    <row r="1590" spans="1:2" ht="15" x14ac:dyDescent="0.2">
      <c r="A1590" s="25" t="s">
        <v>10895</v>
      </c>
      <c r="B1590" s="77" t="s">
        <v>14646</v>
      </c>
    </row>
    <row r="1591" spans="1:2" ht="15" x14ac:dyDescent="0.2">
      <c r="A1591" s="25" t="s">
        <v>10894</v>
      </c>
      <c r="B1591" s="77" t="s">
        <v>14647</v>
      </c>
    </row>
    <row r="1592" spans="1:2" ht="15" x14ac:dyDescent="0.2">
      <c r="A1592" s="25" t="s">
        <v>10893</v>
      </c>
      <c r="B1592" s="77" t="s">
        <v>14648</v>
      </c>
    </row>
    <row r="1593" spans="1:2" ht="15" x14ac:dyDescent="0.2">
      <c r="A1593" s="25" t="s">
        <v>10892</v>
      </c>
      <c r="B1593" s="77" t="s">
        <v>14649</v>
      </c>
    </row>
    <row r="1594" spans="1:2" ht="15" x14ac:dyDescent="0.2">
      <c r="A1594" s="25" t="s">
        <v>10891</v>
      </c>
      <c r="B1594" s="77" t="s">
        <v>14650</v>
      </c>
    </row>
    <row r="1595" spans="1:2" ht="15" x14ac:dyDescent="0.2">
      <c r="A1595" s="25" t="s">
        <v>10890</v>
      </c>
      <c r="B1595" s="77" t="s">
        <v>14651</v>
      </c>
    </row>
    <row r="1596" spans="1:2" ht="15" x14ac:dyDescent="0.2">
      <c r="A1596" s="25" t="s">
        <v>10889</v>
      </c>
      <c r="B1596" s="77" t="s">
        <v>14652</v>
      </c>
    </row>
    <row r="1597" spans="1:2" ht="15" x14ac:dyDescent="0.2">
      <c r="A1597" s="25" t="s">
        <v>10888</v>
      </c>
      <c r="B1597" s="77" t="s">
        <v>14653</v>
      </c>
    </row>
    <row r="1598" spans="1:2" ht="15" x14ac:dyDescent="0.2">
      <c r="A1598" s="25" t="s">
        <v>10887</v>
      </c>
      <c r="B1598" s="77" t="s">
        <v>14654</v>
      </c>
    </row>
    <row r="1599" spans="1:2" ht="15" x14ac:dyDescent="0.2">
      <c r="A1599" s="25" t="s">
        <v>10886</v>
      </c>
      <c r="B1599" s="77" t="s">
        <v>14655</v>
      </c>
    </row>
    <row r="1600" spans="1:2" ht="15" x14ac:dyDescent="0.2">
      <c r="A1600" s="25" t="s">
        <v>10885</v>
      </c>
      <c r="B1600" s="77" t="s">
        <v>14656</v>
      </c>
    </row>
    <row r="1601" spans="1:2" ht="15" x14ac:dyDescent="0.2">
      <c r="A1601" s="25" t="s">
        <v>10884</v>
      </c>
      <c r="B1601" s="77" t="s">
        <v>14657</v>
      </c>
    </row>
    <row r="1602" spans="1:2" ht="15" x14ac:dyDescent="0.2">
      <c r="A1602" s="25" t="s">
        <v>10883</v>
      </c>
      <c r="B1602" s="77" t="s">
        <v>14658</v>
      </c>
    </row>
    <row r="1603" spans="1:2" ht="15" x14ac:dyDescent="0.2">
      <c r="A1603" s="25" t="s">
        <v>10882</v>
      </c>
      <c r="B1603" s="77" t="s">
        <v>14659</v>
      </c>
    </row>
    <row r="1604" spans="1:2" ht="15" x14ac:dyDescent="0.2">
      <c r="A1604" s="25" t="s">
        <v>10881</v>
      </c>
      <c r="B1604" s="77" t="s">
        <v>14660</v>
      </c>
    </row>
    <row r="1605" spans="1:2" ht="15" x14ac:dyDescent="0.2">
      <c r="A1605" s="25" t="s">
        <v>10880</v>
      </c>
      <c r="B1605" s="77" t="s">
        <v>14661</v>
      </c>
    </row>
    <row r="1606" spans="1:2" ht="15" x14ac:dyDescent="0.2">
      <c r="A1606" s="25" t="s">
        <v>10879</v>
      </c>
      <c r="B1606" s="77" t="s">
        <v>14662</v>
      </c>
    </row>
    <row r="1607" spans="1:2" ht="15" x14ac:dyDescent="0.2">
      <c r="A1607" s="25" t="s">
        <v>10878</v>
      </c>
      <c r="B1607" s="77" t="s">
        <v>14663</v>
      </c>
    </row>
    <row r="1608" spans="1:2" ht="15" x14ac:dyDescent="0.2">
      <c r="A1608" s="25" t="s">
        <v>10877</v>
      </c>
      <c r="B1608" s="77" t="s">
        <v>14664</v>
      </c>
    </row>
    <row r="1609" spans="1:2" ht="15" x14ac:dyDescent="0.2">
      <c r="A1609" s="25" t="s">
        <v>10876</v>
      </c>
      <c r="B1609" s="77" t="s">
        <v>14665</v>
      </c>
    </row>
    <row r="1610" spans="1:2" ht="15" x14ac:dyDescent="0.2">
      <c r="A1610" s="25" t="s">
        <v>10875</v>
      </c>
      <c r="B1610" s="77" t="s">
        <v>14666</v>
      </c>
    </row>
    <row r="1611" spans="1:2" ht="15" x14ac:dyDescent="0.2">
      <c r="A1611" s="25" t="s">
        <v>10874</v>
      </c>
      <c r="B1611" s="77" t="s">
        <v>14667</v>
      </c>
    </row>
    <row r="1612" spans="1:2" ht="15" x14ac:dyDescent="0.2">
      <c r="A1612" s="25" t="s">
        <v>10873</v>
      </c>
      <c r="B1612" s="77" t="s">
        <v>14668</v>
      </c>
    </row>
    <row r="1613" spans="1:2" ht="15" x14ac:dyDescent="0.2">
      <c r="A1613" s="25" t="s">
        <v>10872</v>
      </c>
      <c r="B1613" s="77" t="s">
        <v>14669</v>
      </c>
    </row>
    <row r="1614" spans="1:2" ht="15" x14ac:dyDescent="0.2">
      <c r="A1614" s="25" t="s">
        <v>10871</v>
      </c>
      <c r="B1614" s="77" t="s">
        <v>14670</v>
      </c>
    </row>
    <row r="1615" spans="1:2" ht="15" x14ac:dyDescent="0.2">
      <c r="A1615" s="25" t="s">
        <v>10870</v>
      </c>
      <c r="B1615" s="77" t="s">
        <v>14671</v>
      </c>
    </row>
    <row r="1616" spans="1:2" ht="15" x14ac:dyDescent="0.2">
      <c r="A1616" s="25" t="s">
        <v>10869</v>
      </c>
      <c r="B1616" s="77" t="s">
        <v>14672</v>
      </c>
    </row>
    <row r="1617" spans="1:2" ht="15" x14ac:dyDescent="0.2">
      <c r="A1617" s="25" t="s">
        <v>10868</v>
      </c>
      <c r="B1617" s="77" t="s">
        <v>14673</v>
      </c>
    </row>
    <row r="1618" spans="1:2" ht="15" x14ac:dyDescent="0.2">
      <c r="A1618" s="25" t="s">
        <v>10867</v>
      </c>
      <c r="B1618" s="77" t="s">
        <v>14674</v>
      </c>
    </row>
    <row r="1619" spans="1:2" ht="15" x14ac:dyDescent="0.2">
      <c r="A1619" s="25" t="s">
        <v>10866</v>
      </c>
      <c r="B1619" s="77" t="s">
        <v>14675</v>
      </c>
    </row>
    <row r="1620" spans="1:2" ht="15" x14ac:dyDescent="0.2">
      <c r="A1620" s="25" t="s">
        <v>10865</v>
      </c>
      <c r="B1620" s="77" t="s">
        <v>14676</v>
      </c>
    </row>
    <row r="1621" spans="1:2" ht="15" x14ac:dyDescent="0.2">
      <c r="A1621" s="25" t="s">
        <v>10864</v>
      </c>
      <c r="B1621" s="77" t="s">
        <v>14677</v>
      </c>
    </row>
    <row r="1622" spans="1:2" ht="15" x14ac:dyDescent="0.2">
      <c r="A1622" s="25" t="s">
        <v>10863</v>
      </c>
      <c r="B1622" s="77" t="s">
        <v>14678</v>
      </c>
    </row>
    <row r="1623" spans="1:2" ht="15" x14ac:dyDescent="0.2">
      <c r="A1623" s="25" t="s">
        <v>10862</v>
      </c>
      <c r="B1623" s="77" t="s">
        <v>14679</v>
      </c>
    </row>
    <row r="1624" spans="1:2" ht="15" x14ac:dyDescent="0.2">
      <c r="A1624" s="25" t="s">
        <v>10861</v>
      </c>
      <c r="B1624" s="77" t="s">
        <v>14680</v>
      </c>
    </row>
    <row r="1625" spans="1:2" ht="15" x14ac:dyDescent="0.2">
      <c r="A1625" s="25" t="s">
        <v>10860</v>
      </c>
      <c r="B1625" s="77" t="s">
        <v>14681</v>
      </c>
    </row>
    <row r="1626" spans="1:2" ht="15" x14ac:dyDescent="0.2">
      <c r="A1626" s="25" t="s">
        <v>10859</v>
      </c>
      <c r="B1626" s="77" t="s">
        <v>14682</v>
      </c>
    </row>
    <row r="1627" spans="1:2" ht="15" x14ac:dyDescent="0.2">
      <c r="A1627" s="25" t="s">
        <v>10858</v>
      </c>
      <c r="B1627" s="77" t="s">
        <v>14683</v>
      </c>
    </row>
    <row r="1628" spans="1:2" ht="15" x14ac:dyDescent="0.2">
      <c r="A1628" s="25" t="s">
        <v>10857</v>
      </c>
      <c r="B1628" s="77" t="s">
        <v>14684</v>
      </c>
    </row>
    <row r="1629" spans="1:2" ht="15" x14ac:dyDescent="0.2">
      <c r="A1629" s="25" t="s">
        <v>10856</v>
      </c>
      <c r="B1629" s="77" t="s">
        <v>14685</v>
      </c>
    </row>
    <row r="1630" spans="1:2" ht="15" x14ac:dyDescent="0.2">
      <c r="A1630" s="75" t="s">
        <v>12896</v>
      </c>
      <c r="B1630" s="60" t="s">
        <v>14686</v>
      </c>
    </row>
    <row r="1631" spans="1:2" ht="15" x14ac:dyDescent="0.2">
      <c r="A1631" s="75" t="s">
        <v>12897</v>
      </c>
      <c r="B1631" s="60" t="s">
        <v>14687</v>
      </c>
    </row>
    <row r="1632" spans="1:2" ht="15" x14ac:dyDescent="0.2">
      <c r="A1632" s="25" t="s">
        <v>10855</v>
      </c>
      <c r="B1632" s="77" t="s">
        <v>14688</v>
      </c>
    </row>
    <row r="1633" spans="1:2" ht="15" x14ac:dyDescent="0.2">
      <c r="A1633" s="25" t="s">
        <v>10854</v>
      </c>
      <c r="B1633" s="77" t="s">
        <v>14689</v>
      </c>
    </row>
    <row r="1634" spans="1:2" ht="15" x14ac:dyDescent="0.2">
      <c r="A1634" s="25" t="s">
        <v>10853</v>
      </c>
      <c r="B1634" s="77" t="s">
        <v>14690</v>
      </c>
    </row>
    <row r="1635" spans="1:2" ht="15" x14ac:dyDescent="0.2">
      <c r="A1635" s="25" t="s">
        <v>10852</v>
      </c>
      <c r="B1635" s="77" t="s">
        <v>14691</v>
      </c>
    </row>
    <row r="1636" spans="1:2" ht="15" x14ac:dyDescent="0.2">
      <c r="A1636" s="25" t="s">
        <v>10851</v>
      </c>
      <c r="B1636" s="77" t="s">
        <v>14692</v>
      </c>
    </row>
    <row r="1637" spans="1:2" ht="15" x14ac:dyDescent="0.2">
      <c r="A1637" s="25" t="s">
        <v>10850</v>
      </c>
      <c r="B1637" s="77" t="s">
        <v>14693</v>
      </c>
    </row>
    <row r="1638" spans="1:2" ht="15" x14ac:dyDescent="0.2">
      <c r="A1638" s="25" t="s">
        <v>10849</v>
      </c>
      <c r="B1638" s="77" t="s">
        <v>14694</v>
      </c>
    </row>
    <row r="1639" spans="1:2" ht="15" x14ac:dyDescent="0.2">
      <c r="A1639" s="25" t="s">
        <v>10848</v>
      </c>
      <c r="B1639" s="77" t="s">
        <v>14695</v>
      </c>
    </row>
    <row r="1640" spans="1:2" ht="15" x14ac:dyDescent="0.2">
      <c r="A1640" s="25" t="s">
        <v>10847</v>
      </c>
      <c r="B1640" s="77" t="s">
        <v>14696</v>
      </c>
    </row>
    <row r="1641" spans="1:2" ht="15" x14ac:dyDescent="0.2">
      <c r="A1641" s="25" t="s">
        <v>10846</v>
      </c>
      <c r="B1641" s="77" t="s">
        <v>14697</v>
      </c>
    </row>
    <row r="1642" spans="1:2" ht="15" x14ac:dyDescent="0.2">
      <c r="A1642" s="25" t="s">
        <v>10845</v>
      </c>
      <c r="B1642" s="77" t="s">
        <v>14698</v>
      </c>
    </row>
    <row r="1643" spans="1:2" ht="15" x14ac:dyDescent="0.2">
      <c r="A1643" s="25" t="s">
        <v>10844</v>
      </c>
      <c r="B1643" s="77" t="s">
        <v>14699</v>
      </c>
    </row>
    <row r="1644" spans="1:2" ht="15" x14ac:dyDescent="0.2">
      <c r="A1644" s="25" t="s">
        <v>10843</v>
      </c>
      <c r="B1644" s="77" t="s">
        <v>14700</v>
      </c>
    </row>
    <row r="1645" spans="1:2" ht="15" x14ac:dyDescent="0.2">
      <c r="A1645" s="25" t="s">
        <v>10842</v>
      </c>
      <c r="B1645" s="77" t="s">
        <v>14701</v>
      </c>
    </row>
    <row r="1646" spans="1:2" ht="15" x14ac:dyDescent="0.2">
      <c r="A1646" s="25" t="s">
        <v>10841</v>
      </c>
      <c r="B1646" s="77" t="s">
        <v>14702</v>
      </c>
    </row>
    <row r="1647" spans="1:2" ht="15" x14ac:dyDescent="0.2">
      <c r="A1647" s="25" t="s">
        <v>10840</v>
      </c>
      <c r="B1647" s="77" t="s">
        <v>14703</v>
      </c>
    </row>
    <row r="1648" spans="1:2" ht="15" x14ac:dyDescent="0.2">
      <c r="A1648" s="25" t="s">
        <v>10839</v>
      </c>
      <c r="B1648" s="77" t="s">
        <v>14704</v>
      </c>
    </row>
    <row r="1649" spans="1:2" ht="15" x14ac:dyDescent="0.2">
      <c r="A1649" s="25" t="s">
        <v>10838</v>
      </c>
      <c r="B1649" s="77" t="s">
        <v>14705</v>
      </c>
    </row>
    <row r="1650" spans="1:2" ht="15" x14ac:dyDescent="0.2">
      <c r="A1650" s="25" t="s">
        <v>10837</v>
      </c>
      <c r="B1650" s="77" t="s">
        <v>14706</v>
      </c>
    </row>
    <row r="1651" spans="1:2" ht="15" x14ac:dyDescent="0.2">
      <c r="A1651" s="25" t="s">
        <v>10836</v>
      </c>
      <c r="B1651" s="77" t="s">
        <v>14707</v>
      </c>
    </row>
    <row r="1652" spans="1:2" ht="15" x14ac:dyDescent="0.2">
      <c r="A1652" s="25" t="s">
        <v>10835</v>
      </c>
      <c r="B1652" s="77" t="s">
        <v>14708</v>
      </c>
    </row>
    <row r="1653" spans="1:2" ht="15" x14ac:dyDescent="0.2">
      <c r="A1653" s="25" t="s">
        <v>10834</v>
      </c>
      <c r="B1653" s="77" t="s">
        <v>14709</v>
      </c>
    </row>
    <row r="1654" spans="1:2" ht="15" x14ac:dyDescent="0.2">
      <c r="A1654" s="25" t="s">
        <v>10833</v>
      </c>
      <c r="B1654" s="77" t="s">
        <v>14710</v>
      </c>
    </row>
    <row r="1655" spans="1:2" ht="15" x14ac:dyDescent="0.2">
      <c r="A1655" s="25" t="s">
        <v>10832</v>
      </c>
      <c r="B1655" s="77" t="s">
        <v>14711</v>
      </c>
    </row>
    <row r="1656" spans="1:2" ht="15" x14ac:dyDescent="0.2">
      <c r="A1656" s="25" t="s">
        <v>10831</v>
      </c>
      <c r="B1656" s="77" t="s">
        <v>14712</v>
      </c>
    </row>
    <row r="1657" spans="1:2" ht="15" x14ac:dyDescent="0.2">
      <c r="A1657" s="25" t="s">
        <v>10830</v>
      </c>
      <c r="B1657" s="77" t="s">
        <v>14713</v>
      </c>
    </row>
    <row r="1658" spans="1:2" ht="15" x14ac:dyDescent="0.2">
      <c r="A1658" s="25" t="s">
        <v>10829</v>
      </c>
      <c r="B1658" s="77" t="s">
        <v>14714</v>
      </c>
    </row>
    <row r="1659" spans="1:2" ht="15" x14ac:dyDescent="0.2">
      <c r="A1659" s="25" t="s">
        <v>10828</v>
      </c>
      <c r="B1659" s="77" t="s">
        <v>14715</v>
      </c>
    </row>
    <row r="1660" spans="1:2" ht="15" x14ac:dyDescent="0.2">
      <c r="A1660" s="25" t="s">
        <v>10827</v>
      </c>
      <c r="B1660" s="77" t="s">
        <v>14716</v>
      </c>
    </row>
    <row r="1661" spans="1:2" ht="15" x14ac:dyDescent="0.2">
      <c r="A1661" s="25" t="s">
        <v>10826</v>
      </c>
      <c r="B1661" s="77" t="s">
        <v>14717</v>
      </c>
    </row>
    <row r="1662" spans="1:2" ht="30" x14ac:dyDescent="0.2">
      <c r="A1662" s="25" t="s">
        <v>10825</v>
      </c>
      <c r="B1662" s="77" t="s">
        <v>14718</v>
      </c>
    </row>
    <row r="1663" spans="1:2" ht="15" x14ac:dyDescent="0.2">
      <c r="A1663" s="25" t="s">
        <v>10824</v>
      </c>
      <c r="B1663" s="77" t="s">
        <v>14719</v>
      </c>
    </row>
    <row r="1664" spans="1:2" ht="15" x14ac:dyDescent="0.2">
      <c r="A1664" s="25" t="s">
        <v>10823</v>
      </c>
      <c r="B1664" s="77" t="s">
        <v>14720</v>
      </c>
    </row>
    <row r="1665" spans="1:2" ht="15" x14ac:dyDescent="0.2">
      <c r="A1665" s="25" t="s">
        <v>10822</v>
      </c>
      <c r="B1665" s="77" t="s">
        <v>14721</v>
      </c>
    </row>
    <row r="1666" spans="1:2" ht="15" x14ac:dyDescent="0.2">
      <c r="A1666" s="25" t="s">
        <v>10821</v>
      </c>
      <c r="B1666" s="77" t="s">
        <v>14722</v>
      </c>
    </row>
    <row r="1667" spans="1:2" ht="30" x14ac:dyDescent="0.2">
      <c r="A1667" s="25" t="s">
        <v>10820</v>
      </c>
      <c r="B1667" s="77" t="s">
        <v>14723</v>
      </c>
    </row>
    <row r="1668" spans="1:2" ht="15" x14ac:dyDescent="0.2">
      <c r="A1668" s="25" t="s">
        <v>10819</v>
      </c>
      <c r="B1668" s="77" t="s">
        <v>14724</v>
      </c>
    </row>
    <row r="1669" spans="1:2" ht="15" x14ac:dyDescent="0.2">
      <c r="A1669" s="25" t="s">
        <v>10818</v>
      </c>
      <c r="B1669" s="77" t="s">
        <v>14725</v>
      </c>
    </row>
    <row r="1670" spans="1:2" ht="15" x14ac:dyDescent="0.2">
      <c r="A1670" s="25" t="s">
        <v>10817</v>
      </c>
      <c r="B1670" s="77" t="s">
        <v>14726</v>
      </c>
    </row>
    <row r="1671" spans="1:2" ht="15" x14ac:dyDescent="0.2">
      <c r="A1671" s="25" t="s">
        <v>10816</v>
      </c>
      <c r="B1671" s="77" t="s">
        <v>14727</v>
      </c>
    </row>
    <row r="1672" spans="1:2" ht="15" x14ac:dyDescent="0.2">
      <c r="A1672" s="25" t="s">
        <v>10815</v>
      </c>
      <c r="B1672" s="77" t="s">
        <v>14728</v>
      </c>
    </row>
    <row r="1673" spans="1:2" ht="15" x14ac:dyDescent="0.2">
      <c r="A1673" s="25" t="s">
        <v>10814</v>
      </c>
      <c r="B1673" s="77" t="s">
        <v>14729</v>
      </c>
    </row>
    <row r="1674" spans="1:2" ht="30" x14ac:dyDescent="0.2">
      <c r="A1674" s="25" t="s">
        <v>10813</v>
      </c>
      <c r="B1674" s="77" t="s">
        <v>14730</v>
      </c>
    </row>
    <row r="1675" spans="1:2" ht="15" x14ac:dyDescent="0.2">
      <c r="A1675" s="25" t="s">
        <v>10812</v>
      </c>
      <c r="B1675" s="77" t="s">
        <v>14731</v>
      </c>
    </row>
    <row r="1676" spans="1:2" ht="15" x14ac:dyDescent="0.2">
      <c r="A1676" s="25" t="s">
        <v>10811</v>
      </c>
      <c r="B1676" s="77" t="s">
        <v>14732</v>
      </c>
    </row>
    <row r="1677" spans="1:2" ht="30" x14ac:dyDescent="0.2">
      <c r="A1677" s="25" t="s">
        <v>10810</v>
      </c>
      <c r="B1677" s="77" t="s">
        <v>14733</v>
      </c>
    </row>
    <row r="1678" spans="1:2" ht="15" x14ac:dyDescent="0.2">
      <c r="A1678" s="25" t="s">
        <v>10809</v>
      </c>
      <c r="B1678" s="77" t="s">
        <v>14734</v>
      </c>
    </row>
    <row r="1679" spans="1:2" ht="15" x14ac:dyDescent="0.2">
      <c r="A1679" s="25" t="s">
        <v>10808</v>
      </c>
      <c r="B1679" s="77" t="s">
        <v>14735</v>
      </c>
    </row>
    <row r="1680" spans="1:2" ht="30" x14ac:dyDescent="0.2">
      <c r="A1680" s="25" t="s">
        <v>10807</v>
      </c>
      <c r="B1680" s="77" t="s">
        <v>14736</v>
      </c>
    </row>
    <row r="1681" spans="1:2" ht="15" x14ac:dyDescent="0.2">
      <c r="A1681" s="25" t="s">
        <v>10806</v>
      </c>
      <c r="B1681" s="77" t="s">
        <v>14737</v>
      </c>
    </row>
    <row r="1682" spans="1:2" ht="15" x14ac:dyDescent="0.2">
      <c r="A1682" s="25" t="s">
        <v>10805</v>
      </c>
      <c r="B1682" s="77" t="s">
        <v>14738</v>
      </c>
    </row>
    <row r="1683" spans="1:2" ht="15" x14ac:dyDescent="0.2">
      <c r="A1683" s="25" t="s">
        <v>10804</v>
      </c>
      <c r="B1683" s="77" t="s">
        <v>14739</v>
      </c>
    </row>
    <row r="1684" spans="1:2" ht="15" x14ac:dyDescent="0.2">
      <c r="A1684" s="25" t="s">
        <v>10803</v>
      </c>
      <c r="B1684" s="77" t="s">
        <v>14740</v>
      </c>
    </row>
    <row r="1685" spans="1:2" ht="15" x14ac:dyDescent="0.2">
      <c r="A1685" s="25" t="s">
        <v>10802</v>
      </c>
      <c r="B1685" s="77" t="s">
        <v>14741</v>
      </c>
    </row>
    <row r="1686" spans="1:2" ht="15" x14ac:dyDescent="0.2">
      <c r="A1686" s="25" t="s">
        <v>10801</v>
      </c>
      <c r="B1686" s="77" t="s">
        <v>14742</v>
      </c>
    </row>
    <row r="1687" spans="1:2" ht="15" x14ac:dyDescent="0.2">
      <c r="A1687" s="25" t="s">
        <v>10800</v>
      </c>
      <c r="B1687" s="77" t="s">
        <v>14743</v>
      </c>
    </row>
    <row r="1688" spans="1:2" ht="15" x14ac:dyDescent="0.2">
      <c r="A1688" s="25" t="s">
        <v>10799</v>
      </c>
      <c r="B1688" s="77" t="s">
        <v>14744</v>
      </c>
    </row>
    <row r="1689" spans="1:2" ht="15" x14ac:dyDescent="0.2">
      <c r="A1689" s="25" t="s">
        <v>10798</v>
      </c>
      <c r="B1689" s="77" t="s">
        <v>14745</v>
      </c>
    </row>
    <row r="1690" spans="1:2" ht="15" x14ac:dyDescent="0.2">
      <c r="A1690" s="25" t="s">
        <v>10797</v>
      </c>
      <c r="B1690" s="77" t="s">
        <v>14746</v>
      </c>
    </row>
    <row r="1691" spans="1:2" ht="30" x14ac:dyDescent="0.2">
      <c r="A1691" s="25" t="s">
        <v>10796</v>
      </c>
      <c r="B1691" s="77" t="s">
        <v>14747</v>
      </c>
    </row>
    <row r="1692" spans="1:2" ht="15" x14ac:dyDescent="0.2">
      <c r="A1692" s="25" t="s">
        <v>10795</v>
      </c>
      <c r="B1692" s="77" t="s">
        <v>14748</v>
      </c>
    </row>
    <row r="1693" spans="1:2" ht="15" x14ac:dyDescent="0.2">
      <c r="A1693" s="25" t="s">
        <v>10794</v>
      </c>
      <c r="B1693" s="77" t="s">
        <v>14749</v>
      </c>
    </row>
    <row r="1694" spans="1:2" ht="15" x14ac:dyDescent="0.2">
      <c r="A1694" s="25" t="s">
        <v>10793</v>
      </c>
      <c r="B1694" s="77" t="s">
        <v>14750</v>
      </c>
    </row>
    <row r="1695" spans="1:2" ht="30" x14ac:dyDescent="0.2">
      <c r="A1695" s="25" t="s">
        <v>10792</v>
      </c>
      <c r="B1695" s="77" t="s">
        <v>14751</v>
      </c>
    </row>
    <row r="1696" spans="1:2" ht="30" x14ac:dyDescent="0.2">
      <c r="A1696" s="25" t="s">
        <v>10791</v>
      </c>
      <c r="B1696" s="77" t="s">
        <v>14752</v>
      </c>
    </row>
    <row r="1697" spans="1:2" ht="15" x14ac:dyDescent="0.2">
      <c r="A1697" s="25" t="s">
        <v>10790</v>
      </c>
      <c r="B1697" s="77" t="s">
        <v>14753</v>
      </c>
    </row>
    <row r="1698" spans="1:2" ht="15" x14ac:dyDescent="0.2">
      <c r="A1698" s="25" t="s">
        <v>10789</v>
      </c>
      <c r="B1698" s="77" t="s">
        <v>14754</v>
      </c>
    </row>
    <row r="1699" spans="1:2" ht="15" x14ac:dyDescent="0.2">
      <c r="A1699" s="25" t="s">
        <v>10788</v>
      </c>
      <c r="B1699" s="77" t="s">
        <v>14755</v>
      </c>
    </row>
    <row r="1700" spans="1:2" ht="15" x14ac:dyDescent="0.2">
      <c r="A1700" s="25" t="s">
        <v>10787</v>
      </c>
      <c r="B1700" s="77" t="s">
        <v>14756</v>
      </c>
    </row>
    <row r="1701" spans="1:2" ht="15" x14ac:dyDescent="0.2">
      <c r="A1701" s="25" t="s">
        <v>10786</v>
      </c>
      <c r="B1701" s="77" t="s">
        <v>14757</v>
      </c>
    </row>
    <row r="1702" spans="1:2" ht="15" x14ac:dyDescent="0.2">
      <c r="A1702" s="25" t="s">
        <v>10785</v>
      </c>
      <c r="B1702" s="77" t="s">
        <v>14758</v>
      </c>
    </row>
    <row r="1703" spans="1:2" ht="15" x14ac:dyDescent="0.2">
      <c r="A1703" s="25" t="s">
        <v>10784</v>
      </c>
      <c r="B1703" s="77" t="s">
        <v>14759</v>
      </c>
    </row>
    <row r="1704" spans="1:2" ht="15" x14ac:dyDescent="0.2">
      <c r="A1704" s="25" t="s">
        <v>10783</v>
      </c>
      <c r="B1704" s="77" t="s">
        <v>14760</v>
      </c>
    </row>
    <row r="1705" spans="1:2" ht="15" x14ac:dyDescent="0.2">
      <c r="A1705" s="25" t="s">
        <v>10782</v>
      </c>
      <c r="B1705" s="77" t="s">
        <v>14761</v>
      </c>
    </row>
    <row r="1706" spans="1:2" ht="15" x14ac:dyDescent="0.2">
      <c r="A1706" s="25" t="s">
        <v>10781</v>
      </c>
      <c r="B1706" s="77" t="s">
        <v>14762</v>
      </c>
    </row>
    <row r="1707" spans="1:2" ht="15" x14ac:dyDescent="0.2">
      <c r="A1707" s="25" t="s">
        <v>10780</v>
      </c>
      <c r="B1707" s="77" t="s">
        <v>14763</v>
      </c>
    </row>
    <row r="1708" spans="1:2" ht="15" x14ac:dyDescent="0.2">
      <c r="A1708" s="25" t="s">
        <v>10779</v>
      </c>
      <c r="B1708" s="77" t="s">
        <v>14764</v>
      </c>
    </row>
    <row r="1709" spans="1:2" ht="15" x14ac:dyDescent="0.2">
      <c r="A1709" s="25" t="s">
        <v>10778</v>
      </c>
      <c r="B1709" s="77" t="s">
        <v>14765</v>
      </c>
    </row>
    <row r="1710" spans="1:2" ht="15" x14ac:dyDescent="0.2">
      <c r="A1710" s="25" t="s">
        <v>10777</v>
      </c>
      <c r="B1710" s="77" t="s">
        <v>14766</v>
      </c>
    </row>
    <row r="1711" spans="1:2" ht="15" x14ac:dyDescent="0.2">
      <c r="A1711" s="25" t="s">
        <v>10776</v>
      </c>
      <c r="B1711" s="77" t="s">
        <v>14767</v>
      </c>
    </row>
    <row r="1712" spans="1:2" ht="15" x14ac:dyDescent="0.2">
      <c r="A1712" s="25" t="s">
        <v>10775</v>
      </c>
      <c r="B1712" s="77" t="s">
        <v>14768</v>
      </c>
    </row>
    <row r="1713" spans="1:2" ht="15" x14ac:dyDescent="0.2">
      <c r="A1713" s="75" t="s">
        <v>12898</v>
      </c>
      <c r="B1713" s="60" t="s">
        <v>14769</v>
      </c>
    </row>
    <row r="1714" spans="1:2" ht="30" x14ac:dyDescent="0.2">
      <c r="A1714" s="25" t="s">
        <v>10774</v>
      </c>
      <c r="B1714" s="77" t="s">
        <v>14770</v>
      </c>
    </row>
    <row r="1715" spans="1:2" ht="15" x14ac:dyDescent="0.2">
      <c r="A1715" s="25" t="s">
        <v>10773</v>
      </c>
      <c r="B1715" s="77" t="s">
        <v>14771</v>
      </c>
    </row>
    <row r="1716" spans="1:2" ht="15" x14ac:dyDescent="0.2">
      <c r="A1716" s="25" t="s">
        <v>10772</v>
      </c>
      <c r="B1716" s="77" t="s">
        <v>14772</v>
      </c>
    </row>
    <row r="1717" spans="1:2" ht="15" x14ac:dyDescent="0.2">
      <c r="A1717" s="25" t="s">
        <v>10771</v>
      </c>
      <c r="B1717" s="77" t="s">
        <v>14773</v>
      </c>
    </row>
    <row r="1718" spans="1:2" ht="15" x14ac:dyDescent="0.2">
      <c r="A1718" s="25" t="s">
        <v>10770</v>
      </c>
      <c r="B1718" s="77" t="s">
        <v>14774</v>
      </c>
    </row>
    <row r="1719" spans="1:2" ht="15" x14ac:dyDescent="0.2">
      <c r="A1719" s="25" t="s">
        <v>10769</v>
      </c>
      <c r="B1719" s="77" t="s">
        <v>14775</v>
      </c>
    </row>
    <row r="1720" spans="1:2" ht="15" x14ac:dyDescent="0.2">
      <c r="A1720" s="25" t="s">
        <v>10768</v>
      </c>
      <c r="B1720" s="77" t="s">
        <v>14776</v>
      </c>
    </row>
    <row r="1721" spans="1:2" ht="15" x14ac:dyDescent="0.2">
      <c r="A1721" s="25" t="s">
        <v>10767</v>
      </c>
      <c r="B1721" s="77" t="s">
        <v>14777</v>
      </c>
    </row>
    <row r="1722" spans="1:2" ht="15" x14ac:dyDescent="0.2">
      <c r="A1722" s="25" t="s">
        <v>10766</v>
      </c>
      <c r="B1722" s="77" t="s">
        <v>14778</v>
      </c>
    </row>
    <row r="1723" spans="1:2" ht="30" x14ac:dyDescent="0.2">
      <c r="A1723" s="25" t="s">
        <v>10765</v>
      </c>
      <c r="B1723" s="77" t="s">
        <v>14779</v>
      </c>
    </row>
    <row r="1724" spans="1:2" ht="15" x14ac:dyDescent="0.2">
      <c r="A1724" s="25" t="s">
        <v>10764</v>
      </c>
      <c r="B1724" s="77" t="s">
        <v>14780</v>
      </c>
    </row>
    <row r="1725" spans="1:2" ht="15" x14ac:dyDescent="0.2">
      <c r="A1725" s="25" t="s">
        <v>10763</v>
      </c>
      <c r="B1725" s="77" t="s">
        <v>14781</v>
      </c>
    </row>
    <row r="1726" spans="1:2" ht="15" x14ac:dyDescent="0.2">
      <c r="A1726" s="25" t="s">
        <v>10762</v>
      </c>
      <c r="B1726" s="77" t="s">
        <v>14782</v>
      </c>
    </row>
    <row r="1727" spans="1:2" ht="15" x14ac:dyDescent="0.2">
      <c r="A1727" s="25" t="s">
        <v>10761</v>
      </c>
      <c r="B1727" s="77" t="s">
        <v>14783</v>
      </c>
    </row>
    <row r="1728" spans="1:2" ht="15" x14ac:dyDescent="0.2">
      <c r="A1728" s="25" t="s">
        <v>10760</v>
      </c>
      <c r="B1728" s="77" t="s">
        <v>14784</v>
      </c>
    </row>
    <row r="1729" spans="1:2" ht="15" x14ac:dyDescent="0.2">
      <c r="A1729" s="25" t="s">
        <v>10759</v>
      </c>
      <c r="B1729" s="77" t="s">
        <v>14785</v>
      </c>
    </row>
    <row r="1730" spans="1:2" ht="15" x14ac:dyDescent="0.2">
      <c r="A1730" s="25" t="s">
        <v>10758</v>
      </c>
      <c r="B1730" s="77" t="s">
        <v>14786</v>
      </c>
    </row>
    <row r="1731" spans="1:2" ht="15" x14ac:dyDescent="0.2">
      <c r="A1731" s="25" t="s">
        <v>10757</v>
      </c>
      <c r="B1731" s="77" t="s">
        <v>14787</v>
      </c>
    </row>
    <row r="1732" spans="1:2" ht="15" x14ac:dyDescent="0.2">
      <c r="A1732" s="25" t="s">
        <v>10756</v>
      </c>
      <c r="B1732" s="77" t="s">
        <v>14788</v>
      </c>
    </row>
    <row r="1733" spans="1:2" ht="15" x14ac:dyDescent="0.2">
      <c r="A1733" s="25" t="s">
        <v>10755</v>
      </c>
      <c r="B1733" s="77" t="s">
        <v>14789</v>
      </c>
    </row>
    <row r="1734" spans="1:2" ht="15" x14ac:dyDescent="0.2">
      <c r="A1734" s="25" t="s">
        <v>10754</v>
      </c>
      <c r="B1734" s="77" t="s">
        <v>14790</v>
      </c>
    </row>
    <row r="1735" spans="1:2" ht="15" x14ac:dyDescent="0.2">
      <c r="A1735" s="25" t="s">
        <v>10753</v>
      </c>
      <c r="B1735" s="77" t="s">
        <v>14791</v>
      </c>
    </row>
    <row r="1736" spans="1:2" ht="15" x14ac:dyDescent="0.2">
      <c r="A1736" s="25" t="s">
        <v>10752</v>
      </c>
      <c r="B1736" s="77" t="s">
        <v>14792</v>
      </c>
    </row>
    <row r="1737" spans="1:2" ht="15" x14ac:dyDescent="0.2">
      <c r="A1737" s="25" t="s">
        <v>10751</v>
      </c>
      <c r="B1737" s="77" t="s">
        <v>14793</v>
      </c>
    </row>
    <row r="1738" spans="1:2" ht="15" x14ac:dyDescent="0.2">
      <c r="A1738" s="25" t="s">
        <v>10750</v>
      </c>
      <c r="B1738" s="77" t="s">
        <v>14794</v>
      </c>
    </row>
    <row r="1739" spans="1:2" ht="15" x14ac:dyDescent="0.2">
      <c r="A1739" s="25" t="s">
        <v>10749</v>
      </c>
      <c r="B1739" s="77" t="s">
        <v>14795</v>
      </c>
    </row>
    <row r="1740" spans="1:2" ht="15" x14ac:dyDescent="0.2">
      <c r="A1740" s="25" t="s">
        <v>10748</v>
      </c>
      <c r="B1740" s="77" t="s">
        <v>14796</v>
      </c>
    </row>
    <row r="1741" spans="1:2" ht="15" x14ac:dyDescent="0.2">
      <c r="A1741" s="25" t="s">
        <v>10747</v>
      </c>
      <c r="B1741" s="77" t="s">
        <v>14797</v>
      </c>
    </row>
    <row r="1742" spans="1:2" ht="15" x14ac:dyDescent="0.2">
      <c r="A1742" s="25" t="s">
        <v>10746</v>
      </c>
      <c r="B1742" s="77" t="s">
        <v>14798</v>
      </c>
    </row>
    <row r="1743" spans="1:2" ht="15" x14ac:dyDescent="0.2">
      <c r="A1743" s="25" t="s">
        <v>10745</v>
      </c>
      <c r="B1743" s="77" t="s">
        <v>14799</v>
      </c>
    </row>
    <row r="1744" spans="1:2" ht="15" x14ac:dyDescent="0.2">
      <c r="A1744" s="25" t="s">
        <v>10744</v>
      </c>
      <c r="B1744" s="77" t="s">
        <v>14800</v>
      </c>
    </row>
    <row r="1745" spans="1:2" ht="15" x14ac:dyDescent="0.2">
      <c r="A1745" s="25" t="s">
        <v>10743</v>
      </c>
      <c r="B1745" s="77" t="s">
        <v>14801</v>
      </c>
    </row>
    <row r="1746" spans="1:2" ht="15" x14ac:dyDescent="0.2">
      <c r="A1746" s="25" t="s">
        <v>10742</v>
      </c>
      <c r="B1746" s="77" t="s">
        <v>14802</v>
      </c>
    </row>
    <row r="1747" spans="1:2" ht="15" x14ac:dyDescent="0.2">
      <c r="A1747" s="25" t="s">
        <v>10741</v>
      </c>
      <c r="B1747" s="77" t="s">
        <v>14803</v>
      </c>
    </row>
    <row r="1748" spans="1:2" ht="15" x14ac:dyDescent="0.2">
      <c r="A1748" s="25" t="s">
        <v>10740</v>
      </c>
      <c r="B1748" s="77" t="s">
        <v>14804</v>
      </c>
    </row>
    <row r="1749" spans="1:2" ht="15" x14ac:dyDescent="0.2">
      <c r="A1749" s="25" t="s">
        <v>10739</v>
      </c>
      <c r="B1749" s="77" t="s">
        <v>14805</v>
      </c>
    </row>
    <row r="1750" spans="1:2" ht="15" x14ac:dyDescent="0.2">
      <c r="A1750" s="25" t="s">
        <v>10738</v>
      </c>
      <c r="B1750" s="77" t="s">
        <v>14806</v>
      </c>
    </row>
    <row r="1751" spans="1:2" ht="15" x14ac:dyDescent="0.2">
      <c r="A1751" s="25" t="s">
        <v>10737</v>
      </c>
      <c r="B1751" s="77" t="s">
        <v>14807</v>
      </c>
    </row>
    <row r="1752" spans="1:2" ht="15" x14ac:dyDescent="0.2">
      <c r="A1752" s="25" t="s">
        <v>10736</v>
      </c>
      <c r="B1752" s="77" t="s">
        <v>14808</v>
      </c>
    </row>
    <row r="1753" spans="1:2" ht="15" x14ac:dyDescent="0.2">
      <c r="A1753" s="25" t="s">
        <v>10735</v>
      </c>
      <c r="B1753" s="77" t="s">
        <v>14809</v>
      </c>
    </row>
    <row r="1754" spans="1:2" ht="15" x14ac:dyDescent="0.2">
      <c r="A1754" s="25" t="s">
        <v>10734</v>
      </c>
      <c r="B1754" s="77" t="s">
        <v>14810</v>
      </c>
    </row>
    <row r="1755" spans="1:2" ht="15" x14ac:dyDescent="0.2">
      <c r="A1755" s="25" t="s">
        <v>10733</v>
      </c>
      <c r="B1755" s="77" t="s">
        <v>14811</v>
      </c>
    </row>
    <row r="1756" spans="1:2" ht="15" x14ac:dyDescent="0.2">
      <c r="A1756" s="25" t="s">
        <v>10732</v>
      </c>
      <c r="B1756" s="77" t="s">
        <v>14812</v>
      </c>
    </row>
    <row r="1757" spans="1:2" ht="15" x14ac:dyDescent="0.2">
      <c r="A1757" s="25" t="s">
        <v>10731</v>
      </c>
      <c r="B1757" s="77" t="s">
        <v>14813</v>
      </c>
    </row>
    <row r="1758" spans="1:2" ht="15" x14ac:dyDescent="0.2">
      <c r="A1758" s="25" t="s">
        <v>10730</v>
      </c>
      <c r="B1758" s="77" t="s">
        <v>14814</v>
      </c>
    </row>
    <row r="1759" spans="1:2" ht="15" x14ac:dyDescent="0.2">
      <c r="A1759" s="25" t="s">
        <v>10729</v>
      </c>
      <c r="B1759" s="77" t="s">
        <v>14815</v>
      </c>
    </row>
    <row r="1760" spans="1:2" ht="15" x14ac:dyDescent="0.2">
      <c r="A1760" s="25" t="s">
        <v>10728</v>
      </c>
      <c r="B1760" s="77" t="s">
        <v>14816</v>
      </c>
    </row>
    <row r="1761" spans="1:2" ht="15" x14ac:dyDescent="0.2">
      <c r="A1761" s="25" t="s">
        <v>10727</v>
      </c>
      <c r="B1761" s="77" t="s">
        <v>14817</v>
      </c>
    </row>
    <row r="1762" spans="1:2" ht="30" x14ac:dyDescent="0.2">
      <c r="A1762" s="25" t="s">
        <v>10726</v>
      </c>
      <c r="B1762" s="77" t="s">
        <v>14818</v>
      </c>
    </row>
    <row r="1763" spans="1:2" ht="30" x14ac:dyDescent="0.2">
      <c r="A1763" s="25" t="s">
        <v>10725</v>
      </c>
      <c r="B1763" s="77" t="s">
        <v>14819</v>
      </c>
    </row>
    <row r="1764" spans="1:2" ht="15" x14ac:dyDescent="0.2">
      <c r="A1764" s="25" t="s">
        <v>10724</v>
      </c>
      <c r="B1764" s="77" t="s">
        <v>14820</v>
      </c>
    </row>
    <row r="1765" spans="1:2" ht="30" x14ac:dyDescent="0.2">
      <c r="A1765" s="25" t="s">
        <v>10723</v>
      </c>
      <c r="B1765" s="77" t="s">
        <v>14821</v>
      </c>
    </row>
    <row r="1766" spans="1:2" ht="15" x14ac:dyDescent="0.2">
      <c r="A1766" s="25" t="s">
        <v>10722</v>
      </c>
      <c r="B1766" s="77" t="s">
        <v>14822</v>
      </c>
    </row>
    <row r="1767" spans="1:2" ht="15" x14ac:dyDescent="0.2">
      <c r="A1767" s="25" t="s">
        <v>10721</v>
      </c>
      <c r="B1767" s="77" t="s">
        <v>14823</v>
      </c>
    </row>
    <row r="1768" spans="1:2" ht="15" x14ac:dyDescent="0.2">
      <c r="A1768" s="25" t="s">
        <v>10720</v>
      </c>
      <c r="B1768" s="77" t="s">
        <v>14824</v>
      </c>
    </row>
    <row r="1769" spans="1:2" ht="15" x14ac:dyDescent="0.2">
      <c r="A1769" s="25" t="s">
        <v>10719</v>
      </c>
      <c r="B1769" s="77" t="s">
        <v>14825</v>
      </c>
    </row>
    <row r="1770" spans="1:2" ht="15" x14ac:dyDescent="0.2">
      <c r="A1770" s="25" t="s">
        <v>10718</v>
      </c>
      <c r="B1770" s="77" t="s">
        <v>14826</v>
      </c>
    </row>
    <row r="1771" spans="1:2" ht="15" x14ac:dyDescent="0.2">
      <c r="A1771" s="25" t="s">
        <v>10717</v>
      </c>
      <c r="B1771" s="77" t="s">
        <v>14827</v>
      </c>
    </row>
    <row r="1772" spans="1:2" ht="30" x14ac:dyDescent="0.2">
      <c r="A1772" s="25" t="s">
        <v>10716</v>
      </c>
      <c r="B1772" s="77" t="s">
        <v>14828</v>
      </c>
    </row>
    <row r="1773" spans="1:2" ht="30" x14ac:dyDescent="0.2">
      <c r="A1773" s="25" t="s">
        <v>10715</v>
      </c>
      <c r="B1773" s="77" t="s">
        <v>14829</v>
      </c>
    </row>
    <row r="1774" spans="1:2" ht="15" x14ac:dyDescent="0.2">
      <c r="A1774" s="25" t="s">
        <v>10714</v>
      </c>
      <c r="B1774" s="77" t="s">
        <v>14830</v>
      </c>
    </row>
    <row r="1775" spans="1:2" ht="30" x14ac:dyDescent="0.2">
      <c r="A1775" s="25" t="s">
        <v>10713</v>
      </c>
      <c r="B1775" s="77" t="s">
        <v>14831</v>
      </c>
    </row>
    <row r="1776" spans="1:2" ht="15" x14ac:dyDescent="0.2">
      <c r="A1776" s="25" t="s">
        <v>10712</v>
      </c>
      <c r="B1776" s="77" t="s">
        <v>14832</v>
      </c>
    </row>
    <row r="1777" spans="1:2" ht="15" x14ac:dyDescent="0.2">
      <c r="A1777" s="25" t="s">
        <v>10711</v>
      </c>
      <c r="B1777" s="77" t="s">
        <v>14833</v>
      </c>
    </row>
    <row r="1778" spans="1:2" ht="15" x14ac:dyDescent="0.2">
      <c r="A1778" s="25" t="s">
        <v>10710</v>
      </c>
      <c r="B1778" s="77" t="s">
        <v>14834</v>
      </c>
    </row>
    <row r="1779" spans="1:2" ht="15" x14ac:dyDescent="0.2">
      <c r="A1779" s="25" t="s">
        <v>10709</v>
      </c>
      <c r="B1779" s="77" t="s">
        <v>14835</v>
      </c>
    </row>
    <row r="1780" spans="1:2" ht="15" x14ac:dyDescent="0.2">
      <c r="A1780" s="25" t="s">
        <v>10708</v>
      </c>
      <c r="B1780" s="77" t="s">
        <v>14836</v>
      </c>
    </row>
    <row r="1781" spans="1:2" ht="30" x14ac:dyDescent="0.2">
      <c r="A1781" s="25" t="s">
        <v>10707</v>
      </c>
      <c r="B1781" s="77" t="s">
        <v>14837</v>
      </c>
    </row>
    <row r="1782" spans="1:2" ht="30" x14ac:dyDescent="0.2">
      <c r="A1782" s="25" t="s">
        <v>10706</v>
      </c>
      <c r="B1782" s="77" t="s">
        <v>14838</v>
      </c>
    </row>
    <row r="1783" spans="1:2" ht="30" x14ac:dyDescent="0.2">
      <c r="A1783" s="25" t="s">
        <v>10705</v>
      </c>
      <c r="B1783" s="77" t="s">
        <v>14839</v>
      </c>
    </row>
    <row r="1784" spans="1:2" ht="15" x14ac:dyDescent="0.2">
      <c r="A1784" s="25" t="s">
        <v>10704</v>
      </c>
      <c r="B1784" s="77" t="s">
        <v>14840</v>
      </c>
    </row>
    <row r="1785" spans="1:2" ht="30" x14ac:dyDescent="0.2">
      <c r="A1785" s="25" t="s">
        <v>10703</v>
      </c>
      <c r="B1785" s="77" t="s">
        <v>14841</v>
      </c>
    </row>
    <row r="1786" spans="1:2" ht="15" x14ac:dyDescent="0.2">
      <c r="A1786" s="25" t="s">
        <v>10702</v>
      </c>
      <c r="B1786" s="77" t="s">
        <v>14842</v>
      </c>
    </row>
    <row r="1787" spans="1:2" ht="15" x14ac:dyDescent="0.2">
      <c r="A1787" s="25" t="s">
        <v>10701</v>
      </c>
      <c r="B1787" s="77" t="s">
        <v>14843</v>
      </c>
    </row>
    <row r="1788" spans="1:2" ht="15" x14ac:dyDescent="0.2">
      <c r="A1788" s="25" t="s">
        <v>10700</v>
      </c>
      <c r="B1788" s="77" t="s">
        <v>14844</v>
      </c>
    </row>
    <row r="1789" spans="1:2" ht="15" x14ac:dyDescent="0.2">
      <c r="A1789" s="25" t="s">
        <v>10699</v>
      </c>
      <c r="B1789" s="77" t="s">
        <v>14845</v>
      </c>
    </row>
    <row r="1790" spans="1:2" ht="15" x14ac:dyDescent="0.2">
      <c r="A1790" s="25" t="s">
        <v>10698</v>
      </c>
      <c r="B1790" s="77" t="s">
        <v>14846</v>
      </c>
    </row>
    <row r="1791" spans="1:2" ht="15" x14ac:dyDescent="0.2">
      <c r="A1791" s="25" t="s">
        <v>10697</v>
      </c>
      <c r="B1791" s="77" t="s">
        <v>14847</v>
      </c>
    </row>
    <row r="1792" spans="1:2" ht="30" x14ac:dyDescent="0.2">
      <c r="A1792" s="25" t="s">
        <v>10696</v>
      </c>
      <c r="B1792" s="77" t="s">
        <v>14848</v>
      </c>
    </row>
    <row r="1793" spans="1:2" ht="30" x14ac:dyDescent="0.2">
      <c r="A1793" s="25" t="s">
        <v>10695</v>
      </c>
      <c r="B1793" s="77" t="s">
        <v>14849</v>
      </c>
    </row>
    <row r="1794" spans="1:2" ht="15" x14ac:dyDescent="0.2">
      <c r="A1794" s="25" t="s">
        <v>10694</v>
      </c>
      <c r="B1794" s="77" t="s">
        <v>14850</v>
      </c>
    </row>
    <row r="1795" spans="1:2" ht="15" x14ac:dyDescent="0.2">
      <c r="A1795" s="25" t="s">
        <v>10693</v>
      </c>
      <c r="B1795" s="77" t="s">
        <v>14851</v>
      </c>
    </row>
    <row r="1796" spans="1:2" ht="15" x14ac:dyDescent="0.2">
      <c r="A1796" s="25" t="s">
        <v>10692</v>
      </c>
      <c r="B1796" s="77" t="s">
        <v>14852</v>
      </c>
    </row>
    <row r="1797" spans="1:2" ht="15" x14ac:dyDescent="0.2">
      <c r="A1797" s="25" t="s">
        <v>10691</v>
      </c>
      <c r="B1797" s="77" t="s">
        <v>14853</v>
      </c>
    </row>
    <row r="1798" spans="1:2" ht="15" x14ac:dyDescent="0.2">
      <c r="A1798" s="25" t="s">
        <v>10690</v>
      </c>
      <c r="B1798" s="77" t="s">
        <v>14854</v>
      </c>
    </row>
    <row r="1799" spans="1:2" ht="15" x14ac:dyDescent="0.2">
      <c r="A1799" s="25" t="s">
        <v>10689</v>
      </c>
      <c r="B1799" s="77" t="s">
        <v>14855</v>
      </c>
    </row>
    <row r="1800" spans="1:2" ht="15" x14ac:dyDescent="0.2">
      <c r="A1800" s="25" t="s">
        <v>10688</v>
      </c>
      <c r="B1800" s="77" t="s">
        <v>14856</v>
      </c>
    </row>
    <row r="1801" spans="1:2" ht="15" x14ac:dyDescent="0.2">
      <c r="A1801" s="25" t="s">
        <v>10687</v>
      </c>
      <c r="B1801" s="77" t="s">
        <v>14857</v>
      </c>
    </row>
    <row r="1802" spans="1:2" ht="30" x14ac:dyDescent="0.2">
      <c r="A1802" s="25" t="s">
        <v>10686</v>
      </c>
      <c r="B1802" s="77" t="s">
        <v>14858</v>
      </c>
    </row>
    <row r="1803" spans="1:2" ht="15" x14ac:dyDescent="0.2">
      <c r="A1803" s="25" t="s">
        <v>10685</v>
      </c>
      <c r="B1803" s="77" t="s">
        <v>14859</v>
      </c>
    </row>
    <row r="1804" spans="1:2" ht="15" x14ac:dyDescent="0.2">
      <c r="A1804" s="25" t="s">
        <v>10684</v>
      </c>
      <c r="B1804" s="77" t="s">
        <v>14860</v>
      </c>
    </row>
    <row r="1805" spans="1:2" ht="15" x14ac:dyDescent="0.2">
      <c r="A1805" s="25" t="s">
        <v>10683</v>
      </c>
      <c r="B1805" s="77" t="s">
        <v>14861</v>
      </c>
    </row>
    <row r="1806" spans="1:2" ht="15" x14ac:dyDescent="0.2">
      <c r="A1806" s="25" t="s">
        <v>10682</v>
      </c>
      <c r="B1806" s="77" t="s">
        <v>14862</v>
      </c>
    </row>
    <row r="1807" spans="1:2" ht="15" x14ac:dyDescent="0.2">
      <c r="A1807" s="25" t="s">
        <v>10681</v>
      </c>
      <c r="B1807" s="77" t="s">
        <v>14863</v>
      </c>
    </row>
    <row r="1808" spans="1:2" ht="15" x14ac:dyDescent="0.2">
      <c r="A1808" s="25" t="s">
        <v>10680</v>
      </c>
      <c r="B1808" s="77" t="s">
        <v>14864</v>
      </c>
    </row>
    <row r="1809" spans="1:2" ht="15" x14ac:dyDescent="0.2">
      <c r="A1809" s="25" t="s">
        <v>10679</v>
      </c>
      <c r="B1809" s="77" t="s">
        <v>14865</v>
      </c>
    </row>
    <row r="1810" spans="1:2" ht="15" x14ac:dyDescent="0.2">
      <c r="A1810" s="25" t="s">
        <v>10678</v>
      </c>
      <c r="B1810" s="77" t="s">
        <v>14866</v>
      </c>
    </row>
    <row r="1811" spans="1:2" ht="15" x14ac:dyDescent="0.2">
      <c r="A1811" s="25" t="s">
        <v>10677</v>
      </c>
      <c r="B1811" s="77" t="s">
        <v>14867</v>
      </c>
    </row>
    <row r="1812" spans="1:2" ht="15" x14ac:dyDescent="0.2">
      <c r="A1812" s="25" t="s">
        <v>10676</v>
      </c>
      <c r="B1812" s="77" t="s">
        <v>14868</v>
      </c>
    </row>
    <row r="1813" spans="1:2" ht="15" x14ac:dyDescent="0.2">
      <c r="A1813" s="25" t="s">
        <v>10675</v>
      </c>
      <c r="B1813" s="77" t="s">
        <v>14869</v>
      </c>
    </row>
    <row r="1814" spans="1:2" ht="15" x14ac:dyDescent="0.2">
      <c r="A1814" s="25" t="s">
        <v>10674</v>
      </c>
      <c r="B1814" s="77" t="s">
        <v>14870</v>
      </c>
    </row>
    <row r="1815" spans="1:2" ht="15" x14ac:dyDescent="0.2">
      <c r="A1815" s="25" t="s">
        <v>10673</v>
      </c>
      <c r="B1815" s="77" t="s">
        <v>14871</v>
      </c>
    </row>
    <row r="1816" spans="1:2" ht="15" x14ac:dyDescent="0.2">
      <c r="A1816" s="25" t="s">
        <v>10672</v>
      </c>
      <c r="B1816" s="77" t="s">
        <v>14872</v>
      </c>
    </row>
    <row r="1817" spans="1:2" ht="15" x14ac:dyDescent="0.2">
      <c r="A1817" s="25" t="s">
        <v>10671</v>
      </c>
      <c r="B1817" s="77" t="s">
        <v>14873</v>
      </c>
    </row>
    <row r="1818" spans="1:2" ht="15" x14ac:dyDescent="0.2">
      <c r="A1818" s="25" t="s">
        <v>10670</v>
      </c>
      <c r="B1818" s="77" t="s">
        <v>14874</v>
      </c>
    </row>
    <row r="1819" spans="1:2" ht="15" x14ac:dyDescent="0.2">
      <c r="A1819" s="25" t="s">
        <v>10669</v>
      </c>
      <c r="B1819" s="77" t="s">
        <v>14875</v>
      </c>
    </row>
    <row r="1820" spans="1:2" ht="15" x14ac:dyDescent="0.2">
      <c r="A1820" s="25" t="s">
        <v>10668</v>
      </c>
      <c r="B1820" s="77" t="s">
        <v>14876</v>
      </c>
    </row>
    <row r="1821" spans="1:2" ht="15" x14ac:dyDescent="0.2">
      <c r="A1821" s="25" t="s">
        <v>10667</v>
      </c>
      <c r="B1821" s="77" t="s">
        <v>14877</v>
      </c>
    </row>
    <row r="1822" spans="1:2" ht="15" x14ac:dyDescent="0.2">
      <c r="A1822" s="25" t="s">
        <v>10666</v>
      </c>
      <c r="B1822" s="77" t="s">
        <v>14878</v>
      </c>
    </row>
    <row r="1823" spans="1:2" ht="15" x14ac:dyDescent="0.2">
      <c r="A1823" s="25" t="s">
        <v>10665</v>
      </c>
      <c r="B1823" s="77" t="s">
        <v>14879</v>
      </c>
    </row>
    <row r="1824" spans="1:2" ht="15" x14ac:dyDescent="0.2">
      <c r="A1824" s="25" t="s">
        <v>10664</v>
      </c>
      <c r="B1824" s="77" t="s">
        <v>14880</v>
      </c>
    </row>
    <row r="1825" spans="1:2" ht="15" x14ac:dyDescent="0.2">
      <c r="A1825" s="25" t="s">
        <v>10663</v>
      </c>
      <c r="B1825" s="77" t="s">
        <v>14881</v>
      </c>
    </row>
    <row r="1826" spans="1:2" ht="15" x14ac:dyDescent="0.2">
      <c r="A1826" s="25" t="s">
        <v>10662</v>
      </c>
      <c r="B1826" s="77" t="s">
        <v>14882</v>
      </c>
    </row>
    <row r="1827" spans="1:2" ht="15" x14ac:dyDescent="0.2">
      <c r="A1827" s="25" t="s">
        <v>10661</v>
      </c>
      <c r="B1827" s="77" t="s">
        <v>14883</v>
      </c>
    </row>
    <row r="1828" spans="1:2" ht="15" x14ac:dyDescent="0.2">
      <c r="A1828" s="25" t="s">
        <v>10660</v>
      </c>
      <c r="B1828" s="77" t="s">
        <v>14884</v>
      </c>
    </row>
    <row r="1829" spans="1:2" ht="15" x14ac:dyDescent="0.2">
      <c r="A1829" s="25" t="s">
        <v>10659</v>
      </c>
      <c r="B1829" s="77" t="s">
        <v>14885</v>
      </c>
    </row>
    <row r="1830" spans="1:2" ht="15" x14ac:dyDescent="0.2">
      <c r="A1830" s="25" t="s">
        <v>10658</v>
      </c>
      <c r="B1830" s="77" t="s">
        <v>14886</v>
      </c>
    </row>
    <row r="1831" spans="1:2" ht="15" x14ac:dyDescent="0.2">
      <c r="A1831" s="25" t="s">
        <v>10657</v>
      </c>
      <c r="B1831" s="77" t="s">
        <v>14887</v>
      </c>
    </row>
    <row r="1832" spans="1:2" ht="15" x14ac:dyDescent="0.2">
      <c r="A1832" s="25" t="s">
        <v>10656</v>
      </c>
      <c r="B1832" s="77" t="s">
        <v>14888</v>
      </c>
    </row>
    <row r="1833" spans="1:2" ht="15" x14ac:dyDescent="0.2">
      <c r="A1833" s="25" t="s">
        <v>10655</v>
      </c>
      <c r="B1833" s="77" t="s">
        <v>14889</v>
      </c>
    </row>
    <row r="1834" spans="1:2" ht="15" x14ac:dyDescent="0.2">
      <c r="A1834" s="25" t="s">
        <v>10654</v>
      </c>
      <c r="B1834" s="77" t="s">
        <v>14890</v>
      </c>
    </row>
    <row r="1835" spans="1:2" ht="15" x14ac:dyDescent="0.2">
      <c r="A1835" s="25" t="s">
        <v>10653</v>
      </c>
      <c r="B1835" s="77" t="s">
        <v>14891</v>
      </c>
    </row>
    <row r="1836" spans="1:2" ht="15" x14ac:dyDescent="0.2">
      <c r="A1836" s="25" t="s">
        <v>10652</v>
      </c>
      <c r="B1836" s="77" t="s">
        <v>14892</v>
      </c>
    </row>
    <row r="1837" spans="1:2" ht="15" x14ac:dyDescent="0.2">
      <c r="A1837" s="25" t="s">
        <v>10651</v>
      </c>
      <c r="B1837" s="77" t="s">
        <v>14893</v>
      </c>
    </row>
    <row r="1838" spans="1:2" ht="15" x14ac:dyDescent="0.2">
      <c r="A1838" s="25" t="s">
        <v>10650</v>
      </c>
      <c r="B1838" s="77" t="s">
        <v>14894</v>
      </c>
    </row>
    <row r="1839" spans="1:2" ht="15" x14ac:dyDescent="0.2">
      <c r="A1839" s="25" t="s">
        <v>10649</v>
      </c>
      <c r="B1839" s="77" t="s">
        <v>14895</v>
      </c>
    </row>
    <row r="1840" spans="1:2" ht="15" x14ac:dyDescent="0.2">
      <c r="A1840" s="25" t="s">
        <v>10648</v>
      </c>
      <c r="B1840" s="77" t="s">
        <v>14896</v>
      </c>
    </row>
    <row r="1841" spans="1:2" ht="15" x14ac:dyDescent="0.2">
      <c r="A1841" s="25" t="s">
        <v>10647</v>
      </c>
      <c r="B1841" s="77" t="s">
        <v>14897</v>
      </c>
    </row>
    <row r="1842" spans="1:2" ht="15" x14ac:dyDescent="0.2">
      <c r="A1842" s="25" t="s">
        <v>10646</v>
      </c>
      <c r="B1842" s="77" t="s">
        <v>14898</v>
      </c>
    </row>
    <row r="1843" spans="1:2" ht="15" x14ac:dyDescent="0.2">
      <c r="A1843" s="25" t="s">
        <v>10645</v>
      </c>
      <c r="B1843" s="77" t="s">
        <v>14899</v>
      </c>
    </row>
    <row r="1844" spans="1:2" ht="15" x14ac:dyDescent="0.2">
      <c r="A1844" s="25" t="s">
        <v>10644</v>
      </c>
      <c r="B1844" s="77" t="s">
        <v>14900</v>
      </c>
    </row>
    <row r="1845" spans="1:2" ht="15" x14ac:dyDescent="0.2">
      <c r="A1845" s="25" t="s">
        <v>10643</v>
      </c>
      <c r="B1845" s="77" t="s">
        <v>14901</v>
      </c>
    </row>
    <row r="1846" spans="1:2" ht="15" x14ac:dyDescent="0.2">
      <c r="A1846" s="25" t="s">
        <v>10642</v>
      </c>
      <c r="B1846" s="77" t="s">
        <v>14902</v>
      </c>
    </row>
    <row r="1847" spans="1:2" ht="15" x14ac:dyDescent="0.2">
      <c r="A1847" s="25" t="s">
        <v>10641</v>
      </c>
      <c r="B1847" s="77" t="s">
        <v>14903</v>
      </c>
    </row>
    <row r="1848" spans="1:2" ht="15" x14ac:dyDescent="0.2">
      <c r="A1848" s="25" t="s">
        <v>10640</v>
      </c>
      <c r="B1848" s="77" t="s">
        <v>14904</v>
      </c>
    </row>
    <row r="1849" spans="1:2" ht="15" x14ac:dyDescent="0.2">
      <c r="A1849" s="25" t="s">
        <v>10639</v>
      </c>
      <c r="B1849" s="77" t="s">
        <v>14905</v>
      </c>
    </row>
    <row r="1850" spans="1:2" ht="15" x14ac:dyDescent="0.2">
      <c r="A1850" s="25" t="s">
        <v>10638</v>
      </c>
      <c r="B1850" s="77" t="s">
        <v>14906</v>
      </c>
    </row>
    <row r="1851" spans="1:2" ht="15" x14ac:dyDescent="0.2">
      <c r="A1851" s="25" t="s">
        <v>10637</v>
      </c>
      <c r="B1851" s="77" t="s">
        <v>14907</v>
      </c>
    </row>
    <row r="1852" spans="1:2" ht="15" x14ac:dyDescent="0.2">
      <c r="A1852" s="25" t="s">
        <v>10636</v>
      </c>
      <c r="B1852" s="77" t="s">
        <v>14908</v>
      </c>
    </row>
    <row r="1853" spans="1:2" ht="15" x14ac:dyDescent="0.2">
      <c r="A1853" s="25" t="s">
        <v>10635</v>
      </c>
      <c r="B1853" s="77" t="s">
        <v>14909</v>
      </c>
    </row>
    <row r="1854" spans="1:2" ht="15" x14ac:dyDescent="0.2">
      <c r="A1854" s="25" t="s">
        <v>10634</v>
      </c>
      <c r="B1854" s="77" t="s">
        <v>14910</v>
      </c>
    </row>
    <row r="1855" spans="1:2" ht="15" x14ac:dyDescent="0.2">
      <c r="A1855" s="25" t="s">
        <v>10633</v>
      </c>
      <c r="B1855" s="77" t="s">
        <v>14911</v>
      </c>
    </row>
    <row r="1856" spans="1:2" ht="15" x14ac:dyDescent="0.2">
      <c r="A1856" s="25" t="s">
        <v>10632</v>
      </c>
      <c r="B1856" s="77" t="s">
        <v>14912</v>
      </c>
    </row>
    <row r="1857" spans="1:2" ht="15" x14ac:dyDescent="0.2">
      <c r="A1857" s="25" t="s">
        <v>10631</v>
      </c>
      <c r="B1857" s="77" t="s">
        <v>14913</v>
      </c>
    </row>
    <row r="1858" spans="1:2" ht="15" x14ac:dyDescent="0.2">
      <c r="A1858" s="25" t="s">
        <v>10630</v>
      </c>
      <c r="B1858" s="77" t="s">
        <v>14914</v>
      </c>
    </row>
    <row r="1859" spans="1:2" ht="15" x14ac:dyDescent="0.2">
      <c r="A1859" s="25" t="s">
        <v>10629</v>
      </c>
      <c r="B1859" s="77" t="s">
        <v>14915</v>
      </c>
    </row>
    <row r="1860" spans="1:2" ht="15" x14ac:dyDescent="0.2">
      <c r="A1860" s="25" t="s">
        <v>10628</v>
      </c>
      <c r="B1860" s="77" t="s">
        <v>14916</v>
      </c>
    </row>
    <row r="1861" spans="1:2" ht="15" x14ac:dyDescent="0.2">
      <c r="A1861" s="25" t="s">
        <v>10627</v>
      </c>
      <c r="B1861" s="77" t="s">
        <v>14917</v>
      </c>
    </row>
    <row r="1862" spans="1:2" ht="15" x14ac:dyDescent="0.2">
      <c r="A1862" s="25" t="s">
        <v>10626</v>
      </c>
      <c r="B1862" s="77" t="s">
        <v>14918</v>
      </c>
    </row>
    <row r="1863" spans="1:2" ht="15" x14ac:dyDescent="0.2">
      <c r="A1863" s="25" t="s">
        <v>10625</v>
      </c>
      <c r="B1863" s="77" t="s">
        <v>14919</v>
      </c>
    </row>
    <row r="1864" spans="1:2" ht="15" x14ac:dyDescent="0.2">
      <c r="A1864" s="25" t="s">
        <v>10624</v>
      </c>
      <c r="B1864" s="77" t="s">
        <v>14920</v>
      </c>
    </row>
    <row r="1865" spans="1:2" ht="15" x14ac:dyDescent="0.2">
      <c r="A1865" s="25" t="s">
        <v>10623</v>
      </c>
      <c r="B1865" s="77" t="s">
        <v>14921</v>
      </c>
    </row>
    <row r="1866" spans="1:2" ht="15" x14ac:dyDescent="0.2">
      <c r="A1866" s="25" t="s">
        <v>10622</v>
      </c>
      <c r="B1866" s="77" t="s">
        <v>14922</v>
      </c>
    </row>
    <row r="1867" spans="1:2" ht="15" x14ac:dyDescent="0.2">
      <c r="A1867" s="25" t="s">
        <v>10621</v>
      </c>
      <c r="B1867" s="77" t="s">
        <v>14923</v>
      </c>
    </row>
    <row r="1868" spans="1:2" ht="15" x14ac:dyDescent="0.2">
      <c r="A1868" s="25" t="s">
        <v>10620</v>
      </c>
      <c r="B1868" s="77" t="s">
        <v>14924</v>
      </c>
    </row>
    <row r="1869" spans="1:2" ht="15" x14ac:dyDescent="0.2">
      <c r="A1869" s="25" t="s">
        <v>10619</v>
      </c>
      <c r="B1869" s="77" t="s">
        <v>14925</v>
      </c>
    </row>
    <row r="1870" spans="1:2" ht="15" x14ac:dyDescent="0.2">
      <c r="A1870" s="25" t="s">
        <v>10618</v>
      </c>
      <c r="B1870" s="77" t="s">
        <v>14926</v>
      </c>
    </row>
    <row r="1871" spans="1:2" ht="15" x14ac:dyDescent="0.2">
      <c r="A1871" s="25" t="s">
        <v>10617</v>
      </c>
      <c r="B1871" s="77" t="s">
        <v>14927</v>
      </c>
    </row>
    <row r="1872" spans="1:2" ht="15" x14ac:dyDescent="0.2">
      <c r="A1872" s="25" t="s">
        <v>10616</v>
      </c>
      <c r="B1872" s="77" t="s">
        <v>14928</v>
      </c>
    </row>
    <row r="1873" spans="1:2" ht="15" x14ac:dyDescent="0.2">
      <c r="A1873" s="25" t="s">
        <v>10615</v>
      </c>
      <c r="B1873" s="77" t="s">
        <v>14929</v>
      </c>
    </row>
    <row r="1874" spans="1:2" ht="15" x14ac:dyDescent="0.2">
      <c r="A1874" s="25" t="s">
        <v>10614</v>
      </c>
      <c r="B1874" s="77" t="s">
        <v>14930</v>
      </c>
    </row>
    <row r="1875" spans="1:2" ht="15" x14ac:dyDescent="0.2">
      <c r="A1875" s="25" t="s">
        <v>10613</v>
      </c>
      <c r="B1875" s="77" t="s">
        <v>14931</v>
      </c>
    </row>
    <row r="1876" spans="1:2" ht="15" x14ac:dyDescent="0.2">
      <c r="A1876" s="25" t="s">
        <v>10612</v>
      </c>
      <c r="B1876" s="77" t="s">
        <v>14932</v>
      </c>
    </row>
    <row r="1877" spans="1:2" ht="15" x14ac:dyDescent="0.2">
      <c r="A1877" s="25" t="s">
        <v>10611</v>
      </c>
      <c r="B1877" s="77" t="s">
        <v>14933</v>
      </c>
    </row>
    <row r="1878" spans="1:2" ht="15" x14ac:dyDescent="0.2">
      <c r="A1878" s="25" t="s">
        <v>10610</v>
      </c>
      <c r="B1878" s="77" t="s">
        <v>14934</v>
      </c>
    </row>
    <row r="1879" spans="1:2" ht="15" x14ac:dyDescent="0.2">
      <c r="A1879" s="25" t="s">
        <v>10609</v>
      </c>
      <c r="B1879" s="77" t="s">
        <v>14935</v>
      </c>
    </row>
    <row r="1880" spans="1:2" ht="15" x14ac:dyDescent="0.2">
      <c r="A1880" s="25" t="s">
        <v>10608</v>
      </c>
      <c r="B1880" s="77" t="s">
        <v>14936</v>
      </c>
    </row>
    <row r="1881" spans="1:2" ht="15" x14ac:dyDescent="0.2">
      <c r="A1881" s="25" t="s">
        <v>10607</v>
      </c>
      <c r="B1881" s="77" t="s">
        <v>14937</v>
      </c>
    </row>
    <row r="1882" spans="1:2" ht="15" x14ac:dyDescent="0.2">
      <c r="A1882" s="25" t="s">
        <v>10606</v>
      </c>
      <c r="B1882" s="77" t="s">
        <v>14938</v>
      </c>
    </row>
    <row r="1883" spans="1:2" ht="15" x14ac:dyDescent="0.2">
      <c r="A1883" s="25" t="s">
        <v>10605</v>
      </c>
      <c r="B1883" s="77" t="s">
        <v>14939</v>
      </c>
    </row>
    <row r="1884" spans="1:2" ht="15" x14ac:dyDescent="0.2">
      <c r="A1884" s="25" t="s">
        <v>10604</v>
      </c>
      <c r="B1884" s="77" t="s">
        <v>14940</v>
      </c>
    </row>
    <row r="1885" spans="1:2" ht="15" x14ac:dyDescent="0.2">
      <c r="A1885" s="25" t="s">
        <v>10603</v>
      </c>
      <c r="B1885" s="77" t="s">
        <v>14941</v>
      </c>
    </row>
    <row r="1886" spans="1:2" ht="15" x14ac:dyDescent="0.2">
      <c r="A1886" s="25" t="s">
        <v>10602</v>
      </c>
      <c r="B1886" s="77" t="s">
        <v>14942</v>
      </c>
    </row>
    <row r="1887" spans="1:2" ht="15" x14ac:dyDescent="0.2">
      <c r="A1887" s="25" t="s">
        <v>10601</v>
      </c>
      <c r="B1887" s="77" t="s">
        <v>14943</v>
      </c>
    </row>
    <row r="1888" spans="1:2" ht="30" x14ac:dyDescent="0.2">
      <c r="A1888" s="25" t="s">
        <v>10600</v>
      </c>
      <c r="B1888" s="77" t="s">
        <v>14944</v>
      </c>
    </row>
    <row r="1889" spans="1:2" ht="30" x14ac:dyDescent="0.2">
      <c r="A1889" s="25" t="s">
        <v>10599</v>
      </c>
      <c r="B1889" s="77" t="s">
        <v>14945</v>
      </c>
    </row>
    <row r="1890" spans="1:2" ht="30" x14ac:dyDescent="0.2">
      <c r="A1890" s="25" t="s">
        <v>10598</v>
      </c>
      <c r="B1890" s="77" t="s">
        <v>14946</v>
      </c>
    </row>
    <row r="1891" spans="1:2" ht="15" x14ac:dyDescent="0.2">
      <c r="A1891" s="25" t="s">
        <v>10597</v>
      </c>
      <c r="B1891" s="77" t="s">
        <v>14947</v>
      </c>
    </row>
    <row r="1892" spans="1:2" ht="15" x14ac:dyDescent="0.2">
      <c r="A1892" s="25" t="s">
        <v>10596</v>
      </c>
      <c r="B1892" s="77" t="s">
        <v>14948</v>
      </c>
    </row>
    <row r="1893" spans="1:2" ht="15" x14ac:dyDescent="0.2">
      <c r="A1893" s="25" t="s">
        <v>10595</v>
      </c>
      <c r="B1893" s="77" t="s">
        <v>14949</v>
      </c>
    </row>
    <row r="1894" spans="1:2" ht="15" x14ac:dyDescent="0.2">
      <c r="A1894" s="25" t="s">
        <v>10594</v>
      </c>
      <c r="B1894" s="77" t="s">
        <v>14950</v>
      </c>
    </row>
    <row r="1895" spans="1:2" ht="15" x14ac:dyDescent="0.2">
      <c r="A1895" s="25" t="s">
        <v>10593</v>
      </c>
      <c r="B1895" s="77" t="s">
        <v>14951</v>
      </c>
    </row>
    <row r="1896" spans="1:2" ht="15" x14ac:dyDescent="0.2">
      <c r="A1896" s="25" t="s">
        <v>10592</v>
      </c>
      <c r="B1896" s="77" t="s">
        <v>14952</v>
      </c>
    </row>
    <row r="1897" spans="1:2" ht="15" x14ac:dyDescent="0.2">
      <c r="A1897" s="25" t="s">
        <v>10591</v>
      </c>
      <c r="B1897" s="77" t="s">
        <v>14953</v>
      </c>
    </row>
    <row r="1898" spans="1:2" ht="15" x14ac:dyDescent="0.2">
      <c r="A1898" s="25" t="s">
        <v>10590</v>
      </c>
      <c r="B1898" s="77" t="s">
        <v>14954</v>
      </c>
    </row>
    <row r="1899" spans="1:2" ht="15" x14ac:dyDescent="0.2">
      <c r="A1899" s="25" t="s">
        <v>10589</v>
      </c>
      <c r="B1899" s="77" t="s">
        <v>14955</v>
      </c>
    </row>
    <row r="1900" spans="1:2" ht="15" x14ac:dyDescent="0.2">
      <c r="A1900" s="25" t="s">
        <v>10588</v>
      </c>
      <c r="B1900" s="77" t="s">
        <v>14956</v>
      </c>
    </row>
    <row r="1901" spans="1:2" ht="15" x14ac:dyDescent="0.2">
      <c r="A1901" s="25" t="s">
        <v>10587</v>
      </c>
      <c r="B1901" s="77" t="s">
        <v>14957</v>
      </c>
    </row>
    <row r="1902" spans="1:2" ht="15" x14ac:dyDescent="0.2">
      <c r="A1902" s="25" t="s">
        <v>10586</v>
      </c>
      <c r="B1902" s="77" t="s">
        <v>14958</v>
      </c>
    </row>
    <row r="1903" spans="1:2" ht="15" x14ac:dyDescent="0.2">
      <c r="A1903" s="25" t="s">
        <v>10585</v>
      </c>
      <c r="B1903" s="77" t="s">
        <v>14959</v>
      </c>
    </row>
    <row r="1904" spans="1:2" ht="15" x14ac:dyDescent="0.2">
      <c r="A1904" s="25" t="s">
        <v>10584</v>
      </c>
      <c r="B1904" s="77" t="s">
        <v>14960</v>
      </c>
    </row>
    <row r="1905" spans="1:2" ht="15" x14ac:dyDescent="0.2">
      <c r="A1905" s="25" t="s">
        <v>10583</v>
      </c>
      <c r="B1905" s="77" t="s">
        <v>14961</v>
      </c>
    </row>
    <row r="1906" spans="1:2" ht="15" x14ac:dyDescent="0.2">
      <c r="A1906" s="25" t="s">
        <v>10582</v>
      </c>
      <c r="B1906" s="77" t="s">
        <v>14962</v>
      </c>
    </row>
    <row r="1907" spans="1:2" ht="15" x14ac:dyDescent="0.2">
      <c r="A1907" s="25" t="s">
        <v>10581</v>
      </c>
      <c r="B1907" s="77" t="s">
        <v>14963</v>
      </c>
    </row>
    <row r="1908" spans="1:2" ht="15" x14ac:dyDescent="0.2">
      <c r="A1908" s="25" t="s">
        <v>10580</v>
      </c>
      <c r="B1908" s="77" t="s">
        <v>14964</v>
      </c>
    </row>
    <row r="1909" spans="1:2" ht="15" x14ac:dyDescent="0.2">
      <c r="A1909" s="25" t="s">
        <v>10579</v>
      </c>
      <c r="B1909" s="77" t="s">
        <v>14965</v>
      </c>
    </row>
    <row r="1910" spans="1:2" ht="15" x14ac:dyDescent="0.2">
      <c r="A1910" s="25" t="s">
        <v>10578</v>
      </c>
      <c r="B1910" s="77" t="s">
        <v>14966</v>
      </c>
    </row>
    <row r="1911" spans="1:2" ht="15" x14ac:dyDescent="0.2">
      <c r="A1911" s="25" t="s">
        <v>10577</v>
      </c>
      <c r="B1911" s="77" t="s">
        <v>14967</v>
      </c>
    </row>
    <row r="1912" spans="1:2" ht="15" x14ac:dyDescent="0.2">
      <c r="A1912" s="25" t="s">
        <v>10576</v>
      </c>
      <c r="B1912" s="77" t="s">
        <v>14968</v>
      </c>
    </row>
    <row r="1913" spans="1:2" ht="15" x14ac:dyDescent="0.2">
      <c r="A1913" s="25" t="s">
        <v>10575</v>
      </c>
      <c r="B1913" s="77" t="s">
        <v>14969</v>
      </c>
    </row>
    <row r="1914" spans="1:2" ht="15" x14ac:dyDescent="0.2">
      <c r="A1914" s="25" t="s">
        <v>10574</v>
      </c>
      <c r="B1914" s="77" t="s">
        <v>14970</v>
      </c>
    </row>
    <row r="1915" spans="1:2" ht="15" x14ac:dyDescent="0.2">
      <c r="A1915" s="25" t="s">
        <v>10573</v>
      </c>
      <c r="B1915" s="77" t="s">
        <v>14971</v>
      </c>
    </row>
    <row r="1916" spans="1:2" ht="15" x14ac:dyDescent="0.2">
      <c r="A1916" s="25" t="s">
        <v>10572</v>
      </c>
      <c r="B1916" s="77" t="s">
        <v>14972</v>
      </c>
    </row>
    <row r="1917" spans="1:2" ht="15" x14ac:dyDescent="0.2">
      <c r="A1917" s="25" t="s">
        <v>10571</v>
      </c>
      <c r="B1917" s="77" t="s">
        <v>14973</v>
      </c>
    </row>
    <row r="1918" spans="1:2" ht="15" x14ac:dyDescent="0.2">
      <c r="A1918" s="25" t="s">
        <v>10570</v>
      </c>
      <c r="B1918" s="77" t="s">
        <v>14974</v>
      </c>
    </row>
    <row r="1919" spans="1:2" ht="15" x14ac:dyDescent="0.2">
      <c r="A1919" s="25" t="s">
        <v>10569</v>
      </c>
      <c r="B1919" s="77" t="s">
        <v>14975</v>
      </c>
    </row>
    <row r="1920" spans="1:2" ht="15" x14ac:dyDescent="0.2">
      <c r="A1920" s="25" t="s">
        <v>10568</v>
      </c>
      <c r="B1920" s="77" t="s">
        <v>14976</v>
      </c>
    </row>
    <row r="1921" spans="1:2" ht="15" x14ac:dyDescent="0.2">
      <c r="A1921" s="25" t="s">
        <v>10567</v>
      </c>
      <c r="B1921" s="77" t="s">
        <v>14977</v>
      </c>
    </row>
    <row r="1922" spans="1:2" ht="15" x14ac:dyDescent="0.2">
      <c r="A1922" s="25" t="s">
        <v>10566</v>
      </c>
      <c r="B1922" s="77" t="s">
        <v>14978</v>
      </c>
    </row>
    <row r="1923" spans="1:2" ht="15" x14ac:dyDescent="0.2">
      <c r="A1923" s="25" t="s">
        <v>10565</v>
      </c>
      <c r="B1923" s="77" t="s">
        <v>14979</v>
      </c>
    </row>
    <row r="1924" spans="1:2" ht="15" x14ac:dyDescent="0.2">
      <c r="A1924" s="25" t="s">
        <v>10564</v>
      </c>
      <c r="B1924" s="77" t="s">
        <v>14980</v>
      </c>
    </row>
    <row r="1925" spans="1:2" ht="15" x14ac:dyDescent="0.2">
      <c r="A1925" s="25" t="s">
        <v>10563</v>
      </c>
      <c r="B1925" s="77" t="s">
        <v>14981</v>
      </c>
    </row>
    <row r="1926" spans="1:2" ht="15" x14ac:dyDescent="0.2">
      <c r="A1926" s="25" t="s">
        <v>10562</v>
      </c>
      <c r="B1926" s="77" t="s">
        <v>14982</v>
      </c>
    </row>
    <row r="1927" spans="1:2" ht="15" x14ac:dyDescent="0.2">
      <c r="A1927" s="25" t="s">
        <v>10561</v>
      </c>
      <c r="B1927" s="77" t="s">
        <v>14983</v>
      </c>
    </row>
    <row r="1928" spans="1:2" ht="15" x14ac:dyDescent="0.2">
      <c r="A1928" s="25" t="s">
        <v>10560</v>
      </c>
      <c r="B1928" s="77" t="s">
        <v>14984</v>
      </c>
    </row>
    <row r="1929" spans="1:2" ht="15" x14ac:dyDescent="0.2">
      <c r="A1929" s="25" t="s">
        <v>10559</v>
      </c>
      <c r="B1929" s="77" t="s">
        <v>14985</v>
      </c>
    </row>
    <row r="1930" spans="1:2" ht="15" x14ac:dyDescent="0.2">
      <c r="A1930" s="25" t="s">
        <v>10558</v>
      </c>
      <c r="B1930" s="77" t="s">
        <v>14986</v>
      </c>
    </row>
    <row r="1931" spans="1:2" ht="15" x14ac:dyDescent="0.2">
      <c r="A1931" s="25" t="s">
        <v>10557</v>
      </c>
      <c r="B1931" s="77" t="s">
        <v>14987</v>
      </c>
    </row>
    <row r="1932" spans="1:2" ht="15" x14ac:dyDescent="0.2">
      <c r="A1932" s="25" t="s">
        <v>10556</v>
      </c>
      <c r="B1932" s="77" t="s">
        <v>14988</v>
      </c>
    </row>
    <row r="1933" spans="1:2" ht="15" x14ac:dyDescent="0.2">
      <c r="A1933" s="25" t="s">
        <v>10555</v>
      </c>
      <c r="B1933" s="77" t="s">
        <v>14989</v>
      </c>
    </row>
    <row r="1934" spans="1:2" ht="15" x14ac:dyDescent="0.2">
      <c r="A1934" s="25" t="s">
        <v>10554</v>
      </c>
      <c r="B1934" s="77" t="s">
        <v>14990</v>
      </c>
    </row>
    <row r="1935" spans="1:2" ht="15" x14ac:dyDescent="0.2">
      <c r="A1935" s="25" t="s">
        <v>10553</v>
      </c>
      <c r="B1935" s="77" t="s">
        <v>14991</v>
      </c>
    </row>
    <row r="1936" spans="1:2" ht="15" x14ac:dyDescent="0.2">
      <c r="A1936" s="25" t="s">
        <v>10552</v>
      </c>
      <c r="B1936" s="77" t="s">
        <v>14992</v>
      </c>
    </row>
    <row r="1937" spans="1:2" ht="15" x14ac:dyDescent="0.2">
      <c r="A1937" s="25" t="s">
        <v>10551</v>
      </c>
      <c r="B1937" s="77" t="s">
        <v>14993</v>
      </c>
    </row>
    <row r="1938" spans="1:2" ht="15" x14ac:dyDescent="0.2">
      <c r="A1938" s="25" t="s">
        <v>10550</v>
      </c>
      <c r="B1938" s="77" t="s">
        <v>14994</v>
      </c>
    </row>
    <row r="1939" spans="1:2" ht="15" x14ac:dyDescent="0.2">
      <c r="A1939" s="25" t="s">
        <v>10549</v>
      </c>
      <c r="B1939" s="77" t="s">
        <v>14995</v>
      </c>
    </row>
    <row r="1940" spans="1:2" ht="15" x14ac:dyDescent="0.2">
      <c r="A1940" s="25" t="s">
        <v>10548</v>
      </c>
      <c r="B1940" s="77" t="s">
        <v>14996</v>
      </c>
    </row>
    <row r="1941" spans="1:2" ht="15" x14ac:dyDescent="0.2">
      <c r="A1941" s="25" t="s">
        <v>10547</v>
      </c>
      <c r="B1941" s="77" t="s">
        <v>14997</v>
      </c>
    </row>
    <row r="1942" spans="1:2" ht="15" x14ac:dyDescent="0.2">
      <c r="A1942" s="25" t="s">
        <v>10546</v>
      </c>
      <c r="B1942" s="77" t="s">
        <v>14998</v>
      </c>
    </row>
    <row r="1943" spans="1:2" ht="15" x14ac:dyDescent="0.2">
      <c r="A1943" s="25" t="s">
        <v>10545</v>
      </c>
      <c r="B1943" s="77" t="s">
        <v>14999</v>
      </c>
    </row>
    <row r="1944" spans="1:2" ht="15" x14ac:dyDescent="0.2">
      <c r="A1944" s="25" t="s">
        <v>10544</v>
      </c>
      <c r="B1944" s="77" t="s">
        <v>15000</v>
      </c>
    </row>
    <row r="1945" spans="1:2" ht="15" x14ac:dyDescent="0.2">
      <c r="A1945" s="25" t="s">
        <v>10543</v>
      </c>
      <c r="B1945" s="77" t="s">
        <v>15001</v>
      </c>
    </row>
    <row r="1946" spans="1:2" ht="15" x14ac:dyDescent="0.2">
      <c r="A1946" s="25" t="s">
        <v>10542</v>
      </c>
      <c r="B1946" s="77" t="s">
        <v>15002</v>
      </c>
    </row>
    <row r="1947" spans="1:2" ht="15" x14ac:dyDescent="0.2">
      <c r="A1947" s="25" t="s">
        <v>10541</v>
      </c>
      <c r="B1947" s="77" t="s">
        <v>15003</v>
      </c>
    </row>
    <row r="1948" spans="1:2" ht="15" x14ac:dyDescent="0.2">
      <c r="A1948" s="25" t="s">
        <v>10540</v>
      </c>
      <c r="B1948" s="77" t="s">
        <v>15004</v>
      </c>
    </row>
    <row r="1949" spans="1:2" ht="15" x14ac:dyDescent="0.2">
      <c r="A1949" s="25" t="s">
        <v>33</v>
      </c>
      <c r="B1949" s="77" t="s">
        <v>15005</v>
      </c>
    </row>
    <row r="1950" spans="1:2" ht="15" x14ac:dyDescent="0.2">
      <c r="A1950" s="25" t="s">
        <v>10539</v>
      </c>
      <c r="B1950" s="77" t="s">
        <v>15006</v>
      </c>
    </row>
    <row r="1951" spans="1:2" ht="15" x14ac:dyDescent="0.2">
      <c r="A1951" s="25" t="s">
        <v>10538</v>
      </c>
      <c r="B1951" s="77" t="s">
        <v>15007</v>
      </c>
    </row>
    <row r="1952" spans="1:2" ht="15" x14ac:dyDescent="0.2">
      <c r="A1952" s="25" t="s">
        <v>10537</v>
      </c>
      <c r="B1952" s="77" t="s">
        <v>15008</v>
      </c>
    </row>
    <row r="1953" spans="1:2" ht="15" x14ac:dyDescent="0.2">
      <c r="A1953" s="25" t="s">
        <v>10536</v>
      </c>
      <c r="B1953" s="77" t="s">
        <v>15009</v>
      </c>
    </row>
    <row r="1954" spans="1:2" ht="15" x14ac:dyDescent="0.2">
      <c r="A1954" s="25" t="s">
        <v>10535</v>
      </c>
      <c r="B1954" s="77" t="s">
        <v>15010</v>
      </c>
    </row>
    <row r="1955" spans="1:2" ht="15" x14ac:dyDescent="0.2">
      <c r="A1955" s="25" t="s">
        <v>10534</v>
      </c>
      <c r="B1955" s="77" t="s">
        <v>15011</v>
      </c>
    </row>
    <row r="1956" spans="1:2" ht="15" x14ac:dyDescent="0.2">
      <c r="A1956" s="25" t="s">
        <v>10533</v>
      </c>
      <c r="B1956" s="77" t="s">
        <v>15012</v>
      </c>
    </row>
    <row r="1957" spans="1:2" ht="15" x14ac:dyDescent="0.2">
      <c r="A1957" s="25" t="s">
        <v>10532</v>
      </c>
      <c r="B1957" s="77" t="s">
        <v>15013</v>
      </c>
    </row>
    <row r="1958" spans="1:2" ht="15" x14ac:dyDescent="0.2">
      <c r="A1958" s="25" t="s">
        <v>10531</v>
      </c>
      <c r="B1958" s="77" t="s">
        <v>15014</v>
      </c>
    </row>
    <row r="1959" spans="1:2" ht="15" x14ac:dyDescent="0.2">
      <c r="A1959" s="25" t="s">
        <v>10530</v>
      </c>
      <c r="B1959" s="77" t="s">
        <v>15015</v>
      </c>
    </row>
    <row r="1960" spans="1:2" ht="15" x14ac:dyDescent="0.2">
      <c r="A1960" s="25" t="s">
        <v>10529</v>
      </c>
      <c r="B1960" s="77" t="s">
        <v>15016</v>
      </c>
    </row>
    <row r="1961" spans="1:2" ht="15" x14ac:dyDescent="0.2">
      <c r="A1961" s="25" t="s">
        <v>10528</v>
      </c>
      <c r="B1961" s="77" t="s">
        <v>15017</v>
      </c>
    </row>
    <row r="1962" spans="1:2" ht="15" x14ac:dyDescent="0.2">
      <c r="A1962" s="25" t="s">
        <v>10527</v>
      </c>
      <c r="B1962" s="77" t="s">
        <v>15018</v>
      </c>
    </row>
    <row r="1963" spans="1:2" ht="15" x14ac:dyDescent="0.2">
      <c r="A1963" s="25" t="s">
        <v>10526</v>
      </c>
      <c r="B1963" s="77" t="s">
        <v>15019</v>
      </c>
    </row>
    <row r="1964" spans="1:2" ht="15" x14ac:dyDescent="0.2">
      <c r="A1964" s="25" t="s">
        <v>10525</v>
      </c>
      <c r="B1964" s="77" t="s">
        <v>15020</v>
      </c>
    </row>
    <row r="1965" spans="1:2" ht="15" x14ac:dyDescent="0.2">
      <c r="A1965" s="25" t="s">
        <v>10524</v>
      </c>
      <c r="B1965" s="77" t="s">
        <v>15021</v>
      </c>
    </row>
    <row r="1966" spans="1:2" ht="15" x14ac:dyDescent="0.2">
      <c r="A1966" s="25" t="s">
        <v>10523</v>
      </c>
      <c r="B1966" s="77" t="s">
        <v>15022</v>
      </c>
    </row>
    <row r="1967" spans="1:2" ht="15" x14ac:dyDescent="0.2">
      <c r="A1967" s="25" t="s">
        <v>10522</v>
      </c>
      <c r="B1967" s="77" t="s">
        <v>15023</v>
      </c>
    </row>
    <row r="1968" spans="1:2" ht="30" x14ac:dyDescent="0.2">
      <c r="A1968" s="25" t="s">
        <v>10521</v>
      </c>
      <c r="B1968" s="77" t="s">
        <v>15024</v>
      </c>
    </row>
    <row r="1969" spans="1:2" ht="15" x14ac:dyDescent="0.2">
      <c r="A1969" s="25" t="s">
        <v>10520</v>
      </c>
      <c r="B1969" s="77" t="s">
        <v>15025</v>
      </c>
    </row>
    <row r="1970" spans="1:2" ht="15" x14ac:dyDescent="0.2">
      <c r="A1970" s="25" t="s">
        <v>10519</v>
      </c>
      <c r="B1970" s="77" t="s">
        <v>15026</v>
      </c>
    </row>
    <row r="1971" spans="1:2" ht="15" x14ac:dyDescent="0.2">
      <c r="A1971" s="25" t="s">
        <v>10518</v>
      </c>
      <c r="B1971" s="77" t="s">
        <v>15027</v>
      </c>
    </row>
    <row r="1972" spans="1:2" ht="15" x14ac:dyDescent="0.2">
      <c r="A1972" s="25" t="s">
        <v>10517</v>
      </c>
      <c r="B1972" s="77" t="s">
        <v>15028</v>
      </c>
    </row>
    <row r="1973" spans="1:2" ht="15" x14ac:dyDescent="0.2">
      <c r="A1973" s="25" t="s">
        <v>10516</v>
      </c>
      <c r="B1973" s="77" t="s">
        <v>15029</v>
      </c>
    </row>
    <row r="1974" spans="1:2" ht="15" x14ac:dyDescent="0.2">
      <c r="A1974" s="25" t="s">
        <v>10515</v>
      </c>
      <c r="B1974" s="77" t="s">
        <v>15030</v>
      </c>
    </row>
    <row r="1975" spans="1:2" ht="15" x14ac:dyDescent="0.2">
      <c r="A1975" s="25" t="s">
        <v>10514</v>
      </c>
      <c r="B1975" s="77" t="s">
        <v>15031</v>
      </c>
    </row>
    <row r="1976" spans="1:2" ht="15" x14ac:dyDescent="0.2">
      <c r="A1976" s="25" t="s">
        <v>10513</v>
      </c>
      <c r="B1976" s="77" t="s">
        <v>15032</v>
      </c>
    </row>
    <row r="1977" spans="1:2" ht="15" x14ac:dyDescent="0.2">
      <c r="A1977" s="25" t="s">
        <v>10512</v>
      </c>
      <c r="B1977" s="77" t="s">
        <v>15033</v>
      </c>
    </row>
    <row r="1978" spans="1:2" ht="15" x14ac:dyDescent="0.2">
      <c r="A1978" s="25" t="s">
        <v>10511</v>
      </c>
      <c r="B1978" s="77" t="s">
        <v>15034</v>
      </c>
    </row>
    <row r="1979" spans="1:2" ht="15" x14ac:dyDescent="0.2">
      <c r="A1979" s="25" t="s">
        <v>10510</v>
      </c>
      <c r="B1979" s="77" t="s">
        <v>15035</v>
      </c>
    </row>
    <row r="1980" spans="1:2" ht="15" x14ac:dyDescent="0.2">
      <c r="A1980" s="25" t="s">
        <v>10509</v>
      </c>
      <c r="B1980" s="77" t="s">
        <v>15036</v>
      </c>
    </row>
    <row r="1981" spans="1:2" ht="15" x14ac:dyDescent="0.2">
      <c r="A1981" s="25" t="s">
        <v>10508</v>
      </c>
      <c r="B1981" s="77" t="s">
        <v>15037</v>
      </c>
    </row>
    <row r="1982" spans="1:2" ht="15" x14ac:dyDescent="0.2">
      <c r="A1982" s="25" t="s">
        <v>10507</v>
      </c>
      <c r="B1982" s="77" t="s">
        <v>15038</v>
      </c>
    </row>
    <row r="1983" spans="1:2" ht="15" x14ac:dyDescent="0.2">
      <c r="A1983" s="25" t="s">
        <v>10506</v>
      </c>
      <c r="B1983" s="77" t="s">
        <v>15039</v>
      </c>
    </row>
    <row r="1984" spans="1:2" ht="15" x14ac:dyDescent="0.2">
      <c r="A1984" s="25" t="s">
        <v>10505</v>
      </c>
      <c r="B1984" s="77" t="s">
        <v>15040</v>
      </c>
    </row>
    <row r="1985" spans="1:2" ht="15" x14ac:dyDescent="0.2">
      <c r="A1985" s="25" t="s">
        <v>10504</v>
      </c>
      <c r="B1985" s="77" t="s">
        <v>15041</v>
      </c>
    </row>
    <row r="1986" spans="1:2" ht="15" x14ac:dyDescent="0.2">
      <c r="A1986" s="25" t="s">
        <v>10503</v>
      </c>
      <c r="B1986" s="77" t="s">
        <v>15042</v>
      </c>
    </row>
    <row r="1987" spans="1:2" ht="15" x14ac:dyDescent="0.2">
      <c r="A1987" s="25" t="s">
        <v>10502</v>
      </c>
      <c r="B1987" s="77" t="s">
        <v>15043</v>
      </c>
    </row>
    <row r="1988" spans="1:2" ht="15" x14ac:dyDescent="0.2">
      <c r="A1988" s="25" t="s">
        <v>10501</v>
      </c>
      <c r="B1988" s="77" t="s">
        <v>15044</v>
      </c>
    </row>
    <row r="1989" spans="1:2" ht="15" x14ac:dyDescent="0.2">
      <c r="A1989" s="25" t="s">
        <v>10500</v>
      </c>
      <c r="B1989" s="77" t="s">
        <v>15045</v>
      </c>
    </row>
    <row r="1990" spans="1:2" ht="15" x14ac:dyDescent="0.2">
      <c r="A1990" s="25" t="s">
        <v>10499</v>
      </c>
      <c r="B1990" s="77" t="s">
        <v>15046</v>
      </c>
    </row>
    <row r="1991" spans="1:2" ht="15" x14ac:dyDescent="0.2">
      <c r="A1991" s="25" t="s">
        <v>10498</v>
      </c>
      <c r="B1991" s="77" t="s">
        <v>15047</v>
      </c>
    </row>
    <row r="1992" spans="1:2" ht="15" x14ac:dyDescent="0.2">
      <c r="A1992" s="25" t="s">
        <v>10497</v>
      </c>
      <c r="B1992" s="77" t="s">
        <v>15048</v>
      </c>
    </row>
    <row r="1993" spans="1:2" ht="15" x14ac:dyDescent="0.2">
      <c r="A1993" s="25" t="s">
        <v>10496</v>
      </c>
      <c r="B1993" s="77" t="s">
        <v>15049</v>
      </c>
    </row>
    <row r="1994" spans="1:2" ht="15" x14ac:dyDescent="0.2">
      <c r="A1994" s="25" t="s">
        <v>10495</v>
      </c>
      <c r="B1994" s="77" t="s">
        <v>15050</v>
      </c>
    </row>
    <row r="1995" spans="1:2" ht="15" x14ac:dyDescent="0.2">
      <c r="A1995" s="25" t="s">
        <v>10494</v>
      </c>
      <c r="B1995" s="77" t="s">
        <v>15051</v>
      </c>
    </row>
    <row r="1996" spans="1:2" ht="15" x14ac:dyDescent="0.2">
      <c r="A1996" s="25" t="s">
        <v>10493</v>
      </c>
      <c r="B1996" s="77" t="s">
        <v>15052</v>
      </c>
    </row>
    <row r="1997" spans="1:2" ht="15" x14ac:dyDescent="0.2">
      <c r="A1997" s="25" t="s">
        <v>10492</v>
      </c>
      <c r="B1997" s="77" t="s">
        <v>15053</v>
      </c>
    </row>
    <row r="1998" spans="1:2" ht="15" x14ac:dyDescent="0.2">
      <c r="A1998" s="25" t="s">
        <v>10491</v>
      </c>
      <c r="B1998" s="77" t="s">
        <v>15054</v>
      </c>
    </row>
    <row r="1999" spans="1:2" ht="15" x14ac:dyDescent="0.2">
      <c r="A1999" s="25" t="s">
        <v>10490</v>
      </c>
      <c r="B1999" s="77" t="s">
        <v>15055</v>
      </c>
    </row>
    <row r="2000" spans="1:2" ht="15" x14ac:dyDescent="0.2">
      <c r="A2000" s="25" t="s">
        <v>10489</v>
      </c>
      <c r="B2000" s="77" t="s">
        <v>15056</v>
      </c>
    </row>
    <row r="2001" spans="1:2" ht="15" x14ac:dyDescent="0.2">
      <c r="A2001" s="25" t="s">
        <v>10488</v>
      </c>
      <c r="B2001" s="77" t="s">
        <v>15057</v>
      </c>
    </row>
    <row r="2002" spans="1:2" ht="15" x14ac:dyDescent="0.2">
      <c r="A2002" s="25" t="s">
        <v>10487</v>
      </c>
      <c r="B2002" s="77" t="s">
        <v>15058</v>
      </c>
    </row>
    <row r="2003" spans="1:2" ht="15" x14ac:dyDescent="0.2">
      <c r="A2003" s="25" t="s">
        <v>10486</v>
      </c>
      <c r="B2003" s="77" t="s">
        <v>15059</v>
      </c>
    </row>
    <row r="2004" spans="1:2" ht="15" x14ac:dyDescent="0.2">
      <c r="A2004" s="25" t="s">
        <v>10485</v>
      </c>
      <c r="B2004" s="77" t="s">
        <v>15060</v>
      </c>
    </row>
    <row r="2005" spans="1:2" ht="15" x14ac:dyDescent="0.2">
      <c r="A2005" s="25" t="s">
        <v>10484</v>
      </c>
      <c r="B2005" s="77" t="s">
        <v>15061</v>
      </c>
    </row>
    <row r="2006" spans="1:2" ht="15" x14ac:dyDescent="0.2">
      <c r="A2006" s="25" t="s">
        <v>10483</v>
      </c>
      <c r="B2006" s="77" t="s">
        <v>15062</v>
      </c>
    </row>
    <row r="2007" spans="1:2" ht="15" x14ac:dyDescent="0.2">
      <c r="A2007" s="25" t="s">
        <v>10482</v>
      </c>
      <c r="B2007" s="77" t="s">
        <v>15063</v>
      </c>
    </row>
    <row r="2008" spans="1:2" ht="15" x14ac:dyDescent="0.2">
      <c r="A2008" s="25" t="s">
        <v>10481</v>
      </c>
      <c r="B2008" s="77" t="s">
        <v>15064</v>
      </c>
    </row>
    <row r="2009" spans="1:2" ht="15" x14ac:dyDescent="0.2">
      <c r="A2009" s="25" t="s">
        <v>10480</v>
      </c>
      <c r="B2009" s="77" t="s">
        <v>15065</v>
      </c>
    </row>
    <row r="2010" spans="1:2" ht="15" x14ac:dyDescent="0.2">
      <c r="A2010" s="25" t="s">
        <v>10479</v>
      </c>
      <c r="B2010" s="77" t="s">
        <v>15066</v>
      </c>
    </row>
    <row r="2011" spans="1:2" ht="15" x14ac:dyDescent="0.2">
      <c r="A2011" s="25" t="s">
        <v>10478</v>
      </c>
      <c r="B2011" s="77" t="s">
        <v>15067</v>
      </c>
    </row>
    <row r="2012" spans="1:2" ht="15" x14ac:dyDescent="0.2">
      <c r="A2012" s="25" t="s">
        <v>10477</v>
      </c>
      <c r="B2012" s="77" t="s">
        <v>15068</v>
      </c>
    </row>
    <row r="2013" spans="1:2" ht="15" x14ac:dyDescent="0.2">
      <c r="A2013" s="25" t="s">
        <v>10476</v>
      </c>
      <c r="B2013" s="77" t="s">
        <v>15069</v>
      </c>
    </row>
    <row r="2014" spans="1:2" ht="15" x14ac:dyDescent="0.2">
      <c r="A2014" s="25" t="s">
        <v>10475</v>
      </c>
      <c r="B2014" s="77" t="s">
        <v>15070</v>
      </c>
    </row>
    <row r="2015" spans="1:2" ht="15" x14ac:dyDescent="0.2">
      <c r="A2015" s="25" t="s">
        <v>10474</v>
      </c>
      <c r="B2015" s="77" t="s">
        <v>15071</v>
      </c>
    </row>
    <row r="2016" spans="1:2" ht="15" x14ac:dyDescent="0.2">
      <c r="A2016" s="25" t="s">
        <v>10473</v>
      </c>
      <c r="B2016" s="77" t="s">
        <v>15072</v>
      </c>
    </row>
    <row r="2017" spans="1:2" ht="15" x14ac:dyDescent="0.2">
      <c r="A2017" s="25" t="s">
        <v>10472</v>
      </c>
      <c r="B2017" s="77" t="s">
        <v>15073</v>
      </c>
    </row>
    <row r="2018" spans="1:2" ht="30" x14ac:dyDescent="0.2">
      <c r="A2018" s="25" t="s">
        <v>10471</v>
      </c>
      <c r="B2018" s="77" t="s">
        <v>15074</v>
      </c>
    </row>
    <row r="2019" spans="1:2" ht="15" x14ac:dyDescent="0.2">
      <c r="A2019" s="25" t="s">
        <v>10470</v>
      </c>
      <c r="B2019" s="77" t="s">
        <v>15075</v>
      </c>
    </row>
    <row r="2020" spans="1:2" ht="15" x14ac:dyDescent="0.2">
      <c r="A2020" s="25" t="s">
        <v>10469</v>
      </c>
      <c r="B2020" s="77" t="s">
        <v>15076</v>
      </c>
    </row>
    <row r="2021" spans="1:2" ht="15" x14ac:dyDescent="0.2">
      <c r="A2021" s="25" t="s">
        <v>10468</v>
      </c>
      <c r="B2021" s="77" t="s">
        <v>15077</v>
      </c>
    </row>
    <row r="2022" spans="1:2" ht="15" x14ac:dyDescent="0.2">
      <c r="A2022" s="25" t="s">
        <v>10467</v>
      </c>
      <c r="B2022" s="77" t="s">
        <v>15078</v>
      </c>
    </row>
    <row r="2023" spans="1:2" ht="15" x14ac:dyDescent="0.2">
      <c r="A2023" s="25" t="s">
        <v>10466</v>
      </c>
      <c r="B2023" s="77" t="s">
        <v>15079</v>
      </c>
    </row>
    <row r="2024" spans="1:2" ht="15" x14ac:dyDescent="0.2">
      <c r="A2024" s="25" t="s">
        <v>10465</v>
      </c>
      <c r="B2024" s="77" t="s">
        <v>15080</v>
      </c>
    </row>
    <row r="2025" spans="1:2" ht="15" x14ac:dyDescent="0.2">
      <c r="A2025" s="25" t="s">
        <v>10464</v>
      </c>
      <c r="B2025" s="77" t="s">
        <v>15081</v>
      </c>
    </row>
    <row r="2026" spans="1:2" ht="15" x14ac:dyDescent="0.2">
      <c r="A2026" s="25" t="s">
        <v>10463</v>
      </c>
      <c r="B2026" s="77" t="s">
        <v>15082</v>
      </c>
    </row>
    <row r="2027" spans="1:2" ht="15" x14ac:dyDescent="0.2">
      <c r="A2027" s="25" t="s">
        <v>10462</v>
      </c>
      <c r="B2027" s="77" t="s">
        <v>15083</v>
      </c>
    </row>
    <row r="2028" spans="1:2" ht="15" x14ac:dyDescent="0.2">
      <c r="A2028" s="25" t="s">
        <v>10461</v>
      </c>
      <c r="B2028" s="77" t="s">
        <v>15084</v>
      </c>
    </row>
    <row r="2029" spans="1:2" ht="15" x14ac:dyDescent="0.2">
      <c r="A2029" s="25" t="s">
        <v>10460</v>
      </c>
      <c r="B2029" s="77" t="s">
        <v>15085</v>
      </c>
    </row>
    <row r="2030" spans="1:2" ht="15" x14ac:dyDescent="0.2">
      <c r="A2030" s="25" t="s">
        <v>10459</v>
      </c>
      <c r="B2030" s="77" t="s">
        <v>15086</v>
      </c>
    </row>
    <row r="2031" spans="1:2" ht="15" x14ac:dyDescent="0.2">
      <c r="A2031" s="25" t="s">
        <v>10458</v>
      </c>
      <c r="B2031" s="77" t="s">
        <v>15087</v>
      </c>
    </row>
    <row r="2032" spans="1:2" ht="15" x14ac:dyDescent="0.2">
      <c r="A2032" s="25" t="s">
        <v>10457</v>
      </c>
      <c r="B2032" s="77" t="s">
        <v>15088</v>
      </c>
    </row>
    <row r="2033" spans="1:2" ht="15" x14ac:dyDescent="0.2">
      <c r="A2033" s="25" t="s">
        <v>10456</v>
      </c>
      <c r="B2033" s="77" t="s">
        <v>15089</v>
      </c>
    </row>
    <row r="2034" spans="1:2" ht="15" x14ac:dyDescent="0.2">
      <c r="A2034" s="25" t="s">
        <v>10455</v>
      </c>
      <c r="B2034" s="77" t="s">
        <v>15090</v>
      </c>
    </row>
    <row r="2035" spans="1:2" ht="15" x14ac:dyDescent="0.2">
      <c r="A2035" s="25" t="s">
        <v>10454</v>
      </c>
      <c r="B2035" s="77" t="s">
        <v>15091</v>
      </c>
    </row>
    <row r="2036" spans="1:2" ht="15" x14ac:dyDescent="0.2">
      <c r="A2036" s="25" t="s">
        <v>10453</v>
      </c>
      <c r="B2036" s="77" t="s">
        <v>15092</v>
      </c>
    </row>
    <row r="2037" spans="1:2" ht="15" x14ac:dyDescent="0.2">
      <c r="A2037" s="25" t="s">
        <v>10452</v>
      </c>
      <c r="B2037" s="77" t="s">
        <v>15093</v>
      </c>
    </row>
    <row r="2038" spans="1:2" ht="15" x14ac:dyDescent="0.2">
      <c r="A2038" s="25" t="s">
        <v>10451</v>
      </c>
      <c r="B2038" s="77" t="s">
        <v>15094</v>
      </c>
    </row>
    <row r="2039" spans="1:2" ht="15" x14ac:dyDescent="0.2">
      <c r="A2039" s="25" t="s">
        <v>10450</v>
      </c>
      <c r="B2039" s="77" t="s">
        <v>15095</v>
      </c>
    </row>
    <row r="2040" spans="1:2" ht="15" x14ac:dyDescent="0.2">
      <c r="A2040" s="25" t="s">
        <v>10449</v>
      </c>
      <c r="B2040" s="77" t="s">
        <v>15096</v>
      </c>
    </row>
    <row r="2041" spans="1:2" ht="15" x14ac:dyDescent="0.2">
      <c r="A2041" s="25" t="s">
        <v>10448</v>
      </c>
      <c r="B2041" s="77" t="s">
        <v>15097</v>
      </c>
    </row>
    <row r="2042" spans="1:2" ht="15" x14ac:dyDescent="0.2">
      <c r="A2042" s="25" t="s">
        <v>10447</v>
      </c>
      <c r="B2042" s="77" t="s">
        <v>15098</v>
      </c>
    </row>
    <row r="2043" spans="1:2" ht="15" x14ac:dyDescent="0.2">
      <c r="A2043" s="25" t="s">
        <v>10446</v>
      </c>
      <c r="B2043" s="77" t="s">
        <v>15099</v>
      </c>
    </row>
    <row r="2044" spans="1:2" ht="15" x14ac:dyDescent="0.2">
      <c r="A2044" s="25" t="s">
        <v>10445</v>
      </c>
      <c r="B2044" s="77" t="s">
        <v>15100</v>
      </c>
    </row>
    <row r="2045" spans="1:2" ht="15" x14ac:dyDescent="0.2">
      <c r="A2045" s="25" t="s">
        <v>10444</v>
      </c>
      <c r="B2045" s="77" t="s">
        <v>15101</v>
      </c>
    </row>
    <row r="2046" spans="1:2" ht="15" x14ac:dyDescent="0.2">
      <c r="A2046" s="25" t="s">
        <v>10443</v>
      </c>
      <c r="B2046" s="77" t="s">
        <v>15102</v>
      </c>
    </row>
    <row r="2047" spans="1:2" ht="15" x14ac:dyDescent="0.2">
      <c r="A2047" s="25" t="s">
        <v>10442</v>
      </c>
      <c r="B2047" s="77" t="s">
        <v>15103</v>
      </c>
    </row>
    <row r="2048" spans="1:2" ht="15" x14ac:dyDescent="0.2">
      <c r="A2048" s="25" t="s">
        <v>10441</v>
      </c>
      <c r="B2048" s="77" t="s">
        <v>15104</v>
      </c>
    </row>
    <row r="2049" spans="1:2" ht="15" x14ac:dyDescent="0.2">
      <c r="A2049" s="25" t="s">
        <v>10440</v>
      </c>
      <c r="B2049" s="77" t="s">
        <v>15105</v>
      </c>
    </row>
    <row r="2050" spans="1:2" ht="15" x14ac:dyDescent="0.2">
      <c r="A2050" s="25" t="s">
        <v>10439</v>
      </c>
      <c r="B2050" s="77" t="s">
        <v>15106</v>
      </c>
    </row>
    <row r="2051" spans="1:2" ht="15" x14ac:dyDescent="0.2">
      <c r="A2051" s="25" t="s">
        <v>10438</v>
      </c>
      <c r="B2051" s="77" t="s">
        <v>15107</v>
      </c>
    </row>
    <row r="2052" spans="1:2" ht="15" x14ac:dyDescent="0.2">
      <c r="A2052" s="25" t="s">
        <v>10437</v>
      </c>
      <c r="B2052" s="77" t="s">
        <v>15108</v>
      </c>
    </row>
    <row r="2053" spans="1:2" ht="15" x14ac:dyDescent="0.2">
      <c r="A2053" s="25" t="s">
        <v>10436</v>
      </c>
      <c r="B2053" s="77" t="s">
        <v>15109</v>
      </c>
    </row>
    <row r="2054" spans="1:2" ht="15" x14ac:dyDescent="0.2">
      <c r="A2054" s="25" t="s">
        <v>10435</v>
      </c>
      <c r="B2054" s="77" t="s">
        <v>15110</v>
      </c>
    </row>
    <row r="2055" spans="1:2" ht="30" x14ac:dyDescent="0.2">
      <c r="A2055" s="25" t="s">
        <v>10434</v>
      </c>
      <c r="B2055" s="77" t="s">
        <v>15111</v>
      </c>
    </row>
    <row r="2056" spans="1:2" ht="30" x14ac:dyDescent="0.2">
      <c r="A2056" s="25" t="s">
        <v>10433</v>
      </c>
      <c r="B2056" s="77" t="s">
        <v>15112</v>
      </c>
    </row>
    <row r="2057" spans="1:2" ht="15" x14ac:dyDescent="0.2">
      <c r="A2057" s="25" t="s">
        <v>10432</v>
      </c>
      <c r="B2057" s="77" t="s">
        <v>15113</v>
      </c>
    </row>
    <row r="2058" spans="1:2" ht="15" x14ac:dyDescent="0.2">
      <c r="A2058" s="25" t="s">
        <v>10431</v>
      </c>
      <c r="B2058" s="77" t="s">
        <v>15114</v>
      </c>
    </row>
    <row r="2059" spans="1:2" ht="15" x14ac:dyDescent="0.2">
      <c r="A2059" s="75" t="s">
        <v>12899</v>
      </c>
      <c r="B2059" s="60" t="s">
        <v>15115</v>
      </c>
    </row>
    <row r="2060" spans="1:2" ht="15" x14ac:dyDescent="0.2">
      <c r="A2060" s="25" t="s">
        <v>10430</v>
      </c>
      <c r="B2060" s="77" t="s">
        <v>15116</v>
      </c>
    </row>
    <row r="2061" spans="1:2" ht="15" x14ac:dyDescent="0.2">
      <c r="A2061" s="25" t="s">
        <v>10429</v>
      </c>
      <c r="B2061" s="77" t="s">
        <v>15117</v>
      </c>
    </row>
    <row r="2062" spans="1:2" ht="15" x14ac:dyDescent="0.2">
      <c r="A2062" s="25" t="s">
        <v>10428</v>
      </c>
      <c r="B2062" s="77" t="s">
        <v>15118</v>
      </c>
    </row>
    <row r="2063" spans="1:2" ht="15" x14ac:dyDescent="0.2">
      <c r="A2063" s="25" t="s">
        <v>10427</v>
      </c>
      <c r="B2063" s="77" t="s">
        <v>15119</v>
      </c>
    </row>
    <row r="2064" spans="1:2" ht="15" x14ac:dyDescent="0.2">
      <c r="A2064" s="25" t="s">
        <v>10426</v>
      </c>
      <c r="B2064" s="77" t="s">
        <v>15120</v>
      </c>
    </row>
    <row r="2065" spans="1:2" ht="15" x14ac:dyDescent="0.2">
      <c r="A2065" s="25" t="s">
        <v>10425</v>
      </c>
      <c r="B2065" s="77" t="s">
        <v>15121</v>
      </c>
    </row>
    <row r="2066" spans="1:2" ht="15" x14ac:dyDescent="0.2">
      <c r="A2066" s="25" t="s">
        <v>10424</v>
      </c>
      <c r="B2066" s="77" t="s">
        <v>15122</v>
      </c>
    </row>
    <row r="2067" spans="1:2" ht="15" x14ac:dyDescent="0.2">
      <c r="A2067" s="25" t="s">
        <v>10423</v>
      </c>
      <c r="B2067" s="77" t="s">
        <v>15123</v>
      </c>
    </row>
    <row r="2068" spans="1:2" ht="30" x14ac:dyDescent="0.2">
      <c r="A2068" s="25" t="s">
        <v>10422</v>
      </c>
      <c r="B2068" s="77" t="s">
        <v>15124</v>
      </c>
    </row>
    <row r="2069" spans="1:2" ht="15" x14ac:dyDescent="0.2">
      <c r="A2069" s="25" t="s">
        <v>10421</v>
      </c>
      <c r="B2069" s="77" t="s">
        <v>15125</v>
      </c>
    </row>
    <row r="2070" spans="1:2" ht="30" x14ac:dyDescent="0.2">
      <c r="A2070" s="25" t="s">
        <v>10420</v>
      </c>
      <c r="B2070" s="77" t="s">
        <v>15126</v>
      </c>
    </row>
    <row r="2071" spans="1:2" ht="30" x14ac:dyDescent="0.2">
      <c r="A2071" s="25" t="s">
        <v>10419</v>
      </c>
      <c r="B2071" s="77" t="s">
        <v>15127</v>
      </c>
    </row>
    <row r="2072" spans="1:2" ht="15" x14ac:dyDescent="0.2">
      <c r="A2072" s="25" t="s">
        <v>10418</v>
      </c>
      <c r="B2072" s="77" t="s">
        <v>15128</v>
      </c>
    </row>
    <row r="2073" spans="1:2" ht="15" x14ac:dyDescent="0.2">
      <c r="A2073" s="25" t="s">
        <v>10417</v>
      </c>
      <c r="B2073" s="77" t="s">
        <v>15129</v>
      </c>
    </row>
    <row r="2074" spans="1:2" ht="15" x14ac:dyDescent="0.2">
      <c r="A2074" s="25" t="s">
        <v>10416</v>
      </c>
      <c r="B2074" s="77" t="s">
        <v>15130</v>
      </c>
    </row>
    <row r="2075" spans="1:2" ht="15" x14ac:dyDescent="0.2">
      <c r="A2075" s="25" t="s">
        <v>10415</v>
      </c>
      <c r="B2075" s="77" t="s">
        <v>15131</v>
      </c>
    </row>
    <row r="2076" spans="1:2" ht="15" x14ac:dyDescent="0.2">
      <c r="A2076" s="25" t="s">
        <v>10414</v>
      </c>
      <c r="B2076" s="77" t="s">
        <v>15132</v>
      </c>
    </row>
    <row r="2077" spans="1:2" ht="15" x14ac:dyDescent="0.2">
      <c r="A2077" s="25" t="s">
        <v>10413</v>
      </c>
      <c r="B2077" s="77" t="s">
        <v>15133</v>
      </c>
    </row>
    <row r="2078" spans="1:2" ht="15" x14ac:dyDescent="0.2">
      <c r="A2078" s="25" t="s">
        <v>10412</v>
      </c>
      <c r="B2078" s="77" t="s">
        <v>15134</v>
      </c>
    </row>
    <row r="2079" spans="1:2" ht="15" x14ac:dyDescent="0.2">
      <c r="A2079" s="25" t="s">
        <v>10411</v>
      </c>
      <c r="B2079" s="77" t="s">
        <v>15135</v>
      </c>
    </row>
    <row r="2080" spans="1:2" ht="15" x14ac:dyDescent="0.2">
      <c r="A2080" s="25" t="s">
        <v>10410</v>
      </c>
      <c r="B2080" s="77" t="s">
        <v>15136</v>
      </c>
    </row>
    <row r="2081" spans="1:2" ht="15" x14ac:dyDescent="0.2">
      <c r="A2081" s="25" t="s">
        <v>10409</v>
      </c>
      <c r="B2081" s="77" t="s">
        <v>15137</v>
      </c>
    </row>
    <row r="2082" spans="1:2" ht="15" x14ac:dyDescent="0.2">
      <c r="A2082" s="25" t="s">
        <v>10408</v>
      </c>
      <c r="B2082" s="77" t="s">
        <v>15138</v>
      </c>
    </row>
    <row r="2083" spans="1:2" ht="15" x14ac:dyDescent="0.2">
      <c r="A2083" s="25" t="s">
        <v>10407</v>
      </c>
      <c r="B2083" s="77" t="s">
        <v>15139</v>
      </c>
    </row>
    <row r="2084" spans="1:2" ht="15" x14ac:dyDescent="0.2">
      <c r="A2084" s="25" t="s">
        <v>10406</v>
      </c>
      <c r="B2084" s="77" t="s">
        <v>15140</v>
      </c>
    </row>
    <row r="2085" spans="1:2" ht="15" x14ac:dyDescent="0.2">
      <c r="A2085" s="25" t="s">
        <v>10405</v>
      </c>
      <c r="B2085" s="77" t="s">
        <v>15141</v>
      </c>
    </row>
    <row r="2086" spans="1:2" ht="30" x14ac:dyDescent="0.2">
      <c r="A2086" s="25" t="s">
        <v>10404</v>
      </c>
      <c r="B2086" s="77" t="s">
        <v>15142</v>
      </c>
    </row>
    <row r="2087" spans="1:2" ht="15" x14ac:dyDescent="0.2">
      <c r="A2087" s="25" t="s">
        <v>10403</v>
      </c>
      <c r="B2087" s="77" t="s">
        <v>15143</v>
      </c>
    </row>
    <row r="2088" spans="1:2" ht="15" x14ac:dyDescent="0.2">
      <c r="A2088" s="25" t="s">
        <v>10402</v>
      </c>
      <c r="B2088" s="77" t="s">
        <v>15144</v>
      </c>
    </row>
    <row r="2089" spans="1:2" ht="30" x14ac:dyDescent="0.2">
      <c r="A2089" s="25" t="s">
        <v>10401</v>
      </c>
      <c r="B2089" s="77" t="s">
        <v>15145</v>
      </c>
    </row>
    <row r="2090" spans="1:2" ht="15" x14ac:dyDescent="0.2">
      <c r="A2090" s="25" t="s">
        <v>10400</v>
      </c>
      <c r="B2090" s="77" t="s">
        <v>15146</v>
      </c>
    </row>
    <row r="2091" spans="1:2" ht="15" x14ac:dyDescent="0.2">
      <c r="A2091" s="25" t="s">
        <v>10399</v>
      </c>
      <c r="B2091" s="77" t="s">
        <v>15147</v>
      </c>
    </row>
    <row r="2092" spans="1:2" ht="15" x14ac:dyDescent="0.2">
      <c r="A2092" s="25" t="s">
        <v>10398</v>
      </c>
      <c r="B2092" s="77" t="s">
        <v>15148</v>
      </c>
    </row>
    <row r="2093" spans="1:2" ht="15" x14ac:dyDescent="0.2">
      <c r="A2093" s="25" t="s">
        <v>10397</v>
      </c>
      <c r="B2093" s="77" t="s">
        <v>15149</v>
      </c>
    </row>
    <row r="2094" spans="1:2" ht="15" x14ac:dyDescent="0.2">
      <c r="A2094" s="25" t="s">
        <v>10396</v>
      </c>
      <c r="B2094" s="77" t="s">
        <v>15150</v>
      </c>
    </row>
    <row r="2095" spans="1:2" ht="15" x14ac:dyDescent="0.2">
      <c r="A2095" s="25" t="s">
        <v>10395</v>
      </c>
      <c r="B2095" s="77" t="s">
        <v>15151</v>
      </c>
    </row>
    <row r="2096" spans="1:2" ht="15" x14ac:dyDescent="0.2">
      <c r="A2096" s="25" t="s">
        <v>10394</v>
      </c>
      <c r="B2096" s="77" t="s">
        <v>15152</v>
      </c>
    </row>
    <row r="2097" spans="1:2" ht="15" x14ac:dyDescent="0.2">
      <c r="A2097" s="25" t="s">
        <v>10393</v>
      </c>
      <c r="B2097" s="77" t="s">
        <v>15153</v>
      </c>
    </row>
    <row r="2098" spans="1:2" ht="15" x14ac:dyDescent="0.2">
      <c r="A2098" s="25" t="s">
        <v>10392</v>
      </c>
      <c r="B2098" s="77" t="s">
        <v>15154</v>
      </c>
    </row>
    <row r="2099" spans="1:2" ht="15" x14ac:dyDescent="0.2">
      <c r="A2099" s="25" t="s">
        <v>10391</v>
      </c>
      <c r="B2099" s="77" t="s">
        <v>15155</v>
      </c>
    </row>
    <row r="2100" spans="1:2" ht="15" x14ac:dyDescent="0.2">
      <c r="A2100" s="25" t="s">
        <v>10390</v>
      </c>
      <c r="B2100" s="77" t="s">
        <v>15156</v>
      </c>
    </row>
    <row r="2101" spans="1:2" ht="15" x14ac:dyDescent="0.2">
      <c r="A2101" s="25" t="s">
        <v>10389</v>
      </c>
      <c r="B2101" s="77" t="s">
        <v>15157</v>
      </c>
    </row>
    <row r="2102" spans="1:2" ht="30" x14ac:dyDescent="0.2">
      <c r="A2102" s="25" t="s">
        <v>10388</v>
      </c>
      <c r="B2102" s="77" t="s">
        <v>15158</v>
      </c>
    </row>
    <row r="2103" spans="1:2" ht="30" x14ac:dyDescent="0.2">
      <c r="A2103" s="25" t="s">
        <v>10387</v>
      </c>
      <c r="B2103" s="77" t="s">
        <v>15159</v>
      </c>
    </row>
    <row r="2104" spans="1:2" ht="15" x14ac:dyDescent="0.2">
      <c r="A2104" s="25" t="s">
        <v>10386</v>
      </c>
      <c r="B2104" s="77" t="s">
        <v>15160</v>
      </c>
    </row>
    <row r="2105" spans="1:2" ht="15" x14ac:dyDescent="0.2">
      <c r="A2105" s="25" t="s">
        <v>10385</v>
      </c>
      <c r="B2105" s="77" t="s">
        <v>15161</v>
      </c>
    </row>
    <row r="2106" spans="1:2" ht="15" x14ac:dyDescent="0.2">
      <c r="A2106" s="25" t="s">
        <v>10384</v>
      </c>
      <c r="B2106" s="77" t="s">
        <v>15162</v>
      </c>
    </row>
    <row r="2107" spans="1:2" ht="30" x14ac:dyDescent="0.2">
      <c r="A2107" s="25" t="s">
        <v>10383</v>
      </c>
      <c r="B2107" s="77" t="s">
        <v>15163</v>
      </c>
    </row>
    <row r="2108" spans="1:2" ht="30" x14ac:dyDescent="0.2">
      <c r="A2108" s="25" t="s">
        <v>10382</v>
      </c>
      <c r="B2108" s="77" t="s">
        <v>15164</v>
      </c>
    </row>
    <row r="2109" spans="1:2" ht="15" x14ac:dyDescent="0.2">
      <c r="A2109" s="25" t="s">
        <v>10381</v>
      </c>
      <c r="B2109" s="77" t="s">
        <v>15165</v>
      </c>
    </row>
    <row r="2110" spans="1:2" ht="30" x14ac:dyDescent="0.2">
      <c r="A2110" s="25" t="s">
        <v>10380</v>
      </c>
      <c r="B2110" s="77" t="s">
        <v>15166</v>
      </c>
    </row>
    <row r="2111" spans="1:2" ht="30" x14ac:dyDescent="0.2">
      <c r="A2111" s="25" t="s">
        <v>10379</v>
      </c>
      <c r="B2111" s="77" t="s">
        <v>15167</v>
      </c>
    </row>
    <row r="2112" spans="1:2" ht="30" x14ac:dyDescent="0.2">
      <c r="A2112" s="25" t="s">
        <v>10378</v>
      </c>
      <c r="B2112" s="77" t="s">
        <v>15168</v>
      </c>
    </row>
    <row r="2113" spans="1:2" ht="30" x14ac:dyDescent="0.2">
      <c r="A2113" s="25" t="s">
        <v>10377</v>
      </c>
      <c r="B2113" s="77" t="s">
        <v>15169</v>
      </c>
    </row>
    <row r="2114" spans="1:2" ht="30" x14ac:dyDescent="0.2">
      <c r="A2114" s="25" t="s">
        <v>10376</v>
      </c>
      <c r="B2114" s="77" t="s">
        <v>15170</v>
      </c>
    </row>
    <row r="2115" spans="1:2" ht="30" x14ac:dyDescent="0.2">
      <c r="A2115" s="25" t="s">
        <v>10375</v>
      </c>
      <c r="B2115" s="77" t="s">
        <v>15171</v>
      </c>
    </row>
    <row r="2116" spans="1:2" ht="30" x14ac:dyDescent="0.2">
      <c r="A2116" s="25" t="s">
        <v>10374</v>
      </c>
      <c r="B2116" s="77" t="s">
        <v>15172</v>
      </c>
    </row>
    <row r="2117" spans="1:2" ht="30" x14ac:dyDescent="0.2">
      <c r="A2117" s="25" t="s">
        <v>10373</v>
      </c>
      <c r="B2117" s="77" t="s">
        <v>15173</v>
      </c>
    </row>
    <row r="2118" spans="1:2" ht="30" x14ac:dyDescent="0.2">
      <c r="A2118" s="25" t="s">
        <v>10372</v>
      </c>
      <c r="B2118" s="77" t="s">
        <v>15174</v>
      </c>
    </row>
    <row r="2119" spans="1:2" ht="30" x14ac:dyDescent="0.2">
      <c r="A2119" s="25" t="s">
        <v>10371</v>
      </c>
      <c r="B2119" s="77" t="s">
        <v>15175</v>
      </c>
    </row>
    <row r="2120" spans="1:2" ht="30" x14ac:dyDescent="0.2">
      <c r="A2120" s="25" t="s">
        <v>10370</v>
      </c>
      <c r="B2120" s="77" t="s">
        <v>15176</v>
      </c>
    </row>
    <row r="2121" spans="1:2" ht="30" x14ac:dyDescent="0.2">
      <c r="A2121" s="25" t="s">
        <v>10369</v>
      </c>
      <c r="B2121" s="77" t="s">
        <v>15177</v>
      </c>
    </row>
    <row r="2122" spans="1:2" ht="30" x14ac:dyDescent="0.2">
      <c r="A2122" s="25" t="s">
        <v>10368</v>
      </c>
      <c r="B2122" s="77" t="s">
        <v>15178</v>
      </c>
    </row>
    <row r="2123" spans="1:2" ht="30" x14ac:dyDescent="0.2">
      <c r="A2123" s="25" t="s">
        <v>10367</v>
      </c>
      <c r="B2123" s="77" t="s">
        <v>15179</v>
      </c>
    </row>
    <row r="2124" spans="1:2" ht="30" x14ac:dyDescent="0.2">
      <c r="A2124" s="25" t="s">
        <v>10366</v>
      </c>
      <c r="B2124" s="77" t="s">
        <v>15180</v>
      </c>
    </row>
    <row r="2125" spans="1:2" ht="30" x14ac:dyDescent="0.2">
      <c r="A2125" s="25" t="s">
        <v>10365</v>
      </c>
      <c r="B2125" s="77" t="s">
        <v>15181</v>
      </c>
    </row>
    <row r="2126" spans="1:2" ht="30" x14ac:dyDescent="0.2">
      <c r="A2126" s="25" t="s">
        <v>10364</v>
      </c>
      <c r="B2126" s="77" t="s">
        <v>15182</v>
      </c>
    </row>
    <row r="2127" spans="1:2" ht="30" x14ac:dyDescent="0.2">
      <c r="A2127" s="25" t="s">
        <v>10363</v>
      </c>
      <c r="B2127" s="77" t="s">
        <v>15183</v>
      </c>
    </row>
    <row r="2128" spans="1:2" ht="30" x14ac:dyDescent="0.2">
      <c r="A2128" s="25" t="s">
        <v>10362</v>
      </c>
      <c r="B2128" s="77" t="s">
        <v>15184</v>
      </c>
    </row>
    <row r="2129" spans="1:2" ht="30" x14ac:dyDescent="0.2">
      <c r="A2129" s="25" t="s">
        <v>10361</v>
      </c>
      <c r="B2129" s="77" t="s">
        <v>15185</v>
      </c>
    </row>
    <row r="2130" spans="1:2" ht="30" x14ac:dyDescent="0.2">
      <c r="A2130" s="25" t="s">
        <v>10360</v>
      </c>
      <c r="B2130" s="77" t="s">
        <v>15186</v>
      </c>
    </row>
    <row r="2131" spans="1:2" ht="30" x14ac:dyDescent="0.2">
      <c r="A2131" s="25" t="s">
        <v>10359</v>
      </c>
      <c r="B2131" s="77" t="s">
        <v>15187</v>
      </c>
    </row>
    <row r="2132" spans="1:2" ht="30" x14ac:dyDescent="0.2">
      <c r="A2132" s="25" t="s">
        <v>10358</v>
      </c>
      <c r="B2132" s="77" t="s">
        <v>15188</v>
      </c>
    </row>
    <row r="2133" spans="1:2" ht="30" x14ac:dyDescent="0.2">
      <c r="A2133" s="25" t="s">
        <v>10357</v>
      </c>
      <c r="B2133" s="77" t="s">
        <v>15189</v>
      </c>
    </row>
    <row r="2134" spans="1:2" ht="30" x14ac:dyDescent="0.2">
      <c r="A2134" s="25" t="s">
        <v>10356</v>
      </c>
      <c r="B2134" s="77" t="s">
        <v>15190</v>
      </c>
    </row>
    <row r="2135" spans="1:2" ht="30" x14ac:dyDescent="0.2">
      <c r="A2135" s="25" t="s">
        <v>10355</v>
      </c>
      <c r="B2135" s="77" t="s">
        <v>15191</v>
      </c>
    </row>
    <row r="2136" spans="1:2" ht="30" x14ac:dyDescent="0.2">
      <c r="A2136" s="25" t="s">
        <v>10354</v>
      </c>
      <c r="B2136" s="77" t="s">
        <v>15192</v>
      </c>
    </row>
    <row r="2137" spans="1:2" ht="30" x14ac:dyDescent="0.2">
      <c r="A2137" s="25" t="s">
        <v>10353</v>
      </c>
      <c r="B2137" s="77" t="s">
        <v>15193</v>
      </c>
    </row>
    <row r="2138" spans="1:2" ht="30" x14ac:dyDescent="0.2">
      <c r="A2138" s="25" t="s">
        <v>10352</v>
      </c>
      <c r="B2138" s="77" t="s">
        <v>15194</v>
      </c>
    </row>
    <row r="2139" spans="1:2" ht="30" x14ac:dyDescent="0.2">
      <c r="A2139" s="25" t="s">
        <v>10351</v>
      </c>
      <c r="B2139" s="77" t="s">
        <v>15195</v>
      </c>
    </row>
    <row r="2140" spans="1:2" ht="30" x14ac:dyDescent="0.2">
      <c r="A2140" s="25" t="s">
        <v>10350</v>
      </c>
      <c r="B2140" s="77" t="s">
        <v>15196</v>
      </c>
    </row>
    <row r="2141" spans="1:2" ht="30" x14ac:dyDescent="0.2">
      <c r="A2141" s="25" t="s">
        <v>10349</v>
      </c>
      <c r="B2141" s="77" t="s">
        <v>15197</v>
      </c>
    </row>
    <row r="2142" spans="1:2" ht="30" x14ac:dyDescent="0.2">
      <c r="A2142" s="25" t="s">
        <v>10348</v>
      </c>
      <c r="B2142" s="77" t="s">
        <v>15198</v>
      </c>
    </row>
    <row r="2143" spans="1:2" ht="30" x14ac:dyDescent="0.2">
      <c r="A2143" s="25" t="s">
        <v>10347</v>
      </c>
      <c r="B2143" s="77" t="s">
        <v>15199</v>
      </c>
    </row>
    <row r="2144" spans="1:2" ht="30" x14ac:dyDescent="0.2">
      <c r="A2144" s="25" t="s">
        <v>10346</v>
      </c>
      <c r="B2144" s="77" t="s">
        <v>15200</v>
      </c>
    </row>
    <row r="2145" spans="1:2" ht="30" x14ac:dyDescent="0.2">
      <c r="A2145" s="25" t="s">
        <v>10345</v>
      </c>
      <c r="B2145" s="77" t="s">
        <v>15201</v>
      </c>
    </row>
    <row r="2146" spans="1:2" ht="30" x14ac:dyDescent="0.2">
      <c r="A2146" s="25" t="s">
        <v>10344</v>
      </c>
      <c r="B2146" s="77" t="s">
        <v>15202</v>
      </c>
    </row>
    <row r="2147" spans="1:2" ht="30" x14ac:dyDescent="0.2">
      <c r="A2147" s="25" t="s">
        <v>10343</v>
      </c>
      <c r="B2147" s="77" t="s">
        <v>15203</v>
      </c>
    </row>
    <row r="2148" spans="1:2" ht="30" x14ac:dyDescent="0.2">
      <c r="A2148" s="25" t="s">
        <v>10342</v>
      </c>
      <c r="B2148" s="77" t="s">
        <v>15204</v>
      </c>
    </row>
    <row r="2149" spans="1:2" ht="30" x14ac:dyDescent="0.2">
      <c r="A2149" s="25" t="s">
        <v>10341</v>
      </c>
      <c r="B2149" s="77" t="s">
        <v>15205</v>
      </c>
    </row>
    <row r="2150" spans="1:2" ht="30" x14ac:dyDescent="0.2">
      <c r="A2150" s="25" t="s">
        <v>10340</v>
      </c>
      <c r="B2150" s="77" t="s">
        <v>15206</v>
      </c>
    </row>
    <row r="2151" spans="1:2" ht="30" x14ac:dyDescent="0.2">
      <c r="A2151" s="25" t="s">
        <v>10339</v>
      </c>
      <c r="B2151" s="77" t="s">
        <v>15207</v>
      </c>
    </row>
    <row r="2152" spans="1:2" ht="30" x14ac:dyDescent="0.2">
      <c r="A2152" s="25" t="s">
        <v>10338</v>
      </c>
      <c r="B2152" s="77" t="s">
        <v>15208</v>
      </c>
    </row>
    <row r="2153" spans="1:2" ht="30" x14ac:dyDescent="0.2">
      <c r="A2153" s="25" t="s">
        <v>10337</v>
      </c>
      <c r="B2153" s="77" t="s">
        <v>15209</v>
      </c>
    </row>
    <row r="2154" spans="1:2" ht="30" x14ac:dyDescent="0.2">
      <c r="A2154" s="25" t="s">
        <v>10336</v>
      </c>
      <c r="B2154" s="77" t="s">
        <v>15210</v>
      </c>
    </row>
    <row r="2155" spans="1:2" ht="30" x14ac:dyDescent="0.2">
      <c r="A2155" s="25" t="s">
        <v>10335</v>
      </c>
      <c r="B2155" s="77" t="s">
        <v>15211</v>
      </c>
    </row>
    <row r="2156" spans="1:2" ht="30" x14ac:dyDescent="0.2">
      <c r="A2156" s="25" t="s">
        <v>10334</v>
      </c>
      <c r="B2156" s="77" t="s">
        <v>15212</v>
      </c>
    </row>
    <row r="2157" spans="1:2" ht="30" x14ac:dyDescent="0.2">
      <c r="A2157" s="25" t="s">
        <v>10333</v>
      </c>
      <c r="B2157" s="77" t="s">
        <v>15213</v>
      </c>
    </row>
    <row r="2158" spans="1:2" ht="30" x14ac:dyDescent="0.2">
      <c r="A2158" s="25" t="s">
        <v>10332</v>
      </c>
      <c r="B2158" s="77" t="s">
        <v>15214</v>
      </c>
    </row>
    <row r="2159" spans="1:2" ht="30" x14ac:dyDescent="0.2">
      <c r="A2159" s="25" t="s">
        <v>10331</v>
      </c>
      <c r="B2159" s="77" t="s">
        <v>15215</v>
      </c>
    </row>
    <row r="2160" spans="1:2" ht="30" x14ac:dyDescent="0.2">
      <c r="A2160" s="25" t="s">
        <v>10330</v>
      </c>
      <c r="B2160" s="77" t="s">
        <v>15216</v>
      </c>
    </row>
    <row r="2161" spans="1:2" ht="30" x14ac:dyDescent="0.2">
      <c r="A2161" s="25" t="s">
        <v>10329</v>
      </c>
      <c r="B2161" s="77" t="s">
        <v>15217</v>
      </c>
    </row>
    <row r="2162" spans="1:2" ht="30" x14ac:dyDescent="0.2">
      <c r="A2162" s="25" t="s">
        <v>10328</v>
      </c>
      <c r="B2162" s="77" t="s">
        <v>15218</v>
      </c>
    </row>
    <row r="2163" spans="1:2" ht="30" x14ac:dyDescent="0.2">
      <c r="A2163" s="25" t="s">
        <v>10327</v>
      </c>
      <c r="B2163" s="77" t="s">
        <v>15219</v>
      </c>
    </row>
    <row r="2164" spans="1:2" ht="30" x14ac:dyDescent="0.2">
      <c r="A2164" s="25" t="s">
        <v>10326</v>
      </c>
      <c r="B2164" s="77" t="s">
        <v>15220</v>
      </c>
    </row>
    <row r="2165" spans="1:2" ht="30" x14ac:dyDescent="0.2">
      <c r="A2165" s="25" t="s">
        <v>10325</v>
      </c>
      <c r="B2165" s="77" t="s">
        <v>15221</v>
      </c>
    </row>
    <row r="2166" spans="1:2" ht="30" x14ac:dyDescent="0.2">
      <c r="A2166" s="25" t="s">
        <v>10324</v>
      </c>
      <c r="B2166" s="77" t="s">
        <v>15222</v>
      </c>
    </row>
    <row r="2167" spans="1:2" ht="45" x14ac:dyDescent="0.2">
      <c r="A2167" s="25" t="s">
        <v>10323</v>
      </c>
      <c r="B2167" s="77" t="s">
        <v>15223</v>
      </c>
    </row>
    <row r="2168" spans="1:2" ht="45" x14ac:dyDescent="0.2">
      <c r="A2168" s="25" t="s">
        <v>10322</v>
      </c>
      <c r="B2168" s="77" t="s">
        <v>15224</v>
      </c>
    </row>
    <row r="2169" spans="1:2" ht="45" x14ac:dyDescent="0.2">
      <c r="A2169" s="25" t="s">
        <v>10321</v>
      </c>
      <c r="B2169" s="77" t="s">
        <v>15225</v>
      </c>
    </row>
    <row r="2170" spans="1:2" ht="30" x14ac:dyDescent="0.2">
      <c r="A2170" s="25" t="s">
        <v>10320</v>
      </c>
      <c r="B2170" s="77" t="s">
        <v>15226</v>
      </c>
    </row>
    <row r="2171" spans="1:2" ht="30" x14ac:dyDescent="0.2">
      <c r="A2171" s="25" t="s">
        <v>10319</v>
      </c>
      <c r="B2171" s="77" t="s">
        <v>15227</v>
      </c>
    </row>
    <row r="2172" spans="1:2" ht="30" x14ac:dyDescent="0.2">
      <c r="A2172" s="25" t="s">
        <v>10318</v>
      </c>
      <c r="B2172" s="77" t="s">
        <v>15228</v>
      </c>
    </row>
    <row r="2173" spans="1:2" ht="30" x14ac:dyDescent="0.2">
      <c r="A2173" s="25" t="s">
        <v>10317</v>
      </c>
      <c r="B2173" s="77" t="s">
        <v>15229</v>
      </c>
    </row>
    <row r="2174" spans="1:2" ht="30" x14ac:dyDescent="0.2">
      <c r="A2174" s="25" t="s">
        <v>10316</v>
      </c>
      <c r="B2174" s="77" t="s">
        <v>15230</v>
      </c>
    </row>
    <row r="2175" spans="1:2" ht="30" x14ac:dyDescent="0.2">
      <c r="A2175" s="25" t="s">
        <v>10315</v>
      </c>
      <c r="B2175" s="77" t="s">
        <v>15231</v>
      </c>
    </row>
    <row r="2176" spans="1:2" ht="30" x14ac:dyDescent="0.2">
      <c r="A2176" s="25" t="s">
        <v>10314</v>
      </c>
      <c r="B2176" s="77" t="s">
        <v>15232</v>
      </c>
    </row>
    <row r="2177" spans="1:2" ht="30" x14ac:dyDescent="0.2">
      <c r="A2177" s="25" t="s">
        <v>10313</v>
      </c>
      <c r="B2177" s="77" t="s">
        <v>15233</v>
      </c>
    </row>
    <row r="2178" spans="1:2" ht="30" x14ac:dyDescent="0.2">
      <c r="A2178" s="25" t="s">
        <v>10312</v>
      </c>
      <c r="B2178" s="77" t="s">
        <v>15234</v>
      </c>
    </row>
    <row r="2179" spans="1:2" ht="30" x14ac:dyDescent="0.2">
      <c r="A2179" s="25" t="s">
        <v>10311</v>
      </c>
      <c r="B2179" s="77" t="s">
        <v>15235</v>
      </c>
    </row>
    <row r="2180" spans="1:2" ht="30" x14ac:dyDescent="0.2">
      <c r="A2180" s="25" t="s">
        <v>10310</v>
      </c>
      <c r="B2180" s="77" t="s">
        <v>15236</v>
      </c>
    </row>
    <row r="2181" spans="1:2" ht="30" x14ac:dyDescent="0.2">
      <c r="A2181" s="25" t="s">
        <v>10309</v>
      </c>
      <c r="B2181" s="77" t="s">
        <v>15237</v>
      </c>
    </row>
    <row r="2182" spans="1:2" ht="30" x14ac:dyDescent="0.2">
      <c r="A2182" s="25" t="s">
        <v>10308</v>
      </c>
      <c r="B2182" s="77" t="s">
        <v>15238</v>
      </c>
    </row>
    <row r="2183" spans="1:2" ht="30" x14ac:dyDescent="0.2">
      <c r="A2183" s="25" t="s">
        <v>10307</v>
      </c>
      <c r="B2183" s="77" t="s">
        <v>15239</v>
      </c>
    </row>
    <row r="2184" spans="1:2" ht="30" x14ac:dyDescent="0.2">
      <c r="A2184" s="25" t="s">
        <v>10306</v>
      </c>
      <c r="B2184" s="77" t="s">
        <v>15240</v>
      </c>
    </row>
    <row r="2185" spans="1:2" ht="30" x14ac:dyDescent="0.2">
      <c r="A2185" s="25" t="s">
        <v>10305</v>
      </c>
      <c r="B2185" s="77" t="s">
        <v>15241</v>
      </c>
    </row>
    <row r="2186" spans="1:2" ht="30" x14ac:dyDescent="0.2">
      <c r="A2186" s="25" t="s">
        <v>10304</v>
      </c>
      <c r="B2186" s="77" t="s">
        <v>15242</v>
      </c>
    </row>
    <row r="2187" spans="1:2" ht="30" x14ac:dyDescent="0.2">
      <c r="A2187" s="25" t="s">
        <v>10303</v>
      </c>
      <c r="B2187" s="77" t="s">
        <v>15243</v>
      </c>
    </row>
    <row r="2188" spans="1:2" ht="30" x14ac:dyDescent="0.2">
      <c r="A2188" s="25" t="s">
        <v>10302</v>
      </c>
      <c r="B2188" s="77" t="s">
        <v>15244</v>
      </c>
    </row>
    <row r="2189" spans="1:2" ht="30" x14ac:dyDescent="0.2">
      <c r="A2189" s="25" t="s">
        <v>10301</v>
      </c>
      <c r="B2189" s="77" t="s">
        <v>15245</v>
      </c>
    </row>
    <row r="2190" spans="1:2" ht="30" x14ac:dyDescent="0.2">
      <c r="A2190" s="25" t="s">
        <v>10300</v>
      </c>
      <c r="B2190" s="77" t="s">
        <v>15246</v>
      </c>
    </row>
    <row r="2191" spans="1:2" ht="30" x14ac:dyDescent="0.2">
      <c r="A2191" s="25" t="s">
        <v>10299</v>
      </c>
      <c r="B2191" s="77" t="s">
        <v>15247</v>
      </c>
    </row>
    <row r="2192" spans="1:2" ht="30" x14ac:dyDescent="0.2">
      <c r="A2192" s="25" t="s">
        <v>10298</v>
      </c>
      <c r="B2192" s="77" t="s">
        <v>15248</v>
      </c>
    </row>
    <row r="2193" spans="1:2" ht="30" x14ac:dyDescent="0.2">
      <c r="A2193" s="25" t="s">
        <v>10297</v>
      </c>
      <c r="B2193" s="77" t="s">
        <v>15249</v>
      </c>
    </row>
    <row r="2194" spans="1:2" ht="30" x14ac:dyDescent="0.2">
      <c r="A2194" s="25" t="s">
        <v>10296</v>
      </c>
      <c r="B2194" s="77" t="s">
        <v>15250</v>
      </c>
    </row>
    <row r="2195" spans="1:2" ht="30" x14ac:dyDescent="0.2">
      <c r="A2195" s="25" t="s">
        <v>10295</v>
      </c>
      <c r="B2195" s="77" t="s">
        <v>15251</v>
      </c>
    </row>
    <row r="2196" spans="1:2" ht="30" x14ac:dyDescent="0.2">
      <c r="A2196" s="25" t="s">
        <v>10294</v>
      </c>
      <c r="B2196" s="77" t="s">
        <v>15252</v>
      </c>
    </row>
    <row r="2197" spans="1:2" ht="30" x14ac:dyDescent="0.2">
      <c r="A2197" s="25" t="s">
        <v>10293</v>
      </c>
      <c r="B2197" s="77" t="s">
        <v>15253</v>
      </c>
    </row>
    <row r="2198" spans="1:2" ht="30" x14ac:dyDescent="0.2">
      <c r="A2198" s="25" t="s">
        <v>10292</v>
      </c>
      <c r="B2198" s="77" t="s">
        <v>15254</v>
      </c>
    </row>
    <row r="2199" spans="1:2" ht="30" x14ac:dyDescent="0.2">
      <c r="A2199" s="25" t="s">
        <v>10291</v>
      </c>
      <c r="B2199" s="77" t="s">
        <v>15255</v>
      </c>
    </row>
    <row r="2200" spans="1:2" ht="30" x14ac:dyDescent="0.2">
      <c r="A2200" s="25" t="s">
        <v>10290</v>
      </c>
      <c r="B2200" s="77" t="s">
        <v>15256</v>
      </c>
    </row>
    <row r="2201" spans="1:2" ht="30" x14ac:dyDescent="0.2">
      <c r="A2201" s="25" t="s">
        <v>10289</v>
      </c>
      <c r="B2201" s="77" t="s">
        <v>15257</v>
      </c>
    </row>
    <row r="2202" spans="1:2" ht="45" x14ac:dyDescent="0.2">
      <c r="A2202" s="25" t="s">
        <v>10288</v>
      </c>
      <c r="B2202" s="77" t="s">
        <v>15258</v>
      </c>
    </row>
    <row r="2203" spans="1:2" ht="30" x14ac:dyDescent="0.2">
      <c r="A2203" s="25" t="s">
        <v>10287</v>
      </c>
      <c r="B2203" s="77" t="s">
        <v>15259</v>
      </c>
    </row>
    <row r="2204" spans="1:2" ht="45" x14ac:dyDescent="0.2">
      <c r="A2204" s="25" t="s">
        <v>10286</v>
      </c>
      <c r="B2204" s="77" t="s">
        <v>15260</v>
      </c>
    </row>
    <row r="2205" spans="1:2" ht="30" x14ac:dyDescent="0.2">
      <c r="A2205" s="25" t="s">
        <v>10285</v>
      </c>
      <c r="B2205" s="77" t="s">
        <v>15261</v>
      </c>
    </row>
    <row r="2206" spans="1:2" ht="30" x14ac:dyDescent="0.2">
      <c r="A2206" s="25" t="s">
        <v>10284</v>
      </c>
      <c r="B2206" s="77" t="s">
        <v>15262</v>
      </c>
    </row>
    <row r="2207" spans="1:2" ht="45" x14ac:dyDescent="0.2">
      <c r="A2207" s="25" t="s">
        <v>10283</v>
      </c>
      <c r="B2207" s="77" t="s">
        <v>15263</v>
      </c>
    </row>
    <row r="2208" spans="1:2" ht="45" x14ac:dyDescent="0.2">
      <c r="A2208" s="25" t="s">
        <v>10282</v>
      </c>
      <c r="B2208" s="77" t="s">
        <v>15264</v>
      </c>
    </row>
    <row r="2209" spans="1:2" ht="45" x14ac:dyDescent="0.2">
      <c r="A2209" s="25" t="s">
        <v>10281</v>
      </c>
      <c r="B2209" s="77" t="s">
        <v>15265</v>
      </c>
    </row>
    <row r="2210" spans="1:2" ht="15" x14ac:dyDescent="0.2">
      <c r="A2210" s="25" t="s">
        <v>10280</v>
      </c>
      <c r="B2210" s="77" t="s">
        <v>15266</v>
      </c>
    </row>
    <row r="2211" spans="1:2" ht="15" x14ac:dyDescent="0.2">
      <c r="A2211" s="25" t="s">
        <v>10279</v>
      </c>
      <c r="B2211" s="77" t="s">
        <v>15267</v>
      </c>
    </row>
    <row r="2212" spans="1:2" ht="15" x14ac:dyDescent="0.2">
      <c r="A2212" s="25" t="s">
        <v>10278</v>
      </c>
      <c r="B2212" s="77" t="s">
        <v>15268</v>
      </c>
    </row>
    <row r="2213" spans="1:2" ht="15" x14ac:dyDescent="0.2">
      <c r="A2213" s="25" t="s">
        <v>10277</v>
      </c>
      <c r="B2213" s="77" t="s">
        <v>15269</v>
      </c>
    </row>
    <row r="2214" spans="1:2" ht="15" x14ac:dyDescent="0.2">
      <c r="A2214" s="25" t="s">
        <v>10276</v>
      </c>
      <c r="B2214" s="77" t="s">
        <v>15270</v>
      </c>
    </row>
    <row r="2215" spans="1:2" ht="15" x14ac:dyDescent="0.2">
      <c r="A2215" s="25" t="s">
        <v>10275</v>
      </c>
      <c r="B2215" s="77" t="s">
        <v>15271</v>
      </c>
    </row>
    <row r="2216" spans="1:2" ht="15" x14ac:dyDescent="0.2">
      <c r="A2216" s="25" t="s">
        <v>10274</v>
      </c>
      <c r="B2216" s="77" t="s">
        <v>15272</v>
      </c>
    </row>
    <row r="2217" spans="1:2" ht="15" x14ac:dyDescent="0.2">
      <c r="A2217" s="25" t="s">
        <v>10273</v>
      </c>
      <c r="B2217" s="77" t="s">
        <v>15273</v>
      </c>
    </row>
    <row r="2218" spans="1:2" ht="15" x14ac:dyDescent="0.2">
      <c r="A2218" s="25" t="s">
        <v>10272</v>
      </c>
      <c r="B2218" s="77" t="s">
        <v>15274</v>
      </c>
    </row>
    <row r="2219" spans="1:2" ht="15" x14ac:dyDescent="0.2">
      <c r="A2219" s="25" t="s">
        <v>10271</v>
      </c>
      <c r="B2219" s="77" t="s">
        <v>15275</v>
      </c>
    </row>
    <row r="2220" spans="1:2" ht="15" x14ac:dyDescent="0.2">
      <c r="A2220" s="25" t="s">
        <v>10270</v>
      </c>
      <c r="B2220" s="77" t="s">
        <v>15276</v>
      </c>
    </row>
    <row r="2221" spans="1:2" ht="15" x14ac:dyDescent="0.2">
      <c r="A2221" s="25" t="s">
        <v>10269</v>
      </c>
      <c r="B2221" s="77" t="s">
        <v>15277</v>
      </c>
    </row>
    <row r="2222" spans="1:2" ht="15" x14ac:dyDescent="0.2">
      <c r="A2222" s="25" t="s">
        <v>10268</v>
      </c>
      <c r="B2222" s="77" t="s">
        <v>15278</v>
      </c>
    </row>
    <row r="2223" spans="1:2" ht="15" x14ac:dyDescent="0.2">
      <c r="A2223" s="25" t="s">
        <v>10267</v>
      </c>
      <c r="B2223" s="77" t="s">
        <v>15279</v>
      </c>
    </row>
    <row r="2224" spans="1:2" ht="15" x14ac:dyDescent="0.2">
      <c r="A2224" s="25" t="s">
        <v>10266</v>
      </c>
      <c r="B2224" s="77" t="s">
        <v>15280</v>
      </c>
    </row>
    <row r="2225" spans="1:2" ht="15" x14ac:dyDescent="0.2">
      <c r="A2225" s="25" t="s">
        <v>10265</v>
      </c>
      <c r="B2225" s="77" t="s">
        <v>15281</v>
      </c>
    </row>
    <row r="2226" spans="1:2" ht="15" x14ac:dyDescent="0.2">
      <c r="A2226" s="25" t="s">
        <v>10264</v>
      </c>
      <c r="B2226" s="77" t="s">
        <v>15282</v>
      </c>
    </row>
    <row r="2227" spans="1:2" ht="15" x14ac:dyDescent="0.2">
      <c r="A2227" s="25" t="s">
        <v>10263</v>
      </c>
      <c r="B2227" s="77" t="s">
        <v>15283</v>
      </c>
    </row>
    <row r="2228" spans="1:2" ht="15" x14ac:dyDescent="0.2">
      <c r="A2228" s="25" t="s">
        <v>10262</v>
      </c>
      <c r="B2228" s="77" t="s">
        <v>15284</v>
      </c>
    </row>
    <row r="2229" spans="1:2" ht="15" x14ac:dyDescent="0.2">
      <c r="A2229" s="25" t="s">
        <v>10261</v>
      </c>
      <c r="B2229" s="77" t="s">
        <v>15285</v>
      </c>
    </row>
    <row r="2230" spans="1:2" ht="15" x14ac:dyDescent="0.2">
      <c r="A2230" s="25" t="s">
        <v>10260</v>
      </c>
      <c r="B2230" s="77" t="s">
        <v>15286</v>
      </c>
    </row>
    <row r="2231" spans="1:2" ht="15" x14ac:dyDescent="0.2">
      <c r="A2231" s="25" t="s">
        <v>10259</v>
      </c>
      <c r="B2231" s="77" t="s">
        <v>15287</v>
      </c>
    </row>
    <row r="2232" spans="1:2" ht="15" x14ac:dyDescent="0.2">
      <c r="A2232" s="25" t="s">
        <v>10258</v>
      </c>
      <c r="B2232" s="77" t="s">
        <v>15288</v>
      </c>
    </row>
    <row r="2233" spans="1:2" ht="15" x14ac:dyDescent="0.2">
      <c r="A2233" s="25" t="s">
        <v>10257</v>
      </c>
      <c r="B2233" s="77" t="s">
        <v>15289</v>
      </c>
    </row>
    <row r="2234" spans="1:2" ht="15" x14ac:dyDescent="0.2">
      <c r="A2234" s="25" t="s">
        <v>10256</v>
      </c>
      <c r="B2234" s="77" t="s">
        <v>15290</v>
      </c>
    </row>
    <row r="2235" spans="1:2" ht="15" x14ac:dyDescent="0.2">
      <c r="A2235" s="25" t="s">
        <v>10255</v>
      </c>
      <c r="B2235" s="77" t="s">
        <v>15291</v>
      </c>
    </row>
    <row r="2236" spans="1:2" ht="15" x14ac:dyDescent="0.2">
      <c r="A2236" s="25" t="s">
        <v>10254</v>
      </c>
      <c r="B2236" s="77" t="s">
        <v>15292</v>
      </c>
    </row>
    <row r="2237" spans="1:2" ht="15" x14ac:dyDescent="0.2">
      <c r="A2237" s="25" t="s">
        <v>10253</v>
      </c>
      <c r="B2237" s="77" t="s">
        <v>15293</v>
      </c>
    </row>
    <row r="2238" spans="1:2" ht="15" x14ac:dyDescent="0.2">
      <c r="A2238" s="25" t="s">
        <v>10252</v>
      </c>
      <c r="B2238" s="77" t="s">
        <v>15294</v>
      </c>
    </row>
    <row r="2239" spans="1:2" ht="15" x14ac:dyDescent="0.2">
      <c r="A2239" s="25" t="s">
        <v>10251</v>
      </c>
      <c r="B2239" s="77" t="s">
        <v>15295</v>
      </c>
    </row>
    <row r="2240" spans="1:2" ht="15" x14ac:dyDescent="0.2">
      <c r="A2240" s="25" t="s">
        <v>10250</v>
      </c>
      <c r="B2240" s="77" t="s">
        <v>15296</v>
      </c>
    </row>
    <row r="2241" spans="1:2" ht="15" x14ac:dyDescent="0.2">
      <c r="A2241" s="25" t="s">
        <v>10249</v>
      </c>
      <c r="B2241" s="77" t="s">
        <v>15297</v>
      </c>
    </row>
    <row r="2242" spans="1:2" ht="15" x14ac:dyDescent="0.2">
      <c r="A2242" s="25" t="s">
        <v>10248</v>
      </c>
      <c r="B2242" s="77" t="s">
        <v>15298</v>
      </c>
    </row>
    <row r="2243" spans="1:2" ht="30" x14ac:dyDescent="0.2">
      <c r="A2243" s="25" t="s">
        <v>10247</v>
      </c>
      <c r="B2243" s="77" t="s">
        <v>15299</v>
      </c>
    </row>
    <row r="2244" spans="1:2" ht="30" x14ac:dyDescent="0.2">
      <c r="A2244" s="25" t="s">
        <v>10246</v>
      </c>
      <c r="B2244" s="77" t="s">
        <v>15300</v>
      </c>
    </row>
    <row r="2245" spans="1:2" ht="15" x14ac:dyDescent="0.2">
      <c r="A2245" s="25" t="s">
        <v>10245</v>
      </c>
      <c r="B2245" s="77" t="s">
        <v>15301</v>
      </c>
    </row>
    <row r="2246" spans="1:2" ht="30" x14ac:dyDescent="0.2">
      <c r="A2246" s="25" t="s">
        <v>10244</v>
      </c>
      <c r="B2246" s="77" t="s">
        <v>15302</v>
      </c>
    </row>
    <row r="2247" spans="1:2" ht="30" x14ac:dyDescent="0.2">
      <c r="A2247" s="25" t="s">
        <v>10243</v>
      </c>
      <c r="B2247" s="77" t="s">
        <v>15303</v>
      </c>
    </row>
    <row r="2248" spans="1:2" ht="15" x14ac:dyDescent="0.2">
      <c r="A2248" s="25" t="s">
        <v>10242</v>
      </c>
      <c r="B2248" s="77" t="s">
        <v>15304</v>
      </c>
    </row>
    <row r="2249" spans="1:2" ht="15" x14ac:dyDescent="0.2">
      <c r="A2249" s="25" t="s">
        <v>10241</v>
      </c>
      <c r="B2249" s="77" t="s">
        <v>15305</v>
      </c>
    </row>
    <row r="2250" spans="1:2" ht="15" x14ac:dyDescent="0.2">
      <c r="A2250" s="25" t="s">
        <v>10240</v>
      </c>
      <c r="B2250" s="77" t="s">
        <v>15306</v>
      </c>
    </row>
    <row r="2251" spans="1:2" ht="15" x14ac:dyDescent="0.2">
      <c r="A2251" s="25" t="s">
        <v>10239</v>
      </c>
      <c r="B2251" s="77" t="s">
        <v>15307</v>
      </c>
    </row>
    <row r="2252" spans="1:2" ht="15" x14ac:dyDescent="0.2">
      <c r="A2252" s="25" t="s">
        <v>10238</v>
      </c>
      <c r="B2252" s="77" t="s">
        <v>15308</v>
      </c>
    </row>
    <row r="2253" spans="1:2" ht="15" x14ac:dyDescent="0.2">
      <c r="A2253" s="25" t="s">
        <v>10237</v>
      </c>
      <c r="B2253" s="77" t="s">
        <v>15309</v>
      </c>
    </row>
    <row r="2254" spans="1:2" ht="15" x14ac:dyDescent="0.2">
      <c r="A2254" s="25" t="s">
        <v>10236</v>
      </c>
      <c r="B2254" s="77" t="s">
        <v>15310</v>
      </c>
    </row>
    <row r="2255" spans="1:2" ht="15" x14ac:dyDescent="0.2">
      <c r="A2255" s="25" t="s">
        <v>10235</v>
      </c>
      <c r="B2255" s="77" t="s">
        <v>15311</v>
      </c>
    </row>
    <row r="2256" spans="1:2" ht="15" x14ac:dyDescent="0.2">
      <c r="A2256" s="25" t="s">
        <v>10234</v>
      </c>
      <c r="B2256" s="77" t="s">
        <v>15312</v>
      </c>
    </row>
    <row r="2257" spans="1:2" ht="15" x14ac:dyDescent="0.2">
      <c r="A2257" s="25" t="s">
        <v>10233</v>
      </c>
      <c r="B2257" s="77" t="s">
        <v>15313</v>
      </c>
    </row>
    <row r="2258" spans="1:2" ht="15" x14ac:dyDescent="0.2">
      <c r="A2258" s="25" t="s">
        <v>10232</v>
      </c>
      <c r="B2258" s="77" t="s">
        <v>15314</v>
      </c>
    </row>
    <row r="2259" spans="1:2" ht="15" x14ac:dyDescent="0.2">
      <c r="A2259" s="25" t="s">
        <v>10231</v>
      </c>
      <c r="B2259" s="77" t="s">
        <v>15315</v>
      </c>
    </row>
    <row r="2260" spans="1:2" ht="30" x14ac:dyDescent="0.2">
      <c r="A2260" s="25" t="s">
        <v>10230</v>
      </c>
      <c r="B2260" s="77" t="s">
        <v>15316</v>
      </c>
    </row>
    <row r="2261" spans="1:2" ht="30" x14ac:dyDescent="0.2">
      <c r="A2261" s="25" t="s">
        <v>10229</v>
      </c>
      <c r="B2261" s="77" t="s">
        <v>15317</v>
      </c>
    </row>
    <row r="2262" spans="1:2" ht="15" x14ac:dyDescent="0.2">
      <c r="A2262" s="25" t="s">
        <v>10228</v>
      </c>
      <c r="B2262" s="77" t="s">
        <v>15318</v>
      </c>
    </row>
    <row r="2263" spans="1:2" ht="15" x14ac:dyDescent="0.2">
      <c r="A2263" s="25" t="s">
        <v>10227</v>
      </c>
      <c r="B2263" s="77" t="s">
        <v>15319</v>
      </c>
    </row>
    <row r="2264" spans="1:2" ht="15" x14ac:dyDescent="0.2">
      <c r="A2264" s="25" t="s">
        <v>10226</v>
      </c>
      <c r="B2264" s="77" t="s">
        <v>15320</v>
      </c>
    </row>
    <row r="2265" spans="1:2" ht="15" x14ac:dyDescent="0.2">
      <c r="A2265" s="25" t="s">
        <v>10225</v>
      </c>
      <c r="B2265" s="77" t="s">
        <v>15321</v>
      </c>
    </row>
    <row r="2266" spans="1:2" ht="15" x14ac:dyDescent="0.2">
      <c r="A2266" s="25" t="s">
        <v>10224</v>
      </c>
      <c r="B2266" s="77" t="s">
        <v>15322</v>
      </c>
    </row>
    <row r="2267" spans="1:2" ht="15" x14ac:dyDescent="0.2">
      <c r="A2267" s="25" t="s">
        <v>10223</v>
      </c>
      <c r="B2267" s="77" t="s">
        <v>15323</v>
      </c>
    </row>
    <row r="2268" spans="1:2" ht="15" x14ac:dyDescent="0.2">
      <c r="A2268" s="25" t="s">
        <v>10222</v>
      </c>
      <c r="B2268" s="77" t="s">
        <v>15324</v>
      </c>
    </row>
    <row r="2269" spans="1:2" ht="15" x14ac:dyDescent="0.2">
      <c r="A2269" s="25" t="s">
        <v>10221</v>
      </c>
      <c r="B2269" s="77" t="s">
        <v>15325</v>
      </c>
    </row>
    <row r="2270" spans="1:2" ht="15" x14ac:dyDescent="0.2">
      <c r="A2270" s="25" t="s">
        <v>10220</v>
      </c>
      <c r="B2270" s="77" t="s">
        <v>15326</v>
      </c>
    </row>
    <row r="2271" spans="1:2" ht="15" x14ac:dyDescent="0.2">
      <c r="A2271" s="25" t="s">
        <v>10219</v>
      </c>
      <c r="B2271" s="77" t="s">
        <v>15327</v>
      </c>
    </row>
    <row r="2272" spans="1:2" ht="15" x14ac:dyDescent="0.2">
      <c r="A2272" s="25" t="s">
        <v>10218</v>
      </c>
      <c r="B2272" s="77" t="s">
        <v>15328</v>
      </c>
    </row>
    <row r="2273" spans="1:2" ht="15" x14ac:dyDescent="0.2">
      <c r="A2273" s="25" t="s">
        <v>10217</v>
      </c>
      <c r="B2273" s="77" t="s">
        <v>15329</v>
      </c>
    </row>
    <row r="2274" spans="1:2" ht="15" x14ac:dyDescent="0.2">
      <c r="A2274" s="25" t="s">
        <v>10216</v>
      </c>
      <c r="B2274" s="77" t="s">
        <v>15330</v>
      </c>
    </row>
    <row r="2275" spans="1:2" ht="15" x14ac:dyDescent="0.2">
      <c r="A2275" s="25" t="s">
        <v>10215</v>
      </c>
      <c r="B2275" s="77" t="s">
        <v>15331</v>
      </c>
    </row>
    <row r="2276" spans="1:2" ht="15" x14ac:dyDescent="0.2">
      <c r="A2276" s="25" t="s">
        <v>10214</v>
      </c>
      <c r="B2276" s="77" t="s">
        <v>15332</v>
      </c>
    </row>
    <row r="2277" spans="1:2" ht="15" x14ac:dyDescent="0.2">
      <c r="A2277" s="25" t="s">
        <v>10213</v>
      </c>
      <c r="B2277" s="77" t="s">
        <v>15333</v>
      </c>
    </row>
    <row r="2278" spans="1:2" ht="15" x14ac:dyDescent="0.2">
      <c r="A2278" s="25" t="s">
        <v>10212</v>
      </c>
      <c r="B2278" s="77" t="s">
        <v>15334</v>
      </c>
    </row>
    <row r="2279" spans="1:2" ht="15" x14ac:dyDescent="0.2">
      <c r="A2279" s="25" t="s">
        <v>10211</v>
      </c>
      <c r="B2279" s="77" t="s">
        <v>15335</v>
      </c>
    </row>
    <row r="2280" spans="1:2" ht="15" x14ac:dyDescent="0.2">
      <c r="A2280" s="25" t="s">
        <v>10210</v>
      </c>
      <c r="B2280" s="77" t="s">
        <v>15336</v>
      </c>
    </row>
    <row r="2281" spans="1:2" ht="15" x14ac:dyDescent="0.2">
      <c r="A2281" s="25" t="s">
        <v>10209</v>
      </c>
      <c r="B2281" s="77" t="s">
        <v>15337</v>
      </c>
    </row>
    <row r="2282" spans="1:2" ht="15" x14ac:dyDescent="0.2">
      <c r="A2282" s="25" t="s">
        <v>10208</v>
      </c>
      <c r="B2282" s="77" t="s">
        <v>15338</v>
      </c>
    </row>
    <row r="2283" spans="1:2" ht="15" x14ac:dyDescent="0.2">
      <c r="A2283" s="25" t="s">
        <v>10207</v>
      </c>
      <c r="B2283" s="77" t="s">
        <v>15339</v>
      </c>
    </row>
    <row r="2284" spans="1:2" ht="15" x14ac:dyDescent="0.2">
      <c r="A2284" s="25" t="s">
        <v>10206</v>
      </c>
      <c r="B2284" s="77" t="s">
        <v>15340</v>
      </c>
    </row>
    <row r="2285" spans="1:2" ht="15" x14ac:dyDescent="0.2">
      <c r="A2285" s="25" t="s">
        <v>10205</v>
      </c>
      <c r="B2285" s="77" t="s">
        <v>15341</v>
      </c>
    </row>
    <row r="2286" spans="1:2" ht="15" x14ac:dyDescent="0.2">
      <c r="A2286" s="25" t="s">
        <v>10204</v>
      </c>
      <c r="B2286" s="77" t="s">
        <v>15342</v>
      </c>
    </row>
    <row r="2287" spans="1:2" ht="15" x14ac:dyDescent="0.2">
      <c r="A2287" s="25" t="s">
        <v>10203</v>
      </c>
      <c r="B2287" s="77" t="s">
        <v>15343</v>
      </c>
    </row>
    <row r="2288" spans="1:2" ht="15" x14ac:dyDescent="0.2">
      <c r="A2288" s="25" t="s">
        <v>10202</v>
      </c>
      <c r="B2288" s="77" t="s">
        <v>15344</v>
      </c>
    </row>
    <row r="2289" spans="1:2" ht="15" x14ac:dyDescent="0.2">
      <c r="A2289" s="25" t="s">
        <v>10201</v>
      </c>
      <c r="B2289" s="77" t="s">
        <v>15345</v>
      </c>
    </row>
    <row r="2290" spans="1:2" ht="15" x14ac:dyDescent="0.2">
      <c r="A2290" s="25" t="s">
        <v>10200</v>
      </c>
      <c r="B2290" s="77" t="s">
        <v>15346</v>
      </c>
    </row>
    <row r="2291" spans="1:2" ht="15" x14ac:dyDescent="0.2">
      <c r="A2291" s="25" t="s">
        <v>10199</v>
      </c>
      <c r="B2291" s="77" t="s">
        <v>15347</v>
      </c>
    </row>
    <row r="2292" spans="1:2" ht="15" x14ac:dyDescent="0.2">
      <c r="A2292" s="25" t="s">
        <v>10198</v>
      </c>
      <c r="B2292" s="77" t="s">
        <v>15348</v>
      </c>
    </row>
    <row r="2293" spans="1:2" ht="15" x14ac:dyDescent="0.2">
      <c r="A2293" s="25" t="s">
        <v>10197</v>
      </c>
      <c r="B2293" s="77" t="s">
        <v>15349</v>
      </c>
    </row>
    <row r="2294" spans="1:2" ht="15" x14ac:dyDescent="0.2">
      <c r="A2294" s="25" t="s">
        <v>10196</v>
      </c>
      <c r="B2294" s="77" t="s">
        <v>15350</v>
      </c>
    </row>
    <row r="2295" spans="1:2" ht="15" x14ac:dyDescent="0.2">
      <c r="A2295" s="25" t="s">
        <v>10195</v>
      </c>
      <c r="B2295" s="77" t="s">
        <v>15351</v>
      </c>
    </row>
    <row r="2296" spans="1:2" ht="15" x14ac:dyDescent="0.2">
      <c r="A2296" s="25" t="s">
        <v>10194</v>
      </c>
      <c r="B2296" s="77" t="s">
        <v>15352</v>
      </c>
    </row>
    <row r="2297" spans="1:2" ht="15" x14ac:dyDescent="0.2">
      <c r="A2297" s="25" t="s">
        <v>10193</v>
      </c>
      <c r="B2297" s="77" t="s">
        <v>15353</v>
      </c>
    </row>
    <row r="2298" spans="1:2" ht="15" x14ac:dyDescent="0.2">
      <c r="A2298" s="25" t="s">
        <v>10192</v>
      </c>
      <c r="B2298" s="77" t="s">
        <v>15354</v>
      </c>
    </row>
    <row r="2299" spans="1:2" ht="15" x14ac:dyDescent="0.2">
      <c r="A2299" s="25" t="s">
        <v>10191</v>
      </c>
      <c r="B2299" s="77" t="s">
        <v>15355</v>
      </c>
    </row>
    <row r="2300" spans="1:2" ht="15" x14ac:dyDescent="0.2">
      <c r="A2300" s="25" t="s">
        <v>10190</v>
      </c>
      <c r="B2300" s="77" t="s">
        <v>15356</v>
      </c>
    </row>
    <row r="2301" spans="1:2" ht="15" x14ac:dyDescent="0.2">
      <c r="A2301" s="25" t="s">
        <v>10189</v>
      </c>
      <c r="B2301" s="77" t="s">
        <v>15357</v>
      </c>
    </row>
    <row r="2302" spans="1:2" ht="15" x14ac:dyDescent="0.2">
      <c r="A2302" s="25" t="s">
        <v>10188</v>
      </c>
      <c r="B2302" s="77" t="s">
        <v>15358</v>
      </c>
    </row>
    <row r="2303" spans="1:2" ht="15" x14ac:dyDescent="0.2">
      <c r="A2303" s="25" t="s">
        <v>10187</v>
      </c>
      <c r="B2303" s="77" t="s">
        <v>15359</v>
      </c>
    </row>
    <row r="2304" spans="1:2" ht="15" x14ac:dyDescent="0.2">
      <c r="A2304" s="25" t="s">
        <v>10186</v>
      </c>
      <c r="B2304" s="77" t="s">
        <v>15360</v>
      </c>
    </row>
    <row r="2305" spans="1:2" ht="15" x14ac:dyDescent="0.2">
      <c r="A2305" s="25" t="s">
        <v>10185</v>
      </c>
      <c r="B2305" s="77" t="s">
        <v>15361</v>
      </c>
    </row>
    <row r="2306" spans="1:2" ht="15" x14ac:dyDescent="0.2">
      <c r="A2306" s="25" t="s">
        <v>10184</v>
      </c>
      <c r="B2306" s="77" t="s">
        <v>15362</v>
      </c>
    </row>
    <row r="2307" spans="1:2" ht="15" x14ac:dyDescent="0.2">
      <c r="A2307" s="25" t="s">
        <v>10183</v>
      </c>
      <c r="B2307" s="77" t="s">
        <v>15363</v>
      </c>
    </row>
    <row r="2308" spans="1:2" ht="15" x14ac:dyDescent="0.2">
      <c r="A2308" s="25" t="s">
        <v>10182</v>
      </c>
      <c r="B2308" s="77" t="s">
        <v>15364</v>
      </c>
    </row>
    <row r="2309" spans="1:2" ht="15" x14ac:dyDescent="0.2">
      <c r="A2309" s="25" t="s">
        <v>10181</v>
      </c>
      <c r="B2309" s="77" t="s">
        <v>15365</v>
      </c>
    </row>
    <row r="2310" spans="1:2" ht="15" x14ac:dyDescent="0.2">
      <c r="A2310" s="25" t="s">
        <v>10180</v>
      </c>
      <c r="B2310" s="77" t="s">
        <v>15366</v>
      </c>
    </row>
    <row r="2311" spans="1:2" ht="15" x14ac:dyDescent="0.2">
      <c r="A2311" s="25" t="s">
        <v>10179</v>
      </c>
      <c r="B2311" s="77" t="s">
        <v>15367</v>
      </c>
    </row>
    <row r="2312" spans="1:2" ht="15" x14ac:dyDescent="0.2">
      <c r="A2312" s="25" t="s">
        <v>10178</v>
      </c>
      <c r="B2312" s="77" t="s">
        <v>15368</v>
      </c>
    </row>
    <row r="2313" spans="1:2" ht="15" x14ac:dyDescent="0.2">
      <c r="A2313" s="25" t="s">
        <v>10177</v>
      </c>
      <c r="B2313" s="77" t="s">
        <v>15369</v>
      </c>
    </row>
    <row r="2314" spans="1:2" ht="15" x14ac:dyDescent="0.2">
      <c r="A2314" s="25" t="s">
        <v>10176</v>
      </c>
      <c r="B2314" s="77" t="s">
        <v>15370</v>
      </c>
    </row>
    <row r="2315" spans="1:2" ht="15" x14ac:dyDescent="0.2">
      <c r="A2315" s="25" t="s">
        <v>10175</v>
      </c>
      <c r="B2315" s="77" t="s">
        <v>15371</v>
      </c>
    </row>
    <row r="2316" spans="1:2" ht="15" x14ac:dyDescent="0.2">
      <c r="A2316" s="25" t="s">
        <v>10174</v>
      </c>
      <c r="B2316" s="77" t="s">
        <v>15372</v>
      </c>
    </row>
    <row r="2317" spans="1:2" ht="15" x14ac:dyDescent="0.2">
      <c r="A2317" s="25" t="s">
        <v>10173</v>
      </c>
      <c r="B2317" s="77" t="s">
        <v>15373</v>
      </c>
    </row>
    <row r="2318" spans="1:2" ht="15" x14ac:dyDescent="0.2">
      <c r="A2318" s="25" t="s">
        <v>10172</v>
      </c>
      <c r="B2318" s="77" t="s">
        <v>15374</v>
      </c>
    </row>
    <row r="2319" spans="1:2" ht="15" x14ac:dyDescent="0.2">
      <c r="A2319" s="25" t="s">
        <v>10171</v>
      </c>
      <c r="B2319" s="77" t="s">
        <v>15375</v>
      </c>
    </row>
    <row r="2320" spans="1:2" ht="15" x14ac:dyDescent="0.2">
      <c r="A2320" s="25" t="s">
        <v>10170</v>
      </c>
      <c r="B2320" s="77" t="s">
        <v>15376</v>
      </c>
    </row>
    <row r="2321" spans="1:2" ht="15" x14ac:dyDescent="0.2">
      <c r="A2321" s="25" t="s">
        <v>10169</v>
      </c>
      <c r="B2321" s="77" t="s">
        <v>15377</v>
      </c>
    </row>
    <row r="2322" spans="1:2" ht="15" x14ac:dyDescent="0.2">
      <c r="A2322" s="25" t="s">
        <v>10168</v>
      </c>
      <c r="B2322" s="77" t="s">
        <v>15378</v>
      </c>
    </row>
    <row r="2323" spans="1:2" ht="15" x14ac:dyDescent="0.2">
      <c r="A2323" s="25" t="s">
        <v>10167</v>
      </c>
      <c r="B2323" s="77" t="s">
        <v>15379</v>
      </c>
    </row>
    <row r="2324" spans="1:2" ht="15" x14ac:dyDescent="0.2">
      <c r="A2324" s="25" t="s">
        <v>10166</v>
      </c>
      <c r="B2324" s="77" t="s">
        <v>15380</v>
      </c>
    </row>
    <row r="2325" spans="1:2" ht="15" x14ac:dyDescent="0.2">
      <c r="A2325" s="25" t="s">
        <v>10165</v>
      </c>
      <c r="B2325" s="77" t="s">
        <v>15381</v>
      </c>
    </row>
    <row r="2326" spans="1:2" ht="15" x14ac:dyDescent="0.2">
      <c r="A2326" s="25" t="s">
        <v>10164</v>
      </c>
      <c r="B2326" s="77" t="s">
        <v>15382</v>
      </c>
    </row>
    <row r="2327" spans="1:2" ht="15" x14ac:dyDescent="0.2">
      <c r="A2327" s="25" t="s">
        <v>10163</v>
      </c>
      <c r="B2327" s="77" t="s">
        <v>15383</v>
      </c>
    </row>
    <row r="2328" spans="1:2" ht="15" x14ac:dyDescent="0.2">
      <c r="A2328" s="25" t="s">
        <v>10162</v>
      </c>
      <c r="B2328" s="77" t="s">
        <v>15384</v>
      </c>
    </row>
    <row r="2329" spans="1:2" ht="15" x14ac:dyDescent="0.2">
      <c r="A2329" s="25" t="s">
        <v>10161</v>
      </c>
      <c r="B2329" s="77" t="s">
        <v>15385</v>
      </c>
    </row>
    <row r="2330" spans="1:2" ht="15" x14ac:dyDescent="0.2">
      <c r="A2330" s="25" t="s">
        <v>10160</v>
      </c>
      <c r="B2330" s="77" t="s">
        <v>15386</v>
      </c>
    </row>
    <row r="2331" spans="1:2" ht="15" x14ac:dyDescent="0.2">
      <c r="A2331" s="25" t="s">
        <v>10159</v>
      </c>
      <c r="B2331" s="77" t="s">
        <v>15387</v>
      </c>
    </row>
    <row r="2332" spans="1:2" ht="15" x14ac:dyDescent="0.2">
      <c r="A2332" s="25" t="s">
        <v>10158</v>
      </c>
      <c r="B2332" s="77" t="s">
        <v>15388</v>
      </c>
    </row>
    <row r="2333" spans="1:2" ht="15" x14ac:dyDescent="0.2">
      <c r="A2333" s="25" t="s">
        <v>10157</v>
      </c>
      <c r="B2333" s="77" t="s">
        <v>15389</v>
      </c>
    </row>
    <row r="2334" spans="1:2" ht="15" x14ac:dyDescent="0.2">
      <c r="A2334" s="25" t="s">
        <v>10156</v>
      </c>
      <c r="B2334" s="77" t="s">
        <v>15390</v>
      </c>
    </row>
    <row r="2335" spans="1:2" ht="15" x14ac:dyDescent="0.2">
      <c r="A2335" s="25" t="s">
        <v>10155</v>
      </c>
      <c r="B2335" s="77" t="s">
        <v>15391</v>
      </c>
    </row>
    <row r="2336" spans="1:2" ht="15" x14ac:dyDescent="0.2">
      <c r="A2336" s="25" t="s">
        <v>10154</v>
      </c>
      <c r="B2336" s="77" t="s">
        <v>15392</v>
      </c>
    </row>
    <row r="2337" spans="1:2" ht="15" x14ac:dyDescent="0.2">
      <c r="A2337" s="25" t="s">
        <v>10153</v>
      </c>
      <c r="B2337" s="77" t="s">
        <v>15393</v>
      </c>
    </row>
    <row r="2338" spans="1:2" ht="15" x14ac:dyDescent="0.2">
      <c r="A2338" s="25" t="s">
        <v>10152</v>
      </c>
      <c r="B2338" s="77" t="s">
        <v>15394</v>
      </c>
    </row>
    <row r="2339" spans="1:2" ht="30" x14ac:dyDescent="0.2">
      <c r="A2339" s="25" t="s">
        <v>10151</v>
      </c>
      <c r="B2339" s="77" t="s">
        <v>15395</v>
      </c>
    </row>
    <row r="2340" spans="1:2" ht="30" x14ac:dyDescent="0.2">
      <c r="A2340" s="25" t="s">
        <v>10150</v>
      </c>
      <c r="B2340" s="77" t="s">
        <v>15396</v>
      </c>
    </row>
    <row r="2341" spans="1:2" ht="30" x14ac:dyDescent="0.2">
      <c r="A2341" s="25" t="s">
        <v>10149</v>
      </c>
      <c r="B2341" s="77" t="s">
        <v>15397</v>
      </c>
    </row>
    <row r="2342" spans="1:2" ht="30" x14ac:dyDescent="0.2">
      <c r="A2342" s="25" t="s">
        <v>10148</v>
      </c>
      <c r="B2342" s="77" t="s">
        <v>15398</v>
      </c>
    </row>
    <row r="2343" spans="1:2" ht="30" x14ac:dyDescent="0.2">
      <c r="A2343" s="25" t="s">
        <v>10147</v>
      </c>
      <c r="B2343" s="77" t="s">
        <v>15399</v>
      </c>
    </row>
    <row r="2344" spans="1:2" ht="15" x14ac:dyDescent="0.2">
      <c r="A2344" s="25" t="s">
        <v>10146</v>
      </c>
      <c r="B2344" s="77" t="s">
        <v>15400</v>
      </c>
    </row>
    <row r="2345" spans="1:2" ht="30" x14ac:dyDescent="0.2">
      <c r="A2345" s="25" t="s">
        <v>10145</v>
      </c>
      <c r="B2345" s="77" t="s">
        <v>15401</v>
      </c>
    </row>
    <row r="2346" spans="1:2" ht="15" x14ac:dyDescent="0.2">
      <c r="A2346" s="25" t="s">
        <v>10144</v>
      </c>
      <c r="B2346" s="77" t="s">
        <v>15402</v>
      </c>
    </row>
    <row r="2347" spans="1:2" ht="30" x14ac:dyDescent="0.2">
      <c r="A2347" s="25" t="s">
        <v>10143</v>
      </c>
      <c r="B2347" s="77" t="s">
        <v>15403</v>
      </c>
    </row>
    <row r="2348" spans="1:2" ht="15" x14ac:dyDescent="0.2">
      <c r="A2348" s="25" t="s">
        <v>10142</v>
      </c>
      <c r="B2348" s="77" t="s">
        <v>15404</v>
      </c>
    </row>
    <row r="2349" spans="1:2" ht="15" x14ac:dyDescent="0.2">
      <c r="A2349" s="25" t="s">
        <v>10141</v>
      </c>
      <c r="B2349" s="77" t="s">
        <v>15405</v>
      </c>
    </row>
    <row r="2350" spans="1:2" ht="15" x14ac:dyDescent="0.2">
      <c r="A2350" s="25" t="s">
        <v>10140</v>
      </c>
      <c r="B2350" s="77" t="s">
        <v>15406</v>
      </c>
    </row>
    <row r="2351" spans="1:2" ht="15" x14ac:dyDescent="0.2">
      <c r="A2351" s="25" t="s">
        <v>10139</v>
      </c>
      <c r="B2351" s="77" t="s">
        <v>15407</v>
      </c>
    </row>
    <row r="2352" spans="1:2" ht="15" x14ac:dyDescent="0.2">
      <c r="A2352" s="25" t="s">
        <v>10138</v>
      </c>
      <c r="B2352" s="77" t="s">
        <v>15408</v>
      </c>
    </row>
    <row r="2353" spans="1:2" ht="15" x14ac:dyDescent="0.2">
      <c r="A2353" s="25" t="s">
        <v>10137</v>
      </c>
      <c r="B2353" s="77" t="s">
        <v>15409</v>
      </c>
    </row>
    <row r="2354" spans="1:2" ht="15" x14ac:dyDescent="0.2">
      <c r="A2354" s="25" t="s">
        <v>10136</v>
      </c>
      <c r="B2354" s="77" t="s">
        <v>15410</v>
      </c>
    </row>
    <row r="2355" spans="1:2" ht="15" x14ac:dyDescent="0.2">
      <c r="A2355" s="25" t="s">
        <v>10135</v>
      </c>
      <c r="B2355" s="77" t="s">
        <v>15411</v>
      </c>
    </row>
    <row r="2356" spans="1:2" ht="15" x14ac:dyDescent="0.2">
      <c r="A2356" s="25" t="s">
        <v>10134</v>
      </c>
      <c r="B2356" s="77" t="s">
        <v>15412</v>
      </c>
    </row>
    <row r="2357" spans="1:2" ht="15" x14ac:dyDescent="0.2">
      <c r="A2357" s="25" t="s">
        <v>10133</v>
      </c>
      <c r="B2357" s="77" t="s">
        <v>15413</v>
      </c>
    </row>
    <row r="2358" spans="1:2" ht="15" x14ac:dyDescent="0.2">
      <c r="A2358" s="25" t="s">
        <v>10132</v>
      </c>
      <c r="B2358" s="77" t="s">
        <v>15414</v>
      </c>
    </row>
    <row r="2359" spans="1:2" ht="30" x14ac:dyDescent="0.2">
      <c r="A2359" s="25" t="s">
        <v>10131</v>
      </c>
      <c r="B2359" s="77" t="s">
        <v>15415</v>
      </c>
    </row>
    <row r="2360" spans="1:2" ht="30" x14ac:dyDescent="0.2">
      <c r="A2360" s="25" t="s">
        <v>10130</v>
      </c>
      <c r="B2360" s="77" t="s">
        <v>15416</v>
      </c>
    </row>
    <row r="2361" spans="1:2" ht="15" x14ac:dyDescent="0.2">
      <c r="A2361" s="25" t="s">
        <v>10129</v>
      </c>
      <c r="B2361" s="77" t="s">
        <v>15417</v>
      </c>
    </row>
    <row r="2362" spans="1:2" ht="15" x14ac:dyDescent="0.2">
      <c r="A2362" s="25" t="s">
        <v>10128</v>
      </c>
      <c r="B2362" s="77" t="s">
        <v>15418</v>
      </c>
    </row>
    <row r="2363" spans="1:2" ht="15" x14ac:dyDescent="0.2">
      <c r="A2363" s="25" t="s">
        <v>10127</v>
      </c>
      <c r="B2363" s="77" t="s">
        <v>15419</v>
      </c>
    </row>
    <row r="2364" spans="1:2" ht="15" x14ac:dyDescent="0.2">
      <c r="A2364" s="25" t="s">
        <v>10126</v>
      </c>
      <c r="B2364" s="77" t="s">
        <v>15420</v>
      </c>
    </row>
    <row r="2365" spans="1:2" ht="15" x14ac:dyDescent="0.2">
      <c r="A2365" s="25" t="s">
        <v>10125</v>
      </c>
      <c r="B2365" s="77" t="s">
        <v>15421</v>
      </c>
    </row>
    <row r="2366" spans="1:2" ht="15" x14ac:dyDescent="0.2">
      <c r="A2366" s="25" t="s">
        <v>10124</v>
      </c>
      <c r="B2366" s="77" t="s">
        <v>15422</v>
      </c>
    </row>
    <row r="2367" spans="1:2" ht="15" x14ac:dyDescent="0.2">
      <c r="A2367" s="25" t="s">
        <v>10123</v>
      </c>
      <c r="B2367" s="77" t="s">
        <v>15423</v>
      </c>
    </row>
    <row r="2368" spans="1:2" ht="15" x14ac:dyDescent="0.2">
      <c r="A2368" s="25" t="s">
        <v>10122</v>
      </c>
      <c r="B2368" s="77" t="s">
        <v>15424</v>
      </c>
    </row>
    <row r="2369" spans="1:2" ht="15" x14ac:dyDescent="0.2">
      <c r="A2369" s="25" t="s">
        <v>10121</v>
      </c>
      <c r="B2369" s="77" t="s">
        <v>15425</v>
      </c>
    </row>
    <row r="2370" spans="1:2" ht="15" x14ac:dyDescent="0.2">
      <c r="A2370" s="25" t="s">
        <v>10120</v>
      </c>
      <c r="B2370" s="77" t="s">
        <v>15426</v>
      </c>
    </row>
    <row r="2371" spans="1:2" ht="15" x14ac:dyDescent="0.2">
      <c r="A2371" s="25" t="s">
        <v>10119</v>
      </c>
      <c r="B2371" s="77" t="s">
        <v>15427</v>
      </c>
    </row>
    <row r="2372" spans="1:2" ht="15" x14ac:dyDescent="0.2">
      <c r="A2372" s="25" t="s">
        <v>10118</v>
      </c>
      <c r="B2372" s="77" t="s">
        <v>15428</v>
      </c>
    </row>
    <row r="2373" spans="1:2" ht="15" x14ac:dyDescent="0.2">
      <c r="A2373" s="25" t="s">
        <v>10117</v>
      </c>
      <c r="B2373" s="77" t="s">
        <v>15429</v>
      </c>
    </row>
    <row r="2374" spans="1:2" ht="15" x14ac:dyDescent="0.2">
      <c r="A2374" s="25" t="s">
        <v>10116</v>
      </c>
      <c r="B2374" s="77" t="s">
        <v>15430</v>
      </c>
    </row>
    <row r="2375" spans="1:2" ht="15" x14ac:dyDescent="0.2">
      <c r="A2375" s="25" t="s">
        <v>10115</v>
      </c>
      <c r="B2375" s="77" t="s">
        <v>15431</v>
      </c>
    </row>
    <row r="2376" spans="1:2" ht="15" x14ac:dyDescent="0.2">
      <c r="A2376" s="25" t="s">
        <v>10114</v>
      </c>
      <c r="B2376" s="77" t="s">
        <v>15432</v>
      </c>
    </row>
    <row r="2377" spans="1:2" ht="15" x14ac:dyDescent="0.2">
      <c r="A2377" s="25" t="s">
        <v>10113</v>
      </c>
      <c r="B2377" s="77" t="s">
        <v>15433</v>
      </c>
    </row>
    <row r="2378" spans="1:2" ht="15" x14ac:dyDescent="0.2">
      <c r="A2378" s="25" t="s">
        <v>10112</v>
      </c>
      <c r="B2378" s="77" t="s">
        <v>15434</v>
      </c>
    </row>
    <row r="2379" spans="1:2" ht="15" x14ac:dyDescent="0.2">
      <c r="A2379" s="25" t="s">
        <v>10111</v>
      </c>
      <c r="B2379" s="77" t="s">
        <v>15435</v>
      </c>
    </row>
    <row r="2380" spans="1:2" ht="15" x14ac:dyDescent="0.2">
      <c r="A2380" s="25" t="s">
        <v>10110</v>
      </c>
      <c r="B2380" s="77" t="s">
        <v>15436</v>
      </c>
    </row>
    <row r="2381" spans="1:2" ht="15" x14ac:dyDescent="0.2">
      <c r="A2381" s="25" t="s">
        <v>10109</v>
      </c>
      <c r="B2381" s="77" t="s">
        <v>15437</v>
      </c>
    </row>
    <row r="2382" spans="1:2" ht="15" x14ac:dyDescent="0.2">
      <c r="A2382" s="25" t="s">
        <v>10108</v>
      </c>
      <c r="B2382" s="77" t="s">
        <v>15438</v>
      </c>
    </row>
    <row r="2383" spans="1:2" ht="15" x14ac:dyDescent="0.2">
      <c r="A2383" s="25" t="s">
        <v>10107</v>
      </c>
      <c r="B2383" s="77" t="s">
        <v>15439</v>
      </c>
    </row>
    <row r="2384" spans="1:2" ht="15" x14ac:dyDescent="0.2">
      <c r="A2384" s="25" t="s">
        <v>10106</v>
      </c>
      <c r="B2384" s="77" t="s">
        <v>15440</v>
      </c>
    </row>
    <row r="2385" spans="1:2" ht="15" x14ac:dyDescent="0.2">
      <c r="A2385" s="25" t="s">
        <v>10105</v>
      </c>
      <c r="B2385" s="77" t="s">
        <v>15441</v>
      </c>
    </row>
    <row r="2386" spans="1:2" ht="15" x14ac:dyDescent="0.2">
      <c r="A2386" s="25" t="s">
        <v>10104</v>
      </c>
      <c r="B2386" s="77" t="s">
        <v>15442</v>
      </c>
    </row>
    <row r="2387" spans="1:2" ht="15" x14ac:dyDescent="0.2">
      <c r="A2387" s="25" t="s">
        <v>10103</v>
      </c>
      <c r="B2387" s="77" t="s">
        <v>15443</v>
      </c>
    </row>
    <row r="2388" spans="1:2" ht="15" x14ac:dyDescent="0.2">
      <c r="A2388" s="25" t="s">
        <v>10102</v>
      </c>
      <c r="B2388" s="77" t="s">
        <v>15444</v>
      </c>
    </row>
    <row r="2389" spans="1:2" ht="30" x14ac:dyDescent="0.2">
      <c r="A2389" s="25" t="s">
        <v>10101</v>
      </c>
      <c r="B2389" s="77" t="s">
        <v>15445</v>
      </c>
    </row>
    <row r="2390" spans="1:2" ht="30" x14ac:dyDescent="0.2">
      <c r="A2390" s="25" t="s">
        <v>10100</v>
      </c>
      <c r="B2390" s="77" t="s">
        <v>15446</v>
      </c>
    </row>
    <row r="2391" spans="1:2" ht="30" x14ac:dyDescent="0.2">
      <c r="A2391" s="25" t="s">
        <v>10099</v>
      </c>
      <c r="B2391" s="77" t="s">
        <v>15447</v>
      </c>
    </row>
    <row r="2392" spans="1:2" ht="15" x14ac:dyDescent="0.2">
      <c r="A2392" s="25" t="s">
        <v>10098</v>
      </c>
      <c r="B2392" s="77" t="s">
        <v>15448</v>
      </c>
    </row>
    <row r="2393" spans="1:2" ht="30" x14ac:dyDescent="0.2">
      <c r="A2393" s="25" t="s">
        <v>10097</v>
      </c>
      <c r="B2393" s="77" t="s">
        <v>15449</v>
      </c>
    </row>
    <row r="2394" spans="1:2" ht="15" x14ac:dyDescent="0.2">
      <c r="A2394" s="25" t="s">
        <v>10096</v>
      </c>
      <c r="B2394" s="77" t="s">
        <v>15450</v>
      </c>
    </row>
    <row r="2395" spans="1:2" ht="30" x14ac:dyDescent="0.2">
      <c r="A2395" s="25" t="s">
        <v>10095</v>
      </c>
      <c r="B2395" s="77" t="s">
        <v>15451</v>
      </c>
    </row>
    <row r="2396" spans="1:2" ht="15" x14ac:dyDescent="0.2">
      <c r="A2396" s="25" t="s">
        <v>10094</v>
      </c>
      <c r="B2396" s="77" t="s">
        <v>15452</v>
      </c>
    </row>
    <row r="2397" spans="1:2" ht="30" x14ac:dyDescent="0.2">
      <c r="A2397" s="25" t="s">
        <v>10093</v>
      </c>
      <c r="B2397" s="77" t="s">
        <v>15453</v>
      </c>
    </row>
    <row r="2398" spans="1:2" ht="15" x14ac:dyDescent="0.2">
      <c r="A2398" s="25" t="s">
        <v>10092</v>
      </c>
      <c r="B2398" s="77" t="s">
        <v>15454</v>
      </c>
    </row>
    <row r="2399" spans="1:2" ht="30" x14ac:dyDescent="0.2">
      <c r="A2399" s="25" t="s">
        <v>10091</v>
      </c>
      <c r="B2399" s="77" t="s">
        <v>15455</v>
      </c>
    </row>
    <row r="2400" spans="1:2" ht="15" x14ac:dyDescent="0.2">
      <c r="A2400" s="25" t="s">
        <v>10090</v>
      </c>
      <c r="B2400" s="77" t="s">
        <v>15456</v>
      </c>
    </row>
    <row r="2401" spans="1:2" ht="30" x14ac:dyDescent="0.2">
      <c r="A2401" s="25" t="s">
        <v>10089</v>
      </c>
      <c r="B2401" s="77" t="s">
        <v>15457</v>
      </c>
    </row>
    <row r="2402" spans="1:2" ht="15" x14ac:dyDescent="0.2">
      <c r="A2402" s="25" t="s">
        <v>10088</v>
      </c>
      <c r="B2402" s="77" t="s">
        <v>15458</v>
      </c>
    </row>
    <row r="2403" spans="1:2" ht="30" x14ac:dyDescent="0.2">
      <c r="A2403" s="25" t="s">
        <v>10087</v>
      </c>
      <c r="B2403" s="77" t="s">
        <v>15459</v>
      </c>
    </row>
    <row r="2404" spans="1:2" ht="15" x14ac:dyDescent="0.2">
      <c r="A2404" s="25" t="s">
        <v>10086</v>
      </c>
      <c r="B2404" s="77" t="s">
        <v>15460</v>
      </c>
    </row>
    <row r="2405" spans="1:2" ht="30" x14ac:dyDescent="0.2">
      <c r="A2405" s="25" t="s">
        <v>10085</v>
      </c>
      <c r="B2405" s="77" t="s">
        <v>15461</v>
      </c>
    </row>
    <row r="2406" spans="1:2" ht="15" x14ac:dyDescent="0.2">
      <c r="A2406" s="25" t="s">
        <v>10084</v>
      </c>
      <c r="B2406" s="77" t="s">
        <v>15462</v>
      </c>
    </row>
    <row r="2407" spans="1:2" ht="30" x14ac:dyDescent="0.2">
      <c r="A2407" s="25" t="s">
        <v>10083</v>
      </c>
      <c r="B2407" s="77" t="s">
        <v>15463</v>
      </c>
    </row>
    <row r="2408" spans="1:2" ht="15" x14ac:dyDescent="0.2">
      <c r="A2408" s="25" t="s">
        <v>10082</v>
      </c>
      <c r="B2408" s="77" t="s">
        <v>15464</v>
      </c>
    </row>
    <row r="2409" spans="1:2" ht="30" x14ac:dyDescent="0.2">
      <c r="A2409" s="25" t="s">
        <v>10081</v>
      </c>
      <c r="B2409" s="77" t="s">
        <v>15465</v>
      </c>
    </row>
    <row r="2410" spans="1:2" ht="15" x14ac:dyDescent="0.2">
      <c r="A2410" s="25" t="s">
        <v>10080</v>
      </c>
      <c r="B2410" s="77" t="s">
        <v>15466</v>
      </c>
    </row>
    <row r="2411" spans="1:2" ht="30" x14ac:dyDescent="0.2">
      <c r="A2411" s="25" t="s">
        <v>10079</v>
      </c>
      <c r="B2411" s="77" t="s">
        <v>15467</v>
      </c>
    </row>
    <row r="2412" spans="1:2" ht="30" x14ac:dyDescent="0.2">
      <c r="A2412" s="25" t="s">
        <v>10078</v>
      </c>
      <c r="B2412" s="77" t="s">
        <v>15468</v>
      </c>
    </row>
    <row r="2413" spans="1:2" ht="30" x14ac:dyDescent="0.2">
      <c r="A2413" s="25" t="s">
        <v>10077</v>
      </c>
      <c r="B2413" s="77" t="s">
        <v>15469</v>
      </c>
    </row>
    <row r="2414" spans="1:2" ht="15" x14ac:dyDescent="0.2">
      <c r="A2414" s="25" t="s">
        <v>10076</v>
      </c>
      <c r="B2414" s="77" t="s">
        <v>15470</v>
      </c>
    </row>
    <row r="2415" spans="1:2" ht="30" x14ac:dyDescent="0.2">
      <c r="A2415" s="25" t="s">
        <v>10075</v>
      </c>
      <c r="B2415" s="77" t="s">
        <v>15471</v>
      </c>
    </row>
    <row r="2416" spans="1:2" ht="15" x14ac:dyDescent="0.2">
      <c r="A2416" s="25" t="s">
        <v>10074</v>
      </c>
      <c r="B2416" s="77" t="s">
        <v>15472</v>
      </c>
    </row>
    <row r="2417" spans="1:2" ht="15" x14ac:dyDescent="0.2">
      <c r="A2417" s="25" t="s">
        <v>10073</v>
      </c>
      <c r="B2417" s="77" t="s">
        <v>15473</v>
      </c>
    </row>
    <row r="2418" spans="1:2" ht="15" x14ac:dyDescent="0.2">
      <c r="A2418" s="25" t="s">
        <v>10072</v>
      </c>
      <c r="B2418" s="77" t="s">
        <v>15474</v>
      </c>
    </row>
    <row r="2419" spans="1:2" ht="15" x14ac:dyDescent="0.2">
      <c r="A2419" s="25" t="s">
        <v>10071</v>
      </c>
      <c r="B2419" s="77" t="s">
        <v>15475</v>
      </c>
    </row>
    <row r="2420" spans="1:2" ht="15" x14ac:dyDescent="0.2">
      <c r="A2420" s="25" t="s">
        <v>10070</v>
      </c>
      <c r="B2420" s="77" t="s">
        <v>15476</v>
      </c>
    </row>
    <row r="2421" spans="1:2" ht="15" x14ac:dyDescent="0.2">
      <c r="A2421" s="25" t="s">
        <v>10069</v>
      </c>
      <c r="B2421" s="77" t="s">
        <v>15477</v>
      </c>
    </row>
    <row r="2422" spans="1:2" ht="15" x14ac:dyDescent="0.2">
      <c r="A2422" s="25" t="s">
        <v>10068</v>
      </c>
      <c r="B2422" s="77" t="s">
        <v>15478</v>
      </c>
    </row>
    <row r="2423" spans="1:2" ht="15" x14ac:dyDescent="0.2">
      <c r="A2423" s="25" t="s">
        <v>10067</v>
      </c>
      <c r="B2423" s="77" t="s">
        <v>15479</v>
      </c>
    </row>
    <row r="2424" spans="1:2" ht="15" x14ac:dyDescent="0.2">
      <c r="A2424" s="25" t="s">
        <v>10066</v>
      </c>
      <c r="B2424" s="77" t="s">
        <v>15480</v>
      </c>
    </row>
    <row r="2425" spans="1:2" ht="15" x14ac:dyDescent="0.2">
      <c r="A2425" s="25" t="s">
        <v>10065</v>
      </c>
      <c r="B2425" s="77" t="s">
        <v>15481</v>
      </c>
    </row>
    <row r="2426" spans="1:2" ht="15" x14ac:dyDescent="0.2">
      <c r="A2426" s="25" t="s">
        <v>10064</v>
      </c>
      <c r="B2426" s="77" t="s">
        <v>15482</v>
      </c>
    </row>
    <row r="2427" spans="1:2" ht="15" x14ac:dyDescent="0.2">
      <c r="A2427" s="25" t="s">
        <v>10063</v>
      </c>
      <c r="B2427" s="77" t="s">
        <v>15483</v>
      </c>
    </row>
    <row r="2428" spans="1:2" ht="15" x14ac:dyDescent="0.2">
      <c r="A2428" s="25" t="s">
        <v>10062</v>
      </c>
      <c r="B2428" s="77" t="s">
        <v>15484</v>
      </c>
    </row>
    <row r="2429" spans="1:2" ht="15" x14ac:dyDescent="0.2">
      <c r="A2429" s="25" t="s">
        <v>10061</v>
      </c>
      <c r="B2429" s="77" t="s">
        <v>15485</v>
      </c>
    </row>
    <row r="2430" spans="1:2" ht="15" x14ac:dyDescent="0.2">
      <c r="A2430" s="25" t="s">
        <v>10060</v>
      </c>
      <c r="B2430" s="77" t="s">
        <v>15486</v>
      </c>
    </row>
    <row r="2431" spans="1:2" ht="15" x14ac:dyDescent="0.2">
      <c r="A2431" s="25" t="s">
        <v>10059</v>
      </c>
      <c r="B2431" s="77" t="s">
        <v>15487</v>
      </c>
    </row>
    <row r="2432" spans="1:2" ht="15" x14ac:dyDescent="0.2">
      <c r="A2432" s="25" t="s">
        <v>10058</v>
      </c>
      <c r="B2432" s="77" t="s">
        <v>15488</v>
      </c>
    </row>
    <row r="2433" spans="1:2" ht="15" x14ac:dyDescent="0.2">
      <c r="A2433" s="25" t="s">
        <v>10057</v>
      </c>
      <c r="B2433" s="77" t="s">
        <v>15489</v>
      </c>
    </row>
    <row r="2434" spans="1:2" ht="30" x14ac:dyDescent="0.2">
      <c r="A2434" s="25" t="s">
        <v>10056</v>
      </c>
      <c r="B2434" s="77" t="s">
        <v>15490</v>
      </c>
    </row>
    <row r="2435" spans="1:2" ht="15" x14ac:dyDescent="0.2">
      <c r="A2435" s="25" t="s">
        <v>10055</v>
      </c>
      <c r="B2435" s="77" t="s">
        <v>15491</v>
      </c>
    </row>
    <row r="2436" spans="1:2" ht="15" x14ac:dyDescent="0.2">
      <c r="A2436" s="25" t="s">
        <v>10054</v>
      </c>
      <c r="B2436" s="77" t="s">
        <v>15492</v>
      </c>
    </row>
    <row r="2437" spans="1:2" ht="15" x14ac:dyDescent="0.2">
      <c r="A2437" s="25" t="s">
        <v>10053</v>
      </c>
      <c r="B2437" s="77" t="s">
        <v>15493</v>
      </c>
    </row>
    <row r="2438" spans="1:2" ht="15" x14ac:dyDescent="0.2">
      <c r="A2438" s="25" t="s">
        <v>10052</v>
      </c>
      <c r="B2438" s="77" t="s">
        <v>15494</v>
      </c>
    </row>
    <row r="2439" spans="1:2" ht="15" x14ac:dyDescent="0.2">
      <c r="A2439" s="25" t="s">
        <v>10051</v>
      </c>
      <c r="B2439" s="77" t="s">
        <v>15495</v>
      </c>
    </row>
    <row r="2440" spans="1:2" ht="15" x14ac:dyDescent="0.2">
      <c r="A2440" s="25" t="s">
        <v>10050</v>
      </c>
      <c r="B2440" s="77" t="s">
        <v>15496</v>
      </c>
    </row>
    <row r="2441" spans="1:2" ht="15" x14ac:dyDescent="0.2">
      <c r="A2441" s="25" t="s">
        <v>10049</v>
      </c>
      <c r="B2441" s="77" t="s">
        <v>15497</v>
      </c>
    </row>
    <row r="2442" spans="1:2" ht="15" x14ac:dyDescent="0.2">
      <c r="A2442" s="25" t="s">
        <v>10048</v>
      </c>
      <c r="B2442" s="77" t="s">
        <v>15498</v>
      </c>
    </row>
    <row r="2443" spans="1:2" ht="15" x14ac:dyDescent="0.2">
      <c r="A2443" s="25" t="s">
        <v>10047</v>
      </c>
      <c r="B2443" s="77" t="s">
        <v>15499</v>
      </c>
    </row>
    <row r="2444" spans="1:2" ht="15" x14ac:dyDescent="0.2">
      <c r="A2444" s="25" t="s">
        <v>10046</v>
      </c>
      <c r="B2444" s="77" t="s">
        <v>15500</v>
      </c>
    </row>
    <row r="2445" spans="1:2" ht="15" x14ac:dyDescent="0.2">
      <c r="A2445" s="25" t="s">
        <v>10045</v>
      </c>
      <c r="B2445" s="77" t="s">
        <v>15501</v>
      </c>
    </row>
    <row r="2446" spans="1:2" ht="15" x14ac:dyDescent="0.2">
      <c r="A2446" s="25" t="s">
        <v>10044</v>
      </c>
      <c r="B2446" s="77" t="s">
        <v>15502</v>
      </c>
    </row>
    <row r="2447" spans="1:2" ht="15" x14ac:dyDescent="0.2">
      <c r="A2447" s="25" t="s">
        <v>10043</v>
      </c>
      <c r="B2447" s="77" t="s">
        <v>15503</v>
      </c>
    </row>
    <row r="2448" spans="1:2" ht="15" x14ac:dyDescent="0.2">
      <c r="A2448" s="25" t="s">
        <v>10042</v>
      </c>
      <c r="B2448" s="77" t="s">
        <v>15504</v>
      </c>
    </row>
    <row r="2449" spans="1:2" ht="15" x14ac:dyDescent="0.2">
      <c r="A2449" s="25" t="s">
        <v>10041</v>
      </c>
      <c r="B2449" s="77" t="s">
        <v>15505</v>
      </c>
    </row>
    <row r="2450" spans="1:2" ht="15" x14ac:dyDescent="0.2">
      <c r="A2450" s="25" t="s">
        <v>10040</v>
      </c>
      <c r="B2450" s="77" t="s">
        <v>15506</v>
      </c>
    </row>
    <row r="2451" spans="1:2" ht="15" x14ac:dyDescent="0.2">
      <c r="A2451" s="25" t="s">
        <v>10039</v>
      </c>
      <c r="B2451" s="77" t="s">
        <v>15507</v>
      </c>
    </row>
    <row r="2452" spans="1:2" ht="15" x14ac:dyDescent="0.2">
      <c r="A2452" s="25" t="s">
        <v>10038</v>
      </c>
      <c r="B2452" s="77" t="s">
        <v>15508</v>
      </c>
    </row>
    <row r="2453" spans="1:2" ht="15" x14ac:dyDescent="0.2">
      <c r="A2453" s="25" t="s">
        <v>10037</v>
      </c>
      <c r="B2453" s="77" t="s">
        <v>15509</v>
      </c>
    </row>
    <row r="2454" spans="1:2" ht="15" x14ac:dyDescent="0.2">
      <c r="A2454" s="25" t="s">
        <v>10036</v>
      </c>
      <c r="B2454" s="77" t="s">
        <v>15510</v>
      </c>
    </row>
    <row r="2455" spans="1:2" ht="15" x14ac:dyDescent="0.2">
      <c r="A2455" s="25" t="s">
        <v>10035</v>
      </c>
      <c r="B2455" s="77" t="s">
        <v>15511</v>
      </c>
    </row>
    <row r="2456" spans="1:2" ht="15" x14ac:dyDescent="0.2">
      <c r="A2456" s="25" t="s">
        <v>10034</v>
      </c>
      <c r="B2456" s="77" t="s">
        <v>15512</v>
      </c>
    </row>
    <row r="2457" spans="1:2" ht="15" x14ac:dyDescent="0.2">
      <c r="A2457" s="25" t="s">
        <v>10033</v>
      </c>
      <c r="B2457" s="77" t="s">
        <v>15513</v>
      </c>
    </row>
    <row r="2458" spans="1:2" ht="15" x14ac:dyDescent="0.2">
      <c r="A2458" s="25" t="s">
        <v>10032</v>
      </c>
      <c r="B2458" s="77" t="s">
        <v>15514</v>
      </c>
    </row>
    <row r="2459" spans="1:2" ht="15" x14ac:dyDescent="0.2">
      <c r="A2459" s="25" t="s">
        <v>10031</v>
      </c>
      <c r="B2459" s="77" t="s">
        <v>15515</v>
      </c>
    </row>
    <row r="2460" spans="1:2" ht="15" x14ac:dyDescent="0.2">
      <c r="A2460" s="25" t="s">
        <v>10030</v>
      </c>
      <c r="B2460" s="77" t="s">
        <v>15516</v>
      </c>
    </row>
    <row r="2461" spans="1:2" ht="15" x14ac:dyDescent="0.2">
      <c r="A2461" s="25" t="s">
        <v>10029</v>
      </c>
      <c r="B2461" s="77" t="s">
        <v>15517</v>
      </c>
    </row>
    <row r="2462" spans="1:2" ht="15" x14ac:dyDescent="0.2">
      <c r="A2462" s="25" t="s">
        <v>10028</v>
      </c>
      <c r="B2462" s="77" t="s">
        <v>15518</v>
      </c>
    </row>
    <row r="2463" spans="1:2" ht="15" x14ac:dyDescent="0.2">
      <c r="A2463" s="25" t="s">
        <v>10027</v>
      </c>
      <c r="B2463" s="77" t="s">
        <v>15519</v>
      </c>
    </row>
    <row r="2464" spans="1:2" ht="15" x14ac:dyDescent="0.2">
      <c r="A2464" s="25" t="s">
        <v>10026</v>
      </c>
      <c r="B2464" s="77" t="s">
        <v>15520</v>
      </c>
    </row>
    <row r="2465" spans="1:2" ht="15" x14ac:dyDescent="0.2">
      <c r="A2465" s="25" t="s">
        <v>10025</v>
      </c>
      <c r="B2465" s="77" t="s">
        <v>15521</v>
      </c>
    </row>
    <row r="2466" spans="1:2" ht="15" x14ac:dyDescent="0.2">
      <c r="A2466" s="25" t="s">
        <v>10024</v>
      </c>
      <c r="B2466" s="77" t="s">
        <v>15522</v>
      </c>
    </row>
    <row r="2467" spans="1:2" ht="15" x14ac:dyDescent="0.2">
      <c r="A2467" s="25" t="s">
        <v>10023</v>
      </c>
      <c r="B2467" s="77" t="s">
        <v>15523</v>
      </c>
    </row>
    <row r="2468" spans="1:2" ht="15" x14ac:dyDescent="0.2">
      <c r="A2468" s="25" t="s">
        <v>10022</v>
      </c>
      <c r="B2468" s="77" t="s">
        <v>15524</v>
      </c>
    </row>
    <row r="2469" spans="1:2" ht="15" x14ac:dyDescent="0.2">
      <c r="A2469" s="25" t="s">
        <v>10021</v>
      </c>
      <c r="B2469" s="77" t="s">
        <v>15525</v>
      </c>
    </row>
    <row r="2470" spans="1:2" ht="15" x14ac:dyDescent="0.2">
      <c r="A2470" s="25" t="s">
        <v>10020</v>
      </c>
      <c r="B2470" s="77" t="s">
        <v>15526</v>
      </c>
    </row>
    <row r="2471" spans="1:2" ht="15" x14ac:dyDescent="0.2">
      <c r="A2471" s="25" t="s">
        <v>10019</v>
      </c>
      <c r="B2471" s="77" t="s">
        <v>15527</v>
      </c>
    </row>
    <row r="2472" spans="1:2" ht="15" x14ac:dyDescent="0.2">
      <c r="A2472" s="25" t="s">
        <v>10018</v>
      </c>
      <c r="B2472" s="77" t="s">
        <v>15528</v>
      </c>
    </row>
    <row r="2473" spans="1:2" ht="15" x14ac:dyDescent="0.2">
      <c r="A2473" s="25" t="s">
        <v>10017</v>
      </c>
      <c r="B2473" s="77" t="s">
        <v>15529</v>
      </c>
    </row>
    <row r="2474" spans="1:2" ht="15" x14ac:dyDescent="0.2">
      <c r="A2474" s="25" t="s">
        <v>10016</v>
      </c>
      <c r="B2474" s="77" t="s">
        <v>15530</v>
      </c>
    </row>
    <row r="2475" spans="1:2" ht="15" x14ac:dyDescent="0.2">
      <c r="A2475" s="25" t="s">
        <v>10015</v>
      </c>
      <c r="B2475" s="77" t="s">
        <v>15531</v>
      </c>
    </row>
    <row r="2476" spans="1:2" ht="30" x14ac:dyDescent="0.2">
      <c r="A2476" s="25" t="s">
        <v>10014</v>
      </c>
      <c r="B2476" s="77" t="s">
        <v>15532</v>
      </c>
    </row>
    <row r="2477" spans="1:2" ht="30" x14ac:dyDescent="0.2">
      <c r="A2477" s="25" t="s">
        <v>10013</v>
      </c>
      <c r="B2477" s="77" t="s">
        <v>15533</v>
      </c>
    </row>
    <row r="2478" spans="1:2" ht="15" x14ac:dyDescent="0.2">
      <c r="A2478" s="25" t="s">
        <v>10012</v>
      </c>
      <c r="B2478" s="77" t="s">
        <v>15534</v>
      </c>
    </row>
    <row r="2479" spans="1:2" ht="15" x14ac:dyDescent="0.2">
      <c r="A2479" s="25" t="s">
        <v>10011</v>
      </c>
      <c r="B2479" s="77" t="s">
        <v>15535</v>
      </c>
    </row>
    <row r="2480" spans="1:2" ht="15" x14ac:dyDescent="0.2">
      <c r="A2480" s="25" t="s">
        <v>10010</v>
      </c>
      <c r="B2480" s="77" t="s">
        <v>15536</v>
      </c>
    </row>
    <row r="2481" spans="1:2" ht="15" x14ac:dyDescent="0.2">
      <c r="A2481" s="25" t="s">
        <v>10009</v>
      </c>
      <c r="B2481" s="77" t="s">
        <v>15537</v>
      </c>
    </row>
    <row r="2482" spans="1:2" ht="15" x14ac:dyDescent="0.2">
      <c r="A2482" s="25" t="s">
        <v>10008</v>
      </c>
      <c r="B2482" s="77" t="s">
        <v>15538</v>
      </c>
    </row>
    <row r="2483" spans="1:2" ht="15" x14ac:dyDescent="0.2">
      <c r="A2483" s="25" t="s">
        <v>10007</v>
      </c>
      <c r="B2483" s="77" t="s">
        <v>15539</v>
      </c>
    </row>
    <row r="2484" spans="1:2" ht="15" x14ac:dyDescent="0.2">
      <c r="A2484" s="25" t="s">
        <v>10006</v>
      </c>
      <c r="B2484" s="77" t="s">
        <v>15540</v>
      </c>
    </row>
    <row r="2485" spans="1:2" ht="15" x14ac:dyDescent="0.2">
      <c r="A2485" s="25" t="s">
        <v>10005</v>
      </c>
      <c r="B2485" s="77" t="s">
        <v>15541</v>
      </c>
    </row>
    <row r="2486" spans="1:2" ht="15" x14ac:dyDescent="0.2">
      <c r="A2486" s="25" t="s">
        <v>10004</v>
      </c>
      <c r="B2486" s="77" t="s">
        <v>15542</v>
      </c>
    </row>
    <row r="2487" spans="1:2" ht="15" x14ac:dyDescent="0.2">
      <c r="A2487" s="25" t="s">
        <v>10003</v>
      </c>
      <c r="B2487" s="77" t="s">
        <v>15543</v>
      </c>
    </row>
    <row r="2488" spans="1:2" ht="30" x14ac:dyDescent="0.2">
      <c r="A2488" s="25" t="s">
        <v>10002</v>
      </c>
      <c r="B2488" s="77" t="s">
        <v>15544</v>
      </c>
    </row>
    <row r="2489" spans="1:2" ht="15" x14ac:dyDescent="0.2">
      <c r="A2489" s="25" t="s">
        <v>10001</v>
      </c>
      <c r="B2489" s="77" t="s">
        <v>15545</v>
      </c>
    </row>
    <row r="2490" spans="1:2" ht="15" x14ac:dyDescent="0.2">
      <c r="A2490" s="25" t="s">
        <v>10000</v>
      </c>
      <c r="B2490" s="77" t="s">
        <v>15546</v>
      </c>
    </row>
    <row r="2491" spans="1:2" ht="15" x14ac:dyDescent="0.2">
      <c r="A2491" s="25" t="s">
        <v>9999</v>
      </c>
      <c r="B2491" s="77" t="s">
        <v>15547</v>
      </c>
    </row>
    <row r="2492" spans="1:2" ht="15" x14ac:dyDescent="0.2">
      <c r="A2492" s="25" t="s">
        <v>9998</v>
      </c>
      <c r="B2492" s="77" t="s">
        <v>15548</v>
      </c>
    </row>
    <row r="2493" spans="1:2" ht="15" x14ac:dyDescent="0.2">
      <c r="A2493" s="25" t="s">
        <v>9997</v>
      </c>
      <c r="B2493" s="77" t="s">
        <v>15549</v>
      </c>
    </row>
    <row r="2494" spans="1:2" ht="15" x14ac:dyDescent="0.2">
      <c r="A2494" s="25" t="s">
        <v>9996</v>
      </c>
      <c r="B2494" s="77" t="s">
        <v>15550</v>
      </c>
    </row>
    <row r="2495" spans="1:2" ht="15" x14ac:dyDescent="0.2">
      <c r="A2495" s="25" t="s">
        <v>9995</v>
      </c>
      <c r="B2495" s="77" t="s">
        <v>15551</v>
      </c>
    </row>
    <row r="2496" spans="1:2" ht="30" x14ac:dyDescent="0.2">
      <c r="A2496" s="25" t="s">
        <v>9994</v>
      </c>
      <c r="B2496" s="77" t="s">
        <v>15552</v>
      </c>
    </row>
    <row r="2497" spans="1:2" ht="15" x14ac:dyDescent="0.2">
      <c r="A2497" s="25" t="s">
        <v>9993</v>
      </c>
      <c r="B2497" s="77" t="s">
        <v>15553</v>
      </c>
    </row>
    <row r="2498" spans="1:2" ht="15" x14ac:dyDescent="0.2">
      <c r="A2498" s="25" t="s">
        <v>9992</v>
      </c>
      <c r="B2498" s="77" t="s">
        <v>15554</v>
      </c>
    </row>
    <row r="2499" spans="1:2" ht="30" x14ac:dyDescent="0.2">
      <c r="A2499" s="25" t="s">
        <v>9991</v>
      </c>
      <c r="B2499" s="77" t="s">
        <v>15555</v>
      </c>
    </row>
    <row r="2500" spans="1:2" ht="30" x14ac:dyDescent="0.2">
      <c r="A2500" s="25" t="s">
        <v>9990</v>
      </c>
      <c r="B2500" s="77" t="s">
        <v>15556</v>
      </c>
    </row>
    <row r="2501" spans="1:2" ht="30" x14ac:dyDescent="0.2">
      <c r="A2501" s="25" t="s">
        <v>9989</v>
      </c>
      <c r="B2501" s="77" t="s">
        <v>15557</v>
      </c>
    </row>
    <row r="2502" spans="1:2" ht="30" x14ac:dyDescent="0.2">
      <c r="A2502" s="25" t="s">
        <v>9988</v>
      </c>
      <c r="B2502" s="77" t="s">
        <v>15558</v>
      </c>
    </row>
    <row r="2503" spans="1:2" ht="15" x14ac:dyDescent="0.2">
      <c r="A2503" s="25" t="s">
        <v>9987</v>
      </c>
      <c r="B2503" s="77" t="s">
        <v>15559</v>
      </c>
    </row>
    <row r="2504" spans="1:2" ht="15" x14ac:dyDescent="0.2">
      <c r="A2504" s="25" t="s">
        <v>9986</v>
      </c>
      <c r="B2504" s="77" t="s">
        <v>15560</v>
      </c>
    </row>
    <row r="2505" spans="1:2" ht="15" x14ac:dyDescent="0.2">
      <c r="A2505" s="25" t="s">
        <v>9985</v>
      </c>
      <c r="B2505" s="77" t="s">
        <v>15561</v>
      </c>
    </row>
    <row r="2506" spans="1:2" ht="30" x14ac:dyDescent="0.2">
      <c r="A2506" s="25" t="s">
        <v>9984</v>
      </c>
      <c r="B2506" s="77" t="s">
        <v>15562</v>
      </c>
    </row>
    <row r="2507" spans="1:2" ht="15" x14ac:dyDescent="0.2">
      <c r="A2507" s="25" t="s">
        <v>9983</v>
      </c>
      <c r="B2507" s="77" t="s">
        <v>15563</v>
      </c>
    </row>
    <row r="2508" spans="1:2" ht="15" x14ac:dyDescent="0.2">
      <c r="A2508" s="25" t="s">
        <v>9982</v>
      </c>
      <c r="B2508" s="77" t="s">
        <v>15564</v>
      </c>
    </row>
    <row r="2509" spans="1:2" ht="15" x14ac:dyDescent="0.2">
      <c r="A2509" s="25" t="s">
        <v>9981</v>
      </c>
      <c r="B2509" s="77" t="s">
        <v>15565</v>
      </c>
    </row>
    <row r="2510" spans="1:2" ht="15" x14ac:dyDescent="0.2">
      <c r="A2510" s="25" t="s">
        <v>9980</v>
      </c>
      <c r="B2510" s="77" t="s">
        <v>15566</v>
      </c>
    </row>
    <row r="2511" spans="1:2" ht="15" x14ac:dyDescent="0.2">
      <c r="A2511" s="25" t="s">
        <v>9979</v>
      </c>
      <c r="B2511" s="77" t="s">
        <v>15567</v>
      </c>
    </row>
    <row r="2512" spans="1:2" ht="15" x14ac:dyDescent="0.2">
      <c r="A2512" s="25" t="s">
        <v>9978</v>
      </c>
      <c r="B2512" s="77" t="s">
        <v>15568</v>
      </c>
    </row>
    <row r="2513" spans="1:2" ht="15" x14ac:dyDescent="0.2">
      <c r="A2513" s="25" t="s">
        <v>9977</v>
      </c>
      <c r="B2513" s="77" t="s">
        <v>15569</v>
      </c>
    </row>
    <row r="2514" spans="1:2" ht="15" x14ac:dyDescent="0.2">
      <c r="A2514" s="25" t="s">
        <v>9976</v>
      </c>
      <c r="B2514" s="77" t="s">
        <v>15570</v>
      </c>
    </row>
    <row r="2515" spans="1:2" ht="15" x14ac:dyDescent="0.2">
      <c r="A2515" s="25" t="s">
        <v>9975</v>
      </c>
      <c r="B2515" s="77" t="s">
        <v>15571</v>
      </c>
    </row>
    <row r="2516" spans="1:2" ht="15" x14ac:dyDescent="0.2">
      <c r="A2516" s="25" t="s">
        <v>9974</v>
      </c>
      <c r="B2516" s="77" t="s">
        <v>15572</v>
      </c>
    </row>
    <row r="2517" spans="1:2" ht="15" x14ac:dyDescent="0.2">
      <c r="A2517" s="25" t="s">
        <v>9973</v>
      </c>
      <c r="B2517" s="77" t="s">
        <v>15573</v>
      </c>
    </row>
    <row r="2518" spans="1:2" ht="15" x14ac:dyDescent="0.2">
      <c r="A2518" s="25" t="s">
        <v>9972</v>
      </c>
      <c r="B2518" s="77" t="s">
        <v>15574</v>
      </c>
    </row>
    <row r="2519" spans="1:2" ht="15" x14ac:dyDescent="0.2">
      <c r="A2519" s="25" t="s">
        <v>9971</v>
      </c>
      <c r="B2519" s="77" t="s">
        <v>15575</v>
      </c>
    </row>
    <row r="2520" spans="1:2" ht="15" x14ac:dyDescent="0.2">
      <c r="A2520" s="25" t="s">
        <v>9970</v>
      </c>
      <c r="B2520" s="77" t="s">
        <v>15576</v>
      </c>
    </row>
    <row r="2521" spans="1:2" ht="15" x14ac:dyDescent="0.2">
      <c r="A2521" s="25" t="s">
        <v>9969</v>
      </c>
      <c r="B2521" s="77" t="s">
        <v>15577</v>
      </c>
    </row>
    <row r="2522" spans="1:2" ht="15" x14ac:dyDescent="0.2">
      <c r="A2522" s="25" t="s">
        <v>9968</v>
      </c>
      <c r="B2522" s="77" t="s">
        <v>15578</v>
      </c>
    </row>
    <row r="2523" spans="1:2" ht="30" x14ac:dyDescent="0.2">
      <c r="A2523" s="25" t="s">
        <v>9967</v>
      </c>
      <c r="B2523" s="77" t="s">
        <v>15579</v>
      </c>
    </row>
    <row r="2524" spans="1:2" ht="30" x14ac:dyDescent="0.2">
      <c r="A2524" s="25" t="s">
        <v>9966</v>
      </c>
      <c r="B2524" s="77" t="s">
        <v>15580</v>
      </c>
    </row>
    <row r="2525" spans="1:2" ht="30" x14ac:dyDescent="0.2">
      <c r="A2525" s="25" t="s">
        <v>9965</v>
      </c>
      <c r="B2525" s="77" t="s">
        <v>15581</v>
      </c>
    </row>
    <row r="2526" spans="1:2" ht="15" x14ac:dyDescent="0.2">
      <c r="A2526" s="74" t="s">
        <v>12900</v>
      </c>
      <c r="B2526" s="60" t="s">
        <v>15582</v>
      </c>
    </row>
    <row r="2527" spans="1:2" ht="15" x14ac:dyDescent="0.2">
      <c r="A2527" s="25" t="s">
        <v>9964</v>
      </c>
      <c r="B2527" s="77" t="s">
        <v>15583</v>
      </c>
    </row>
    <row r="2528" spans="1:2" ht="15" x14ac:dyDescent="0.2">
      <c r="A2528" s="25" t="s">
        <v>9963</v>
      </c>
      <c r="B2528" s="77" t="s">
        <v>15584</v>
      </c>
    </row>
    <row r="2529" spans="1:2" ht="15" x14ac:dyDescent="0.2">
      <c r="A2529" s="25" t="s">
        <v>9962</v>
      </c>
      <c r="B2529" s="77" t="s">
        <v>15585</v>
      </c>
    </row>
    <row r="2530" spans="1:2" ht="15" x14ac:dyDescent="0.2">
      <c r="A2530" s="25" t="s">
        <v>9961</v>
      </c>
      <c r="B2530" s="77" t="s">
        <v>15586</v>
      </c>
    </row>
    <row r="2531" spans="1:2" ht="15" x14ac:dyDescent="0.2">
      <c r="A2531" s="25" t="s">
        <v>9960</v>
      </c>
      <c r="B2531" s="77" t="s">
        <v>15587</v>
      </c>
    </row>
    <row r="2532" spans="1:2" ht="15" x14ac:dyDescent="0.2">
      <c r="A2532" s="75" t="s">
        <v>12901</v>
      </c>
      <c r="B2532" s="60" t="s">
        <v>15588</v>
      </c>
    </row>
    <row r="2533" spans="1:2" ht="15" x14ac:dyDescent="0.2">
      <c r="A2533" s="25" t="s">
        <v>9959</v>
      </c>
      <c r="B2533" s="77" t="s">
        <v>15589</v>
      </c>
    </row>
    <row r="2534" spans="1:2" ht="15" x14ac:dyDescent="0.2">
      <c r="A2534" s="25" t="s">
        <v>9958</v>
      </c>
      <c r="B2534" s="77" t="s">
        <v>15590</v>
      </c>
    </row>
    <row r="2535" spans="1:2" ht="15" x14ac:dyDescent="0.2">
      <c r="A2535" s="25" t="s">
        <v>9957</v>
      </c>
      <c r="B2535" s="77" t="s">
        <v>15591</v>
      </c>
    </row>
    <row r="2536" spans="1:2" ht="15" x14ac:dyDescent="0.2">
      <c r="A2536" s="25" t="s">
        <v>9956</v>
      </c>
      <c r="B2536" s="77" t="s">
        <v>15592</v>
      </c>
    </row>
    <row r="2537" spans="1:2" ht="15" x14ac:dyDescent="0.2">
      <c r="A2537" s="25" t="s">
        <v>9955</v>
      </c>
      <c r="B2537" s="77" t="s">
        <v>15593</v>
      </c>
    </row>
    <row r="2538" spans="1:2" ht="15" x14ac:dyDescent="0.2">
      <c r="A2538" s="25" t="s">
        <v>9954</v>
      </c>
      <c r="B2538" s="77" t="s">
        <v>15594</v>
      </c>
    </row>
    <row r="2539" spans="1:2" ht="15" x14ac:dyDescent="0.2">
      <c r="A2539" s="25" t="s">
        <v>12902</v>
      </c>
      <c r="B2539" s="77" t="s">
        <v>15595</v>
      </c>
    </row>
    <row r="2540" spans="1:2" ht="15" x14ac:dyDescent="0.2">
      <c r="A2540" s="25" t="s">
        <v>9953</v>
      </c>
      <c r="B2540" s="77" t="s">
        <v>15596</v>
      </c>
    </row>
    <row r="2541" spans="1:2" ht="15" x14ac:dyDescent="0.2">
      <c r="A2541" s="25" t="s">
        <v>9952</v>
      </c>
      <c r="B2541" s="77" t="s">
        <v>15597</v>
      </c>
    </row>
    <row r="2542" spans="1:2" ht="15" x14ac:dyDescent="0.2">
      <c r="A2542" s="25" t="s">
        <v>9951</v>
      </c>
      <c r="B2542" s="77" t="s">
        <v>15598</v>
      </c>
    </row>
    <row r="2543" spans="1:2" ht="15" x14ac:dyDescent="0.2">
      <c r="A2543" s="25" t="s">
        <v>9950</v>
      </c>
      <c r="B2543" s="77" t="s">
        <v>15599</v>
      </c>
    </row>
    <row r="2544" spans="1:2" ht="15" x14ac:dyDescent="0.2">
      <c r="A2544" s="25" t="s">
        <v>9949</v>
      </c>
      <c r="B2544" s="77" t="s">
        <v>15600</v>
      </c>
    </row>
    <row r="2545" spans="1:2" ht="15" x14ac:dyDescent="0.2">
      <c r="A2545" s="25" t="s">
        <v>9948</v>
      </c>
      <c r="B2545" s="77" t="s">
        <v>15601</v>
      </c>
    </row>
    <row r="2546" spans="1:2" ht="15" x14ac:dyDescent="0.2">
      <c r="A2546" s="25" t="s">
        <v>9947</v>
      </c>
      <c r="B2546" s="77" t="s">
        <v>15602</v>
      </c>
    </row>
    <row r="2547" spans="1:2" ht="15" x14ac:dyDescent="0.2">
      <c r="A2547" s="25" t="s">
        <v>9946</v>
      </c>
      <c r="B2547" s="77" t="s">
        <v>15603</v>
      </c>
    </row>
    <row r="2548" spans="1:2" ht="15" x14ac:dyDescent="0.2">
      <c r="A2548" s="25" t="s">
        <v>9945</v>
      </c>
      <c r="B2548" s="77" t="s">
        <v>15604</v>
      </c>
    </row>
    <row r="2549" spans="1:2" ht="15" x14ac:dyDescent="0.2">
      <c r="A2549" s="25" t="s">
        <v>9944</v>
      </c>
      <c r="B2549" s="77" t="s">
        <v>15605</v>
      </c>
    </row>
    <row r="2550" spans="1:2" ht="15" x14ac:dyDescent="0.2">
      <c r="A2550" s="25" t="s">
        <v>9943</v>
      </c>
      <c r="B2550" s="77" t="s">
        <v>15606</v>
      </c>
    </row>
    <row r="2551" spans="1:2" ht="15" x14ac:dyDescent="0.2">
      <c r="A2551" s="25" t="s">
        <v>9942</v>
      </c>
      <c r="B2551" s="77" t="s">
        <v>15607</v>
      </c>
    </row>
    <row r="2552" spans="1:2" ht="15" x14ac:dyDescent="0.2">
      <c r="A2552" s="25" t="s">
        <v>9941</v>
      </c>
      <c r="B2552" s="77" t="s">
        <v>15608</v>
      </c>
    </row>
    <row r="2553" spans="1:2" ht="15" x14ac:dyDescent="0.2">
      <c r="A2553" s="25" t="s">
        <v>9940</v>
      </c>
      <c r="B2553" s="77" t="s">
        <v>15609</v>
      </c>
    </row>
    <row r="2554" spans="1:2" ht="15" x14ac:dyDescent="0.2">
      <c r="A2554" s="25" t="s">
        <v>9939</v>
      </c>
      <c r="B2554" s="77" t="s">
        <v>15610</v>
      </c>
    </row>
    <row r="2555" spans="1:2" ht="15" x14ac:dyDescent="0.2">
      <c r="A2555" s="25" t="s">
        <v>9938</v>
      </c>
      <c r="B2555" s="77" t="s">
        <v>15611</v>
      </c>
    </row>
    <row r="2556" spans="1:2" ht="15" x14ac:dyDescent="0.2">
      <c r="A2556" s="25" t="s">
        <v>9937</v>
      </c>
      <c r="B2556" s="77" t="s">
        <v>15612</v>
      </c>
    </row>
    <row r="2557" spans="1:2" ht="15" x14ac:dyDescent="0.2">
      <c r="A2557" s="25" t="s">
        <v>9936</v>
      </c>
      <c r="B2557" s="77" t="s">
        <v>15613</v>
      </c>
    </row>
    <row r="2558" spans="1:2" ht="15" x14ac:dyDescent="0.2">
      <c r="A2558" s="25" t="s">
        <v>9935</v>
      </c>
      <c r="B2558" s="77" t="s">
        <v>15614</v>
      </c>
    </row>
    <row r="2559" spans="1:2" ht="30" x14ac:dyDescent="0.2">
      <c r="A2559" s="25" t="s">
        <v>9934</v>
      </c>
      <c r="B2559" s="77" t="s">
        <v>15615</v>
      </c>
    </row>
    <row r="2560" spans="1:2" ht="15" x14ac:dyDescent="0.2">
      <c r="A2560" s="25" t="s">
        <v>9933</v>
      </c>
      <c r="B2560" s="77" t="s">
        <v>15616</v>
      </c>
    </row>
    <row r="2561" spans="1:2" ht="15" x14ac:dyDescent="0.2">
      <c r="A2561" s="25" t="s">
        <v>9932</v>
      </c>
      <c r="B2561" s="77" t="s">
        <v>15617</v>
      </c>
    </row>
    <row r="2562" spans="1:2" ht="15" x14ac:dyDescent="0.2">
      <c r="A2562" s="25" t="s">
        <v>9931</v>
      </c>
      <c r="B2562" s="77" t="s">
        <v>15618</v>
      </c>
    </row>
    <row r="2563" spans="1:2" ht="15" x14ac:dyDescent="0.2">
      <c r="A2563" s="25" t="s">
        <v>9930</v>
      </c>
      <c r="B2563" s="77" t="s">
        <v>15619</v>
      </c>
    </row>
    <row r="2564" spans="1:2" ht="15" x14ac:dyDescent="0.2">
      <c r="A2564" s="25" t="s">
        <v>9929</v>
      </c>
      <c r="B2564" s="77" t="s">
        <v>15620</v>
      </c>
    </row>
    <row r="2565" spans="1:2" ht="15" x14ac:dyDescent="0.2">
      <c r="A2565" s="25" t="s">
        <v>9928</v>
      </c>
      <c r="B2565" s="77" t="s">
        <v>15621</v>
      </c>
    </row>
    <row r="2566" spans="1:2" ht="15" x14ac:dyDescent="0.2">
      <c r="A2566" s="25" t="s">
        <v>9927</v>
      </c>
      <c r="B2566" s="77" t="s">
        <v>15622</v>
      </c>
    </row>
    <row r="2567" spans="1:2" ht="15" x14ac:dyDescent="0.2">
      <c r="A2567" s="25" t="s">
        <v>9926</v>
      </c>
      <c r="B2567" s="77" t="s">
        <v>15623</v>
      </c>
    </row>
    <row r="2568" spans="1:2" ht="15" x14ac:dyDescent="0.2">
      <c r="A2568" s="25" t="s">
        <v>9925</v>
      </c>
      <c r="B2568" s="77" t="s">
        <v>15624</v>
      </c>
    </row>
    <row r="2569" spans="1:2" ht="30" x14ac:dyDescent="0.2">
      <c r="A2569" s="25" t="s">
        <v>9924</v>
      </c>
      <c r="B2569" s="77" t="s">
        <v>15625</v>
      </c>
    </row>
    <row r="2570" spans="1:2" ht="30" x14ac:dyDescent="0.2">
      <c r="A2570" s="25" t="s">
        <v>9923</v>
      </c>
      <c r="B2570" s="77" t="s">
        <v>15626</v>
      </c>
    </row>
    <row r="2571" spans="1:2" ht="15" x14ac:dyDescent="0.2">
      <c r="A2571" s="25" t="s">
        <v>9922</v>
      </c>
      <c r="B2571" s="77" t="s">
        <v>15627</v>
      </c>
    </row>
    <row r="2572" spans="1:2" ht="15" x14ac:dyDescent="0.2">
      <c r="A2572" s="25" t="s">
        <v>9921</v>
      </c>
      <c r="B2572" s="77" t="s">
        <v>15628</v>
      </c>
    </row>
    <row r="2573" spans="1:2" ht="15" x14ac:dyDescent="0.2">
      <c r="A2573" s="25" t="s">
        <v>9920</v>
      </c>
      <c r="B2573" s="77" t="s">
        <v>15629</v>
      </c>
    </row>
    <row r="2574" spans="1:2" ht="15" x14ac:dyDescent="0.2">
      <c r="A2574" s="25" t="s">
        <v>9919</v>
      </c>
      <c r="B2574" s="77" t="s">
        <v>15630</v>
      </c>
    </row>
    <row r="2575" spans="1:2" ht="15" x14ac:dyDescent="0.2">
      <c r="A2575" s="25" t="s">
        <v>9918</v>
      </c>
      <c r="B2575" s="77" t="s">
        <v>15631</v>
      </c>
    </row>
    <row r="2576" spans="1:2" ht="15" x14ac:dyDescent="0.2">
      <c r="A2576" s="25" t="s">
        <v>9917</v>
      </c>
      <c r="B2576" s="77" t="s">
        <v>15632</v>
      </c>
    </row>
    <row r="2577" spans="1:2" ht="15" x14ac:dyDescent="0.2">
      <c r="A2577" s="25" t="s">
        <v>9916</v>
      </c>
      <c r="B2577" s="77" t="s">
        <v>15633</v>
      </c>
    </row>
    <row r="2578" spans="1:2" ht="15" x14ac:dyDescent="0.2">
      <c r="A2578" s="25" t="s">
        <v>9915</v>
      </c>
      <c r="B2578" s="77" t="s">
        <v>15634</v>
      </c>
    </row>
    <row r="2579" spans="1:2" ht="30" x14ac:dyDescent="0.2">
      <c r="A2579" s="25" t="s">
        <v>9914</v>
      </c>
      <c r="B2579" s="77" t="s">
        <v>15635</v>
      </c>
    </row>
    <row r="2580" spans="1:2" ht="15" x14ac:dyDescent="0.2">
      <c r="A2580" s="25" t="s">
        <v>9913</v>
      </c>
      <c r="B2580" s="77" t="s">
        <v>15636</v>
      </c>
    </row>
    <row r="2581" spans="1:2" ht="15" x14ac:dyDescent="0.2">
      <c r="A2581" s="25" t="s">
        <v>9912</v>
      </c>
      <c r="B2581" s="77" t="s">
        <v>15637</v>
      </c>
    </row>
    <row r="2582" spans="1:2" ht="30" x14ac:dyDescent="0.2">
      <c r="A2582" s="25" t="s">
        <v>9911</v>
      </c>
      <c r="B2582" s="77" t="s">
        <v>15638</v>
      </c>
    </row>
    <row r="2583" spans="1:2" ht="15" x14ac:dyDescent="0.2">
      <c r="A2583" s="25" t="s">
        <v>9910</v>
      </c>
      <c r="B2583" s="77" t="s">
        <v>15639</v>
      </c>
    </row>
    <row r="2584" spans="1:2" ht="30" x14ac:dyDescent="0.2">
      <c r="A2584" s="25" t="s">
        <v>9909</v>
      </c>
      <c r="B2584" s="77" t="s">
        <v>15640</v>
      </c>
    </row>
    <row r="2585" spans="1:2" ht="30" x14ac:dyDescent="0.2">
      <c r="A2585" s="25" t="s">
        <v>9908</v>
      </c>
      <c r="B2585" s="77" t="s">
        <v>15641</v>
      </c>
    </row>
    <row r="2586" spans="1:2" ht="30" x14ac:dyDescent="0.2">
      <c r="A2586" s="25" t="s">
        <v>9907</v>
      </c>
      <c r="B2586" s="77" t="s">
        <v>15642</v>
      </c>
    </row>
    <row r="2587" spans="1:2" ht="15" x14ac:dyDescent="0.2">
      <c r="A2587" s="25" t="s">
        <v>9906</v>
      </c>
      <c r="B2587" s="77" t="s">
        <v>15643</v>
      </c>
    </row>
    <row r="2588" spans="1:2" ht="15" x14ac:dyDescent="0.2">
      <c r="A2588" s="25" t="s">
        <v>9905</v>
      </c>
      <c r="B2588" s="77" t="s">
        <v>15644</v>
      </c>
    </row>
    <row r="2589" spans="1:2" ht="15" x14ac:dyDescent="0.2">
      <c r="A2589" s="25" t="s">
        <v>9904</v>
      </c>
      <c r="B2589" s="77" t="s">
        <v>15645</v>
      </c>
    </row>
    <row r="2590" spans="1:2" ht="15" x14ac:dyDescent="0.2">
      <c r="A2590" s="25" t="s">
        <v>9903</v>
      </c>
      <c r="B2590" s="77" t="s">
        <v>15646</v>
      </c>
    </row>
    <row r="2591" spans="1:2" ht="15" x14ac:dyDescent="0.2">
      <c r="A2591" s="25" t="s">
        <v>9902</v>
      </c>
      <c r="B2591" s="77" t="s">
        <v>15647</v>
      </c>
    </row>
    <row r="2592" spans="1:2" ht="15" x14ac:dyDescent="0.2">
      <c r="A2592" s="25" t="s">
        <v>9901</v>
      </c>
      <c r="B2592" s="77" t="s">
        <v>15648</v>
      </c>
    </row>
    <row r="2593" spans="1:2" ht="15" x14ac:dyDescent="0.2">
      <c r="A2593" s="25" t="s">
        <v>9900</v>
      </c>
      <c r="B2593" s="77" t="s">
        <v>15649</v>
      </c>
    </row>
    <row r="2594" spans="1:2" ht="15" x14ac:dyDescent="0.2">
      <c r="A2594" s="25" t="s">
        <v>9899</v>
      </c>
      <c r="B2594" s="77" t="s">
        <v>15650</v>
      </c>
    </row>
    <row r="2595" spans="1:2" ht="15" x14ac:dyDescent="0.2">
      <c r="A2595" s="25" t="s">
        <v>9898</v>
      </c>
      <c r="B2595" s="77" t="s">
        <v>15651</v>
      </c>
    </row>
    <row r="2596" spans="1:2" ht="15" x14ac:dyDescent="0.2">
      <c r="A2596" s="25" t="s">
        <v>9897</v>
      </c>
      <c r="B2596" s="77" t="s">
        <v>15652</v>
      </c>
    </row>
    <row r="2597" spans="1:2" ht="15" x14ac:dyDescent="0.2">
      <c r="A2597" s="25" t="s">
        <v>9896</v>
      </c>
      <c r="B2597" s="77" t="s">
        <v>15653</v>
      </c>
    </row>
    <row r="2598" spans="1:2" ht="15" x14ac:dyDescent="0.2">
      <c r="A2598" s="25" t="s">
        <v>9895</v>
      </c>
      <c r="B2598" s="77" t="s">
        <v>15654</v>
      </c>
    </row>
    <row r="2599" spans="1:2" ht="15" x14ac:dyDescent="0.2">
      <c r="A2599" s="25" t="s">
        <v>9894</v>
      </c>
      <c r="B2599" s="77" t="s">
        <v>15655</v>
      </c>
    </row>
    <row r="2600" spans="1:2" ht="15" x14ac:dyDescent="0.2">
      <c r="A2600" s="25" t="s">
        <v>9893</v>
      </c>
      <c r="B2600" s="77" t="s">
        <v>15656</v>
      </c>
    </row>
    <row r="2601" spans="1:2" ht="15" x14ac:dyDescent="0.2">
      <c r="A2601" s="25" t="s">
        <v>9892</v>
      </c>
      <c r="B2601" s="77" t="s">
        <v>15657</v>
      </c>
    </row>
    <row r="2602" spans="1:2" ht="15" x14ac:dyDescent="0.2">
      <c r="A2602" s="25" t="s">
        <v>9891</v>
      </c>
      <c r="B2602" s="77" t="s">
        <v>15658</v>
      </c>
    </row>
    <row r="2603" spans="1:2" ht="15" x14ac:dyDescent="0.2">
      <c r="A2603" s="25" t="s">
        <v>9890</v>
      </c>
      <c r="B2603" s="77" t="s">
        <v>15659</v>
      </c>
    </row>
    <row r="2604" spans="1:2" ht="15" x14ac:dyDescent="0.2">
      <c r="A2604" s="25" t="s">
        <v>9889</v>
      </c>
      <c r="B2604" s="77" t="s">
        <v>15660</v>
      </c>
    </row>
    <row r="2605" spans="1:2" ht="15" x14ac:dyDescent="0.2">
      <c r="A2605" s="25" t="s">
        <v>9888</v>
      </c>
      <c r="B2605" s="77" t="s">
        <v>15661</v>
      </c>
    </row>
    <row r="2606" spans="1:2" ht="15" x14ac:dyDescent="0.2">
      <c r="A2606" s="25" t="s">
        <v>9887</v>
      </c>
      <c r="B2606" s="77" t="s">
        <v>15662</v>
      </c>
    </row>
    <row r="2607" spans="1:2" ht="15" x14ac:dyDescent="0.2">
      <c r="A2607" s="25" t="s">
        <v>9886</v>
      </c>
      <c r="B2607" s="77" t="s">
        <v>15663</v>
      </c>
    </row>
    <row r="2608" spans="1:2" ht="15" x14ac:dyDescent="0.2">
      <c r="A2608" s="25" t="s">
        <v>9885</v>
      </c>
      <c r="B2608" s="77" t="s">
        <v>15664</v>
      </c>
    </row>
    <row r="2609" spans="1:2" ht="15" x14ac:dyDescent="0.2">
      <c r="A2609" s="25" t="s">
        <v>9884</v>
      </c>
      <c r="B2609" s="77" t="s">
        <v>15665</v>
      </c>
    </row>
    <row r="2610" spans="1:2" ht="15" x14ac:dyDescent="0.2">
      <c r="A2610" s="25" t="s">
        <v>9883</v>
      </c>
      <c r="B2610" s="77" t="s">
        <v>15666</v>
      </c>
    </row>
    <row r="2611" spans="1:2" ht="15" x14ac:dyDescent="0.2">
      <c r="A2611" s="25" t="s">
        <v>9882</v>
      </c>
      <c r="B2611" s="77" t="s">
        <v>15667</v>
      </c>
    </row>
    <row r="2612" spans="1:2" ht="15" x14ac:dyDescent="0.2">
      <c r="A2612" s="25" t="s">
        <v>9881</v>
      </c>
      <c r="B2612" s="77" t="s">
        <v>15668</v>
      </c>
    </row>
    <row r="2613" spans="1:2" ht="15" x14ac:dyDescent="0.2">
      <c r="A2613" s="25" t="s">
        <v>9880</v>
      </c>
      <c r="B2613" s="77" t="s">
        <v>15669</v>
      </c>
    </row>
    <row r="2614" spans="1:2" ht="15" x14ac:dyDescent="0.2">
      <c r="A2614" s="25" t="s">
        <v>9879</v>
      </c>
      <c r="B2614" s="77" t="s">
        <v>15670</v>
      </c>
    </row>
    <row r="2615" spans="1:2" ht="15" x14ac:dyDescent="0.2">
      <c r="A2615" s="25" t="s">
        <v>9878</v>
      </c>
      <c r="B2615" s="77" t="s">
        <v>15671</v>
      </c>
    </row>
    <row r="2616" spans="1:2" ht="15" x14ac:dyDescent="0.2">
      <c r="A2616" s="25" t="s">
        <v>9877</v>
      </c>
      <c r="B2616" s="77" t="s">
        <v>15672</v>
      </c>
    </row>
    <row r="2617" spans="1:2" ht="15" x14ac:dyDescent="0.2">
      <c r="A2617" s="25" t="s">
        <v>9876</v>
      </c>
      <c r="B2617" s="77" t="s">
        <v>15673</v>
      </c>
    </row>
    <row r="2618" spans="1:2" ht="15" x14ac:dyDescent="0.2">
      <c r="A2618" s="25" t="s">
        <v>9875</v>
      </c>
      <c r="B2618" s="77" t="s">
        <v>15674</v>
      </c>
    </row>
    <row r="2619" spans="1:2" ht="15" x14ac:dyDescent="0.2">
      <c r="A2619" s="25" t="s">
        <v>9874</v>
      </c>
      <c r="B2619" s="77" t="s">
        <v>15675</v>
      </c>
    </row>
    <row r="2620" spans="1:2" ht="15" x14ac:dyDescent="0.2">
      <c r="A2620" s="25" t="s">
        <v>9873</v>
      </c>
      <c r="B2620" s="77" t="s">
        <v>15676</v>
      </c>
    </row>
    <row r="2621" spans="1:2" ht="15" x14ac:dyDescent="0.2">
      <c r="A2621" s="25" t="s">
        <v>9872</v>
      </c>
      <c r="B2621" s="77" t="s">
        <v>15677</v>
      </c>
    </row>
    <row r="2622" spans="1:2" ht="15" x14ac:dyDescent="0.2">
      <c r="A2622" s="25" t="s">
        <v>9871</v>
      </c>
      <c r="B2622" s="77" t="s">
        <v>15678</v>
      </c>
    </row>
    <row r="2623" spans="1:2" ht="15" x14ac:dyDescent="0.2">
      <c r="A2623" s="25" t="s">
        <v>9870</v>
      </c>
      <c r="B2623" s="77" t="s">
        <v>15679</v>
      </c>
    </row>
    <row r="2624" spans="1:2" ht="15" x14ac:dyDescent="0.2">
      <c r="A2624" s="25" t="s">
        <v>9869</v>
      </c>
      <c r="B2624" s="77" t="s">
        <v>15680</v>
      </c>
    </row>
    <row r="2625" spans="1:2" ht="15" x14ac:dyDescent="0.2">
      <c r="A2625" s="25" t="s">
        <v>9868</v>
      </c>
      <c r="B2625" s="77" t="s">
        <v>15681</v>
      </c>
    </row>
    <row r="2626" spans="1:2" ht="15" x14ac:dyDescent="0.2">
      <c r="A2626" s="25" t="s">
        <v>9867</v>
      </c>
      <c r="B2626" s="77" t="s">
        <v>15682</v>
      </c>
    </row>
    <row r="2627" spans="1:2" ht="15" x14ac:dyDescent="0.2">
      <c r="A2627" s="25" t="s">
        <v>9866</v>
      </c>
      <c r="B2627" s="77" t="s">
        <v>15683</v>
      </c>
    </row>
    <row r="2628" spans="1:2" ht="15" x14ac:dyDescent="0.2">
      <c r="A2628" s="25" t="s">
        <v>9865</v>
      </c>
      <c r="B2628" s="77" t="s">
        <v>15684</v>
      </c>
    </row>
    <row r="2629" spans="1:2" ht="15" x14ac:dyDescent="0.2">
      <c r="A2629" s="25" t="s">
        <v>9864</v>
      </c>
      <c r="B2629" s="77" t="s">
        <v>15685</v>
      </c>
    </row>
    <row r="2630" spans="1:2" ht="15" x14ac:dyDescent="0.2">
      <c r="A2630" s="25" t="s">
        <v>9863</v>
      </c>
      <c r="B2630" s="77" t="s">
        <v>15686</v>
      </c>
    </row>
    <row r="2631" spans="1:2" ht="15" x14ac:dyDescent="0.2">
      <c r="A2631" s="25" t="s">
        <v>9862</v>
      </c>
      <c r="B2631" s="77" t="s">
        <v>15687</v>
      </c>
    </row>
    <row r="2632" spans="1:2" ht="15" x14ac:dyDescent="0.2">
      <c r="A2632" s="25" t="s">
        <v>9861</v>
      </c>
      <c r="B2632" s="77" t="s">
        <v>15688</v>
      </c>
    </row>
    <row r="2633" spans="1:2" ht="15" x14ac:dyDescent="0.2">
      <c r="A2633" s="25" t="s">
        <v>9860</v>
      </c>
      <c r="B2633" s="77" t="s">
        <v>15689</v>
      </c>
    </row>
    <row r="2634" spans="1:2" ht="15" x14ac:dyDescent="0.2">
      <c r="A2634" s="25" t="s">
        <v>9859</v>
      </c>
      <c r="B2634" s="77" t="s">
        <v>15690</v>
      </c>
    </row>
    <row r="2635" spans="1:2" ht="15" x14ac:dyDescent="0.2">
      <c r="A2635" s="25" t="s">
        <v>9858</v>
      </c>
      <c r="B2635" s="77" t="s">
        <v>15691</v>
      </c>
    </row>
    <row r="2636" spans="1:2" ht="15" x14ac:dyDescent="0.2">
      <c r="A2636" s="25" t="s">
        <v>9857</v>
      </c>
      <c r="B2636" s="77" t="s">
        <v>15692</v>
      </c>
    </row>
    <row r="2637" spans="1:2" ht="15" x14ac:dyDescent="0.2">
      <c r="A2637" s="25" t="s">
        <v>9856</v>
      </c>
      <c r="B2637" s="77" t="s">
        <v>15693</v>
      </c>
    </row>
    <row r="2638" spans="1:2" ht="15" x14ac:dyDescent="0.2">
      <c r="A2638" s="25" t="s">
        <v>91</v>
      </c>
      <c r="B2638" s="77" t="s">
        <v>15694</v>
      </c>
    </row>
    <row r="2639" spans="1:2" ht="15" x14ac:dyDescent="0.2">
      <c r="A2639" s="25" t="s">
        <v>9855</v>
      </c>
      <c r="B2639" s="77" t="s">
        <v>15695</v>
      </c>
    </row>
    <row r="2640" spans="1:2" ht="15" x14ac:dyDescent="0.2">
      <c r="A2640" s="25" t="s">
        <v>9854</v>
      </c>
      <c r="B2640" s="77" t="s">
        <v>15696</v>
      </c>
    </row>
    <row r="2641" spans="1:2" ht="15" x14ac:dyDescent="0.2">
      <c r="A2641" s="25" t="s">
        <v>9853</v>
      </c>
      <c r="B2641" s="77" t="s">
        <v>15697</v>
      </c>
    </row>
    <row r="2642" spans="1:2" ht="15" x14ac:dyDescent="0.2">
      <c r="A2642" s="25" t="s">
        <v>9852</v>
      </c>
      <c r="B2642" s="77" t="s">
        <v>15698</v>
      </c>
    </row>
    <row r="2643" spans="1:2" ht="15" x14ac:dyDescent="0.2">
      <c r="A2643" s="25" t="s">
        <v>9851</v>
      </c>
      <c r="B2643" s="77" t="s">
        <v>15699</v>
      </c>
    </row>
    <row r="2644" spans="1:2" ht="15" x14ac:dyDescent="0.2">
      <c r="A2644" s="25" t="s">
        <v>9850</v>
      </c>
      <c r="B2644" s="77" t="s">
        <v>15700</v>
      </c>
    </row>
    <row r="2645" spans="1:2" ht="15" x14ac:dyDescent="0.2">
      <c r="A2645" s="25" t="s">
        <v>9849</v>
      </c>
      <c r="B2645" s="77" t="s">
        <v>15701</v>
      </c>
    </row>
    <row r="2646" spans="1:2" ht="15" x14ac:dyDescent="0.2">
      <c r="A2646" s="25" t="s">
        <v>9848</v>
      </c>
      <c r="B2646" s="77" t="s">
        <v>15702</v>
      </c>
    </row>
    <row r="2647" spans="1:2" ht="15" x14ac:dyDescent="0.2">
      <c r="A2647" s="25" t="s">
        <v>9847</v>
      </c>
      <c r="B2647" s="77" t="s">
        <v>15703</v>
      </c>
    </row>
    <row r="2648" spans="1:2" ht="15" x14ac:dyDescent="0.2">
      <c r="A2648" s="25" t="s">
        <v>9846</v>
      </c>
      <c r="B2648" s="77" t="s">
        <v>15704</v>
      </c>
    </row>
    <row r="2649" spans="1:2" ht="15" x14ac:dyDescent="0.2">
      <c r="A2649" s="25" t="s">
        <v>9845</v>
      </c>
      <c r="B2649" s="77" t="s">
        <v>15705</v>
      </c>
    </row>
    <row r="2650" spans="1:2" ht="15" x14ac:dyDescent="0.2">
      <c r="A2650" s="25" t="s">
        <v>9844</v>
      </c>
      <c r="B2650" s="77" t="s">
        <v>15706</v>
      </c>
    </row>
    <row r="2651" spans="1:2" ht="15" x14ac:dyDescent="0.2">
      <c r="A2651" s="25" t="s">
        <v>9843</v>
      </c>
      <c r="B2651" s="77" t="s">
        <v>15707</v>
      </c>
    </row>
    <row r="2652" spans="1:2" ht="15" x14ac:dyDescent="0.2">
      <c r="A2652" s="25" t="s">
        <v>9842</v>
      </c>
      <c r="B2652" s="77" t="s">
        <v>15708</v>
      </c>
    </row>
    <row r="2653" spans="1:2" ht="30" x14ac:dyDescent="0.2">
      <c r="A2653" s="25" t="s">
        <v>9841</v>
      </c>
      <c r="B2653" s="77" t="s">
        <v>15709</v>
      </c>
    </row>
    <row r="2654" spans="1:2" ht="15" x14ac:dyDescent="0.2">
      <c r="A2654" s="25" t="s">
        <v>9840</v>
      </c>
      <c r="B2654" s="77" t="s">
        <v>15710</v>
      </c>
    </row>
    <row r="2655" spans="1:2" ht="15" x14ac:dyDescent="0.2">
      <c r="A2655" s="25" t="s">
        <v>9839</v>
      </c>
      <c r="B2655" s="77" t="s">
        <v>15711</v>
      </c>
    </row>
    <row r="2656" spans="1:2" ht="30" x14ac:dyDescent="0.2">
      <c r="A2656" s="25" t="s">
        <v>9838</v>
      </c>
      <c r="B2656" s="77" t="s">
        <v>15712</v>
      </c>
    </row>
    <row r="2657" spans="1:2" ht="15" x14ac:dyDescent="0.2">
      <c r="A2657" s="25" t="s">
        <v>9837</v>
      </c>
      <c r="B2657" s="77" t="s">
        <v>15713</v>
      </c>
    </row>
    <row r="2658" spans="1:2" ht="15" x14ac:dyDescent="0.2">
      <c r="A2658" s="25" t="s">
        <v>9836</v>
      </c>
      <c r="B2658" s="77" t="s">
        <v>15714</v>
      </c>
    </row>
    <row r="2659" spans="1:2" ht="15" x14ac:dyDescent="0.2">
      <c r="A2659" s="25" t="s">
        <v>9835</v>
      </c>
      <c r="B2659" s="77" t="s">
        <v>15715</v>
      </c>
    </row>
    <row r="2660" spans="1:2" ht="15" x14ac:dyDescent="0.2">
      <c r="A2660" s="25" t="s">
        <v>9834</v>
      </c>
      <c r="B2660" s="77" t="s">
        <v>15716</v>
      </c>
    </row>
    <row r="2661" spans="1:2" ht="15" x14ac:dyDescent="0.2">
      <c r="A2661" s="25" t="s">
        <v>9833</v>
      </c>
      <c r="B2661" s="77" t="s">
        <v>15717</v>
      </c>
    </row>
    <row r="2662" spans="1:2" ht="15" x14ac:dyDescent="0.2">
      <c r="A2662" s="25" t="s">
        <v>9832</v>
      </c>
      <c r="B2662" s="77" t="s">
        <v>15718</v>
      </c>
    </row>
    <row r="2663" spans="1:2" ht="15" x14ac:dyDescent="0.2">
      <c r="A2663" s="25" t="s">
        <v>9831</v>
      </c>
      <c r="B2663" s="77" t="s">
        <v>15719</v>
      </c>
    </row>
    <row r="2664" spans="1:2" ht="15" x14ac:dyDescent="0.2">
      <c r="A2664" s="25" t="s">
        <v>9830</v>
      </c>
      <c r="B2664" s="77" t="s">
        <v>15720</v>
      </c>
    </row>
    <row r="2665" spans="1:2" ht="15" x14ac:dyDescent="0.2">
      <c r="A2665" s="25" t="s">
        <v>9829</v>
      </c>
      <c r="B2665" s="77" t="s">
        <v>15721</v>
      </c>
    </row>
    <row r="2666" spans="1:2" ht="15" x14ac:dyDescent="0.2">
      <c r="A2666" s="25" t="s">
        <v>9828</v>
      </c>
      <c r="B2666" s="77" t="s">
        <v>15722</v>
      </c>
    </row>
    <row r="2667" spans="1:2" ht="30" x14ac:dyDescent="0.2">
      <c r="A2667" s="25" t="s">
        <v>9827</v>
      </c>
      <c r="B2667" s="77" t="s">
        <v>15723</v>
      </c>
    </row>
    <row r="2668" spans="1:2" ht="30" x14ac:dyDescent="0.2">
      <c r="A2668" s="25" t="s">
        <v>9826</v>
      </c>
      <c r="B2668" s="77" t="s">
        <v>15724</v>
      </c>
    </row>
    <row r="2669" spans="1:2" ht="15" x14ac:dyDescent="0.2">
      <c r="A2669" s="25" t="s">
        <v>9825</v>
      </c>
      <c r="B2669" s="77" t="s">
        <v>15725</v>
      </c>
    </row>
    <row r="2670" spans="1:2" ht="15" x14ac:dyDescent="0.2">
      <c r="A2670" s="25" t="s">
        <v>9824</v>
      </c>
      <c r="B2670" s="77" t="s">
        <v>15726</v>
      </c>
    </row>
    <row r="2671" spans="1:2" ht="30" x14ac:dyDescent="0.2">
      <c r="A2671" s="25" t="s">
        <v>9823</v>
      </c>
      <c r="B2671" s="77" t="s">
        <v>15727</v>
      </c>
    </row>
    <row r="2672" spans="1:2" ht="15" x14ac:dyDescent="0.2">
      <c r="A2672" s="25" t="s">
        <v>9822</v>
      </c>
      <c r="B2672" s="77" t="s">
        <v>15728</v>
      </c>
    </row>
    <row r="2673" spans="1:2" ht="15" x14ac:dyDescent="0.2">
      <c r="A2673" s="25" t="s">
        <v>9821</v>
      </c>
      <c r="B2673" s="77" t="s">
        <v>15729</v>
      </c>
    </row>
    <row r="2674" spans="1:2" ht="15" x14ac:dyDescent="0.2">
      <c r="A2674" s="25" t="s">
        <v>9820</v>
      </c>
      <c r="B2674" s="77" t="s">
        <v>15730</v>
      </c>
    </row>
    <row r="2675" spans="1:2" ht="15" x14ac:dyDescent="0.2">
      <c r="A2675" s="25" t="s">
        <v>9819</v>
      </c>
      <c r="B2675" s="77" t="s">
        <v>15731</v>
      </c>
    </row>
    <row r="2676" spans="1:2" ht="15" x14ac:dyDescent="0.2">
      <c r="A2676" s="25" t="s">
        <v>9818</v>
      </c>
      <c r="B2676" s="77" t="s">
        <v>15732</v>
      </c>
    </row>
    <row r="2677" spans="1:2" ht="15" x14ac:dyDescent="0.2">
      <c r="A2677" s="25" t="s">
        <v>9817</v>
      </c>
      <c r="B2677" s="77" t="s">
        <v>15733</v>
      </c>
    </row>
    <row r="2678" spans="1:2" ht="15" x14ac:dyDescent="0.2">
      <c r="A2678" s="25" t="s">
        <v>9816</v>
      </c>
      <c r="B2678" s="77" t="s">
        <v>15734</v>
      </c>
    </row>
    <row r="2679" spans="1:2" ht="15" x14ac:dyDescent="0.2">
      <c r="A2679" s="25" t="s">
        <v>9815</v>
      </c>
      <c r="B2679" s="77" t="s">
        <v>15735</v>
      </c>
    </row>
    <row r="2680" spans="1:2" ht="15" x14ac:dyDescent="0.2">
      <c r="A2680" s="25" t="s">
        <v>9814</v>
      </c>
      <c r="B2680" s="77" t="s">
        <v>15736</v>
      </c>
    </row>
    <row r="2681" spans="1:2" ht="15" x14ac:dyDescent="0.2">
      <c r="A2681" s="25" t="s">
        <v>9813</v>
      </c>
      <c r="B2681" s="77" t="s">
        <v>15737</v>
      </c>
    </row>
    <row r="2682" spans="1:2" ht="15" x14ac:dyDescent="0.2">
      <c r="A2682" s="25" t="s">
        <v>9812</v>
      </c>
      <c r="B2682" s="77" t="s">
        <v>15738</v>
      </c>
    </row>
    <row r="2683" spans="1:2" ht="15" x14ac:dyDescent="0.2">
      <c r="A2683" s="25" t="s">
        <v>9811</v>
      </c>
      <c r="B2683" s="77" t="s">
        <v>15739</v>
      </c>
    </row>
    <row r="2684" spans="1:2" ht="15" x14ac:dyDescent="0.2">
      <c r="A2684" s="25" t="s">
        <v>9810</v>
      </c>
      <c r="B2684" s="77" t="s">
        <v>15740</v>
      </c>
    </row>
    <row r="2685" spans="1:2" ht="15" x14ac:dyDescent="0.2">
      <c r="A2685" s="25" t="s">
        <v>9809</v>
      </c>
      <c r="B2685" s="77" t="s">
        <v>15741</v>
      </c>
    </row>
    <row r="2686" spans="1:2" ht="15" x14ac:dyDescent="0.2">
      <c r="A2686" s="25" t="s">
        <v>9808</v>
      </c>
      <c r="B2686" s="77" t="s">
        <v>15742</v>
      </c>
    </row>
    <row r="2687" spans="1:2" ht="15" x14ac:dyDescent="0.2">
      <c r="A2687" s="25" t="s">
        <v>9807</v>
      </c>
      <c r="B2687" s="77" t="s">
        <v>15743</v>
      </c>
    </row>
    <row r="2688" spans="1:2" ht="15" x14ac:dyDescent="0.2">
      <c r="A2688" s="25" t="s">
        <v>9806</v>
      </c>
      <c r="B2688" s="77" t="s">
        <v>15744</v>
      </c>
    </row>
    <row r="2689" spans="1:2" ht="15" x14ac:dyDescent="0.2">
      <c r="A2689" s="25" t="s">
        <v>9805</v>
      </c>
      <c r="B2689" s="77" t="s">
        <v>15745</v>
      </c>
    </row>
    <row r="2690" spans="1:2" ht="15" x14ac:dyDescent="0.2">
      <c r="A2690" s="25" t="s">
        <v>9804</v>
      </c>
      <c r="B2690" s="77" t="s">
        <v>15746</v>
      </c>
    </row>
    <row r="2691" spans="1:2" ht="15" x14ac:dyDescent="0.2">
      <c r="A2691" s="25" t="s">
        <v>9803</v>
      </c>
      <c r="B2691" s="77" t="s">
        <v>15747</v>
      </c>
    </row>
    <row r="2692" spans="1:2" ht="15" x14ac:dyDescent="0.2">
      <c r="A2692" s="25" t="s">
        <v>9802</v>
      </c>
      <c r="B2692" s="77" t="s">
        <v>15748</v>
      </c>
    </row>
    <row r="2693" spans="1:2" ht="15" x14ac:dyDescent="0.2">
      <c r="A2693" s="25" t="s">
        <v>9801</v>
      </c>
      <c r="B2693" s="77" t="s">
        <v>15749</v>
      </c>
    </row>
    <row r="2694" spans="1:2" ht="15" x14ac:dyDescent="0.2">
      <c r="A2694" s="25" t="s">
        <v>9800</v>
      </c>
      <c r="B2694" s="77" t="s">
        <v>15750</v>
      </c>
    </row>
    <row r="2695" spans="1:2" ht="15" x14ac:dyDescent="0.2">
      <c r="A2695" s="25" t="s">
        <v>9799</v>
      </c>
      <c r="B2695" s="77" t="s">
        <v>15751</v>
      </c>
    </row>
    <row r="2696" spans="1:2" ht="15" x14ac:dyDescent="0.2">
      <c r="A2696" s="25" t="s">
        <v>9798</v>
      </c>
      <c r="B2696" s="77" t="s">
        <v>15752</v>
      </c>
    </row>
    <row r="2697" spans="1:2" ht="15" x14ac:dyDescent="0.2">
      <c r="A2697" s="25" t="s">
        <v>9797</v>
      </c>
      <c r="B2697" s="77" t="s">
        <v>15753</v>
      </c>
    </row>
    <row r="2698" spans="1:2" ht="15" x14ac:dyDescent="0.2">
      <c r="A2698" s="25" t="s">
        <v>9796</v>
      </c>
      <c r="B2698" s="77" t="s">
        <v>15754</v>
      </c>
    </row>
    <row r="2699" spans="1:2" ht="15" x14ac:dyDescent="0.2">
      <c r="A2699" s="25" t="s">
        <v>9795</v>
      </c>
      <c r="B2699" s="77" t="s">
        <v>15755</v>
      </c>
    </row>
    <row r="2700" spans="1:2" ht="15" x14ac:dyDescent="0.2">
      <c r="A2700" s="25" t="s">
        <v>9794</v>
      </c>
      <c r="B2700" s="77" t="s">
        <v>15756</v>
      </c>
    </row>
    <row r="2701" spans="1:2" ht="15" x14ac:dyDescent="0.2">
      <c r="A2701" s="25" t="s">
        <v>9793</v>
      </c>
      <c r="B2701" s="77" t="s">
        <v>15757</v>
      </c>
    </row>
    <row r="2702" spans="1:2" ht="15" x14ac:dyDescent="0.2">
      <c r="A2702" s="25" t="s">
        <v>9792</v>
      </c>
      <c r="B2702" s="77" t="s">
        <v>15758</v>
      </c>
    </row>
    <row r="2703" spans="1:2" ht="15" x14ac:dyDescent="0.2">
      <c r="A2703" s="25" t="s">
        <v>9791</v>
      </c>
      <c r="B2703" s="77" t="s">
        <v>15759</v>
      </c>
    </row>
    <row r="2704" spans="1:2" ht="15" x14ac:dyDescent="0.2">
      <c r="A2704" s="25" t="s">
        <v>9790</v>
      </c>
      <c r="B2704" s="77" t="s">
        <v>15760</v>
      </c>
    </row>
    <row r="2705" spans="1:2" ht="15" x14ac:dyDescent="0.2">
      <c r="A2705" s="25" t="s">
        <v>9789</v>
      </c>
      <c r="B2705" s="77" t="s">
        <v>15761</v>
      </c>
    </row>
    <row r="2706" spans="1:2" ht="15" x14ac:dyDescent="0.2">
      <c r="A2706" s="25" t="s">
        <v>9788</v>
      </c>
      <c r="B2706" s="77" t="s">
        <v>15762</v>
      </c>
    </row>
    <row r="2707" spans="1:2" ht="15" x14ac:dyDescent="0.2">
      <c r="A2707" s="25" t="s">
        <v>9787</v>
      </c>
      <c r="B2707" s="77" t="s">
        <v>15763</v>
      </c>
    </row>
    <row r="2708" spans="1:2" ht="15" x14ac:dyDescent="0.2">
      <c r="A2708" s="25" t="s">
        <v>9786</v>
      </c>
      <c r="B2708" s="77" t="s">
        <v>15764</v>
      </c>
    </row>
    <row r="2709" spans="1:2" ht="30" x14ac:dyDescent="0.2">
      <c r="A2709" s="25" t="s">
        <v>9785</v>
      </c>
      <c r="B2709" s="77" t="s">
        <v>15765</v>
      </c>
    </row>
    <row r="2710" spans="1:2" ht="15" x14ac:dyDescent="0.2">
      <c r="A2710" s="25" t="s">
        <v>9784</v>
      </c>
      <c r="B2710" s="77" t="s">
        <v>15766</v>
      </c>
    </row>
    <row r="2711" spans="1:2" ht="15" x14ac:dyDescent="0.2">
      <c r="A2711" s="25" t="s">
        <v>9783</v>
      </c>
      <c r="B2711" s="77" t="s">
        <v>15767</v>
      </c>
    </row>
    <row r="2712" spans="1:2" ht="15" x14ac:dyDescent="0.2">
      <c r="A2712" s="25" t="s">
        <v>9782</v>
      </c>
      <c r="B2712" s="77" t="s">
        <v>15768</v>
      </c>
    </row>
    <row r="2713" spans="1:2" ht="15" x14ac:dyDescent="0.2">
      <c r="A2713" s="25" t="s">
        <v>9781</v>
      </c>
      <c r="B2713" s="77" t="s">
        <v>15769</v>
      </c>
    </row>
    <row r="2714" spans="1:2" ht="15" x14ac:dyDescent="0.2">
      <c r="A2714" s="25" t="s">
        <v>9780</v>
      </c>
      <c r="B2714" s="77" t="s">
        <v>15770</v>
      </c>
    </row>
    <row r="2715" spans="1:2" ht="15" x14ac:dyDescent="0.2">
      <c r="A2715" s="25" t="s">
        <v>9779</v>
      </c>
      <c r="B2715" s="77" t="s">
        <v>15771</v>
      </c>
    </row>
    <row r="2716" spans="1:2" ht="15" x14ac:dyDescent="0.2">
      <c r="A2716" s="25" t="s">
        <v>9778</v>
      </c>
      <c r="B2716" s="77" t="s">
        <v>15772</v>
      </c>
    </row>
    <row r="2717" spans="1:2" ht="15" x14ac:dyDescent="0.2">
      <c r="A2717" s="25" t="s">
        <v>9777</v>
      </c>
      <c r="B2717" s="77" t="s">
        <v>15773</v>
      </c>
    </row>
    <row r="2718" spans="1:2" ht="15" x14ac:dyDescent="0.2">
      <c r="A2718" s="25" t="s">
        <v>9776</v>
      </c>
      <c r="B2718" s="77" t="s">
        <v>15774</v>
      </c>
    </row>
    <row r="2719" spans="1:2" ht="15" x14ac:dyDescent="0.2">
      <c r="A2719" s="25" t="s">
        <v>9775</v>
      </c>
      <c r="B2719" s="77" t="s">
        <v>15775</v>
      </c>
    </row>
    <row r="2720" spans="1:2" ht="15" x14ac:dyDescent="0.2">
      <c r="A2720" s="25" t="s">
        <v>9774</v>
      </c>
      <c r="B2720" s="77" t="s">
        <v>15776</v>
      </c>
    </row>
    <row r="2721" spans="1:2" ht="15" x14ac:dyDescent="0.2">
      <c r="A2721" s="25" t="s">
        <v>9773</v>
      </c>
      <c r="B2721" s="77" t="s">
        <v>15777</v>
      </c>
    </row>
    <row r="2722" spans="1:2" ht="15" x14ac:dyDescent="0.2">
      <c r="A2722" s="25" t="s">
        <v>9772</v>
      </c>
      <c r="B2722" s="77" t="s">
        <v>15778</v>
      </c>
    </row>
    <row r="2723" spans="1:2" ht="15" x14ac:dyDescent="0.2">
      <c r="A2723" s="25" t="s">
        <v>9771</v>
      </c>
      <c r="B2723" s="77" t="s">
        <v>15779</v>
      </c>
    </row>
    <row r="2724" spans="1:2" ht="15" x14ac:dyDescent="0.2">
      <c r="A2724" s="25" t="s">
        <v>9770</v>
      </c>
      <c r="B2724" s="77" t="s">
        <v>15780</v>
      </c>
    </row>
    <row r="2725" spans="1:2" ht="15" x14ac:dyDescent="0.2">
      <c r="A2725" s="25" t="s">
        <v>9769</v>
      </c>
      <c r="B2725" s="77" t="s">
        <v>15781</v>
      </c>
    </row>
    <row r="2726" spans="1:2" ht="15" x14ac:dyDescent="0.2">
      <c r="A2726" s="25" t="s">
        <v>9768</v>
      </c>
      <c r="B2726" s="77" t="s">
        <v>15782</v>
      </c>
    </row>
    <row r="2727" spans="1:2" ht="15" x14ac:dyDescent="0.2">
      <c r="A2727" s="25" t="s">
        <v>9767</v>
      </c>
      <c r="B2727" s="77" t="s">
        <v>15783</v>
      </c>
    </row>
    <row r="2728" spans="1:2" ht="15" x14ac:dyDescent="0.2">
      <c r="A2728" s="25" t="s">
        <v>9766</v>
      </c>
      <c r="B2728" s="77" t="s">
        <v>15784</v>
      </c>
    </row>
    <row r="2729" spans="1:2" ht="15" x14ac:dyDescent="0.2">
      <c r="A2729" s="25" t="s">
        <v>9765</v>
      </c>
      <c r="B2729" s="77" t="s">
        <v>15785</v>
      </c>
    </row>
    <row r="2730" spans="1:2" ht="15" x14ac:dyDescent="0.2">
      <c r="A2730" s="25" t="s">
        <v>9764</v>
      </c>
      <c r="B2730" s="77" t="s">
        <v>15786</v>
      </c>
    </row>
    <row r="2731" spans="1:2" ht="15" x14ac:dyDescent="0.2">
      <c r="A2731" s="25" t="s">
        <v>9763</v>
      </c>
      <c r="B2731" s="77" t="s">
        <v>15787</v>
      </c>
    </row>
    <row r="2732" spans="1:2" ht="15" x14ac:dyDescent="0.2">
      <c r="A2732" s="25" t="s">
        <v>9762</v>
      </c>
      <c r="B2732" s="77" t="s">
        <v>15788</v>
      </c>
    </row>
    <row r="2733" spans="1:2" ht="15" x14ac:dyDescent="0.2">
      <c r="A2733" s="25" t="s">
        <v>9761</v>
      </c>
      <c r="B2733" s="77" t="s">
        <v>15789</v>
      </c>
    </row>
    <row r="2734" spans="1:2" ht="15" x14ac:dyDescent="0.2">
      <c r="A2734" s="25" t="s">
        <v>9760</v>
      </c>
      <c r="B2734" s="77" t="s">
        <v>15790</v>
      </c>
    </row>
    <row r="2735" spans="1:2" ht="15" x14ac:dyDescent="0.2">
      <c r="A2735" s="25" t="s">
        <v>9759</v>
      </c>
      <c r="B2735" s="77" t="s">
        <v>15791</v>
      </c>
    </row>
    <row r="2736" spans="1:2" ht="15" x14ac:dyDescent="0.2">
      <c r="A2736" s="25" t="s">
        <v>9758</v>
      </c>
      <c r="B2736" s="77" t="s">
        <v>15792</v>
      </c>
    </row>
    <row r="2737" spans="1:2" ht="15" x14ac:dyDescent="0.2">
      <c r="A2737" s="25" t="s">
        <v>9757</v>
      </c>
      <c r="B2737" s="77" t="s">
        <v>15793</v>
      </c>
    </row>
    <row r="2738" spans="1:2" ht="15" x14ac:dyDescent="0.2">
      <c r="A2738" s="25" t="s">
        <v>9756</v>
      </c>
      <c r="B2738" s="77" t="s">
        <v>15794</v>
      </c>
    </row>
    <row r="2739" spans="1:2" ht="15" x14ac:dyDescent="0.2">
      <c r="A2739" s="25" t="s">
        <v>9755</v>
      </c>
      <c r="B2739" s="77" t="s">
        <v>15795</v>
      </c>
    </row>
    <row r="2740" spans="1:2" ht="30" x14ac:dyDescent="0.2">
      <c r="A2740" s="25" t="s">
        <v>9754</v>
      </c>
      <c r="B2740" s="77" t="s">
        <v>15796</v>
      </c>
    </row>
    <row r="2741" spans="1:2" ht="15" x14ac:dyDescent="0.2">
      <c r="A2741" s="25" t="s">
        <v>9753</v>
      </c>
      <c r="B2741" s="77" t="s">
        <v>15797</v>
      </c>
    </row>
    <row r="2742" spans="1:2" ht="15" x14ac:dyDescent="0.2">
      <c r="A2742" s="25" t="s">
        <v>9752</v>
      </c>
      <c r="B2742" s="77" t="s">
        <v>15798</v>
      </c>
    </row>
    <row r="2743" spans="1:2" ht="15" x14ac:dyDescent="0.2">
      <c r="A2743" s="25" t="s">
        <v>9751</v>
      </c>
      <c r="B2743" s="77" t="s">
        <v>15799</v>
      </c>
    </row>
    <row r="2744" spans="1:2" ht="15" x14ac:dyDescent="0.2">
      <c r="A2744" s="25" t="s">
        <v>9750</v>
      </c>
      <c r="B2744" s="77" t="s">
        <v>15800</v>
      </c>
    </row>
    <row r="2745" spans="1:2" ht="15" x14ac:dyDescent="0.2">
      <c r="A2745" s="25" t="s">
        <v>9749</v>
      </c>
      <c r="B2745" s="77" t="s">
        <v>15801</v>
      </c>
    </row>
    <row r="2746" spans="1:2" ht="15" x14ac:dyDescent="0.2">
      <c r="A2746" s="25" t="s">
        <v>9748</v>
      </c>
      <c r="B2746" s="77" t="s">
        <v>15802</v>
      </c>
    </row>
    <row r="2747" spans="1:2" ht="15" x14ac:dyDescent="0.2">
      <c r="A2747" s="25" t="s">
        <v>9747</v>
      </c>
      <c r="B2747" s="77" t="s">
        <v>15803</v>
      </c>
    </row>
    <row r="2748" spans="1:2" ht="15" x14ac:dyDescent="0.2">
      <c r="A2748" s="25" t="s">
        <v>9746</v>
      </c>
      <c r="B2748" s="77" t="s">
        <v>15804</v>
      </c>
    </row>
    <row r="2749" spans="1:2" ht="15" x14ac:dyDescent="0.2">
      <c r="A2749" s="25" t="s">
        <v>9745</v>
      </c>
      <c r="B2749" s="77" t="s">
        <v>15805</v>
      </c>
    </row>
    <row r="2750" spans="1:2" ht="15" x14ac:dyDescent="0.2">
      <c r="A2750" s="25" t="s">
        <v>9744</v>
      </c>
      <c r="B2750" s="77" t="s">
        <v>15806</v>
      </c>
    </row>
    <row r="2751" spans="1:2" ht="15" x14ac:dyDescent="0.2">
      <c r="A2751" s="25" t="s">
        <v>9743</v>
      </c>
      <c r="B2751" s="77" t="s">
        <v>15807</v>
      </c>
    </row>
    <row r="2752" spans="1:2" ht="15" x14ac:dyDescent="0.2">
      <c r="A2752" s="25" t="s">
        <v>9742</v>
      </c>
      <c r="B2752" s="77" t="s">
        <v>15808</v>
      </c>
    </row>
    <row r="2753" spans="1:2" ht="15" x14ac:dyDescent="0.2">
      <c r="A2753" s="25" t="s">
        <v>9741</v>
      </c>
      <c r="B2753" s="77" t="s">
        <v>15809</v>
      </c>
    </row>
    <row r="2754" spans="1:2" ht="15" x14ac:dyDescent="0.2">
      <c r="A2754" s="25" t="s">
        <v>9740</v>
      </c>
      <c r="B2754" s="77" t="s">
        <v>15810</v>
      </c>
    </row>
    <row r="2755" spans="1:2" ht="15" x14ac:dyDescent="0.2">
      <c r="A2755" s="25" t="s">
        <v>9739</v>
      </c>
      <c r="B2755" s="77" t="s">
        <v>15811</v>
      </c>
    </row>
    <row r="2756" spans="1:2" ht="15" x14ac:dyDescent="0.2">
      <c r="A2756" s="25" t="s">
        <v>9738</v>
      </c>
      <c r="B2756" s="77" t="s">
        <v>15812</v>
      </c>
    </row>
    <row r="2757" spans="1:2" ht="15" x14ac:dyDescent="0.2">
      <c r="A2757" s="25" t="s">
        <v>9737</v>
      </c>
      <c r="B2757" s="77" t="s">
        <v>15813</v>
      </c>
    </row>
    <row r="2758" spans="1:2" ht="15" x14ac:dyDescent="0.2">
      <c r="A2758" s="25" t="s">
        <v>9736</v>
      </c>
      <c r="B2758" s="77" t="s">
        <v>15814</v>
      </c>
    </row>
    <row r="2759" spans="1:2" ht="15" x14ac:dyDescent="0.2">
      <c r="A2759" s="25" t="s">
        <v>9735</v>
      </c>
      <c r="B2759" s="77" t="s">
        <v>15815</v>
      </c>
    </row>
    <row r="2760" spans="1:2" ht="15" x14ac:dyDescent="0.2">
      <c r="A2760" s="25" t="s">
        <v>9734</v>
      </c>
      <c r="B2760" s="77" t="s">
        <v>15816</v>
      </c>
    </row>
    <row r="2761" spans="1:2" ht="15" x14ac:dyDescent="0.2">
      <c r="A2761" s="25" t="s">
        <v>9733</v>
      </c>
      <c r="B2761" s="77" t="s">
        <v>15817</v>
      </c>
    </row>
    <row r="2762" spans="1:2" ht="15" x14ac:dyDescent="0.2">
      <c r="A2762" s="25" t="s">
        <v>9732</v>
      </c>
      <c r="B2762" s="77" t="s">
        <v>15818</v>
      </c>
    </row>
    <row r="2763" spans="1:2" ht="15" x14ac:dyDescent="0.2">
      <c r="A2763" s="25" t="s">
        <v>9731</v>
      </c>
      <c r="B2763" s="77" t="s">
        <v>15819</v>
      </c>
    </row>
    <row r="2764" spans="1:2" ht="15" x14ac:dyDescent="0.2">
      <c r="A2764" s="25" t="s">
        <v>9730</v>
      </c>
      <c r="B2764" s="77" t="s">
        <v>15820</v>
      </c>
    </row>
    <row r="2765" spans="1:2" ht="15" x14ac:dyDescent="0.2">
      <c r="A2765" s="25" t="s">
        <v>12903</v>
      </c>
      <c r="B2765" s="79" t="s">
        <v>15821</v>
      </c>
    </row>
    <row r="2766" spans="1:2" ht="15" x14ac:dyDescent="0.2">
      <c r="A2766" s="25" t="s">
        <v>9729</v>
      </c>
      <c r="B2766" s="77" t="s">
        <v>15822</v>
      </c>
    </row>
    <row r="2767" spans="1:2" ht="15" x14ac:dyDescent="0.2">
      <c r="A2767" s="25" t="s">
        <v>9728</v>
      </c>
      <c r="B2767" s="77" t="s">
        <v>15823</v>
      </c>
    </row>
    <row r="2768" spans="1:2" ht="15" x14ac:dyDescent="0.2">
      <c r="A2768" s="25" t="s">
        <v>9727</v>
      </c>
      <c r="B2768" s="77" t="s">
        <v>15824</v>
      </c>
    </row>
    <row r="2769" spans="1:2" ht="15" x14ac:dyDescent="0.2">
      <c r="A2769" s="25" t="s">
        <v>9726</v>
      </c>
      <c r="B2769" s="77" t="s">
        <v>15825</v>
      </c>
    </row>
    <row r="2770" spans="1:2" ht="15" x14ac:dyDescent="0.2">
      <c r="A2770" s="25" t="s">
        <v>9725</v>
      </c>
      <c r="B2770" s="77" t="s">
        <v>15826</v>
      </c>
    </row>
    <row r="2771" spans="1:2" ht="15" x14ac:dyDescent="0.2">
      <c r="A2771" s="25" t="s">
        <v>12904</v>
      </c>
      <c r="B2771" s="77" t="s">
        <v>15827</v>
      </c>
    </row>
    <row r="2772" spans="1:2" ht="15" x14ac:dyDescent="0.2">
      <c r="A2772" s="25" t="s">
        <v>9724</v>
      </c>
      <c r="B2772" s="77" t="s">
        <v>15828</v>
      </c>
    </row>
    <row r="2773" spans="1:2" ht="15" x14ac:dyDescent="0.2">
      <c r="A2773" s="25" t="s">
        <v>9723</v>
      </c>
      <c r="B2773" s="77" t="s">
        <v>15829</v>
      </c>
    </row>
    <row r="2774" spans="1:2" ht="15" x14ac:dyDescent="0.2">
      <c r="A2774" s="25" t="s">
        <v>9722</v>
      </c>
      <c r="B2774" s="77" t="s">
        <v>15830</v>
      </c>
    </row>
    <row r="2775" spans="1:2" ht="15" x14ac:dyDescent="0.2">
      <c r="A2775" s="25" t="s">
        <v>9721</v>
      </c>
      <c r="B2775" s="77" t="s">
        <v>15831</v>
      </c>
    </row>
    <row r="2776" spans="1:2" ht="15" x14ac:dyDescent="0.2">
      <c r="A2776" s="25" t="s">
        <v>9720</v>
      </c>
      <c r="B2776" s="77" t="s">
        <v>15832</v>
      </c>
    </row>
    <row r="2777" spans="1:2" ht="15" x14ac:dyDescent="0.2">
      <c r="A2777" s="25" t="s">
        <v>9719</v>
      </c>
      <c r="B2777" s="77" t="s">
        <v>15833</v>
      </c>
    </row>
    <row r="2778" spans="1:2" ht="15" x14ac:dyDescent="0.2">
      <c r="A2778" s="25" t="s">
        <v>9718</v>
      </c>
      <c r="B2778" s="77" t="s">
        <v>15834</v>
      </c>
    </row>
    <row r="2779" spans="1:2" ht="15" x14ac:dyDescent="0.2">
      <c r="A2779" s="25" t="s">
        <v>9717</v>
      </c>
      <c r="B2779" s="77" t="s">
        <v>15835</v>
      </c>
    </row>
    <row r="2780" spans="1:2" ht="15" x14ac:dyDescent="0.2">
      <c r="A2780" s="25" t="s">
        <v>9716</v>
      </c>
      <c r="B2780" s="77" t="s">
        <v>15836</v>
      </c>
    </row>
    <row r="2781" spans="1:2" ht="15" x14ac:dyDescent="0.2">
      <c r="A2781" s="25" t="s">
        <v>9715</v>
      </c>
      <c r="B2781" s="77" t="s">
        <v>15837</v>
      </c>
    </row>
    <row r="2782" spans="1:2" ht="15" x14ac:dyDescent="0.2">
      <c r="A2782" s="25" t="s">
        <v>9714</v>
      </c>
      <c r="B2782" s="77" t="s">
        <v>15838</v>
      </c>
    </row>
    <row r="2783" spans="1:2" ht="15" x14ac:dyDescent="0.2">
      <c r="A2783" s="25" t="s">
        <v>9713</v>
      </c>
      <c r="B2783" s="77" t="s">
        <v>15839</v>
      </c>
    </row>
    <row r="2784" spans="1:2" ht="15" x14ac:dyDescent="0.2">
      <c r="A2784" s="25" t="s">
        <v>9712</v>
      </c>
      <c r="B2784" s="77" t="s">
        <v>15840</v>
      </c>
    </row>
    <row r="2785" spans="1:2" ht="15" x14ac:dyDescent="0.2">
      <c r="A2785" s="25" t="s">
        <v>9711</v>
      </c>
      <c r="B2785" s="77" t="s">
        <v>15841</v>
      </c>
    </row>
    <row r="2786" spans="1:2" ht="15" x14ac:dyDescent="0.2">
      <c r="A2786" s="25" t="s">
        <v>9710</v>
      </c>
      <c r="B2786" s="77" t="s">
        <v>15842</v>
      </c>
    </row>
    <row r="2787" spans="1:2" ht="15" x14ac:dyDescent="0.2">
      <c r="A2787" s="25" t="s">
        <v>9709</v>
      </c>
      <c r="B2787" s="77" t="s">
        <v>15843</v>
      </c>
    </row>
    <row r="2788" spans="1:2" ht="15" x14ac:dyDescent="0.2">
      <c r="A2788" s="25" t="s">
        <v>9708</v>
      </c>
      <c r="B2788" s="77" t="s">
        <v>15844</v>
      </c>
    </row>
    <row r="2789" spans="1:2" ht="15" x14ac:dyDescent="0.2">
      <c r="A2789" s="25" t="s">
        <v>9707</v>
      </c>
      <c r="B2789" s="77" t="s">
        <v>15845</v>
      </c>
    </row>
    <row r="2790" spans="1:2" ht="15" x14ac:dyDescent="0.2">
      <c r="A2790" s="25" t="s">
        <v>9706</v>
      </c>
      <c r="B2790" s="77" t="s">
        <v>15846</v>
      </c>
    </row>
    <row r="2791" spans="1:2" ht="30" x14ac:dyDescent="0.2">
      <c r="A2791" s="25" t="s">
        <v>9705</v>
      </c>
      <c r="B2791" s="77" t="s">
        <v>15847</v>
      </c>
    </row>
    <row r="2792" spans="1:2" ht="15" x14ac:dyDescent="0.2">
      <c r="A2792" s="25" t="s">
        <v>9704</v>
      </c>
      <c r="B2792" s="77" t="s">
        <v>15848</v>
      </c>
    </row>
    <row r="2793" spans="1:2" ht="15" x14ac:dyDescent="0.2">
      <c r="A2793" s="25" t="s">
        <v>9703</v>
      </c>
      <c r="B2793" s="77" t="s">
        <v>15849</v>
      </c>
    </row>
    <row r="2794" spans="1:2" ht="30" x14ac:dyDescent="0.2">
      <c r="A2794" s="25" t="s">
        <v>9702</v>
      </c>
      <c r="B2794" s="77" t="s">
        <v>15850</v>
      </c>
    </row>
    <row r="2795" spans="1:2" ht="15" x14ac:dyDescent="0.2">
      <c r="A2795" s="25" t="s">
        <v>9701</v>
      </c>
      <c r="B2795" s="77" t="s">
        <v>15851</v>
      </c>
    </row>
    <row r="2796" spans="1:2" ht="15" x14ac:dyDescent="0.2">
      <c r="A2796" s="25" t="s">
        <v>9700</v>
      </c>
      <c r="B2796" s="77" t="s">
        <v>15852</v>
      </c>
    </row>
    <row r="2797" spans="1:2" ht="15" x14ac:dyDescent="0.2">
      <c r="A2797" s="25" t="s">
        <v>9699</v>
      </c>
      <c r="B2797" s="77" t="s">
        <v>15853</v>
      </c>
    </row>
    <row r="2798" spans="1:2" ht="15" x14ac:dyDescent="0.2">
      <c r="A2798" s="25" t="s">
        <v>9698</v>
      </c>
      <c r="B2798" s="77" t="s">
        <v>15854</v>
      </c>
    </row>
    <row r="2799" spans="1:2" ht="15" x14ac:dyDescent="0.2">
      <c r="A2799" s="25" t="s">
        <v>9697</v>
      </c>
      <c r="B2799" s="77" t="s">
        <v>15855</v>
      </c>
    </row>
    <row r="2800" spans="1:2" ht="15" x14ac:dyDescent="0.2">
      <c r="A2800" s="25" t="s">
        <v>9696</v>
      </c>
      <c r="B2800" s="77" t="s">
        <v>15856</v>
      </c>
    </row>
    <row r="2801" spans="1:2" ht="15" x14ac:dyDescent="0.2">
      <c r="A2801" s="25" t="s">
        <v>9695</v>
      </c>
      <c r="B2801" s="77" t="s">
        <v>15857</v>
      </c>
    </row>
    <row r="2802" spans="1:2" ht="15" x14ac:dyDescent="0.2">
      <c r="A2802" s="25" t="s">
        <v>9694</v>
      </c>
      <c r="B2802" s="77" t="s">
        <v>15858</v>
      </c>
    </row>
    <row r="2803" spans="1:2" ht="15" x14ac:dyDescent="0.2">
      <c r="A2803" s="25" t="s">
        <v>9693</v>
      </c>
      <c r="B2803" s="77" t="s">
        <v>15859</v>
      </c>
    </row>
    <row r="2804" spans="1:2" ht="15" x14ac:dyDescent="0.2">
      <c r="A2804" s="25" t="s">
        <v>9692</v>
      </c>
      <c r="B2804" s="77" t="s">
        <v>15860</v>
      </c>
    </row>
    <row r="2805" spans="1:2" ht="15" x14ac:dyDescent="0.2">
      <c r="A2805" s="25" t="s">
        <v>9691</v>
      </c>
      <c r="B2805" s="77" t="s">
        <v>15861</v>
      </c>
    </row>
    <row r="2806" spans="1:2" ht="15" x14ac:dyDescent="0.2">
      <c r="A2806" s="25" t="s">
        <v>9690</v>
      </c>
      <c r="B2806" s="77" t="s">
        <v>15862</v>
      </c>
    </row>
    <row r="2807" spans="1:2" ht="15" x14ac:dyDescent="0.2">
      <c r="A2807" s="25" t="s">
        <v>9689</v>
      </c>
      <c r="B2807" s="77" t="s">
        <v>15863</v>
      </c>
    </row>
    <row r="2808" spans="1:2" ht="30" x14ac:dyDescent="0.2">
      <c r="A2808" s="25" t="s">
        <v>9688</v>
      </c>
      <c r="B2808" s="77" t="s">
        <v>15864</v>
      </c>
    </row>
    <row r="2809" spans="1:2" ht="15" x14ac:dyDescent="0.2">
      <c r="A2809" s="25" t="s">
        <v>9687</v>
      </c>
      <c r="B2809" s="77" t="s">
        <v>15865</v>
      </c>
    </row>
    <row r="2810" spans="1:2" ht="15" x14ac:dyDescent="0.2">
      <c r="A2810" s="25" t="s">
        <v>9686</v>
      </c>
      <c r="B2810" s="77" t="s">
        <v>15866</v>
      </c>
    </row>
    <row r="2811" spans="1:2" ht="30" x14ac:dyDescent="0.2">
      <c r="A2811" s="25" t="s">
        <v>9685</v>
      </c>
      <c r="B2811" s="77" t="s">
        <v>15867</v>
      </c>
    </row>
    <row r="2812" spans="1:2" ht="15" x14ac:dyDescent="0.2">
      <c r="A2812" s="25" t="s">
        <v>9684</v>
      </c>
      <c r="B2812" s="77" t="s">
        <v>15868</v>
      </c>
    </row>
    <row r="2813" spans="1:2" ht="30" x14ac:dyDescent="0.2">
      <c r="A2813" s="25" t="s">
        <v>9683</v>
      </c>
      <c r="B2813" s="77" t="s">
        <v>15869</v>
      </c>
    </row>
    <row r="2814" spans="1:2" ht="15" x14ac:dyDescent="0.2">
      <c r="A2814" s="25" t="s">
        <v>9682</v>
      </c>
      <c r="B2814" s="77" t="s">
        <v>15870</v>
      </c>
    </row>
    <row r="2815" spans="1:2" ht="15" x14ac:dyDescent="0.2">
      <c r="A2815" s="25" t="s">
        <v>9681</v>
      </c>
      <c r="B2815" s="77" t="s">
        <v>15871</v>
      </c>
    </row>
    <row r="2816" spans="1:2" ht="15" x14ac:dyDescent="0.2">
      <c r="A2816" s="25" t="s">
        <v>9680</v>
      </c>
      <c r="B2816" s="77" t="s">
        <v>15872</v>
      </c>
    </row>
    <row r="2817" spans="1:2" ht="15" x14ac:dyDescent="0.2">
      <c r="A2817" s="25" t="s">
        <v>9679</v>
      </c>
      <c r="B2817" s="77" t="s">
        <v>15873</v>
      </c>
    </row>
    <row r="2818" spans="1:2" ht="15" x14ac:dyDescent="0.2">
      <c r="A2818" s="25" t="s">
        <v>9678</v>
      </c>
      <c r="B2818" s="77" t="s">
        <v>15874</v>
      </c>
    </row>
    <row r="2819" spans="1:2" ht="15" x14ac:dyDescent="0.2">
      <c r="A2819" s="25" t="s">
        <v>9677</v>
      </c>
      <c r="B2819" s="77" t="s">
        <v>15875</v>
      </c>
    </row>
    <row r="2820" spans="1:2" ht="15" x14ac:dyDescent="0.2">
      <c r="A2820" s="25" t="s">
        <v>9676</v>
      </c>
      <c r="B2820" s="77" t="s">
        <v>15876</v>
      </c>
    </row>
    <row r="2821" spans="1:2" ht="15" x14ac:dyDescent="0.2">
      <c r="A2821" s="25" t="s">
        <v>9675</v>
      </c>
      <c r="B2821" s="77" t="s">
        <v>15877</v>
      </c>
    </row>
    <row r="2822" spans="1:2" ht="15" x14ac:dyDescent="0.2">
      <c r="A2822" s="25" t="s">
        <v>9674</v>
      </c>
      <c r="B2822" s="77" t="s">
        <v>15878</v>
      </c>
    </row>
    <row r="2823" spans="1:2" ht="15" x14ac:dyDescent="0.2">
      <c r="A2823" s="25" t="s">
        <v>9673</v>
      </c>
      <c r="B2823" s="77" t="s">
        <v>15879</v>
      </c>
    </row>
    <row r="2824" spans="1:2" ht="15" x14ac:dyDescent="0.2">
      <c r="A2824" s="25" t="s">
        <v>9672</v>
      </c>
      <c r="B2824" s="77" t="s">
        <v>15880</v>
      </c>
    </row>
    <row r="2825" spans="1:2" ht="15" x14ac:dyDescent="0.2">
      <c r="A2825" s="25" t="s">
        <v>9671</v>
      </c>
      <c r="B2825" s="77" t="s">
        <v>15881</v>
      </c>
    </row>
    <row r="2826" spans="1:2" ht="15" x14ac:dyDescent="0.2">
      <c r="A2826" s="25" t="s">
        <v>9670</v>
      </c>
      <c r="B2826" s="77" t="s">
        <v>15882</v>
      </c>
    </row>
    <row r="2827" spans="1:2" ht="15" x14ac:dyDescent="0.2">
      <c r="A2827" s="25" t="s">
        <v>9669</v>
      </c>
      <c r="B2827" s="77" t="s">
        <v>15883</v>
      </c>
    </row>
    <row r="2828" spans="1:2" ht="15" x14ac:dyDescent="0.2">
      <c r="A2828" s="25" t="s">
        <v>9668</v>
      </c>
      <c r="B2828" s="77" t="s">
        <v>15884</v>
      </c>
    </row>
    <row r="2829" spans="1:2" ht="15" x14ac:dyDescent="0.2">
      <c r="A2829" s="25" t="s">
        <v>9667</v>
      </c>
      <c r="B2829" s="77" t="s">
        <v>15885</v>
      </c>
    </row>
    <row r="2830" spans="1:2" ht="30" x14ac:dyDescent="0.2">
      <c r="A2830" s="25" t="s">
        <v>9666</v>
      </c>
      <c r="B2830" s="77" t="s">
        <v>15886</v>
      </c>
    </row>
    <row r="2831" spans="1:2" ht="30" x14ac:dyDescent="0.2">
      <c r="A2831" s="25" t="s">
        <v>9665</v>
      </c>
      <c r="B2831" s="77" t="s">
        <v>15887</v>
      </c>
    </row>
    <row r="2832" spans="1:2" ht="15" x14ac:dyDescent="0.2">
      <c r="A2832" s="25" t="s">
        <v>9664</v>
      </c>
      <c r="B2832" s="77" t="s">
        <v>15888</v>
      </c>
    </row>
    <row r="2833" spans="1:2" ht="15" x14ac:dyDescent="0.2">
      <c r="A2833" s="25" t="s">
        <v>9663</v>
      </c>
      <c r="B2833" s="77" t="s">
        <v>15889</v>
      </c>
    </row>
    <row r="2834" spans="1:2" ht="15" x14ac:dyDescent="0.2">
      <c r="A2834" s="25" t="s">
        <v>9662</v>
      </c>
      <c r="B2834" s="77" t="s">
        <v>15890</v>
      </c>
    </row>
    <row r="2835" spans="1:2" ht="15" x14ac:dyDescent="0.2">
      <c r="A2835" s="25" t="s">
        <v>9661</v>
      </c>
      <c r="B2835" s="77" t="s">
        <v>15891</v>
      </c>
    </row>
    <row r="2836" spans="1:2" ht="15" x14ac:dyDescent="0.2">
      <c r="A2836" s="25" t="s">
        <v>9660</v>
      </c>
      <c r="B2836" s="77" t="s">
        <v>15892</v>
      </c>
    </row>
    <row r="2837" spans="1:2" ht="15" x14ac:dyDescent="0.2">
      <c r="A2837" s="25" t="s">
        <v>9659</v>
      </c>
      <c r="B2837" s="77" t="s">
        <v>15893</v>
      </c>
    </row>
    <row r="2838" spans="1:2" ht="15" x14ac:dyDescent="0.2">
      <c r="A2838" s="25" t="s">
        <v>9658</v>
      </c>
      <c r="B2838" s="77" t="s">
        <v>15894</v>
      </c>
    </row>
    <row r="2839" spans="1:2" ht="15" x14ac:dyDescent="0.2">
      <c r="A2839" s="25" t="s">
        <v>9657</v>
      </c>
      <c r="B2839" s="77" t="s">
        <v>15895</v>
      </c>
    </row>
    <row r="2840" spans="1:2" ht="15" x14ac:dyDescent="0.2">
      <c r="A2840" s="25" t="s">
        <v>9656</v>
      </c>
      <c r="B2840" s="77" t="s">
        <v>15896</v>
      </c>
    </row>
    <row r="2841" spans="1:2" ht="15" x14ac:dyDescent="0.2">
      <c r="A2841" s="25" t="s">
        <v>9655</v>
      </c>
      <c r="B2841" s="77" t="s">
        <v>15897</v>
      </c>
    </row>
    <row r="2842" spans="1:2" ht="15" x14ac:dyDescent="0.2">
      <c r="A2842" s="25" t="s">
        <v>9654</v>
      </c>
      <c r="B2842" s="77" t="s">
        <v>15898</v>
      </c>
    </row>
    <row r="2843" spans="1:2" ht="15" x14ac:dyDescent="0.2">
      <c r="A2843" s="25" t="s">
        <v>9653</v>
      </c>
      <c r="B2843" s="77" t="s">
        <v>15899</v>
      </c>
    </row>
    <row r="2844" spans="1:2" ht="15" x14ac:dyDescent="0.2">
      <c r="A2844" s="25" t="s">
        <v>9652</v>
      </c>
      <c r="B2844" s="77" t="s">
        <v>15900</v>
      </c>
    </row>
    <row r="2845" spans="1:2" ht="15" x14ac:dyDescent="0.2">
      <c r="A2845" s="25" t="s">
        <v>9651</v>
      </c>
      <c r="B2845" s="77" t="s">
        <v>15901</v>
      </c>
    </row>
    <row r="2846" spans="1:2" ht="15" x14ac:dyDescent="0.2">
      <c r="A2846" s="25" t="s">
        <v>9650</v>
      </c>
      <c r="B2846" s="77" t="s">
        <v>15902</v>
      </c>
    </row>
    <row r="2847" spans="1:2" ht="30" x14ac:dyDescent="0.2">
      <c r="A2847" s="25" t="s">
        <v>9649</v>
      </c>
      <c r="B2847" s="77" t="s">
        <v>15903</v>
      </c>
    </row>
    <row r="2848" spans="1:2" ht="15" x14ac:dyDescent="0.2">
      <c r="A2848" s="25" t="s">
        <v>9648</v>
      </c>
      <c r="B2848" s="77" t="s">
        <v>15904</v>
      </c>
    </row>
    <row r="2849" spans="1:2" ht="15" x14ac:dyDescent="0.2">
      <c r="A2849" s="25" t="s">
        <v>9647</v>
      </c>
      <c r="B2849" s="77" t="s">
        <v>15905</v>
      </c>
    </row>
    <row r="2850" spans="1:2" ht="15" x14ac:dyDescent="0.2">
      <c r="A2850" s="25" t="s">
        <v>9646</v>
      </c>
      <c r="B2850" s="77" t="s">
        <v>15906</v>
      </c>
    </row>
    <row r="2851" spans="1:2" ht="30" x14ac:dyDescent="0.2">
      <c r="A2851" s="25" t="s">
        <v>9645</v>
      </c>
      <c r="B2851" s="77" t="s">
        <v>15907</v>
      </c>
    </row>
    <row r="2852" spans="1:2" ht="15" x14ac:dyDescent="0.2">
      <c r="A2852" s="25" t="s">
        <v>9644</v>
      </c>
      <c r="B2852" s="77" t="s">
        <v>15908</v>
      </c>
    </row>
    <row r="2853" spans="1:2" ht="15" x14ac:dyDescent="0.2">
      <c r="A2853" s="25" t="s">
        <v>9643</v>
      </c>
      <c r="B2853" s="77" t="s">
        <v>15909</v>
      </c>
    </row>
    <row r="2854" spans="1:2" ht="15" x14ac:dyDescent="0.2">
      <c r="A2854" s="25" t="s">
        <v>9642</v>
      </c>
      <c r="B2854" s="77" t="s">
        <v>15910</v>
      </c>
    </row>
    <row r="2855" spans="1:2" ht="15" x14ac:dyDescent="0.2">
      <c r="A2855" s="25" t="s">
        <v>9641</v>
      </c>
      <c r="B2855" s="77" t="s">
        <v>15911</v>
      </c>
    </row>
    <row r="2856" spans="1:2" ht="15" x14ac:dyDescent="0.2">
      <c r="A2856" s="25" t="s">
        <v>9640</v>
      </c>
      <c r="B2856" s="77" t="s">
        <v>15912</v>
      </c>
    </row>
    <row r="2857" spans="1:2" ht="15" x14ac:dyDescent="0.2">
      <c r="A2857" s="25" t="s">
        <v>9639</v>
      </c>
      <c r="B2857" s="77" t="s">
        <v>15913</v>
      </c>
    </row>
    <row r="2858" spans="1:2" ht="15" x14ac:dyDescent="0.2">
      <c r="A2858" s="25" t="s">
        <v>9638</v>
      </c>
      <c r="B2858" s="77" t="s">
        <v>15914</v>
      </c>
    </row>
    <row r="2859" spans="1:2" ht="15" x14ac:dyDescent="0.2">
      <c r="A2859" s="25" t="s">
        <v>9637</v>
      </c>
      <c r="B2859" s="77" t="s">
        <v>15915</v>
      </c>
    </row>
    <row r="2860" spans="1:2" ht="15" x14ac:dyDescent="0.2">
      <c r="A2860" s="25" t="s">
        <v>9636</v>
      </c>
      <c r="B2860" s="77" t="s">
        <v>15916</v>
      </c>
    </row>
    <row r="2861" spans="1:2" ht="15" x14ac:dyDescent="0.2">
      <c r="A2861" s="25" t="s">
        <v>9635</v>
      </c>
      <c r="B2861" s="77" t="s">
        <v>15917</v>
      </c>
    </row>
    <row r="2862" spans="1:2" ht="15" x14ac:dyDescent="0.2">
      <c r="A2862" s="25" t="s">
        <v>9634</v>
      </c>
      <c r="B2862" s="77" t="s">
        <v>15918</v>
      </c>
    </row>
    <row r="2863" spans="1:2" ht="15" x14ac:dyDescent="0.2">
      <c r="A2863" s="25" t="s">
        <v>9633</v>
      </c>
      <c r="B2863" s="77" t="s">
        <v>15919</v>
      </c>
    </row>
    <row r="2864" spans="1:2" ht="15" x14ac:dyDescent="0.2">
      <c r="A2864" s="25" t="s">
        <v>9632</v>
      </c>
      <c r="B2864" s="77" t="s">
        <v>15920</v>
      </c>
    </row>
    <row r="2865" spans="1:2" ht="15" x14ac:dyDescent="0.2">
      <c r="A2865" s="25" t="s">
        <v>108</v>
      </c>
      <c r="B2865" s="77" t="s">
        <v>15921</v>
      </c>
    </row>
    <row r="2866" spans="1:2" ht="15" x14ac:dyDescent="0.2">
      <c r="A2866" s="25" t="s">
        <v>9631</v>
      </c>
      <c r="B2866" s="77" t="s">
        <v>15922</v>
      </c>
    </row>
    <row r="2867" spans="1:2" ht="15" x14ac:dyDescent="0.2">
      <c r="A2867" s="25" t="s">
        <v>9630</v>
      </c>
      <c r="B2867" s="77" t="s">
        <v>15923</v>
      </c>
    </row>
    <row r="2868" spans="1:2" ht="15" x14ac:dyDescent="0.2">
      <c r="A2868" s="25" t="s">
        <v>9629</v>
      </c>
      <c r="B2868" s="77" t="s">
        <v>15924</v>
      </c>
    </row>
    <row r="2869" spans="1:2" ht="15" x14ac:dyDescent="0.2">
      <c r="A2869" s="25" t="s">
        <v>46</v>
      </c>
      <c r="B2869" s="77" t="s">
        <v>15925</v>
      </c>
    </row>
    <row r="2870" spans="1:2" ht="30" x14ac:dyDescent="0.2">
      <c r="A2870" s="25" t="s">
        <v>9628</v>
      </c>
      <c r="B2870" s="77" t="s">
        <v>15926</v>
      </c>
    </row>
    <row r="2871" spans="1:2" ht="15" x14ac:dyDescent="0.2">
      <c r="A2871" s="25" t="s">
        <v>9627</v>
      </c>
      <c r="B2871" s="77" t="s">
        <v>15927</v>
      </c>
    </row>
    <row r="2872" spans="1:2" ht="15" x14ac:dyDescent="0.2">
      <c r="A2872" s="25" t="s">
        <v>9626</v>
      </c>
      <c r="B2872" s="77" t="s">
        <v>15928</v>
      </c>
    </row>
    <row r="2873" spans="1:2" ht="15" x14ac:dyDescent="0.2">
      <c r="A2873" s="25" t="s">
        <v>9625</v>
      </c>
      <c r="B2873" s="77" t="s">
        <v>15929</v>
      </c>
    </row>
    <row r="2874" spans="1:2" ht="15" x14ac:dyDescent="0.2">
      <c r="A2874" s="25" t="s">
        <v>9624</v>
      </c>
      <c r="B2874" s="77" t="s">
        <v>15930</v>
      </c>
    </row>
    <row r="2875" spans="1:2" ht="15" x14ac:dyDescent="0.2">
      <c r="A2875" s="25" t="s">
        <v>9623</v>
      </c>
      <c r="B2875" s="77" t="s">
        <v>15931</v>
      </c>
    </row>
    <row r="2876" spans="1:2" ht="15" x14ac:dyDescent="0.2">
      <c r="A2876" s="25" t="s">
        <v>9622</v>
      </c>
      <c r="B2876" s="77" t="s">
        <v>15932</v>
      </c>
    </row>
    <row r="2877" spans="1:2" ht="15" x14ac:dyDescent="0.2">
      <c r="A2877" s="25" t="s">
        <v>9621</v>
      </c>
      <c r="B2877" s="77" t="s">
        <v>15933</v>
      </c>
    </row>
    <row r="2878" spans="1:2" ht="15" x14ac:dyDescent="0.2">
      <c r="A2878" s="25" t="s">
        <v>9620</v>
      </c>
      <c r="B2878" s="77" t="s">
        <v>15934</v>
      </c>
    </row>
    <row r="2879" spans="1:2" ht="15" x14ac:dyDescent="0.2">
      <c r="A2879" s="25" t="s">
        <v>9619</v>
      </c>
      <c r="B2879" s="77" t="s">
        <v>15935</v>
      </c>
    </row>
    <row r="2880" spans="1:2" ht="15" x14ac:dyDescent="0.2">
      <c r="A2880" s="25" t="s">
        <v>9618</v>
      </c>
      <c r="B2880" s="77" t="s">
        <v>15936</v>
      </c>
    </row>
    <row r="2881" spans="1:2" ht="15" x14ac:dyDescent="0.2">
      <c r="A2881" s="25" t="s">
        <v>9617</v>
      </c>
      <c r="B2881" s="77" t="s">
        <v>15937</v>
      </c>
    </row>
    <row r="2882" spans="1:2" ht="15" x14ac:dyDescent="0.2">
      <c r="A2882" s="25" t="s">
        <v>9616</v>
      </c>
      <c r="B2882" s="77" t="s">
        <v>15938</v>
      </c>
    </row>
    <row r="2883" spans="1:2" ht="15" x14ac:dyDescent="0.2">
      <c r="A2883" s="25" t="s">
        <v>9615</v>
      </c>
      <c r="B2883" s="77" t="s">
        <v>15939</v>
      </c>
    </row>
    <row r="2884" spans="1:2" ht="15" x14ac:dyDescent="0.2">
      <c r="A2884" s="25" t="s">
        <v>9614</v>
      </c>
      <c r="B2884" s="77" t="s">
        <v>15940</v>
      </c>
    </row>
    <row r="2885" spans="1:2" ht="15" x14ac:dyDescent="0.2">
      <c r="A2885" s="25" t="s">
        <v>9613</v>
      </c>
      <c r="B2885" s="77" t="s">
        <v>15941</v>
      </c>
    </row>
    <row r="2886" spans="1:2" ht="15" x14ac:dyDescent="0.2">
      <c r="A2886" s="25" t="s">
        <v>9612</v>
      </c>
      <c r="B2886" s="77" t="s">
        <v>15942</v>
      </c>
    </row>
    <row r="2887" spans="1:2" ht="15" x14ac:dyDescent="0.2">
      <c r="A2887" s="25" t="s">
        <v>9611</v>
      </c>
      <c r="B2887" s="77" t="s">
        <v>15943</v>
      </c>
    </row>
    <row r="2888" spans="1:2" ht="15" x14ac:dyDescent="0.2">
      <c r="A2888" s="25" t="s">
        <v>9610</v>
      </c>
      <c r="B2888" s="77" t="s">
        <v>15944</v>
      </c>
    </row>
    <row r="2889" spans="1:2" ht="15" x14ac:dyDescent="0.2">
      <c r="A2889" s="25" t="s">
        <v>9609</v>
      </c>
      <c r="B2889" s="77" t="s">
        <v>15945</v>
      </c>
    </row>
    <row r="2890" spans="1:2" ht="15" x14ac:dyDescent="0.2">
      <c r="A2890" s="25" t="s">
        <v>9608</v>
      </c>
      <c r="B2890" s="77" t="s">
        <v>15946</v>
      </c>
    </row>
    <row r="2891" spans="1:2" ht="15" x14ac:dyDescent="0.2">
      <c r="A2891" s="25" t="s">
        <v>9607</v>
      </c>
      <c r="B2891" s="77" t="s">
        <v>15947</v>
      </c>
    </row>
    <row r="2892" spans="1:2" ht="15" x14ac:dyDescent="0.2">
      <c r="A2892" s="25" t="s">
        <v>9606</v>
      </c>
      <c r="B2892" s="77" t="s">
        <v>15948</v>
      </c>
    </row>
    <row r="2893" spans="1:2" ht="15" x14ac:dyDescent="0.2">
      <c r="A2893" s="25" t="s">
        <v>9605</v>
      </c>
      <c r="B2893" s="77" t="s">
        <v>15949</v>
      </c>
    </row>
    <row r="2894" spans="1:2" ht="15" x14ac:dyDescent="0.2">
      <c r="A2894" s="25" t="s">
        <v>9604</v>
      </c>
      <c r="B2894" s="77" t="s">
        <v>15950</v>
      </c>
    </row>
    <row r="2895" spans="1:2" ht="15" x14ac:dyDescent="0.2">
      <c r="A2895" s="25" t="s">
        <v>9603</v>
      </c>
      <c r="B2895" s="77" t="s">
        <v>15951</v>
      </c>
    </row>
    <row r="2896" spans="1:2" ht="15" x14ac:dyDescent="0.2">
      <c r="A2896" s="25" t="s">
        <v>9602</v>
      </c>
      <c r="B2896" s="77" t="s">
        <v>15952</v>
      </c>
    </row>
    <row r="2897" spans="1:2" ht="15" x14ac:dyDescent="0.2">
      <c r="A2897" s="25" t="s">
        <v>9601</v>
      </c>
      <c r="B2897" s="77" t="s">
        <v>15953</v>
      </c>
    </row>
    <row r="2898" spans="1:2" ht="15" x14ac:dyDescent="0.2">
      <c r="A2898" s="25" t="s">
        <v>9600</v>
      </c>
      <c r="B2898" s="77" t="s">
        <v>15954</v>
      </c>
    </row>
    <row r="2899" spans="1:2" ht="15" x14ac:dyDescent="0.2">
      <c r="A2899" s="25" t="s">
        <v>9599</v>
      </c>
      <c r="B2899" s="77" t="s">
        <v>15955</v>
      </c>
    </row>
    <row r="2900" spans="1:2" ht="15" x14ac:dyDescent="0.2">
      <c r="A2900" s="25" t="s">
        <v>9598</v>
      </c>
      <c r="B2900" s="77" t="s">
        <v>15956</v>
      </c>
    </row>
    <row r="2901" spans="1:2" ht="30" x14ac:dyDescent="0.2">
      <c r="A2901" s="25" t="s">
        <v>9597</v>
      </c>
      <c r="B2901" s="77" t="s">
        <v>15957</v>
      </c>
    </row>
    <row r="2902" spans="1:2" ht="30" x14ac:dyDescent="0.2">
      <c r="A2902" s="25" t="s">
        <v>9596</v>
      </c>
      <c r="B2902" s="77" t="s">
        <v>15958</v>
      </c>
    </row>
    <row r="2903" spans="1:2" ht="30" x14ac:dyDescent="0.2">
      <c r="A2903" s="25" t="s">
        <v>9595</v>
      </c>
      <c r="B2903" s="77" t="s">
        <v>15959</v>
      </c>
    </row>
    <row r="2904" spans="1:2" ht="15" x14ac:dyDescent="0.2">
      <c r="A2904" s="25" t="s">
        <v>9594</v>
      </c>
      <c r="B2904" s="77" t="s">
        <v>15960</v>
      </c>
    </row>
    <row r="2905" spans="1:2" ht="15" x14ac:dyDescent="0.2">
      <c r="A2905" s="25" t="s">
        <v>9593</v>
      </c>
      <c r="B2905" s="77" t="s">
        <v>15961</v>
      </c>
    </row>
    <row r="2906" spans="1:2" ht="15" x14ac:dyDescent="0.2">
      <c r="A2906" s="25" t="s">
        <v>9592</v>
      </c>
      <c r="B2906" s="77" t="s">
        <v>15962</v>
      </c>
    </row>
    <row r="2907" spans="1:2" ht="15" x14ac:dyDescent="0.2">
      <c r="A2907" s="25" t="s">
        <v>9591</v>
      </c>
      <c r="B2907" s="77" t="s">
        <v>15963</v>
      </c>
    </row>
    <row r="2908" spans="1:2" ht="15" x14ac:dyDescent="0.2">
      <c r="A2908" s="25" t="s">
        <v>9590</v>
      </c>
      <c r="B2908" s="77" t="s">
        <v>15964</v>
      </c>
    </row>
    <row r="2909" spans="1:2" ht="15" x14ac:dyDescent="0.2">
      <c r="A2909" s="25" t="s">
        <v>9589</v>
      </c>
      <c r="B2909" s="77" t="s">
        <v>15965</v>
      </c>
    </row>
    <row r="2910" spans="1:2" ht="15" x14ac:dyDescent="0.2">
      <c r="A2910" s="25" t="s">
        <v>9588</v>
      </c>
      <c r="B2910" s="77" t="s">
        <v>15966</v>
      </c>
    </row>
    <row r="2911" spans="1:2" ht="15" x14ac:dyDescent="0.2">
      <c r="A2911" s="25" t="s">
        <v>9587</v>
      </c>
      <c r="B2911" s="77" t="s">
        <v>15967</v>
      </c>
    </row>
    <row r="2912" spans="1:2" ht="15" x14ac:dyDescent="0.2">
      <c r="A2912" s="25" t="s">
        <v>9586</v>
      </c>
      <c r="B2912" s="77" t="s">
        <v>15968</v>
      </c>
    </row>
    <row r="2913" spans="1:2" ht="15" x14ac:dyDescent="0.2">
      <c r="A2913" s="25" t="s">
        <v>9585</v>
      </c>
      <c r="B2913" s="77" t="s">
        <v>15969</v>
      </c>
    </row>
    <row r="2914" spans="1:2" ht="15" x14ac:dyDescent="0.2">
      <c r="A2914" s="25" t="s">
        <v>9584</v>
      </c>
      <c r="B2914" s="77" t="s">
        <v>15970</v>
      </c>
    </row>
    <row r="2915" spans="1:2" ht="15" x14ac:dyDescent="0.2">
      <c r="A2915" s="25" t="s">
        <v>9583</v>
      </c>
      <c r="B2915" s="77" t="s">
        <v>15971</v>
      </c>
    </row>
    <row r="2916" spans="1:2" ht="15" x14ac:dyDescent="0.2">
      <c r="A2916" s="25" t="s">
        <v>9582</v>
      </c>
      <c r="B2916" s="77" t="s">
        <v>15972</v>
      </c>
    </row>
    <row r="2917" spans="1:2" ht="30" x14ac:dyDescent="0.2">
      <c r="A2917" s="25" t="s">
        <v>9581</v>
      </c>
      <c r="B2917" s="77" t="s">
        <v>15973</v>
      </c>
    </row>
    <row r="2918" spans="1:2" ht="15" x14ac:dyDescent="0.2">
      <c r="A2918" s="25" t="s">
        <v>9580</v>
      </c>
      <c r="B2918" s="77" t="s">
        <v>15974</v>
      </c>
    </row>
    <row r="2919" spans="1:2" ht="30" x14ac:dyDescent="0.2">
      <c r="A2919" s="25" t="s">
        <v>9579</v>
      </c>
      <c r="B2919" s="77" t="s">
        <v>15975</v>
      </c>
    </row>
    <row r="2920" spans="1:2" ht="15" x14ac:dyDescent="0.2">
      <c r="A2920" s="25" t="s">
        <v>9578</v>
      </c>
      <c r="B2920" s="77" t="s">
        <v>15976</v>
      </c>
    </row>
    <row r="2921" spans="1:2" ht="15" x14ac:dyDescent="0.2">
      <c r="A2921" s="25" t="s">
        <v>9577</v>
      </c>
      <c r="B2921" s="77" t="s">
        <v>15977</v>
      </c>
    </row>
    <row r="2922" spans="1:2" ht="15" x14ac:dyDescent="0.2">
      <c r="A2922" s="25" t="s">
        <v>9576</v>
      </c>
      <c r="B2922" s="77" t="s">
        <v>15978</v>
      </c>
    </row>
    <row r="2923" spans="1:2" ht="15" x14ac:dyDescent="0.2">
      <c r="A2923" s="25" t="s">
        <v>9575</v>
      </c>
      <c r="B2923" s="77" t="s">
        <v>15979</v>
      </c>
    </row>
    <row r="2924" spans="1:2" ht="15" x14ac:dyDescent="0.2">
      <c r="A2924" s="25" t="s">
        <v>9574</v>
      </c>
      <c r="B2924" s="77" t="s">
        <v>15980</v>
      </c>
    </row>
    <row r="2925" spans="1:2" ht="15" x14ac:dyDescent="0.2">
      <c r="A2925" s="25" t="s">
        <v>9573</v>
      </c>
      <c r="B2925" s="77" t="s">
        <v>15981</v>
      </c>
    </row>
    <row r="2926" spans="1:2" ht="15" x14ac:dyDescent="0.2">
      <c r="A2926" s="25" t="s">
        <v>9572</v>
      </c>
      <c r="B2926" s="77" t="s">
        <v>15982</v>
      </c>
    </row>
    <row r="2927" spans="1:2" ht="15" x14ac:dyDescent="0.2">
      <c r="A2927" s="25" t="s">
        <v>9571</v>
      </c>
      <c r="B2927" s="77" t="s">
        <v>15983</v>
      </c>
    </row>
    <row r="2928" spans="1:2" ht="15" x14ac:dyDescent="0.2">
      <c r="A2928" s="25" t="s">
        <v>9570</v>
      </c>
      <c r="B2928" s="77" t="s">
        <v>15984</v>
      </c>
    </row>
    <row r="2929" spans="1:2" ht="15" x14ac:dyDescent="0.2">
      <c r="A2929" s="25" t="s">
        <v>9569</v>
      </c>
      <c r="B2929" s="77" t="s">
        <v>15985</v>
      </c>
    </row>
    <row r="2930" spans="1:2" ht="15" x14ac:dyDescent="0.2">
      <c r="A2930" s="25" t="s">
        <v>9568</v>
      </c>
      <c r="B2930" s="77" t="s">
        <v>15986</v>
      </c>
    </row>
    <row r="2931" spans="1:2" ht="15" x14ac:dyDescent="0.2">
      <c r="A2931" s="25" t="s">
        <v>9567</v>
      </c>
      <c r="B2931" s="77" t="s">
        <v>15987</v>
      </c>
    </row>
    <row r="2932" spans="1:2" ht="15" x14ac:dyDescent="0.2">
      <c r="A2932" s="25" t="s">
        <v>9566</v>
      </c>
      <c r="B2932" s="77" t="s">
        <v>15988</v>
      </c>
    </row>
    <row r="2933" spans="1:2" ht="15" x14ac:dyDescent="0.2">
      <c r="A2933" s="25" t="s">
        <v>9565</v>
      </c>
      <c r="B2933" s="77" t="s">
        <v>15989</v>
      </c>
    </row>
    <row r="2934" spans="1:2" ht="15" x14ac:dyDescent="0.2">
      <c r="A2934" s="25" t="s">
        <v>9564</v>
      </c>
      <c r="B2934" s="77" t="s">
        <v>15990</v>
      </c>
    </row>
    <row r="2935" spans="1:2" ht="15" x14ac:dyDescent="0.2">
      <c r="A2935" s="25" t="s">
        <v>9563</v>
      </c>
      <c r="B2935" s="77" t="s">
        <v>15991</v>
      </c>
    </row>
    <row r="2936" spans="1:2" ht="15" x14ac:dyDescent="0.2">
      <c r="A2936" s="25" t="s">
        <v>9562</v>
      </c>
      <c r="B2936" s="77" t="s">
        <v>15992</v>
      </c>
    </row>
    <row r="2937" spans="1:2" ht="30" x14ac:dyDescent="0.2">
      <c r="A2937" s="25" t="s">
        <v>9561</v>
      </c>
      <c r="B2937" s="77" t="s">
        <v>15993</v>
      </c>
    </row>
    <row r="2938" spans="1:2" ht="15" x14ac:dyDescent="0.2">
      <c r="A2938" s="25" t="s">
        <v>9560</v>
      </c>
      <c r="B2938" s="77" t="s">
        <v>15994</v>
      </c>
    </row>
    <row r="2939" spans="1:2" ht="15" x14ac:dyDescent="0.2">
      <c r="A2939" s="25" t="s">
        <v>9559</v>
      </c>
      <c r="B2939" s="77" t="s">
        <v>15995</v>
      </c>
    </row>
    <row r="2940" spans="1:2" ht="15" x14ac:dyDescent="0.2">
      <c r="A2940" s="25" t="s">
        <v>9558</v>
      </c>
      <c r="B2940" s="77" t="s">
        <v>15996</v>
      </c>
    </row>
    <row r="2941" spans="1:2" ht="15" x14ac:dyDescent="0.2">
      <c r="A2941" s="25" t="s">
        <v>9557</v>
      </c>
      <c r="B2941" s="77" t="s">
        <v>15997</v>
      </c>
    </row>
    <row r="2942" spans="1:2" ht="15" x14ac:dyDescent="0.2">
      <c r="A2942" s="25" t="s">
        <v>9556</v>
      </c>
      <c r="B2942" s="77" t="s">
        <v>15998</v>
      </c>
    </row>
    <row r="2943" spans="1:2" ht="15" x14ac:dyDescent="0.2">
      <c r="A2943" s="25" t="s">
        <v>9555</v>
      </c>
      <c r="B2943" s="77" t="s">
        <v>15999</v>
      </c>
    </row>
    <row r="2944" spans="1:2" ht="15" x14ac:dyDescent="0.2">
      <c r="A2944" s="25" t="s">
        <v>9554</v>
      </c>
      <c r="B2944" s="77" t="s">
        <v>16000</v>
      </c>
    </row>
    <row r="2945" spans="1:2" ht="15" x14ac:dyDescent="0.2">
      <c r="A2945" s="25" t="s">
        <v>9553</v>
      </c>
      <c r="B2945" s="77" t="s">
        <v>16001</v>
      </c>
    </row>
    <row r="2946" spans="1:2" ht="15" x14ac:dyDescent="0.2">
      <c r="A2946" s="25" t="s">
        <v>9552</v>
      </c>
      <c r="B2946" s="77" t="s">
        <v>16002</v>
      </c>
    </row>
    <row r="2947" spans="1:2" ht="15" x14ac:dyDescent="0.2">
      <c r="A2947" s="25" t="s">
        <v>9551</v>
      </c>
      <c r="B2947" s="77" t="s">
        <v>16003</v>
      </c>
    </row>
    <row r="2948" spans="1:2" ht="15" x14ac:dyDescent="0.2">
      <c r="A2948" s="25" t="s">
        <v>9550</v>
      </c>
      <c r="B2948" s="77" t="s">
        <v>16004</v>
      </c>
    </row>
    <row r="2949" spans="1:2" ht="15" x14ac:dyDescent="0.2">
      <c r="A2949" s="25" t="s">
        <v>9549</v>
      </c>
      <c r="B2949" s="77" t="s">
        <v>16005</v>
      </c>
    </row>
    <row r="2950" spans="1:2" ht="15" x14ac:dyDescent="0.2">
      <c r="A2950" s="25" t="s">
        <v>9548</v>
      </c>
      <c r="B2950" s="77" t="s">
        <v>16006</v>
      </c>
    </row>
    <row r="2951" spans="1:2" ht="15" x14ac:dyDescent="0.2">
      <c r="A2951" s="25" t="s">
        <v>9547</v>
      </c>
      <c r="B2951" s="77" t="s">
        <v>16007</v>
      </c>
    </row>
    <row r="2952" spans="1:2" ht="30" x14ac:dyDescent="0.2">
      <c r="A2952" s="25" t="s">
        <v>9546</v>
      </c>
      <c r="B2952" s="77" t="s">
        <v>16008</v>
      </c>
    </row>
    <row r="2953" spans="1:2" ht="15" x14ac:dyDescent="0.2">
      <c r="A2953" s="25" t="s">
        <v>9545</v>
      </c>
      <c r="B2953" s="77" t="s">
        <v>16009</v>
      </c>
    </row>
    <row r="2954" spans="1:2" ht="15" x14ac:dyDescent="0.2">
      <c r="A2954" s="25" t="s">
        <v>9544</v>
      </c>
      <c r="B2954" s="77" t="s">
        <v>16010</v>
      </c>
    </row>
    <row r="2955" spans="1:2" ht="15" x14ac:dyDescent="0.2">
      <c r="A2955" s="25" t="s">
        <v>9543</v>
      </c>
      <c r="B2955" s="77" t="s">
        <v>16011</v>
      </c>
    </row>
    <row r="2956" spans="1:2" ht="15" x14ac:dyDescent="0.2">
      <c r="A2956" s="25" t="s">
        <v>9542</v>
      </c>
      <c r="B2956" s="77" t="s">
        <v>16012</v>
      </c>
    </row>
    <row r="2957" spans="1:2" ht="15" x14ac:dyDescent="0.2">
      <c r="A2957" s="25" t="s">
        <v>9541</v>
      </c>
      <c r="B2957" s="77" t="s">
        <v>16013</v>
      </c>
    </row>
    <row r="2958" spans="1:2" ht="15" x14ac:dyDescent="0.2">
      <c r="A2958" s="25" t="s">
        <v>28</v>
      </c>
      <c r="B2958" s="77" t="s">
        <v>16014</v>
      </c>
    </row>
    <row r="2959" spans="1:2" ht="15" x14ac:dyDescent="0.2">
      <c r="A2959" s="25" t="s">
        <v>9540</v>
      </c>
      <c r="B2959" s="77" t="s">
        <v>16015</v>
      </c>
    </row>
    <row r="2960" spans="1:2" ht="15" x14ac:dyDescent="0.2">
      <c r="A2960" s="25" t="s">
        <v>9539</v>
      </c>
      <c r="B2960" s="77" t="s">
        <v>16016</v>
      </c>
    </row>
    <row r="2961" spans="1:2" ht="15" x14ac:dyDescent="0.2">
      <c r="A2961" s="25" t="s">
        <v>9538</v>
      </c>
      <c r="B2961" s="77" t="s">
        <v>16017</v>
      </c>
    </row>
    <row r="2962" spans="1:2" ht="15" x14ac:dyDescent="0.2">
      <c r="A2962" s="25" t="s">
        <v>9537</v>
      </c>
      <c r="B2962" s="77" t="s">
        <v>16018</v>
      </c>
    </row>
    <row r="2963" spans="1:2" ht="15" x14ac:dyDescent="0.2">
      <c r="A2963" s="25" t="s">
        <v>9536</v>
      </c>
      <c r="B2963" s="77" t="s">
        <v>16019</v>
      </c>
    </row>
    <row r="2964" spans="1:2" ht="15" x14ac:dyDescent="0.2">
      <c r="A2964" s="25" t="s">
        <v>9535</v>
      </c>
      <c r="B2964" s="77" t="s">
        <v>16020</v>
      </c>
    </row>
    <row r="2965" spans="1:2" ht="15" x14ac:dyDescent="0.2">
      <c r="A2965" s="25" t="s">
        <v>9534</v>
      </c>
      <c r="B2965" s="77" t="s">
        <v>16021</v>
      </c>
    </row>
    <row r="2966" spans="1:2" ht="15" x14ac:dyDescent="0.2">
      <c r="A2966" s="25" t="s">
        <v>9533</v>
      </c>
      <c r="B2966" s="77" t="s">
        <v>16022</v>
      </c>
    </row>
    <row r="2967" spans="1:2" ht="15" x14ac:dyDescent="0.2">
      <c r="A2967" s="25" t="s">
        <v>9532</v>
      </c>
      <c r="B2967" s="77" t="s">
        <v>16023</v>
      </c>
    </row>
    <row r="2968" spans="1:2" ht="15" x14ac:dyDescent="0.2">
      <c r="A2968" s="25" t="s">
        <v>9531</v>
      </c>
      <c r="B2968" s="77" t="s">
        <v>16024</v>
      </c>
    </row>
    <row r="2969" spans="1:2" ht="15" x14ac:dyDescent="0.2">
      <c r="A2969" s="25" t="s">
        <v>9530</v>
      </c>
      <c r="B2969" s="77" t="s">
        <v>16025</v>
      </c>
    </row>
    <row r="2970" spans="1:2" ht="15" x14ac:dyDescent="0.2">
      <c r="A2970" s="25" t="s">
        <v>9529</v>
      </c>
      <c r="B2970" s="77" t="s">
        <v>16026</v>
      </c>
    </row>
    <row r="2971" spans="1:2" ht="15" x14ac:dyDescent="0.2">
      <c r="A2971" s="25" t="s">
        <v>9528</v>
      </c>
      <c r="B2971" s="77" t="s">
        <v>16027</v>
      </c>
    </row>
    <row r="2972" spans="1:2" ht="15" x14ac:dyDescent="0.2">
      <c r="A2972" s="25" t="s">
        <v>9527</v>
      </c>
      <c r="B2972" s="77" t="s">
        <v>16028</v>
      </c>
    </row>
    <row r="2973" spans="1:2" ht="15" x14ac:dyDescent="0.2">
      <c r="A2973" s="25" t="s">
        <v>9526</v>
      </c>
      <c r="B2973" s="77" t="s">
        <v>16029</v>
      </c>
    </row>
    <row r="2974" spans="1:2" ht="15" x14ac:dyDescent="0.2">
      <c r="A2974" s="25" t="s">
        <v>9525</v>
      </c>
      <c r="B2974" s="77" t="s">
        <v>16030</v>
      </c>
    </row>
    <row r="2975" spans="1:2" ht="15" x14ac:dyDescent="0.2">
      <c r="A2975" s="25" t="s">
        <v>9524</v>
      </c>
      <c r="B2975" s="77" t="s">
        <v>16031</v>
      </c>
    </row>
    <row r="2976" spans="1:2" ht="15" x14ac:dyDescent="0.2">
      <c r="A2976" s="25" t="s">
        <v>9523</v>
      </c>
      <c r="B2976" s="77" t="s">
        <v>16032</v>
      </c>
    </row>
    <row r="2977" spans="1:2" ht="15" x14ac:dyDescent="0.2">
      <c r="A2977" s="25" t="s">
        <v>9522</v>
      </c>
      <c r="B2977" s="77" t="s">
        <v>16033</v>
      </c>
    </row>
    <row r="2978" spans="1:2" ht="15" x14ac:dyDescent="0.2">
      <c r="A2978" s="25" t="s">
        <v>9521</v>
      </c>
      <c r="B2978" s="77" t="s">
        <v>16034</v>
      </c>
    </row>
    <row r="2979" spans="1:2" ht="15" x14ac:dyDescent="0.2">
      <c r="A2979" s="25" t="s">
        <v>9520</v>
      </c>
      <c r="B2979" s="77" t="s">
        <v>16035</v>
      </c>
    </row>
    <row r="2980" spans="1:2" ht="15" x14ac:dyDescent="0.2">
      <c r="A2980" s="25" t="s">
        <v>9519</v>
      </c>
      <c r="B2980" s="77" t="s">
        <v>16036</v>
      </c>
    </row>
    <row r="2981" spans="1:2" ht="15" x14ac:dyDescent="0.2">
      <c r="A2981" s="25" t="s">
        <v>9518</v>
      </c>
      <c r="B2981" s="77" t="s">
        <v>16037</v>
      </c>
    </row>
    <row r="2982" spans="1:2" ht="15" x14ac:dyDescent="0.2">
      <c r="A2982" s="25" t="s">
        <v>9517</v>
      </c>
      <c r="B2982" s="77" t="s">
        <v>16038</v>
      </c>
    </row>
    <row r="2983" spans="1:2" ht="15" x14ac:dyDescent="0.2">
      <c r="A2983" s="25" t="s">
        <v>9516</v>
      </c>
      <c r="B2983" s="77" t="s">
        <v>16039</v>
      </c>
    </row>
    <row r="2984" spans="1:2" ht="15" x14ac:dyDescent="0.2">
      <c r="A2984" s="25" t="s">
        <v>9515</v>
      </c>
      <c r="B2984" s="77" t="s">
        <v>16040</v>
      </c>
    </row>
    <row r="2985" spans="1:2" ht="15" x14ac:dyDescent="0.2">
      <c r="A2985" s="25" t="s">
        <v>9514</v>
      </c>
      <c r="B2985" s="77" t="s">
        <v>16041</v>
      </c>
    </row>
    <row r="2986" spans="1:2" ht="30" x14ac:dyDescent="0.2">
      <c r="A2986" s="25" t="s">
        <v>9513</v>
      </c>
      <c r="B2986" s="77" t="s">
        <v>16042</v>
      </c>
    </row>
    <row r="2987" spans="1:2" ht="15" x14ac:dyDescent="0.2">
      <c r="A2987" s="25" t="s">
        <v>9512</v>
      </c>
      <c r="B2987" s="77" t="s">
        <v>16043</v>
      </c>
    </row>
    <row r="2988" spans="1:2" ht="15" x14ac:dyDescent="0.2">
      <c r="A2988" s="25" t="s">
        <v>9511</v>
      </c>
      <c r="B2988" s="77" t="s">
        <v>16044</v>
      </c>
    </row>
    <row r="2989" spans="1:2" ht="15" x14ac:dyDescent="0.2">
      <c r="A2989" s="25" t="s">
        <v>27</v>
      </c>
      <c r="B2989" s="77" t="s">
        <v>16045</v>
      </c>
    </row>
    <row r="2990" spans="1:2" ht="15" x14ac:dyDescent="0.2">
      <c r="A2990" s="25" t="s">
        <v>9510</v>
      </c>
      <c r="B2990" s="77" t="s">
        <v>16046</v>
      </c>
    </row>
    <row r="2991" spans="1:2" ht="15" x14ac:dyDescent="0.2">
      <c r="A2991" s="25" t="s">
        <v>9509</v>
      </c>
      <c r="B2991" s="77" t="s">
        <v>16047</v>
      </c>
    </row>
    <row r="2992" spans="1:2" ht="15" x14ac:dyDescent="0.2">
      <c r="A2992" s="25" t="s">
        <v>9508</v>
      </c>
      <c r="B2992" s="77" t="s">
        <v>16048</v>
      </c>
    </row>
    <row r="2993" spans="1:2" ht="15" x14ac:dyDescent="0.2">
      <c r="A2993" s="25" t="s">
        <v>9507</v>
      </c>
      <c r="B2993" s="77" t="s">
        <v>16049</v>
      </c>
    </row>
    <row r="2994" spans="1:2" ht="15" x14ac:dyDescent="0.2">
      <c r="A2994" s="25" t="s">
        <v>9506</v>
      </c>
      <c r="B2994" s="77" t="s">
        <v>16050</v>
      </c>
    </row>
    <row r="2995" spans="1:2" ht="15" x14ac:dyDescent="0.2">
      <c r="A2995" s="25" t="s">
        <v>9505</v>
      </c>
      <c r="B2995" s="77" t="s">
        <v>16051</v>
      </c>
    </row>
    <row r="2996" spans="1:2" ht="15" x14ac:dyDescent="0.2">
      <c r="A2996" s="25" t="s">
        <v>9504</v>
      </c>
      <c r="B2996" s="77" t="s">
        <v>16052</v>
      </c>
    </row>
    <row r="2997" spans="1:2" ht="15" x14ac:dyDescent="0.2">
      <c r="A2997" s="25" t="s">
        <v>77</v>
      </c>
      <c r="B2997" s="77" t="s">
        <v>16053</v>
      </c>
    </row>
    <row r="2998" spans="1:2" ht="15" x14ac:dyDescent="0.2">
      <c r="A2998" s="25" t="s">
        <v>9503</v>
      </c>
      <c r="B2998" s="77" t="s">
        <v>16054</v>
      </c>
    </row>
    <row r="2999" spans="1:2" ht="15" x14ac:dyDescent="0.2">
      <c r="A2999" s="25" t="s">
        <v>9502</v>
      </c>
      <c r="B2999" s="77" t="s">
        <v>16055</v>
      </c>
    </row>
    <row r="3000" spans="1:2" ht="15" x14ac:dyDescent="0.2">
      <c r="A3000" s="25" t="s">
        <v>9501</v>
      </c>
      <c r="B3000" s="77" t="s">
        <v>16056</v>
      </c>
    </row>
    <row r="3001" spans="1:2" ht="15" x14ac:dyDescent="0.2">
      <c r="A3001" s="25" t="s">
        <v>9500</v>
      </c>
      <c r="B3001" s="77" t="s">
        <v>16057</v>
      </c>
    </row>
    <row r="3002" spans="1:2" ht="15" x14ac:dyDescent="0.2">
      <c r="A3002" s="25" t="s">
        <v>9499</v>
      </c>
      <c r="B3002" s="77" t="s">
        <v>16058</v>
      </c>
    </row>
    <row r="3003" spans="1:2" ht="15" x14ac:dyDescent="0.2">
      <c r="A3003" s="25" t="s">
        <v>9498</v>
      </c>
      <c r="B3003" s="77" t="s">
        <v>16059</v>
      </c>
    </row>
    <row r="3004" spans="1:2" ht="15" x14ac:dyDescent="0.2">
      <c r="A3004" s="25" t="s">
        <v>9497</v>
      </c>
      <c r="B3004" s="77" t="s">
        <v>16060</v>
      </c>
    </row>
    <row r="3005" spans="1:2" ht="15" x14ac:dyDescent="0.2">
      <c r="A3005" s="25" t="s">
        <v>9496</v>
      </c>
      <c r="B3005" s="77" t="s">
        <v>16061</v>
      </c>
    </row>
    <row r="3006" spans="1:2" ht="30" x14ac:dyDescent="0.2">
      <c r="A3006" s="25" t="s">
        <v>9495</v>
      </c>
      <c r="B3006" s="77" t="s">
        <v>16062</v>
      </c>
    </row>
    <row r="3007" spans="1:2" ht="15" x14ac:dyDescent="0.2">
      <c r="A3007" s="25" t="s">
        <v>9494</v>
      </c>
      <c r="B3007" s="77" t="s">
        <v>16063</v>
      </c>
    </row>
    <row r="3008" spans="1:2" ht="15" x14ac:dyDescent="0.2">
      <c r="A3008" s="25" t="s">
        <v>9493</v>
      </c>
      <c r="B3008" s="77" t="s">
        <v>16064</v>
      </c>
    </row>
    <row r="3009" spans="1:2" ht="15" x14ac:dyDescent="0.2">
      <c r="A3009" s="25" t="s">
        <v>9492</v>
      </c>
      <c r="B3009" s="77" t="s">
        <v>16065</v>
      </c>
    </row>
    <row r="3010" spans="1:2" ht="15" x14ac:dyDescent="0.2">
      <c r="A3010" s="25" t="s">
        <v>9491</v>
      </c>
      <c r="B3010" s="77" t="s">
        <v>16066</v>
      </c>
    </row>
    <row r="3011" spans="1:2" ht="15" x14ac:dyDescent="0.2">
      <c r="A3011" s="25" t="s">
        <v>9490</v>
      </c>
      <c r="B3011" s="77" t="s">
        <v>16067</v>
      </c>
    </row>
    <row r="3012" spans="1:2" ht="15" x14ac:dyDescent="0.2">
      <c r="A3012" s="25" t="s">
        <v>9489</v>
      </c>
      <c r="B3012" s="77" t="s">
        <v>16068</v>
      </c>
    </row>
    <row r="3013" spans="1:2" ht="15" x14ac:dyDescent="0.2">
      <c r="A3013" s="25" t="s">
        <v>9488</v>
      </c>
      <c r="B3013" s="77" t="s">
        <v>16069</v>
      </c>
    </row>
    <row r="3014" spans="1:2" ht="15" x14ac:dyDescent="0.2">
      <c r="A3014" s="25" t="s">
        <v>9487</v>
      </c>
      <c r="B3014" s="77" t="s">
        <v>16070</v>
      </c>
    </row>
    <row r="3015" spans="1:2" ht="15" x14ac:dyDescent="0.2">
      <c r="A3015" s="25" t="s">
        <v>9486</v>
      </c>
      <c r="B3015" s="77" t="s">
        <v>16071</v>
      </c>
    </row>
    <row r="3016" spans="1:2" ht="15" x14ac:dyDescent="0.2">
      <c r="A3016" s="25" t="s">
        <v>9485</v>
      </c>
      <c r="B3016" s="77" t="s">
        <v>16072</v>
      </c>
    </row>
    <row r="3017" spans="1:2" ht="15" x14ac:dyDescent="0.2">
      <c r="A3017" s="25" t="s">
        <v>9484</v>
      </c>
      <c r="B3017" s="77" t="s">
        <v>16073</v>
      </c>
    </row>
    <row r="3018" spans="1:2" ht="30" x14ac:dyDescent="0.2">
      <c r="A3018" s="25" t="s">
        <v>9483</v>
      </c>
      <c r="B3018" s="77" t="s">
        <v>16074</v>
      </c>
    </row>
    <row r="3019" spans="1:2" ht="15" x14ac:dyDescent="0.2">
      <c r="A3019" s="25" t="s">
        <v>9482</v>
      </c>
      <c r="B3019" s="77" t="s">
        <v>16075</v>
      </c>
    </row>
    <row r="3020" spans="1:2" ht="15" x14ac:dyDescent="0.2">
      <c r="A3020" s="25" t="s">
        <v>9481</v>
      </c>
      <c r="B3020" s="77" t="s">
        <v>16076</v>
      </c>
    </row>
    <row r="3021" spans="1:2" ht="15" x14ac:dyDescent="0.2">
      <c r="A3021" s="25" t="s">
        <v>9480</v>
      </c>
      <c r="B3021" s="77" t="s">
        <v>16077</v>
      </c>
    </row>
    <row r="3022" spans="1:2" ht="15" x14ac:dyDescent="0.2">
      <c r="A3022" s="25" t="s">
        <v>9479</v>
      </c>
      <c r="B3022" s="77" t="s">
        <v>16078</v>
      </c>
    </row>
    <row r="3023" spans="1:2" ht="15" x14ac:dyDescent="0.2">
      <c r="A3023" s="25" t="s">
        <v>9478</v>
      </c>
      <c r="B3023" s="77" t="s">
        <v>16079</v>
      </c>
    </row>
    <row r="3024" spans="1:2" ht="15" x14ac:dyDescent="0.2">
      <c r="A3024" s="25" t="s">
        <v>9477</v>
      </c>
      <c r="B3024" s="77" t="s">
        <v>16080</v>
      </c>
    </row>
    <row r="3025" spans="1:2" ht="15" x14ac:dyDescent="0.2">
      <c r="A3025" s="25" t="s">
        <v>9476</v>
      </c>
      <c r="B3025" s="77" t="s">
        <v>16081</v>
      </c>
    </row>
    <row r="3026" spans="1:2" ht="15" x14ac:dyDescent="0.2">
      <c r="A3026" s="25" t="s">
        <v>9475</v>
      </c>
      <c r="B3026" s="77" t="s">
        <v>16082</v>
      </c>
    </row>
    <row r="3027" spans="1:2" ht="15" x14ac:dyDescent="0.2">
      <c r="A3027" s="25" t="s">
        <v>9474</v>
      </c>
      <c r="B3027" s="77" t="s">
        <v>16083</v>
      </c>
    </row>
    <row r="3028" spans="1:2" ht="15" x14ac:dyDescent="0.2">
      <c r="A3028" s="25" t="s">
        <v>9473</v>
      </c>
      <c r="B3028" s="77" t="s">
        <v>16084</v>
      </c>
    </row>
    <row r="3029" spans="1:2" ht="15" x14ac:dyDescent="0.2">
      <c r="A3029" s="25" t="s">
        <v>9472</v>
      </c>
      <c r="B3029" s="77" t="s">
        <v>16085</v>
      </c>
    </row>
    <row r="3030" spans="1:2" ht="15" x14ac:dyDescent="0.2">
      <c r="A3030" s="25" t="s">
        <v>9471</v>
      </c>
      <c r="B3030" s="77" t="s">
        <v>16086</v>
      </c>
    </row>
    <row r="3031" spans="1:2" ht="15" x14ac:dyDescent="0.2">
      <c r="A3031" s="25" t="s">
        <v>9470</v>
      </c>
      <c r="B3031" s="77" t="s">
        <v>16087</v>
      </c>
    </row>
    <row r="3032" spans="1:2" ht="15" x14ac:dyDescent="0.2">
      <c r="A3032" s="25" t="s">
        <v>9469</v>
      </c>
      <c r="B3032" s="77" t="s">
        <v>16088</v>
      </c>
    </row>
    <row r="3033" spans="1:2" ht="15" x14ac:dyDescent="0.2">
      <c r="A3033" s="25" t="s">
        <v>9468</v>
      </c>
      <c r="B3033" s="77" t="s">
        <v>16089</v>
      </c>
    </row>
    <row r="3034" spans="1:2" ht="15" x14ac:dyDescent="0.2">
      <c r="A3034" s="25" t="s">
        <v>9467</v>
      </c>
      <c r="B3034" s="77" t="s">
        <v>16090</v>
      </c>
    </row>
    <row r="3035" spans="1:2" ht="15" x14ac:dyDescent="0.2">
      <c r="A3035" s="25" t="s">
        <v>9466</v>
      </c>
      <c r="B3035" s="77" t="s">
        <v>16091</v>
      </c>
    </row>
    <row r="3036" spans="1:2" ht="15" x14ac:dyDescent="0.2">
      <c r="A3036" s="25" t="s">
        <v>9465</v>
      </c>
      <c r="B3036" s="77" t="s">
        <v>16092</v>
      </c>
    </row>
    <row r="3037" spans="1:2" ht="15" x14ac:dyDescent="0.2">
      <c r="A3037" s="25" t="s">
        <v>9464</v>
      </c>
      <c r="B3037" s="77" t="s">
        <v>16093</v>
      </c>
    </row>
    <row r="3038" spans="1:2" ht="15" x14ac:dyDescent="0.2">
      <c r="A3038" s="25" t="s">
        <v>9463</v>
      </c>
      <c r="B3038" s="77" t="s">
        <v>16094</v>
      </c>
    </row>
    <row r="3039" spans="1:2" ht="15" x14ac:dyDescent="0.2">
      <c r="A3039" s="25" t="s">
        <v>9462</v>
      </c>
      <c r="B3039" s="77" t="s">
        <v>16095</v>
      </c>
    </row>
    <row r="3040" spans="1:2" ht="15" x14ac:dyDescent="0.2">
      <c r="A3040" s="25" t="s">
        <v>9461</v>
      </c>
      <c r="B3040" s="77" t="s">
        <v>16096</v>
      </c>
    </row>
    <row r="3041" spans="1:2" ht="15" x14ac:dyDescent="0.2">
      <c r="A3041" s="25" t="s">
        <v>9460</v>
      </c>
      <c r="B3041" s="77" t="s">
        <v>16097</v>
      </c>
    </row>
    <row r="3042" spans="1:2" ht="15" x14ac:dyDescent="0.2">
      <c r="A3042" s="25" t="s">
        <v>9459</v>
      </c>
      <c r="B3042" s="77" t="s">
        <v>16098</v>
      </c>
    </row>
    <row r="3043" spans="1:2" ht="15" x14ac:dyDescent="0.2">
      <c r="A3043" s="25" t="s">
        <v>9458</v>
      </c>
      <c r="B3043" s="77" t="s">
        <v>16099</v>
      </c>
    </row>
    <row r="3044" spans="1:2" ht="15" x14ac:dyDescent="0.2">
      <c r="A3044" s="25" t="s">
        <v>9457</v>
      </c>
      <c r="B3044" s="77" t="s">
        <v>16100</v>
      </c>
    </row>
    <row r="3045" spans="1:2" ht="15" x14ac:dyDescent="0.2">
      <c r="A3045" s="25" t="s">
        <v>9456</v>
      </c>
      <c r="B3045" s="77" t="s">
        <v>16101</v>
      </c>
    </row>
    <row r="3046" spans="1:2" ht="15" x14ac:dyDescent="0.2">
      <c r="A3046" s="25" t="s">
        <v>9455</v>
      </c>
      <c r="B3046" s="77" t="s">
        <v>16102</v>
      </c>
    </row>
    <row r="3047" spans="1:2" ht="15" x14ac:dyDescent="0.2">
      <c r="A3047" s="25" t="s">
        <v>9454</v>
      </c>
      <c r="B3047" s="77" t="s">
        <v>16103</v>
      </c>
    </row>
    <row r="3048" spans="1:2" ht="15" x14ac:dyDescent="0.2">
      <c r="A3048" s="25" t="s">
        <v>9453</v>
      </c>
      <c r="B3048" s="77" t="s">
        <v>16104</v>
      </c>
    </row>
    <row r="3049" spans="1:2" ht="15" x14ac:dyDescent="0.2">
      <c r="A3049" s="25" t="s">
        <v>9452</v>
      </c>
      <c r="B3049" s="77" t="s">
        <v>16105</v>
      </c>
    </row>
    <row r="3050" spans="1:2" ht="15" x14ac:dyDescent="0.2">
      <c r="A3050" s="25" t="s">
        <v>9451</v>
      </c>
      <c r="B3050" s="77" t="s">
        <v>16106</v>
      </c>
    </row>
    <row r="3051" spans="1:2" ht="15" x14ac:dyDescent="0.2">
      <c r="A3051" s="25" t="s">
        <v>9450</v>
      </c>
      <c r="B3051" s="77" t="s">
        <v>16107</v>
      </c>
    </row>
    <row r="3052" spans="1:2" ht="15" x14ac:dyDescent="0.2">
      <c r="A3052" s="25" t="s">
        <v>9449</v>
      </c>
      <c r="B3052" s="77" t="s">
        <v>16108</v>
      </c>
    </row>
    <row r="3053" spans="1:2" ht="15" x14ac:dyDescent="0.2">
      <c r="A3053" s="25" t="s">
        <v>9448</v>
      </c>
      <c r="B3053" s="77" t="s">
        <v>16109</v>
      </c>
    </row>
    <row r="3054" spans="1:2" ht="15" x14ac:dyDescent="0.2">
      <c r="A3054" s="25" t="s">
        <v>9447</v>
      </c>
      <c r="B3054" s="77" t="s">
        <v>16110</v>
      </c>
    </row>
    <row r="3055" spans="1:2" ht="15" x14ac:dyDescent="0.2">
      <c r="A3055" s="25" t="s">
        <v>9446</v>
      </c>
      <c r="B3055" s="77" t="s">
        <v>16111</v>
      </c>
    </row>
    <row r="3056" spans="1:2" ht="15" x14ac:dyDescent="0.2">
      <c r="A3056" s="25" t="s">
        <v>9445</v>
      </c>
      <c r="B3056" s="77" t="s">
        <v>16112</v>
      </c>
    </row>
    <row r="3057" spans="1:2" ht="15" x14ac:dyDescent="0.2">
      <c r="A3057" s="25" t="s">
        <v>9444</v>
      </c>
      <c r="B3057" s="77" t="s">
        <v>16113</v>
      </c>
    </row>
    <row r="3058" spans="1:2" ht="15" x14ac:dyDescent="0.2">
      <c r="A3058" s="25" t="s">
        <v>9443</v>
      </c>
      <c r="B3058" s="77" t="s">
        <v>16114</v>
      </c>
    </row>
    <row r="3059" spans="1:2" ht="15" x14ac:dyDescent="0.2">
      <c r="A3059" s="25" t="s">
        <v>9442</v>
      </c>
      <c r="B3059" s="77" t="s">
        <v>16115</v>
      </c>
    </row>
    <row r="3060" spans="1:2" ht="15" x14ac:dyDescent="0.2">
      <c r="A3060" s="25" t="s">
        <v>9441</v>
      </c>
      <c r="B3060" s="77" t="s">
        <v>16116</v>
      </c>
    </row>
    <row r="3061" spans="1:2" ht="15" x14ac:dyDescent="0.2">
      <c r="A3061" s="25" t="s">
        <v>9440</v>
      </c>
      <c r="B3061" s="77" t="s">
        <v>16117</v>
      </c>
    </row>
    <row r="3062" spans="1:2" ht="15" x14ac:dyDescent="0.2">
      <c r="A3062" s="25" t="s">
        <v>9439</v>
      </c>
      <c r="B3062" s="77" t="s">
        <v>16118</v>
      </c>
    </row>
    <row r="3063" spans="1:2" ht="15" x14ac:dyDescent="0.2">
      <c r="A3063" s="25" t="s">
        <v>9438</v>
      </c>
      <c r="B3063" s="77" t="s">
        <v>16119</v>
      </c>
    </row>
    <row r="3064" spans="1:2" ht="15" x14ac:dyDescent="0.2">
      <c r="A3064" s="74" t="s">
        <v>12905</v>
      </c>
      <c r="B3064" s="60" t="s">
        <v>16120</v>
      </c>
    </row>
    <row r="3065" spans="1:2" ht="15" x14ac:dyDescent="0.2">
      <c r="A3065" s="25" t="s">
        <v>9437</v>
      </c>
      <c r="B3065" s="77" t="s">
        <v>16121</v>
      </c>
    </row>
    <row r="3066" spans="1:2" ht="15" x14ac:dyDescent="0.2">
      <c r="A3066" s="25" t="s">
        <v>9436</v>
      </c>
      <c r="B3066" s="77" t="s">
        <v>16122</v>
      </c>
    </row>
    <row r="3067" spans="1:2" ht="15" x14ac:dyDescent="0.2">
      <c r="A3067" s="25" t="s">
        <v>9435</v>
      </c>
      <c r="B3067" s="77" t="s">
        <v>16123</v>
      </c>
    </row>
    <row r="3068" spans="1:2" ht="15" x14ac:dyDescent="0.2">
      <c r="A3068" s="25" t="s">
        <v>9434</v>
      </c>
      <c r="B3068" s="77" t="s">
        <v>16124</v>
      </c>
    </row>
    <row r="3069" spans="1:2" ht="15" x14ac:dyDescent="0.2">
      <c r="A3069" s="25" t="s">
        <v>9433</v>
      </c>
      <c r="B3069" s="77" t="s">
        <v>16125</v>
      </c>
    </row>
    <row r="3070" spans="1:2" ht="15" x14ac:dyDescent="0.2">
      <c r="A3070" s="25" t="s">
        <v>9432</v>
      </c>
      <c r="B3070" s="77" t="s">
        <v>16126</v>
      </c>
    </row>
    <row r="3071" spans="1:2" ht="15" x14ac:dyDescent="0.2">
      <c r="A3071" s="25" t="s">
        <v>9431</v>
      </c>
      <c r="B3071" s="77" t="s">
        <v>16127</v>
      </c>
    </row>
    <row r="3072" spans="1:2" ht="30" x14ac:dyDescent="0.2">
      <c r="A3072" s="25" t="s">
        <v>9430</v>
      </c>
      <c r="B3072" s="77" t="s">
        <v>16128</v>
      </c>
    </row>
    <row r="3073" spans="1:2" ht="15" x14ac:dyDescent="0.2">
      <c r="A3073" s="25" t="s">
        <v>9429</v>
      </c>
      <c r="B3073" s="77" t="s">
        <v>16129</v>
      </c>
    </row>
    <row r="3074" spans="1:2" ht="15" x14ac:dyDescent="0.2">
      <c r="A3074" s="25" t="s">
        <v>9428</v>
      </c>
      <c r="B3074" s="77" t="s">
        <v>16130</v>
      </c>
    </row>
    <row r="3075" spans="1:2" ht="30" x14ac:dyDescent="0.2">
      <c r="A3075" s="25" t="s">
        <v>9427</v>
      </c>
      <c r="B3075" s="77" t="s">
        <v>16131</v>
      </c>
    </row>
    <row r="3076" spans="1:2" ht="15" x14ac:dyDescent="0.2">
      <c r="A3076" s="25" t="s">
        <v>9426</v>
      </c>
      <c r="B3076" s="77" t="s">
        <v>16132</v>
      </c>
    </row>
    <row r="3077" spans="1:2" ht="15" x14ac:dyDescent="0.2">
      <c r="A3077" s="25" t="s">
        <v>9425</v>
      </c>
      <c r="B3077" s="77" t="s">
        <v>16133</v>
      </c>
    </row>
    <row r="3078" spans="1:2" ht="15" x14ac:dyDescent="0.2">
      <c r="A3078" s="25" t="s">
        <v>9424</v>
      </c>
      <c r="B3078" s="77" t="s">
        <v>16134</v>
      </c>
    </row>
    <row r="3079" spans="1:2" ht="15" x14ac:dyDescent="0.2">
      <c r="A3079" s="25" t="s">
        <v>9423</v>
      </c>
      <c r="B3079" s="77" t="s">
        <v>16135</v>
      </c>
    </row>
    <row r="3080" spans="1:2" ht="15" x14ac:dyDescent="0.2">
      <c r="A3080" s="25" t="s">
        <v>9422</v>
      </c>
      <c r="B3080" s="77" t="s">
        <v>16136</v>
      </c>
    </row>
    <row r="3081" spans="1:2" ht="15" x14ac:dyDescent="0.2">
      <c r="A3081" s="25" t="s">
        <v>9421</v>
      </c>
      <c r="B3081" s="77" t="s">
        <v>16137</v>
      </c>
    </row>
    <row r="3082" spans="1:2" ht="15" x14ac:dyDescent="0.2">
      <c r="A3082" s="25" t="s">
        <v>9420</v>
      </c>
      <c r="B3082" s="77" t="s">
        <v>16138</v>
      </c>
    </row>
    <row r="3083" spans="1:2" ht="15" x14ac:dyDescent="0.2">
      <c r="A3083" s="25" t="s">
        <v>9419</v>
      </c>
      <c r="B3083" s="77" t="s">
        <v>16139</v>
      </c>
    </row>
    <row r="3084" spans="1:2" ht="15" x14ac:dyDescent="0.2">
      <c r="A3084" s="25" t="s">
        <v>9418</v>
      </c>
      <c r="B3084" s="77" t="s">
        <v>16140</v>
      </c>
    </row>
    <row r="3085" spans="1:2" ht="15" x14ac:dyDescent="0.2">
      <c r="A3085" s="25" t="s">
        <v>9417</v>
      </c>
      <c r="B3085" s="77" t="s">
        <v>16141</v>
      </c>
    </row>
    <row r="3086" spans="1:2" ht="15" x14ac:dyDescent="0.2">
      <c r="A3086" s="25" t="s">
        <v>9416</v>
      </c>
      <c r="B3086" s="77" t="s">
        <v>16142</v>
      </c>
    </row>
    <row r="3087" spans="1:2" ht="15" x14ac:dyDescent="0.2">
      <c r="A3087" s="25" t="s">
        <v>9415</v>
      </c>
      <c r="B3087" s="77" t="s">
        <v>16143</v>
      </c>
    </row>
    <row r="3088" spans="1:2" ht="15" x14ac:dyDescent="0.2">
      <c r="A3088" s="25" t="s">
        <v>9414</v>
      </c>
      <c r="B3088" s="77" t="s">
        <v>16144</v>
      </c>
    </row>
    <row r="3089" spans="1:2" ht="15" x14ac:dyDescent="0.2">
      <c r="A3089" s="25" t="s">
        <v>9413</v>
      </c>
      <c r="B3089" s="77" t="s">
        <v>16145</v>
      </c>
    </row>
    <row r="3090" spans="1:2" ht="15" x14ac:dyDescent="0.2">
      <c r="A3090" s="25" t="s">
        <v>9412</v>
      </c>
      <c r="B3090" s="77" t="s">
        <v>16146</v>
      </c>
    </row>
    <row r="3091" spans="1:2" ht="15" x14ac:dyDescent="0.2">
      <c r="A3091" s="25" t="s">
        <v>9411</v>
      </c>
      <c r="B3091" s="77" t="s">
        <v>16147</v>
      </c>
    </row>
    <row r="3092" spans="1:2" ht="15" x14ac:dyDescent="0.2">
      <c r="A3092" s="25" t="s">
        <v>9410</v>
      </c>
      <c r="B3092" s="77" t="s">
        <v>16148</v>
      </c>
    </row>
    <row r="3093" spans="1:2" ht="30" x14ac:dyDescent="0.2">
      <c r="A3093" s="25" t="s">
        <v>9409</v>
      </c>
      <c r="B3093" s="77" t="s">
        <v>16149</v>
      </c>
    </row>
    <row r="3094" spans="1:2" ht="15" x14ac:dyDescent="0.2">
      <c r="A3094" s="25" t="s">
        <v>9408</v>
      </c>
      <c r="B3094" s="77" t="s">
        <v>16150</v>
      </c>
    </row>
    <row r="3095" spans="1:2" ht="30" x14ac:dyDescent="0.2">
      <c r="A3095" s="25" t="s">
        <v>9407</v>
      </c>
      <c r="B3095" s="77" t="s">
        <v>16151</v>
      </c>
    </row>
    <row r="3096" spans="1:2" ht="15" x14ac:dyDescent="0.2">
      <c r="A3096" s="25" t="s">
        <v>9406</v>
      </c>
      <c r="B3096" s="77" t="s">
        <v>16152</v>
      </c>
    </row>
    <row r="3097" spans="1:2" ht="15" x14ac:dyDescent="0.2">
      <c r="A3097" s="25" t="s">
        <v>9405</v>
      </c>
      <c r="B3097" s="77" t="s">
        <v>16153</v>
      </c>
    </row>
    <row r="3098" spans="1:2" ht="15" x14ac:dyDescent="0.2">
      <c r="A3098" s="25" t="s">
        <v>9404</v>
      </c>
      <c r="B3098" s="77" t="s">
        <v>16154</v>
      </c>
    </row>
    <row r="3099" spans="1:2" ht="15" x14ac:dyDescent="0.2">
      <c r="A3099" s="25" t="s">
        <v>9403</v>
      </c>
      <c r="B3099" s="77" t="s">
        <v>16155</v>
      </c>
    </row>
    <row r="3100" spans="1:2" ht="15" x14ac:dyDescent="0.2">
      <c r="A3100" s="25" t="s">
        <v>9402</v>
      </c>
      <c r="B3100" s="77" t="s">
        <v>16156</v>
      </c>
    </row>
    <row r="3101" spans="1:2" ht="15" x14ac:dyDescent="0.2">
      <c r="A3101" s="25" t="s">
        <v>9401</v>
      </c>
      <c r="B3101" s="77" t="s">
        <v>16157</v>
      </c>
    </row>
    <row r="3102" spans="1:2" ht="15" x14ac:dyDescent="0.2">
      <c r="A3102" s="25" t="s">
        <v>9400</v>
      </c>
      <c r="B3102" s="77" t="s">
        <v>16158</v>
      </c>
    </row>
    <row r="3103" spans="1:2" ht="15" x14ac:dyDescent="0.2">
      <c r="A3103" s="25" t="s">
        <v>9399</v>
      </c>
      <c r="B3103" s="77" t="s">
        <v>16159</v>
      </c>
    </row>
    <row r="3104" spans="1:2" ht="15" x14ac:dyDescent="0.2">
      <c r="A3104" s="25" t="s">
        <v>9398</v>
      </c>
      <c r="B3104" s="77" t="s">
        <v>16160</v>
      </c>
    </row>
    <row r="3105" spans="1:2" ht="15" x14ac:dyDescent="0.2">
      <c r="A3105" s="25" t="s">
        <v>9397</v>
      </c>
      <c r="B3105" s="77" t="s">
        <v>16161</v>
      </c>
    </row>
    <row r="3106" spans="1:2" ht="15" x14ac:dyDescent="0.2">
      <c r="A3106" s="25" t="s">
        <v>9396</v>
      </c>
      <c r="B3106" s="77" t="s">
        <v>16162</v>
      </c>
    </row>
    <row r="3107" spans="1:2" ht="15" x14ac:dyDescent="0.2">
      <c r="A3107" s="25" t="s">
        <v>9395</v>
      </c>
      <c r="B3107" s="77" t="s">
        <v>16163</v>
      </c>
    </row>
    <row r="3108" spans="1:2" ht="15" x14ac:dyDescent="0.2">
      <c r="A3108" s="25" t="s">
        <v>9394</v>
      </c>
      <c r="B3108" s="77" t="s">
        <v>16164</v>
      </c>
    </row>
    <row r="3109" spans="1:2" ht="15" x14ac:dyDescent="0.2">
      <c r="A3109" s="25" t="s">
        <v>9393</v>
      </c>
      <c r="B3109" s="77" t="s">
        <v>16165</v>
      </c>
    </row>
    <row r="3110" spans="1:2" ht="15" x14ac:dyDescent="0.2">
      <c r="A3110" s="25" t="s">
        <v>9392</v>
      </c>
      <c r="B3110" s="77" t="s">
        <v>16166</v>
      </c>
    </row>
    <row r="3111" spans="1:2" ht="15" x14ac:dyDescent="0.2">
      <c r="A3111" s="25" t="s">
        <v>9391</v>
      </c>
      <c r="B3111" s="77" t="s">
        <v>16167</v>
      </c>
    </row>
    <row r="3112" spans="1:2" ht="15" x14ac:dyDescent="0.2">
      <c r="A3112" s="25" t="s">
        <v>9390</v>
      </c>
      <c r="B3112" s="77" t="s">
        <v>16168</v>
      </c>
    </row>
    <row r="3113" spans="1:2" ht="15" x14ac:dyDescent="0.2">
      <c r="A3113" s="25" t="s">
        <v>9389</v>
      </c>
      <c r="B3113" s="77" t="s">
        <v>16169</v>
      </c>
    </row>
    <row r="3114" spans="1:2" ht="15" x14ac:dyDescent="0.2">
      <c r="A3114" s="25" t="s">
        <v>9388</v>
      </c>
      <c r="B3114" s="77" t="s">
        <v>16170</v>
      </c>
    </row>
    <row r="3115" spans="1:2" ht="15" x14ac:dyDescent="0.2">
      <c r="A3115" s="25" t="s">
        <v>9387</v>
      </c>
      <c r="B3115" s="77" t="s">
        <v>16171</v>
      </c>
    </row>
    <row r="3116" spans="1:2" ht="15" x14ac:dyDescent="0.2">
      <c r="A3116" s="25" t="s">
        <v>9386</v>
      </c>
      <c r="B3116" s="77" t="s">
        <v>16172</v>
      </c>
    </row>
    <row r="3117" spans="1:2" ht="15" x14ac:dyDescent="0.2">
      <c r="A3117" s="25" t="s">
        <v>9385</v>
      </c>
      <c r="B3117" s="77" t="s">
        <v>16173</v>
      </c>
    </row>
    <row r="3118" spans="1:2" ht="15" x14ac:dyDescent="0.2">
      <c r="A3118" s="25" t="s">
        <v>9384</v>
      </c>
      <c r="B3118" s="77" t="s">
        <v>16174</v>
      </c>
    </row>
    <row r="3119" spans="1:2" ht="15" x14ac:dyDescent="0.2">
      <c r="A3119" s="25" t="s">
        <v>9383</v>
      </c>
      <c r="B3119" s="77" t="s">
        <v>16175</v>
      </c>
    </row>
    <row r="3120" spans="1:2" ht="15" x14ac:dyDescent="0.2">
      <c r="A3120" s="25" t="s">
        <v>9382</v>
      </c>
      <c r="B3120" s="77" t="s">
        <v>16176</v>
      </c>
    </row>
    <row r="3121" spans="1:2" ht="15" x14ac:dyDescent="0.2">
      <c r="A3121" s="25" t="s">
        <v>9381</v>
      </c>
      <c r="B3121" s="77" t="s">
        <v>16177</v>
      </c>
    </row>
    <row r="3122" spans="1:2" ht="15" x14ac:dyDescent="0.2">
      <c r="A3122" s="25" t="s">
        <v>9380</v>
      </c>
      <c r="B3122" s="77" t="s">
        <v>16178</v>
      </c>
    </row>
    <row r="3123" spans="1:2" ht="15" x14ac:dyDescent="0.2">
      <c r="A3123" s="25" t="s">
        <v>9379</v>
      </c>
      <c r="B3123" s="77" t="s">
        <v>16179</v>
      </c>
    </row>
    <row r="3124" spans="1:2" ht="15" x14ac:dyDescent="0.2">
      <c r="A3124" s="25" t="s">
        <v>9378</v>
      </c>
      <c r="B3124" s="77" t="s">
        <v>16180</v>
      </c>
    </row>
    <row r="3125" spans="1:2" ht="15" x14ac:dyDescent="0.2">
      <c r="A3125" s="25" t="s">
        <v>9377</v>
      </c>
      <c r="B3125" s="77" t="s">
        <v>16181</v>
      </c>
    </row>
    <row r="3126" spans="1:2" ht="15" x14ac:dyDescent="0.2">
      <c r="A3126" s="25" t="s">
        <v>9376</v>
      </c>
      <c r="B3126" s="77" t="s">
        <v>16182</v>
      </c>
    </row>
    <row r="3127" spans="1:2" ht="15" x14ac:dyDescent="0.2">
      <c r="A3127" s="25" t="s">
        <v>9375</v>
      </c>
      <c r="B3127" s="77" t="s">
        <v>16183</v>
      </c>
    </row>
    <row r="3128" spans="1:2" ht="15" x14ac:dyDescent="0.2">
      <c r="A3128" s="25" t="s">
        <v>9374</v>
      </c>
      <c r="B3128" s="77" t="s">
        <v>16184</v>
      </c>
    </row>
    <row r="3129" spans="1:2" ht="15" x14ac:dyDescent="0.2">
      <c r="A3129" s="25" t="s">
        <v>9373</v>
      </c>
      <c r="B3129" s="77" t="s">
        <v>16185</v>
      </c>
    </row>
    <row r="3130" spans="1:2" ht="15" x14ac:dyDescent="0.2">
      <c r="A3130" s="25" t="s">
        <v>9372</v>
      </c>
      <c r="B3130" s="77" t="s">
        <v>16186</v>
      </c>
    </row>
    <row r="3131" spans="1:2" ht="15" x14ac:dyDescent="0.2">
      <c r="A3131" s="25" t="s">
        <v>9371</v>
      </c>
      <c r="B3131" s="77" t="s">
        <v>16187</v>
      </c>
    </row>
    <row r="3132" spans="1:2" ht="15" x14ac:dyDescent="0.2">
      <c r="A3132" s="25" t="s">
        <v>9370</v>
      </c>
      <c r="B3132" s="77" t="s">
        <v>16188</v>
      </c>
    </row>
    <row r="3133" spans="1:2" ht="15" x14ac:dyDescent="0.2">
      <c r="A3133" s="25" t="s">
        <v>9369</v>
      </c>
      <c r="B3133" s="77" t="s">
        <v>16189</v>
      </c>
    </row>
    <row r="3134" spans="1:2" ht="15" x14ac:dyDescent="0.2">
      <c r="A3134" s="25" t="s">
        <v>9368</v>
      </c>
      <c r="B3134" s="77" t="s">
        <v>16190</v>
      </c>
    </row>
    <row r="3135" spans="1:2" ht="15" x14ac:dyDescent="0.2">
      <c r="A3135" s="25" t="s">
        <v>9367</v>
      </c>
      <c r="B3135" s="77" t="s">
        <v>16191</v>
      </c>
    </row>
    <row r="3136" spans="1:2" ht="15" x14ac:dyDescent="0.2">
      <c r="A3136" s="25" t="s">
        <v>9366</v>
      </c>
      <c r="B3136" s="77" t="s">
        <v>16192</v>
      </c>
    </row>
    <row r="3137" spans="1:2" ht="15" x14ac:dyDescent="0.2">
      <c r="A3137" s="25" t="s">
        <v>9365</v>
      </c>
      <c r="B3137" s="77" t="s">
        <v>16193</v>
      </c>
    </row>
    <row r="3138" spans="1:2" ht="30" x14ac:dyDescent="0.2">
      <c r="A3138" s="25" t="s">
        <v>9364</v>
      </c>
      <c r="B3138" s="77" t="s">
        <v>16194</v>
      </c>
    </row>
    <row r="3139" spans="1:2" ht="30" x14ac:dyDescent="0.2">
      <c r="A3139" s="25" t="s">
        <v>9363</v>
      </c>
      <c r="B3139" s="77" t="s">
        <v>16195</v>
      </c>
    </row>
    <row r="3140" spans="1:2" ht="15" x14ac:dyDescent="0.2">
      <c r="A3140" s="25" t="s">
        <v>9362</v>
      </c>
      <c r="B3140" s="77" t="s">
        <v>16196</v>
      </c>
    </row>
    <row r="3141" spans="1:2" ht="15" x14ac:dyDescent="0.2">
      <c r="A3141" s="25" t="s">
        <v>9361</v>
      </c>
      <c r="B3141" s="77" t="s">
        <v>16197</v>
      </c>
    </row>
    <row r="3142" spans="1:2" ht="15" x14ac:dyDescent="0.2">
      <c r="A3142" s="25" t="s">
        <v>9360</v>
      </c>
      <c r="B3142" s="77" t="s">
        <v>16198</v>
      </c>
    </row>
    <row r="3143" spans="1:2" ht="15" x14ac:dyDescent="0.2">
      <c r="A3143" s="25" t="s">
        <v>9359</v>
      </c>
      <c r="B3143" s="77" t="s">
        <v>16199</v>
      </c>
    </row>
    <row r="3144" spans="1:2" ht="15" x14ac:dyDescent="0.2">
      <c r="A3144" s="25" t="s">
        <v>9358</v>
      </c>
      <c r="B3144" s="77" t="s">
        <v>16200</v>
      </c>
    </row>
    <row r="3145" spans="1:2" ht="15" x14ac:dyDescent="0.2">
      <c r="A3145" s="25" t="s">
        <v>9357</v>
      </c>
      <c r="B3145" s="77" t="s">
        <v>16201</v>
      </c>
    </row>
    <row r="3146" spans="1:2" ht="15" x14ac:dyDescent="0.2">
      <c r="A3146" s="25" t="s">
        <v>9356</v>
      </c>
      <c r="B3146" s="77" t="s">
        <v>16202</v>
      </c>
    </row>
    <row r="3147" spans="1:2" ht="15" x14ac:dyDescent="0.2">
      <c r="A3147" s="25" t="s">
        <v>9355</v>
      </c>
      <c r="B3147" s="77" t="s">
        <v>16203</v>
      </c>
    </row>
    <row r="3148" spans="1:2" ht="15" x14ac:dyDescent="0.2">
      <c r="A3148" s="25" t="s">
        <v>9354</v>
      </c>
      <c r="B3148" s="77" t="s">
        <v>16204</v>
      </c>
    </row>
    <row r="3149" spans="1:2" ht="15" x14ac:dyDescent="0.2">
      <c r="A3149" s="25" t="s">
        <v>9353</v>
      </c>
      <c r="B3149" s="77" t="s">
        <v>16205</v>
      </c>
    </row>
    <row r="3150" spans="1:2" ht="15" x14ac:dyDescent="0.2">
      <c r="A3150" s="25" t="s">
        <v>9352</v>
      </c>
      <c r="B3150" s="77" t="s">
        <v>16206</v>
      </c>
    </row>
    <row r="3151" spans="1:2" ht="15" x14ac:dyDescent="0.2">
      <c r="A3151" s="25" t="s">
        <v>9351</v>
      </c>
      <c r="B3151" s="77" t="s">
        <v>16207</v>
      </c>
    </row>
    <row r="3152" spans="1:2" ht="15" x14ac:dyDescent="0.2">
      <c r="A3152" s="25" t="s">
        <v>9350</v>
      </c>
      <c r="B3152" s="77" t="s">
        <v>16208</v>
      </c>
    </row>
    <row r="3153" spans="1:2" ht="15" x14ac:dyDescent="0.2">
      <c r="A3153" s="25" t="s">
        <v>9349</v>
      </c>
      <c r="B3153" s="77" t="s">
        <v>16209</v>
      </c>
    </row>
    <row r="3154" spans="1:2" ht="15" x14ac:dyDescent="0.2">
      <c r="A3154" s="25" t="s">
        <v>9348</v>
      </c>
      <c r="B3154" s="77" t="s">
        <v>16210</v>
      </c>
    </row>
    <row r="3155" spans="1:2" ht="15" x14ac:dyDescent="0.2">
      <c r="A3155" s="25" t="s">
        <v>9347</v>
      </c>
      <c r="B3155" s="77" t="s">
        <v>16211</v>
      </c>
    </row>
    <row r="3156" spans="1:2" ht="15" x14ac:dyDescent="0.2">
      <c r="A3156" s="25" t="s">
        <v>9346</v>
      </c>
      <c r="B3156" s="77" t="s">
        <v>16212</v>
      </c>
    </row>
    <row r="3157" spans="1:2" ht="15" x14ac:dyDescent="0.2">
      <c r="A3157" s="25" t="s">
        <v>9345</v>
      </c>
      <c r="B3157" s="77" t="s">
        <v>16213</v>
      </c>
    </row>
    <row r="3158" spans="1:2" ht="15" x14ac:dyDescent="0.2">
      <c r="A3158" s="25" t="s">
        <v>9344</v>
      </c>
      <c r="B3158" s="77" t="s">
        <v>16214</v>
      </c>
    </row>
    <row r="3159" spans="1:2" ht="15" x14ac:dyDescent="0.2">
      <c r="A3159" s="25" t="s">
        <v>9343</v>
      </c>
      <c r="B3159" s="77" t="s">
        <v>16215</v>
      </c>
    </row>
    <row r="3160" spans="1:2" ht="15" x14ac:dyDescent="0.2">
      <c r="A3160" s="25" t="s">
        <v>9342</v>
      </c>
      <c r="B3160" s="77" t="s">
        <v>16216</v>
      </c>
    </row>
    <row r="3161" spans="1:2" ht="15" x14ac:dyDescent="0.2">
      <c r="A3161" s="25" t="s">
        <v>9341</v>
      </c>
      <c r="B3161" s="77" t="s">
        <v>16217</v>
      </c>
    </row>
    <row r="3162" spans="1:2" ht="15" x14ac:dyDescent="0.2">
      <c r="A3162" s="25" t="s">
        <v>9340</v>
      </c>
      <c r="B3162" s="77" t="s">
        <v>16218</v>
      </c>
    </row>
    <row r="3163" spans="1:2" ht="15" x14ac:dyDescent="0.2">
      <c r="A3163" s="25" t="s">
        <v>9339</v>
      </c>
      <c r="B3163" s="77" t="s">
        <v>16219</v>
      </c>
    </row>
    <row r="3164" spans="1:2" ht="15" x14ac:dyDescent="0.2">
      <c r="A3164" s="25" t="s">
        <v>9338</v>
      </c>
      <c r="B3164" s="77" t="s">
        <v>16220</v>
      </c>
    </row>
    <row r="3165" spans="1:2" ht="15" x14ac:dyDescent="0.2">
      <c r="A3165" s="25" t="s">
        <v>9337</v>
      </c>
      <c r="B3165" s="77" t="s">
        <v>16221</v>
      </c>
    </row>
    <row r="3166" spans="1:2" ht="30" x14ac:dyDescent="0.2">
      <c r="A3166" s="25" t="s">
        <v>9336</v>
      </c>
      <c r="B3166" s="77" t="s">
        <v>16222</v>
      </c>
    </row>
    <row r="3167" spans="1:2" ht="15" x14ac:dyDescent="0.2">
      <c r="A3167" s="25" t="s">
        <v>9335</v>
      </c>
      <c r="B3167" s="77" t="s">
        <v>16223</v>
      </c>
    </row>
    <row r="3168" spans="1:2" ht="15" x14ac:dyDescent="0.2">
      <c r="A3168" s="25" t="s">
        <v>9334</v>
      </c>
      <c r="B3168" s="77" t="s">
        <v>16224</v>
      </c>
    </row>
    <row r="3169" spans="1:2" ht="15" x14ac:dyDescent="0.2">
      <c r="A3169" s="25" t="s">
        <v>9333</v>
      </c>
      <c r="B3169" s="77" t="s">
        <v>16225</v>
      </c>
    </row>
    <row r="3170" spans="1:2" ht="15" x14ac:dyDescent="0.2">
      <c r="A3170" s="25" t="s">
        <v>9332</v>
      </c>
      <c r="B3170" s="77" t="s">
        <v>16226</v>
      </c>
    </row>
    <row r="3171" spans="1:2" ht="15" x14ac:dyDescent="0.2">
      <c r="A3171" s="25" t="s">
        <v>9331</v>
      </c>
      <c r="B3171" s="77" t="s">
        <v>16227</v>
      </c>
    </row>
    <row r="3172" spans="1:2" ht="15" x14ac:dyDescent="0.2">
      <c r="A3172" s="25" t="s">
        <v>9330</v>
      </c>
      <c r="B3172" s="77" t="s">
        <v>16228</v>
      </c>
    </row>
    <row r="3173" spans="1:2" ht="15" x14ac:dyDescent="0.2">
      <c r="A3173" s="25" t="s">
        <v>9329</v>
      </c>
      <c r="B3173" s="77" t="s">
        <v>16229</v>
      </c>
    </row>
    <row r="3174" spans="1:2" ht="15" x14ac:dyDescent="0.2">
      <c r="A3174" s="25" t="s">
        <v>9328</v>
      </c>
      <c r="B3174" s="77" t="s">
        <v>16230</v>
      </c>
    </row>
    <row r="3175" spans="1:2" ht="15" x14ac:dyDescent="0.2">
      <c r="A3175" s="25" t="s">
        <v>9327</v>
      </c>
      <c r="B3175" s="77" t="s">
        <v>16231</v>
      </c>
    </row>
    <row r="3176" spans="1:2" ht="15" x14ac:dyDescent="0.2">
      <c r="A3176" s="25" t="s">
        <v>9326</v>
      </c>
      <c r="B3176" s="77" t="s">
        <v>16232</v>
      </c>
    </row>
    <row r="3177" spans="1:2" ht="15" x14ac:dyDescent="0.2">
      <c r="A3177" s="25" t="s">
        <v>9325</v>
      </c>
      <c r="B3177" s="77" t="s">
        <v>16233</v>
      </c>
    </row>
    <row r="3178" spans="1:2" ht="15" x14ac:dyDescent="0.2">
      <c r="A3178" s="25" t="s">
        <v>9324</v>
      </c>
      <c r="B3178" s="77" t="s">
        <v>16234</v>
      </c>
    </row>
    <row r="3179" spans="1:2" ht="15" x14ac:dyDescent="0.2">
      <c r="A3179" s="25" t="s">
        <v>9323</v>
      </c>
      <c r="B3179" s="77" t="s">
        <v>16235</v>
      </c>
    </row>
    <row r="3180" spans="1:2" ht="15" x14ac:dyDescent="0.2">
      <c r="A3180" s="25" t="s">
        <v>9322</v>
      </c>
      <c r="B3180" s="77" t="s">
        <v>16236</v>
      </c>
    </row>
    <row r="3181" spans="1:2" ht="15" x14ac:dyDescent="0.2">
      <c r="A3181" s="25" t="s">
        <v>9321</v>
      </c>
      <c r="B3181" s="77" t="s">
        <v>16237</v>
      </c>
    </row>
    <row r="3182" spans="1:2" ht="15" x14ac:dyDescent="0.2">
      <c r="A3182" s="25" t="s">
        <v>9320</v>
      </c>
      <c r="B3182" s="77" t="s">
        <v>16238</v>
      </c>
    </row>
    <row r="3183" spans="1:2" ht="30" x14ac:dyDescent="0.2">
      <c r="A3183" s="25" t="s">
        <v>9319</v>
      </c>
      <c r="B3183" s="77" t="s">
        <v>16239</v>
      </c>
    </row>
    <row r="3184" spans="1:2" ht="30" x14ac:dyDescent="0.2">
      <c r="A3184" s="25" t="s">
        <v>9318</v>
      </c>
      <c r="B3184" s="77" t="s">
        <v>16240</v>
      </c>
    </row>
    <row r="3185" spans="1:2" ht="15" x14ac:dyDescent="0.2">
      <c r="A3185" s="25" t="s">
        <v>9317</v>
      </c>
      <c r="B3185" s="77" t="s">
        <v>16241</v>
      </c>
    </row>
    <row r="3186" spans="1:2" ht="15" x14ac:dyDescent="0.2">
      <c r="A3186" s="25" t="s">
        <v>9316</v>
      </c>
      <c r="B3186" s="77" t="s">
        <v>16242</v>
      </c>
    </row>
    <row r="3187" spans="1:2" ht="30" x14ac:dyDescent="0.2">
      <c r="A3187" s="25" t="s">
        <v>9315</v>
      </c>
      <c r="B3187" s="77" t="s">
        <v>16243</v>
      </c>
    </row>
    <row r="3188" spans="1:2" ht="30" x14ac:dyDescent="0.2">
      <c r="A3188" s="25" t="s">
        <v>9314</v>
      </c>
      <c r="B3188" s="77" t="s">
        <v>16244</v>
      </c>
    </row>
    <row r="3189" spans="1:2" ht="15" x14ac:dyDescent="0.2">
      <c r="A3189" s="25" t="s">
        <v>9313</v>
      </c>
      <c r="B3189" s="77" t="s">
        <v>16245</v>
      </c>
    </row>
    <row r="3190" spans="1:2" ht="15" x14ac:dyDescent="0.2">
      <c r="A3190" s="25" t="s">
        <v>9312</v>
      </c>
      <c r="B3190" s="77" t="s">
        <v>16246</v>
      </c>
    </row>
    <row r="3191" spans="1:2" ht="15" x14ac:dyDescent="0.2">
      <c r="A3191" s="25" t="s">
        <v>9311</v>
      </c>
      <c r="B3191" s="77" t="s">
        <v>16247</v>
      </c>
    </row>
    <row r="3192" spans="1:2" ht="15" x14ac:dyDescent="0.2">
      <c r="A3192" s="25" t="s">
        <v>9310</v>
      </c>
      <c r="B3192" s="77" t="s">
        <v>16248</v>
      </c>
    </row>
    <row r="3193" spans="1:2" ht="15" x14ac:dyDescent="0.2">
      <c r="A3193" s="25" t="s">
        <v>9309</v>
      </c>
      <c r="B3193" s="77" t="s">
        <v>16249</v>
      </c>
    </row>
    <row r="3194" spans="1:2" ht="15" x14ac:dyDescent="0.2">
      <c r="A3194" s="25" t="s">
        <v>9308</v>
      </c>
      <c r="B3194" s="77" t="s">
        <v>16250</v>
      </c>
    </row>
    <row r="3195" spans="1:2" ht="15" x14ac:dyDescent="0.2">
      <c r="A3195" s="25" t="s">
        <v>9307</v>
      </c>
      <c r="B3195" s="77" t="s">
        <v>16251</v>
      </c>
    </row>
    <row r="3196" spans="1:2" ht="15" x14ac:dyDescent="0.2">
      <c r="A3196" s="25" t="s">
        <v>9306</v>
      </c>
      <c r="B3196" s="77" t="s">
        <v>16252</v>
      </c>
    </row>
    <row r="3197" spans="1:2" ht="15" x14ac:dyDescent="0.2">
      <c r="A3197" s="25" t="s">
        <v>9305</v>
      </c>
      <c r="B3197" s="77" t="s">
        <v>16253</v>
      </c>
    </row>
    <row r="3198" spans="1:2" ht="15" x14ac:dyDescent="0.2">
      <c r="A3198" s="25" t="s">
        <v>9304</v>
      </c>
      <c r="B3198" s="77" t="s">
        <v>16254</v>
      </c>
    </row>
    <row r="3199" spans="1:2" ht="15" x14ac:dyDescent="0.2">
      <c r="A3199" s="25" t="s">
        <v>9303</v>
      </c>
      <c r="B3199" s="77" t="s">
        <v>16255</v>
      </c>
    </row>
    <row r="3200" spans="1:2" ht="15" x14ac:dyDescent="0.2">
      <c r="A3200" s="25" t="s">
        <v>9302</v>
      </c>
      <c r="B3200" s="77" t="s">
        <v>16256</v>
      </c>
    </row>
    <row r="3201" spans="1:2" ht="15" x14ac:dyDescent="0.2">
      <c r="A3201" s="25" t="s">
        <v>9301</v>
      </c>
      <c r="B3201" s="77" t="s">
        <v>16257</v>
      </c>
    </row>
    <row r="3202" spans="1:2" ht="15" x14ac:dyDescent="0.2">
      <c r="A3202" s="25" t="s">
        <v>9300</v>
      </c>
      <c r="B3202" s="77" t="s">
        <v>16258</v>
      </c>
    </row>
    <row r="3203" spans="1:2" ht="15" x14ac:dyDescent="0.2">
      <c r="A3203" s="25" t="s">
        <v>9299</v>
      </c>
      <c r="B3203" s="77" t="s">
        <v>16259</v>
      </c>
    </row>
    <row r="3204" spans="1:2" ht="15" x14ac:dyDescent="0.2">
      <c r="A3204" s="25" t="s">
        <v>9298</v>
      </c>
      <c r="B3204" s="77" t="s">
        <v>16260</v>
      </c>
    </row>
    <row r="3205" spans="1:2" ht="15" x14ac:dyDescent="0.2">
      <c r="A3205" s="25" t="s">
        <v>9297</v>
      </c>
      <c r="B3205" s="77" t="s">
        <v>16261</v>
      </c>
    </row>
    <row r="3206" spans="1:2" ht="15" x14ac:dyDescent="0.2">
      <c r="A3206" s="25" t="s">
        <v>9296</v>
      </c>
      <c r="B3206" s="77" t="s">
        <v>16262</v>
      </c>
    </row>
    <row r="3207" spans="1:2" ht="15" x14ac:dyDescent="0.2">
      <c r="A3207" s="25" t="s">
        <v>9295</v>
      </c>
      <c r="B3207" s="77" t="s">
        <v>16263</v>
      </c>
    </row>
    <row r="3208" spans="1:2" ht="15" x14ac:dyDescent="0.2">
      <c r="A3208" s="25" t="s">
        <v>9294</v>
      </c>
      <c r="B3208" s="77" t="s">
        <v>16264</v>
      </c>
    </row>
    <row r="3209" spans="1:2" ht="15" x14ac:dyDescent="0.2">
      <c r="A3209" s="25" t="s">
        <v>9293</v>
      </c>
      <c r="B3209" s="77" t="s">
        <v>16265</v>
      </c>
    </row>
    <row r="3210" spans="1:2" ht="15" x14ac:dyDescent="0.2">
      <c r="A3210" s="25" t="s">
        <v>9292</v>
      </c>
      <c r="B3210" s="77" t="s">
        <v>16266</v>
      </c>
    </row>
    <row r="3211" spans="1:2" ht="15" x14ac:dyDescent="0.2">
      <c r="A3211" s="25" t="s">
        <v>9291</v>
      </c>
      <c r="B3211" s="77" t="s">
        <v>16267</v>
      </c>
    </row>
    <row r="3212" spans="1:2" ht="15" x14ac:dyDescent="0.2">
      <c r="A3212" s="25" t="s">
        <v>9290</v>
      </c>
      <c r="B3212" s="77" t="s">
        <v>16268</v>
      </c>
    </row>
    <row r="3213" spans="1:2" ht="15" x14ac:dyDescent="0.2">
      <c r="A3213" s="25" t="s">
        <v>9289</v>
      </c>
      <c r="B3213" s="77" t="s">
        <v>16269</v>
      </c>
    </row>
    <row r="3214" spans="1:2" ht="15" x14ac:dyDescent="0.2">
      <c r="A3214" s="25" t="s">
        <v>9288</v>
      </c>
      <c r="B3214" s="77" t="s">
        <v>16270</v>
      </c>
    </row>
    <row r="3215" spans="1:2" ht="15" x14ac:dyDescent="0.2">
      <c r="A3215" s="25" t="s">
        <v>9287</v>
      </c>
      <c r="B3215" s="77" t="s">
        <v>16271</v>
      </c>
    </row>
    <row r="3216" spans="1:2" ht="15" x14ac:dyDescent="0.2">
      <c r="A3216" s="25" t="s">
        <v>9286</v>
      </c>
      <c r="B3216" s="77" t="s">
        <v>16272</v>
      </c>
    </row>
    <row r="3217" spans="1:2" ht="15" x14ac:dyDescent="0.2">
      <c r="A3217" s="25" t="s">
        <v>9285</v>
      </c>
      <c r="B3217" s="77" t="s">
        <v>16273</v>
      </c>
    </row>
    <row r="3218" spans="1:2" ht="15" x14ac:dyDescent="0.2">
      <c r="A3218" s="25" t="s">
        <v>9284</v>
      </c>
      <c r="B3218" s="77" t="s">
        <v>16274</v>
      </c>
    </row>
    <row r="3219" spans="1:2" ht="15" x14ac:dyDescent="0.2">
      <c r="A3219" s="25" t="s">
        <v>9283</v>
      </c>
      <c r="B3219" s="77" t="s">
        <v>16275</v>
      </c>
    </row>
    <row r="3220" spans="1:2" ht="15" x14ac:dyDescent="0.2">
      <c r="A3220" s="25" t="s">
        <v>9282</v>
      </c>
      <c r="B3220" s="77" t="s">
        <v>16276</v>
      </c>
    </row>
    <row r="3221" spans="1:2" ht="15" x14ac:dyDescent="0.2">
      <c r="A3221" s="25" t="s">
        <v>9281</v>
      </c>
      <c r="B3221" s="77" t="s">
        <v>16277</v>
      </c>
    </row>
    <row r="3222" spans="1:2" ht="15" x14ac:dyDescent="0.2">
      <c r="A3222" s="25" t="s">
        <v>9280</v>
      </c>
      <c r="B3222" s="77" t="s">
        <v>16278</v>
      </c>
    </row>
    <row r="3223" spans="1:2" ht="15" x14ac:dyDescent="0.2">
      <c r="A3223" s="25" t="s">
        <v>42</v>
      </c>
      <c r="B3223" s="77" t="s">
        <v>16279</v>
      </c>
    </row>
    <row r="3224" spans="1:2" ht="15" x14ac:dyDescent="0.2">
      <c r="A3224" s="25" t="s">
        <v>9279</v>
      </c>
      <c r="B3224" s="77" t="s">
        <v>16280</v>
      </c>
    </row>
    <row r="3225" spans="1:2" ht="15" x14ac:dyDescent="0.2">
      <c r="A3225" s="25" t="s">
        <v>9278</v>
      </c>
      <c r="B3225" s="77" t="s">
        <v>16281</v>
      </c>
    </row>
    <row r="3226" spans="1:2" ht="15" x14ac:dyDescent="0.2">
      <c r="A3226" s="25" t="s">
        <v>9277</v>
      </c>
      <c r="B3226" s="77" t="s">
        <v>16282</v>
      </c>
    </row>
    <row r="3227" spans="1:2" ht="15" x14ac:dyDescent="0.2">
      <c r="A3227" s="25" t="s">
        <v>9276</v>
      </c>
      <c r="B3227" s="77" t="s">
        <v>16283</v>
      </c>
    </row>
    <row r="3228" spans="1:2" ht="15" x14ac:dyDescent="0.2">
      <c r="A3228" s="25" t="s">
        <v>9275</v>
      </c>
      <c r="B3228" s="77" t="s">
        <v>16284</v>
      </c>
    </row>
    <row r="3229" spans="1:2" ht="15" x14ac:dyDescent="0.2">
      <c r="A3229" s="25" t="s">
        <v>9274</v>
      </c>
      <c r="B3229" s="77" t="s">
        <v>16285</v>
      </c>
    </row>
    <row r="3230" spans="1:2" ht="30" x14ac:dyDescent="0.2">
      <c r="A3230" s="25" t="s">
        <v>9273</v>
      </c>
      <c r="B3230" s="77" t="s">
        <v>16286</v>
      </c>
    </row>
    <row r="3231" spans="1:2" ht="15" x14ac:dyDescent="0.2">
      <c r="A3231" s="25" t="s">
        <v>9272</v>
      </c>
      <c r="B3231" s="77" t="s">
        <v>16287</v>
      </c>
    </row>
    <row r="3232" spans="1:2" ht="15" x14ac:dyDescent="0.2">
      <c r="A3232" s="25" t="s">
        <v>9271</v>
      </c>
      <c r="B3232" s="77" t="s">
        <v>16288</v>
      </c>
    </row>
    <row r="3233" spans="1:2" ht="15" x14ac:dyDescent="0.2">
      <c r="A3233" s="25" t="s">
        <v>9270</v>
      </c>
      <c r="B3233" s="77" t="s">
        <v>16289</v>
      </c>
    </row>
    <row r="3234" spans="1:2" ht="15" x14ac:dyDescent="0.2">
      <c r="A3234" s="25" t="s">
        <v>9269</v>
      </c>
      <c r="B3234" s="77" t="s">
        <v>16290</v>
      </c>
    </row>
    <row r="3235" spans="1:2" ht="15" x14ac:dyDescent="0.2">
      <c r="A3235" s="25" t="s">
        <v>9268</v>
      </c>
      <c r="B3235" s="77" t="s">
        <v>16291</v>
      </c>
    </row>
    <row r="3236" spans="1:2" ht="15" x14ac:dyDescent="0.2">
      <c r="A3236" s="25" t="s">
        <v>9267</v>
      </c>
      <c r="B3236" s="77" t="s">
        <v>16292</v>
      </c>
    </row>
    <row r="3237" spans="1:2" ht="15" x14ac:dyDescent="0.2">
      <c r="A3237" s="25" t="s">
        <v>9266</v>
      </c>
      <c r="B3237" s="77" t="s">
        <v>16293</v>
      </c>
    </row>
    <row r="3238" spans="1:2" ht="15" x14ac:dyDescent="0.2">
      <c r="A3238" s="25" t="s">
        <v>9265</v>
      </c>
      <c r="B3238" s="77" t="s">
        <v>16294</v>
      </c>
    </row>
    <row r="3239" spans="1:2" ht="15" x14ac:dyDescent="0.2">
      <c r="A3239" s="25" t="s">
        <v>9264</v>
      </c>
      <c r="B3239" s="77" t="s">
        <v>16295</v>
      </c>
    </row>
    <row r="3240" spans="1:2" ht="15" x14ac:dyDescent="0.2">
      <c r="A3240" s="25" t="s">
        <v>9263</v>
      </c>
      <c r="B3240" s="77" t="s">
        <v>16296</v>
      </c>
    </row>
    <row r="3241" spans="1:2" ht="15" x14ac:dyDescent="0.2">
      <c r="A3241" s="25" t="s">
        <v>9262</v>
      </c>
      <c r="B3241" s="77" t="s">
        <v>16297</v>
      </c>
    </row>
    <row r="3242" spans="1:2" ht="15" x14ac:dyDescent="0.2">
      <c r="A3242" s="25" t="s">
        <v>9261</v>
      </c>
      <c r="B3242" s="77" t="s">
        <v>16298</v>
      </c>
    </row>
    <row r="3243" spans="1:2" ht="15" x14ac:dyDescent="0.2">
      <c r="A3243" s="25" t="s">
        <v>9260</v>
      </c>
      <c r="B3243" s="77" t="s">
        <v>16299</v>
      </c>
    </row>
    <row r="3244" spans="1:2" ht="15" x14ac:dyDescent="0.2">
      <c r="A3244" s="25" t="s">
        <v>9259</v>
      </c>
      <c r="B3244" s="77" t="s">
        <v>16300</v>
      </c>
    </row>
    <row r="3245" spans="1:2" ht="15" x14ac:dyDescent="0.2">
      <c r="A3245" s="25" t="s">
        <v>9258</v>
      </c>
      <c r="B3245" s="77" t="s">
        <v>16301</v>
      </c>
    </row>
    <row r="3246" spans="1:2" ht="15" x14ac:dyDescent="0.2">
      <c r="A3246" s="25" t="s">
        <v>9257</v>
      </c>
      <c r="B3246" s="77" t="s">
        <v>16302</v>
      </c>
    </row>
    <row r="3247" spans="1:2" ht="15" x14ac:dyDescent="0.2">
      <c r="A3247" s="25" t="s">
        <v>9256</v>
      </c>
      <c r="B3247" s="77" t="s">
        <v>16303</v>
      </c>
    </row>
    <row r="3248" spans="1:2" ht="15" x14ac:dyDescent="0.2">
      <c r="A3248" s="25" t="s">
        <v>9255</v>
      </c>
      <c r="B3248" s="77" t="s">
        <v>16304</v>
      </c>
    </row>
    <row r="3249" spans="1:2" ht="15" x14ac:dyDescent="0.2">
      <c r="A3249" s="25" t="s">
        <v>9254</v>
      </c>
      <c r="B3249" s="77" t="s">
        <v>16305</v>
      </c>
    </row>
    <row r="3250" spans="1:2" ht="15" x14ac:dyDescent="0.2">
      <c r="A3250" s="25" t="s">
        <v>9253</v>
      </c>
      <c r="B3250" s="77" t="s">
        <v>16306</v>
      </c>
    </row>
    <row r="3251" spans="1:2" ht="30" x14ac:dyDescent="0.2">
      <c r="A3251" s="25" t="s">
        <v>9252</v>
      </c>
      <c r="B3251" s="77" t="s">
        <v>16307</v>
      </c>
    </row>
    <row r="3252" spans="1:2" ht="30" x14ac:dyDescent="0.2">
      <c r="A3252" s="25" t="s">
        <v>9251</v>
      </c>
      <c r="B3252" s="77" t="s">
        <v>16308</v>
      </c>
    </row>
    <row r="3253" spans="1:2" ht="30" x14ac:dyDescent="0.2">
      <c r="A3253" s="25" t="s">
        <v>9250</v>
      </c>
      <c r="B3253" s="77" t="s">
        <v>16309</v>
      </c>
    </row>
    <row r="3254" spans="1:2" ht="30" x14ac:dyDescent="0.2">
      <c r="A3254" s="25" t="s">
        <v>9249</v>
      </c>
      <c r="B3254" s="77" t="s">
        <v>16310</v>
      </c>
    </row>
    <row r="3255" spans="1:2" ht="30" x14ac:dyDescent="0.2">
      <c r="A3255" s="25" t="s">
        <v>9248</v>
      </c>
      <c r="B3255" s="77" t="s">
        <v>16311</v>
      </c>
    </row>
    <row r="3256" spans="1:2" ht="30" x14ac:dyDescent="0.2">
      <c r="A3256" s="25" t="s">
        <v>9247</v>
      </c>
      <c r="B3256" s="77" t="s">
        <v>16312</v>
      </c>
    </row>
    <row r="3257" spans="1:2" ht="30" x14ac:dyDescent="0.2">
      <c r="A3257" s="25" t="s">
        <v>9246</v>
      </c>
      <c r="B3257" s="77" t="s">
        <v>16313</v>
      </c>
    </row>
    <row r="3258" spans="1:2" ht="15" x14ac:dyDescent="0.2">
      <c r="A3258" s="25" t="s">
        <v>9245</v>
      </c>
      <c r="B3258" s="77" t="s">
        <v>16314</v>
      </c>
    </row>
    <row r="3259" spans="1:2" ht="15" x14ac:dyDescent="0.2">
      <c r="A3259" s="25" t="s">
        <v>9244</v>
      </c>
      <c r="B3259" s="77" t="s">
        <v>16315</v>
      </c>
    </row>
    <row r="3260" spans="1:2" ht="15" x14ac:dyDescent="0.2">
      <c r="A3260" s="25" t="s">
        <v>9243</v>
      </c>
      <c r="B3260" s="77" t="s">
        <v>16316</v>
      </c>
    </row>
    <row r="3261" spans="1:2" ht="15" x14ac:dyDescent="0.2">
      <c r="A3261" s="25" t="s">
        <v>9242</v>
      </c>
      <c r="B3261" s="77" t="s">
        <v>16317</v>
      </c>
    </row>
    <row r="3262" spans="1:2" ht="15" x14ac:dyDescent="0.2">
      <c r="A3262" s="25" t="s">
        <v>9241</v>
      </c>
      <c r="B3262" s="77" t="s">
        <v>16318</v>
      </c>
    </row>
    <row r="3263" spans="1:2" ht="15" x14ac:dyDescent="0.2">
      <c r="A3263" s="25" t="s">
        <v>9240</v>
      </c>
      <c r="B3263" s="77" t="s">
        <v>16319</v>
      </c>
    </row>
    <row r="3264" spans="1:2" ht="15" x14ac:dyDescent="0.2">
      <c r="A3264" s="25" t="s">
        <v>9239</v>
      </c>
      <c r="B3264" s="77" t="s">
        <v>16320</v>
      </c>
    </row>
    <row r="3265" spans="1:2" ht="15" x14ac:dyDescent="0.2">
      <c r="A3265" s="25" t="s">
        <v>9238</v>
      </c>
      <c r="B3265" s="77" t="s">
        <v>16321</v>
      </c>
    </row>
    <row r="3266" spans="1:2" ht="15" x14ac:dyDescent="0.2">
      <c r="A3266" s="25" t="s">
        <v>9237</v>
      </c>
      <c r="B3266" s="77" t="s">
        <v>16322</v>
      </c>
    </row>
    <row r="3267" spans="1:2" ht="15" x14ac:dyDescent="0.2">
      <c r="A3267" s="25" t="s">
        <v>9236</v>
      </c>
      <c r="B3267" s="77" t="s">
        <v>16323</v>
      </c>
    </row>
    <row r="3268" spans="1:2" ht="15" x14ac:dyDescent="0.2">
      <c r="A3268" s="25" t="s">
        <v>9235</v>
      </c>
      <c r="B3268" s="77" t="s">
        <v>16324</v>
      </c>
    </row>
    <row r="3269" spans="1:2" ht="15" x14ac:dyDescent="0.2">
      <c r="A3269" s="25" t="s">
        <v>9234</v>
      </c>
      <c r="B3269" s="77" t="s">
        <v>16325</v>
      </c>
    </row>
    <row r="3270" spans="1:2" ht="15" x14ac:dyDescent="0.2">
      <c r="A3270" s="25" t="s">
        <v>9233</v>
      </c>
      <c r="B3270" s="77" t="s">
        <v>16326</v>
      </c>
    </row>
    <row r="3271" spans="1:2" ht="15" x14ac:dyDescent="0.2">
      <c r="A3271" s="25" t="s">
        <v>9232</v>
      </c>
      <c r="B3271" s="77" t="s">
        <v>16327</v>
      </c>
    </row>
    <row r="3272" spans="1:2" ht="15" x14ac:dyDescent="0.2">
      <c r="A3272" s="25" t="s">
        <v>9231</v>
      </c>
      <c r="B3272" s="77" t="s">
        <v>16328</v>
      </c>
    </row>
    <row r="3273" spans="1:2" ht="15" x14ac:dyDescent="0.2">
      <c r="A3273" s="25" t="s">
        <v>9230</v>
      </c>
      <c r="B3273" s="77" t="s">
        <v>16329</v>
      </c>
    </row>
    <row r="3274" spans="1:2" ht="15" x14ac:dyDescent="0.2">
      <c r="A3274" s="25" t="s">
        <v>9229</v>
      </c>
      <c r="B3274" s="77" t="s">
        <v>16330</v>
      </c>
    </row>
    <row r="3275" spans="1:2" ht="15" x14ac:dyDescent="0.2">
      <c r="A3275" s="25" t="s">
        <v>9228</v>
      </c>
      <c r="B3275" s="77" t="s">
        <v>16331</v>
      </c>
    </row>
    <row r="3276" spans="1:2" ht="15" x14ac:dyDescent="0.2">
      <c r="A3276" s="25" t="s">
        <v>12906</v>
      </c>
      <c r="B3276" s="77" t="s">
        <v>16332</v>
      </c>
    </row>
    <row r="3277" spans="1:2" ht="15" x14ac:dyDescent="0.2">
      <c r="A3277" s="25" t="s">
        <v>9227</v>
      </c>
      <c r="B3277" s="77" t="s">
        <v>16333</v>
      </c>
    </row>
    <row r="3278" spans="1:2" ht="15" x14ac:dyDescent="0.2">
      <c r="A3278" s="25" t="s">
        <v>9226</v>
      </c>
      <c r="B3278" s="77" t="s">
        <v>16334</v>
      </c>
    </row>
    <row r="3279" spans="1:2" ht="15" x14ac:dyDescent="0.2">
      <c r="A3279" s="25" t="s">
        <v>9225</v>
      </c>
      <c r="B3279" s="77" t="s">
        <v>16335</v>
      </c>
    </row>
    <row r="3280" spans="1:2" ht="15" x14ac:dyDescent="0.2">
      <c r="A3280" s="25" t="s">
        <v>9224</v>
      </c>
      <c r="B3280" s="77" t="s">
        <v>16336</v>
      </c>
    </row>
    <row r="3281" spans="1:2" ht="15" x14ac:dyDescent="0.2">
      <c r="A3281" s="25" t="s">
        <v>9223</v>
      </c>
      <c r="B3281" s="77" t="s">
        <v>16337</v>
      </c>
    </row>
    <row r="3282" spans="1:2" ht="15" x14ac:dyDescent="0.2">
      <c r="A3282" s="25" t="s">
        <v>9222</v>
      </c>
      <c r="B3282" s="77" t="s">
        <v>16338</v>
      </c>
    </row>
    <row r="3283" spans="1:2" ht="15" x14ac:dyDescent="0.2">
      <c r="A3283" s="25" t="s">
        <v>9221</v>
      </c>
      <c r="B3283" s="77" t="s">
        <v>16339</v>
      </c>
    </row>
    <row r="3284" spans="1:2" ht="15" x14ac:dyDescent="0.2">
      <c r="A3284" s="25" t="s">
        <v>9220</v>
      </c>
      <c r="B3284" s="77" t="s">
        <v>16340</v>
      </c>
    </row>
    <row r="3285" spans="1:2" ht="15" x14ac:dyDescent="0.2">
      <c r="A3285" s="25" t="s">
        <v>9219</v>
      </c>
      <c r="B3285" s="77" t="s">
        <v>16341</v>
      </c>
    </row>
    <row r="3286" spans="1:2" ht="15" x14ac:dyDescent="0.2">
      <c r="A3286" s="25" t="s">
        <v>9218</v>
      </c>
      <c r="B3286" s="77" t="s">
        <v>16342</v>
      </c>
    </row>
    <row r="3287" spans="1:2" ht="15" x14ac:dyDescent="0.2">
      <c r="A3287" s="25" t="s">
        <v>9217</v>
      </c>
      <c r="B3287" s="77" t="s">
        <v>16343</v>
      </c>
    </row>
    <row r="3288" spans="1:2" ht="15" x14ac:dyDescent="0.2">
      <c r="A3288" s="25" t="s">
        <v>9216</v>
      </c>
      <c r="B3288" s="77" t="s">
        <v>16344</v>
      </c>
    </row>
    <row r="3289" spans="1:2" ht="15" x14ac:dyDescent="0.2">
      <c r="A3289" s="25" t="s">
        <v>9215</v>
      </c>
      <c r="B3289" s="77" t="s">
        <v>16345</v>
      </c>
    </row>
    <row r="3290" spans="1:2" ht="15" x14ac:dyDescent="0.2">
      <c r="A3290" s="25" t="s">
        <v>9214</v>
      </c>
      <c r="B3290" s="77" t="s">
        <v>16346</v>
      </c>
    </row>
    <row r="3291" spans="1:2" ht="15" x14ac:dyDescent="0.2">
      <c r="A3291" s="25" t="s">
        <v>9213</v>
      </c>
      <c r="B3291" s="77" t="s">
        <v>16347</v>
      </c>
    </row>
    <row r="3292" spans="1:2" ht="15" x14ac:dyDescent="0.2">
      <c r="A3292" s="25" t="s">
        <v>9212</v>
      </c>
      <c r="B3292" s="77" t="s">
        <v>16348</v>
      </c>
    </row>
    <row r="3293" spans="1:2" ht="15" x14ac:dyDescent="0.2">
      <c r="A3293" s="25" t="s">
        <v>9211</v>
      </c>
      <c r="B3293" s="77" t="s">
        <v>16349</v>
      </c>
    </row>
    <row r="3294" spans="1:2" ht="30" x14ac:dyDescent="0.2">
      <c r="A3294" s="25" t="s">
        <v>9210</v>
      </c>
      <c r="B3294" s="77" t="s">
        <v>16350</v>
      </c>
    </row>
    <row r="3295" spans="1:2" ht="15" x14ac:dyDescent="0.2">
      <c r="A3295" s="25" t="s">
        <v>9209</v>
      </c>
      <c r="B3295" s="77" t="s">
        <v>16351</v>
      </c>
    </row>
    <row r="3296" spans="1:2" ht="15" x14ac:dyDescent="0.2">
      <c r="A3296" s="25" t="s">
        <v>9208</v>
      </c>
      <c r="B3296" s="77" t="s">
        <v>16352</v>
      </c>
    </row>
    <row r="3297" spans="1:2" ht="15" x14ac:dyDescent="0.2">
      <c r="A3297" s="25" t="s">
        <v>9207</v>
      </c>
      <c r="B3297" s="77" t="s">
        <v>16353</v>
      </c>
    </row>
    <row r="3298" spans="1:2" ht="15" x14ac:dyDescent="0.2">
      <c r="A3298" s="25" t="s">
        <v>9206</v>
      </c>
      <c r="B3298" s="77" t="s">
        <v>16354</v>
      </c>
    </row>
    <row r="3299" spans="1:2" ht="15" x14ac:dyDescent="0.2">
      <c r="A3299" s="25" t="s">
        <v>9205</v>
      </c>
      <c r="B3299" s="77" t="s">
        <v>16355</v>
      </c>
    </row>
    <row r="3300" spans="1:2" ht="15" x14ac:dyDescent="0.2">
      <c r="A3300" s="25" t="s">
        <v>9204</v>
      </c>
      <c r="B3300" s="77" t="s">
        <v>16356</v>
      </c>
    </row>
    <row r="3301" spans="1:2" ht="15" x14ac:dyDescent="0.2">
      <c r="A3301" s="25" t="s">
        <v>9203</v>
      </c>
      <c r="B3301" s="77" t="s">
        <v>16357</v>
      </c>
    </row>
    <row r="3302" spans="1:2" ht="15" x14ac:dyDescent="0.2">
      <c r="A3302" s="25" t="s">
        <v>9202</v>
      </c>
      <c r="B3302" s="77" t="s">
        <v>16358</v>
      </c>
    </row>
    <row r="3303" spans="1:2" ht="15" x14ac:dyDescent="0.2">
      <c r="A3303" s="25" t="s">
        <v>9201</v>
      </c>
      <c r="B3303" s="77" t="s">
        <v>16359</v>
      </c>
    </row>
    <row r="3304" spans="1:2" ht="15" x14ac:dyDescent="0.2">
      <c r="A3304" s="25" t="s">
        <v>9200</v>
      </c>
      <c r="B3304" s="77" t="s">
        <v>16360</v>
      </c>
    </row>
    <row r="3305" spans="1:2" ht="15" x14ac:dyDescent="0.2">
      <c r="A3305" s="25" t="s">
        <v>9199</v>
      </c>
      <c r="B3305" s="77" t="s">
        <v>16361</v>
      </c>
    </row>
    <row r="3306" spans="1:2" ht="15" x14ac:dyDescent="0.2">
      <c r="A3306" s="25" t="s">
        <v>9198</v>
      </c>
      <c r="B3306" s="77" t="s">
        <v>16362</v>
      </c>
    </row>
    <row r="3307" spans="1:2" ht="15" x14ac:dyDescent="0.2">
      <c r="A3307" s="25" t="s">
        <v>9197</v>
      </c>
      <c r="B3307" s="77" t="s">
        <v>16363</v>
      </c>
    </row>
    <row r="3308" spans="1:2" ht="15" x14ac:dyDescent="0.2">
      <c r="A3308" s="25" t="s">
        <v>9196</v>
      </c>
      <c r="B3308" s="77" t="s">
        <v>16364</v>
      </c>
    </row>
    <row r="3309" spans="1:2" ht="15" x14ac:dyDescent="0.2">
      <c r="A3309" s="25" t="s">
        <v>9195</v>
      </c>
      <c r="B3309" s="77" t="s">
        <v>16365</v>
      </c>
    </row>
    <row r="3310" spans="1:2" ht="15" x14ac:dyDescent="0.2">
      <c r="A3310" s="25" t="s">
        <v>9194</v>
      </c>
      <c r="B3310" s="77" t="s">
        <v>16366</v>
      </c>
    </row>
    <row r="3311" spans="1:2" ht="15" x14ac:dyDescent="0.2">
      <c r="A3311" s="25" t="s">
        <v>9193</v>
      </c>
      <c r="B3311" s="77" t="s">
        <v>16367</v>
      </c>
    </row>
    <row r="3312" spans="1:2" ht="15" x14ac:dyDescent="0.2">
      <c r="A3312" s="25" t="s">
        <v>9192</v>
      </c>
      <c r="B3312" s="77" t="s">
        <v>16368</v>
      </c>
    </row>
    <row r="3313" spans="1:2" ht="15" x14ac:dyDescent="0.2">
      <c r="A3313" s="25" t="s">
        <v>9191</v>
      </c>
      <c r="B3313" s="77" t="s">
        <v>16369</v>
      </c>
    </row>
    <row r="3314" spans="1:2" ht="15" x14ac:dyDescent="0.2">
      <c r="A3314" s="25" t="s">
        <v>9190</v>
      </c>
      <c r="B3314" s="77" t="s">
        <v>16370</v>
      </c>
    </row>
    <row r="3315" spans="1:2" ht="15" x14ac:dyDescent="0.2">
      <c r="A3315" s="25" t="s">
        <v>9189</v>
      </c>
      <c r="B3315" s="77" t="s">
        <v>16371</v>
      </c>
    </row>
    <row r="3316" spans="1:2" ht="15" x14ac:dyDescent="0.2">
      <c r="A3316" s="25" t="s">
        <v>9188</v>
      </c>
      <c r="B3316" s="77" t="s">
        <v>16372</v>
      </c>
    </row>
    <row r="3317" spans="1:2" ht="15" x14ac:dyDescent="0.2">
      <c r="A3317" s="25" t="s">
        <v>9187</v>
      </c>
      <c r="B3317" s="77" t="s">
        <v>16373</v>
      </c>
    </row>
    <row r="3318" spans="1:2" ht="15" x14ac:dyDescent="0.2">
      <c r="A3318" s="25" t="s">
        <v>9186</v>
      </c>
      <c r="B3318" s="77" t="s">
        <v>16374</v>
      </c>
    </row>
    <row r="3319" spans="1:2" ht="15" x14ac:dyDescent="0.2">
      <c r="A3319" s="25" t="s">
        <v>9185</v>
      </c>
      <c r="B3319" s="77" t="s">
        <v>16375</v>
      </c>
    </row>
    <row r="3320" spans="1:2" ht="15" x14ac:dyDescent="0.2">
      <c r="A3320" s="25" t="s">
        <v>9184</v>
      </c>
      <c r="B3320" s="77" t="s">
        <v>16376</v>
      </c>
    </row>
    <row r="3321" spans="1:2" ht="30" x14ac:dyDescent="0.2">
      <c r="A3321" s="25" t="s">
        <v>9183</v>
      </c>
      <c r="B3321" s="77" t="s">
        <v>16377</v>
      </c>
    </row>
    <row r="3322" spans="1:2" ht="30" x14ac:dyDescent="0.2">
      <c r="A3322" s="25" t="s">
        <v>9182</v>
      </c>
      <c r="B3322" s="77" t="s">
        <v>16378</v>
      </c>
    </row>
    <row r="3323" spans="1:2" ht="15" x14ac:dyDescent="0.2">
      <c r="A3323" s="25" t="s">
        <v>9181</v>
      </c>
      <c r="B3323" s="77" t="s">
        <v>16379</v>
      </c>
    </row>
    <row r="3324" spans="1:2" ht="30" x14ac:dyDescent="0.2">
      <c r="A3324" s="25" t="s">
        <v>9180</v>
      </c>
      <c r="B3324" s="77" t="s">
        <v>16380</v>
      </c>
    </row>
    <row r="3325" spans="1:2" ht="15" x14ac:dyDescent="0.2">
      <c r="A3325" s="25" t="s">
        <v>9179</v>
      </c>
      <c r="B3325" s="77" t="s">
        <v>16381</v>
      </c>
    </row>
    <row r="3326" spans="1:2" ht="15" x14ac:dyDescent="0.2">
      <c r="A3326" s="25" t="s">
        <v>9178</v>
      </c>
      <c r="B3326" s="77" t="s">
        <v>16382</v>
      </c>
    </row>
    <row r="3327" spans="1:2" ht="15" x14ac:dyDescent="0.2">
      <c r="A3327" s="25" t="s">
        <v>9177</v>
      </c>
      <c r="B3327" s="77" t="s">
        <v>16383</v>
      </c>
    </row>
    <row r="3328" spans="1:2" ht="15" x14ac:dyDescent="0.2">
      <c r="A3328" s="25" t="s">
        <v>9176</v>
      </c>
      <c r="B3328" s="77" t="s">
        <v>16384</v>
      </c>
    </row>
    <row r="3329" spans="1:2" ht="15" x14ac:dyDescent="0.2">
      <c r="A3329" s="25" t="s">
        <v>9175</v>
      </c>
      <c r="B3329" s="77" t="s">
        <v>16385</v>
      </c>
    </row>
    <row r="3330" spans="1:2" ht="15" x14ac:dyDescent="0.2">
      <c r="A3330" s="25" t="s">
        <v>9174</v>
      </c>
      <c r="B3330" s="77" t="s">
        <v>16386</v>
      </c>
    </row>
    <row r="3331" spans="1:2" ht="30" x14ac:dyDescent="0.2">
      <c r="A3331" s="25" t="s">
        <v>9173</v>
      </c>
      <c r="B3331" s="77" t="s">
        <v>16387</v>
      </c>
    </row>
    <row r="3332" spans="1:2" ht="15" x14ac:dyDescent="0.2">
      <c r="A3332" s="25" t="s">
        <v>9172</v>
      </c>
      <c r="B3332" s="77" t="s">
        <v>16388</v>
      </c>
    </row>
    <row r="3333" spans="1:2" ht="15" x14ac:dyDescent="0.2">
      <c r="A3333" s="25" t="s">
        <v>9171</v>
      </c>
      <c r="B3333" s="77" t="s">
        <v>16389</v>
      </c>
    </row>
    <row r="3334" spans="1:2" ht="15" x14ac:dyDescent="0.2">
      <c r="A3334" s="25" t="s">
        <v>9170</v>
      </c>
      <c r="B3334" s="77" t="s">
        <v>16390</v>
      </c>
    </row>
    <row r="3335" spans="1:2" ht="15" x14ac:dyDescent="0.2">
      <c r="A3335" s="25" t="s">
        <v>9169</v>
      </c>
      <c r="B3335" s="77" t="s">
        <v>16391</v>
      </c>
    </row>
    <row r="3336" spans="1:2" ht="15" x14ac:dyDescent="0.2">
      <c r="A3336" s="25" t="s">
        <v>9168</v>
      </c>
      <c r="B3336" s="77" t="s">
        <v>16392</v>
      </c>
    </row>
    <row r="3337" spans="1:2" ht="15" x14ac:dyDescent="0.2">
      <c r="A3337" s="25" t="s">
        <v>9167</v>
      </c>
      <c r="B3337" s="77" t="s">
        <v>16393</v>
      </c>
    </row>
    <row r="3338" spans="1:2" ht="15" x14ac:dyDescent="0.2">
      <c r="A3338" s="25" t="s">
        <v>9166</v>
      </c>
      <c r="B3338" s="77" t="s">
        <v>16394</v>
      </c>
    </row>
    <row r="3339" spans="1:2" ht="15" x14ac:dyDescent="0.2">
      <c r="A3339" s="25" t="s">
        <v>9165</v>
      </c>
      <c r="B3339" s="77" t="s">
        <v>16395</v>
      </c>
    </row>
    <row r="3340" spans="1:2" ht="15" x14ac:dyDescent="0.2">
      <c r="A3340" s="25" t="s">
        <v>9164</v>
      </c>
      <c r="B3340" s="77" t="s">
        <v>16396</v>
      </c>
    </row>
    <row r="3341" spans="1:2" ht="15" x14ac:dyDescent="0.2">
      <c r="A3341" s="25" t="s">
        <v>9163</v>
      </c>
      <c r="B3341" s="77" t="s">
        <v>16397</v>
      </c>
    </row>
    <row r="3342" spans="1:2" ht="15" x14ac:dyDescent="0.2">
      <c r="A3342" s="25" t="s">
        <v>9162</v>
      </c>
      <c r="B3342" s="77" t="s">
        <v>16398</v>
      </c>
    </row>
    <row r="3343" spans="1:2" ht="30" x14ac:dyDescent="0.2">
      <c r="A3343" s="25" t="s">
        <v>9161</v>
      </c>
      <c r="B3343" s="77" t="s">
        <v>16399</v>
      </c>
    </row>
    <row r="3344" spans="1:2" ht="15" x14ac:dyDescent="0.2">
      <c r="A3344" s="25" t="s">
        <v>9160</v>
      </c>
      <c r="B3344" s="77" t="s">
        <v>16400</v>
      </c>
    </row>
    <row r="3345" spans="1:2" ht="15" x14ac:dyDescent="0.2">
      <c r="A3345" s="25" t="s">
        <v>9159</v>
      </c>
      <c r="B3345" s="77" t="s">
        <v>16401</v>
      </c>
    </row>
    <row r="3346" spans="1:2" ht="15" x14ac:dyDescent="0.2">
      <c r="A3346" s="25" t="s">
        <v>9158</v>
      </c>
      <c r="B3346" s="77" t="s">
        <v>16402</v>
      </c>
    </row>
    <row r="3347" spans="1:2" ht="15" x14ac:dyDescent="0.2">
      <c r="A3347" s="25" t="s">
        <v>9157</v>
      </c>
      <c r="B3347" s="77" t="s">
        <v>16403</v>
      </c>
    </row>
    <row r="3348" spans="1:2" ht="15" x14ac:dyDescent="0.2">
      <c r="A3348" s="25" t="s">
        <v>9156</v>
      </c>
      <c r="B3348" s="77" t="s">
        <v>16404</v>
      </c>
    </row>
    <row r="3349" spans="1:2" ht="15" x14ac:dyDescent="0.2">
      <c r="A3349" s="25" t="s">
        <v>9155</v>
      </c>
      <c r="B3349" s="77" t="s">
        <v>16405</v>
      </c>
    </row>
    <row r="3350" spans="1:2" ht="15" x14ac:dyDescent="0.2">
      <c r="A3350" s="25" t="s">
        <v>9154</v>
      </c>
      <c r="B3350" s="77" t="s">
        <v>16406</v>
      </c>
    </row>
    <row r="3351" spans="1:2" ht="15" x14ac:dyDescent="0.2">
      <c r="A3351" s="25" t="s">
        <v>9153</v>
      </c>
      <c r="B3351" s="77" t="s">
        <v>16407</v>
      </c>
    </row>
    <row r="3352" spans="1:2" ht="15" x14ac:dyDescent="0.2">
      <c r="A3352" s="25" t="s">
        <v>9152</v>
      </c>
      <c r="B3352" s="77" t="s">
        <v>16408</v>
      </c>
    </row>
    <row r="3353" spans="1:2" ht="15" x14ac:dyDescent="0.2">
      <c r="A3353" s="25" t="s">
        <v>9151</v>
      </c>
      <c r="B3353" s="77" t="s">
        <v>16409</v>
      </c>
    </row>
    <row r="3354" spans="1:2" ht="15" x14ac:dyDescent="0.2">
      <c r="A3354" s="25" t="s">
        <v>9150</v>
      </c>
      <c r="B3354" s="77" t="s">
        <v>16410</v>
      </c>
    </row>
    <row r="3355" spans="1:2" ht="15" x14ac:dyDescent="0.2">
      <c r="A3355" s="25" t="s">
        <v>9149</v>
      </c>
      <c r="B3355" s="77" t="s">
        <v>16411</v>
      </c>
    </row>
    <row r="3356" spans="1:2" ht="15" x14ac:dyDescent="0.2">
      <c r="A3356" s="25" t="s">
        <v>9148</v>
      </c>
      <c r="B3356" s="77" t="s">
        <v>16412</v>
      </c>
    </row>
    <row r="3357" spans="1:2" ht="15" x14ac:dyDescent="0.2">
      <c r="A3357" s="25" t="s">
        <v>9147</v>
      </c>
      <c r="B3357" s="77" t="s">
        <v>16413</v>
      </c>
    </row>
    <row r="3358" spans="1:2" ht="15" x14ac:dyDescent="0.2">
      <c r="A3358" s="25" t="s">
        <v>9146</v>
      </c>
      <c r="B3358" s="77" t="s">
        <v>16414</v>
      </c>
    </row>
    <row r="3359" spans="1:2" ht="15" x14ac:dyDescent="0.2">
      <c r="A3359" s="25" t="s">
        <v>9145</v>
      </c>
      <c r="B3359" s="77" t="s">
        <v>16415</v>
      </c>
    </row>
    <row r="3360" spans="1:2" ht="15" x14ac:dyDescent="0.2">
      <c r="A3360" s="25" t="s">
        <v>9144</v>
      </c>
      <c r="B3360" s="77" t="s">
        <v>16416</v>
      </c>
    </row>
    <row r="3361" spans="1:2" ht="15" x14ac:dyDescent="0.2">
      <c r="A3361" s="25" t="s">
        <v>9143</v>
      </c>
      <c r="B3361" s="77" t="s">
        <v>16417</v>
      </c>
    </row>
    <row r="3362" spans="1:2" ht="15" x14ac:dyDescent="0.2">
      <c r="A3362" s="25" t="s">
        <v>9142</v>
      </c>
      <c r="B3362" s="77" t="s">
        <v>16418</v>
      </c>
    </row>
    <row r="3363" spans="1:2" ht="15" x14ac:dyDescent="0.2">
      <c r="A3363" s="25" t="s">
        <v>9141</v>
      </c>
      <c r="B3363" s="77" t="s">
        <v>16419</v>
      </c>
    </row>
    <row r="3364" spans="1:2" ht="15" x14ac:dyDescent="0.2">
      <c r="A3364" s="25" t="s">
        <v>9140</v>
      </c>
      <c r="B3364" s="77" t="s">
        <v>16420</v>
      </c>
    </row>
    <row r="3365" spans="1:2" ht="15" x14ac:dyDescent="0.2">
      <c r="A3365" s="25" t="s">
        <v>9139</v>
      </c>
      <c r="B3365" s="77" t="s">
        <v>16421</v>
      </c>
    </row>
    <row r="3366" spans="1:2" ht="15" x14ac:dyDescent="0.2">
      <c r="A3366" s="25" t="s">
        <v>9138</v>
      </c>
      <c r="B3366" s="77" t="s">
        <v>16422</v>
      </c>
    </row>
    <row r="3367" spans="1:2" ht="15" x14ac:dyDescent="0.2">
      <c r="A3367" s="25" t="s">
        <v>9137</v>
      </c>
      <c r="B3367" s="77" t="s">
        <v>16423</v>
      </c>
    </row>
    <row r="3368" spans="1:2" ht="15" x14ac:dyDescent="0.2">
      <c r="A3368" s="25" t="s">
        <v>9136</v>
      </c>
      <c r="B3368" s="77" t="s">
        <v>16424</v>
      </c>
    </row>
    <row r="3369" spans="1:2" ht="15" x14ac:dyDescent="0.2">
      <c r="A3369" s="25" t="s">
        <v>9135</v>
      </c>
      <c r="B3369" s="77" t="s">
        <v>16425</v>
      </c>
    </row>
    <row r="3370" spans="1:2" ht="15" x14ac:dyDescent="0.2">
      <c r="A3370" s="25" t="s">
        <v>9134</v>
      </c>
      <c r="B3370" s="77" t="s">
        <v>16426</v>
      </c>
    </row>
    <row r="3371" spans="1:2" ht="15" x14ac:dyDescent="0.2">
      <c r="A3371" s="74" t="s">
        <v>12907</v>
      </c>
      <c r="B3371" s="60" t="s">
        <v>16427</v>
      </c>
    </row>
    <row r="3372" spans="1:2" ht="15" x14ac:dyDescent="0.2">
      <c r="A3372" s="74" t="s">
        <v>12908</v>
      </c>
      <c r="B3372" s="60" t="s">
        <v>16428</v>
      </c>
    </row>
    <row r="3373" spans="1:2" ht="15" x14ac:dyDescent="0.2">
      <c r="A3373" s="74" t="s">
        <v>12909</v>
      </c>
      <c r="B3373" s="60" t="s">
        <v>16429</v>
      </c>
    </row>
    <row r="3374" spans="1:2" ht="15" x14ac:dyDescent="0.2">
      <c r="A3374" s="74" t="s">
        <v>12910</v>
      </c>
      <c r="B3374" s="60" t="s">
        <v>16430</v>
      </c>
    </row>
    <row r="3375" spans="1:2" ht="15" x14ac:dyDescent="0.2">
      <c r="A3375" s="74" t="s">
        <v>12911</v>
      </c>
      <c r="B3375" s="60" t="s">
        <v>16431</v>
      </c>
    </row>
    <row r="3376" spans="1:2" ht="15" x14ac:dyDescent="0.2">
      <c r="A3376" s="74" t="s">
        <v>12912</v>
      </c>
      <c r="B3376" s="60" t="s">
        <v>16432</v>
      </c>
    </row>
    <row r="3377" spans="1:2" ht="15" x14ac:dyDescent="0.2">
      <c r="A3377" s="25" t="s">
        <v>9133</v>
      </c>
      <c r="B3377" s="77" t="s">
        <v>16433</v>
      </c>
    </row>
    <row r="3378" spans="1:2" ht="15" x14ac:dyDescent="0.2">
      <c r="A3378" s="25" t="s">
        <v>9132</v>
      </c>
      <c r="B3378" s="77" t="s">
        <v>16434</v>
      </c>
    </row>
    <row r="3379" spans="1:2" ht="15" x14ac:dyDescent="0.2">
      <c r="A3379" s="25" t="s">
        <v>9131</v>
      </c>
      <c r="B3379" s="77" t="s">
        <v>16435</v>
      </c>
    </row>
    <row r="3380" spans="1:2" ht="15" x14ac:dyDescent="0.2">
      <c r="A3380" s="25" t="s">
        <v>9130</v>
      </c>
      <c r="B3380" s="77" t="s">
        <v>16436</v>
      </c>
    </row>
    <row r="3381" spans="1:2" ht="15" x14ac:dyDescent="0.2">
      <c r="A3381" s="25" t="s">
        <v>9129</v>
      </c>
      <c r="B3381" s="77" t="s">
        <v>16437</v>
      </c>
    </row>
    <row r="3382" spans="1:2" ht="15" x14ac:dyDescent="0.2">
      <c r="A3382" s="25" t="s">
        <v>9128</v>
      </c>
      <c r="B3382" s="77" t="s">
        <v>16438</v>
      </c>
    </row>
    <row r="3383" spans="1:2" ht="15" x14ac:dyDescent="0.2">
      <c r="A3383" s="25" t="s">
        <v>9127</v>
      </c>
      <c r="B3383" s="77" t="s">
        <v>16439</v>
      </c>
    </row>
    <row r="3384" spans="1:2" ht="15" x14ac:dyDescent="0.2">
      <c r="A3384" s="25" t="s">
        <v>9126</v>
      </c>
      <c r="B3384" s="77" t="s">
        <v>16440</v>
      </c>
    </row>
    <row r="3385" spans="1:2" ht="15" x14ac:dyDescent="0.2">
      <c r="A3385" s="25" t="s">
        <v>9125</v>
      </c>
      <c r="B3385" s="77" t="s">
        <v>16441</v>
      </c>
    </row>
    <row r="3386" spans="1:2" ht="15" x14ac:dyDescent="0.2">
      <c r="A3386" s="25" t="s">
        <v>9124</v>
      </c>
      <c r="B3386" s="77" t="s">
        <v>16442</v>
      </c>
    </row>
    <row r="3387" spans="1:2" ht="15" x14ac:dyDescent="0.2">
      <c r="A3387" s="25" t="s">
        <v>9123</v>
      </c>
      <c r="B3387" s="77" t="s">
        <v>16443</v>
      </c>
    </row>
    <row r="3388" spans="1:2" ht="15" x14ac:dyDescent="0.2">
      <c r="A3388" s="25" t="s">
        <v>9122</v>
      </c>
      <c r="B3388" s="77" t="s">
        <v>16444</v>
      </c>
    </row>
    <row r="3389" spans="1:2" ht="15" x14ac:dyDescent="0.2">
      <c r="A3389" s="25" t="s">
        <v>9121</v>
      </c>
      <c r="B3389" s="77" t="s">
        <v>16445</v>
      </c>
    </row>
    <row r="3390" spans="1:2" ht="15" x14ac:dyDescent="0.2">
      <c r="A3390" s="25" t="s">
        <v>9120</v>
      </c>
      <c r="B3390" s="77" t="s">
        <v>16446</v>
      </c>
    </row>
    <row r="3391" spans="1:2" ht="15" x14ac:dyDescent="0.2">
      <c r="A3391" s="25" t="s">
        <v>9119</v>
      </c>
      <c r="B3391" s="77" t="s">
        <v>16447</v>
      </c>
    </row>
    <row r="3392" spans="1:2" ht="15" x14ac:dyDescent="0.2">
      <c r="A3392" s="25" t="s">
        <v>9118</v>
      </c>
      <c r="B3392" s="77" t="s">
        <v>16448</v>
      </c>
    </row>
    <row r="3393" spans="1:2" ht="15" x14ac:dyDescent="0.2">
      <c r="A3393" s="25" t="s">
        <v>9117</v>
      </c>
      <c r="B3393" s="77" t="s">
        <v>16449</v>
      </c>
    </row>
    <row r="3394" spans="1:2" ht="15" x14ac:dyDescent="0.2">
      <c r="A3394" s="25" t="s">
        <v>9116</v>
      </c>
      <c r="B3394" s="77" t="s">
        <v>16450</v>
      </c>
    </row>
    <row r="3395" spans="1:2" ht="15" x14ac:dyDescent="0.2">
      <c r="A3395" s="25" t="s">
        <v>9115</v>
      </c>
      <c r="B3395" s="77" t="s">
        <v>16451</v>
      </c>
    </row>
    <row r="3396" spans="1:2" ht="15" x14ac:dyDescent="0.2">
      <c r="A3396" s="25" t="s">
        <v>9114</v>
      </c>
      <c r="B3396" s="77" t="s">
        <v>16452</v>
      </c>
    </row>
    <row r="3397" spans="1:2" ht="15" x14ac:dyDescent="0.2">
      <c r="A3397" s="25" t="s">
        <v>9113</v>
      </c>
      <c r="B3397" s="77" t="s">
        <v>16453</v>
      </c>
    </row>
    <row r="3398" spans="1:2" ht="30" x14ac:dyDescent="0.2">
      <c r="A3398" s="25" t="s">
        <v>9112</v>
      </c>
      <c r="B3398" s="77" t="s">
        <v>16454</v>
      </c>
    </row>
    <row r="3399" spans="1:2" ht="30" x14ac:dyDescent="0.2">
      <c r="A3399" s="25" t="s">
        <v>9111</v>
      </c>
      <c r="B3399" s="77" t="s">
        <v>16455</v>
      </c>
    </row>
    <row r="3400" spans="1:2" ht="15" x14ac:dyDescent="0.2">
      <c r="A3400" s="25" t="s">
        <v>9110</v>
      </c>
      <c r="B3400" s="77" t="s">
        <v>16456</v>
      </c>
    </row>
    <row r="3401" spans="1:2" ht="15" x14ac:dyDescent="0.2">
      <c r="A3401" s="25" t="s">
        <v>9109</v>
      </c>
      <c r="B3401" s="77" t="s">
        <v>16457</v>
      </c>
    </row>
    <row r="3402" spans="1:2" ht="15" x14ac:dyDescent="0.2">
      <c r="A3402" s="25" t="s">
        <v>9108</v>
      </c>
      <c r="B3402" s="77" t="s">
        <v>16458</v>
      </c>
    </row>
    <row r="3403" spans="1:2" ht="15" x14ac:dyDescent="0.2">
      <c r="A3403" s="25" t="s">
        <v>9107</v>
      </c>
      <c r="B3403" s="77" t="s">
        <v>16459</v>
      </c>
    </row>
    <row r="3404" spans="1:2" ht="15" x14ac:dyDescent="0.2">
      <c r="A3404" s="25" t="s">
        <v>9106</v>
      </c>
      <c r="B3404" s="77" t="s">
        <v>16460</v>
      </c>
    </row>
    <row r="3405" spans="1:2" ht="15" x14ac:dyDescent="0.2">
      <c r="A3405" s="25" t="s">
        <v>9105</v>
      </c>
      <c r="B3405" s="77" t="s">
        <v>16461</v>
      </c>
    </row>
    <row r="3406" spans="1:2" ht="15" x14ac:dyDescent="0.2">
      <c r="A3406" s="25" t="s">
        <v>9104</v>
      </c>
      <c r="B3406" s="77" t="s">
        <v>16462</v>
      </c>
    </row>
    <row r="3407" spans="1:2" ht="15" x14ac:dyDescent="0.2">
      <c r="A3407" s="25" t="s">
        <v>9103</v>
      </c>
      <c r="B3407" s="77" t="s">
        <v>16463</v>
      </c>
    </row>
    <row r="3408" spans="1:2" ht="15" x14ac:dyDescent="0.2">
      <c r="A3408" s="25" t="s">
        <v>9102</v>
      </c>
      <c r="B3408" s="77" t="s">
        <v>16464</v>
      </c>
    </row>
    <row r="3409" spans="1:2" ht="15" x14ac:dyDescent="0.2">
      <c r="A3409" s="25" t="s">
        <v>9101</v>
      </c>
      <c r="B3409" s="77" t="s">
        <v>16465</v>
      </c>
    </row>
    <row r="3410" spans="1:2" ht="15" x14ac:dyDescent="0.2">
      <c r="A3410" s="25" t="s">
        <v>9100</v>
      </c>
      <c r="B3410" s="77" t="s">
        <v>16466</v>
      </c>
    </row>
    <row r="3411" spans="1:2" ht="15" x14ac:dyDescent="0.2">
      <c r="A3411" s="25" t="s">
        <v>9099</v>
      </c>
      <c r="B3411" s="77" t="s">
        <v>16467</v>
      </c>
    </row>
    <row r="3412" spans="1:2" ht="15" x14ac:dyDescent="0.2">
      <c r="A3412" s="25" t="s">
        <v>9098</v>
      </c>
      <c r="B3412" s="77" t="s">
        <v>16468</v>
      </c>
    </row>
    <row r="3413" spans="1:2" ht="15" x14ac:dyDescent="0.2">
      <c r="A3413" s="25" t="s">
        <v>9097</v>
      </c>
      <c r="B3413" s="77" t="s">
        <v>16469</v>
      </c>
    </row>
    <row r="3414" spans="1:2" ht="15" x14ac:dyDescent="0.2">
      <c r="A3414" s="25" t="s">
        <v>9096</v>
      </c>
      <c r="B3414" s="77" t="s">
        <v>16470</v>
      </c>
    </row>
    <row r="3415" spans="1:2" ht="15" x14ac:dyDescent="0.2">
      <c r="A3415" s="25" t="s">
        <v>9095</v>
      </c>
      <c r="B3415" s="77" t="s">
        <v>16471</v>
      </c>
    </row>
    <row r="3416" spans="1:2" ht="15" x14ac:dyDescent="0.2">
      <c r="A3416" s="25" t="s">
        <v>9094</v>
      </c>
      <c r="B3416" s="77" t="s">
        <v>16472</v>
      </c>
    </row>
    <row r="3417" spans="1:2" ht="15" x14ac:dyDescent="0.2">
      <c r="A3417" s="25" t="s">
        <v>9093</v>
      </c>
      <c r="B3417" s="77" t="s">
        <v>16473</v>
      </c>
    </row>
    <row r="3418" spans="1:2" ht="15" x14ac:dyDescent="0.2">
      <c r="A3418" s="25" t="s">
        <v>9092</v>
      </c>
      <c r="B3418" s="77" t="s">
        <v>16474</v>
      </c>
    </row>
    <row r="3419" spans="1:2" ht="15" x14ac:dyDescent="0.2">
      <c r="A3419" s="25" t="s">
        <v>9091</v>
      </c>
      <c r="B3419" s="77" t="s">
        <v>16475</v>
      </c>
    </row>
    <row r="3420" spans="1:2" ht="15" x14ac:dyDescent="0.2">
      <c r="A3420" s="25" t="s">
        <v>9090</v>
      </c>
      <c r="B3420" s="77" t="s">
        <v>16476</v>
      </c>
    </row>
    <row r="3421" spans="1:2" ht="15" x14ac:dyDescent="0.2">
      <c r="A3421" s="25" t="s">
        <v>9089</v>
      </c>
      <c r="B3421" s="77" t="s">
        <v>16477</v>
      </c>
    </row>
    <row r="3422" spans="1:2" ht="15" x14ac:dyDescent="0.2">
      <c r="A3422" s="25" t="s">
        <v>9088</v>
      </c>
      <c r="B3422" s="77" t="s">
        <v>16478</v>
      </c>
    </row>
    <row r="3423" spans="1:2" ht="15" x14ac:dyDescent="0.2">
      <c r="A3423" s="25" t="s">
        <v>9087</v>
      </c>
      <c r="B3423" s="77" t="s">
        <v>16479</v>
      </c>
    </row>
    <row r="3424" spans="1:2" ht="15" x14ac:dyDescent="0.2">
      <c r="A3424" s="25" t="s">
        <v>9086</v>
      </c>
      <c r="B3424" s="77" t="s">
        <v>16480</v>
      </c>
    </row>
    <row r="3425" spans="1:2" ht="30" x14ac:dyDescent="0.2">
      <c r="A3425" s="25" t="s">
        <v>9085</v>
      </c>
      <c r="B3425" s="77" t="s">
        <v>16481</v>
      </c>
    </row>
    <row r="3426" spans="1:2" ht="15" x14ac:dyDescent="0.2">
      <c r="A3426" s="25" t="s">
        <v>9084</v>
      </c>
      <c r="B3426" s="77" t="s">
        <v>16482</v>
      </c>
    </row>
    <row r="3427" spans="1:2" ht="15" x14ac:dyDescent="0.2">
      <c r="A3427" s="25" t="s">
        <v>9083</v>
      </c>
      <c r="B3427" s="77" t="s">
        <v>16483</v>
      </c>
    </row>
    <row r="3428" spans="1:2" ht="30" x14ac:dyDescent="0.2">
      <c r="A3428" s="25" t="s">
        <v>9082</v>
      </c>
      <c r="B3428" s="77" t="s">
        <v>16484</v>
      </c>
    </row>
    <row r="3429" spans="1:2" ht="15" x14ac:dyDescent="0.2">
      <c r="A3429" s="25" t="s">
        <v>9081</v>
      </c>
      <c r="B3429" s="77" t="s">
        <v>16485</v>
      </c>
    </row>
    <row r="3430" spans="1:2" ht="15" x14ac:dyDescent="0.2">
      <c r="A3430" s="25" t="s">
        <v>9080</v>
      </c>
      <c r="B3430" s="77" t="s">
        <v>16486</v>
      </c>
    </row>
    <row r="3431" spans="1:2" ht="15" x14ac:dyDescent="0.2">
      <c r="A3431" s="25" t="s">
        <v>9079</v>
      </c>
      <c r="B3431" s="77" t="s">
        <v>16487</v>
      </c>
    </row>
    <row r="3432" spans="1:2" ht="30" x14ac:dyDescent="0.2">
      <c r="A3432" s="25" t="s">
        <v>9078</v>
      </c>
      <c r="B3432" s="77" t="s">
        <v>16488</v>
      </c>
    </row>
    <row r="3433" spans="1:2" ht="15" x14ac:dyDescent="0.2">
      <c r="A3433" s="25" t="s">
        <v>9077</v>
      </c>
      <c r="B3433" s="77" t="s">
        <v>16489</v>
      </c>
    </row>
    <row r="3434" spans="1:2" ht="15" x14ac:dyDescent="0.2">
      <c r="A3434" s="25" t="s">
        <v>9076</v>
      </c>
      <c r="B3434" s="77" t="s">
        <v>16490</v>
      </c>
    </row>
    <row r="3435" spans="1:2" ht="15" x14ac:dyDescent="0.2">
      <c r="A3435" s="25" t="s">
        <v>9075</v>
      </c>
      <c r="B3435" s="77" t="s">
        <v>16491</v>
      </c>
    </row>
    <row r="3436" spans="1:2" ht="15" x14ac:dyDescent="0.2">
      <c r="A3436" s="25" t="s">
        <v>9074</v>
      </c>
      <c r="B3436" s="77" t="s">
        <v>16492</v>
      </c>
    </row>
    <row r="3437" spans="1:2" ht="15" x14ac:dyDescent="0.2">
      <c r="A3437" s="25" t="s">
        <v>9073</v>
      </c>
      <c r="B3437" s="77" t="s">
        <v>16493</v>
      </c>
    </row>
    <row r="3438" spans="1:2" ht="15" x14ac:dyDescent="0.2">
      <c r="A3438" s="25" t="s">
        <v>9072</v>
      </c>
      <c r="B3438" s="77" t="s">
        <v>16494</v>
      </c>
    </row>
    <row r="3439" spans="1:2" ht="15" x14ac:dyDescent="0.2">
      <c r="A3439" s="25" t="s">
        <v>9071</v>
      </c>
      <c r="B3439" s="77" t="s">
        <v>16495</v>
      </c>
    </row>
    <row r="3440" spans="1:2" ht="15" x14ac:dyDescent="0.2">
      <c r="A3440" s="25" t="s">
        <v>9070</v>
      </c>
      <c r="B3440" s="77" t="s">
        <v>16496</v>
      </c>
    </row>
    <row r="3441" spans="1:2" ht="15" x14ac:dyDescent="0.2">
      <c r="A3441" s="25" t="s">
        <v>9069</v>
      </c>
      <c r="B3441" s="77" t="s">
        <v>16497</v>
      </c>
    </row>
    <row r="3442" spans="1:2" ht="15" x14ac:dyDescent="0.2">
      <c r="A3442" s="25" t="s">
        <v>9068</v>
      </c>
      <c r="B3442" s="77" t="s">
        <v>16498</v>
      </c>
    </row>
    <row r="3443" spans="1:2" ht="15" x14ac:dyDescent="0.2">
      <c r="A3443" s="25" t="s">
        <v>9067</v>
      </c>
      <c r="B3443" s="77" t="s">
        <v>16499</v>
      </c>
    </row>
    <row r="3444" spans="1:2" ht="15" x14ac:dyDescent="0.2">
      <c r="A3444" s="25" t="s">
        <v>9066</v>
      </c>
      <c r="B3444" s="77" t="s">
        <v>16500</v>
      </c>
    </row>
    <row r="3445" spans="1:2" ht="15" x14ac:dyDescent="0.2">
      <c r="A3445" s="25" t="s">
        <v>9065</v>
      </c>
      <c r="B3445" s="77" t="s">
        <v>16501</v>
      </c>
    </row>
    <row r="3446" spans="1:2" ht="15" x14ac:dyDescent="0.2">
      <c r="A3446" s="25" t="s">
        <v>9064</v>
      </c>
      <c r="B3446" s="77" t="s">
        <v>16502</v>
      </c>
    </row>
    <row r="3447" spans="1:2" ht="15" x14ac:dyDescent="0.2">
      <c r="A3447" s="25" t="s">
        <v>9063</v>
      </c>
      <c r="B3447" s="77" t="s">
        <v>16503</v>
      </c>
    </row>
    <row r="3448" spans="1:2" ht="15" x14ac:dyDescent="0.2">
      <c r="A3448" s="25" t="s">
        <v>9062</v>
      </c>
      <c r="B3448" s="77" t="s">
        <v>16504</v>
      </c>
    </row>
    <row r="3449" spans="1:2" ht="15" x14ac:dyDescent="0.2">
      <c r="A3449" s="25" t="s">
        <v>9061</v>
      </c>
      <c r="B3449" s="77" t="s">
        <v>16505</v>
      </c>
    </row>
    <row r="3450" spans="1:2" ht="15" x14ac:dyDescent="0.2">
      <c r="A3450" s="25" t="s">
        <v>9060</v>
      </c>
      <c r="B3450" s="77" t="s">
        <v>16506</v>
      </c>
    </row>
    <row r="3451" spans="1:2" ht="15" x14ac:dyDescent="0.2">
      <c r="A3451" s="25" t="s">
        <v>9059</v>
      </c>
      <c r="B3451" s="77" t="s">
        <v>16507</v>
      </c>
    </row>
    <row r="3452" spans="1:2" ht="15" x14ac:dyDescent="0.2">
      <c r="A3452" s="25" t="s">
        <v>9058</v>
      </c>
      <c r="B3452" s="77" t="s">
        <v>16508</v>
      </c>
    </row>
    <row r="3453" spans="1:2" ht="15" x14ac:dyDescent="0.2">
      <c r="A3453" s="25" t="s">
        <v>9057</v>
      </c>
      <c r="B3453" s="77" t="s">
        <v>16509</v>
      </c>
    </row>
    <row r="3454" spans="1:2" ht="15" x14ac:dyDescent="0.2">
      <c r="A3454" s="25" t="s">
        <v>9056</v>
      </c>
      <c r="B3454" s="77" t="s">
        <v>16510</v>
      </c>
    </row>
    <row r="3455" spans="1:2" ht="15" x14ac:dyDescent="0.2">
      <c r="A3455" s="25" t="s">
        <v>9055</v>
      </c>
      <c r="B3455" s="77" t="s">
        <v>16511</v>
      </c>
    </row>
    <row r="3456" spans="1:2" ht="15" x14ac:dyDescent="0.2">
      <c r="A3456" s="25" t="s">
        <v>9054</v>
      </c>
      <c r="B3456" s="77" t="s">
        <v>16512</v>
      </c>
    </row>
    <row r="3457" spans="1:2" ht="30" x14ac:dyDescent="0.2">
      <c r="A3457" s="25" t="s">
        <v>9053</v>
      </c>
      <c r="B3457" s="77" t="s">
        <v>16513</v>
      </c>
    </row>
    <row r="3458" spans="1:2" ht="15" x14ac:dyDescent="0.2">
      <c r="A3458" s="25" t="s">
        <v>9052</v>
      </c>
      <c r="B3458" s="77" t="s">
        <v>16514</v>
      </c>
    </row>
    <row r="3459" spans="1:2" ht="30" x14ac:dyDescent="0.2">
      <c r="A3459" s="25" t="s">
        <v>9051</v>
      </c>
      <c r="B3459" s="77" t="s">
        <v>16515</v>
      </c>
    </row>
    <row r="3460" spans="1:2" ht="15" x14ac:dyDescent="0.2">
      <c r="A3460" s="25" t="s">
        <v>9050</v>
      </c>
      <c r="B3460" s="77" t="s">
        <v>16516</v>
      </c>
    </row>
    <row r="3461" spans="1:2" ht="15" x14ac:dyDescent="0.2">
      <c r="A3461" s="25" t="s">
        <v>9049</v>
      </c>
      <c r="B3461" s="77" t="s">
        <v>16517</v>
      </c>
    </row>
    <row r="3462" spans="1:2" ht="15" x14ac:dyDescent="0.2">
      <c r="A3462" s="25" t="s">
        <v>9048</v>
      </c>
      <c r="B3462" s="77" t="s">
        <v>16518</v>
      </c>
    </row>
    <row r="3463" spans="1:2" ht="15" x14ac:dyDescent="0.2">
      <c r="A3463" s="25" t="s">
        <v>9047</v>
      </c>
      <c r="B3463" s="77" t="s">
        <v>16519</v>
      </c>
    </row>
    <row r="3464" spans="1:2" ht="30" x14ac:dyDescent="0.2">
      <c r="A3464" s="25" t="s">
        <v>9046</v>
      </c>
      <c r="B3464" s="77" t="s">
        <v>16520</v>
      </c>
    </row>
    <row r="3465" spans="1:2" ht="15" x14ac:dyDescent="0.2">
      <c r="A3465" s="25" t="s">
        <v>9045</v>
      </c>
      <c r="B3465" s="77" t="s">
        <v>16521</v>
      </c>
    </row>
    <row r="3466" spans="1:2" ht="15" x14ac:dyDescent="0.2">
      <c r="A3466" s="25" t="s">
        <v>9044</v>
      </c>
      <c r="B3466" s="77" t="s">
        <v>16522</v>
      </c>
    </row>
    <row r="3467" spans="1:2" ht="15" x14ac:dyDescent="0.2">
      <c r="A3467" s="25" t="s">
        <v>9043</v>
      </c>
      <c r="B3467" s="77" t="s">
        <v>16523</v>
      </c>
    </row>
    <row r="3468" spans="1:2" ht="15" x14ac:dyDescent="0.2">
      <c r="A3468" s="25" t="s">
        <v>9042</v>
      </c>
      <c r="B3468" s="77" t="s">
        <v>16524</v>
      </c>
    </row>
    <row r="3469" spans="1:2" ht="15" x14ac:dyDescent="0.2">
      <c r="A3469" s="25" t="s">
        <v>9041</v>
      </c>
      <c r="B3469" s="77" t="s">
        <v>16525</v>
      </c>
    </row>
    <row r="3470" spans="1:2" ht="15" x14ac:dyDescent="0.2">
      <c r="A3470" s="25" t="s">
        <v>9040</v>
      </c>
      <c r="B3470" s="77" t="s">
        <v>16526</v>
      </c>
    </row>
    <row r="3471" spans="1:2" ht="15" x14ac:dyDescent="0.2">
      <c r="A3471" s="25" t="s">
        <v>9039</v>
      </c>
      <c r="B3471" s="77" t="s">
        <v>16527</v>
      </c>
    </row>
    <row r="3472" spans="1:2" ht="15" x14ac:dyDescent="0.2">
      <c r="A3472" s="25" t="s">
        <v>9038</v>
      </c>
      <c r="B3472" s="77" t="s">
        <v>16528</v>
      </c>
    </row>
    <row r="3473" spans="1:2" ht="15" x14ac:dyDescent="0.2">
      <c r="A3473" s="25" t="s">
        <v>9037</v>
      </c>
      <c r="B3473" s="77" t="s">
        <v>16529</v>
      </c>
    </row>
    <row r="3474" spans="1:2" ht="15" x14ac:dyDescent="0.2">
      <c r="A3474" s="25" t="s">
        <v>9036</v>
      </c>
      <c r="B3474" s="77" t="s">
        <v>16530</v>
      </c>
    </row>
    <row r="3475" spans="1:2" ht="15" x14ac:dyDescent="0.2">
      <c r="A3475" s="25" t="s">
        <v>9035</v>
      </c>
      <c r="B3475" s="77" t="s">
        <v>16531</v>
      </c>
    </row>
    <row r="3476" spans="1:2" ht="15" x14ac:dyDescent="0.2">
      <c r="A3476" s="25" t="s">
        <v>9034</v>
      </c>
      <c r="B3476" s="77" t="s">
        <v>16532</v>
      </c>
    </row>
    <row r="3477" spans="1:2" ht="15" x14ac:dyDescent="0.2">
      <c r="A3477" s="25" t="s">
        <v>9033</v>
      </c>
      <c r="B3477" s="77" t="s">
        <v>16533</v>
      </c>
    </row>
    <row r="3478" spans="1:2" ht="15" x14ac:dyDescent="0.2">
      <c r="A3478" s="25" t="s">
        <v>9032</v>
      </c>
      <c r="B3478" s="77" t="s">
        <v>16534</v>
      </c>
    </row>
    <row r="3479" spans="1:2" ht="15" x14ac:dyDescent="0.2">
      <c r="A3479" s="25" t="s">
        <v>9031</v>
      </c>
      <c r="B3479" s="77" t="s">
        <v>16535</v>
      </c>
    </row>
    <row r="3480" spans="1:2" ht="15" x14ac:dyDescent="0.2">
      <c r="A3480" s="25" t="s">
        <v>9030</v>
      </c>
      <c r="B3480" s="77" t="s">
        <v>16536</v>
      </c>
    </row>
    <row r="3481" spans="1:2" ht="15" x14ac:dyDescent="0.2">
      <c r="A3481" s="25" t="s">
        <v>9029</v>
      </c>
      <c r="B3481" s="77" t="s">
        <v>16537</v>
      </c>
    </row>
    <row r="3482" spans="1:2" ht="15" x14ac:dyDescent="0.2">
      <c r="A3482" s="25" t="s">
        <v>9028</v>
      </c>
      <c r="B3482" s="77" t="s">
        <v>16538</v>
      </c>
    </row>
    <row r="3483" spans="1:2" ht="15" x14ac:dyDescent="0.2">
      <c r="A3483" s="25" t="s">
        <v>9027</v>
      </c>
      <c r="B3483" s="77" t="s">
        <v>16539</v>
      </c>
    </row>
    <row r="3484" spans="1:2" ht="15" x14ac:dyDescent="0.2">
      <c r="A3484" s="25" t="s">
        <v>9026</v>
      </c>
      <c r="B3484" s="77" t="s">
        <v>16540</v>
      </c>
    </row>
    <row r="3485" spans="1:2" ht="15" x14ac:dyDescent="0.2">
      <c r="A3485" s="75" t="s">
        <v>12913</v>
      </c>
      <c r="B3485" s="60" t="s">
        <v>16541</v>
      </c>
    </row>
    <row r="3486" spans="1:2" ht="15" x14ac:dyDescent="0.2">
      <c r="A3486" s="74" t="s">
        <v>12914</v>
      </c>
      <c r="B3486" s="78" t="s">
        <v>16542</v>
      </c>
    </row>
    <row r="3487" spans="1:2" ht="15" x14ac:dyDescent="0.2">
      <c r="A3487" s="25" t="s">
        <v>9025</v>
      </c>
      <c r="B3487" s="77" t="s">
        <v>16543</v>
      </c>
    </row>
    <row r="3488" spans="1:2" ht="15" x14ac:dyDescent="0.2">
      <c r="A3488" s="25" t="s">
        <v>9024</v>
      </c>
      <c r="B3488" s="77" t="s">
        <v>16544</v>
      </c>
    </row>
    <row r="3489" spans="1:2" ht="15" x14ac:dyDescent="0.2">
      <c r="A3489" s="25" t="s">
        <v>9023</v>
      </c>
      <c r="B3489" s="77" t="s">
        <v>16545</v>
      </c>
    </row>
    <row r="3490" spans="1:2" ht="15" x14ac:dyDescent="0.2">
      <c r="A3490" s="25" t="s">
        <v>9022</v>
      </c>
      <c r="B3490" s="77" t="s">
        <v>16546</v>
      </c>
    </row>
    <row r="3491" spans="1:2" ht="15" x14ac:dyDescent="0.2">
      <c r="A3491" s="25" t="s">
        <v>9021</v>
      </c>
      <c r="B3491" s="77" t="s">
        <v>16547</v>
      </c>
    </row>
    <row r="3492" spans="1:2" ht="15" x14ac:dyDescent="0.2">
      <c r="A3492" s="25" t="s">
        <v>9020</v>
      </c>
      <c r="B3492" s="77" t="s">
        <v>16548</v>
      </c>
    </row>
    <row r="3493" spans="1:2" ht="15" x14ac:dyDescent="0.2">
      <c r="A3493" s="25" t="s">
        <v>9019</v>
      </c>
      <c r="B3493" s="77" t="s">
        <v>16549</v>
      </c>
    </row>
    <row r="3494" spans="1:2" ht="15" x14ac:dyDescent="0.2">
      <c r="A3494" s="25" t="s">
        <v>9018</v>
      </c>
      <c r="B3494" s="77" t="s">
        <v>16550</v>
      </c>
    </row>
    <row r="3495" spans="1:2" ht="15" x14ac:dyDescent="0.2">
      <c r="A3495" s="25" t="s">
        <v>9017</v>
      </c>
      <c r="B3495" s="77" t="s">
        <v>16551</v>
      </c>
    </row>
    <row r="3496" spans="1:2" ht="15" x14ac:dyDescent="0.2">
      <c r="A3496" s="25" t="s">
        <v>9016</v>
      </c>
      <c r="B3496" s="77" t="s">
        <v>16552</v>
      </c>
    </row>
    <row r="3497" spans="1:2" ht="15" x14ac:dyDescent="0.2">
      <c r="A3497" s="25" t="s">
        <v>9015</v>
      </c>
      <c r="B3497" s="77" t="s">
        <v>16553</v>
      </c>
    </row>
    <row r="3498" spans="1:2" ht="15" x14ac:dyDescent="0.2">
      <c r="A3498" s="25" t="s">
        <v>9014</v>
      </c>
      <c r="B3498" s="77" t="s">
        <v>16554</v>
      </c>
    </row>
    <row r="3499" spans="1:2" ht="15" x14ac:dyDescent="0.2">
      <c r="A3499" s="25" t="s">
        <v>9013</v>
      </c>
      <c r="B3499" s="77" t="s">
        <v>16555</v>
      </c>
    </row>
    <row r="3500" spans="1:2" ht="15" x14ac:dyDescent="0.2">
      <c r="A3500" s="25" t="s">
        <v>9012</v>
      </c>
      <c r="B3500" s="77" t="s">
        <v>16556</v>
      </c>
    </row>
    <row r="3501" spans="1:2" ht="15" x14ac:dyDescent="0.2">
      <c r="A3501" s="25" t="s">
        <v>9011</v>
      </c>
      <c r="B3501" s="77" t="s">
        <v>16557</v>
      </c>
    </row>
    <row r="3502" spans="1:2" ht="15" x14ac:dyDescent="0.2">
      <c r="A3502" s="25" t="s">
        <v>9010</v>
      </c>
      <c r="B3502" s="77" t="s">
        <v>16558</v>
      </c>
    </row>
    <row r="3503" spans="1:2" ht="15" x14ac:dyDescent="0.2">
      <c r="A3503" s="25" t="s">
        <v>9009</v>
      </c>
      <c r="B3503" s="77" t="s">
        <v>16559</v>
      </c>
    </row>
    <row r="3504" spans="1:2" ht="15" x14ac:dyDescent="0.2">
      <c r="A3504" s="25" t="s">
        <v>9008</v>
      </c>
      <c r="B3504" s="77" t="s">
        <v>16560</v>
      </c>
    </row>
    <row r="3505" spans="1:2" ht="15" x14ac:dyDescent="0.2">
      <c r="A3505" s="25" t="s">
        <v>9007</v>
      </c>
      <c r="B3505" s="77" t="s">
        <v>16561</v>
      </c>
    </row>
    <row r="3506" spans="1:2" ht="15" x14ac:dyDescent="0.2">
      <c r="A3506" s="25" t="s">
        <v>9006</v>
      </c>
      <c r="B3506" s="77" t="s">
        <v>16562</v>
      </c>
    </row>
    <row r="3507" spans="1:2" ht="15" x14ac:dyDescent="0.2">
      <c r="A3507" s="25" t="s">
        <v>9005</v>
      </c>
      <c r="B3507" s="77" t="s">
        <v>16563</v>
      </c>
    </row>
    <row r="3508" spans="1:2" ht="15" x14ac:dyDescent="0.2">
      <c r="A3508" s="25" t="s">
        <v>9004</v>
      </c>
      <c r="B3508" s="77" t="s">
        <v>16564</v>
      </c>
    </row>
    <row r="3509" spans="1:2" ht="15" x14ac:dyDescent="0.2">
      <c r="A3509" s="25" t="s">
        <v>9003</v>
      </c>
      <c r="B3509" s="77" t="s">
        <v>16565</v>
      </c>
    </row>
    <row r="3510" spans="1:2" ht="15" x14ac:dyDescent="0.2">
      <c r="A3510" s="25" t="s">
        <v>9002</v>
      </c>
      <c r="B3510" s="77" t="s">
        <v>16566</v>
      </c>
    </row>
    <row r="3511" spans="1:2" ht="15" x14ac:dyDescent="0.2">
      <c r="A3511" s="25" t="s">
        <v>9001</v>
      </c>
      <c r="B3511" s="77" t="s">
        <v>16567</v>
      </c>
    </row>
    <row r="3512" spans="1:2" ht="15" x14ac:dyDescent="0.2">
      <c r="A3512" s="25" t="s">
        <v>9000</v>
      </c>
      <c r="B3512" s="77" t="s">
        <v>16568</v>
      </c>
    </row>
    <row r="3513" spans="1:2" ht="15" x14ac:dyDescent="0.2">
      <c r="A3513" s="25" t="s">
        <v>8999</v>
      </c>
      <c r="B3513" s="77" t="s">
        <v>16569</v>
      </c>
    </row>
    <row r="3514" spans="1:2" ht="15" x14ac:dyDescent="0.2">
      <c r="A3514" s="25" t="s">
        <v>8998</v>
      </c>
      <c r="B3514" s="77" t="s">
        <v>16570</v>
      </c>
    </row>
    <row r="3515" spans="1:2" ht="15" x14ac:dyDescent="0.2">
      <c r="A3515" s="25" t="s">
        <v>8997</v>
      </c>
      <c r="B3515" s="77" t="s">
        <v>16571</v>
      </c>
    </row>
    <row r="3516" spans="1:2" ht="15" x14ac:dyDescent="0.2">
      <c r="A3516" s="25" t="s">
        <v>8996</v>
      </c>
      <c r="B3516" s="77" t="s">
        <v>16572</v>
      </c>
    </row>
    <row r="3517" spans="1:2" ht="30" x14ac:dyDescent="0.2">
      <c r="A3517" s="25" t="s">
        <v>8995</v>
      </c>
      <c r="B3517" s="77" t="s">
        <v>16573</v>
      </c>
    </row>
    <row r="3518" spans="1:2" ht="15" x14ac:dyDescent="0.2">
      <c r="A3518" s="25" t="s">
        <v>8994</v>
      </c>
      <c r="B3518" s="77" t="s">
        <v>16574</v>
      </c>
    </row>
    <row r="3519" spans="1:2" ht="15" x14ac:dyDescent="0.2">
      <c r="A3519" s="25" t="s">
        <v>8993</v>
      </c>
      <c r="B3519" s="77" t="s">
        <v>16575</v>
      </c>
    </row>
    <row r="3520" spans="1:2" ht="30" x14ac:dyDescent="0.2">
      <c r="A3520" s="25" t="s">
        <v>8992</v>
      </c>
      <c r="B3520" s="77" t="s">
        <v>16576</v>
      </c>
    </row>
    <row r="3521" spans="1:2" ht="15" x14ac:dyDescent="0.2">
      <c r="A3521" s="25" t="s">
        <v>8991</v>
      </c>
      <c r="B3521" s="77" t="s">
        <v>16577</v>
      </c>
    </row>
    <row r="3522" spans="1:2" ht="15" x14ac:dyDescent="0.2">
      <c r="A3522" s="25" t="s">
        <v>8990</v>
      </c>
      <c r="B3522" s="77" t="s">
        <v>16578</v>
      </c>
    </row>
    <row r="3523" spans="1:2" ht="15" x14ac:dyDescent="0.2">
      <c r="A3523" s="25" t="s">
        <v>8989</v>
      </c>
      <c r="B3523" s="77" t="s">
        <v>16579</v>
      </c>
    </row>
    <row r="3524" spans="1:2" ht="15" x14ac:dyDescent="0.2">
      <c r="A3524" s="25" t="s">
        <v>8988</v>
      </c>
      <c r="B3524" s="77" t="s">
        <v>16580</v>
      </c>
    </row>
    <row r="3525" spans="1:2" ht="15" x14ac:dyDescent="0.2">
      <c r="A3525" s="25" t="s">
        <v>8987</v>
      </c>
      <c r="B3525" s="77" t="s">
        <v>16581</v>
      </c>
    </row>
    <row r="3526" spans="1:2" ht="15" x14ac:dyDescent="0.2">
      <c r="A3526" s="25" t="s">
        <v>8986</v>
      </c>
      <c r="B3526" s="77" t="s">
        <v>16582</v>
      </c>
    </row>
    <row r="3527" spans="1:2" ht="15" x14ac:dyDescent="0.2">
      <c r="A3527" s="25" t="s">
        <v>8985</v>
      </c>
      <c r="B3527" s="77" t="s">
        <v>16583</v>
      </c>
    </row>
    <row r="3528" spans="1:2" ht="15" x14ac:dyDescent="0.2">
      <c r="A3528" s="25" t="s">
        <v>8984</v>
      </c>
      <c r="B3528" s="77" t="s">
        <v>16584</v>
      </c>
    </row>
    <row r="3529" spans="1:2" ht="15" x14ac:dyDescent="0.2">
      <c r="A3529" s="25" t="s">
        <v>8983</v>
      </c>
      <c r="B3529" s="77" t="s">
        <v>16585</v>
      </c>
    </row>
    <row r="3530" spans="1:2" ht="15" x14ac:dyDescent="0.2">
      <c r="A3530" s="25" t="s">
        <v>8982</v>
      </c>
      <c r="B3530" s="77" t="s">
        <v>16586</v>
      </c>
    </row>
    <row r="3531" spans="1:2" ht="15" x14ac:dyDescent="0.2">
      <c r="A3531" s="25" t="s">
        <v>8981</v>
      </c>
      <c r="B3531" s="77" t="s">
        <v>16587</v>
      </c>
    </row>
    <row r="3532" spans="1:2" ht="15" x14ac:dyDescent="0.2">
      <c r="A3532" s="25" t="s">
        <v>8980</v>
      </c>
      <c r="B3532" s="77" t="s">
        <v>16588</v>
      </c>
    </row>
    <row r="3533" spans="1:2" ht="15" x14ac:dyDescent="0.2">
      <c r="A3533" s="25" t="s">
        <v>8979</v>
      </c>
      <c r="B3533" s="77" t="s">
        <v>16589</v>
      </c>
    </row>
    <row r="3534" spans="1:2" ht="15" x14ac:dyDescent="0.2">
      <c r="A3534" s="25" t="s">
        <v>8978</v>
      </c>
      <c r="B3534" s="77" t="s">
        <v>16590</v>
      </c>
    </row>
    <row r="3535" spans="1:2" ht="15" x14ac:dyDescent="0.2">
      <c r="A3535" s="25" t="s">
        <v>8977</v>
      </c>
      <c r="B3535" s="77" t="s">
        <v>25932</v>
      </c>
    </row>
    <row r="3536" spans="1:2" ht="15" x14ac:dyDescent="0.2">
      <c r="A3536" s="25" t="s">
        <v>8976</v>
      </c>
      <c r="B3536" s="77" t="s">
        <v>25931</v>
      </c>
    </row>
    <row r="3537" spans="1:2" ht="15" x14ac:dyDescent="0.2">
      <c r="A3537" s="25"/>
      <c r="B3537" s="77"/>
    </row>
    <row r="3538" spans="1:2" ht="15" x14ac:dyDescent="0.2">
      <c r="A3538" s="25" t="s">
        <v>8975</v>
      </c>
      <c r="B3538" s="77" t="s">
        <v>16591</v>
      </c>
    </row>
    <row r="3539" spans="1:2" ht="15" x14ac:dyDescent="0.2">
      <c r="A3539" s="25" t="s">
        <v>8974</v>
      </c>
      <c r="B3539" s="77" t="s">
        <v>16592</v>
      </c>
    </row>
    <row r="3540" spans="1:2" ht="15" x14ac:dyDescent="0.2">
      <c r="A3540" s="25" t="s">
        <v>8973</v>
      </c>
      <c r="B3540" s="77" t="s">
        <v>16593</v>
      </c>
    </row>
    <row r="3541" spans="1:2" ht="15" x14ac:dyDescent="0.2">
      <c r="A3541" s="25" t="s">
        <v>8972</v>
      </c>
      <c r="B3541" s="77" t="s">
        <v>16594</v>
      </c>
    </row>
    <row r="3542" spans="1:2" ht="15" x14ac:dyDescent="0.2">
      <c r="A3542" s="25" t="s">
        <v>8971</v>
      </c>
      <c r="B3542" s="77" t="s">
        <v>16595</v>
      </c>
    </row>
    <row r="3543" spans="1:2" ht="15" x14ac:dyDescent="0.2">
      <c r="A3543" s="25" t="s">
        <v>8970</v>
      </c>
      <c r="B3543" s="77" t="s">
        <v>16596</v>
      </c>
    </row>
    <row r="3544" spans="1:2" ht="15" x14ac:dyDescent="0.2">
      <c r="A3544" s="25" t="s">
        <v>8969</v>
      </c>
      <c r="B3544" s="77" t="s">
        <v>16597</v>
      </c>
    </row>
    <row r="3545" spans="1:2" ht="15" x14ac:dyDescent="0.2">
      <c r="A3545" s="25" t="s">
        <v>8968</v>
      </c>
      <c r="B3545" s="77" t="s">
        <v>16598</v>
      </c>
    </row>
    <row r="3546" spans="1:2" ht="15" x14ac:dyDescent="0.2">
      <c r="A3546" s="25" t="s">
        <v>8967</v>
      </c>
      <c r="B3546" s="77" t="s">
        <v>16599</v>
      </c>
    </row>
    <row r="3547" spans="1:2" ht="15" x14ac:dyDescent="0.2">
      <c r="A3547" s="25" t="s">
        <v>8966</v>
      </c>
      <c r="B3547" s="77" t="s">
        <v>16600</v>
      </c>
    </row>
    <row r="3548" spans="1:2" ht="15" x14ac:dyDescent="0.2">
      <c r="A3548" s="25" t="s">
        <v>8965</v>
      </c>
      <c r="B3548" s="77" t="s">
        <v>16601</v>
      </c>
    </row>
    <row r="3549" spans="1:2" ht="15" x14ac:dyDescent="0.2">
      <c r="A3549" s="25" t="s">
        <v>8964</v>
      </c>
      <c r="B3549" s="77" t="s">
        <v>16602</v>
      </c>
    </row>
    <row r="3550" spans="1:2" ht="15" x14ac:dyDescent="0.2">
      <c r="A3550" s="25" t="s">
        <v>8963</v>
      </c>
      <c r="B3550" s="77" t="s">
        <v>16603</v>
      </c>
    </row>
    <row r="3551" spans="1:2" ht="15" x14ac:dyDescent="0.2">
      <c r="A3551" s="25" t="s">
        <v>8962</v>
      </c>
      <c r="B3551" s="77" t="s">
        <v>16604</v>
      </c>
    </row>
    <row r="3552" spans="1:2" ht="15" x14ac:dyDescent="0.2">
      <c r="A3552" s="25" t="s">
        <v>8961</v>
      </c>
      <c r="B3552" s="77" t="s">
        <v>16605</v>
      </c>
    </row>
    <row r="3553" spans="1:2" ht="15" x14ac:dyDescent="0.2">
      <c r="A3553" s="25" t="s">
        <v>8960</v>
      </c>
      <c r="B3553" s="77" t="s">
        <v>16606</v>
      </c>
    </row>
    <row r="3554" spans="1:2" ht="15" x14ac:dyDescent="0.2">
      <c r="A3554" s="25" t="s">
        <v>8959</v>
      </c>
      <c r="B3554" s="77" t="s">
        <v>16607</v>
      </c>
    </row>
    <row r="3555" spans="1:2" ht="15" x14ac:dyDescent="0.2">
      <c r="A3555" s="25" t="s">
        <v>8958</v>
      </c>
      <c r="B3555" s="77" t="s">
        <v>16608</v>
      </c>
    </row>
    <row r="3556" spans="1:2" ht="15" x14ac:dyDescent="0.2">
      <c r="A3556" s="25" t="s">
        <v>8957</v>
      </c>
      <c r="B3556" s="77" t="s">
        <v>16609</v>
      </c>
    </row>
    <row r="3557" spans="1:2" ht="30" x14ac:dyDescent="0.2">
      <c r="A3557" s="25" t="s">
        <v>8956</v>
      </c>
      <c r="B3557" s="77" t="s">
        <v>16610</v>
      </c>
    </row>
    <row r="3558" spans="1:2" ht="15" x14ac:dyDescent="0.2">
      <c r="A3558" s="25" t="s">
        <v>8955</v>
      </c>
      <c r="B3558" s="77" t="s">
        <v>16611</v>
      </c>
    </row>
    <row r="3559" spans="1:2" ht="15" x14ac:dyDescent="0.2">
      <c r="A3559" s="25" t="s">
        <v>8954</v>
      </c>
      <c r="B3559" s="77" t="s">
        <v>16612</v>
      </c>
    </row>
    <row r="3560" spans="1:2" ht="15" x14ac:dyDescent="0.2">
      <c r="A3560" s="25" t="s">
        <v>8953</v>
      </c>
      <c r="B3560" s="77" t="s">
        <v>16613</v>
      </c>
    </row>
    <row r="3561" spans="1:2" ht="15" x14ac:dyDescent="0.2">
      <c r="A3561" s="25" t="s">
        <v>8952</v>
      </c>
      <c r="B3561" s="77" t="s">
        <v>16614</v>
      </c>
    </row>
    <row r="3562" spans="1:2" ht="15" x14ac:dyDescent="0.2">
      <c r="A3562" s="25" t="s">
        <v>8951</v>
      </c>
      <c r="B3562" s="77" t="s">
        <v>16615</v>
      </c>
    </row>
    <row r="3563" spans="1:2" ht="15" x14ac:dyDescent="0.2">
      <c r="A3563" s="25" t="s">
        <v>8950</v>
      </c>
      <c r="B3563" s="77" t="s">
        <v>16616</v>
      </c>
    </row>
    <row r="3564" spans="1:2" ht="15" x14ac:dyDescent="0.2">
      <c r="A3564" s="25" t="s">
        <v>8949</v>
      </c>
      <c r="B3564" s="77" t="s">
        <v>16617</v>
      </c>
    </row>
    <row r="3565" spans="1:2" ht="15" x14ac:dyDescent="0.2">
      <c r="A3565" s="25" t="s">
        <v>8948</v>
      </c>
      <c r="B3565" s="77" t="s">
        <v>16618</v>
      </c>
    </row>
    <row r="3566" spans="1:2" ht="15" x14ac:dyDescent="0.2">
      <c r="A3566" s="25" t="s">
        <v>8947</v>
      </c>
      <c r="B3566" s="77" t="s">
        <v>16619</v>
      </c>
    </row>
    <row r="3567" spans="1:2" ht="30" x14ac:dyDescent="0.2">
      <c r="A3567" s="25" t="s">
        <v>8946</v>
      </c>
      <c r="B3567" s="77" t="s">
        <v>16620</v>
      </c>
    </row>
    <row r="3568" spans="1:2" ht="30" x14ac:dyDescent="0.2">
      <c r="A3568" s="25" t="s">
        <v>8945</v>
      </c>
      <c r="B3568" s="77" t="s">
        <v>16621</v>
      </c>
    </row>
    <row r="3569" spans="1:2" ht="15" x14ac:dyDescent="0.2">
      <c r="A3569" s="25" t="s">
        <v>8944</v>
      </c>
      <c r="B3569" s="77" t="s">
        <v>13303</v>
      </c>
    </row>
    <row r="3570" spans="1:2" ht="30" x14ac:dyDescent="0.2">
      <c r="A3570" s="25" t="s">
        <v>8943</v>
      </c>
      <c r="B3570" s="77" t="s">
        <v>16622</v>
      </c>
    </row>
    <row r="3571" spans="1:2" ht="30" x14ac:dyDescent="0.2">
      <c r="A3571" s="25" t="s">
        <v>8942</v>
      </c>
      <c r="B3571" s="77" t="s">
        <v>16623</v>
      </c>
    </row>
    <row r="3572" spans="1:2" ht="30" x14ac:dyDescent="0.2">
      <c r="A3572" s="74" t="s">
        <v>12915</v>
      </c>
      <c r="B3572" s="60" t="s">
        <v>16624</v>
      </c>
    </row>
    <row r="3573" spans="1:2" ht="30" x14ac:dyDescent="0.2">
      <c r="A3573" s="25" t="s">
        <v>8941</v>
      </c>
      <c r="B3573" s="77" t="s">
        <v>16625</v>
      </c>
    </row>
    <row r="3574" spans="1:2" ht="15" x14ac:dyDescent="0.2">
      <c r="A3574" s="25" t="s">
        <v>8940</v>
      </c>
      <c r="B3574" s="77" t="s">
        <v>16626</v>
      </c>
    </row>
    <row r="3575" spans="1:2" ht="15" x14ac:dyDescent="0.2">
      <c r="A3575" s="25" t="s">
        <v>8939</v>
      </c>
      <c r="B3575" s="77" t="s">
        <v>16627</v>
      </c>
    </row>
    <row r="3576" spans="1:2" ht="15" x14ac:dyDescent="0.2">
      <c r="A3576" s="25" t="s">
        <v>8938</v>
      </c>
      <c r="B3576" s="77" t="s">
        <v>16628</v>
      </c>
    </row>
    <row r="3577" spans="1:2" ht="15" x14ac:dyDescent="0.2">
      <c r="A3577" s="25" t="s">
        <v>8937</v>
      </c>
      <c r="B3577" s="77" t="s">
        <v>16629</v>
      </c>
    </row>
    <row r="3578" spans="1:2" ht="15" x14ac:dyDescent="0.2">
      <c r="A3578" s="25" t="s">
        <v>8936</v>
      </c>
      <c r="B3578" s="77" t="s">
        <v>16630</v>
      </c>
    </row>
    <row r="3579" spans="1:2" ht="15" x14ac:dyDescent="0.2">
      <c r="A3579" s="25" t="s">
        <v>8935</v>
      </c>
      <c r="B3579" s="77" t="s">
        <v>16631</v>
      </c>
    </row>
    <row r="3580" spans="1:2" ht="15" x14ac:dyDescent="0.2">
      <c r="A3580" s="25" t="s">
        <v>8934</v>
      </c>
      <c r="B3580" s="77" t="s">
        <v>16632</v>
      </c>
    </row>
    <row r="3581" spans="1:2" ht="15" x14ac:dyDescent="0.2">
      <c r="A3581" s="25" t="s">
        <v>8933</v>
      </c>
      <c r="B3581" s="77" t="s">
        <v>16633</v>
      </c>
    </row>
    <row r="3582" spans="1:2" ht="15" x14ac:dyDescent="0.2">
      <c r="A3582" s="25" t="s">
        <v>8932</v>
      </c>
      <c r="B3582" s="77" t="s">
        <v>16634</v>
      </c>
    </row>
    <row r="3583" spans="1:2" ht="15" x14ac:dyDescent="0.2">
      <c r="A3583" s="25" t="s">
        <v>8931</v>
      </c>
      <c r="B3583" s="77" t="s">
        <v>16635</v>
      </c>
    </row>
    <row r="3584" spans="1:2" ht="15" x14ac:dyDescent="0.2">
      <c r="A3584" s="25" t="s">
        <v>8930</v>
      </c>
      <c r="B3584" s="77" t="s">
        <v>16636</v>
      </c>
    </row>
    <row r="3585" spans="1:2" ht="15" x14ac:dyDescent="0.2">
      <c r="A3585" s="25" t="s">
        <v>8929</v>
      </c>
      <c r="B3585" s="77" t="s">
        <v>16637</v>
      </c>
    </row>
    <row r="3586" spans="1:2" ht="15" x14ac:dyDescent="0.2">
      <c r="A3586" s="25" t="s">
        <v>8928</v>
      </c>
      <c r="B3586" s="77" t="s">
        <v>16638</v>
      </c>
    </row>
    <row r="3587" spans="1:2" ht="15" x14ac:dyDescent="0.2">
      <c r="A3587" s="25" t="s">
        <v>8927</v>
      </c>
      <c r="B3587" s="77" t="s">
        <v>16639</v>
      </c>
    </row>
    <row r="3588" spans="1:2" ht="15" x14ac:dyDescent="0.2">
      <c r="A3588" s="25" t="s">
        <v>8926</v>
      </c>
      <c r="B3588" s="77" t="s">
        <v>16640</v>
      </c>
    </row>
    <row r="3589" spans="1:2" ht="15" x14ac:dyDescent="0.2">
      <c r="A3589" s="25" t="s">
        <v>8925</v>
      </c>
      <c r="B3589" s="77" t="s">
        <v>16641</v>
      </c>
    </row>
    <row r="3590" spans="1:2" ht="15" x14ac:dyDescent="0.2">
      <c r="A3590" s="25" t="s">
        <v>8924</v>
      </c>
      <c r="B3590" s="77" t="s">
        <v>16642</v>
      </c>
    </row>
    <row r="3591" spans="1:2" ht="15" x14ac:dyDescent="0.2">
      <c r="A3591" s="25" t="s">
        <v>8923</v>
      </c>
      <c r="B3591" s="77" t="s">
        <v>16643</v>
      </c>
    </row>
    <row r="3592" spans="1:2" ht="15" x14ac:dyDescent="0.2">
      <c r="A3592" s="25" t="s">
        <v>8922</v>
      </c>
      <c r="B3592" s="77" t="s">
        <v>16644</v>
      </c>
    </row>
    <row r="3593" spans="1:2" ht="15" x14ac:dyDescent="0.2">
      <c r="A3593" s="25" t="s">
        <v>8921</v>
      </c>
      <c r="B3593" s="77" t="s">
        <v>16645</v>
      </c>
    </row>
    <row r="3594" spans="1:2" ht="15" x14ac:dyDescent="0.2">
      <c r="A3594" s="25" t="s">
        <v>8920</v>
      </c>
      <c r="B3594" s="77" t="s">
        <v>16646</v>
      </c>
    </row>
    <row r="3595" spans="1:2" ht="30" x14ac:dyDescent="0.2">
      <c r="A3595" s="25" t="s">
        <v>8919</v>
      </c>
      <c r="B3595" s="77" t="s">
        <v>16647</v>
      </c>
    </row>
    <row r="3596" spans="1:2" ht="15" x14ac:dyDescent="0.2">
      <c r="A3596" s="25" t="s">
        <v>64</v>
      </c>
      <c r="B3596" s="77" t="s">
        <v>16648</v>
      </c>
    </row>
    <row r="3597" spans="1:2" ht="15" x14ac:dyDescent="0.2">
      <c r="A3597" s="25" t="s">
        <v>12916</v>
      </c>
      <c r="B3597" s="77" t="s">
        <v>16649</v>
      </c>
    </row>
    <row r="3598" spans="1:2" ht="15" x14ac:dyDescent="0.2">
      <c r="A3598" s="25" t="s">
        <v>8918</v>
      </c>
      <c r="B3598" s="77" t="s">
        <v>16650</v>
      </c>
    </row>
    <row r="3599" spans="1:2" ht="30" x14ac:dyDescent="0.2">
      <c r="A3599" s="25" t="s">
        <v>8917</v>
      </c>
      <c r="B3599" s="77" t="s">
        <v>16651</v>
      </c>
    </row>
    <row r="3600" spans="1:2" ht="30" x14ac:dyDescent="0.2">
      <c r="A3600" s="25" t="s">
        <v>8916</v>
      </c>
      <c r="B3600" s="77" t="s">
        <v>16652</v>
      </c>
    </row>
    <row r="3601" spans="1:2" ht="15" x14ac:dyDescent="0.2">
      <c r="A3601" s="25" t="s">
        <v>8915</v>
      </c>
      <c r="B3601" s="77" t="s">
        <v>16653</v>
      </c>
    </row>
    <row r="3602" spans="1:2" ht="15" x14ac:dyDescent="0.2">
      <c r="A3602" s="25" t="s">
        <v>8914</v>
      </c>
      <c r="B3602" s="77" t="s">
        <v>16654</v>
      </c>
    </row>
    <row r="3603" spans="1:2" ht="15" x14ac:dyDescent="0.2">
      <c r="A3603" s="25" t="s">
        <v>8913</v>
      </c>
      <c r="B3603" s="77" t="s">
        <v>16655</v>
      </c>
    </row>
    <row r="3604" spans="1:2" ht="15" x14ac:dyDescent="0.2">
      <c r="A3604" s="25" t="s">
        <v>8912</v>
      </c>
      <c r="B3604" s="77" t="s">
        <v>16656</v>
      </c>
    </row>
    <row r="3605" spans="1:2" ht="15" x14ac:dyDescent="0.2">
      <c r="A3605" s="25" t="s">
        <v>8911</v>
      </c>
      <c r="B3605" s="77" t="s">
        <v>16657</v>
      </c>
    </row>
    <row r="3606" spans="1:2" ht="15" x14ac:dyDescent="0.2">
      <c r="A3606" s="25" t="s">
        <v>8910</v>
      </c>
      <c r="B3606" s="77" t="s">
        <v>16658</v>
      </c>
    </row>
    <row r="3607" spans="1:2" ht="15" x14ac:dyDescent="0.2">
      <c r="A3607" s="75" t="s">
        <v>12917</v>
      </c>
      <c r="B3607" s="60" t="s">
        <v>16659</v>
      </c>
    </row>
    <row r="3608" spans="1:2" ht="15" x14ac:dyDescent="0.2">
      <c r="A3608" s="25" t="s">
        <v>8909</v>
      </c>
      <c r="B3608" s="77" t="s">
        <v>16660</v>
      </c>
    </row>
    <row r="3609" spans="1:2" ht="15" x14ac:dyDescent="0.2">
      <c r="A3609" s="25" t="s">
        <v>8908</v>
      </c>
      <c r="B3609" s="77" t="s">
        <v>16661</v>
      </c>
    </row>
    <row r="3610" spans="1:2" ht="15" x14ac:dyDescent="0.2">
      <c r="A3610" s="25" t="s">
        <v>8907</v>
      </c>
      <c r="B3610" s="77" t="s">
        <v>16662</v>
      </c>
    </row>
    <row r="3611" spans="1:2" ht="15" x14ac:dyDescent="0.2">
      <c r="A3611" s="25" t="s">
        <v>8906</v>
      </c>
      <c r="B3611" s="77" t="s">
        <v>16663</v>
      </c>
    </row>
    <row r="3612" spans="1:2" ht="15" x14ac:dyDescent="0.2">
      <c r="A3612" s="25" t="s">
        <v>8905</v>
      </c>
      <c r="B3612" s="77" t="s">
        <v>16664</v>
      </c>
    </row>
    <row r="3613" spans="1:2" ht="15" x14ac:dyDescent="0.2">
      <c r="A3613" s="25" t="s">
        <v>8904</v>
      </c>
      <c r="B3613" s="77" t="s">
        <v>16665</v>
      </c>
    </row>
    <row r="3614" spans="1:2" ht="15" x14ac:dyDescent="0.2">
      <c r="A3614" s="25" t="s">
        <v>8903</v>
      </c>
      <c r="B3614" s="77" t="s">
        <v>16666</v>
      </c>
    </row>
    <row r="3615" spans="1:2" ht="15" x14ac:dyDescent="0.2">
      <c r="A3615" s="25" t="s">
        <v>8902</v>
      </c>
      <c r="B3615" s="77" t="s">
        <v>16667</v>
      </c>
    </row>
    <row r="3616" spans="1:2" ht="15" x14ac:dyDescent="0.2">
      <c r="A3616" s="25" t="s">
        <v>8901</v>
      </c>
      <c r="B3616" s="77" t="s">
        <v>16668</v>
      </c>
    </row>
    <row r="3617" spans="1:2" ht="15" x14ac:dyDescent="0.2">
      <c r="A3617" s="25" t="s">
        <v>8900</v>
      </c>
      <c r="B3617" s="77" t="s">
        <v>16669</v>
      </c>
    </row>
    <row r="3618" spans="1:2" ht="15" x14ac:dyDescent="0.2">
      <c r="A3618" s="25" t="s">
        <v>8899</v>
      </c>
      <c r="B3618" s="77" t="s">
        <v>16670</v>
      </c>
    </row>
    <row r="3619" spans="1:2" ht="15" x14ac:dyDescent="0.2">
      <c r="A3619" s="25" t="s">
        <v>8898</v>
      </c>
      <c r="B3619" s="77" t="s">
        <v>16671</v>
      </c>
    </row>
    <row r="3620" spans="1:2" ht="15" x14ac:dyDescent="0.2">
      <c r="A3620" s="25" t="s">
        <v>8897</v>
      </c>
      <c r="B3620" s="77" t="s">
        <v>16672</v>
      </c>
    </row>
    <row r="3621" spans="1:2" ht="15" x14ac:dyDescent="0.2">
      <c r="A3621" s="25" t="s">
        <v>8896</v>
      </c>
      <c r="B3621" s="77" t="s">
        <v>16673</v>
      </c>
    </row>
    <row r="3622" spans="1:2" ht="15" x14ac:dyDescent="0.2">
      <c r="A3622" s="25" t="s">
        <v>8895</v>
      </c>
      <c r="B3622" s="77" t="s">
        <v>16674</v>
      </c>
    </row>
    <row r="3623" spans="1:2" ht="15" x14ac:dyDescent="0.2">
      <c r="A3623" s="25" t="s">
        <v>8894</v>
      </c>
      <c r="B3623" s="77" t="s">
        <v>16675</v>
      </c>
    </row>
    <row r="3624" spans="1:2" ht="15" x14ac:dyDescent="0.2">
      <c r="A3624" s="25" t="s">
        <v>8893</v>
      </c>
      <c r="B3624" s="77" t="s">
        <v>16676</v>
      </c>
    </row>
    <row r="3625" spans="1:2" ht="15" x14ac:dyDescent="0.2">
      <c r="A3625" s="25" t="s">
        <v>8892</v>
      </c>
      <c r="B3625" s="77" t="s">
        <v>16677</v>
      </c>
    </row>
    <row r="3626" spans="1:2" ht="15" x14ac:dyDescent="0.2">
      <c r="A3626" s="25" t="s">
        <v>8891</v>
      </c>
      <c r="B3626" s="77" t="s">
        <v>16678</v>
      </c>
    </row>
    <row r="3627" spans="1:2" ht="15" x14ac:dyDescent="0.2">
      <c r="A3627" s="25" t="s">
        <v>8890</v>
      </c>
      <c r="B3627" s="77" t="s">
        <v>16679</v>
      </c>
    </row>
    <row r="3628" spans="1:2" ht="15" x14ac:dyDescent="0.2">
      <c r="A3628" s="25" t="s">
        <v>8889</v>
      </c>
      <c r="B3628" s="77" t="s">
        <v>16680</v>
      </c>
    </row>
    <row r="3629" spans="1:2" ht="15" x14ac:dyDescent="0.2">
      <c r="A3629" s="25" t="s">
        <v>8888</v>
      </c>
      <c r="B3629" s="77" t="s">
        <v>16681</v>
      </c>
    </row>
    <row r="3630" spans="1:2" ht="15" x14ac:dyDescent="0.2">
      <c r="A3630" s="25" t="s">
        <v>8887</v>
      </c>
      <c r="B3630" s="77" t="s">
        <v>16682</v>
      </c>
    </row>
    <row r="3631" spans="1:2" ht="15" x14ac:dyDescent="0.2">
      <c r="A3631" s="25" t="s">
        <v>8886</v>
      </c>
      <c r="B3631" s="77" t="s">
        <v>16683</v>
      </c>
    </row>
    <row r="3632" spans="1:2" ht="15" x14ac:dyDescent="0.2">
      <c r="A3632" s="25" t="s">
        <v>8885</v>
      </c>
      <c r="B3632" s="77" t="s">
        <v>16684</v>
      </c>
    </row>
    <row r="3633" spans="1:2" ht="15" x14ac:dyDescent="0.2">
      <c r="A3633" s="25" t="s">
        <v>8884</v>
      </c>
      <c r="B3633" s="77" t="s">
        <v>16685</v>
      </c>
    </row>
    <row r="3634" spans="1:2" ht="15" x14ac:dyDescent="0.2">
      <c r="A3634" s="25" t="s">
        <v>8883</v>
      </c>
      <c r="B3634" s="77" t="s">
        <v>16686</v>
      </c>
    </row>
    <row r="3635" spans="1:2" ht="15" x14ac:dyDescent="0.2">
      <c r="A3635" s="25" t="s">
        <v>8882</v>
      </c>
      <c r="B3635" s="77" t="s">
        <v>16687</v>
      </c>
    </row>
    <row r="3636" spans="1:2" ht="15" x14ac:dyDescent="0.2">
      <c r="A3636" s="25" t="s">
        <v>8881</v>
      </c>
      <c r="B3636" s="77" t="s">
        <v>16688</v>
      </c>
    </row>
    <row r="3637" spans="1:2" ht="15" x14ac:dyDescent="0.2">
      <c r="A3637" s="25" t="s">
        <v>8880</v>
      </c>
      <c r="B3637" s="77" t="s">
        <v>16689</v>
      </c>
    </row>
    <row r="3638" spans="1:2" ht="15" x14ac:dyDescent="0.2">
      <c r="A3638" s="25" t="s">
        <v>8879</v>
      </c>
      <c r="B3638" s="77" t="s">
        <v>16690</v>
      </c>
    </row>
    <row r="3639" spans="1:2" ht="15" x14ac:dyDescent="0.2">
      <c r="A3639" s="25" t="s">
        <v>8878</v>
      </c>
      <c r="B3639" s="77" t="s">
        <v>16691</v>
      </c>
    </row>
    <row r="3640" spans="1:2" ht="15" x14ac:dyDescent="0.2">
      <c r="A3640" s="25" t="s">
        <v>8877</v>
      </c>
      <c r="B3640" s="77" t="s">
        <v>16692</v>
      </c>
    </row>
    <row r="3641" spans="1:2" ht="15" x14ac:dyDescent="0.2">
      <c r="A3641" s="25" t="s">
        <v>8876</v>
      </c>
      <c r="B3641" s="77" t="s">
        <v>16693</v>
      </c>
    </row>
    <row r="3642" spans="1:2" ht="15" x14ac:dyDescent="0.2">
      <c r="A3642" s="25" t="s">
        <v>8875</v>
      </c>
      <c r="B3642" s="77" t="s">
        <v>16694</v>
      </c>
    </row>
    <row r="3643" spans="1:2" ht="15" x14ac:dyDescent="0.2">
      <c r="A3643" s="25" t="s">
        <v>65</v>
      </c>
      <c r="B3643" s="77" t="s">
        <v>16695</v>
      </c>
    </row>
    <row r="3644" spans="1:2" ht="15" x14ac:dyDescent="0.2">
      <c r="A3644" s="25" t="s">
        <v>8874</v>
      </c>
      <c r="B3644" s="77" t="s">
        <v>16696</v>
      </c>
    </row>
    <row r="3645" spans="1:2" ht="15" x14ac:dyDescent="0.2">
      <c r="A3645" s="75" t="s">
        <v>12918</v>
      </c>
      <c r="B3645" s="60" t="s">
        <v>16697</v>
      </c>
    </row>
    <row r="3646" spans="1:2" ht="15" x14ac:dyDescent="0.2">
      <c r="A3646" s="25" t="s">
        <v>8873</v>
      </c>
      <c r="B3646" s="77" t="s">
        <v>16698</v>
      </c>
    </row>
    <row r="3647" spans="1:2" ht="15" x14ac:dyDescent="0.2">
      <c r="A3647" s="25" t="s">
        <v>8872</v>
      </c>
      <c r="B3647" s="77" t="s">
        <v>16699</v>
      </c>
    </row>
    <row r="3648" spans="1:2" ht="15" x14ac:dyDescent="0.2">
      <c r="A3648" s="25" t="s">
        <v>8871</v>
      </c>
      <c r="B3648" s="77" t="s">
        <v>16700</v>
      </c>
    </row>
    <row r="3649" spans="1:2" ht="15" x14ac:dyDescent="0.2">
      <c r="A3649" s="25" t="s">
        <v>8870</v>
      </c>
      <c r="B3649" s="77" t="s">
        <v>16701</v>
      </c>
    </row>
    <row r="3650" spans="1:2" ht="15" x14ac:dyDescent="0.2">
      <c r="A3650" s="25" t="s">
        <v>8869</v>
      </c>
      <c r="B3650" s="77" t="s">
        <v>16702</v>
      </c>
    </row>
    <row r="3651" spans="1:2" ht="15" x14ac:dyDescent="0.2">
      <c r="A3651" s="25" t="s">
        <v>8868</v>
      </c>
      <c r="B3651" s="77" t="s">
        <v>16703</v>
      </c>
    </row>
    <row r="3652" spans="1:2" ht="15" x14ac:dyDescent="0.2">
      <c r="A3652" s="25" t="s">
        <v>8867</v>
      </c>
      <c r="B3652" s="77" t="s">
        <v>16704</v>
      </c>
    </row>
    <row r="3653" spans="1:2" ht="15" x14ac:dyDescent="0.2">
      <c r="A3653" s="25" t="s">
        <v>8866</v>
      </c>
      <c r="B3653" s="77" t="s">
        <v>16705</v>
      </c>
    </row>
    <row r="3654" spans="1:2" ht="15" x14ac:dyDescent="0.2">
      <c r="A3654" s="25" t="s">
        <v>8865</v>
      </c>
      <c r="B3654" s="77" t="s">
        <v>16706</v>
      </c>
    </row>
    <row r="3655" spans="1:2" ht="15" x14ac:dyDescent="0.2">
      <c r="A3655" s="25" t="s">
        <v>8864</v>
      </c>
      <c r="B3655" s="77" t="s">
        <v>16707</v>
      </c>
    </row>
    <row r="3656" spans="1:2" ht="15" x14ac:dyDescent="0.2">
      <c r="A3656" s="25" t="s">
        <v>8863</v>
      </c>
      <c r="B3656" s="77" t="s">
        <v>16708</v>
      </c>
    </row>
    <row r="3657" spans="1:2" ht="15" x14ac:dyDescent="0.2">
      <c r="A3657" s="25" t="s">
        <v>8862</v>
      </c>
      <c r="B3657" s="77" t="s">
        <v>16709</v>
      </c>
    </row>
    <row r="3658" spans="1:2" ht="15" x14ac:dyDescent="0.2">
      <c r="A3658" s="25" t="s">
        <v>8861</v>
      </c>
      <c r="B3658" s="77" t="s">
        <v>16710</v>
      </c>
    </row>
    <row r="3659" spans="1:2" ht="15" x14ac:dyDescent="0.2">
      <c r="A3659" s="25" t="s">
        <v>8860</v>
      </c>
      <c r="B3659" s="77" t="s">
        <v>16711</v>
      </c>
    </row>
    <row r="3660" spans="1:2" ht="15" x14ac:dyDescent="0.2">
      <c r="A3660" s="25" t="s">
        <v>8859</v>
      </c>
      <c r="B3660" s="77" t="s">
        <v>16712</v>
      </c>
    </row>
    <row r="3661" spans="1:2" ht="15" x14ac:dyDescent="0.2">
      <c r="A3661" s="25" t="s">
        <v>8858</v>
      </c>
      <c r="B3661" s="77" t="s">
        <v>16713</v>
      </c>
    </row>
    <row r="3662" spans="1:2" ht="15" x14ac:dyDescent="0.2">
      <c r="A3662" s="25" t="s">
        <v>8857</v>
      </c>
      <c r="B3662" s="77" t="s">
        <v>16714</v>
      </c>
    </row>
    <row r="3663" spans="1:2" ht="15" x14ac:dyDescent="0.2">
      <c r="A3663" s="25" t="s">
        <v>8856</v>
      </c>
      <c r="B3663" s="77" t="s">
        <v>16715</v>
      </c>
    </row>
    <row r="3664" spans="1:2" ht="15" x14ac:dyDescent="0.2">
      <c r="A3664" s="25" t="s">
        <v>8855</v>
      </c>
      <c r="B3664" s="77" t="s">
        <v>16716</v>
      </c>
    </row>
    <row r="3665" spans="1:2" ht="15" x14ac:dyDescent="0.2">
      <c r="A3665" s="25" t="s">
        <v>8854</v>
      </c>
      <c r="B3665" s="77" t="s">
        <v>16717</v>
      </c>
    </row>
    <row r="3666" spans="1:2" ht="15" x14ac:dyDescent="0.2">
      <c r="A3666" s="25" t="s">
        <v>8853</v>
      </c>
      <c r="B3666" s="77" t="s">
        <v>16718</v>
      </c>
    </row>
    <row r="3667" spans="1:2" ht="15" x14ac:dyDescent="0.2">
      <c r="A3667" s="25" t="s">
        <v>8852</v>
      </c>
      <c r="B3667" s="77" t="s">
        <v>16719</v>
      </c>
    </row>
    <row r="3668" spans="1:2" ht="15" x14ac:dyDescent="0.2">
      <c r="A3668" s="25" t="s">
        <v>8851</v>
      </c>
      <c r="B3668" s="77" t="s">
        <v>16720</v>
      </c>
    </row>
    <row r="3669" spans="1:2" ht="15" x14ac:dyDescent="0.2">
      <c r="A3669" s="25" t="s">
        <v>8850</v>
      </c>
      <c r="B3669" s="77" t="s">
        <v>16721</v>
      </c>
    </row>
    <row r="3670" spans="1:2" ht="15" x14ac:dyDescent="0.2">
      <c r="A3670" s="25" t="s">
        <v>8849</v>
      </c>
      <c r="B3670" s="77" t="s">
        <v>16722</v>
      </c>
    </row>
    <row r="3671" spans="1:2" ht="15" x14ac:dyDescent="0.2">
      <c r="A3671" s="25" t="s">
        <v>8848</v>
      </c>
      <c r="B3671" s="77" t="s">
        <v>16723</v>
      </c>
    </row>
    <row r="3672" spans="1:2" ht="15" x14ac:dyDescent="0.2">
      <c r="A3672" s="25" t="s">
        <v>8847</v>
      </c>
      <c r="B3672" s="77" t="s">
        <v>16724</v>
      </c>
    </row>
    <row r="3673" spans="1:2" ht="15" x14ac:dyDescent="0.2">
      <c r="A3673" s="25" t="s">
        <v>8846</v>
      </c>
      <c r="B3673" s="77" t="s">
        <v>16725</v>
      </c>
    </row>
    <row r="3674" spans="1:2" ht="15" x14ac:dyDescent="0.2">
      <c r="A3674" s="25" t="s">
        <v>8845</v>
      </c>
      <c r="B3674" s="77" t="s">
        <v>16726</v>
      </c>
    </row>
    <row r="3675" spans="1:2" ht="15" x14ac:dyDescent="0.2">
      <c r="A3675" s="25" t="s">
        <v>8844</v>
      </c>
      <c r="B3675" s="77" t="s">
        <v>16727</v>
      </c>
    </row>
    <row r="3676" spans="1:2" ht="15" x14ac:dyDescent="0.2">
      <c r="A3676" s="25" t="s">
        <v>8843</v>
      </c>
      <c r="B3676" s="77" t="s">
        <v>16728</v>
      </c>
    </row>
    <row r="3677" spans="1:2" ht="15" x14ac:dyDescent="0.2">
      <c r="A3677" s="25" t="s">
        <v>8842</v>
      </c>
      <c r="B3677" s="77" t="s">
        <v>16729</v>
      </c>
    </row>
    <row r="3678" spans="1:2" ht="15" x14ac:dyDescent="0.2">
      <c r="A3678" s="25" t="s">
        <v>8841</v>
      </c>
      <c r="B3678" s="77" t="s">
        <v>16730</v>
      </c>
    </row>
    <row r="3679" spans="1:2" ht="15" x14ac:dyDescent="0.2">
      <c r="A3679" s="25" t="s">
        <v>8840</v>
      </c>
      <c r="B3679" s="77" t="s">
        <v>16731</v>
      </c>
    </row>
    <row r="3680" spans="1:2" ht="15" x14ac:dyDescent="0.2">
      <c r="A3680" s="25" t="s">
        <v>8839</v>
      </c>
      <c r="B3680" s="77" t="s">
        <v>16732</v>
      </c>
    </row>
    <row r="3681" spans="1:2" ht="15" x14ac:dyDescent="0.2">
      <c r="A3681" s="25" t="s">
        <v>8838</v>
      </c>
      <c r="B3681" s="77" t="s">
        <v>16733</v>
      </c>
    </row>
    <row r="3682" spans="1:2" ht="15" x14ac:dyDescent="0.2">
      <c r="A3682" s="25" t="s">
        <v>8837</v>
      </c>
      <c r="B3682" s="77" t="s">
        <v>16734</v>
      </c>
    </row>
    <row r="3683" spans="1:2" ht="15" x14ac:dyDescent="0.2">
      <c r="A3683" s="25" t="s">
        <v>8836</v>
      </c>
      <c r="B3683" s="77" t="s">
        <v>16735</v>
      </c>
    </row>
    <row r="3684" spans="1:2" ht="15" x14ac:dyDescent="0.2">
      <c r="A3684" s="25" t="s">
        <v>8835</v>
      </c>
      <c r="B3684" s="77" t="s">
        <v>16736</v>
      </c>
    </row>
    <row r="3685" spans="1:2" ht="15" x14ac:dyDescent="0.2">
      <c r="A3685" s="25" t="s">
        <v>8834</v>
      </c>
      <c r="B3685" s="77" t="s">
        <v>16737</v>
      </c>
    </row>
    <row r="3686" spans="1:2" ht="15" x14ac:dyDescent="0.2">
      <c r="A3686" s="25" t="s">
        <v>8833</v>
      </c>
      <c r="B3686" s="77" t="s">
        <v>16738</v>
      </c>
    </row>
    <row r="3687" spans="1:2" ht="15" x14ac:dyDescent="0.2">
      <c r="A3687" s="25" t="s">
        <v>8832</v>
      </c>
      <c r="B3687" s="77" t="s">
        <v>16739</v>
      </c>
    </row>
    <row r="3688" spans="1:2" ht="15" x14ac:dyDescent="0.2">
      <c r="A3688" s="25" t="s">
        <v>8831</v>
      </c>
      <c r="B3688" s="77" t="s">
        <v>16740</v>
      </c>
    </row>
    <row r="3689" spans="1:2" ht="15" x14ac:dyDescent="0.2">
      <c r="A3689" s="25" t="s">
        <v>8830</v>
      </c>
      <c r="B3689" s="77" t="s">
        <v>16741</v>
      </c>
    </row>
    <row r="3690" spans="1:2" ht="15" x14ac:dyDescent="0.2">
      <c r="A3690" s="25" t="s">
        <v>8829</v>
      </c>
      <c r="B3690" s="77" t="s">
        <v>16742</v>
      </c>
    </row>
    <row r="3691" spans="1:2" ht="15" x14ac:dyDescent="0.2">
      <c r="A3691" s="25" t="s">
        <v>8828</v>
      </c>
      <c r="B3691" s="77" t="s">
        <v>16743</v>
      </c>
    </row>
    <row r="3692" spans="1:2" ht="15" x14ac:dyDescent="0.2">
      <c r="A3692" s="25" t="s">
        <v>8827</v>
      </c>
      <c r="B3692" s="77" t="s">
        <v>16744</v>
      </c>
    </row>
    <row r="3693" spans="1:2" ht="30" x14ac:dyDescent="0.2">
      <c r="A3693" s="25" t="s">
        <v>8826</v>
      </c>
      <c r="B3693" s="77" t="s">
        <v>16745</v>
      </c>
    </row>
    <row r="3694" spans="1:2" ht="15" x14ac:dyDescent="0.2">
      <c r="A3694" s="25" t="s">
        <v>8825</v>
      </c>
      <c r="B3694" s="77" t="s">
        <v>16746</v>
      </c>
    </row>
    <row r="3695" spans="1:2" ht="15" x14ac:dyDescent="0.2">
      <c r="A3695" s="25" t="s">
        <v>8824</v>
      </c>
      <c r="B3695" s="77" t="s">
        <v>16747</v>
      </c>
    </row>
    <row r="3696" spans="1:2" ht="15" x14ac:dyDescent="0.2">
      <c r="A3696" s="25" t="s">
        <v>8823</v>
      </c>
      <c r="B3696" s="77" t="s">
        <v>16748</v>
      </c>
    </row>
    <row r="3697" spans="1:2" ht="15" x14ac:dyDescent="0.2">
      <c r="A3697" s="25" t="s">
        <v>8822</v>
      </c>
      <c r="B3697" s="77" t="s">
        <v>16749</v>
      </c>
    </row>
    <row r="3698" spans="1:2" ht="15" x14ac:dyDescent="0.2">
      <c r="A3698" s="25" t="s">
        <v>8821</v>
      </c>
      <c r="B3698" s="77" t="s">
        <v>16750</v>
      </c>
    </row>
    <row r="3699" spans="1:2" ht="15" x14ac:dyDescent="0.2">
      <c r="A3699" s="25" t="s">
        <v>8820</v>
      </c>
      <c r="B3699" s="77" t="s">
        <v>16751</v>
      </c>
    </row>
    <row r="3700" spans="1:2" ht="15" x14ac:dyDescent="0.2">
      <c r="A3700" s="25" t="s">
        <v>8819</v>
      </c>
      <c r="B3700" s="77" t="s">
        <v>16752</v>
      </c>
    </row>
    <row r="3701" spans="1:2" ht="15" x14ac:dyDescent="0.2">
      <c r="A3701" s="25" t="s">
        <v>8818</v>
      </c>
      <c r="B3701" s="77" t="s">
        <v>16753</v>
      </c>
    </row>
    <row r="3702" spans="1:2" ht="15" x14ac:dyDescent="0.2">
      <c r="A3702" s="25" t="s">
        <v>8817</v>
      </c>
      <c r="B3702" s="77" t="s">
        <v>16754</v>
      </c>
    </row>
    <row r="3703" spans="1:2" ht="15" x14ac:dyDescent="0.2">
      <c r="A3703" s="25" t="s">
        <v>8816</v>
      </c>
      <c r="B3703" s="77" t="s">
        <v>16755</v>
      </c>
    </row>
    <row r="3704" spans="1:2" ht="15" x14ac:dyDescent="0.2">
      <c r="A3704" s="25" t="s">
        <v>8815</v>
      </c>
      <c r="B3704" s="77" t="s">
        <v>16756</v>
      </c>
    </row>
    <row r="3705" spans="1:2" ht="15" x14ac:dyDescent="0.2">
      <c r="A3705" s="25" t="s">
        <v>8814</v>
      </c>
      <c r="B3705" s="77" t="s">
        <v>16757</v>
      </c>
    </row>
    <row r="3706" spans="1:2" ht="30" x14ac:dyDescent="0.2">
      <c r="A3706" s="25" t="s">
        <v>8813</v>
      </c>
      <c r="B3706" s="77" t="s">
        <v>16758</v>
      </c>
    </row>
    <row r="3707" spans="1:2" ht="30" x14ac:dyDescent="0.2">
      <c r="A3707" s="25" t="s">
        <v>8812</v>
      </c>
      <c r="B3707" s="77" t="s">
        <v>16759</v>
      </c>
    </row>
    <row r="3708" spans="1:2" ht="15" x14ac:dyDescent="0.2">
      <c r="A3708" s="25" t="s">
        <v>8811</v>
      </c>
      <c r="B3708" s="77" t="s">
        <v>16760</v>
      </c>
    </row>
    <row r="3709" spans="1:2" ht="15" x14ac:dyDescent="0.2">
      <c r="A3709" s="25" t="s">
        <v>8810</v>
      </c>
      <c r="B3709" s="77" t="s">
        <v>16761</v>
      </c>
    </row>
    <row r="3710" spans="1:2" ht="15" x14ac:dyDescent="0.2">
      <c r="A3710" s="25" t="s">
        <v>8809</v>
      </c>
      <c r="B3710" s="77" t="s">
        <v>16762</v>
      </c>
    </row>
    <row r="3711" spans="1:2" ht="15" x14ac:dyDescent="0.2">
      <c r="A3711" s="25" t="s">
        <v>8808</v>
      </c>
      <c r="B3711" s="77" t="s">
        <v>16763</v>
      </c>
    </row>
    <row r="3712" spans="1:2" ht="15" x14ac:dyDescent="0.2">
      <c r="A3712" s="25" t="s">
        <v>8807</v>
      </c>
      <c r="B3712" s="77" t="s">
        <v>16764</v>
      </c>
    </row>
    <row r="3713" spans="1:2" ht="15" x14ac:dyDescent="0.2">
      <c r="A3713" s="25" t="s">
        <v>8806</v>
      </c>
      <c r="B3713" s="77" t="s">
        <v>16765</v>
      </c>
    </row>
    <row r="3714" spans="1:2" ht="15" x14ac:dyDescent="0.2">
      <c r="A3714" s="25" t="s">
        <v>8805</v>
      </c>
      <c r="B3714" s="77" t="s">
        <v>16766</v>
      </c>
    </row>
    <row r="3715" spans="1:2" ht="15" x14ac:dyDescent="0.2">
      <c r="A3715" s="25" t="s">
        <v>8804</v>
      </c>
      <c r="B3715" s="77" t="s">
        <v>16767</v>
      </c>
    </row>
    <row r="3716" spans="1:2" ht="15" x14ac:dyDescent="0.2">
      <c r="A3716" s="25" t="s">
        <v>8803</v>
      </c>
      <c r="B3716" s="77" t="s">
        <v>16768</v>
      </c>
    </row>
    <row r="3717" spans="1:2" ht="15" x14ac:dyDescent="0.2">
      <c r="A3717" s="25" t="s">
        <v>8802</v>
      </c>
      <c r="B3717" s="77" t="s">
        <v>16769</v>
      </c>
    </row>
    <row r="3718" spans="1:2" ht="15" x14ac:dyDescent="0.2">
      <c r="A3718" s="25" t="s">
        <v>8801</v>
      </c>
      <c r="B3718" s="77" t="s">
        <v>16770</v>
      </c>
    </row>
    <row r="3719" spans="1:2" ht="15" x14ac:dyDescent="0.2">
      <c r="A3719" s="25" t="s">
        <v>8800</v>
      </c>
      <c r="B3719" s="77" t="s">
        <v>16771</v>
      </c>
    </row>
    <row r="3720" spans="1:2" ht="15" x14ac:dyDescent="0.2">
      <c r="A3720" s="25" t="s">
        <v>8799</v>
      </c>
      <c r="B3720" s="77" t="s">
        <v>16772</v>
      </c>
    </row>
    <row r="3721" spans="1:2" ht="15" x14ac:dyDescent="0.2">
      <c r="A3721" s="25" t="s">
        <v>8798</v>
      </c>
      <c r="B3721" s="77" t="s">
        <v>16773</v>
      </c>
    </row>
    <row r="3722" spans="1:2" ht="15" x14ac:dyDescent="0.2">
      <c r="A3722" s="25" t="s">
        <v>8797</v>
      </c>
      <c r="B3722" s="77" t="s">
        <v>16774</v>
      </c>
    </row>
    <row r="3723" spans="1:2" ht="15" x14ac:dyDescent="0.2">
      <c r="A3723" s="25" t="s">
        <v>8796</v>
      </c>
      <c r="B3723" s="77" t="s">
        <v>16775</v>
      </c>
    </row>
    <row r="3724" spans="1:2" ht="15" x14ac:dyDescent="0.2">
      <c r="A3724" s="25" t="s">
        <v>8795</v>
      </c>
      <c r="B3724" s="77" t="s">
        <v>16776</v>
      </c>
    </row>
    <row r="3725" spans="1:2" ht="15" x14ac:dyDescent="0.2">
      <c r="A3725" s="25" t="s">
        <v>8794</v>
      </c>
      <c r="B3725" s="77" t="s">
        <v>16777</v>
      </c>
    </row>
    <row r="3726" spans="1:2" ht="15" x14ac:dyDescent="0.2">
      <c r="A3726" s="25" t="s">
        <v>8793</v>
      </c>
      <c r="B3726" s="77" t="s">
        <v>16778</v>
      </c>
    </row>
    <row r="3727" spans="1:2" ht="15" x14ac:dyDescent="0.2">
      <c r="A3727" s="25" t="s">
        <v>8792</v>
      </c>
      <c r="B3727" s="77" t="s">
        <v>16779</v>
      </c>
    </row>
    <row r="3728" spans="1:2" ht="15" x14ac:dyDescent="0.2">
      <c r="A3728" s="25" t="s">
        <v>8791</v>
      </c>
      <c r="B3728" s="77" t="s">
        <v>16780</v>
      </c>
    </row>
    <row r="3729" spans="1:2" ht="15" x14ac:dyDescent="0.2">
      <c r="A3729" s="25" t="s">
        <v>8790</v>
      </c>
      <c r="B3729" s="77" t="s">
        <v>16781</v>
      </c>
    </row>
    <row r="3730" spans="1:2" ht="15" x14ac:dyDescent="0.2">
      <c r="A3730" s="25" t="s">
        <v>8789</v>
      </c>
      <c r="B3730" s="77" t="s">
        <v>16782</v>
      </c>
    </row>
    <row r="3731" spans="1:2" ht="15" x14ac:dyDescent="0.2">
      <c r="A3731" s="25" t="s">
        <v>8788</v>
      </c>
      <c r="B3731" s="77" t="s">
        <v>16783</v>
      </c>
    </row>
    <row r="3732" spans="1:2" ht="15" x14ac:dyDescent="0.2">
      <c r="A3732" s="25" t="s">
        <v>8787</v>
      </c>
      <c r="B3732" s="77" t="s">
        <v>16784</v>
      </c>
    </row>
    <row r="3733" spans="1:2" ht="15" x14ac:dyDescent="0.2">
      <c r="A3733" s="25" t="s">
        <v>8786</v>
      </c>
      <c r="B3733" s="77" t="s">
        <v>16785</v>
      </c>
    </row>
    <row r="3734" spans="1:2" ht="15" x14ac:dyDescent="0.2">
      <c r="A3734" s="25" t="s">
        <v>8785</v>
      </c>
      <c r="B3734" s="77" t="s">
        <v>16786</v>
      </c>
    </row>
    <row r="3735" spans="1:2" ht="15" x14ac:dyDescent="0.2">
      <c r="A3735" s="25" t="s">
        <v>8784</v>
      </c>
      <c r="B3735" s="77" t="s">
        <v>16787</v>
      </c>
    </row>
    <row r="3736" spans="1:2" ht="15" x14ac:dyDescent="0.2">
      <c r="A3736" s="25" t="s">
        <v>8783</v>
      </c>
      <c r="B3736" s="77" t="s">
        <v>16788</v>
      </c>
    </row>
    <row r="3737" spans="1:2" ht="15" x14ac:dyDescent="0.2">
      <c r="A3737" s="25" t="s">
        <v>8782</v>
      </c>
      <c r="B3737" s="77" t="s">
        <v>16789</v>
      </c>
    </row>
    <row r="3738" spans="1:2" ht="15" x14ac:dyDescent="0.2">
      <c r="A3738" s="25" t="s">
        <v>8781</v>
      </c>
      <c r="B3738" s="77" t="s">
        <v>16790</v>
      </c>
    </row>
    <row r="3739" spans="1:2" ht="15" x14ac:dyDescent="0.2">
      <c r="A3739" s="25" t="s">
        <v>8780</v>
      </c>
      <c r="B3739" s="77" t="s">
        <v>16791</v>
      </c>
    </row>
    <row r="3740" spans="1:2" ht="30" x14ac:dyDescent="0.2">
      <c r="A3740" s="25" t="s">
        <v>8779</v>
      </c>
      <c r="B3740" s="77" t="s">
        <v>16792</v>
      </c>
    </row>
    <row r="3741" spans="1:2" ht="15" x14ac:dyDescent="0.2">
      <c r="A3741" s="25" t="s">
        <v>8778</v>
      </c>
      <c r="B3741" s="77" t="s">
        <v>16793</v>
      </c>
    </row>
    <row r="3742" spans="1:2" ht="15" x14ac:dyDescent="0.2">
      <c r="A3742" s="25" t="s">
        <v>8777</v>
      </c>
      <c r="B3742" s="77" t="s">
        <v>16794</v>
      </c>
    </row>
    <row r="3743" spans="1:2" ht="30" x14ac:dyDescent="0.2">
      <c r="A3743" s="25" t="s">
        <v>8776</v>
      </c>
      <c r="B3743" s="77" t="s">
        <v>16795</v>
      </c>
    </row>
    <row r="3744" spans="1:2" ht="30" x14ac:dyDescent="0.2">
      <c r="A3744" s="25" t="s">
        <v>8775</v>
      </c>
      <c r="B3744" s="77" t="s">
        <v>16796</v>
      </c>
    </row>
    <row r="3745" spans="1:2" ht="30" x14ac:dyDescent="0.2">
      <c r="A3745" s="25" t="s">
        <v>8774</v>
      </c>
      <c r="B3745" s="77" t="s">
        <v>16797</v>
      </c>
    </row>
    <row r="3746" spans="1:2" ht="30" x14ac:dyDescent="0.2">
      <c r="A3746" s="25" t="s">
        <v>8773</v>
      </c>
      <c r="B3746" s="77" t="s">
        <v>16798</v>
      </c>
    </row>
    <row r="3747" spans="1:2" ht="30" x14ac:dyDescent="0.2">
      <c r="A3747" s="25" t="s">
        <v>8772</v>
      </c>
      <c r="B3747" s="77" t="s">
        <v>16799</v>
      </c>
    </row>
    <row r="3748" spans="1:2" ht="30" x14ac:dyDescent="0.2">
      <c r="A3748" s="25" t="s">
        <v>8771</v>
      </c>
      <c r="B3748" s="77" t="s">
        <v>16800</v>
      </c>
    </row>
    <row r="3749" spans="1:2" ht="30" x14ac:dyDescent="0.2">
      <c r="A3749" s="25" t="s">
        <v>8770</v>
      </c>
      <c r="B3749" s="77" t="s">
        <v>16801</v>
      </c>
    </row>
    <row r="3750" spans="1:2" ht="15" x14ac:dyDescent="0.2">
      <c r="A3750" s="25" t="s">
        <v>8769</v>
      </c>
      <c r="B3750" s="77" t="s">
        <v>16802</v>
      </c>
    </row>
    <row r="3751" spans="1:2" ht="15" x14ac:dyDescent="0.2">
      <c r="A3751" s="25" t="s">
        <v>8768</v>
      </c>
      <c r="B3751" s="77" t="s">
        <v>16803</v>
      </c>
    </row>
    <row r="3752" spans="1:2" ht="15" x14ac:dyDescent="0.2">
      <c r="A3752" s="25" t="s">
        <v>8767</v>
      </c>
      <c r="B3752" s="77" t="s">
        <v>16804</v>
      </c>
    </row>
    <row r="3753" spans="1:2" ht="15" x14ac:dyDescent="0.2">
      <c r="A3753" s="25" t="s">
        <v>8766</v>
      </c>
      <c r="B3753" s="77" t="s">
        <v>16805</v>
      </c>
    </row>
    <row r="3754" spans="1:2" ht="30" x14ac:dyDescent="0.2">
      <c r="A3754" s="25" t="s">
        <v>8765</v>
      </c>
      <c r="B3754" s="77" t="s">
        <v>16806</v>
      </c>
    </row>
    <row r="3755" spans="1:2" ht="15" x14ac:dyDescent="0.2">
      <c r="A3755" s="25" t="s">
        <v>8764</v>
      </c>
      <c r="B3755" s="77" t="s">
        <v>16807</v>
      </c>
    </row>
    <row r="3756" spans="1:2" ht="15" x14ac:dyDescent="0.2">
      <c r="A3756" s="25" t="s">
        <v>8763</v>
      </c>
      <c r="B3756" s="77" t="s">
        <v>16808</v>
      </c>
    </row>
    <row r="3757" spans="1:2" ht="15" x14ac:dyDescent="0.2">
      <c r="A3757" s="25" t="s">
        <v>8762</v>
      </c>
      <c r="B3757" s="77" t="s">
        <v>16809</v>
      </c>
    </row>
    <row r="3758" spans="1:2" ht="15" x14ac:dyDescent="0.2">
      <c r="A3758" s="25" t="s">
        <v>8761</v>
      </c>
      <c r="B3758" s="77" t="s">
        <v>16810</v>
      </c>
    </row>
    <row r="3759" spans="1:2" ht="15" x14ac:dyDescent="0.2">
      <c r="A3759" s="25" t="s">
        <v>8760</v>
      </c>
      <c r="B3759" s="77" t="s">
        <v>16811</v>
      </c>
    </row>
    <row r="3760" spans="1:2" ht="15" x14ac:dyDescent="0.2">
      <c r="A3760" s="25" t="s">
        <v>8759</v>
      </c>
      <c r="B3760" s="77" t="s">
        <v>16812</v>
      </c>
    </row>
    <row r="3761" spans="1:2" ht="15" x14ac:dyDescent="0.2">
      <c r="A3761" s="25" t="s">
        <v>8758</v>
      </c>
      <c r="B3761" s="77" t="s">
        <v>16813</v>
      </c>
    </row>
    <row r="3762" spans="1:2" ht="15" x14ac:dyDescent="0.2">
      <c r="A3762" s="25" t="s">
        <v>8757</v>
      </c>
      <c r="B3762" s="77" t="s">
        <v>16814</v>
      </c>
    </row>
    <row r="3763" spans="1:2" ht="15" x14ac:dyDescent="0.2">
      <c r="A3763" s="25" t="s">
        <v>8756</v>
      </c>
      <c r="B3763" s="77" t="s">
        <v>16815</v>
      </c>
    </row>
    <row r="3764" spans="1:2" ht="15" x14ac:dyDescent="0.2">
      <c r="A3764" s="25" t="s">
        <v>8755</v>
      </c>
      <c r="B3764" s="77" t="s">
        <v>16816</v>
      </c>
    </row>
    <row r="3765" spans="1:2" ht="15" x14ac:dyDescent="0.2">
      <c r="A3765" s="25" t="s">
        <v>8754</v>
      </c>
      <c r="B3765" s="77" t="s">
        <v>16817</v>
      </c>
    </row>
    <row r="3766" spans="1:2" ht="15" x14ac:dyDescent="0.2">
      <c r="A3766" s="25" t="s">
        <v>8753</v>
      </c>
      <c r="B3766" s="77" t="s">
        <v>16818</v>
      </c>
    </row>
    <row r="3767" spans="1:2" ht="15" x14ac:dyDescent="0.2">
      <c r="A3767" s="25" t="s">
        <v>8752</v>
      </c>
      <c r="B3767" s="77" t="s">
        <v>16819</v>
      </c>
    </row>
    <row r="3768" spans="1:2" ht="15" x14ac:dyDescent="0.2">
      <c r="A3768" s="25" t="s">
        <v>8751</v>
      </c>
      <c r="B3768" s="77" t="s">
        <v>16820</v>
      </c>
    </row>
    <row r="3769" spans="1:2" ht="15" x14ac:dyDescent="0.2">
      <c r="A3769" s="25" t="s">
        <v>8750</v>
      </c>
      <c r="B3769" s="77" t="s">
        <v>16821</v>
      </c>
    </row>
    <row r="3770" spans="1:2" ht="15" x14ac:dyDescent="0.2">
      <c r="A3770" s="25" t="s">
        <v>8749</v>
      </c>
      <c r="B3770" s="77" t="s">
        <v>16822</v>
      </c>
    </row>
    <row r="3771" spans="1:2" ht="15" x14ac:dyDescent="0.2">
      <c r="A3771" s="25" t="s">
        <v>8748</v>
      </c>
      <c r="B3771" s="77" t="s">
        <v>16823</v>
      </c>
    </row>
    <row r="3772" spans="1:2" ht="15" x14ac:dyDescent="0.2">
      <c r="A3772" s="25" t="s">
        <v>8747</v>
      </c>
      <c r="B3772" s="77" t="s">
        <v>16824</v>
      </c>
    </row>
    <row r="3773" spans="1:2" ht="15" x14ac:dyDescent="0.2">
      <c r="A3773" s="25" t="s">
        <v>8746</v>
      </c>
      <c r="B3773" s="77" t="s">
        <v>16825</v>
      </c>
    </row>
    <row r="3774" spans="1:2" ht="15" x14ac:dyDescent="0.2">
      <c r="A3774" s="25" t="s">
        <v>8745</v>
      </c>
      <c r="B3774" s="77" t="s">
        <v>16826</v>
      </c>
    </row>
    <row r="3775" spans="1:2" ht="15" x14ac:dyDescent="0.2">
      <c r="A3775" s="25" t="s">
        <v>8744</v>
      </c>
      <c r="B3775" s="77" t="s">
        <v>16827</v>
      </c>
    </row>
    <row r="3776" spans="1:2" ht="15" x14ac:dyDescent="0.2">
      <c r="A3776" s="25" t="s">
        <v>8743</v>
      </c>
      <c r="B3776" s="77" t="s">
        <v>16828</v>
      </c>
    </row>
    <row r="3777" spans="1:2" ht="15" x14ac:dyDescent="0.2">
      <c r="A3777" s="25" t="s">
        <v>8742</v>
      </c>
      <c r="B3777" s="77" t="s">
        <v>16829</v>
      </c>
    </row>
    <row r="3778" spans="1:2" ht="15" x14ac:dyDescent="0.2">
      <c r="A3778" s="25" t="s">
        <v>8741</v>
      </c>
      <c r="B3778" s="77" t="s">
        <v>16830</v>
      </c>
    </row>
    <row r="3779" spans="1:2" ht="15" x14ac:dyDescent="0.2">
      <c r="A3779" s="25" t="s">
        <v>8740</v>
      </c>
      <c r="B3779" s="77" t="s">
        <v>16831</v>
      </c>
    </row>
    <row r="3780" spans="1:2" ht="15" x14ac:dyDescent="0.2">
      <c r="A3780" s="25" t="s">
        <v>8739</v>
      </c>
      <c r="B3780" s="77" t="s">
        <v>16832</v>
      </c>
    </row>
    <row r="3781" spans="1:2" ht="15" x14ac:dyDescent="0.2">
      <c r="A3781" s="25" t="s">
        <v>8738</v>
      </c>
      <c r="B3781" s="77" t="s">
        <v>16833</v>
      </c>
    </row>
    <row r="3782" spans="1:2" ht="15" x14ac:dyDescent="0.2">
      <c r="A3782" s="25" t="s">
        <v>8737</v>
      </c>
      <c r="B3782" s="77" t="s">
        <v>16834</v>
      </c>
    </row>
    <row r="3783" spans="1:2" ht="15" x14ac:dyDescent="0.2">
      <c r="A3783" s="25" t="s">
        <v>8736</v>
      </c>
      <c r="B3783" s="77" t="s">
        <v>16835</v>
      </c>
    </row>
    <row r="3784" spans="1:2" ht="15" x14ac:dyDescent="0.2">
      <c r="A3784" s="25" t="s">
        <v>8735</v>
      </c>
      <c r="B3784" s="77" t="s">
        <v>16836</v>
      </c>
    </row>
    <row r="3785" spans="1:2" ht="15" x14ac:dyDescent="0.2">
      <c r="A3785" s="25" t="s">
        <v>8734</v>
      </c>
      <c r="B3785" s="77" t="s">
        <v>16837</v>
      </c>
    </row>
    <row r="3786" spans="1:2" ht="15" x14ac:dyDescent="0.2">
      <c r="A3786" s="25" t="s">
        <v>8733</v>
      </c>
      <c r="B3786" s="77" t="s">
        <v>16838</v>
      </c>
    </row>
    <row r="3787" spans="1:2" ht="15" x14ac:dyDescent="0.2">
      <c r="A3787" s="25" t="s">
        <v>8732</v>
      </c>
      <c r="B3787" s="77" t="s">
        <v>16839</v>
      </c>
    </row>
    <row r="3788" spans="1:2" ht="15" x14ac:dyDescent="0.2">
      <c r="A3788" s="25" t="s">
        <v>8731</v>
      </c>
      <c r="B3788" s="77" t="s">
        <v>16840</v>
      </c>
    </row>
    <row r="3789" spans="1:2" ht="15" x14ac:dyDescent="0.2">
      <c r="A3789" s="25" t="s">
        <v>8730</v>
      </c>
      <c r="B3789" s="77" t="s">
        <v>16841</v>
      </c>
    </row>
    <row r="3790" spans="1:2" ht="15" x14ac:dyDescent="0.2">
      <c r="A3790" s="25" t="s">
        <v>8729</v>
      </c>
      <c r="B3790" s="77" t="s">
        <v>16842</v>
      </c>
    </row>
    <row r="3791" spans="1:2" ht="15" x14ac:dyDescent="0.2">
      <c r="A3791" s="25" t="s">
        <v>8728</v>
      </c>
      <c r="B3791" s="77" t="s">
        <v>16843</v>
      </c>
    </row>
    <row r="3792" spans="1:2" ht="15" x14ac:dyDescent="0.2">
      <c r="A3792" s="25" t="s">
        <v>8727</v>
      </c>
      <c r="B3792" s="77" t="s">
        <v>16844</v>
      </c>
    </row>
    <row r="3793" spans="1:2" ht="30" x14ac:dyDescent="0.2">
      <c r="A3793" s="25" t="s">
        <v>8726</v>
      </c>
      <c r="B3793" s="77" t="s">
        <v>16845</v>
      </c>
    </row>
    <row r="3794" spans="1:2" ht="15" x14ac:dyDescent="0.2">
      <c r="A3794" s="25" t="s">
        <v>8725</v>
      </c>
      <c r="B3794" s="77" t="s">
        <v>16846</v>
      </c>
    </row>
    <row r="3795" spans="1:2" ht="15" x14ac:dyDescent="0.2">
      <c r="A3795" s="25" t="s">
        <v>8724</v>
      </c>
      <c r="B3795" s="77" t="s">
        <v>16847</v>
      </c>
    </row>
    <row r="3796" spans="1:2" ht="15" x14ac:dyDescent="0.2">
      <c r="A3796" s="25" t="s">
        <v>8723</v>
      </c>
      <c r="B3796" s="77" t="s">
        <v>16848</v>
      </c>
    </row>
    <row r="3797" spans="1:2" ht="15" x14ac:dyDescent="0.2">
      <c r="A3797" s="25" t="s">
        <v>8722</v>
      </c>
      <c r="B3797" s="77" t="s">
        <v>16849</v>
      </c>
    </row>
    <row r="3798" spans="1:2" ht="15" x14ac:dyDescent="0.2">
      <c r="A3798" s="25" t="s">
        <v>8721</v>
      </c>
      <c r="B3798" s="77" t="s">
        <v>16850</v>
      </c>
    </row>
    <row r="3799" spans="1:2" ht="15" x14ac:dyDescent="0.2">
      <c r="A3799" s="25" t="s">
        <v>8720</v>
      </c>
      <c r="B3799" s="77" t="s">
        <v>16851</v>
      </c>
    </row>
    <row r="3800" spans="1:2" ht="15" x14ac:dyDescent="0.2">
      <c r="A3800" s="25" t="s">
        <v>8719</v>
      </c>
      <c r="B3800" s="77" t="s">
        <v>16852</v>
      </c>
    </row>
    <row r="3801" spans="1:2" ht="15" x14ac:dyDescent="0.2">
      <c r="A3801" s="25" t="s">
        <v>8718</v>
      </c>
      <c r="B3801" s="77" t="s">
        <v>16853</v>
      </c>
    </row>
    <row r="3802" spans="1:2" ht="15" x14ac:dyDescent="0.2">
      <c r="A3802" s="25" t="s">
        <v>8717</v>
      </c>
      <c r="B3802" s="77" t="s">
        <v>16854</v>
      </c>
    </row>
    <row r="3803" spans="1:2" ht="15" x14ac:dyDescent="0.2">
      <c r="A3803" s="25" t="s">
        <v>8716</v>
      </c>
      <c r="B3803" s="77" t="s">
        <v>16855</v>
      </c>
    </row>
    <row r="3804" spans="1:2" ht="15" x14ac:dyDescent="0.2">
      <c r="A3804" s="25" t="s">
        <v>12919</v>
      </c>
      <c r="B3804" s="77" t="s">
        <v>16856</v>
      </c>
    </row>
    <row r="3805" spans="1:2" ht="15" x14ac:dyDescent="0.2">
      <c r="A3805" s="25" t="s">
        <v>8715</v>
      </c>
      <c r="B3805" s="77" t="s">
        <v>16857</v>
      </c>
    </row>
    <row r="3806" spans="1:2" ht="15" x14ac:dyDescent="0.2">
      <c r="A3806" s="25" t="s">
        <v>8714</v>
      </c>
      <c r="B3806" s="77" t="s">
        <v>16858</v>
      </c>
    </row>
    <row r="3807" spans="1:2" ht="15" x14ac:dyDescent="0.2">
      <c r="A3807" s="25" t="s">
        <v>8713</v>
      </c>
      <c r="B3807" s="77" t="s">
        <v>16859</v>
      </c>
    </row>
    <row r="3808" spans="1:2" ht="15" x14ac:dyDescent="0.2">
      <c r="A3808" s="25" t="s">
        <v>8712</v>
      </c>
      <c r="B3808" s="77" t="s">
        <v>16860</v>
      </c>
    </row>
    <row r="3809" spans="1:2" ht="15" x14ac:dyDescent="0.2">
      <c r="A3809" s="25" t="s">
        <v>8711</v>
      </c>
      <c r="B3809" s="77" t="s">
        <v>16861</v>
      </c>
    </row>
    <row r="3810" spans="1:2" ht="15" x14ac:dyDescent="0.2">
      <c r="A3810" s="25" t="s">
        <v>8710</v>
      </c>
      <c r="B3810" s="77" t="s">
        <v>16862</v>
      </c>
    </row>
    <row r="3811" spans="1:2" ht="15" x14ac:dyDescent="0.2">
      <c r="A3811" s="25" t="s">
        <v>8709</v>
      </c>
      <c r="B3811" s="77" t="s">
        <v>16863</v>
      </c>
    </row>
    <row r="3812" spans="1:2" ht="15" x14ac:dyDescent="0.2">
      <c r="A3812" s="25" t="s">
        <v>8708</v>
      </c>
      <c r="B3812" s="77" t="s">
        <v>16864</v>
      </c>
    </row>
    <row r="3813" spans="1:2" ht="15" x14ac:dyDescent="0.2">
      <c r="A3813" s="25" t="s">
        <v>8707</v>
      </c>
      <c r="B3813" s="77" t="s">
        <v>16865</v>
      </c>
    </row>
    <row r="3814" spans="1:2" ht="15" x14ac:dyDescent="0.2">
      <c r="A3814" s="25" t="s">
        <v>8706</v>
      </c>
      <c r="B3814" s="77" t="s">
        <v>16866</v>
      </c>
    </row>
    <row r="3815" spans="1:2" ht="30" x14ac:dyDescent="0.2">
      <c r="A3815" s="25" t="s">
        <v>8705</v>
      </c>
      <c r="B3815" s="77" t="s">
        <v>16867</v>
      </c>
    </row>
    <row r="3816" spans="1:2" ht="15" x14ac:dyDescent="0.2">
      <c r="A3816" s="25" t="s">
        <v>8704</v>
      </c>
      <c r="B3816" s="77" t="s">
        <v>16868</v>
      </c>
    </row>
    <row r="3817" spans="1:2" ht="15" x14ac:dyDescent="0.2">
      <c r="A3817" s="25" t="s">
        <v>8703</v>
      </c>
      <c r="B3817" s="77" t="s">
        <v>16869</v>
      </c>
    </row>
    <row r="3818" spans="1:2" ht="15" x14ac:dyDescent="0.2">
      <c r="A3818" s="25" t="s">
        <v>8702</v>
      </c>
      <c r="B3818" s="77" t="s">
        <v>16870</v>
      </c>
    </row>
    <row r="3819" spans="1:2" ht="15" x14ac:dyDescent="0.2">
      <c r="A3819" s="25" t="s">
        <v>8701</v>
      </c>
      <c r="B3819" s="77" t="s">
        <v>16871</v>
      </c>
    </row>
    <row r="3820" spans="1:2" ht="15" x14ac:dyDescent="0.2">
      <c r="A3820" s="25" t="s">
        <v>8700</v>
      </c>
      <c r="B3820" s="77" t="s">
        <v>16872</v>
      </c>
    </row>
    <row r="3821" spans="1:2" ht="15" x14ac:dyDescent="0.2">
      <c r="A3821" s="25" t="s">
        <v>8699</v>
      </c>
      <c r="B3821" s="77" t="s">
        <v>16873</v>
      </c>
    </row>
    <row r="3822" spans="1:2" ht="15" x14ac:dyDescent="0.2">
      <c r="A3822" s="25" t="s">
        <v>8698</v>
      </c>
      <c r="B3822" s="77" t="s">
        <v>16874</v>
      </c>
    </row>
    <row r="3823" spans="1:2" ht="15" x14ac:dyDescent="0.2">
      <c r="A3823" s="25" t="s">
        <v>8697</v>
      </c>
      <c r="B3823" s="77" t="s">
        <v>16875</v>
      </c>
    </row>
    <row r="3824" spans="1:2" ht="15" x14ac:dyDescent="0.2">
      <c r="A3824" s="25" t="s">
        <v>8696</v>
      </c>
      <c r="B3824" s="77" t="s">
        <v>16876</v>
      </c>
    </row>
    <row r="3825" spans="1:2" ht="15" x14ac:dyDescent="0.2">
      <c r="A3825" s="25" t="s">
        <v>8695</v>
      </c>
      <c r="B3825" s="77" t="s">
        <v>16877</v>
      </c>
    </row>
    <row r="3826" spans="1:2" ht="15" x14ac:dyDescent="0.2">
      <c r="A3826" s="25" t="s">
        <v>8694</v>
      </c>
      <c r="B3826" s="77" t="s">
        <v>16878</v>
      </c>
    </row>
    <row r="3827" spans="1:2" ht="15" x14ac:dyDescent="0.2">
      <c r="A3827" s="75" t="s">
        <v>12920</v>
      </c>
      <c r="B3827" s="60" t="s">
        <v>16879</v>
      </c>
    </row>
    <row r="3828" spans="1:2" ht="15" x14ac:dyDescent="0.2">
      <c r="A3828" s="25" t="s">
        <v>8693</v>
      </c>
      <c r="B3828" s="77" t="s">
        <v>16880</v>
      </c>
    </row>
    <row r="3829" spans="1:2" ht="15" x14ac:dyDescent="0.2">
      <c r="A3829" s="25" t="s">
        <v>8692</v>
      </c>
      <c r="B3829" s="77" t="s">
        <v>16881</v>
      </c>
    </row>
    <row r="3830" spans="1:2" ht="15" x14ac:dyDescent="0.2">
      <c r="A3830" s="25" t="s">
        <v>8691</v>
      </c>
      <c r="B3830" s="77" t="s">
        <v>16882</v>
      </c>
    </row>
    <row r="3831" spans="1:2" ht="15" x14ac:dyDescent="0.2">
      <c r="A3831" s="25" t="s">
        <v>8690</v>
      </c>
      <c r="B3831" s="77" t="s">
        <v>16883</v>
      </c>
    </row>
    <row r="3832" spans="1:2" ht="15" x14ac:dyDescent="0.2">
      <c r="A3832" s="25" t="s">
        <v>8689</v>
      </c>
      <c r="B3832" s="77" t="s">
        <v>16884</v>
      </c>
    </row>
    <row r="3833" spans="1:2" ht="15" x14ac:dyDescent="0.2">
      <c r="A3833" s="25" t="s">
        <v>8688</v>
      </c>
      <c r="B3833" s="77" t="s">
        <v>16885</v>
      </c>
    </row>
    <row r="3834" spans="1:2" ht="15" x14ac:dyDescent="0.2">
      <c r="A3834" s="25" t="s">
        <v>8687</v>
      </c>
      <c r="B3834" s="77" t="s">
        <v>16886</v>
      </c>
    </row>
    <row r="3835" spans="1:2" ht="15" x14ac:dyDescent="0.2">
      <c r="A3835" s="25" t="s">
        <v>8686</v>
      </c>
      <c r="B3835" s="77" t="s">
        <v>16887</v>
      </c>
    </row>
    <row r="3836" spans="1:2" ht="15" x14ac:dyDescent="0.2">
      <c r="A3836" s="25" t="s">
        <v>8685</v>
      </c>
      <c r="B3836" s="77" t="s">
        <v>16888</v>
      </c>
    </row>
    <row r="3837" spans="1:2" ht="15" x14ac:dyDescent="0.2">
      <c r="A3837" s="25" t="s">
        <v>8684</v>
      </c>
      <c r="B3837" s="77" t="s">
        <v>16889</v>
      </c>
    </row>
    <row r="3838" spans="1:2" ht="15" x14ac:dyDescent="0.2">
      <c r="A3838" s="25" t="s">
        <v>8683</v>
      </c>
      <c r="B3838" s="77" t="s">
        <v>16890</v>
      </c>
    </row>
    <row r="3839" spans="1:2" ht="15" x14ac:dyDescent="0.2">
      <c r="A3839" s="25" t="s">
        <v>8682</v>
      </c>
      <c r="B3839" s="77" t="s">
        <v>16891</v>
      </c>
    </row>
    <row r="3840" spans="1:2" ht="15" x14ac:dyDescent="0.2">
      <c r="A3840" s="25" t="s">
        <v>8681</v>
      </c>
      <c r="B3840" s="77" t="s">
        <v>16892</v>
      </c>
    </row>
    <row r="3841" spans="1:2" ht="15" x14ac:dyDescent="0.2">
      <c r="A3841" s="25" t="s">
        <v>8680</v>
      </c>
      <c r="B3841" s="77" t="s">
        <v>16893</v>
      </c>
    </row>
    <row r="3842" spans="1:2" ht="15" x14ac:dyDescent="0.2">
      <c r="A3842" s="25" t="s">
        <v>8679</v>
      </c>
      <c r="B3842" s="77" t="s">
        <v>16894</v>
      </c>
    </row>
    <row r="3843" spans="1:2" ht="15" x14ac:dyDescent="0.2">
      <c r="A3843" s="25" t="s">
        <v>8678</v>
      </c>
      <c r="B3843" s="77" t="s">
        <v>16895</v>
      </c>
    </row>
    <row r="3844" spans="1:2" ht="15" x14ac:dyDescent="0.2">
      <c r="A3844" s="25" t="s">
        <v>8677</v>
      </c>
      <c r="B3844" s="77" t="s">
        <v>16896</v>
      </c>
    </row>
    <row r="3845" spans="1:2" ht="15" x14ac:dyDescent="0.2">
      <c r="A3845" s="25" t="s">
        <v>8676</v>
      </c>
      <c r="B3845" s="77" t="s">
        <v>16897</v>
      </c>
    </row>
    <row r="3846" spans="1:2" ht="15" x14ac:dyDescent="0.2">
      <c r="A3846" s="25" t="s">
        <v>8675</v>
      </c>
      <c r="B3846" s="77" t="s">
        <v>16898</v>
      </c>
    </row>
    <row r="3847" spans="1:2" ht="15" x14ac:dyDescent="0.2">
      <c r="A3847" s="25" t="s">
        <v>8674</v>
      </c>
      <c r="B3847" s="77" t="s">
        <v>16899</v>
      </c>
    </row>
    <row r="3848" spans="1:2" ht="15" x14ac:dyDescent="0.2">
      <c r="A3848" s="25" t="s">
        <v>8673</v>
      </c>
      <c r="B3848" s="77" t="s">
        <v>16900</v>
      </c>
    </row>
    <row r="3849" spans="1:2" ht="15" x14ac:dyDescent="0.2">
      <c r="A3849" s="25" t="s">
        <v>8672</v>
      </c>
      <c r="B3849" s="77" t="s">
        <v>16901</v>
      </c>
    </row>
    <row r="3850" spans="1:2" ht="15" x14ac:dyDescent="0.2">
      <c r="A3850" s="25" t="s">
        <v>8671</v>
      </c>
      <c r="B3850" s="77" t="s">
        <v>16902</v>
      </c>
    </row>
    <row r="3851" spans="1:2" ht="15" x14ac:dyDescent="0.2">
      <c r="A3851" s="25" t="s">
        <v>8670</v>
      </c>
      <c r="B3851" s="77" t="s">
        <v>16903</v>
      </c>
    </row>
    <row r="3852" spans="1:2" ht="15" x14ac:dyDescent="0.2">
      <c r="A3852" s="25" t="s">
        <v>8669</v>
      </c>
      <c r="B3852" s="77" t="s">
        <v>16904</v>
      </c>
    </row>
    <row r="3853" spans="1:2" ht="15" x14ac:dyDescent="0.2">
      <c r="A3853" s="25" t="s">
        <v>8668</v>
      </c>
      <c r="B3853" s="77" t="s">
        <v>16905</v>
      </c>
    </row>
    <row r="3854" spans="1:2" ht="15" x14ac:dyDescent="0.2">
      <c r="A3854" s="25" t="s">
        <v>8667</v>
      </c>
      <c r="B3854" s="77" t="s">
        <v>16906</v>
      </c>
    </row>
    <row r="3855" spans="1:2" ht="15" x14ac:dyDescent="0.2">
      <c r="A3855" s="25" t="s">
        <v>8666</v>
      </c>
      <c r="B3855" s="77" t="s">
        <v>16907</v>
      </c>
    </row>
    <row r="3856" spans="1:2" ht="15" x14ac:dyDescent="0.2">
      <c r="A3856" s="25" t="s">
        <v>8665</v>
      </c>
      <c r="B3856" s="77" t="s">
        <v>16908</v>
      </c>
    </row>
    <row r="3857" spans="1:2" ht="15" x14ac:dyDescent="0.2">
      <c r="A3857" s="25" t="s">
        <v>8664</v>
      </c>
      <c r="B3857" s="77" t="s">
        <v>16909</v>
      </c>
    </row>
    <row r="3858" spans="1:2" ht="15" x14ac:dyDescent="0.2">
      <c r="A3858" s="25" t="s">
        <v>8663</v>
      </c>
      <c r="B3858" s="77" t="s">
        <v>16910</v>
      </c>
    </row>
    <row r="3859" spans="1:2" ht="15" x14ac:dyDescent="0.2">
      <c r="A3859" s="25" t="s">
        <v>8662</v>
      </c>
      <c r="B3859" s="77" t="s">
        <v>16911</v>
      </c>
    </row>
    <row r="3860" spans="1:2" ht="15" x14ac:dyDescent="0.2">
      <c r="A3860" s="25" t="s">
        <v>8661</v>
      </c>
      <c r="B3860" s="77" t="s">
        <v>16912</v>
      </c>
    </row>
    <row r="3861" spans="1:2" ht="15" x14ac:dyDescent="0.2">
      <c r="A3861" s="25" t="s">
        <v>8660</v>
      </c>
      <c r="B3861" s="77" t="s">
        <v>16913</v>
      </c>
    </row>
    <row r="3862" spans="1:2" ht="15" x14ac:dyDescent="0.2">
      <c r="A3862" s="25" t="s">
        <v>8659</v>
      </c>
      <c r="B3862" s="77" t="s">
        <v>16914</v>
      </c>
    </row>
    <row r="3863" spans="1:2" ht="15" x14ac:dyDescent="0.2">
      <c r="A3863" s="25" t="s">
        <v>8658</v>
      </c>
      <c r="B3863" s="77" t="s">
        <v>16915</v>
      </c>
    </row>
    <row r="3864" spans="1:2" ht="15" x14ac:dyDescent="0.2">
      <c r="A3864" s="25" t="s">
        <v>8657</v>
      </c>
      <c r="B3864" s="77" t="s">
        <v>16916</v>
      </c>
    </row>
    <row r="3865" spans="1:2" ht="15" x14ac:dyDescent="0.2">
      <c r="A3865" s="25" t="s">
        <v>8656</v>
      </c>
      <c r="B3865" s="77" t="s">
        <v>16917</v>
      </c>
    </row>
    <row r="3866" spans="1:2" ht="15" x14ac:dyDescent="0.2">
      <c r="A3866" s="25" t="s">
        <v>8655</v>
      </c>
      <c r="B3866" s="77" t="s">
        <v>16918</v>
      </c>
    </row>
    <row r="3867" spans="1:2" ht="15" x14ac:dyDescent="0.2">
      <c r="A3867" s="25" t="s">
        <v>8654</v>
      </c>
      <c r="B3867" s="77" t="s">
        <v>16919</v>
      </c>
    </row>
    <row r="3868" spans="1:2" ht="15" x14ac:dyDescent="0.2">
      <c r="A3868" s="25" t="s">
        <v>8653</v>
      </c>
      <c r="B3868" s="77" t="s">
        <v>16920</v>
      </c>
    </row>
    <row r="3869" spans="1:2" ht="15" x14ac:dyDescent="0.2">
      <c r="A3869" s="25" t="s">
        <v>8652</v>
      </c>
      <c r="B3869" s="77" t="s">
        <v>16921</v>
      </c>
    </row>
    <row r="3870" spans="1:2" ht="15" x14ac:dyDescent="0.2">
      <c r="A3870" s="25" t="s">
        <v>8651</v>
      </c>
      <c r="B3870" s="77" t="s">
        <v>16922</v>
      </c>
    </row>
    <row r="3871" spans="1:2" ht="15" x14ac:dyDescent="0.2">
      <c r="A3871" s="25" t="s">
        <v>8650</v>
      </c>
      <c r="B3871" s="77" t="s">
        <v>16923</v>
      </c>
    </row>
    <row r="3872" spans="1:2" ht="30" x14ac:dyDescent="0.2">
      <c r="A3872" s="25" t="s">
        <v>8649</v>
      </c>
      <c r="B3872" s="77" t="s">
        <v>16924</v>
      </c>
    </row>
    <row r="3873" spans="1:2" ht="15" x14ac:dyDescent="0.2">
      <c r="A3873" s="25" t="s">
        <v>8648</v>
      </c>
      <c r="B3873" s="77" t="s">
        <v>16925</v>
      </c>
    </row>
    <row r="3874" spans="1:2" ht="15" x14ac:dyDescent="0.2">
      <c r="A3874" s="25" t="s">
        <v>8647</v>
      </c>
      <c r="B3874" s="77" t="s">
        <v>16926</v>
      </c>
    </row>
    <row r="3875" spans="1:2" ht="15" x14ac:dyDescent="0.2">
      <c r="A3875" s="25" t="s">
        <v>8646</v>
      </c>
      <c r="B3875" s="77" t="s">
        <v>16927</v>
      </c>
    </row>
    <row r="3876" spans="1:2" ht="15" x14ac:dyDescent="0.2">
      <c r="A3876" s="25" t="s">
        <v>8645</v>
      </c>
      <c r="B3876" s="77" t="s">
        <v>16928</v>
      </c>
    </row>
    <row r="3877" spans="1:2" ht="15" x14ac:dyDescent="0.2">
      <c r="A3877" s="25" t="s">
        <v>8644</v>
      </c>
      <c r="B3877" s="77" t="s">
        <v>16929</v>
      </c>
    </row>
    <row r="3878" spans="1:2" ht="15" x14ac:dyDescent="0.2">
      <c r="A3878" s="25" t="s">
        <v>8643</v>
      </c>
      <c r="B3878" s="77" t="s">
        <v>16930</v>
      </c>
    </row>
    <row r="3879" spans="1:2" ht="15" x14ac:dyDescent="0.2">
      <c r="A3879" s="25" t="s">
        <v>8642</v>
      </c>
      <c r="B3879" s="77" t="s">
        <v>16931</v>
      </c>
    </row>
    <row r="3880" spans="1:2" ht="15" x14ac:dyDescent="0.2">
      <c r="A3880" s="25" t="s">
        <v>8641</v>
      </c>
      <c r="B3880" s="77" t="s">
        <v>16932</v>
      </c>
    </row>
    <row r="3881" spans="1:2" ht="15" x14ac:dyDescent="0.2">
      <c r="A3881" s="25" t="s">
        <v>8640</v>
      </c>
      <c r="B3881" s="77" t="s">
        <v>16933</v>
      </c>
    </row>
    <row r="3882" spans="1:2" ht="15" x14ac:dyDescent="0.2">
      <c r="A3882" s="25" t="s">
        <v>8639</v>
      </c>
      <c r="B3882" s="77" t="s">
        <v>16934</v>
      </c>
    </row>
    <row r="3883" spans="1:2" ht="15" x14ac:dyDescent="0.2">
      <c r="A3883" s="25" t="s">
        <v>8638</v>
      </c>
      <c r="B3883" s="77" t="s">
        <v>16935</v>
      </c>
    </row>
    <row r="3884" spans="1:2" ht="15" x14ac:dyDescent="0.2">
      <c r="A3884" s="25" t="s">
        <v>8637</v>
      </c>
      <c r="B3884" s="77" t="s">
        <v>16936</v>
      </c>
    </row>
    <row r="3885" spans="1:2" ht="15" x14ac:dyDescent="0.2">
      <c r="A3885" s="25" t="s">
        <v>8636</v>
      </c>
      <c r="B3885" s="77" t="s">
        <v>16937</v>
      </c>
    </row>
    <row r="3886" spans="1:2" ht="15" x14ac:dyDescent="0.2">
      <c r="A3886" s="25" t="s">
        <v>8635</v>
      </c>
      <c r="B3886" s="77" t="s">
        <v>16938</v>
      </c>
    </row>
    <row r="3887" spans="1:2" ht="15" x14ac:dyDescent="0.2">
      <c r="A3887" s="25" t="s">
        <v>8634</v>
      </c>
      <c r="B3887" s="77" t="s">
        <v>16939</v>
      </c>
    </row>
    <row r="3888" spans="1:2" ht="15" x14ac:dyDescent="0.2">
      <c r="A3888" s="25" t="s">
        <v>8633</v>
      </c>
      <c r="B3888" s="77" t="s">
        <v>16940</v>
      </c>
    </row>
    <row r="3889" spans="1:2" ht="15" x14ac:dyDescent="0.2">
      <c r="A3889" s="25" t="s">
        <v>8632</v>
      </c>
      <c r="B3889" s="77" t="s">
        <v>16941</v>
      </c>
    </row>
    <row r="3890" spans="1:2" ht="15" x14ac:dyDescent="0.2">
      <c r="A3890" s="25" t="s">
        <v>8631</v>
      </c>
      <c r="B3890" s="77" t="s">
        <v>16942</v>
      </c>
    </row>
    <row r="3891" spans="1:2" ht="15" x14ac:dyDescent="0.2">
      <c r="A3891" s="25" t="s">
        <v>8630</v>
      </c>
      <c r="B3891" s="77" t="s">
        <v>16943</v>
      </c>
    </row>
    <row r="3892" spans="1:2" ht="15" x14ac:dyDescent="0.2">
      <c r="A3892" s="25" t="s">
        <v>8629</v>
      </c>
      <c r="B3892" s="77" t="s">
        <v>16944</v>
      </c>
    </row>
    <row r="3893" spans="1:2" ht="15" x14ac:dyDescent="0.2">
      <c r="A3893" s="25" t="s">
        <v>8628</v>
      </c>
      <c r="B3893" s="77" t="s">
        <v>16945</v>
      </c>
    </row>
    <row r="3894" spans="1:2" ht="15" x14ac:dyDescent="0.2">
      <c r="A3894" s="25" t="s">
        <v>8627</v>
      </c>
      <c r="B3894" s="77" t="s">
        <v>16946</v>
      </c>
    </row>
    <row r="3895" spans="1:2" ht="15" x14ac:dyDescent="0.2">
      <c r="A3895" s="25" t="s">
        <v>8626</v>
      </c>
      <c r="B3895" s="77" t="s">
        <v>16947</v>
      </c>
    </row>
    <row r="3896" spans="1:2" ht="15" x14ac:dyDescent="0.2">
      <c r="A3896" s="25" t="s">
        <v>8625</v>
      </c>
      <c r="B3896" s="77" t="s">
        <v>16948</v>
      </c>
    </row>
    <row r="3897" spans="1:2" ht="15" x14ac:dyDescent="0.2">
      <c r="A3897" s="25" t="s">
        <v>8624</v>
      </c>
      <c r="B3897" s="77" t="s">
        <v>16949</v>
      </c>
    </row>
    <row r="3898" spans="1:2" ht="15" x14ac:dyDescent="0.2">
      <c r="A3898" s="25" t="s">
        <v>8623</v>
      </c>
      <c r="B3898" s="77" t="s">
        <v>16950</v>
      </c>
    </row>
    <row r="3899" spans="1:2" ht="15" x14ac:dyDescent="0.2">
      <c r="A3899" s="25" t="s">
        <v>8622</v>
      </c>
      <c r="B3899" s="77" t="s">
        <v>16951</v>
      </c>
    </row>
    <row r="3900" spans="1:2" ht="15" x14ac:dyDescent="0.2">
      <c r="A3900" s="25" t="s">
        <v>8621</v>
      </c>
      <c r="B3900" s="77" t="s">
        <v>16952</v>
      </c>
    </row>
    <row r="3901" spans="1:2" ht="15" x14ac:dyDescent="0.2">
      <c r="A3901" s="75" t="s">
        <v>12921</v>
      </c>
      <c r="B3901" s="60" t="s">
        <v>16953</v>
      </c>
    </row>
    <row r="3902" spans="1:2" ht="15" x14ac:dyDescent="0.2">
      <c r="A3902" s="25" t="s">
        <v>8620</v>
      </c>
      <c r="B3902" s="77" t="s">
        <v>16954</v>
      </c>
    </row>
    <row r="3903" spans="1:2" ht="15" x14ac:dyDescent="0.2">
      <c r="A3903" s="25" t="s">
        <v>8619</v>
      </c>
      <c r="B3903" s="77" t="s">
        <v>16955</v>
      </c>
    </row>
    <row r="3904" spans="1:2" ht="15" x14ac:dyDescent="0.2">
      <c r="A3904" s="25" t="s">
        <v>8618</v>
      </c>
      <c r="B3904" s="77" t="s">
        <v>16956</v>
      </c>
    </row>
    <row r="3905" spans="1:2" ht="15" x14ac:dyDescent="0.2">
      <c r="A3905" s="25" t="s">
        <v>8617</v>
      </c>
      <c r="B3905" s="77" t="s">
        <v>16957</v>
      </c>
    </row>
    <row r="3906" spans="1:2" ht="15" x14ac:dyDescent="0.2">
      <c r="A3906" s="25" t="s">
        <v>8616</v>
      </c>
      <c r="B3906" s="77" t="s">
        <v>16958</v>
      </c>
    </row>
    <row r="3907" spans="1:2" ht="15" x14ac:dyDescent="0.2">
      <c r="A3907" s="25" t="s">
        <v>8615</v>
      </c>
      <c r="B3907" s="77" t="s">
        <v>16959</v>
      </c>
    </row>
    <row r="3908" spans="1:2" ht="15" x14ac:dyDescent="0.2">
      <c r="A3908" s="25" t="s">
        <v>8614</v>
      </c>
      <c r="B3908" s="77" t="s">
        <v>16960</v>
      </c>
    </row>
    <row r="3909" spans="1:2" ht="15" x14ac:dyDescent="0.2">
      <c r="A3909" s="25" t="s">
        <v>8613</v>
      </c>
      <c r="B3909" s="77" t="s">
        <v>16961</v>
      </c>
    </row>
    <row r="3910" spans="1:2" ht="15" x14ac:dyDescent="0.2">
      <c r="A3910" s="25" t="s">
        <v>8612</v>
      </c>
      <c r="B3910" s="77" t="s">
        <v>16962</v>
      </c>
    </row>
    <row r="3911" spans="1:2" ht="15" x14ac:dyDescent="0.2">
      <c r="A3911" s="25" t="s">
        <v>8611</v>
      </c>
      <c r="B3911" s="77" t="s">
        <v>16963</v>
      </c>
    </row>
    <row r="3912" spans="1:2" ht="15" x14ac:dyDescent="0.2">
      <c r="A3912" s="25" t="s">
        <v>8610</v>
      </c>
      <c r="B3912" s="77" t="s">
        <v>16964</v>
      </c>
    </row>
    <row r="3913" spans="1:2" ht="15" x14ac:dyDescent="0.2">
      <c r="A3913" s="25" t="s">
        <v>8609</v>
      </c>
      <c r="B3913" s="77" t="s">
        <v>16965</v>
      </c>
    </row>
    <row r="3914" spans="1:2" ht="15" x14ac:dyDescent="0.2">
      <c r="A3914" s="25" t="s">
        <v>8608</v>
      </c>
      <c r="B3914" s="77" t="s">
        <v>16966</v>
      </c>
    </row>
    <row r="3915" spans="1:2" ht="15" x14ac:dyDescent="0.2">
      <c r="A3915" s="25" t="s">
        <v>8607</v>
      </c>
      <c r="B3915" s="77" t="s">
        <v>16967</v>
      </c>
    </row>
    <row r="3916" spans="1:2" ht="15" x14ac:dyDescent="0.2">
      <c r="A3916" s="25" t="s">
        <v>8606</v>
      </c>
      <c r="B3916" s="77" t="s">
        <v>16968</v>
      </c>
    </row>
    <row r="3917" spans="1:2" ht="15" x14ac:dyDescent="0.2">
      <c r="A3917" s="25" t="s">
        <v>8605</v>
      </c>
      <c r="B3917" s="77" t="s">
        <v>16969</v>
      </c>
    </row>
    <row r="3918" spans="1:2" ht="15" x14ac:dyDescent="0.2">
      <c r="A3918" s="25" t="s">
        <v>8604</v>
      </c>
      <c r="B3918" s="77" t="s">
        <v>16970</v>
      </c>
    </row>
    <row r="3919" spans="1:2" ht="15" x14ac:dyDescent="0.2">
      <c r="A3919" s="25" t="s">
        <v>8603</v>
      </c>
      <c r="B3919" s="77" t="s">
        <v>16971</v>
      </c>
    </row>
    <row r="3920" spans="1:2" ht="15" x14ac:dyDescent="0.2">
      <c r="A3920" s="25" t="s">
        <v>8602</v>
      </c>
      <c r="B3920" s="77" t="s">
        <v>16972</v>
      </c>
    </row>
    <row r="3921" spans="1:2" ht="15" x14ac:dyDescent="0.2">
      <c r="A3921" s="25" t="s">
        <v>8601</v>
      </c>
      <c r="B3921" s="77" t="s">
        <v>16973</v>
      </c>
    </row>
    <row r="3922" spans="1:2" ht="15" x14ac:dyDescent="0.2">
      <c r="A3922" s="25" t="s">
        <v>8600</v>
      </c>
      <c r="B3922" s="77" t="s">
        <v>16974</v>
      </c>
    </row>
    <row r="3923" spans="1:2" ht="15" x14ac:dyDescent="0.2">
      <c r="A3923" s="25" t="s">
        <v>8599</v>
      </c>
      <c r="B3923" s="77" t="s">
        <v>16975</v>
      </c>
    </row>
    <row r="3924" spans="1:2" ht="15" x14ac:dyDescent="0.2">
      <c r="A3924" s="25" t="s">
        <v>8598</v>
      </c>
      <c r="B3924" s="77" t="s">
        <v>16976</v>
      </c>
    </row>
    <row r="3925" spans="1:2" ht="15" x14ac:dyDescent="0.2">
      <c r="A3925" s="25" t="s">
        <v>8597</v>
      </c>
      <c r="B3925" s="77" t="s">
        <v>16977</v>
      </c>
    </row>
    <row r="3926" spans="1:2" ht="15" x14ac:dyDescent="0.2">
      <c r="A3926" s="25" t="s">
        <v>8596</v>
      </c>
      <c r="B3926" s="77" t="s">
        <v>16978</v>
      </c>
    </row>
    <row r="3927" spans="1:2" ht="15" x14ac:dyDescent="0.2">
      <c r="A3927" s="25" t="s">
        <v>8595</v>
      </c>
      <c r="B3927" s="77" t="s">
        <v>16979</v>
      </c>
    </row>
    <row r="3928" spans="1:2" ht="15" x14ac:dyDescent="0.2">
      <c r="A3928" s="25" t="s">
        <v>8594</v>
      </c>
      <c r="B3928" s="77" t="s">
        <v>16980</v>
      </c>
    </row>
    <row r="3929" spans="1:2" ht="15" x14ac:dyDescent="0.2">
      <c r="A3929" s="25" t="s">
        <v>12922</v>
      </c>
      <c r="B3929" s="77" t="s">
        <v>16981</v>
      </c>
    </row>
    <row r="3930" spans="1:2" ht="15" x14ac:dyDescent="0.2">
      <c r="A3930" s="25" t="s">
        <v>8593</v>
      </c>
      <c r="B3930" s="77" t="s">
        <v>16982</v>
      </c>
    </row>
    <row r="3931" spans="1:2" ht="15" x14ac:dyDescent="0.2">
      <c r="A3931" s="25" t="s">
        <v>8592</v>
      </c>
      <c r="B3931" s="77" t="s">
        <v>16983</v>
      </c>
    </row>
    <row r="3932" spans="1:2" ht="15" x14ac:dyDescent="0.2">
      <c r="A3932" s="25" t="s">
        <v>8591</v>
      </c>
      <c r="B3932" s="77" t="s">
        <v>16984</v>
      </c>
    </row>
    <row r="3933" spans="1:2" ht="15" x14ac:dyDescent="0.2">
      <c r="A3933" s="25" t="s">
        <v>8590</v>
      </c>
      <c r="B3933" s="77" t="s">
        <v>16985</v>
      </c>
    </row>
    <row r="3934" spans="1:2" ht="15" x14ac:dyDescent="0.2">
      <c r="A3934" s="25" t="s">
        <v>8589</v>
      </c>
      <c r="B3934" s="77" t="s">
        <v>16986</v>
      </c>
    </row>
    <row r="3935" spans="1:2" ht="15" x14ac:dyDescent="0.2">
      <c r="A3935" s="25" t="s">
        <v>22</v>
      </c>
      <c r="B3935" s="77" t="s">
        <v>16987</v>
      </c>
    </row>
    <row r="3936" spans="1:2" ht="15" x14ac:dyDescent="0.2">
      <c r="A3936" s="25" t="s">
        <v>8588</v>
      </c>
      <c r="B3936" s="77" t="s">
        <v>16988</v>
      </c>
    </row>
    <row r="3937" spans="1:2" ht="15" x14ac:dyDescent="0.2">
      <c r="A3937" s="25" t="s">
        <v>8587</v>
      </c>
      <c r="B3937" s="77" t="s">
        <v>16989</v>
      </c>
    </row>
    <row r="3938" spans="1:2" ht="15" x14ac:dyDescent="0.2">
      <c r="A3938" s="25" t="s">
        <v>8586</v>
      </c>
      <c r="B3938" s="77" t="s">
        <v>16990</v>
      </c>
    </row>
    <row r="3939" spans="1:2" ht="15" x14ac:dyDescent="0.2">
      <c r="A3939" s="25" t="s">
        <v>8585</v>
      </c>
      <c r="B3939" s="77" t="s">
        <v>16991</v>
      </c>
    </row>
    <row r="3940" spans="1:2" ht="15" x14ac:dyDescent="0.2">
      <c r="A3940" s="25" t="s">
        <v>8584</v>
      </c>
      <c r="B3940" s="77" t="s">
        <v>16992</v>
      </c>
    </row>
    <row r="3941" spans="1:2" ht="15" x14ac:dyDescent="0.2">
      <c r="A3941" s="25" t="s">
        <v>8583</v>
      </c>
      <c r="B3941" s="77" t="s">
        <v>16993</v>
      </c>
    </row>
    <row r="3942" spans="1:2" ht="15" x14ac:dyDescent="0.2">
      <c r="A3942" s="25" t="s">
        <v>8582</v>
      </c>
      <c r="B3942" s="77" t="s">
        <v>16994</v>
      </c>
    </row>
    <row r="3943" spans="1:2" ht="30" x14ac:dyDescent="0.2">
      <c r="A3943" s="25" t="s">
        <v>8581</v>
      </c>
      <c r="B3943" s="77" t="s">
        <v>16995</v>
      </c>
    </row>
    <row r="3944" spans="1:2" ht="15" x14ac:dyDescent="0.2">
      <c r="A3944" s="25" t="s">
        <v>8580</v>
      </c>
      <c r="B3944" s="77" t="s">
        <v>16996</v>
      </c>
    </row>
    <row r="3945" spans="1:2" ht="15" x14ac:dyDescent="0.2">
      <c r="A3945" s="25" t="s">
        <v>8579</v>
      </c>
      <c r="B3945" s="77" t="s">
        <v>16997</v>
      </c>
    </row>
    <row r="3946" spans="1:2" ht="15" x14ac:dyDescent="0.2">
      <c r="A3946" s="25" t="s">
        <v>8578</v>
      </c>
      <c r="B3946" s="77" t="s">
        <v>16998</v>
      </c>
    </row>
    <row r="3947" spans="1:2" ht="15" x14ac:dyDescent="0.2">
      <c r="A3947" s="25" t="s">
        <v>8577</v>
      </c>
      <c r="B3947" s="77" t="s">
        <v>16999</v>
      </c>
    </row>
    <row r="3948" spans="1:2" ht="15" x14ac:dyDescent="0.2">
      <c r="A3948" s="25" t="s">
        <v>8576</v>
      </c>
      <c r="B3948" s="77" t="s">
        <v>17000</v>
      </c>
    </row>
    <row r="3949" spans="1:2" ht="15" x14ac:dyDescent="0.2">
      <c r="A3949" s="25" t="s">
        <v>8575</v>
      </c>
      <c r="B3949" s="77" t="s">
        <v>17001</v>
      </c>
    </row>
    <row r="3950" spans="1:2" ht="15" x14ac:dyDescent="0.2">
      <c r="A3950" s="25" t="s">
        <v>8574</v>
      </c>
      <c r="B3950" s="77" t="s">
        <v>17002</v>
      </c>
    </row>
    <row r="3951" spans="1:2" ht="15" x14ac:dyDescent="0.2">
      <c r="A3951" s="25" t="s">
        <v>8573</v>
      </c>
      <c r="B3951" s="77" t="s">
        <v>17003</v>
      </c>
    </row>
    <row r="3952" spans="1:2" ht="30" x14ac:dyDescent="0.2">
      <c r="A3952" s="25" t="s">
        <v>8572</v>
      </c>
      <c r="B3952" s="77" t="s">
        <v>17004</v>
      </c>
    </row>
    <row r="3953" spans="1:2" ht="15" x14ac:dyDescent="0.2">
      <c r="A3953" s="25" t="s">
        <v>8571</v>
      </c>
      <c r="B3953" s="77" t="s">
        <v>17005</v>
      </c>
    </row>
    <row r="3954" spans="1:2" ht="15" x14ac:dyDescent="0.2">
      <c r="A3954" s="25" t="s">
        <v>8570</v>
      </c>
      <c r="B3954" s="77" t="s">
        <v>17006</v>
      </c>
    </row>
    <row r="3955" spans="1:2" ht="15" x14ac:dyDescent="0.2">
      <c r="A3955" s="25" t="s">
        <v>8569</v>
      </c>
      <c r="B3955" s="77" t="s">
        <v>17007</v>
      </c>
    </row>
    <row r="3956" spans="1:2" ht="15" x14ac:dyDescent="0.2">
      <c r="A3956" s="25" t="s">
        <v>8568</v>
      </c>
      <c r="B3956" s="77" t="s">
        <v>17008</v>
      </c>
    </row>
    <row r="3957" spans="1:2" ht="30" x14ac:dyDescent="0.2">
      <c r="A3957" s="25" t="s">
        <v>8567</v>
      </c>
      <c r="B3957" s="77" t="s">
        <v>17009</v>
      </c>
    </row>
    <row r="3958" spans="1:2" ht="30" x14ac:dyDescent="0.2">
      <c r="A3958" s="25" t="s">
        <v>8566</v>
      </c>
      <c r="B3958" s="77" t="s">
        <v>17010</v>
      </c>
    </row>
    <row r="3959" spans="1:2" ht="30" x14ac:dyDescent="0.2">
      <c r="A3959" s="25" t="s">
        <v>8565</v>
      </c>
      <c r="B3959" s="77" t="s">
        <v>17011</v>
      </c>
    </row>
    <row r="3960" spans="1:2" ht="30" x14ac:dyDescent="0.2">
      <c r="A3960" s="25" t="s">
        <v>8564</v>
      </c>
      <c r="B3960" s="77" t="s">
        <v>17012</v>
      </c>
    </row>
    <row r="3961" spans="1:2" ht="30" x14ac:dyDescent="0.2">
      <c r="A3961" s="25" t="s">
        <v>8563</v>
      </c>
      <c r="B3961" s="77" t="s">
        <v>17013</v>
      </c>
    </row>
    <row r="3962" spans="1:2" ht="15" x14ac:dyDescent="0.2">
      <c r="A3962" s="25" t="s">
        <v>8562</v>
      </c>
      <c r="B3962" s="77" t="s">
        <v>17014</v>
      </c>
    </row>
    <row r="3963" spans="1:2" ht="15" x14ac:dyDescent="0.2">
      <c r="A3963" s="25" t="s">
        <v>8561</v>
      </c>
      <c r="B3963" s="77" t="s">
        <v>17015</v>
      </c>
    </row>
    <row r="3964" spans="1:2" ht="15" x14ac:dyDescent="0.2">
      <c r="A3964" s="25" t="s">
        <v>8560</v>
      </c>
      <c r="B3964" s="77" t="s">
        <v>17016</v>
      </c>
    </row>
    <row r="3965" spans="1:2" ht="15" x14ac:dyDescent="0.2">
      <c r="A3965" s="25" t="s">
        <v>8559</v>
      </c>
      <c r="B3965" s="77" t="s">
        <v>17017</v>
      </c>
    </row>
    <row r="3966" spans="1:2" ht="15" x14ac:dyDescent="0.2">
      <c r="A3966" s="25" t="s">
        <v>8558</v>
      </c>
      <c r="B3966" s="77" t="s">
        <v>17018</v>
      </c>
    </row>
    <row r="3967" spans="1:2" ht="15" x14ac:dyDescent="0.2">
      <c r="A3967" s="25" t="s">
        <v>8557</v>
      </c>
      <c r="B3967" s="77" t="s">
        <v>17019</v>
      </c>
    </row>
    <row r="3968" spans="1:2" ht="30" x14ac:dyDescent="0.2">
      <c r="A3968" s="25" t="s">
        <v>8556</v>
      </c>
      <c r="B3968" s="77" t="s">
        <v>17020</v>
      </c>
    </row>
    <row r="3969" spans="1:2" ht="15" x14ac:dyDescent="0.2">
      <c r="A3969" s="25" t="s">
        <v>8555</v>
      </c>
      <c r="B3969" s="77" t="s">
        <v>17021</v>
      </c>
    </row>
    <row r="3970" spans="1:2" ht="30" x14ac:dyDescent="0.2">
      <c r="A3970" s="25" t="s">
        <v>8554</v>
      </c>
      <c r="B3970" s="77" t="s">
        <v>17022</v>
      </c>
    </row>
    <row r="3971" spans="1:2" ht="15" x14ac:dyDescent="0.2">
      <c r="A3971" s="25" t="s">
        <v>8553</v>
      </c>
      <c r="B3971" s="77" t="s">
        <v>17023</v>
      </c>
    </row>
    <row r="3972" spans="1:2" ht="15" x14ac:dyDescent="0.2">
      <c r="A3972" s="25" t="s">
        <v>8552</v>
      </c>
      <c r="B3972" s="77" t="s">
        <v>17024</v>
      </c>
    </row>
    <row r="3973" spans="1:2" ht="15" x14ac:dyDescent="0.2">
      <c r="A3973" s="25" t="s">
        <v>8551</v>
      </c>
      <c r="B3973" s="77" t="s">
        <v>17025</v>
      </c>
    </row>
    <row r="3974" spans="1:2" ht="15" x14ac:dyDescent="0.2">
      <c r="A3974" s="25" t="s">
        <v>8550</v>
      </c>
      <c r="B3974" s="77" t="s">
        <v>17026</v>
      </c>
    </row>
    <row r="3975" spans="1:2" ht="15" x14ac:dyDescent="0.2">
      <c r="A3975" s="25" t="s">
        <v>8549</v>
      </c>
      <c r="B3975" s="77" t="s">
        <v>17027</v>
      </c>
    </row>
    <row r="3976" spans="1:2" ht="15" x14ac:dyDescent="0.2">
      <c r="A3976" s="25" t="s">
        <v>8548</v>
      </c>
      <c r="B3976" s="77" t="s">
        <v>17028</v>
      </c>
    </row>
    <row r="3977" spans="1:2" ht="15" x14ac:dyDescent="0.2">
      <c r="A3977" s="25" t="s">
        <v>8547</v>
      </c>
      <c r="B3977" s="77" t="s">
        <v>17029</v>
      </c>
    </row>
    <row r="3978" spans="1:2" ht="15" x14ac:dyDescent="0.2">
      <c r="A3978" s="25" t="s">
        <v>55</v>
      </c>
      <c r="B3978" s="77" t="s">
        <v>17030</v>
      </c>
    </row>
    <row r="3979" spans="1:2" ht="15" x14ac:dyDescent="0.2">
      <c r="A3979" s="25" t="s">
        <v>8546</v>
      </c>
      <c r="B3979" s="77" t="s">
        <v>17031</v>
      </c>
    </row>
    <row r="3980" spans="1:2" ht="15" x14ac:dyDescent="0.2">
      <c r="A3980" s="25" t="s">
        <v>8545</v>
      </c>
      <c r="B3980" s="77" t="s">
        <v>17032</v>
      </c>
    </row>
    <row r="3981" spans="1:2" ht="15" x14ac:dyDescent="0.2">
      <c r="A3981" s="25" t="s">
        <v>8544</v>
      </c>
      <c r="B3981" s="77" t="s">
        <v>17033</v>
      </c>
    </row>
    <row r="3982" spans="1:2" ht="15" x14ac:dyDescent="0.2">
      <c r="A3982" s="25" t="s">
        <v>8543</v>
      </c>
      <c r="B3982" s="77" t="s">
        <v>17034</v>
      </c>
    </row>
    <row r="3983" spans="1:2" ht="15" x14ac:dyDescent="0.2">
      <c r="A3983" s="25" t="s">
        <v>8542</v>
      </c>
      <c r="B3983" s="77" t="s">
        <v>17035</v>
      </c>
    </row>
    <row r="3984" spans="1:2" ht="15" x14ac:dyDescent="0.2">
      <c r="A3984" s="25" t="s">
        <v>8541</v>
      </c>
      <c r="B3984" s="77" t="s">
        <v>17036</v>
      </c>
    </row>
    <row r="3985" spans="1:2" ht="15" x14ac:dyDescent="0.2">
      <c r="A3985" s="25" t="s">
        <v>8540</v>
      </c>
      <c r="B3985" s="77" t="s">
        <v>17037</v>
      </c>
    </row>
    <row r="3986" spans="1:2" ht="15" x14ac:dyDescent="0.2">
      <c r="A3986" s="25" t="s">
        <v>8539</v>
      </c>
      <c r="B3986" s="77" t="s">
        <v>17038</v>
      </c>
    </row>
    <row r="3987" spans="1:2" ht="15" x14ac:dyDescent="0.2">
      <c r="A3987" s="25" t="s">
        <v>8538</v>
      </c>
      <c r="B3987" s="77" t="s">
        <v>17039</v>
      </c>
    </row>
    <row r="3988" spans="1:2" ht="15" x14ac:dyDescent="0.2">
      <c r="A3988" s="25" t="s">
        <v>8537</v>
      </c>
      <c r="B3988" s="77" t="s">
        <v>17040</v>
      </c>
    </row>
    <row r="3989" spans="1:2" ht="15" x14ac:dyDescent="0.2">
      <c r="A3989" s="25" t="s">
        <v>8536</v>
      </c>
      <c r="B3989" s="77" t="s">
        <v>17041</v>
      </c>
    </row>
    <row r="3990" spans="1:2" ht="15" x14ac:dyDescent="0.2">
      <c r="A3990" s="25" t="s">
        <v>8535</v>
      </c>
      <c r="B3990" s="77" t="s">
        <v>17042</v>
      </c>
    </row>
    <row r="3991" spans="1:2" ht="15" x14ac:dyDescent="0.2">
      <c r="A3991" s="25" t="s">
        <v>8534</v>
      </c>
      <c r="B3991" s="77" t="s">
        <v>17043</v>
      </c>
    </row>
    <row r="3992" spans="1:2" ht="15" x14ac:dyDescent="0.2">
      <c r="A3992" s="75" t="s">
        <v>12923</v>
      </c>
      <c r="B3992" s="60" t="s">
        <v>17044</v>
      </c>
    </row>
    <row r="3993" spans="1:2" ht="15" x14ac:dyDescent="0.2">
      <c r="A3993" s="75" t="s">
        <v>12924</v>
      </c>
      <c r="B3993" s="60" t="s">
        <v>17045</v>
      </c>
    </row>
    <row r="3994" spans="1:2" ht="15" x14ac:dyDescent="0.2">
      <c r="A3994" s="75" t="s">
        <v>12925</v>
      </c>
      <c r="B3994" s="60" t="s">
        <v>17046</v>
      </c>
    </row>
    <row r="3995" spans="1:2" ht="15" x14ac:dyDescent="0.2">
      <c r="A3995" s="25" t="s">
        <v>8532</v>
      </c>
      <c r="B3995" s="77" t="s">
        <v>17047</v>
      </c>
    </row>
    <row r="3996" spans="1:2" ht="15" x14ac:dyDescent="0.2">
      <c r="A3996" s="25" t="s">
        <v>8531</v>
      </c>
      <c r="B3996" s="77" t="s">
        <v>17048</v>
      </c>
    </row>
    <row r="3997" spans="1:2" ht="15" x14ac:dyDescent="0.2">
      <c r="A3997" s="25" t="s">
        <v>8530</v>
      </c>
      <c r="B3997" s="77" t="s">
        <v>17049</v>
      </c>
    </row>
    <row r="3998" spans="1:2" ht="15" x14ac:dyDescent="0.2">
      <c r="A3998" s="25" t="s">
        <v>8529</v>
      </c>
      <c r="B3998" s="77" t="s">
        <v>17050</v>
      </c>
    </row>
    <row r="3999" spans="1:2" ht="15" x14ac:dyDescent="0.2">
      <c r="A3999" s="25" t="s">
        <v>8528</v>
      </c>
      <c r="B3999" s="77" t="s">
        <v>17051</v>
      </c>
    </row>
    <row r="4000" spans="1:2" ht="15" x14ac:dyDescent="0.2">
      <c r="A4000" s="25" t="s">
        <v>8527</v>
      </c>
      <c r="B4000" s="77" t="s">
        <v>17052</v>
      </c>
    </row>
    <row r="4001" spans="1:2" ht="15" x14ac:dyDescent="0.2">
      <c r="A4001" s="25" t="s">
        <v>8526</v>
      </c>
      <c r="B4001" s="77" t="s">
        <v>17053</v>
      </c>
    </row>
    <row r="4002" spans="1:2" ht="15" x14ac:dyDescent="0.2">
      <c r="A4002" s="25" t="s">
        <v>8525</v>
      </c>
      <c r="B4002" s="77" t="s">
        <v>17054</v>
      </c>
    </row>
    <row r="4003" spans="1:2" ht="15" x14ac:dyDescent="0.2">
      <c r="A4003" s="25" t="s">
        <v>8524</v>
      </c>
      <c r="B4003" s="77" t="s">
        <v>17055</v>
      </c>
    </row>
    <row r="4004" spans="1:2" ht="15" x14ac:dyDescent="0.2">
      <c r="A4004" s="25" t="s">
        <v>8523</v>
      </c>
      <c r="B4004" s="77" t="s">
        <v>17056</v>
      </c>
    </row>
    <row r="4005" spans="1:2" ht="15" x14ac:dyDescent="0.2">
      <c r="A4005" s="25" t="s">
        <v>8522</v>
      </c>
      <c r="B4005" s="77" t="s">
        <v>17057</v>
      </c>
    </row>
    <row r="4006" spans="1:2" ht="15" x14ac:dyDescent="0.2">
      <c r="A4006" s="25" t="s">
        <v>8521</v>
      </c>
      <c r="B4006" s="77" t="s">
        <v>17058</v>
      </c>
    </row>
    <row r="4007" spans="1:2" ht="15" x14ac:dyDescent="0.2">
      <c r="A4007" s="25" t="s">
        <v>8520</v>
      </c>
      <c r="B4007" s="77" t="s">
        <v>17059</v>
      </c>
    </row>
    <row r="4008" spans="1:2" ht="15" x14ac:dyDescent="0.2">
      <c r="A4008" s="25" t="s">
        <v>8519</v>
      </c>
      <c r="B4008" s="77" t="s">
        <v>17060</v>
      </c>
    </row>
    <row r="4009" spans="1:2" ht="15" x14ac:dyDescent="0.2">
      <c r="A4009" s="25" t="s">
        <v>8518</v>
      </c>
      <c r="B4009" s="77" t="s">
        <v>17061</v>
      </c>
    </row>
    <row r="4010" spans="1:2" ht="15" x14ac:dyDescent="0.2">
      <c r="A4010" s="25" t="s">
        <v>8517</v>
      </c>
      <c r="B4010" s="77" t="s">
        <v>17062</v>
      </c>
    </row>
    <row r="4011" spans="1:2" ht="15" x14ac:dyDescent="0.2">
      <c r="A4011" s="25" t="s">
        <v>8516</v>
      </c>
      <c r="B4011" s="77" t="s">
        <v>17063</v>
      </c>
    </row>
    <row r="4012" spans="1:2" ht="15" x14ac:dyDescent="0.2">
      <c r="A4012" s="25" t="s">
        <v>8515</v>
      </c>
      <c r="B4012" s="77" t="s">
        <v>17064</v>
      </c>
    </row>
    <row r="4013" spans="1:2" ht="15" x14ac:dyDescent="0.2">
      <c r="A4013" s="25" t="s">
        <v>8514</v>
      </c>
      <c r="B4013" s="77" t="s">
        <v>17065</v>
      </c>
    </row>
    <row r="4014" spans="1:2" ht="15" x14ac:dyDescent="0.2">
      <c r="A4014" s="25" t="s">
        <v>8513</v>
      </c>
      <c r="B4014" s="77" t="s">
        <v>17066</v>
      </c>
    </row>
    <row r="4015" spans="1:2" ht="15" x14ac:dyDescent="0.2">
      <c r="A4015" s="25" t="s">
        <v>8512</v>
      </c>
      <c r="B4015" s="77" t="s">
        <v>17067</v>
      </c>
    </row>
    <row r="4016" spans="1:2" ht="15" x14ac:dyDescent="0.2">
      <c r="A4016" s="25" t="s">
        <v>8511</v>
      </c>
      <c r="B4016" s="77" t="s">
        <v>17068</v>
      </c>
    </row>
    <row r="4017" spans="1:2" ht="15" x14ac:dyDescent="0.2">
      <c r="A4017" s="25" t="s">
        <v>67</v>
      </c>
      <c r="B4017" s="77" t="s">
        <v>17069</v>
      </c>
    </row>
    <row r="4018" spans="1:2" ht="15" x14ac:dyDescent="0.2">
      <c r="A4018" s="25" t="s">
        <v>8510</v>
      </c>
      <c r="B4018" s="77" t="s">
        <v>17070</v>
      </c>
    </row>
    <row r="4019" spans="1:2" ht="15" x14ac:dyDescent="0.2">
      <c r="A4019" s="25" t="s">
        <v>8509</v>
      </c>
      <c r="B4019" s="77" t="s">
        <v>17071</v>
      </c>
    </row>
    <row r="4020" spans="1:2" ht="15" x14ac:dyDescent="0.2">
      <c r="A4020" s="74" t="s">
        <v>12926</v>
      </c>
      <c r="B4020" s="78" t="s">
        <v>17072</v>
      </c>
    </row>
    <row r="4021" spans="1:2" ht="15" x14ac:dyDescent="0.2">
      <c r="A4021" s="74" t="s">
        <v>12927</v>
      </c>
      <c r="B4021" s="78" t="s">
        <v>17073</v>
      </c>
    </row>
    <row r="4022" spans="1:2" ht="15" x14ac:dyDescent="0.2">
      <c r="A4022" s="74" t="s">
        <v>12928</v>
      </c>
      <c r="B4022" s="78" t="s">
        <v>17074</v>
      </c>
    </row>
    <row r="4023" spans="1:2" ht="15" x14ac:dyDescent="0.2">
      <c r="A4023" s="74" t="s">
        <v>12929</v>
      </c>
      <c r="B4023" s="78" t="s">
        <v>17075</v>
      </c>
    </row>
    <row r="4024" spans="1:2" ht="15" x14ac:dyDescent="0.2">
      <c r="A4024" s="74" t="s">
        <v>12930</v>
      </c>
      <c r="B4024" s="78" t="s">
        <v>17076</v>
      </c>
    </row>
    <row r="4025" spans="1:2" ht="15" x14ac:dyDescent="0.2">
      <c r="A4025" s="74" t="s">
        <v>12931</v>
      </c>
      <c r="B4025" s="78" t="s">
        <v>17077</v>
      </c>
    </row>
    <row r="4026" spans="1:2" ht="15" x14ac:dyDescent="0.2">
      <c r="A4026" s="25" t="s">
        <v>8508</v>
      </c>
      <c r="B4026" s="77" t="s">
        <v>17078</v>
      </c>
    </row>
    <row r="4027" spans="1:2" ht="15" x14ac:dyDescent="0.2">
      <c r="A4027" s="25" t="s">
        <v>8507</v>
      </c>
      <c r="B4027" s="77" t="s">
        <v>17079</v>
      </c>
    </row>
    <row r="4028" spans="1:2" ht="15" x14ac:dyDescent="0.2">
      <c r="A4028" s="25" t="s">
        <v>8506</v>
      </c>
      <c r="B4028" s="77" t="s">
        <v>17080</v>
      </c>
    </row>
    <row r="4029" spans="1:2" ht="15" x14ac:dyDescent="0.2">
      <c r="A4029" s="25" t="s">
        <v>8505</v>
      </c>
      <c r="B4029" s="77" t="s">
        <v>17081</v>
      </c>
    </row>
    <row r="4030" spans="1:2" ht="30" x14ac:dyDescent="0.2">
      <c r="A4030" s="25" t="s">
        <v>8504</v>
      </c>
      <c r="B4030" s="77" t="s">
        <v>17082</v>
      </c>
    </row>
    <row r="4031" spans="1:2" ht="15" x14ac:dyDescent="0.2">
      <c r="A4031" s="25" t="s">
        <v>8503</v>
      </c>
      <c r="B4031" s="77" t="s">
        <v>17083</v>
      </c>
    </row>
    <row r="4032" spans="1:2" ht="30" x14ac:dyDescent="0.2">
      <c r="A4032" s="25" t="s">
        <v>8502</v>
      </c>
      <c r="B4032" s="77" t="s">
        <v>17084</v>
      </c>
    </row>
    <row r="4033" spans="1:2" ht="15" x14ac:dyDescent="0.2">
      <c r="A4033" s="25" t="s">
        <v>8501</v>
      </c>
      <c r="B4033" s="77" t="s">
        <v>17085</v>
      </c>
    </row>
    <row r="4034" spans="1:2" ht="15" x14ac:dyDescent="0.2">
      <c r="A4034" s="25" t="s">
        <v>8500</v>
      </c>
      <c r="B4034" s="77" t="s">
        <v>17086</v>
      </c>
    </row>
    <row r="4035" spans="1:2" ht="15" x14ac:dyDescent="0.2">
      <c r="A4035" s="25" t="s">
        <v>8499</v>
      </c>
      <c r="B4035" s="77" t="s">
        <v>17087</v>
      </c>
    </row>
    <row r="4036" spans="1:2" ht="15" x14ac:dyDescent="0.2">
      <c r="A4036" s="25" t="s">
        <v>8498</v>
      </c>
      <c r="B4036" s="77" t="s">
        <v>17088</v>
      </c>
    </row>
    <row r="4037" spans="1:2" ht="15" x14ac:dyDescent="0.2">
      <c r="A4037" s="25" t="s">
        <v>8497</v>
      </c>
      <c r="B4037" s="77" t="s">
        <v>17089</v>
      </c>
    </row>
    <row r="4038" spans="1:2" ht="15" x14ac:dyDescent="0.2">
      <c r="A4038" s="25" t="s">
        <v>8496</v>
      </c>
      <c r="B4038" s="77" t="s">
        <v>17090</v>
      </c>
    </row>
    <row r="4039" spans="1:2" ht="15" x14ac:dyDescent="0.2">
      <c r="A4039" s="25" t="s">
        <v>8495</v>
      </c>
      <c r="B4039" s="77" t="s">
        <v>17091</v>
      </c>
    </row>
    <row r="4040" spans="1:2" ht="15" x14ac:dyDescent="0.2">
      <c r="A4040" s="25" t="s">
        <v>8494</v>
      </c>
      <c r="B4040" s="77" t="s">
        <v>17092</v>
      </c>
    </row>
    <row r="4041" spans="1:2" ht="15" x14ac:dyDescent="0.2">
      <c r="A4041" s="25" t="s">
        <v>8493</v>
      </c>
      <c r="B4041" s="77" t="s">
        <v>17093</v>
      </c>
    </row>
    <row r="4042" spans="1:2" ht="15" x14ac:dyDescent="0.2">
      <c r="A4042" s="25" t="s">
        <v>8492</v>
      </c>
      <c r="B4042" s="77" t="s">
        <v>17094</v>
      </c>
    </row>
    <row r="4043" spans="1:2" ht="15" x14ac:dyDescent="0.2">
      <c r="A4043" s="25" t="s">
        <v>8491</v>
      </c>
      <c r="B4043" s="77" t="s">
        <v>17095</v>
      </c>
    </row>
    <row r="4044" spans="1:2" ht="15" x14ac:dyDescent="0.2">
      <c r="A4044" s="25" t="s">
        <v>8490</v>
      </c>
      <c r="B4044" s="77" t="s">
        <v>17096</v>
      </c>
    </row>
    <row r="4045" spans="1:2" ht="15" x14ac:dyDescent="0.2">
      <c r="A4045" s="25" t="s">
        <v>8489</v>
      </c>
      <c r="B4045" s="77" t="s">
        <v>17097</v>
      </c>
    </row>
    <row r="4046" spans="1:2" ht="15" x14ac:dyDescent="0.2">
      <c r="A4046" s="25" t="s">
        <v>8488</v>
      </c>
      <c r="B4046" s="77" t="s">
        <v>17098</v>
      </c>
    </row>
    <row r="4047" spans="1:2" ht="15" x14ac:dyDescent="0.2">
      <c r="A4047" s="25" t="s">
        <v>8487</v>
      </c>
      <c r="B4047" s="77" t="s">
        <v>17099</v>
      </c>
    </row>
    <row r="4048" spans="1:2" ht="15" x14ac:dyDescent="0.2">
      <c r="A4048" s="25" t="s">
        <v>8486</v>
      </c>
      <c r="B4048" s="77" t="s">
        <v>17100</v>
      </c>
    </row>
    <row r="4049" spans="1:2" ht="15" x14ac:dyDescent="0.2">
      <c r="A4049" s="25" t="s">
        <v>8485</v>
      </c>
      <c r="B4049" s="77" t="s">
        <v>17101</v>
      </c>
    </row>
    <row r="4050" spans="1:2" ht="15" x14ac:dyDescent="0.2">
      <c r="A4050" s="75" t="s">
        <v>12932</v>
      </c>
      <c r="B4050" s="60" t="s">
        <v>17102</v>
      </c>
    </row>
    <row r="4051" spans="1:2" ht="15" x14ac:dyDescent="0.2">
      <c r="A4051" s="25" t="s">
        <v>8484</v>
      </c>
      <c r="B4051" s="77" t="s">
        <v>17103</v>
      </c>
    </row>
    <row r="4052" spans="1:2" ht="15" x14ac:dyDescent="0.2">
      <c r="A4052" s="25" t="s">
        <v>8483</v>
      </c>
      <c r="B4052" s="77" t="s">
        <v>17104</v>
      </c>
    </row>
    <row r="4053" spans="1:2" ht="15" x14ac:dyDescent="0.2">
      <c r="A4053" s="25" t="s">
        <v>8482</v>
      </c>
      <c r="B4053" s="77" t="s">
        <v>17105</v>
      </c>
    </row>
    <row r="4054" spans="1:2" ht="15" x14ac:dyDescent="0.2">
      <c r="A4054" s="25" t="s">
        <v>8481</v>
      </c>
      <c r="B4054" s="77" t="s">
        <v>17106</v>
      </c>
    </row>
    <row r="4055" spans="1:2" ht="15" x14ac:dyDescent="0.2">
      <c r="A4055" s="25" t="s">
        <v>8480</v>
      </c>
      <c r="B4055" s="77" t="s">
        <v>17107</v>
      </c>
    </row>
    <row r="4056" spans="1:2" ht="15" x14ac:dyDescent="0.2">
      <c r="A4056" s="25" t="s">
        <v>8479</v>
      </c>
      <c r="B4056" s="77" t="s">
        <v>17108</v>
      </c>
    </row>
    <row r="4057" spans="1:2" ht="15" x14ac:dyDescent="0.2">
      <c r="A4057" s="25" t="s">
        <v>8478</v>
      </c>
      <c r="B4057" s="77" t="s">
        <v>17109</v>
      </c>
    </row>
    <row r="4058" spans="1:2" ht="15" x14ac:dyDescent="0.2">
      <c r="A4058" s="25" t="s">
        <v>8477</v>
      </c>
      <c r="B4058" s="77" t="s">
        <v>17110</v>
      </c>
    </row>
    <row r="4059" spans="1:2" ht="15" x14ac:dyDescent="0.2">
      <c r="A4059" s="25" t="s">
        <v>8476</v>
      </c>
      <c r="B4059" s="77" t="s">
        <v>17111</v>
      </c>
    </row>
    <row r="4060" spans="1:2" ht="15" x14ac:dyDescent="0.2">
      <c r="A4060" s="25" t="s">
        <v>8475</v>
      </c>
      <c r="B4060" s="77" t="s">
        <v>17112</v>
      </c>
    </row>
    <row r="4061" spans="1:2" ht="15" x14ac:dyDescent="0.2">
      <c r="A4061" s="25" t="s">
        <v>8474</v>
      </c>
      <c r="B4061" s="77" t="s">
        <v>17113</v>
      </c>
    </row>
    <row r="4062" spans="1:2" ht="15" x14ac:dyDescent="0.2">
      <c r="A4062" s="25" t="s">
        <v>8473</v>
      </c>
      <c r="B4062" s="77" t="s">
        <v>17114</v>
      </c>
    </row>
    <row r="4063" spans="1:2" ht="15" x14ac:dyDescent="0.2">
      <c r="A4063" s="25" t="s">
        <v>8472</v>
      </c>
      <c r="B4063" s="77" t="s">
        <v>17115</v>
      </c>
    </row>
    <row r="4064" spans="1:2" ht="15" x14ac:dyDescent="0.2">
      <c r="A4064" s="25" t="s">
        <v>8471</v>
      </c>
      <c r="B4064" s="77" t="s">
        <v>17116</v>
      </c>
    </row>
    <row r="4065" spans="1:2" ht="15" x14ac:dyDescent="0.2">
      <c r="A4065" s="25" t="s">
        <v>8470</v>
      </c>
      <c r="B4065" s="77" t="s">
        <v>17117</v>
      </c>
    </row>
    <row r="4066" spans="1:2" ht="15" x14ac:dyDescent="0.2">
      <c r="A4066" s="25" t="s">
        <v>8469</v>
      </c>
      <c r="B4066" s="77" t="s">
        <v>17118</v>
      </c>
    </row>
    <row r="4067" spans="1:2" ht="15" x14ac:dyDescent="0.2">
      <c r="A4067" s="25" t="s">
        <v>8468</v>
      </c>
      <c r="B4067" s="77" t="s">
        <v>17119</v>
      </c>
    </row>
    <row r="4068" spans="1:2" ht="15" x14ac:dyDescent="0.2">
      <c r="A4068" s="25" t="s">
        <v>8467</v>
      </c>
      <c r="B4068" s="77" t="s">
        <v>17120</v>
      </c>
    </row>
    <row r="4069" spans="1:2" ht="15" x14ac:dyDescent="0.2">
      <c r="A4069" s="25" t="s">
        <v>8466</v>
      </c>
      <c r="B4069" s="77" t="s">
        <v>17121</v>
      </c>
    </row>
    <row r="4070" spans="1:2" ht="15" x14ac:dyDescent="0.2">
      <c r="A4070" s="25" t="s">
        <v>8465</v>
      </c>
      <c r="B4070" s="77" t="s">
        <v>17122</v>
      </c>
    </row>
    <row r="4071" spans="1:2" ht="15" x14ac:dyDescent="0.2">
      <c r="A4071" s="25" t="s">
        <v>8464</v>
      </c>
      <c r="B4071" s="77" t="s">
        <v>17123</v>
      </c>
    </row>
    <row r="4072" spans="1:2" ht="30" x14ac:dyDescent="0.2">
      <c r="A4072" s="25" t="s">
        <v>8463</v>
      </c>
      <c r="B4072" s="77" t="s">
        <v>17124</v>
      </c>
    </row>
    <row r="4073" spans="1:2" ht="30" x14ac:dyDescent="0.2">
      <c r="A4073" s="25" t="s">
        <v>8462</v>
      </c>
      <c r="B4073" s="77" t="s">
        <v>17125</v>
      </c>
    </row>
    <row r="4074" spans="1:2" ht="15" x14ac:dyDescent="0.2">
      <c r="A4074" s="25" t="s">
        <v>72</v>
      </c>
      <c r="B4074" s="77" t="s">
        <v>25928</v>
      </c>
    </row>
    <row r="4075" spans="1:2" ht="15" x14ac:dyDescent="0.2">
      <c r="A4075" s="25" t="s">
        <v>12933</v>
      </c>
      <c r="B4075" s="77" t="s">
        <v>17126</v>
      </c>
    </row>
    <row r="4076" spans="1:2" ht="15" x14ac:dyDescent="0.2">
      <c r="A4076" s="25" t="s">
        <v>12934</v>
      </c>
      <c r="B4076" s="77" t="s">
        <v>17127</v>
      </c>
    </row>
    <row r="4077" spans="1:2" ht="15" x14ac:dyDescent="0.2">
      <c r="A4077" s="25" t="s">
        <v>12935</v>
      </c>
      <c r="B4077" s="77" t="s">
        <v>17128</v>
      </c>
    </row>
    <row r="4078" spans="1:2" ht="15" x14ac:dyDescent="0.2">
      <c r="A4078" s="25" t="s">
        <v>12936</v>
      </c>
      <c r="B4078" s="77" t="s">
        <v>17129</v>
      </c>
    </row>
    <row r="4079" spans="1:2" ht="15" x14ac:dyDescent="0.2">
      <c r="A4079" s="25" t="s">
        <v>8461</v>
      </c>
      <c r="B4079" s="77" t="s">
        <v>25929</v>
      </c>
    </row>
    <row r="4080" spans="1:2" ht="15" x14ac:dyDescent="0.2">
      <c r="A4080" s="25" t="s">
        <v>8460</v>
      </c>
      <c r="B4080" s="77" t="s">
        <v>17130</v>
      </c>
    </row>
    <row r="4081" spans="1:2" ht="15" x14ac:dyDescent="0.2">
      <c r="A4081" s="25" t="s">
        <v>8459</v>
      </c>
      <c r="B4081" s="77" t="s">
        <v>17131</v>
      </c>
    </row>
    <row r="4082" spans="1:2" ht="15" x14ac:dyDescent="0.2">
      <c r="A4082" s="25" t="s">
        <v>8458</v>
      </c>
      <c r="B4082" s="77" t="s">
        <v>17132</v>
      </c>
    </row>
    <row r="4083" spans="1:2" ht="15" x14ac:dyDescent="0.2">
      <c r="A4083" s="25" t="s">
        <v>8457</v>
      </c>
      <c r="B4083" s="77" t="s">
        <v>17133</v>
      </c>
    </row>
    <row r="4084" spans="1:2" ht="15" x14ac:dyDescent="0.2">
      <c r="A4084" s="25" t="s">
        <v>8456</v>
      </c>
      <c r="B4084" s="77" t="s">
        <v>17134</v>
      </c>
    </row>
    <row r="4085" spans="1:2" ht="15" x14ac:dyDescent="0.2">
      <c r="A4085" s="25" t="s">
        <v>8455</v>
      </c>
      <c r="B4085" s="77" t="s">
        <v>17135</v>
      </c>
    </row>
    <row r="4086" spans="1:2" ht="15" x14ac:dyDescent="0.2">
      <c r="A4086" s="25" t="s">
        <v>8454</v>
      </c>
      <c r="B4086" s="77" t="s">
        <v>17136</v>
      </c>
    </row>
    <row r="4087" spans="1:2" ht="15" x14ac:dyDescent="0.2">
      <c r="A4087" s="25" t="s">
        <v>8453</v>
      </c>
      <c r="B4087" s="77" t="s">
        <v>17137</v>
      </c>
    </row>
    <row r="4088" spans="1:2" ht="15" x14ac:dyDescent="0.2">
      <c r="A4088" s="25" t="s">
        <v>8452</v>
      </c>
      <c r="B4088" s="77" t="s">
        <v>17138</v>
      </c>
    </row>
    <row r="4089" spans="1:2" ht="15" x14ac:dyDescent="0.2">
      <c r="A4089" s="25" t="s">
        <v>8451</v>
      </c>
      <c r="B4089" s="77" t="s">
        <v>17139</v>
      </c>
    </row>
    <row r="4090" spans="1:2" ht="15" x14ac:dyDescent="0.2">
      <c r="A4090" s="25" t="s">
        <v>8450</v>
      </c>
      <c r="B4090" s="77" t="s">
        <v>17140</v>
      </c>
    </row>
    <row r="4091" spans="1:2" ht="15" x14ac:dyDescent="0.2">
      <c r="A4091" s="25" t="s">
        <v>8449</v>
      </c>
      <c r="B4091" s="77" t="s">
        <v>17141</v>
      </c>
    </row>
    <row r="4092" spans="1:2" ht="15" x14ac:dyDescent="0.2">
      <c r="A4092" s="25" t="s">
        <v>8448</v>
      </c>
      <c r="B4092" s="77" t="s">
        <v>17142</v>
      </c>
    </row>
    <row r="4093" spans="1:2" ht="15" x14ac:dyDescent="0.2">
      <c r="A4093" s="25" t="s">
        <v>8447</v>
      </c>
      <c r="B4093" s="77" t="s">
        <v>17143</v>
      </c>
    </row>
    <row r="4094" spans="1:2" ht="15" x14ac:dyDescent="0.2">
      <c r="A4094" s="25" t="s">
        <v>8446</v>
      </c>
      <c r="B4094" s="77" t="s">
        <v>17144</v>
      </c>
    </row>
    <row r="4095" spans="1:2" ht="15" x14ac:dyDescent="0.2">
      <c r="A4095" s="25" t="s">
        <v>8445</v>
      </c>
      <c r="B4095" s="77" t="s">
        <v>17145</v>
      </c>
    </row>
    <row r="4096" spans="1:2" ht="15" x14ac:dyDescent="0.2">
      <c r="A4096" s="25" t="s">
        <v>8444</v>
      </c>
      <c r="B4096" s="77" t="s">
        <v>17146</v>
      </c>
    </row>
    <row r="4097" spans="1:2" ht="15" x14ac:dyDescent="0.2">
      <c r="A4097" s="25" t="s">
        <v>8443</v>
      </c>
      <c r="B4097" s="77" t="s">
        <v>17147</v>
      </c>
    </row>
    <row r="4098" spans="1:2" ht="15" x14ac:dyDescent="0.2">
      <c r="A4098" s="25" t="s">
        <v>8442</v>
      </c>
      <c r="B4098" s="77" t="s">
        <v>17148</v>
      </c>
    </row>
    <row r="4099" spans="1:2" ht="15" x14ac:dyDescent="0.2">
      <c r="A4099" s="25" t="s">
        <v>8441</v>
      </c>
      <c r="B4099" s="77" t="s">
        <v>17149</v>
      </c>
    </row>
    <row r="4100" spans="1:2" ht="15" x14ac:dyDescent="0.2">
      <c r="A4100" s="25" t="s">
        <v>8440</v>
      </c>
      <c r="B4100" s="77" t="s">
        <v>17150</v>
      </c>
    </row>
    <row r="4101" spans="1:2" ht="15" x14ac:dyDescent="0.2">
      <c r="A4101" s="25" t="s">
        <v>8439</v>
      </c>
      <c r="B4101" s="77" t="s">
        <v>17151</v>
      </c>
    </row>
    <row r="4102" spans="1:2" ht="15" x14ac:dyDescent="0.2">
      <c r="A4102" s="25" t="s">
        <v>8438</v>
      </c>
      <c r="B4102" s="77" t="s">
        <v>17152</v>
      </c>
    </row>
    <row r="4103" spans="1:2" ht="15" x14ac:dyDescent="0.2">
      <c r="A4103" s="25" t="s">
        <v>8437</v>
      </c>
      <c r="B4103" s="77" t="s">
        <v>17153</v>
      </c>
    </row>
    <row r="4104" spans="1:2" ht="15" x14ac:dyDescent="0.2">
      <c r="A4104" s="25" t="s">
        <v>8436</v>
      </c>
      <c r="B4104" s="77" t="s">
        <v>17154</v>
      </c>
    </row>
    <row r="4105" spans="1:2" ht="15" x14ac:dyDescent="0.2">
      <c r="A4105" s="25" t="s">
        <v>8435</v>
      </c>
      <c r="B4105" s="77" t="s">
        <v>17155</v>
      </c>
    </row>
    <row r="4106" spans="1:2" ht="15" x14ac:dyDescent="0.2">
      <c r="A4106" s="25" t="s">
        <v>8434</v>
      </c>
      <c r="B4106" s="77" t="s">
        <v>17156</v>
      </c>
    </row>
    <row r="4107" spans="1:2" ht="15" x14ac:dyDescent="0.2">
      <c r="A4107" s="25" t="s">
        <v>8433</v>
      </c>
      <c r="B4107" s="77" t="s">
        <v>17157</v>
      </c>
    </row>
    <row r="4108" spans="1:2" ht="15" x14ac:dyDescent="0.2">
      <c r="A4108" s="25" t="s">
        <v>8432</v>
      </c>
      <c r="B4108" s="77" t="s">
        <v>17158</v>
      </c>
    </row>
    <row r="4109" spans="1:2" ht="15" x14ac:dyDescent="0.2">
      <c r="A4109" s="25" t="s">
        <v>8431</v>
      </c>
      <c r="B4109" s="77" t="s">
        <v>17159</v>
      </c>
    </row>
    <row r="4110" spans="1:2" ht="15" x14ac:dyDescent="0.2">
      <c r="A4110" s="25" t="s">
        <v>8430</v>
      </c>
      <c r="B4110" s="77" t="s">
        <v>17160</v>
      </c>
    </row>
    <row r="4111" spans="1:2" ht="15" x14ac:dyDescent="0.2">
      <c r="A4111" s="25" t="s">
        <v>8429</v>
      </c>
      <c r="B4111" s="77" t="s">
        <v>17161</v>
      </c>
    </row>
    <row r="4112" spans="1:2" ht="15" x14ac:dyDescent="0.2">
      <c r="A4112" s="25" t="s">
        <v>8428</v>
      </c>
      <c r="B4112" s="77" t="s">
        <v>17162</v>
      </c>
    </row>
    <row r="4113" spans="1:2" ht="15" x14ac:dyDescent="0.2">
      <c r="A4113" s="25" t="s">
        <v>8427</v>
      </c>
      <c r="B4113" s="77" t="s">
        <v>17163</v>
      </c>
    </row>
    <row r="4114" spans="1:2" ht="15" x14ac:dyDescent="0.2">
      <c r="A4114" s="25" t="s">
        <v>8426</v>
      </c>
      <c r="B4114" s="77" t="s">
        <v>17164</v>
      </c>
    </row>
    <row r="4115" spans="1:2" ht="15" x14ac:dyDescent="0.2">
      <c r="A4115" s="25" t="s">
        <v>8425</v>
      </c>
      <c r="B4115" s="77" t="s">
        <v>17165</v>
      </c>
    </row>
    <row r="4116" spans="1:2" ht="15" x14ac:dyDescent="0.2">
      <c r="A4116" s="74" t="s">
        <v>12937</v>
      </c>
      <c r="B4116" s="78" t="s">
        <v>17166</v>
      </c>
    </row>
    <row r="4117" spans="1:2" ht="15" x14ac:dyDescent="0.2">
      <c r="A4117" s="74" t="s">
        <v>12938</v>
      </c>
      <c r="B4117" s="78" t="s">
        <v>17167</v>
      </c>
    </row>
    <row r="4118" spans="1:2" ht="15" x14ac:dyDescent="0.2">
      <c r="A4118" s="74" t="s">
        <v>12939</v>
      </c>
      <c r="B4118" s="78" t="s">
        <v>17168</v>
      </c>
    </row>
    <row r="4119" spans="1:2" ht="15" x14ac:dyDescent="0.2">
      <c r="A4119" s="74" t="s">
        <v>12940</v>
      </c>
      <c r="B4119" s="78" t="s">
        <v>17169</v>
      </c>
    </row>
    <row r="4120" spans="1:2" ht="15" x14ac:dyDescent="0.2">
      <c r="A4120" s="74" t="s">
        <v>12941</v>
      </c>
      <c r="B4120" s="78" t="s">
        <v>17170</v>
      </c>
    </row>
    <row r="4121" spans="1:2" ht="15" x14ac:dyDescent="0.2">
      <c r="A4121" s="74" t="s">
        <v>12942</v>
      </c>
      <c r="B4121" s="78" t="s">
        <v>17171</v>
      </c>
    </row>
    <row r="4122" spans="1:2" ht="15" x14ac:dyDescent="0.2">
      <c r="A4122" s="74" t="s">
        <v>12943</v>
      </c>
      <c r="B4122" s="60" t="s">
        <v>17172</v>
      </c>
    </row>
    <row r="4123" spans="1:2" ht="15" x14ac:dyDescent="0.2">
      <c r="A4123" s="74" t="s">
        <v>12944</v>
      </c>
      <c r="B4123" s="60" t="s">
        <v>17173</v>
      </c>
    </row>
    <row r="4124" spans="1:2" ht="15" x14ac:dyDescent="0.2">
      <c r="A4124" s="25" t="s">
        <v>8424</v>
      </c>
      <c r="B4124" s="77" t="s">
        <v>17174</v>
      </c>
    </row>
    <row r="4125" spans="1:2" ht="15" x14ac:dyDescent="0.2">
      <c r="A4125" s="25" t="s">
        <v>8423</v>
      </c>
      <c r="B4125" s="77" t="s">
        <v>17175</v>
      </c>
    </row>
    <row r="4126" spans="1:2" ht="15" x14ac:dyDescent="0.2">
      <c r="A4126" s="25" t="s">
        <v>8422</v>
      </c>
      <c r="B4126" s="77" t="s">
        <v>17176</v>
      </c>
    </row>
    <row r="4127" spans="1:2" ht="15" x14ac:dyDescent="0.2">
      <c r="A4127" s="25" t="s">
        <v>8421</v>
      </c>
      <c r="B4127" s="77" t="s">
        <v>17177</v>
      </c>
    </row>
    <row r="4128" spans="1:2" ht="15" x14ac:dyDescent="0.2">
      <c r="A4128" s="25" t="s">
        <v>8420</v>
      </c>
      <c r="B4128" s="77" t="s">
        <v>17178</v>
      </c>
    </row>
    <row r="4129" spans="1:2" ht="15" x14ac:dyDescent="0.2">
      <c r="A4129" s="25" t="s">
        <v>8419</v>
      </c>
      <c r="B4129" s="77" t="s">
        <v>17179</v>
      </c>
    </row>
    <row r="4130" spans="1:2" ht="15" x14ac:dyDescent="0.2">
      <c r="A4130" s="25" t="s">
        <v>8418</v>
      </c>
      <c r="B4130" s="77" t="s">
        <v>17180</v>
      </c>
    </row>
    <row r="4131" spans="1:2" ht="15" x14ac:dyDescent="0.2">
      <c r="A4131" s="25" t="s">
        <v>8417</v>
      </c>
      <c r="B4131" s="77" t="s">
        <v>17181</v>
      </c>
    </row>
    <row r="4132" spans="1:2" ht="15" x14ac:dyDescent="0.2">
      <c r="A4132" s="25" t="s">
        <v>8416</v>
      </c>
      <c r="B4132" s="77" t="s">
        <v>17182</v>
      </c>
    </row>
    <row r="4133" spans="1:2" ht="15" x14ac:dyDescent="0.2">
      <c r="A4133" s="25" t="s">
        <v>8415</v>
      </c>
      <c r="B4133" s="77" t="s">
        <v>17183</v>
      </c>
    </row>
    <row r="4134" spans="1:2" ht="15" x14ac:dyDescent="0.2">
      <c r="A4134" s="25" t="s">
        <v>8414</v>
      </c>
      <c r="B4134" s="77" t="s">
        <v>17184</v>
      </c>
    </row>
    <row r="4135" spans="1:2" ht="30" x14ac:dyDescent="0.2">
      <c r="A4135" s="25" t="s">
        <v>8413</v>
      </c>
      <c r="B4135" s="77" t="s">
        <v>17185</v>
      </c>
    </row>
    <row r="4136" spans="1:2" ht="15" x14ac:dyDescent="0.2">
      <c r="A4136" s="25" t="s">
        <v>8412</v>
      </c>
      <c r="B4136" s="77" t="s">
        <v>17186</v>
      </c>
    </row>
    <row r="4137" spans="1:2" ht="15" x14ac:dyDescent="0.2">
      <c r="A4137" s="25" t="s">
        <v>8411</v>
      </c>
      <c r="B4137" s="77" t="s">
        <v>17187</v>
      </c>
    </row>
    <row r="4138" spans="1:2" ht="15" x14ac:dyDescent="0.2">
      <c r="A4138" s="25" t="s">
        <v>8410</v>
      </c>
      <c r="B4138" s="77" t="s">
        <v>17188</v>
      </c>
    </row>
    <row r="4139" spans="1:2" ht="15" x14ac:dyDescent="0.2">
      <c r="A4139" s="25" t="s">
        <v>8409</v>
      </c>
      <c r="B4139" s="77" t="s">
        <v>17189</v>
      </c>
    </row>
    <row r="4140" spans="1:2" ht="15" x14ac:dyDescent="0.2">
      <c r="A4140" s="25" t="s">
        <v>8408</v>
      </c>
      <c r="B4140" s="77" t="s">
        <v>17190</v>
      </c>
    </row>
    <row r="4141" spans="1:2" ht="15" x14ac:dyDescent="0.2">
      <c r="A4141" s="25" t="s">
        <v>8407</v>
      </c>
      <c r="B4141" s="77" t="s">
        <v>17191</v>
      </c>
    </row>
    <row r="4142" spans="1:2" ht="15" x14ac:dyDescent="0.2">
      <c r="A4142" s="25" t="s">
        <v>8406</v>
      </c>
      <c r="B4142" s="77" t="s">
        <v>17192</v>
      </c>
    </row>
    <row r="4143" spans="1:2" ht="15" x14ac:dyDescent="0.2">
      <c r="A4143" s="25" t="s">
        <v>8405</v>
      </c>
      <c r="B4143" s="77" t="s">
        <v>17193</v>
      </c>
    </row>
    <row r="4144" spans="1:2" ht="15" x14ac:dyDescent="0.2">
      <c r="A4144" s="25" t="s">
        <v>8404</v>
      </c>
      <c r="B4144" s="77" t="s">
        <v>17194</v>
      </c>
    </row>
    <row r="4145" spans="1:2" ht="15" x14ac:dyDescent="0.2">
      <c r="A4145" s="25" t="s">
        <v>8403</v>
      </c>
      <c r="B4145" s="77" t="s">
        <v>17195</v>
      </c>
    </row>
    <row r="4146" spans="1:2" ht="15" x14ac:dyDescent="0.2">
      <c r="A4146" s="25" t="s">
        <v>8402</v>
      </c>
      <c r="B4146" s="77" t="s">
        <v>17196</v>
      </c>
    </row>
    <row r="4147" spans="1:2" ht="15" x14ac:dyDescent="0.2">
      <c r="A4147" s="25" t="s">
        <v>8401</v>
      </c>
      <c r="B4147" s="77" t="s">
        <v>17197</v>
      </c>
    </row>
    <row r="4148" spans="1:2" ht="15" x14ac:dyDescent="0.2">
      <c r="A4148" s="25" t="s">
        <v>8400</v>
      </c>
      <c r="B4148" s="77" t="s">
        <v>17198</v>
      </c>
    </row>
    <row r="4149" spans="1:2" ht="15" x14ac:dyDescent="0.2">
      <c r="A4149" s="25" t="s">
        <v>8399</v>
      </c>
      <c r="B4149" s="77" t="s">
        <v>17199</v>
      </c>
    </row>
    <row r="4150" spans="1:2" ht="15" x14ac:dyDescent="0.2">
      <c r="A4150" s="25" t="s">
        <v>8398</v>
      </c>
      <c r="B4150" s="77" t="s">
        <v>17200</v>
      </c>
    </row>
    <row r="4151" spans="1:2" ht="15" x14ac:dyDescent="0.2">
      <c r="A4151" s="25" t="s">
        <v>8397</v>
      </c>
      <c r="B4151" s="77" t="s">
        <v>17201</v>
      </c>
    </row>
    <row r="4152" spans="1:2" ht="15" x14ac:dyDescent="0.2">
      <c r="A4152" s="25" t="s">
        <v>8396</v>
      </c>
      <c r="B4152" s="77" t="s">
        <v>17202</v>
      </c>
    </row>
    <row r="4153" spans="1:2" ht="15" x14ac:dyDescent="0.2">
      <c r="A4153" s="25" t="s">
        <v>8395</v>
      </c>
      <c r="B4153" s="77" t="s">
        <v>17203</v>
      </c>
    </row>
    <row r="4154" spans="1:2" ht="15" x14ac:dyDescent="0.2">
      <c r="A4154" s="25" t="s">
        <v>8394</v>
      </c>
      <c r="B4154" s="77" t="s">
        <v>17204</v>
      </c>
    </row>
    <row r="4155" spans="1:2" ht="15" x14ac:dyDescent="0.2">
      <c r="A4155" s="25" t="s">
        <v>8393</v>
      </c>
      <c r="B4155" s="77" t="s">
        <v>17205</v>
      </c>
    </row>
    <row r="4156" spans="1:2" ht="15" x14ac:dyDescent="0.2">
      <c r="A4156" s="25" t="s">
        <v>8392</v>
      </c>
      <c r="B4156" s="77" t="s">
        <v>17206</v>
      </c>
    </row>
    <row r="4157" spans="1:2" ht="15" x14ac:dyDescent="0.2">
      <c r="A4157" s="25" t="s">
        <v>8391</v>
      </c>
      <c r="B4157" s="77" t="s">
        <v>17207</v>
      </c>
    </row>
    <row r="4158" spans="1:2" ht="15" x14ac:dyDescent="0.2">
      <c r="A4158" s="25" t="s">
        <v>8390</v>
      </c>
      <c r="B4158" s="77" t="s">
        <v>17208</v>
      </c>
    </row>
    <row r="4159" spans="1:2" ht="15" x14ac:dyDescent="0.2">
      <c r="A4159" s="25" t="s">
        <v>8389</v>
      </c>
      <c r="B4159" s="77" t="s">
        <v>17209</v>
      </c>
    </row>
    <row r="4160" spans="1:2" ht="15" x14ac:dyDescent="0.2">
      <c r="A4160" s="25" t="s">
        <v>8388</v>
      </c>
      <c r="B4160" s="77" t="s">
        <v>17210</v>
      </c>
    </row>
    <row r="4161" spans="1:2" ht="15" x14ac:dyDescent="0.2">
      <c r="A4161" s="25" t="s">
        <v>8387</v>
      </c>
      <c r="B4161" s="77" t="s">
        <v>17211</v>
      </c>
    </row>
    <row r="4162" spans="1:2" ht="15" x14ac:dyDescent="0.2">
      <c r="A4162" s="25" t="s">
        <v>8386</v>
      </c>
      <c r="B4162" s="77" t="s">
        <v>17212</v>
      </c>
    </row>
    <row r="4163" spans="1:2" ht="15" x14ac:dyDescent="0.2">
      <c r="A4163" s="25" t="s">
        <v>8385</v>
      </c>
      <c r="B4163" s="77" t="s">
        <v>17213</v>
      </c>
    </row>
    <row r="4164" spans="1:2" ht="15" x14ac:dyDescent="0.2">
      <c r="A4164" s="25" t="s">
        <v>8384</v>
      </c>
      <c r="B4164" s="77" t="s">
        <v>17214</v>
      </c>
    </row>
    <row r="4165" spans="1:2" ht="15" x14ac:dyDescent="0.2">
      <c r="A4165" s="25" t="s">
        <v>8383</v>
      </c>
      <c r="B4165" s="77" t="s">
        <v>17215</v>
      </c>
    </row>
    <row r="4166" spans="1:2" ht="15" x14ac:dyDescent="0.2">
      <c r="A4166" s="25" t="s">
        <v>8382</v>
      </c>
      <c r="B4166" s="77" t="s">
        <v>17216</v>
      </c>
    </row>
    <row r="4167" spans="1:2" ht="15" x14ac:dyDescent="0.2">
      <c r="A4167" s="25" t="s">
        <v>8381</v>
      </c>
      <c r="B4167" s="77" t="s">
        <v>17217</v>
      </c>
    </row>
    <row r="4168" spans="1:2" ht="15" x14ac:dyDescent="0.2">
      <c r="A4168" s="25" t="s">
        <v>8380</v>
      </c>
      <c r="B4168" s="77" t="s">
        <v>17218</v>
      </c>
    </row>
    <row r="4169" spans="1:2" ht="15" x14ac:dyDescent="0.2">
      <c r="A4169" s="25" t="s">
        <v>8379</v>
      </c>
      <c r="B4169" s="77" t="s">
        <v>17219</v>
      </c>
    </row>
    <row r="4170" spans="1:2" ht="15" x14ac:dyDescent="0.2">
      <c r="A4170" s="25" t="s">
        <v>8378</v>
      </c>
      <c r="B4170" s="77" t="s">
        <v>17220</v>
      </c>
    </row>
    <row r="4171" spans="1:2" ht="15" x14ac:dyDescent="0.2">
      <c r="A4171" s="25" t="s">
        <v>8377</v>
      </c>
      <c r="B4171" s="77" t="s">
        <v>17221</v>
      </c>
    </row>
    <row r="4172" spans="1:2" ht="15" x14ac:dyDescent="0.2">
      <c r="A4172" s="25" t="s">
        <v>8376</v>
      </c>
      <c r="B4172" s="77" t="s">
        <v>17222</v>
      </c>
    </row>
    <row r="4173" spans="1:2" ht="15" x14ac:dyDescent="0.2">
      <c r="A4173" s="25" t="s">
        <v>8375</v>
      </c>
      <c r="B4173" s="77" t="s">
        <v>17223</v>
      </c>
    </row>
    <row r="4174" spans="1:2" ht="15" x14ac:dyDescent="0.2">
      <c r="A4174" s="25" t="s">
        <v>8374</v>
      </c>
      <c r="B4174" s="77" t="s">
        <v>17224</v>
      </c>
    </row>
    <row r="4175" spans="1:2" ht="15" x14ac:dyDescent="0.2">
      <c r="A4175" s="25" t="s">
        <v>8373</v>
      </c>
      <c r="B4175" s="77" t="s">
        <v>17225</v>
      </c>
    </row>
    <row r="4176" spans="1:2" ht="15" x14ac:dyDescent="0.2">
      <c r="A4176" s="25" t="s">
        <v>8372</v>
      </c>
      <c r="B4176" s="77" t="s">
        <v>17226</v>
      </c>
    </row>
    <row r="4177" spans="1:2" ht="15" x14ac:dyDescent="0.2">
      <c r="A4177" s="25" t="s">
        <v>8371</v>
      </c>
      <c r="B4177" s="77" t="s">
        <v>17227</v>
      </c>
    </row>
    <row r="4178" spans="1:2" ht="15" x14ac:dyDescent="0.2">
      <c r="A4178" s="25" t="s">
        <v>8370</v>
      </c>
      <c r="B4178" s="77" t="s">
        <v>17228</v>
      </c>
    </row>
    <row r="4179" spans="1:2" ht="15" x14ac:dyDescent="0.2">
      <c r="A4179" s="25" t="s">
        <v>8369</v>
      </c>
      <c r="B4179" s="77" t="s">
        <v>17229</v>
      </c>
    </row>
    <row r="4180" spans="1:2" ht="15" x14ac:dyDescent="0.2">
      <c r="A4180" s="25" t="s">
        <v>8368</v>
      </c>
      <c r="B4180" s="77" t="s">
        <v>17230</v>
      </c>
    </row>
    <row r="4181" spans="1:2" ht="15" x14ac:dyDescent="0.2">
      <c r="A4181" s="25" t="s">
        <v>8367</v>
      </c>
      <c r="B4181" s="77" t="s">
        <v>17231</v>
      </c>
    </row>
    <row r="4182" spans="1:2" ht="15" x14ac:dyDescent="0.2">
      <c r="A4182" s="25" t="s">
        <v>8366</v>
      </c>
      <c r="B4182" s="77" t="s">
        <v>17232</v>
      </c>
    </row>
    <row r="4183" spans="1:2" ht="15" x14ac:dyDescent="0.2">
      <c r="A4183" s="25" t="s">
        <v>8365</v>
      </c>
      <c r="B4183" s="77" t="s">
        <v>17233</v>
      </c>
    </row>
    <row r="4184" spans="1:2" ht="30" x14ac:dyDescent="0.2">
      <c r="A4184" s="25" t="s">
        <v>8364</v>
      </c>
      <c r="B4184" s="77" t="s">
        <v>17234</v>
      </c>
    </row>
    <row r="4185" spans="1:2" ht="15" x14ac:dyDescent="0.2">
      <c r="A4185" s="25" t="s">
        <v>8363</v>
      </c>
      <c r="B4185" s="77" t="s">
        <v>17235</v>
      </c>
    </row>
    <row r="4186" spans="1:2" ht="15" x14ac:dyDescent="0.2">
      <c r="A4186" s="25" t="s">
        <v>8362</v>
      </c>
      <c r="B4186" s="77" t="s">
        <v>17236</v>
      </c>
    </row>
    <row r="4187" spans="1:2" ht="15" x14ac:dyDescent="0.2">
      <c r="A4187" s="25" t="s">
        <v>8361</v>
      </c>
      <c r="B4187" s="77" t="s">
        <v>17237</v>
      </c>
    </row>
    <row r="4188" spans="1:2" ht="15" x14ac:dyDescent="0.2">
      <c r="A4188" s="25" t="s">
        <v>8360</v>
      </c>
      <c r="B4188" s="77" t="s">
        <v>17238</v>
      </c>
    </row>
    <row r="4189" spans="1:2" ht="15" x14ac:dyDescent="0.2">
      <c r="A4189" s="25" t="s">
        <v>8359</v>
      </c>
      <c r="B4189" s="77" t="s">
        <v>17239</v>
      </c>
    </row>
    <row r="4190" spans="1:2" ht="15" x14ac:dyDescent="0.2">
      <c r="A4190" s="25" t="s">
        <v>8358</v>
      </c>
      <c r="B4190" s="77" t="s">
        <v>17240</v>
      </c>
    </row>
    <row r="4191" spans="1:2" ht="15" x14ac:dyDescent="0.2">
      <c r="A4191" s="25" t="s">
        <v>8357</v>
      </c>
      <c r="B4191" s="77" t="s">
        <v>17241</v>
      </c>
    </row>
    <row r="4192" spans="1:2" ht="15" x14ac:dyDescent="0.2">
      <c r="A4192" s="25" t="s">
        <v>8356</v>
      </c>
      <c r="B4192" s="77" t="s">
        <v>17242</v>
      </c>
    </row>
    <row r="4193" spans="1:2" ht="15" x14ac:dyDescent="0.2">
      <c r="A4193" s="25" t="s">
        <v>8355</v>
      </c>
      <c r="B4193" s="77" t="s">
        <v>17243</v>
      </c>
    </row>
    <row r="4194" spans="1:2" ht="15" x14ac:dyDescent="0.2">
      <c r="A4194" s="25" t="s">
        <v>8354</v>
      </c>
      <c r="B4194" s="77" t="s">
        <v>17244</v>
      </c>
    </row>
    <row r="4195" spans="1:2" ht="15" x14ac:dyDescent="0.2">
      <c r="A4195" s="25" t="s">
        <v>8353</v>
      </c>
      <c r="B4195" s="77" t="s">
        <v>17245</v>
      </c>
    </row>
    <row r="4196" spans="1:2" ht="15" x14ac:dyDescent="0.2">
      <c r="A4196" s="25" t="s">
        <v>8352</v>
      </c>
      <c r="B4196" s="77" t="s">
        <v>17246</v>
      </c>
    </row>
    <row r="4197" spans="1:2" ht="15" x14ac:dyDescent="0.2">
      <c r="A4197" s="25" t="s">
        <v>8351</v>
      </c>
      <c r="B4197" s="77" t="s">
        <v>17247</v>
      </c>
    </row>
    <row r="4198" spans="1:2" ht="15" x14ac:dyDescent="0.2">
      <c r="A4198" s="25" t="s">
        <v>8350</v>
      </c>
      <c r="B4198" s="77" t="s">
        <v>17248</v>
      </c>
    </row>
    <row r="4199" spans="1:2" ht="15" x14ac:dyDescent="0.2">
      <c r="A4199" s="25" t="s">
        <v>8349</v>
      </c>
      <c r="B4199" s="77" t="s">
        <v>17249</v>
      </c>
    </row>
    <row r="4200" spans="1:2" ht="15" x14ac:dyDescent="0.2">
      <c r="A4200" s="25" t="s">
        <v>8348</v>
      </c>
      <c r="B4200" s="77" t="s">
        <v>17250</v>
      </c>
    </row>
    <row r="4201" spans="1:2" ht="15" x14ac:dyDescent="0.2">
      <c r="A4201" s="25" t="s">
        <v>8347</v>
      </c>
      <c r="B4201" s="77" t="s">
        <v>17251</v>
      </c>
    </row>
    <row r="4202" spans="1:2" ht="15" x14ac:dyDescent="0.2">
      <c r="A4202" s="25" t="s">
        <v>8346</v>
      </c>
      <c r="B4202" s="77" t="s">
        <v>17252</v>
      </c>
    </row>
    <row r="4203" spans="1:2" ht="15" x14ac:dyDescent="0.2">
      <c r="A4203" s="25" t="s">
        <v>8345</v>
      </c>
      <c r="B4203" s="77" t="s">
        <v>17253</v>
      </c>
    </row>
    <row r="4204" spans="1:2" ht="15" x14ac:dyDescent="0.2">
      <c r="A4204" s="25" t="s">
        <v>8344</v>
      </c>
      <c r="B4204" s="77" t="s">
        <v>17254</v>
      </c>
    </row>
    <row r="4205" spans="1:2" ht="15" x14ac:dyDescent="0.2">
      <c r="A4205" s="25" t="s">
        <v>8343</v>
      </c>
      <c r="B4205" s="77" t="s">
        <v>17255</v>
      </c>
    </row>
    <row r="4206" spans="1:2" ht="15" x14ac:dyDescent="0.2">
      <c r="A4206" s="25" t="s">
        <v>8342</v>
      </c>
      <c r="B4206" s="77" t="s">
        <v>17256</v>
      </c>
    </row>
    <row r="4207" spans="1:2" ht="15" x14ac:dyDescent="0.2">
      <c r="A4207" s="25" t="s">
        <v>8341</v>
      </c>
      <c r="B4207" s="77" t="s">
        <v>17257</v>
      </c>
    </row>
    <row r="4208" spans="1:2" ht="15" x14ac:dyDescent="0.2">
      <c r="A4208" s="25" t="s">
        <v>8340</v>
      </c>
      <c r="B4208" s="77" t="s">
        <v>17258</v>
      </c>
    </row>
    <row r="4209" spans="1:2" ht="15" x14ac:dyDescent="0.2">
      <c r="A4209" s="25" t="s">
        <v>8339</v>
      </c>
      <c r="B4209" s="77" t="s">
        <v>17259</v>
      </c>
    </row>
    <row r="4210" spans="1:2" ht="15" x14ac:dyDescent="0.2">
      <c r="A4210" s="25" t="s">
        <v>8338</v>
      </c>
      <c r="B4210" s="77" t="s">
        <v>17260</v>
      </c>
    </row>
    <row r="4211" spans="1:2" ht="15" x14ac:dyDescent="0.2">
      <c r="A4211" s="25" t="s">
        <v>8337</v>
      </c>
      <c r="B4211" s="77" t="s">
        <v>17261</v>
      </c>
    </row>
    <row r="4212" spans="1:2" ht="15" x14ac:dyDescent="0.2">
      <c r="A4212" s="25" t="s">
        <v>12945</v>
      </c>
      <c r="B4212" s="77" t="s">
        <v>17262</v>
      </c>
    </row>
    <row r="4213" spans="1:2" ht="15" x14ac:dyDescent="0.2">
      <c r="A4213" s="25" t="s">
        <v>12946</v>
      </c>
      <c r="B4213" s="77" t="s">
        <v>17263</v>
      </c>
    </row>
    <row r="4214" spans="1:2" ht="15" x14ac:dyDescent="0.2">
      <c r="A4214" s="25" t="s">
        <v>12947</v>
      </c>
      <c r="B4214" s="77" t="s">
        <v>17264</v>
      </c>
    </row>
    <row r="4215" spans="1:2" ht="15" x14ac:dyDescent="0.2">
      <c r="A4215" s="25" t="s">
        <v>12948</v>
      </c>
      <c r="B4215" s="77" t="s">
        <v>17265</v>
      </c>
    </row>
    <row r="4216" spans="1:2" ht="15" x14ac:dyDescent="0.2">
      <c r="A4216" s="25" t="s">
        <v>12949</v>
      </c>
      <c r="B4216" s="77" t="s">
        <v>17266</v>
      </c>
    </row>
    <row r="4217" spans="1:2" ht="15" x14ac:dyDescent="0.2">
      <c r="A4217" s="25" t="s">
        <v>12950</v>
      </c>
      <c r="B4217" s="77" t="s">
        <v>17267</v>
      </c>
    </row>
    <row r="4218" spans="1:2" ht="15" x14ac:dyDescent="0.2">
      <c r="A4218" s="25" t="s">
        <v>8336</v>
      </c>
      <c r="B4218" s="77" t="s">
        <v>17268</v>
      </c>
    </row>
    <row r="4219" spans="1:2" ht="15" x14ac:dyDescent="0.2">
      <c r="A4219" s="25" t="s">
        <v>8335</v>
      </c>
      <c r="B4219" s="77" t="s">
        <v>17269</v>
      </c>
    </row>
    <row r="4220" spans="1:2" ht="15" x14ac:dyDescent="0.2">
      <c r="A4220" s="25" t="s">
        <v>8334</v>
      </c>
      <c r="B4220" s="77" t="s">
        <v>17270</v>
      </c>
    </row>
    <row r="4221" spans="1:2" ht="15" x14ac:dyDescent="0.2">
      <c r="A4221" s="25" t="s">
        <v>8333</v>
      </c>
      <c r="B4221" s="77" t="s">
        <v>17271</v>
      </c>
    </row>
    <row r="4222" spans="1:2" ht="15" x14ac:dyDescent="0.2">
      <c r="A4222" s="25" t="s">
        <v>8332</v>
      </c>
      <c r="B4222" s="77" t="s">
        <v>17272</v>
      </c>
    </row>
    <row r="4223" spans="1:2" ht="15" x14ac:dyDescent="0.2">
      <c r="A4223" s="25" t="s">
        <v>8331</v>
      </c>
      <c r="B4223" s="77" t="s">
        <v>17273</v>
      </c>
    </row>
    <row r="4224" spans="1:2" ht="30" x14ac:dyDescent="0.2">
      <c r="A4224" s="25" t="s">
        <v>8330</v>
      </c>
      <c r="B4224" s="77" t="s">
        <v>17274</v>
      </c>
    </row>
    <row r="4225" spans="1:2" ht="15" x14ac:dyDescent="0.2">
      <c r="A4225" s="25" t="s">
        <v>8329</v>
      </c>
      <c r="B4225" s="77" t="s">
        <v>17275</v>
      </c>
    </row>
    <row r="4226" spans="1:2" ht="15" x14ac:dyDescent="0.2">
      <c r="A4226" s="25" t="s">
        <v>8328</v>
      </c>
      <c r="B4226" s="77" t="s">
        <v>17276</v>
      </c>
    </row>
    <row r="4227" spans="1:2" ht="15" x14ac:dyDescent="0.2">
      <c r="A4227" s="25" t="s">
        <v>8327</v>
      </c>
      <c r="B4227" s="77" t="s">
        <v>17277</v>
      </c>
    </row>
    <row r="4228" spans="1:2" ht="15" x14ac:dyDescent="0.2">
      <c r="A4228" s="25" t="s">
        <v>8326</v>
      </c>
      <c r="B4228" s="77" t="s">
        <v>17278</v>
      </c>
    </row>
    <row r="4229" spans="1:2" ht="15" x14ac:dyDescent="0.2">
      <c r="A4229" s="25" t="s">
        <v>8325</v>
      </c>
      <c r="B4229" s="77" t="s">
        <v>17279</v>
      </c>
    </row>
    <row r="4230" spans="1:2" ht="15" x14ac:dyDescent="0.2">
      <c r="A4230" s="25" t="s">
        <v>8324</v>
      </c>
      <c r="B4230" s="77" t="s">
        <v>17280</v>
      </c>
    </row>
    <row r="4231" spans="1:2" ht="15" x14ac:dyDescent="0.2">
      <c r="A4231" s="25" t="s">
        <v>8323</v>
      </c>
      <c r="B4231" s="77" t="s">
        <v>17281</v>
      </c>
    </row>
    <row r="4232" spans="1:2" ht="15" x14ac:dyDescent="0.2">
      <c r="A4232" s="25" t="s">
        <v>8322</v>
      </c>
      <c r="B4232" s="77" t="s">
        <v>17282</v>
      </c>
    </row>
    <row r="4233" spans="1:2" ht="15" x14ac:dyDescent="0.2">
      <c r="A4233" s="25" t="s">
        <v>8321</v>
      </c>
      <c r="B4233" s="77" t="s">
        <v>17283</v>
      </c>
    </row>
    <row r="4234" spans="1:2" ht="15" x14ac:dyDescent="0.2">
      <c r="A4234" s="25" t="s">
        <v>8320</v>
      </c>
      <c r="B4234" s="77" t="s">
        <v>17284</v>
      </c>
    </row>
    <row r="4235" spans="1:2" ht="15" x14ac:dyDescent="0.2">
      <c r="A4235" s="25" t="s">
        <v>8319</v>
      </c>
      <c r="B4235" s="77" t="s">
        <v>17285</v>
      </c>
    </row>
    <row r="4236" spans="1:2" ht="15" x14ac:dyDescent="0.2">
      <c r="A4236" s="25" t="s">
        <v>8318</v>
      </c>
      <c r="B4236" s="77" t="s">
        <v>17286</v>
      </c>
    </row>
    <row r="4237" spans="1:2" ht="15" x14ac:dyDescent="0.2">
      <c r="A4237" s="25" t="s">
        <v>8317</v>
      </c>
      <c r="B4237" s="77" t="s">
        <v>17287</v>
      </c>
    </row>
    <row r="4238" spans="1:2" ht="15" x14ac:dyDescent="0.2">
      <c r="A4238" s="25" t="s">
        <v>8316</v>
      </c>
      <c r="B4238" s="77" t="s">
        <v>17288</v>
      </c>
    </row>
    <row r="4239" spans="1:2" ht="30" x14ac:dyDescent="0.2">
      <c r="A4239" s="25" t="s">
        <v>8315</v>
      </c>
      <c r="B4239" s="77" t="s">
        <v>17289</v>
      </c>
    </row>
    <row r="4240" spans="1:2" ht="30" x14ac:dyDescent="0.2">
      <c r="A4240" s="25" t="s">
        <v>8314</v>
      </c>
      <c r="B4240" s="77" t="s">
        <v>17290</v>
      </c>
    </row>
    <row r="4241" spans="1:2" ht="15" x14ac:dyDescent="0.2">
      <c r="A4241" s="25" t="s">
        <v>8313</v>
      </c>
      <c r="B4241" s="77" t="s">
        <v>17291</v>
      </c>
    </row>
    <row r="4242" spans="1:2" ht="15" x14ac:dyDescent="0.2">
      <c r="A4242" s="25" t="s">
        <v>8312</v>
      </c>
      <c r="B4242" s="77" t="s">
        <v>17292</v>
      </c>
    </row>
    <row r="4243" spans="1:2" ht="15" x14ac:dyDescent="0.2">
      <c r="A4243" s="25" t="s">
        <v>8311</v>
      </c>
      <c r="B4243" s="77" t="s">
        <v>17293</v>
      </c>
    </row>
    <row r="4244" spans="1:2" ht="15" x14ac:dyDescent="0.2">
      <c r="A4244" s="25" t="s">
        <v>8310</v>
      </c>
      <c r="B4244" s="77" t="s">
        <v>17294</v>
      </c>
    </row>
    <row r="4245" spans="1:2" ht="15" x14ac:dyDescent="0.2">
      <c r="A4245" s="25" t="s">
        <v>8309</v>
      </c>
      <c r="B4245" s="77" t="s">
        <v>17295</v>
      </c>
    </row>
    <row r="4246" spans="1:2" ht="15" x14ac:dyDescent="0.2">
      <c r="A4246" s="25" t="s">
        <v>8308</v>
      </c>
      <c r="B4246" s="77" t="s">
        <v>17296</v>
      </c>
    </row>
    <row r="4247" spans="1:2" ht="15" x14ac:dyDescent="0.2">
      <c r="A4247" s="25" t="s">
        <v>8307</v>
      </c>
      <c r="B4247" s="77" t="s">
        <v>17297</v>
      </c>
    </row>
    <row r="4248" spans="1:2" ht="30" x14ac:dyDescent="0.2">
      <c r="A4248" s="25" t="s">
        <v>8306</v>
      </c>
      <c r="B4248" s="77" t="s">
        <v>17298</v>
      </c>
    </row>
    <row r="4249" spans="1:2" ht="15" x14ac:dyDescent="0.2">
      <c r="A4249" s="25" t="s">
        <v>8305</v>
      </c>
      <c r="B4249" s="77" t="s">
        <v>17299</v>
      </c>
    </row>
    <row r="4250" spans="1:2" ht="15" x14ac:dyDescent="0.2">
      <c r="A4250" s="25" t="s">
        <v>8304</v>
      </c>
      <c r="B4250" s="77" t="s">
        <v>17300</v>
      </c>
    </row>
    <row r="4251" spans="1:2" ht="15" x14ac:dyDescent="0.2">
      <c r="A4251" s="25" t="s">
        <v>8303</v>
      </c>
      <c r="B4251" s="77" t="s">
        <v>17301</v>
      </c>
    </row>
    <row r="4252" spans="1:2" ht="15" x14ac:dyDescent="0.2">
      <c r="A4252" s="25" t="s">
        <v>58</v>
      </c>
      <c r="B4252" s="77" t="s">
        <v>17302</v>
      </c>
    </row>
    <row r="4253" spans="1:2" ht="15" x14ac:dyDescent="0.2">
      <c r="A4253" s="25" t="s">
        <v>8302</v>
      </c>
      <c r="B4253" s="77" t="s">
        <v>17303</v>
      </c>
    </row>
    <row r="4254" spans="1:2" ht="15" x14ac:dyDescent="0.2">
      <c r="A4254" s="25" t="s">
        <v>8301</v>
      </c>
      <c r="B4254" s="77" t="s">
        <v>17304</v>
      </c>
    </row>
    <row r="4255" spans="1:2" ht="15" x14ac:dyDescent="0.2">
      <c r="A4255" s="25" t="s">
        <v>32</v>
      </c>
      <c r="B4255" s="77" t="s">
        <v>17305</v>
      </c>
    </row>
    <row r="4256" spans="1:2" ht="15" x14ac:dyDescent="0.2">
      <c r="A4256" s="25" t="s">
        <v>49</v>
      </c>
      <c r="B4256" s="77" t="s">
        <v>17306</v>
      </c>
    </row>
    <row r="4257" spans="1:2" ht="15" x14ac:dyDescent="0.2">
      <c r="A4257" s="25" t="s">
        <v>8300</v>
      </c>
      <c r="B4257" s="77" t="s">
        <v>17307</v>
      </c>
    </row>
    <row r="4258" spans="1:2" ht="15" x14ac:dyDescent="0.2">
      <c r="A4258" s="25" t="s">
        <v>8299</v>
      </c>
      <c r="B4258" s="77" t="s">
        <v>17308</v>
      </c>
    </row>
    <row r="4259" spans="1:2" ht="15" x14ac:dyDescent="0.2">
      <c r="A4259" s="25" t="s">
        <v>8298</v>
      </c>
      <c r="B4259" s="77" t="s">
        <v>17309</v>
      </c>
    </row>
    <row r="4260" spans="1:2" ht="15" x14ac:dyDescent="0.2">
      <c r="A4260" s="25" t="s">
        <v>8297</v>
      </c>
      <c r="B4260" s="77" t="s">
        <v>17310</v>
      </c>
    </row>
    <row r="4261" spans="1:2" ht="15" x14ac:dyDescent="0.2">
      <c r="A4261" s="25" t="s">
        <v>8296</v>
      </c>
      <c r="B4261" s="77" t="s">
        <v>17311</v>
      </c>
    </row>
    <row r="4262" spans="1:2" ht="15" x14ac:dyDescent="0.2">
      <c r="A4262" s="25" t="s">
        <v>8295</v>
      </c>
      <c r="B4262" s="77" t="s">
        <v>17312</v>
      </c>
    </row>
    <row r="4263" spans="1:2" ht="15" x14ac:dyDescent="0.2">
      <c r="A4263" s="25" t="s">
        <v>8294</v>
      </c>
      <c r="B4263" s="77" t="s">
        <v>17313</v>
      </c>
    </row>
    <row r="4264" spans="1:2" ht="15" x14ac:dyDescent="0.2">
      <c r="A4264" s="25" t="s">
        <v>8293</v>
      </c>
      <c r="B4264" s="77" t="s">
        <v>17314</v>
      </c>
    </row>
    <row r="4265" spans="1:2" ht="15" x14ac:dyDescent="0.2">
      <c r="A4265" s="25" t="s">
        <v>8292</v>
      </c>
      <c r="B4265" s="77" t="s">
        <v>17315</v>
      </c>
    </row>
    <row r="4266" spans="1:2" ht="15" x14ac:dyDescent="0.2">
      <c r="A4266" s="25" t="s">
        <v>8291</v>
      </c>
      <c r="B4266" s="77" t="s">
        <v>17316</v>
      </c>
    </row>
    <row r="4267" spans="1:2" ht="15" x14ac:dyDescent="0.2">
      <c r="A4267" s="25" t="s">
        <v>8290</v>
      </c>
      <c r="B4267" s="77" t="s">
        <v>17317</v>
      </c>
    </row>
    <row r="4268" spans="1:2" ht="15" x14ac:dyDescent="0.2">
      <c r="A4268" s="25" t="s">
        <v>8289</v>
      </c>
      <c r="B4268" s="77" t="s">
        <v>17318</v>
      </c>
    </row>
    <row r="4269" spans="1:2" ht="15" x14ac:dyDescent="0.2">
      <c r="A4269" s="25" t="s">
        <v>8288</v>
      </c>
      <c r="B4269" s="77" t="s">
        <v>17319</v>
      </c>
    </row>
    <row r="4270" spans="1:2" ht="15" x14ac:dyDescent="0.2">
      <c r="A4270" s="25" t="s">
        <v>8287</v>
      </c>
      <c r="B4270" s="77" t="s">
        <v>17320</v>
      </c>
    </row>
    <row r="4271" spans="1:2" ht="15" x14ac:dyDescent="0.2">
      <c r="A4271" s="25" t="s">
        <v>8286</v>
      </c>
      <c r="B4271" s="77" t="s">
        <v>17321</v>
      </c>
    </row>
    <row r="4272" spans="1:2" ht="15" x14ac:dyDescent="0.2">
      <c r="A4272" s="25" t="s">
        <v>8285</v>
      </c>
      <c r="B4272" s="77" t="s">
        <v>17322</v>
      </c>
    </row>
    <row r="4273" spans="1:2" ht="15" x14ac:dyDescent="0.2">
      <c r="A4273" s="25" t="s">
        <v>8284</v>
      </c>
      <c r="B4273" s="77" t="s">
        <v>17323</v>
      </c>
    </row>
    <row r="4274" spans="1:2" ht="15" x14ac:dyDescent="0.2">
      <c r="A4274" s="25" t="s">
        <v>8283</v>
      </c>
      <c r="B4274" s="77" t="s">
        <v>17324</v>
      </c>
    </row>
    <row r="4275" spans="1:2" ht="15" x14ac:dyDescent="0.2">
      <c r="A4275" s="25" t="s">
        <v>8282</v>
      </c>
      <c r="B4275" s="77" t="s">
        <v>17325</v>
      </c>
    </row>
    <row r="4276" spans="1:2" ht="15" x14ac:dyDescent="0.2">
      <c r="A4276" s="25" t="s">
        <v>35</v>
      </c>
      <c r="B4276" s="77" t="s">
        <v>17326</v>
      </c>
    </row>
    <row r="4277" spans="1:2" ht="15" x14ac:dyDescent="0.2">
      <c r="A4277" s="25" t="s">
        <v>8281</v>
      </c>
      <c r="B4277" s="77" t="s">
        <v>17327</v>
      </c>
    </row>
    <row r="4278" spans="1:2" ht="15" x14ac:dyDescent="0.2">
      <c r="A4278" s="25" t="s">
        <v>8280</v>
      </c>
      <c r="B4278" s="77" t="s">
        <v>17328</v>
      </c>
    </row>
    <row r="4279" spans="1:2" ht="15" x14ac:dyDescent="0.2">
      <c r="A4279" s="25" t="s">
        <v>8279</v>
      </c>
      <c r="B4279" s="77" t="s">
        <v>17329</v>
      </c>
    </row>
    <row r="4280" spans="1:2" ht="15" x14ac:dyDescent="0.2">
      <c r="A4280" s="25" t="s">
        <v>8278</v>
      </c>
      <c r="B4280" s="77" t="s">
        <v>17330</v>
      </c>
    </row>
    <row r="4281" spans="1:2" ht="15" x14ac:dyDescent="0.2">
      <c r="A4281" s="25" t="s">
        <v>8277</v>
      </c>
      <c r="B4281" s="77" t="s">
        <v>17331</v>
      </c>
    </row>
    <row r="4282" spans="1:2" ht="15" x14ac:dyDescent="0.2">
      <c r="A4282" s="25" t="s">
        <v>8276</v>
      </c>
      <c r="B4282" s="77" t="s">
        <v>17332</v>
      </c>
    </row>
    <row r="4283" spans="1:2" ht="15" x14ac:dyDescent="0.2">
      <c r="A4283" s="25" t="s">
        <v>8275</v>
      </c>
      <c r="B4283" s="77" t="s">
        <v>17333</v>
      </c>
    </row>
    <row r="4284" spans="1:2" ht="15" x14ac:dyDescent="0.2">
      <c r="A4284" s="25" t="s">
        <v>8274</v>
      </c>
      <c r="B4284" s="77" t="s">
        <v>17334</v>
      </c>
    </row>
    <row r="4285" spans="1:2" ht="15" x14ac:dyDescent="0.2">
      <c r="A4285" s="25" t="s">
        <v>8273</v>
      </c>
      <c r="B4285" s="77" t="s">
        <v>17335</v>
      </c>
    </row>
    <row r="4286" spans="1:2" ht="15" x14ac:dyDescent="0.2">
      <c r="A4286" s="25" t="s">
        <v>8272</v>
      </c>
      <c r="B4286" s="77" t="s">
        <v>17336</v>
      </c>
    </row>
    <row r="4287" spans="1:2" ht="15" x14ac:dyDescent="0.2">
      <c r="A4287" s="25" t="s">
        <v>8271</v>
      </c>
      <c r="B4287" s="77" t="s">
        <v>17337</v>
      </c>
    </row>
    <row r="4288" spans="1:2" ht="15" x14ac:dyDescent="0.2">
      <c r="A4288" s="25" t="s">
        <v>8270</v>
      </c>
      <c r="B4288" s="77" t="s">
        <v>17338</v>
      </c>
    </row>
    <row r="4289" spans="1:2" ht="15" x14ac:dyDescent="0.2">
      <c r="A4289" s="25" t="s">
        <v>8269</v>
      </c>
      <c r="B4289" s="77" t="s">
        <v>17339</v>
      </c>
    </row>
    <row r="4290" spans="1:2" ht="15" x14ac:dyDescent="0.2">
      <c r="A4290" s="25" t="s">
        <v>8268</v>
      </c>
      <c r="B4290" s="77" t="s">
        <v>17340</v>
      </c>
    </row>
    <row r="4291" spans="1:2" ht="15" x14ac:dyDescent="0.2">
      <c r="A4291" s="25" t="s">
        <v>8267</v>
      </c>
      <c r="B4291" s="77" t="s">
        <v>17341</v>
      </c>
    </row>
    <row r="4292" spans="1:2" ht="15" x14ac:dyDescent="0.2">
      <c r="A4292" s="25" t="s">
        <v>8266</v>
      </c>
      <c r="B4292" s="77" t="s">
        <v>17342</v>
      </c>
    </row>
    <row r="4293" spans="1:2" ht="15" x14ac:dyDescent="0.2">
      <c r="A4293" s="25" t="s">
        <v>8265</v>
      </c>
      <c r="B4293" s="77" t="s">
        <v>17343</v>
      </c>
    </row>
    <row r="4294" spans="1:2" ht="15" x14ac:dyDescent="0.2">
      <c r="A4294" s="25" t="s">
        <v>8264</v>
      </c>
      <c r="B4294" s="77" t="s">
        <v>17344</v>
      </c>
    </row>
    <row r="4295" spans="1:2" ht="15" x14ac:dyDescent="0.2">
      <c r="A4295" s="25" t="s">
        <v>8263</v>
      </c>
      <c r="B4295" s="77" t="s">
        <v>17345</v>
      </c>
    </row>
    <row r="4296" spans="1:2" ht="15" x14ac:dyDescent="0.2">
      <c r="A4296" s="25" t="s">
        <v>8262</v>
      </c>
      <c r="B4296" s="77" t="s">
        <v>17346</v>
      </c>
    </row>
    <row r="4297" spans="1:2" ht="15" x14ac:dyDescent="0.2">
      <c r="A4297" s="25" t="s">
        <v>8261</v>
      </c>
      <c r="B4297" s="77" t="s">
        <v>17347</v>
      </c>
    </row>
    <row r="4298" spans="1:2" ht="15" x14ac:dyDescent="0.2">
      <c r="A4298" s="25" t="s">
        <v>8260</v>
      </c>
      <c r="B4298" s="77" t="s">
        <v>17348</v>
      </c>
    </row>
    <row r="4299" spans="1:2" ht="15" x14ac:dyDescent="0.2">
      <c r="A4299" s="25" t="s">
        <v>8259</v>
      </c>
      <c r="B4299" s="77" t="s">
        <v>17349</v>
      </c>
    </row>
    <row r="4300" spans="1:2" ht="15" x14ac:dyDescent="0.2">
      <c r="A4300" s="25" t="s">
        <v>8258</v>
      </c>
      <c r="B4300" s="77" t="s">
        <v>17350</v>
      </c>
    </row>
    <row r="4301" spans="1:2" ht="15" x14ac:dyDescent="0.2">
      <c r="A4301" s="25" t="s">
        <v>8257</v>
      </c>
      <c r="B4301" s="77" t="s">
        <v>17351</v>
      </c>
    </row>
    <row r="4302" spans="1:2" ht="15" x14ac:dyDescent="0.2">
      <c r="A4302" s="25" t="s">
        <v>8256</v>
      </c>
      <c r="B4302" s="77" t="s">
        <v>17352</v>
      </c>
    </row>
    <row r="4303" spans="1:2" ht="15" x14ac:dyDescent="0.2">
      <c r="A4303" s="25" t="s">
        <v>8255</v>
      </c>
      <c r="B4303" s="77" t="s">
        <v>17353</v>
      </c>
    </row>
    <row r="4304" spans="1:2" ht="15" x14ac:dyDescent="0.2">
      <c r="A4304" s="25" t="s">
        <v>8254</v>
      </c>
      <c r="B4304" s="77" t="s">
        <v>17354</v>
      </c>
    </row>
    <row r="4305" spans="1:2" ht="15" x14ac:dyDescent="0.2">
      <c r="A4305" s="25" t="s">
        <v>8253</v>
      </c>
      <c r="B4305" s="77" t="s">
        <v>17355</v>
      </c>
    </row>
    <row r="4306" spans="1:2" ht="15" x14ac:dyDescent="0.2">
      <c r="A4306" s="25" t="s">
        <v>8252</v>
      </c>
      <c r="B4306" s="77" t="s">
        <v>17356</v>
      </c>
    </row>
    <row r="4307" spans="1:2" ht="15" x14ac:dyDescent="0.2">
      <c r="A4307" s="25" t="s">
        <v>8251</v>
      </c>
      <c r="B4307" s="77" t="s">
        <v>17357</v>
      </c>
    </row>
    <row r="4308" spans="1:2" ht="15" x14ac:dyDescent="0.2">
      <c r="A4308" s="25" t="s">
        <v>8250</v>
      </c>
      <c r="B4308" s="77" t="s">
        <v>17358</v>
      </c>
    </row>
    <row r="4309" spans="1:2" ht="15" x14ac:dyDescent="0.2">
      <c r="A4309" s="25" t="s">
        <v>8249</v>
      </c>
      <c r="B4309" s="77" t="s">
        <v>17359</v>
      </c>
    </row>
    <row r="4310" spans="1:2" ht="15" x14ac:dyDescent="0.2">
      <c r="A4310" s="25" t="s">
        <v>8248</v>
      </c>
      <c r="B4310" s="77" t="s">
        <v>17360</v>
      </c>
    </row>
    <row r="4311" spans="1:2" ht="15" x14ac:dyDescent="0.2">
      <c r="A4311" s="25" t="s">
        <v>8247</v>
      </c>
      <c r="B4311" s="77" t="s">
        <v>17361</v>
      </c>
    </row>
    <row r="4312" spans="1:2" ht="15" x14ac:dyDescent="0.2">
      <c r="A4312" s="25" t="s">
        <v>8246</v>
      </c>
      <c r="B4312" s="77" t="s">
        <v>17362</v>
      </c>
    </row>
    <row r="4313" spans="1:2" ht="15" x14ac:dyDescent="0.2">
      <c r="A4313" s="25" t="s">
        <v>8245</v>
      </c>
      <c r="B4313" s="77" t="s">
        <v>17363</v>
      </c>
    </row>
    <row r="4314" spans="1:2" ht="15" x14ac:dyDescent="0.2">
      <c r="A4314" s="25" t="s">
        <v>8244</v>
      </c>
      <c r="B4314" s="77" t="s">
        <v>17364</v>
      </c>
    </row>
    <row r="4315" spans="1:2" ht="15" x14ac:dyDescent="0.2">
      <c r="A4315" s="25" t="s">
        <v>8243</v>
      </c>
      <c r="B4315" s="77" t="s">
        <v>17365</v>
      </c>
    </row>
    <row r="4316" spans="1:2" ht="15" x14ac:dyDescent="0.2">
      <c r="A4316" s="25" t="s">
        <v>8242</v>
      </c>
      <c r="B4316" s="77" t="s">
        <v>17366</v>
      </c>
    </row>
    <row r="4317" spans="1:2" ht="15" x14ac:dyDescent="0.2">
      <c r="A4317" s="25" t="s">
        <v>8241</v>
      </c>
      <c r="B4317" s="77" t="s">
        <v>17367</v>
      </c>
    </row>
    <row r="4318" spans="1:2" ht="15" x14ac:dyDescent="0.2">
      <c r="A4318" s="25" t="s">
        <v>8240</v>
      </c>
      <c r="B4318" s="77" t="s">
        <v>17368</v>
      </c>
    </row>
    <row r="4319" spans="1:2" ht="15" x14ac:dyDescent="0.2">
      <c r="A4319" s="25" t="s">
        <v>8239</v>
      </c>
      <c r="B4319" s="77" t="s">
        <v>17369</v>
      </c>
    </row>
    <row r="4320" spans="1:2" ht="15" x14ac:dyDescent="0.2">
      <c r="A4320" s="25" t="s">
        <v>8238</v>
      </c>
      <c r="B4320" s="77" t="s">
        <v>17370</v>
      </c>
    </row>
    <row r="4321" spans="1:2" ht="15" x14ac:dyDescent="0.2">
      <c r="A4321" s="25" t="s">
        <v>8237</v>
      </c>
      <c r="B4321" s="77" t="s">
        <v>17371</v>
      </c>
    </row>
    <row r="4322" spans="1:2" ht="15" x14ac:dyDescent="0.2">
      <c r="A4322" s="25" t="s">
        <v>8236</v>
      </c>
      <c r="B4322" s="77" t="s">
        <v>17372</v>
      </c>
    </row>
    <row r="4323" spans="1:2" ht="15" x14ac:dyDescent="0.2">
      <c r="A4323" s="25" t="s">
        <v>8235</v>
      </c>
      <c r="B4323" s="77" t="s">
        <v>17373</v>
      </c>
    </row>
    <row r="4324" spans="1:2" ht="30" x14ac:dyDescent="0.2">
      <c r="A4324" s="25" t="s">
        <v>8234</v>
      </c>
      <c r="B4324" s="77" t="s">
        <v>17374</v>
      </c>
    </row>
    <row r="4325" spans="1:2" ht="30" x14ac:dyDescent="0.2">
      <c r="A4325" s="25" t="s">
        <v>8233</v>
      </c>
      <c r="B4325" s="77" t="s">
        <v>17375</v>
      </c>
    </row>
    <row r="4326" spans="1:2" ht="15" x14ac:dyDescent="0.2">
      <c r="A4326" s="25" t="s">
        <v>8232</v>
      </c>
      <c r="B4326" s="77" t="s">
        <v>17376</v>
      </c>
    </row>
    <row r="4327" spans="1:2" ht="15" x14ac:dyDescent="0.2">
      <c r="A4327" s="25" t="s">
        <v>8231</v>
      </c>
      <c r="B4327" s="77" t="s">
        <v>17377</v>
      </c>
    </row>
    <row r="4328" spans="1:2" ht="15" x14ac:dyDescent="0.2">
      <c r="A4328" s="25" t="s">
        <v>8230</v>
      </c>
      <c r="B4328" s="77" t="s">
        <v>17378</v>
      </c>
    </row>
    <row r="4329" spans="1:2" ht="30" x14ac:dyDescent="0.2">
      <c r="A4329" s="25" t="s">
        <v>8229</v>
      </c>
      <c r="B4329" s="77" t="s">
        <v>17379</v>
      </c>
    </row>
    <row r="4330" spans="1:2" ht="15" x14ac:dyDescent="0.2">
      <c r="A4330" s="25" t="s">
        <v>8228</v>
      </c>
      <c r="B4330" s="77" t="s">
        <v>17380</v>
      </c>
    </row>
    <row r="4331" spans="1:2" ht="30" x14ac:dyDescent="0.2">
      <c r="A4331" s="25" t="s">
        <v>8227</v>
      </c>
      <c r="B4331" s="77" t="s">
        <v>17381</v>
      </c>
    </row>
    <row r="4332" spans="1:2" ht="30" x14ac:dyDescent="0.2">
      <c r="A4332" s="25" t="s">
        <v>8226</v>
      </c>
      <c r="B4332" s="77" t="s">
        <v>17382</v>
      </c>
    </row>
    <row r="4333" spans="1:2" ht="30" x14ac:dyDescent="0.2">
      <c r="A4333" s="25" t="s">
        <v>8225</v>
      </c>
      <c r="B4333" s="77" t="s">
        <v>17383</v>
      </c>
    </row>
    <row r="4334" spans="1:2" ht="15" x14ac:dyDescent="0.2">
      <c r="A4334" s="25" t="s">
        <v>8224</v>
      </c>
      <c r="B4334" s="77" t="s">
        <v>17384</v>
      </c>
    </row>
    <row r="4335" spans="1:2" ht="15" x14ac:dyDescent="0.2">
      <c r="A4335" s="25" t="s">
        <v>8223</v>
      </c>
      <c r="B4335" s="77" t="s">
        <v>17385</v>
      </c>
    </row>
    <row r="4336" spans="1:2" ht="15" x14ac:dyDescent="0.2">
      <c r="A4336" s="25" t="s">
        <v>8222</v>
      </c>
      <c r="B4336" s="77" t="s">
        <v>17386</v>
      </c>
    </row>
    <row r="4337" spans="1:2" ht="15" x14ac:dyDescent="0.2">
      <c r="A4337" s="25" t="s">
        <v>8221</v>
      </c>
      <c r="B4337" s="77" t="s">
        <v>17387</v>
      </c>
    </row>
    <row r="4338" spans="1:2" ht="15" x14ac:dyDescent="0.2">
      <c r="A4338" s="25" t="s">
        <v>8220</v>
      </c>
      <c r="B4338" s="77" t="s">
        <v>17388</v>
      </c>
    </row>
    <row r="4339" spans="1:2" ht="15" x14ac:dyDescent="0.2">
      <c r="A4339" s="25" t="s">
        <v>8219</v>
      </c>
      <c r="B4339" s="77" t="s">
        <v>17389</v>
      </c>
    </row>
    <row r="4340" spans="1:2" ht="15" x14ac:dyDescent="0.2">
      <c r="A4340" s="25" t="s">
        <v>8218</v>
      </c>
      <c r="B4340" s="77" t="s">
        <v>17390</v>
      </c>
    </row>
    <row r="4341" spans="1:2" ht="15" x14ac:dyDescent="0.2">
      <c r="A4341" s="25" t="s">
        <v>8217</v>
      </c>
      <c r="B4341" s="77" t="s">
        <v>17391</v>
      </c>
    </row>
    <row r="4342" spans="1:2" ht="15" x14ac:dyDescent="0.2">
      <c r="A4342" s="25" t="s">
        <v>8216</v>
      </c>
      <c r="B4342" s="77" t="s">
        <v>17392</v>
      </c>
    </row>
    <row r="4343" spans="1:2" ht="15" x14ac:dyDescent="0.2">
      <c r="A4343" s="25" t="s">
        <v>8215</v>
      </c>
      <c r="B4343" s="77" t="s">
        <v>17393</v>
      </c>
    </row>
    <row r="4344" spans="1:2" ht="15" x14ac:dyDescent="0.2">
      <c r="A4344" s="25" t="s">
        <v>8214</v>
      </c>
      <c r="B4344" s="77" t="s">
        <v>17394</v>
      </c>
    </row>
    <row r="4345" spans="1:2" ht="15" x14ac:dyDescent="0.2">
      <c r="A4345" s="25" t="s">
        <v>8213</v>
      </c>
      <c r="B4345" s="77" t="s">
        <v>17395</v>
      </c>
    </row>
    <row r="4346" spans="1:2" ht="15" x14ac:dyDescent="0.2">
      <c r="A4346" s="25" t="s">
        <v>8212</v>
      </c>
      <c r="B4346" s="77" t="s">
        <v>17396</v>
      </c>
    </row>
    <row r="4347" spans="1:2" ht="15" x14ac:dyDescent="0.2">
      <c r="A4347" s="25" t="s">
        <v>8211</v>
      </c>
      <c r="B4347" s="77" t="s">
        <v>17397</v>
      </c>
    </row>
    <row r="4348" spans="1:2" ht="15" x14ac:dyDescent="0.2">
      <c r="A4348" s="25" t="s">
        <v>8210</v>
      </c>
      <c r="B4348" s="77" t="s">
        <v>17398</v>
      </c>
    </row>
    <row r="4349" spans="1:2" ht="15" x14ac:dyDescent="0.2">
      <c r="A4349" s="25" t="s">
        <v>8209</v>
      </c>
      <c r="B4349" s="77" t="s">
        <v>17399</v>
      </c>
    </row>
    <row r="4350" spans="1:2" ht="15" x14ac:dyDescent="0.2">
      <c r="A4350" s="25" t="s">
        <v>8208</v>
      </c>
      <c r="B4350" s="77" t="s">
        <v>17400</v>
      </c>
    </row>
    <row r="4351" spans="1:2" ht="15" x14ac:dyDescent="0.2">
      <c r="A4351" s="25" t="s">
        <v>8207</v>
      </c>
      <c r="B4351" s="77" t="s">
        <v>17401</v>
      </c>
    </row>
    <row r="4352" spans="1:2" ht="15" x14ac:dyDescent="0.2">
      <c r="A4352" s="25" t="s">
        <v>8206</v>
      </c>
      <c r="B4352" s="77" t="s">
        <v>17402</v>
      </c>
    </row>
    <row r="4353" spans="1:2" ht="15" x14ac:dyDescent="0.2">
      <c r="A4353" s="25" t="s">
        <v>8205</v>
      </c>
      <c r="B4353" s="77" t="s">
        <v>17403</v>
      </c>
    </row>
    <row r="4354" spans="1:2" ht="15" x14ac:dyDescent="0.2">
      <c r="A4354" s="25" t="s">
        <v>8204</v>
      </c>
      <c r="B4354" s="77" t="s">
        <v>17404</v>
      </c>
    </row>
    <row r="4355" spans="1:2" ht="15" x14ac:dyDescent="0.2">
      <c r="A4355" s="25" t="s">
        <v>8203</v>
      </c>
      <c r="B4355" s="77" t="s">
        <v>17405</v>
      </c>
    </row>
    <row r="4356" spans="1:2" ht="15" x14ac:dyDescent="0.2">
      <c r="A4356" s="25" t="s">
        <v>8202</v>
      </c>
      <c r="B4356" s="77" t="s">
        <v>17406</v>
      </c>
    </row>
    <row r="4357" spans="1:2" ht="15" x14ac:dyDescent="0.2">
      <c r="A4357" s="25" t="s">
        <v>8201</v>
      </c>
      <c r="B4357" s="77" t="s">
        <v>17407</v>
      </c>
    </row>
    <row r="4358" spans="1:2" ht="15" x14ac:dyDescent="0.2">
      <c r="A4358" s="25" t="s">
        <v>8200</v>
      </c>
      <c r="B4358" s="77" t="s">
        <v>17408</v>
      </c>
    </row>
    <row r="4359" spans="1:2" ht="15" x14ac:dyDescent="0.2">
      <c r="A4359" s="25" t="s">
        <v>8199</v>
      </c>
      <c r="B4359" s="77" t="s">
        <v>17409</v>
      </c>
    </row>
    <row r="4360" spans="1:2" ht="15" x14ac:dyDescent="0.2">
      <c r="A4360" s="25" t="s">
        <v>8198</v>
      </c>
      <c r="B4360" s="77" t="s">
        <v>17410</v>
      </c>
    </row>
    <row r="4361" spans="1:2" ht="15" x14ac:dyDescent="0.2">
      <c r="A4361" s="25" t="s">
        <v>8197</v>
      </c>
      <c r="B4361" s="77" t="s">
        <v>17411</v>
      </c>
    </row>
    <row r="4362" spans="1:2" ht="15" x14ac:dyDescent="0.2">
      <c r="A4362" s="25" t="s">
        <v>8196</v>
      </c>
      <c r="B4362" s="77" t="s">
        <v>17412</v>
      </c>
    </row>
    <row r="4363" spans="1:2" ht="15" x14ac:dyDescent="0.2">
      <c r="A4363" s="25" t="s">
        <v>8195</v>
      </c>
      <c r="B4363" s="77" t="s">
        <v>17413</v>
      </c>
    </row>
    <row r="4364" spans="1:2" ht="15" x14ac:dyDescent="0.2">
      <c r="A4364" s="25" t="s">
        <v>8194</v>
      </c>
      <c r="B4364" s="77" t="s">
        <v>17414</v>
      </c>
    </row>
    <row r="4365" spans="1:2" ht="15" x14ac:dyDescent="0.2">
      <c r="A4365" s="25" t="s">
        <v>8193</v>
      </c>
      <c r="B4365" s="77" t="s">
        <v>17415</v>
      </c>
    </row>
    <row r="4366" spans="1:2" ht="15" x14ac:dyDescent="0.2">
      <c r="A4366" s="25" t="s">
        <v>8192</v>
      </c>
      <c r="B4366" s="77" t="s">
        <v>17416</v>
      </c>
    </row>
    <row r="4367" spans="1:2" ht="15" x14ac:dyDescent="0.2">
      <c r="A4367" s="25" t="s">
        <v>8191</v>
      </c>
      <c r="B4367" s="77" t="s">
        <v>17417</v>
      </c>
    </row>
    <row r="4368" spans="1:2" ht="15" x14ac:dyDescent="0.2">
      <c r="A4368" s="25" t="s">
        <v>8190</v>
      </c>
      <c r="B4368" s="77" t="s">
        <v>17418</v>
      </c>
    </row>
    <row r="4369" spans="1:2" ht="15" x14ac:dyDescent="0.2">
      <c r="A4369" s="25" t="s">
        <v>8189</v>
      </c>
      <c r="B4369" s="77" t="s">
        <v>17419</v>
      </c>
    </row>
    <row r="4370" spans="1:2" ht="15" x14ac:dyDescent="0.2">
      <c r="A4370" s="25" t="s">
        <v>8188</v>
      </c>
      <c r="B4370" s="77" t="s">
        <v>17420</v>
      </c>
    </row>
    <row r="4371" spans="1:2" ht="15" x14ac:dyDescent="0.2">
      <c r="A4371" s="25" t="s">
        <v>8187</v>
      </c>
      <c r="B4371" s="77" t="s">
        <v>17421</v>
      </c>
    </row>
    <row r="4372" spans="1:2" ht="15" x14ac:dyDescent="0.2">
      <c r="A4372" s="25" t="s">
        <v>8186</v>
      </c>
      <c r="B4372" s="77" t="s">
        <v>17422</v>
      </c>
    </row>
    <row r="4373" spans="1:2" ht="15" x14ac:dyDescent="0.2">
      <c r="A4373" s="25" t="s">
        <v>8185</v>
      </c>
      <c r="B4373" s="77" t="s">
        <v>17423</v>
      </c>
    </row>
    <row r="4374" spans="1:2" ht="15" x14ac:dyDescent="0.2">
      <c r="A4374" s="25" t="s">
        <v>8184</v>
      </c>
      <c r="B4374" s="77" t="s">
        <v>17424</v>
      </c>
    </row>
    <row r="4375" spans="1:2" ht="15" x14ac:dyDescent="0.2">
      <c r="A4375" s="25" t="s">
        <v>8183</v>
      </c>
      <c r="B4375" s="77" t="s">
        <v>17425</v>
      </c>
    </row>
    <row r="4376" spans="1:2" ht="15" x14ac:dyDescent="0.2">
      <c r="A4376" s="25" t="s">
        <v>8182</v>
      </c>
      <c r="B4376" s="77" t="s">
        <v>17426</v>
      </c>
    </row>
    <row r="4377" spans="1:2" ht="15" x14ac:dyDescent="0.2">
      <c r="A4377" s="25" t="s">
        <v>8181</v>
      </c>
      <c r="B4377" s="77" t="s">
        <v>17427</v>
      </c>
    </row>
    <row r="4378" spans="1:2" ht="15" x14ac:dyDescent="0.2">
      <c r="A4378" s="25" t="s">
        <v>8180</v>
      </c>
      <c r="B4378" s="77" t="s">
        <v>17428</v>
      </c>
    </row>
    <row r="4379" spans="1:2" ht="15" x14ac:dyDescent="0.2">
      <c r="A4379" s="25" t="s">
        <v>8179</v>
      </c>
      <c r="B4379" s="77" t="s">
        <v>17429</v>
      </c>
    </row>
    <row r="4380" spans="1:2" ht="15" x14ac:dyDescent="0.2">
      <c r="A4380" s="25" t="s">
        <v>8178</v>
      </c>
      <c r="B4380" s="77" t="s">
        <v>17430</v>
      </c>
    </row>
    <row r="4381" spans="1:2" ht="15" x14ac:dyDescent="0.2">
      <c r="A4381" s="25" t="s">
        <v>8177</v>
      </c>
      <c r="B4381" s="77" t="s">
        <v>17431</v>
      </c>
    </row>
    <row r="4382" spans="1:2" ht="15" x14ac:dyDescent="0.2">
      <c r="A4382" s="25" t="s">
        <v>8176</v>
      </c>
      <c r="B4382" s="77" t="s">
        <v>17432</v>
      </c>
    </row>
    <row r="4383" spans="1:2" ht="15" x14ac:dyDescent="0.2">
      <c r="A4383" s="25" t="s">
        <v>8175</v>
      </c>
      <c r="B4383" s="77" t="s">
        <v>17433</v>
      </c>
    </row>
    <row r="4384" spans="1:2" ht="15" x14ac:dyDescent="0.2">
      <c r="A4384" s="25" t="s">
        <v>8174</v>
      </c>
      <c r="B4384" s="77" t="s">
        <v>17434</v>
      </c>
    </row>
    <row r="4385" spans="1:2" ht="15" x14ac:dyDescent="0.2">
      <c r="A4385" s="25" t="s">
        <v>8173</v>
      </c>
      <c r="B4385" s="77" t="s">
        <v>17435</v>
      </c>
    </row>
    <row r="4386" spans="1:2" ht="15" x14ac:dyDescent="0.2">
      <c r="A4386" s="25" t="s">
        <v>8172</v>
      </c>
      <c r="B4386" s="77" t="s">
        <v>17436</v>
      </c>
    </row>
    <row r="4387" spans="1:2" ht="15" x14ac:dyDescent="0.2">
      <c r="A4387" s="25" t="s">
        <v>8171</v>
      </c>
      <c r="B4387" s="77" t="s">
        <v>17437</v>
      </c>
    </row>
    <row r="4388" spans="1:2" ht="15" x14ac:dyDescent="0.2">
      <c r="A4388" s="25" t="s">
        <v>8170</v>
      </c>
      <c r="B4388" s="77" t="s">
        <v>17438</v>
      </c>
    </row>
    <row r="4389" spans="1:2" ht="15" x14ac:dyDescent="0.2">
      <c r="A4389" s="25" t="s">
        <v>8169</v>
      </c>
      <c r="B4389" s="77" t="s">
        <v>17439</v>
      </c>
    </row>
    <row r="4390" spans="1:2" ht="15" x14ac:dyDescent="0.2">
      <c r="A4390" s="25" t="s">
        <v>8168</v>
      </c>
      <c r="B4390" s="77" t="s">
        <v>17440</v>
      </c>
    </row>
    <row r="4391" spans="1:2" ht="15" x14ac:dyDescent="0.2">
      <c r="A4391" s="25" t="s">
        <v>8167</v>
      </c>
      <c r="B4391" s="77" t="s">
        <v>17441</v>
      </c>
    </row>
    <row r="4392" spans="1:2" ht="15" x14ac:dyDescent="0.2">
      <c r="A4392" s="25" t="s">
        <v>8166</v>
      </c>
      <c r="B4392" s="77" t="s">
        <v>17442</v>
      </c>
    </row>
    <row r="4393" spans="1:2" ht="15" x14ac:dyDescent="0.2">
      <c r="A4393" s="25" t="s">
        <v>8165</v>
      </c>
      <c r="B4393" s="77" t="s">
        <v>17443</v>
      </c>
    </row>
    <row r="4394" spans="1:2" ht="15" x14ac:dyDescent="0.2">
      <c r="A4394" s="25" t="s">
        <v>8164</v>
      </c>
      <c r="B4394" s="77" t="s">
        <v>17444</v>
      </c>
    </row>
    <row r="4395" spans="1:2" ht="15" x14ac:dyDescent="0.2">
      <c r="A4395" s="25" t="s">
        <v>8163</v>
      </c>
      <c r="B4395" s="77" t="s">
        <v>17445</v>
      </c>
    </row>
    <row r="4396" spans="1:2" ht="15" x14ac:dyDescent="0.2">
      <c r="A4396" s="25" t="s">
        <v>8162</v>
      </c>
      <c r="B4396" s="77" t="s">
        <v>17446</v>
      </c>
    </row>
    <row r="4397" spans="1:2" ht="15" x14ac:dyDescent="0.2">
      <c r="A4397" s="25" t="s">
        <v>8161</v>
      </c>
      <c r="B4397" s="77" t="s">
        <v>17447</v>
      </c>
    </row>
    <row r="4398" spans="1:2" ht="15" x14ac:dyDescent="0.2">
      <c r="A4398" s="25" t="s">
        <v>8160</v>
      </c>
      <c r="B4398" s="77" t="s">
        <v>17448</v>
      </c>
    </row>
    <row r="4399" spans="1:2" ht="15" x14ac:dyDescent="0.2">
      <c r="A4399" s="25" t="s">
        <v>8159</v>
      </c>
      <c r="B4399" s="77" t="s">
        <v>17449</v>
      </c>
    </row>
    <row r="4400" spans="1:2" ht="15" x14ac:dyDescent="0.2">
      <c r="A4400" s="25" t="s">
        <v>8158</v>
      </c>
      <c r="B4400" s="77" t="s">
        <v>17450</v>
      </c>
    </row>
    <row r="4401" spans="1:2" ht="15" x14ac:dyDescent="0.2">
      <c r="A4401" s="25" t="s">
        <v>8157</v>
      </c>
      <c r="B4401" s="77" t="s">
        <v>17451</v>
      </c>
    </row>
    <row r="4402" spans="1:2" ht="15" x14ac:dyDescent="0.2">
      <c r="A4402" s="25" t="s">
        <v>8156</v>
      </c>
      <c r="B4402" s="77" t="s">
        <v>17452</v>
      </c>
    </row>
    <row r="4403" spans="1:2" ht="15" x14ac:dyDescent="0.2">
      <c r="A4403" s="25" t="s">
        <v>8155</v>
      </c>
      <c r="B4403" s="77" t="s">
        <v>17453</v>
      </c>
    </row>
    <row r="4404" spans="1:2" ht="15" x14ac:dyDescent="0.2">
      <c r="A4404" s="25" t="s">
        <v>8154</v>
      </c>
      <c r="B4404" s="77" t="s">
        <v>17454</v>
      </c>
    </row>
    <row r="4405" spans="1:2" ht="15" x14ac:dyDescent="0.2">
      <c r="A4405" s="25" t="s">
        <v>8153</v>
      </c>
      <c r="B4405" s="77" t="s">
        <v>17455</v>
      </c>
    </row>
    <row r="4406" spans="1:2" ht="15" x14ac:dyDescent="0.2">
      <c r="A4406" s="25" t="s">
        <v>8152</v>
      </c>
      <c r="B4406" s="77" t="s">
        <v>17456</v>
      </c>
    </row>
    <row r="4407" spans="1:2" ht="15" x14ac:dyDescent="0.2">
      <c r="A4407" s="25" t="s">
        <v>8151</v>
      </c>
      <c r="B4407" s="77" t="s">
        <v>17457</v>
      </c>
    </row>
    <row r="4408" spans="1:2" ht="15" x14ac:dyDescent="0.2">
      <c r="A4408" s="25" t="s">
        <v>8150</v>
      </c>
      <c r="B4408" s="77" t="s">
        <v>17458</v>
      </c>
    </row>
    <row r="4409" spans="1:2" ht="15" x14ac:dyDescent="0.2">
      <c r="A4409" s="25" t="s">
        <v>8149</v>
      </c>
      <c r="B4409" s="77" t="s">
        <v>17459</v>
      </c>
    </row>
    <row r="4410" spans="1:2" ht="15" x14ac:dyDescent="0.2">
      <c r="A4410" s="25" t="s">
        <v>8148</v>
      </c>
      <c r="B4410" s="77" t="s">
        <v>17460</v>
      </c>
    </row>
    <row r="4411" spans="1:2" ht="15" x14ac:dyDescent="0.2">
      <c r="A4411" s="25" t="s">
        <v>8147</v>
      </c>
      <c r="B4411" s="77" t="s">
        <v>17461</v>
      </c>
    </row>
    <row r="4412" spans="1:2" ht="15" x14ac:dyDescent="0.2">
      <c r="A4412" s="25" t="s">
        <v>8146</v>
      </c>
      <c r="B4412" s="77" t="s">
        <v>17462</v>
      </c>
    </row>
    <row r="4413" spans="1:2" ht="15" x14ac:dyDescent="0.2">
      <c r="A4413" s="25" t="s">
        <v>8145</v>
      </c>
      <c r="B4413" s="77" t="s">
        <v>17463</v>
      </c>
    </row>
    <row r="4414" spans="1:2" ht="15" x14ac:dyDescent="0.2">
      <c r="A4414" s="25" t="s">
        <v>8144</v>
      </c>
      <c r="B4414" s="77" t="s">
        <v>17464</v>
      </c>
    </row>
    <row r="4415" spans="1:2" ht="15" x14ac:dyDescent="0.2">
      <c r="A4415" s="25" t="s">
        <v>8143</v>
      </c>
      <c r="B4415" s="77" t="s">
        <v>17465</v>
      </c>
    </row>
    <row r="4416" spans="1:2" ht="15" x14ac:dyDescent="0.2">
      <c r="A4416" s="25" t="s">
        <v>8142</v>
      </c>
      <c r="B4416" s="77" t="s">
        <v>17466</v>
      </c>
    </row>
    <row r="4417" spans="1:2" ht="15" x14ac:dyDescent="0.2">
      <c r="A4417" s="25" t="s">
        <v>8141</v>
      </c>
      <c r="B4417" s="77" t="s">
        <v>17467</v>
      </c>
    </row>
    <row r="4418" spans="1:2" ht="15" x14ac:dyDescent="0.2">
      <c r="A4418" s="25" t="s">
        <v>8140</v>
      </c>
      <c r="B4418" s="77" t="s">
        <v>17468</v>
      </c>
    </row>
    <row r="4419" spans="1:2" ht="15" x14ac:dyDescent="0.2">
      <c r="A4419" s="25" t="s">
        <v>8139</v>
      </c>
      <c r="B4419" s="77" t="s">
        <v>17469</v>
      </c>
    </row>
    <row r="4420" spans="1:2" ht="15" x14ac:dyDescent="0.2">
      <c r="A4420" s="25" t="s">
        <v>8138</v>
      </c>
      <c r="B4420" s="77" t="s">
        <v>17470</v>
      </c>
    </row>
    <row r="4421" spans="1:2" ht="15" x14ac:dyDescent="0.2">
      <c r="A4421" s="25" t="s">
        <v>8137</v>
      </c>
      <c r="B4421" s="77" t="s">
        <v>17471</v>
      </c>
    </row>
    <row r="4422" spans="1:2" ht="30" x14ac:dyDescent="0.2">
      <c r="A4422" s="25" t="s">
        <v>8136</v>
      </c>
      <c r="B4422" s="77" t="s">
        <v>17472</v>
      </c>
    </row>
    <row r="4423" spans="1:2" ht="30" x14ac:dyDescent="0.2">
      <c r="A4423" s="25" t="s">
        <v>8135</v>
      </c>
      <c r="B4423" s="77" t="s">
        <v>17473</v>
      </c>
    </row>
    <row r="4424" spans="1:2" ht="15" x14ac:dyDescent="0.2">
      <c r="A4424" s="25" t="s">
        <v>8134</v>
      </c>
      <c r="B4424" s="77" t="s">
        <v>17474</v>
      </c>
    </row>
    <row r="4425" spans="1:2" ht="15" x14ac:dyDescent="0.2">
      <c r="A4425" s="25" t="s">
        <v>8133</v>
      </c>
      <c r="B4425" s="77" t="s">
        <v>17475</v>
      </c>
    </row>
    <row r="4426" spans="1:2" ht="15" x14ac:dyDescent="0.2">
      <c r="A4426" s="25" t="s">
        <v>8132</v>
      </c>
      <c r="B4426" s="77" t="s">
        <v>17476</v>
      </c>
    </row>
    <row r="4427" spans="1:2" ht="15" x14ac:dyDescent="0.2">
      <c r="A4427" s="25" t="s">
        <v>8131</v>
      </c>
      <c r="B4427" s="77" t="s">
        <v>17477</v>
      </c>
    </row>
    <row r="4428" spans="1:2" ht="15" x14ac:dyDescent="0.2">
      <c r="A4428" s="25" t="s">
        <v>8130</v>
      </c>
      <c r="B4428" s="77" t="s">
        <v>17478</v>
      </c>
    </row>
    <row r="4429" spans="1:2" ht="15" x14ac:dyDescent="0.2">
      <c r="A4429" s="25" t="s">
        <v>8129</v>
      </c>
      <c r="B4429" s="77" t="s">
        <v>17479</v>
      </c>
    </row>
    <row r="4430" spans="1:2" ht="30" x14ac:dyDescent="0.2">
      <c r="A4430" s="25" t="s">
        <v>8128</v>
      </c>
      <c r="B4430" s="77" t="s">
        <v>17480</v>
      </c>
    </row>
    <row r="4431" spans="1:2" ht="30" x14ac:dyDescent="0.2">
      <c r="A4431" s="25" t="s">
        <v>8127</v>
      </c>
      <c r="B4431" s="77" t="s">
        <v>17481</v>
      </c>
    </row>
    <row r="4432" spans="1:2" ht="15" x14ac:dyDescent="0.2">
      <c r="A4432" s="25" t="s">
        <v>8126</v>
      </c>
      <c r="B4432" s="77" t="s">
        <v>17482</v>
      </c>
    </row>
    <row r="4433" spans="1:2" ht="15" x14ac:dyDescent="0.2">
      <c r="A4433" s="25" t="s">
        <v>8125</v>
      </c>
      <c r="B4433" s="77" t="s">
        <v>17483</v>
      </c>
    </row>
    <row r="4434" spans="1:2" ht="15" x14ac:dyDescent="0.2">
      <c r="A4434" s="25" t="s">
        <v>8124</v>
      </c>
      <c r="B4434" s="77" t="s">
        <v>17484</v>
      </c>
    </row>
    <row r="4435" spans="1:2" ht="15" x14ac:dyDescent="0.2">
      <c r="A4435" s="25" t="s">
        <v>8123</v>
      </c>
      <c r="B4435" s="77" t="s">
        <v>17485</v>
      </c>
    </row>
    <row r="4436" spans="1:2" ht="30" x14ac:dyDescent="0.2">
      <c r="A4436" s="25" t="s">
        <v>8122</v>
      </c>
      <c r="B4436" s="77" t="s">
        <v>17486</v>
      </c>
    </row>
    <row r="4437" spans="1:2" ht="30" x14ac:dyDescent="0.2">
      <c r="A4437" s="25" t="s">
        <v>8121</v>
      </c>
      <c r="B4437" s="77" t="s">
        <v>17487</v>
      </c>
    </row>
    <row r="4438" spans="1:2" ht="15" x14ac:dyDescent="0.2">
      <c r="A4438" s="25" t="s">
        <v>8120</v>
      </c>
      <c r="B4438" s="77" t="s">
        <v>17488</v>
      </c>
    </row>
    <row r="4439" spans="1:2" ht="15" x14ac:dyDescent="0.2">
      <c r="A4439" s="25" t="s">
        <v>8119</v>
      </c>
      <c r="B4439" s="77" t="s">
        <v>17489</v>
      </c>
    </row>
    <row r="4440" spans="1:2" ht="15" x14ac:dyDescent="0.2">
      <c r="A4440" s="25" t="s">
        <v>8118</v>
      </c>
      <c r="B4440" s="77" t="s">
        <v>17490</v>
      </c>
    </row>
    <row r="4441" spans="1:2" ht="15" x14ac:dyDescent="0.2">
      <c r="A4441" s="25" t="s">
        <v>8117</v>
      </c>
      <c r="B4441" s="77" t="s">
        <v>17491</v>
      </c>
    </row>
    <row r="4442" spans="1:2" ht="15" x14ac:dyDescent="0.2">
      <c r="A4442" s="25" t="s">
        <v>8116</v>
      </c>
      <c r="B4442" s="77" t="s">
        <v>17492</v>
      </c>
    </row>
    <row r="4443" spans="1:2" ht="15" x14ac:dyDescent="0.2">
      <c r="A4443" s="25" t="s">
        <v>8115</v>
      </c>
      <c r="B4443" s="77" t="s">
        <v>17493</v>
      </c>
    </row>
    <row r="4444" spans="1:2" ht="15" x14ac:dyDescent="0.2">
      <c r="A4444" s="25" t="s">
        <v>8114</v>
      </c>
      <c r="B4444" s="77" t="s">
        <v>17494</v>
      </c>
    </row>
    <row r="4445" spans="1:2" ht="15" x14ac:dyDescent="0.2">
      <c r="A4445" s="25" t="s">
        <v>8113</v>
      </c>
      <c r="B4445" s="77" t="s">
        <v>17495</v>
      </c>
    </row>
    <row r="4446" spans="1:2" ht="15" x14ac:dyDescent="0.2">
      <c r="A4446" s="25" t="s">
        <v>8112</v>
      </c>
      <c r="B4446" s="77" t="s">
        <v>17496</v>
      </c>
    </row>
    <row r="4447" spans="1:2" ht="15" x14ac:dyDescent="0.2">
      <c r="A4447" s="25" t="s">
        <v>8111</v>
      </c>
      <c r="B4447" s="77" t="s">
        <v>17497</v>
      </c>
    </row>
    <row r="4448" spans="1:2" ht="15" x14ac:dyDescent="0.2">
      <c r="A4448" s="25" t="s">
        <v>8110</v>
      </c>
      <c r="B4448" s="77" t="s">
        <v>17498</v>
      </c>
    </row>
    <row r="4449" spans="1:2" ht="15" x14ac:dyDescent="0.2">
      <c r="A4449" s="25" t="s">
        <v>8109</v>
      </c>
      <c r="B4449" s="77" t="s">
        <v>17499</v>
      </c>
    </row>
    <row r="4450" spans="1:2" ht="15" x14ac:dyDescent="0.2">
      <c r="A4450" s="25" t="s">
        <v>8108</v>
      </c>
      <c r="B4450" s="77" t="s">
        <v>17500</v>
      </c>
    </row>
    <row r="4451" spans="1:2" ht="15" x14ac:dyDescent="0.2">
      <c r="A4451" s="25" t="s">
        <v>8107</v>
      </c>
      <c r="B4451" s="77" t="s">
        <v>17501</v>
      </c>
    </row>
    <row r="4452" spans="1:2" ht="15" x14ac:dyDescent="0.2">
      <c r="A4452" s="25" t="s">
        <v>8106</v>
      </c>
      <c r="B4452" s="77" t="s">
        <v>17502</v>
      </c>
    </row>
    <row r="4453" spans="1:2" ht="15" x14ac:dyDescent="0.2">
      <c r="A4453" s="25" t="s">
        <v>8105</v>
      </c>
      <c r="B4453" s="77" t="s">
        <v>17503</v>
      </c>
    </row>
    <row r="4454" spans="1:2" ht="15" x14ac:dyDescent="0.2">
      <c r="A4454" s="25" t="s">
        <v>8104</v>
      </c>
      <c r="B4454" s="77" t="s">
        <v>17504</v>
      </c>
    </row>
    <row r="4455" spans="1:2" ht="15" x14ac:dyDescent="0.2">
      <c r="A4455" s="25" t="s">
        <v>8103</v>
      </c>
      <c r="B4455" s="77" t="s">
        <v>17505</v>
      </c>
    </row>
    <row r="4456" spans="1:2" ht="15" x14ac:dyDescent="0.2">
      <c r="A4456" s="25" t="s">
        <v>8102</v>
      </c>
      <c r="B4456" s="77" t="s">
        <v>17506</v>
      </c>
    </row>
    <row r="4457" spans="1:2" ht="15" x14ac:dyDescent="0.2">
      <c r="A4457" s="25" t="s">
        <v>8101</v>
      </c>
      <c r="B4457" s="77" t="s">
        <v>17507</v>
      </c>
    </row>
    <row r="4458" spans="1:2" ht="15" x14ac:dyDescent="0.2">
      <c r="A4458" s="25" t="s">
        <v>8100</v>
      </c>
      <c r="B4458" s="77" t="s">
        <v>17508</v>
      </c>
    </row>
    <row r="4459" spans="1:2" ht="15" x14ac:dyDescent="0.2">
      <c r="A4459" s="25" t="s">
        <v>8099</v>
      </c>
      <c r="B4459" s="77" t="s">
        <v>17509</v>
      </c>
    </row>
    <row r="4460" spans="1:2" ht="15" x14ac:dyDescent="0.2">
      <c r="A4460" s="25" t="s">
        <v>8098</v>
      </c>
      <c r="B4460" s="77" t="s">
        <v>17510</v>
      </c>
    </row>
    <row r="4461" spans="1:2" ht="15" x14ac:dyDescent="0.2">
      <c r="A4461" s="25" t="s">
        <v>8097</v>
      </c>
      <c r="B4461" s="77" t="s">
        <v>17511</v>
      </c>
    </row>
    <row r="4462" spans="1:2" ht="15" x14ac:dyDescent="0.2">
      <c r="A4462" s="25" t="s">
        <v>8096</v>
      </c>
      <c r="B4462" s="77" t="s">
        <v>17512</v>
      </c>
    </row>
    <row r="4463" spans="1:2" ht="15" x14ac:dyDescent="0.2">
      <c r="A4463" s="25" t="s">
        <v>8095</v>
      </c>
      <c r="B4463" s="77" t="s">
        <v>17513</v>
      </c>
    </row>
    <row r="4464" spans="1:2" ht="15" x14ac:dyDescent="0.2">
      <c r="A4464" s="25" t="s">
        <v>8094</v>
      </c>
      <c r="B4464" s="77" t="s">
        <v>17514</v>
      </c>
    </row>
    <row r="4465" spans="1:2" ht="15" x14ac:dyDescent="0.2">
      <c r="A4465" s="25" t="s">
        <v>8093</v>
      </c>
      <c r="B4465" s="77" t="s">
        <v>17515</v>
      </c>
    </row>
    <row r="4466" spans="1:2" ht="15" x14ac:dyDescent="0.2">
      <c r="A4466" s="25" t="s">
        <v>8092</v>
      </c>
      <c r="B4466" s="77" t="s">
        <v>17516</v>
      </c>
    </row>
    <row r="4467" spans="1:2" ht="15" x14ac:dyDescent="0.2">
      <c r="A4467" s="25" t="s">
        <v>8091</v>
      </c>
      <c r="B4467" s="77" t="s">
        <v>17517</v>
      </c>
    </row>
    <row r="4468" spans="1:2" ht="15" x14ac:dyDescent="0.2">
      <c r="A4468" s="25" t="s">
        <v>8090</v>
      </c>
      <c r="B4468" s="77" t="s">
        <v>17518</v>
      </c>
    </row>
    <row r="4469" spans="1:2" ht="15" x14ac:dyDescent="0.2">
      <c r="A4469" s="25" t="s">
        <v>8089</v>
      </c>
      <c r="B4469" s="77" t="s">
        <v>17519</v>
      </c>
    </row>
    <row r="4470" spans="1:2" ht="15" x14ac:dyDescent="0.2">
      <c r="A4470" s="25" t="s">
        <v>8088</v>
      </c>
      <c r="B4470" s="77" t="s">
        <v>17520</v>
      </c>
    </row>
    <row r="4471" spans="1:2" ht="15" x14ac:dyDescent="0.2">
      <c r="A4471" s="25" t="s">
        <v>8087</v>
      </c>
      <c r="B4471" s="77" t="s">
        <v>17521</v>
      </c>
    </row>
    <row r="4472" spans="1:2" ht="15" x14ac:dyDescent="0.2">
      <c r="A4472" s="25" t="s">
        <v>8086</v>
      </c>
      <c r="B4472" s="77" t="s">
        <v>17522</v>
      </c>
    </row>
    <row r="4473" spans="1:2" ht="15" x14ac:dyDescent="0.2">
      <c r="A4473" s="25" t="s">
        <v>8085</v>
      </c>
      <c r="B4473" s="77" t="s">
        <v>17523</v>
      </c>
    </row>
    <row r="4474" spans="1:2" ht="15" x14ac:dyDescent="0.2">
      <c r="A4474" s="25" t="s">
        <v>8084</v>
      </c>
      <c r="B4474" s="77" t="s">
        <v>17524</v>
      </c>
    </row>
    <row r="4475" spans="1:2" ht="15" x14ac:dyDescent="0.2">
      <c r="A4475" s="25" t="s">
        <v>8083</v>
      </c>
      <c r="B4475" s="77" t="s">
        <v>17525</v>
      </c>
    </row>
    <row r="4476" spans="1:2" ht="15" x14ac:dyDescent="0.2">
      <c r="A4476" s="25" t="s">
        <v>8082</v>
      </c>
      <c r="B4476" s="77" t="s">
        <v>17526</v>
      </c>
    </row>
    <row r="4477" spans="1:2" ht="15" x14ac:dyDescent="0.2">
      <c r="A4477" s="25" t="s">
        <v>8081</v>
      </c>
      <c r="B4477" s="77" t="s">
        <v>17527</v>
      </c>
    </row>
    <row r="4478" spans="1:2" ht="15" x14ac:dyDescent="0.2">
      <c r="A4478" s="25" t="s">
        <v>8080</v>
      </c>
      <c r="B4478" s="77" t="s">
        <v>17528</v>
      </c>
    </row>
    <row r="4479" spans="1:2" ht="15" x14ac:dyDescent="0.2">
      <c r="A4479" s="25" t="s">
        <v>8079</v>
      </c>
      <c r="B4479" s="77" t="s">
        <v>17529</v>
      </c>
    </row>
    <row r="4480" spans="1:2" ht="15" x14ac:dyDescent="0.2">
      <c r="A4480" s="25" t="s">
        <v>8078</v>
      </c>
      <c r="B4480" s="77" t="s">
        <v>17530</v>
      </c>
    </row>
    <row r="4481" spans="1:2" ht="15" x14ac:dyDescent="0.2">
      <c r="A4481" s="25" t="s">
        <v>8077</v>
      </c>
      <c r="B4481" s="77" t="s">
        <v>17531</v>
      </c>
    </row>
    <row r="4482" spans="1:2" ht="15" x14ac:dyDescent="0.2">
      <c r="A4482" s="25" t="s">
        <v>8076</v>
      </c>
      <c r="B4482" s="77" t="s">
        <v>17532</v>
      </c>
    </row>
    <row r="4483" spans="1:2" ht="15" x14ac:dyDescent="0.2">
      <c r="A4483" s="25" t="s">
        <v>8075</v>
      </c>
      <c r="B4483" s="77" t="s">
        <v>17533</v>
      </c>
    </row>
    <row r="4484" spans="1:2" ht="15" x14ac:dyDescent="0.2">
      <c r="A4484" s="25" t="s">
        <v>8074</v>
      </c>
      <c r="B4484" s="77" t="s">
        <v>17534</v>
      </c>
    </row>
    <row r="4485" spans="1:2" ht="15" x14ac:dyDescent="0.2">
      <c r="A4485" s="25" t="s">
        <v>8073</v>
      </c>
      <c r="B4485" s="77" t="s">
        <v>17535</v>
      </c>
    </row>
    <row r="4486" spans="1:2" ht="15" x14ac:dyDescent="0.2">
      <c r="A4486" s="25" t="s">
        <v>8072</v>
      </c>
      <c r="B4486" s="77" t="s">
        <v>17536</v>
      </c>
    </row>
    <row r="4487" spans="1:2" ht="15" x14ac:dyDescent="0.2">
      <c r="A4487" s="25" t="s">
        <v>8071</v>
      </c>
      <c r="B4487" s="77" t="s">
        <v>17537</v>
      </c>
    </row>
    <row r="4488" spans="1:2" ht="15" x14ac:dyDescent="0.2">
      <c r="A4488" s="25" t="s">
        <v>8070</v>
      </c>
      <c r="B4488" s="77" t="s">
        <v>17538</v>
      </c>
    </row>
    <row r="4489" spans="1:2" ht="15" x14ac:dyDescent="0.2">
      <c r="A4489" s="25" t="s">
        <v>8069</v>
      </c>
      <c r="B4489" s="77" t="s">
        <v>17539</v>
      </c>
    </row>
    <row r="4490" spans="1:2" ht="15" x14ac:dyDescent="0.2">
      <c r="A4490" s="25" t="s">
        <v>8068</v>
      </c>
      <c r="B4490" s="77" t="s">
        <v>17540</v>
      </c>
    </row>
    <row r="4491" spans="1:2" ht="15" x14ac:dyDescent="0.2">
      <c r="A4491" s="25" t="s">
        <v>8067</v>
      </c>
      <c r="B4491" s="77" t="s">
        <v>17541</v>
      </c>
    </row>
    <row r="4492" spans="1:2" ht="15" x14ac:dyDescent="0.2">
      <c r="A4492" s="25" t="s">
        <v>8066</v>
      </c>
      <c r="B4492" s="77" t="s">
        <v>17542</v>
      </c>
    </row>
    <row r="4493" spans="1:2" ht="15" x14ac:dyDescent="0.2">
      <c r="A4493" s="25" t="s">
        <v>8065</v>
      </c>
      <c r="B4493" s="77" t="s">
        <v>17543</v>
      </c>
    </row>
    <row r="4494" spans="1:2" ht="15" x14ac:dyDescent="0.2">
      <c r="A4494" s="25" t="s">
        <v>8064</v>
      </c>
      <c r="B4494" s="77" t="s">
        <v>17544</v>
      </c>
    </row>
    <row r="4495" spans="1:2" ht="15" x14ac:dyDescent="0.2">
      <c r="A4495" s="25" t="s">
        <v>8063</v>
      </c>
      <c r="B4495" s="77" t="s">
        <v>17545</v>
      </c>
    </row>
    <row r="4496" spans="1:2" ht="15" x14ac:dyDescent="0.2">
      <c r="A4496" s="25" t="s">
        <v>8062</v>
      </c>
      <c r="B4496" s="77" t="s">
        <v>17546</v>
      </c>
    </row>
    <row r="4497" spans="1:2" ht="15" x14ac:dyDescent="0.2">
      <c r="A4497" s="25" t="s">
        <v>8061</v>
      </c>
      <c r="B4497" s="77" t="s">
        <v>17547</v>
      </c>
    </row>
    <row r="4498" spans="1:2" ht="15" x14ac:dyDescent="0.2">
      <c r="A4498" s="25" t="s">
        <v>8060</v>
      </c>
      <c r="B4498" s="77" t="s">
        <v>17548</v>
      </c>
    </row>
    <row r="4499" spans="1:2" ht="15" x14ac:dyDescent="0.2">
      <c r="A4499" s="25" t="s">
        <v>8059</v>
      </c>
      <c r="B4499" s="77" t="s">
        <v>17549</v>
      </c>
    </row>
    <row r="4500" spans="1:2" ht="15" x14ac:dyDescent="0.2">
      <c r="A4500" s="25" t="s">
        <v>8058</v>
      </c>
      <c r="B4500" s="77" t="s">
        <v>17550</v>
      </c>
    </row>
    <row r="4501" spans="1:2" ht="15" x14ac:dyDescent="0.2">
      <c r="A4501" s="25" t="s">
        <v>8057</v>
      </c>
      <c r="B4501" s="77" t="s">
        <v>17551</v>
      </c>
    </row>
    <row r="4502" spans="1:2" ht="15" x14ac:dyDescent="0.2">
      <c r="A4502" s="25" t="s">
        <v>8056</v>
      </c>
      <c r="B4502" s="77" t="s">
        <v>17552</v>
      </c>
    </row>
    <row r="4503" spans="1:2" ht="15" x14ac:dyDescent="0.2">
      <c r="A4503" s="25" t="s">
        <v>8055</v>
      </c>
      <c r="B4503" s="77" t="s">
        <v>17553</v>
      </c>
    </row>
    <row r="4504" spans="1:2" ht="15" x14ac:dyDescent="0.2">
      <c r="A4504" s="25" t="s">
        <v>8054</v>
      </c>
      <c r="B4504" s="77" t="s">
        <v>17554</v>
      </c>
    </row>
    <row r="4505" spans="1:2" ht="15" x14ac:dyDescent="0.2">
      <c r="A4505" s="25" t="s">
        <v>8053</v>
      </c>
      <c r="B4505" s="77" t="s">
        <v>17555</v>
      </c>
    </row>
    <row r="4506" spans="1:2" ht="15" x14ac:dyDescent="0.2">
      <c r="A4506" s="25" t="s">
        <v>8052</v>
      </c>
      <c r="B4506" s="77" t="s">
        <v>17556</v>
      </c>
    </row>
    <row r="4507" spans="1:2" ht="15" x14ac:dyDescent="0.2">
      <c r="A4507" s="25" t="s">
        <v>8051</v>
      </c>
      <c r="B4507" s="77" t="s">
        <v>17557</v>
      </c>
    </row>
    <row r="4508" spans="1:2" ht="15" x14ac:dyDescent="0.2">
      <c r="A4508" s="25" t="s">
        <v>8050</v>
      </c>
      <c r="B4508" s="77" t="s">
        <v>17558</v>
      </c>
    </row>
    <row r="4509" spans="1:2" ht="15" x14ac:dyDescent="0.2">
      <c r="A4509" s="25" t="s">
        <v>8049</v>
      </c>
      <c r="B4509" s="77" t="s">
        <v>17559</v>
      </c>
    </row>
    <row r="4510" spans="1:2" ht="15" x14ac:dyDescent="0.2">
      <c r="A4510" s="25" t="s">
        <v>8048</v>
      </c>
      <c r="B4510" s="77" t="s">
        <v>17560</v>
      </c>
    </row>
    <row r="4511" spans="1:2" ht="15" x14ac:dyDescent="0.2">
      <c r="A4511" s="25" t="s">
        <v>8047</v>
      </c>
      <c r="B4511" s="77" t="s">
        <v>17561</v>
      </c>
    </row>
    <row r="4512" spans="1:2" ht="15" x14ac:dyDescent="0.2">
      <c r="A4512" s="25" t="s">
        <v>8046</v>
      </c>
      <c r="B4512" s="77" t="s">
        <v>17562</v>
      </c>
    </row>
    <row r="4513" spans="1:2" ht="15" x14ac:dyDescent="0.2">
      <c r="A4513" s="25" t="s">
        <v>8045</v>
      </c>
      <c r="B4513" s="77" t="s">
        <v>17563</v>
      </c>
    </row>
    <row r="4514" spans="1:2" ht="15" x14ac:dyDescent="0.2">
      <c r="A4514" s="25" t="s">
        <v>8044</v>
      </c>
      <c r="B4514" s="77" t="s">
        <v>17564</v>
      </c>
    </row>
    <row r="4515" spans="1:2" ht="15" x14ac:dyDescent="0.2">
      <c r="A4515" s="25" t="s">
        <v>8043</v>
      </c>
      <c r="B4515" s="77" t="s">
        <v>17565</v>
      </c>
    </row>
    <row r="4516" spans="1:2" ht="15" x14ac:dyDescent="0.2">
      <c r="A4516" s="25" t="s">
        <v>8042</v>
      </c>
      <c r="B4516" s="77" t="s">
        <v>17566</v>
      </c>
    </row>
    <row r="4517" spans="1:2" ht="15" x14ac:dyDescent="0.2">
      <c r="A4517" s="25" t="s">
        <v>8041</v>
      </c>
      <c r="B4517" s="77" t="s">
        <v>17567</v>
      </c>
    </row>
    <row r="4518" spans="1:2" ht="15" x14ac:dyDescent="0.2">
      <c r="A4518" s="25" t="s">
        <v>8040</v>
      </c>
      <c r="B4518" s="77" t="s">
        <v>17568</v>
      </c>
    </row>
    <row r="4519" spans="1:2" ht="15" x14ac:dyDescent="0.2">
      <c r="A4519" s="25" t="s">
        <v>8039</v>
      </c>
      <c r="B4519" s="77" t="s">
        <v>17569</v>
      </c>
    </row>
    <row r="4520" spans="1:2" ht="15" x14ac:dyDescent="0.2">
      <c r="A4520" s="25" t="s">
        <v>8038</v>
      </c>
      <c r="B4520" s="77" t="s">
        <v>17570</v>
      </c>
    </row>
    <row r="4521" spans="1:2" ht="15" x14ac:dyDescent="0.2">
      <c r="A4521" s="25" t="s">
        <v>8037</v>
      </c>
      <c r="B4521" s="77" t="s">
        <v>17571</v>
      </c>
    </row>
    <row r="4522" spans="1:2" ht="15" x14ac:dyDescent="0.2">
      <c r="A4522" s="25" t="s">
        <v>8036</v>
      </c>
      <c r="B4522" s="77" t="s">
        <v>17572</v>
      </c>
    </row>
    <row r="4523" spans="1:2" ht="15" x14ac:dyDescent="0.2">
      <c r="A4523" s="25" t="s">
        <v>8035</v>
      </c>
      <c r="B4523" s="77" t="s">
        <v>17573</v>
      </c>
    </row>
    <row r="4524" spans="1:2" ht="15" x14ac:dyDescent="0.2">
      <c r="A4524" s="25" t="s">
        <v>8034</v>
      </c>
      <c r="B4524" s="77" t="s">
        <v>17574</v>
      </c>
    </row>
    <row r="4525" spans="1:2" ht="15" x14ac:dyDescent="0.2">
      <c r="A4525" s="25" t="s">
        <v>8033</v>
      </c>
      <c r="B4525" s="77" t="s">
        <v>17575</v>
      </c>
    </row>
    <row r="4526" spans="1:2" ht="15" x14ac:dyDescent="0.2">
      <c r="A4526" s="25" t="s">
        <v>8032</v>
      </c>
      <c r="B4526" s="77" t="s">
        <v>17576</v>
      </c>
    </row>
    <row r="4527" spans="1:2" ht="15" x14ac:dyDescent="0.2">
      <c r="A4527" s="25" t="s">
        <v>8031</v>
      </c>
      <c r="B4527" s="77" t="s">
        <v>17577</v>
      </c>
    </row>
    <row r="4528" spans="1:2" ht="15" x14ac:dyDescent="0.2">
      <c r="A4528" s="25" t="s">
        <v>8030</v>
      </c>
      <c r="B4528" s="77" t="s">
        <v>17578</v>
      </c>
    </row>
    <row r="4529" spans="1:2" ht="15" x14ac:dyDescent="0.2">
      <c r="A4529" s="25" t="s">
        <v>8029</v>
      </c>
      <c r="B4529" s="77" t="s">
        <v>17579</v>
      </c>
    </row>
    <row r="4530" spans="1:2" ht="15" x14ac:dyDescent="0.2">
      <c r="A4530" s="25" t="s">
        <v>8028</v>
      </c>
      <c r="B4530" s="77" t="s">
        <v>17580</v>
      </c>
    </row>
    <row r="4531" spans="1:2" ht="15" x14ac:dyDescent="0.2">
      <c r="A4531" s="25" t="s">
        <v>8027</v>
      </c>
      <c r="B4531" s="77" t="s">
        <v>17581</v>
      </c>
    </row>
    <row r="4532" spans="1:2" ht="15" x14ac:dyDescent="0.2">
      <c r="A4532" s="25" t="s">
        <v>8026</v>
      </c>
      <c r="B4532" s="77" t="s">
        <v>17582</v>
      </c>
    </row>
    <row r="4533" spans="1:2" ht="15" x14ac:dyDescent="0.2">
      <c r="A4533" s="25" t="s">
        <v>8025</v>
      </c>
      <c r="B4533" s="77" t="s">
        <v>17583</v>
      </c>
    </row>
    <row r="4534" spans="1:2" ht="15" x14ac:dyDescent="0.2">
      <c r="A4534" s="25" t="s">
        <v>8024</v>
      </c>
      <c r="B4534" s="77" t="s">
        <v>17584</v>
      </c>
    </row>
    <row r="4535" spans="1:2" ht="15" x14ac:dyDescent="0.2">
      <c r="A4535" s="25" t="s">
        <v>8023</v>
      </c>
      <c r="B4535" s="77" t="s">
        <v>17585</v>
      </c>
    </row>
    <row r="4536" spans="1:2" ht="15" x14ac:dyDescent="0.2">
      <c r="A4536" s="25" t="s">
        <v>8022</v>
      </c>
      <c r="B4536" s="77" t="s">
        <v>17586</v>
      </c>
    </row>
    <row r="4537" spans="1:2" ht="15" x14ac:dyDescent="0.2">
      <c r="A4537" s="25" t="s">
        <v>8021</v>
      </c>
      <c r="B4537" s="77" t="s">
        <v>17587</v>
      </c>
    </row>
    <row r="4538" spans="1:2" ht="15" x14ac:dyDescent="0.2">
      <c r="A4538" s="25" t="s">
        <v>8020</v>
      </c>
      <c r="B4538" s="77" t="s">
        <v>17588</v>
      </c>
    </row>
    <row r="4539" spans="1:2" ht="15" x14ac:dyDescent="0.2">
      <c r="A4539" s="75" t="s">
        <v>12951</v>
      </c>
      <c r="B4539" s="60" t="s">
        <v>17589</v>
      </c>
    </row>
    <row r="4540" spans="1:2" ht="15" x14ac:dyDescent="0.2">
      <c r="A4540" s="75" t="s">
        <v>12952</v>
      </c>
      <c r="B4540" s="60" t="s">
        <v>17590</v>
      </c>
    </row>
    <row r="4541" spans="1:2" ht="15" x14ac:dyDescent="0.2">
      <c r="A4541" s="75" t="s">
        <v>12953</v>
      </c>
      <c r="B4541" s="60" t="s">
        <v>17591</v>
      </c>
    </row>
    <row r="4542" spans="1:2" ht="15" x14ac:dyDescent="0.2">
      <c r="A4542" s="75" t="s">
        <v>12954</v>
      </c>
      <c r="B4542" s="60" t="s">
        <v>17592</v>
      </c>
    </row>
    <row r="4543" spans="1:2" ht="15" x14ac:dyDescent="0.2">
      <c r="A4543" s="75" t="s">
        <v>12955</v>
      </c>
      <c r="B4543" s="60" t="s">
        <v>17593</v>
      </c>
    </row>
    <row r="4544" spans="1:2" ht="15" x14ac:dyDescent="0.2">
      <c r="A4544" s="25" t="s">
        <v>8019</v>
      </c>
      <c r="B4544" s="77" t="s">
        <v>17594</v>
      </c>
    </row>
    <row r="4545" spans="1:2" ht="15" x14ac:dyDescent="0.2">
      <c r="A4545" s="25" t="s">
        <v>8018</v>
      </c>
      <c r="B4545" s="77" t="s">
        <v>17595</v>
      </c>
    </row>
    <row r="4546" spans="1:2" ht="15" x14ac:dyDescent="0.2">
      <c r="A4546" s="25" t="s">
        <v>8017</v>
      </c>
      <c r="B4546" s="77" t="s">
        <v>17596</v>
      </c>
    </row>
    <row r="4547" spans="1:2" ht="15" x14ac:dyDescent="0.2">
      <c r="A4547" s="25" t="s">
        <v>8016</v>
      </c>
      <c r="B4547" s="77" t="s">
        <v>17597</v>
      </c>
    </row>
    <row r="4548" spans="1:2" ht="15" x14ac:dyDescent="0.2">
      <c r="A4548" s="25" t="s">
        <v>8015</v>
      </c>
      <c r="B4548" s="77" t="s">
        <v>17598</v>
      </c>
    </row>
    <row r="4549" spans="1:2" ht="15" x14ac:dyDescent="0.2">
      <c r="A4549" s="25" t="s">
        <v>8014</v>
      </c>
      <c r="B4549" s="77" t="s">
        <v>17599</v>
      </c>
    </row>
    <row r="4550" spans="1:2" ht="15" x14ac:dyDescent="0.2">
      <c r="A4550" s="25" t="s">
        <v>8013</v>
      </c>
      <c r="B4550" s="77" t="s">
        <v>17600</v>
      </c>
    </row>
    <row r="4551" spans="1:2" ht="15" x14ac:dyDescent="0.2">
      <c r="A4551" s="25" t="s">
        <v>8012</v>
      </c>
      <c r="B4551" s="77" t="s">
        <v>17601</v>
      </c>
    </row>
    <row r="4552" spans="1:2" ht="15" x14ac:dyDescent="0.2">
      <c r="A4552" s="25" t="s">
        <v>8011</v>
      </c>
      <c r="B4552" s="77" t="s">
        <v>17602</v>
      </c>
    </row>
    <row r="4553" spans="1:2" ht="15" x14ac:dyDescent="0.2">
      <c r="A4553" s="25" t="s">
        <v>8010</v>
      </c>
      <c r="B4553" s="77" t="s">
        <v>17603</v>
      </c>
    </row>
    <row r="4554" spans="1:2" ht="15" x14ac:dyDescent="0.2">
      <c r="A4554" s="25" t="s">
        <v>8009</v>
      </c>
      <c r="B4554" s="77" t="s">
        <v>17604</v>
      </c>
    </row>
    <row r="4555" spans="1:2" ht="15" x14ac:dyDescent="0.2">
      <c r="A4555" s="25" t="s">
        <v>8008</v>
      </c>
      <c r="B4555" s="77" t="s">
        <v>17605</v>
      </c>
    </row>
    <row r="4556" spans="1:2" ht="15" x14ac:dyDescent="0.2">
      <c r="A4556" s="25" t="s">
        <v>8007</v>
      </c>
      <c r="B4556" s="77" t="s">
        <v>17606</v>
      </c>
    </row>
    <row r="4557" spans="1:2" ht="15" x14ac:dyDescent="0.2">
      <c r="A4557" s="25" t="s">
        <v>8006</v>
      </c>
      <c r="B4557" s="77" t="s">
        <v>17607</v>
      </c>
    </row>
    <row r="4558" spans="1:2" ht="15" x14ac:dyDescent="0.2">
      <c r="A4558" s="25" t="s">
        <v>8005</v>
      </c>
      <c r="B4558" s="77" t="s">
        <v>17608</v>
      </c>
    </row>
    <row r="4559" spans="1:2" ht="15" x14ac:dyDescent="0.2">
      <c r="A4559" s="25" t="s">
        <v>68</v>
      </c>
      <c r="B4559" s="77" t="s">
        <v>17609</v>
      </c>
    </row>
    <row r="4560" spans="1:2" ht="15" x14ac:dyDescent="0.2">
      <c r="A4560" s="25" t="s">
        <v>8004</v>
      </c>
      <c r="B4560" s="77" t="s">
        <v>17610</v>
      </c>
    </row>
    <row r="4561" spans="1:2" ht="15" x14ac:dyDescent="0.2">
      <c r="A4561" s="25" t="s">
        <v>8003</v>
      </c>
      <c r="B4561" s="77" t="s">
        <v>17611</v>
      </c>
    </row>
    <row r="4562" spans="1:2" ht="15" x14ac:dyDescent="0.2">
      <c r="A4562" s="25" t="s">
        <v>8002</v>
      </c>
      <c r="B4562" s="77" t="s">
        <v>17612</v>
      </c>
    </row>
    <row r="4563" spans="1:2" ht="15" x14ac:dyDescent="0.2">
      <c r="A4563" s="25" t="s">
        <v>8001</v>
      </c>
      <c r="B4563" s="77" t="s">
        <v>17613</v>
      </c>
    </row>
    <row r="4564" spans="1:2" ht="15" x14ac:dyDescent="0.2">
      <c r="A4564" s="25" t="s">
        <v>8000</v>
      </c>
      <c r="B4564" s="77" t="s">
        <v>17614</v>
      </c>
    </row>
    <row r="4565" spans="1:2" ht="15" x14ac:dyDescent="0.2">
      <c r="A4565" s="25" t="s">
        <v>7999</v>
      </c>
      <c r="B4565" s="77" t="s">
        <v>17615</v>
      </c>
    </row>
    <row r="4566" spans="1:2" ht="15" x14ac:dyDescent="0.2">
      <c r="A4566" s="25" t="s">
        <v>7998</v>
      </c>
      <c r="B4566" s="77" t="s">
        <v>17616</v>
      </c>
    </row>
    <row r="4567" spans="1:2" ht="15" x14ac:dyDescent="0.2">
      <c r="A4567" s="25" t="s">
        <v>7997</v>
      </c>
      <c r="B4567" s="77" t="s">
        <v>17617</v>
      </c>
    </row>
    <row r="4568" spans="1:2" ht="15" x14ac:dyDescent="0.2">
      <c r="A4568" s="25" t="s">
        <v>7996</v>
      </c>
      <c r="B4568" s="77" t="s">
        <v>17618</v>
      </c>
    </row>
    <row r="4569" spans="1:2" ht="15" x14ac:dyDescent="0.2">
      <c r="A4569" s="25" t="s">
        <v>7995</v>
      </c>
      <c r="B4569" s="77" t="s">
        <v>17619</v>
      </c>
    </row>
    <row r="4570" spans="1:2" ht="15" x14ac:dyDescent="0.2">
      <c r="A4570" s="25" t="s">
        <v>7994</v>
      </c>
      <c r="B4570" s="77" t="s">
        <v>17620</v>
      </c>
    </row>
    <row r="4571" spans="1:2" ht="15" x14ac:dyDescent="0.2">
      <c r="A4571" s="25" t="s">
        <v>7993</v>
      </c>
      <c r="B4571" s="77" t="s">
        <v>17621</v>
      </c>
    </row>
    <row r="4572" spans="1:2" ht="15" x14ac:dyDescent="0.2">
      <c r="A4572" s="25" t="s">
        <v>7992</v>
      </c>
      <c r="B4572" s="77" t="s">
        <v>17622</v>
      </c>
    </row>
    <row r="4573" spans="1:2" ht="15" x14ac:dyDescent="0.2">
      <c r="A4573" s="25" t="s">
        <v>7991</v>
      </c>
      <c r="B4573" s="77" t="s">
        <v>17623</v>
      </c>
    </row>
    <row r="4574" spans="1:2" ht="15" x14ac:dyDescent="0.2">
      <c r="A4574" s="25" t="s">
        <v>7990</v>
      </c>
      <c r="B4574" s="77" t="s">
        <v>17624</v>
      </c>
    </row>
    <row r="4575" spans="1:2" ht="15" x14ac:dyDescent="0.2">
      <c r="A4575" s="25" t="s">
        <v>7989</v>
      </c>
      <c r="B4575" s="77" t="s">
        <v>17625</v>
      </c>
    </row>
    <row r="4576" spans="1:2" ht="15" x14ac:dyDescent="0.2">
      <c r="A4576" s="25" t="s">
        <v>7988</v>
      </c>
      <c r="B4576" s="77" t="s">
        <v>17626</v>
      </c>
    </row>
    <row r="4577" spans="1:2" ht="15" x14ac:dyDescent="0.2">
      <c r="A4577" s="25" t="s">
        <v>7987</v>
      </c>
      <c r="B4577" s="77" t="s">
        <v>17627</v>
      </c>
    </row>
    <row r="4578" spans="1:2" ht="15" x14ac:dyDescent="0.2">
      <c r="A4578" s="25" t="s">
        <v>34</v>
      </c>
      <c r="B4578" s="77" t="s">
        <v>17628</v>
      </c>
    </row>
    <row r="4579" spans="1:2" ht="15" x14ac:dyDescent="0.2">
      <c r="A4579" s="25" t="s">
        <v>7986</v>
      </c>
      <c r="B4579" s="77" t="s">
        <v>17629</v>
      </c>
    </row>
    <row r="4580" spans="1:2" ht="15" x14ac:dyDescent="0.2">
      <c r="A4580" s="25" t="s">
        <v>7985</v>
      </c>
      <c r="B4580" s="77" t="s">
        <v>17630</v>
      </c>
    </row>
    <row r="4581" spans="1:2" ht="15" x14ac:dyDescent="0.2">
      <c r="A4581" s="25" t="s">
        <v>7984</v>
      </c>
      <c r="B4581" s="77" t="s">
        <v>17631</v>
      </c>
    </row>
    <row r="4582" spans="1:2" ht="15" x14ac:dyDescent="0.2">
      <c r="A4582" s="25" t="s">
        <v>7983</v>
      </c>
      <c r="B4582" s="77" t="s">
        <v>17632</v>
      </c>
    </row>
    <row r="4583" spans="1:2" ht="15" x14ac:dyDescent="0.2">
      <c r="A4583" s="25" t="s">
        <v>7982</v>
      </c>
      <c r="B4583" s="77" t="s">
        <v>17633</v>
      </c>
    </row>
    <row r="4584" spans="1:2" ht="15" x14ac:dyDescent="0.2">
      <c r="A4584" s="25" t="s">
        <v>7981</v>
      </c>
      <c r="B4584" s="77" t="s">
        <v>17634</v>
      </c>
    </row>
    <row r="4585" spans="1:2" ht="15" x14ac:dyDescent="0.2">
      <c r="A4585" s="25" t="s">
        <v>7980</v>
      </c>
      <c r="B4585" s="77" t="s">
        <v>17635</v>
      </c>
    </row>
    <row r="4586" spans="1:2" ht="15" x14ac:dyDescent="0.2">
      <c r="A4586" s="25" t="s">
        <v>12956</v>
      </c>
      <c r="B4586" s="77" t="s">
        <v>17636</v>
      </c>
    </row>
    <row r="4587" spans="1:2" ht="15" x14ac:dyDescent="0.2">
      <c r="A4587" s="25" t="s">
        <v>7979</v>
      </c>
      <c r="B4587" s="77" t="s">
        <v>17637</v>
      </c>
    </row>
    <row r="4588" spans="1:2" ht="15" x14ac:dyDescent="0.2">
      <c r="A4588" s="25" t="s">
        <v>7978</v>
      </c>
      <c r="B4588" s="77" t="s">
        <v>17638</v>
      </c>
    </row>
    <row r="4589" spans="1:2" ht="15" x14ac:dyDescent="0.2">
      <c r="A4589" s="25" t="s">
        <v>7977</v>
      </c>
      <c r="B4589" s="77" t="s">
        <v>17639</v>
      </c>
    </row>
    <row r="4590" spans="1:2" ht="30" x14ac:dyDescent="0.2">
      <c r="A4590" s="25" t="s">
        <v>7976</v>
      </c>
      <c r="B4590" s="77" t="s">
        <v>17640</v>
      </c>
    </row>
    <row r="4591" spans="1:2" ht="15" x14ac:dyDescent="0.2">
      <c r="A4591" s="25" t="s">
        <v>7975</v>
      </c>
      <c r="B4591" s="77" t="s">
        <v>17641</v>
      </c>
    </row>
    <row r="4592" spans="1:2" ht="15" x14ac:dyDescent="0.2">
      <c r="A4592" s="25" t="s">
        <v>7974</v>
      </c>
      <c r="B4592" s="77" t="s">
        <v>17642</v>
      </c>
    </row>
    <row r="4593" spans="1:2" ht="15" x14ac:dyDescent="0.2">
      <c r="A4593" s="25" t="s">
        <v>7973</v>
      </c>
      <c r="B4593" s="77" t="s">
        <v>17643</v>
      </c>
    </row>
    <row r="4594" spans="1:2" ht="15" x14ac:dyDescent="0.2">
      <c r="A4594" s="25" t="s">
        <v>7972</v>
      </c>
      <c r="B4594" s="77" t="s">
        <v>17644</v>
      </c>
    </row>
    <row r="4595" spans="1:2" ht="15" x14ac:dyDescent="0.2">
      <c r="A4595" s="25" t="s">
        <v>7971</v>
      </c>
      <c r="B4595" s="77" t="s">
        <v>17645</v>
      </c>
    </row>
    <row r="4596" spans="1:2" ht="15" x14ac:dyDescent="0.2">
      <c r="A4596" s="25" t="s">
        <v>7970</v>
      </c>
      <c r="B4596" s="77" t="s">
        <v>17646</v>
      </c>
    </row>
    <row r="4597" spans="1:2" ht="15" x14ac:dyDescent="0.2">
      <c r="A4597" s="25" t="s">
        <v>7969</v>
      </c>
      <c r="B4597" s="77" t="s">
        <v>17647</v>
      </c>
    </row>
    <row r="4598" spans="1:2" ht="15" x14ac:dyDescent="0.2">
      <c r="A4598" s="25" t="s">
        <v>7968</v>
      </c>
      <c r="B4598" s="77" t="s">
        <v>17648</v>
      </c>
    </row>
    <row r="4599" spans="1:2" ht="15" x14ac:dyDescent="0.2">
      <c r="A4599" s="25" t="s">
        <v>7967</v>
      </c>
      <c r="B4599" s="77" t="s">
        <v>17649</v>
      </c>
    </row>
    <row r="4600" spans="1:2" ht="15" x14ac:dyDescent="0.2">
      <c r="A4600" s="25" t="s">
        <v>7966</v>
      </c>
      <c r="B4600" s="77" t="s">
        <v>17650</v>
      </c>
    </row>
    <row r="4601" spans="1:2" ht="15" x14ac:dyDescent="0.2">
      <c r="A4601" s="25" t="s">
        <v>7965</v>
      </c>
      <c r="B4601" s="77" t="s">
        <v>17651</v>
      </c>
    </row>
    <row r="4602" spans="1:2" ht="15" x14ac:dyDescent="0.2">
      <c r="A4602" s="25" t="s">
        <v>7964</v>
      </c>
      <c r="B4602" s="77" t="s">
        <v>17652</v>
      </c>
    </row>
    <row r="4603" spans="1:2" ht="30" x14ac:dyDescent="0.2">
      <c r="A4603" s="25" t="s">
        <v>7963</v>
      </c>
      <c r="B4603" s="77" t="s">
        <v>17653</v>
      </c>
    </row>
    <row r="4604" spans="1:2" ht="15" x14ac:dyDescent="0.2">
      <c r="A4604" s="25" t="s">
        <v>7962</v>
      </c>
      <c r="B4604" s="77" t="s">
        <v>17654</v>
      </c>
    </row>
    <row r="4605" spans="1:2" ht="15" x14ac:dyDescent="0.2">
      <c r="A4605" s="25" t="s">
        <v>7961</v>
      </c>
      <c r="B4605" s="77" t="s">
        <v>17655</v>
      </c>
    </row>
    <row r="4606" spans="1:2" ht="15" x14ac:dyDescent="0.2">
      <c r="A4606" s="25" t="s">
        <v>7960</v>
      </c>
      <c r="B4606" s="77" t="s">
        <v>17656</v>
      </c>
    </row>
    <row r="4607" spans="1:2" ht="15" x14ac:dyDescent="0.2">
      <c r="A4607" s="25" t="s">
        <v>7959</v>
      </c>
      <c r="B4607" s="77" t="s">
        <v>17657</v>
      </c>
    </row>
    <row r="4608" spans="1:2" ht="15" x14ac:dyDescent="0.2">
      <c r="A4608" s="25" t="s">
        <v>7958</v>
      </c>
      <c r="B4608" s="77" t="s">
        <v>17658</v>
      </c>
    </row>
    <row r="4609" spans="1:2" ht="15" x14ac:dyDescent="0.2">
      <c r="A4609" s="25" t="s">
        <v>7957</v>
      </c>
      <c r="B4609" s="77" t="s">
        <v>17659</v>
      </c>
    </row>
    <row r="4610" spans="1:2" ht="15" x14ac:dyDescent="0.2">
      <c r="A4610" s="25" t="s">
        <v>7956</v>
      </c>
      <c r="B4610" s="77" t="s">
        <v>17660</v>
      </c>
    </row>
    <row r="4611" spans="1:2" ht="15" x14ac:dyDescent="0.2">
      <c r="A4611" s="25" t="s">
        <v>7955</v>
      </c>
      <c r="B4611" s="77" t="s">
        <v>17661</v>
      </c>
    </row>
    <row r="4612" spans="1:2" ht="15" x14ac:dyDescent="0.2">
      <c r="A4612" s="25" t="s">
        <v>7954</v>
      </c>
      <c r="B4612" s="77" t="s">
        <v>17662</v>
      </c>
    </row>
    <row r="4613" spans="1:2" ht="15" x14ac:dyDescent="0.2">
      <c r="A4613" s="25" t="s">
        <v>7953</v>
      </c>
      <c r="B4613" s="77" t="s">
        <v>17663</v>
      </c>
    </row>
    <row r="4614" spans="1:2" ht="15" x14ac:dyDescent="0.2">
      <c r="A4614" s="25" t="s">
        <v>7952</v>
      </c>
      <c r="B4614" s="77" t="s">
        <v>17664</v>
      </c>
    </row>
    <row r="4615" spans="1:2" ht="15" x14ac:dyDescent="0.2">
      <c r="A4615" s="25" t="s">
        <v>7951</v>
      </c>
      <c r="B4615" s="77" t="s">
        <v>17665</v>
      </c>
    </row>
    <row r="4616" spans="1:2" ht="15" x14ac:dyDescent="0.2">
      <c r="A4616" s="25" t="s">
        <v>7950</v>
      </c>
      <c r="B4616" s="77" t="s">
        <v>17666</v>
      </c>
    </row>
    <row r="4617" spans="1:2" ht="15" x14ac:dyDescent="0.2">
      <c r="A4617" s="25" t="s">
        <v>7949</v>
      </c>
      <c r="B4617" s="77" t="s">
        <v>17667</v>
      </c>
    </row>
    <row r="4618" spans="1:2" ht="15" x14ac:dyDescent="0.2">
      <c r="A4618" s="25" t="s">
        <v>7948</v>
      </c>
      <c r="B4618" s="77" t="s">
        <v>17668</v>
      </c>
    </row>
    <row r="4619" spans="1:2" ht="15" x14ac:dyDescent="0.2">
      <c r="A4619" s="25" t="s">
        <v>7947</v>
      </c>
      <c r="B4619" s="77" t="s">
        <v>17669</v>
      </c>
    </row>
    <row r="4620" spans="1:2" ht="15" x14ac:dyDescent="0.2">
      <c r="A4620" s="25" t="s">
        <v>7946</v>
      </c>
      <c r="B4620" s="77" t="s">
        <v>17670</v>
      </c>
    </row>
    <row r="4621" spans="1:2" ht="15" x14ac:dyDescent="0.2">
      <c r="A4621" s="25" t="s">
        <v>7945</v>
      </c>
      <c r="B4621" s="77" t="s">
        <v>17671</v>
      </c>
    </row>
    <row r="4622" spans="1:2" ht="15" x14ac:dyDescent="0.2">
      <c r="A4622" s="25" t="s">
        <v>7944</v>
      </c>
      <c r="B4622" s="77" t="s">
        <v>17672</v>
      </c>
    </row>
    <row r="4623" spans="1:2" ht="15" x14ac:dyDescent="0.2">
      <c r="A4623" s="25" t="s">
        <v>7943</v>
      </c>
      <c r="B4623" s="77" t="s">
        <v>17673</v>
      </c>
    </row>
    <row r="4624" spans="1:2" ht="15" x14ac:dyDescent="0.2">
      <c r="A4624" s="25" t="s">
        <v>7942</v>
      </c>
      <c r="B4624" s="77" t="s">
        <v>17674</v>
      </c>
    </row>
    <row r="4625" spans="1:2" ht="15" x14ac:dyDescent="0.2">
      <c r="A4625" s="25" t="s">
        <v>7941</v>
      </c>
      <c r="B4625" s="77" t="s">
        <v>17675</v>
      </c>
    </row>
    <row r="4626" spans="1:2" ht="15" x14ac:dyDescent="0.2">
      <c r="A4626" s="25" t="s">
        <v>7940</v>
      </c>
      <c r="B4626" s="77" t="s">
        <v>17676</v>
      </c>
    </row>
    <row r="4627" spans="1:2" ht="15" x14ac:dyDescent="0.2">
      <c r="A4627" s="25" t="s">
        <v>7939</v>
      </c>
      <c r="B4627" s="77" t="s">
        <v>17677</v>
      </c>
    </row>
    <row r="4628" spans="1:2" ht="15" x14ac:dyDescent="0.2">
      <c r="A4628" s="25" t="s">
        <v>7938</v>
      </c>
      <c r="B4628" s="77" t="s">
        <v>17678</v>
      </c>
    </row>
    <row r="4629" spans="1:2" ht="15" x14ac:dyDescent="0.2">
      <c r="A4629" s="25" t="s">
        <v>7937</v>
      </c>
      <c r="B4629" s="77" t="s">
        <v>17679</v>
      </c>
    </row>
    <row r="4630" spans="1:2" ht="15" x14ac:dyDescent="0.2">
      <c r="A4630" s="25" t="s">
        <v>7936</v>
      </c>
      <c r="B4630" s="77" t="s">
        <v>17680</v>
      </c>
    </row>
    <row r="4631" spans="1:2" ht="15" x14ac:dyDescent="0.2">
      <c r="A4631" s="25" t="s">
        <v>7935</v>
      </c>
      <c r="B4631" s="77" t="s">
        <v>17681</v>
      </c>
    </row>
    <row r="4632" spans="1:2" ht="15" x14ac:dyDescent="0.2">
      <c r="A4632" s="25" t="s">
        <v>7934</v>
      </c>
      <c r="B4632" s="77" t="s">
        <v>17682</v>
      </c>
    </row>
    <row r="4633" spans="1:2" ht="15" x14ac:dyDescent="0.2">
      <c r="A4633" s="25" t="s">
        <v>7933</v>
      </c>
      <c r="B4633" s="77" t="s">
        <v>17683</v>
      </c>
    </row>
    <row r="4634" spans="1:2" ht="15" x14ac:dyDescent="0.2">
      <c r="A4634" s="25" t="s">
        <v>7932</v>
      </c>
      <c r="B4634" s="77" t="s">
        <v>17684</v>
      </c>
    </row>
    <row r="4635" spans="1:2" ht="15" x14ac:dyDescent="0.2">
      <c r="A4635" s="25" t="s">
        <v>7931</v>
      </c>
      <c r="B4635" s="77" t="s">
        <v>17685</v>
      </c>
    </row>
    <row r="4636" spans="1:2" ht="15" x14ac:dyDescent="0.2">
      <c r="A4636" s="25" t="s">
        <v>7930</v>
      </c>
      <c r="B4636" s="77" t="s">
        <v>17686</v>
      </c>
    </row>
    <row r="4637" spans="1:2" ht="15" x14ac:dyDescent="0.2">
      <c r="A4637" s="25" t="s">
        <v>7929</v>
      </c>
      <c r="B4637" s="77" t="s">
        <v>17687</v>
      </c>
    </row>
    <row r="4638" spans="1:2" ht="15" x14ac:dyDescent="0.2">
      <c r="A4638" s="25" t="s">
        <v>7928</v>
      </c>
      <c r="B4638" s="77" t="s">
        <v>17688</v>
      </c>
    </row>
    <row r="4639" spans="1:2" ht="15" x14ac:dyDescent="0.2">
      <c r="A4639" s="25" t="s">
        <v>7927</v>
      </c>
      <c r="B4639" s="77" t="s">
        <v>17689</v>
      </c>
    </row>
    <row r="4640" spans="1:2" ht="15" x14ac:dyDescent="0.2">
      <c r="A4640" s="25" t="s">
        <v>7926</v>
      </c>
      <c r="B4640" s="77" t="s">
        <v>17690</v>
      </c>
    </row>
    <row r="4641" spans="1:2" ht="15" x14ac:dyDescent="0.2">
      <c r="A4641" s="25" t="s">
        <v>7925</v>
      </c>
      <c r="B4641" s="77" t="s">
        <v>17691</v>
      </c>
    </row>
    <row r="4642" spans="1:2" ht="15" x14ac:dyDescent="0.2">
      <c r="A4642" s="25" t="s">
        <v>7924</v>
      </c>
      <c r="B4642" s="77" t="s">
        <v>17692</v>
      </c>
    </row>
    <row r="4643" spans="1:2" ht="15" x14ac:dyDescent="0.2">
      <c r="A4643" s="25" t="s">
        <v>7923</v>
      </c>
      <c r="B4643" s="77" t="s">
        <v>17693</v>
      </c>
    </row>
    <row r="4644" spans="1:2" ht="15" x14ac:dyDescent="0.2">
      <c r="A4644" s="25" t="s">
        <v>7922</v>
      </c>
      <c r="B4644" s="77" t="s">
        <v>17694</v>
      </c>
    </row>
    <row r="4645" spans="1:2" ht="15" x14ac:dyDescent="0.2">
      <c r="A4645" s="25" t="s">
        <v>7921</v>
      </c>
      <c r="B4645" s="77" t="s">
        <v>17695</v>
      </c>
    </row>
    <row r="4646" spans="1:2" ht="15" x14ac:dyDescent="0.2">
      <c r="A4646" s="25" t="s">
        <v>7920</v>
      </c>
      <c r="B4646" s="77" t="s">
        <v>17696</v>
      </c>
    </row>
    <row r="4647" spans="1:2" ht="15" x14ac:dyDescent="0.2">
      <c r="A4647" s="25" t="s">
        <v>7919</v>
      </c>
      <c r="B4647" s="77" t="s">
        <v>17697</v>
      </c>
    </row>
    <row r="4648" spans="1:2" ht="15" x14ac:dyDescent="0.2">
      <c r="A4648" s="25" t="s">
        <v>7918</v>
      </c>
      <c r="B4648" s="77" t="s">
        <v>17698</v>
      </c>
    </row>
    <row r="4649" spans="1:2" ht="15" x14ac:dyDescent="0.2">
      <c r="A4649" s="25" t="s">
        <v>7917</v>
      </c>
      <c r="B4649" s="77" t="s">
        <v>17699</v>
      </c>
    </row>
    <row r="4650" spans="1:2" ht="15" x14ac:dyDescent="0.2">
      <c r="A4650" s="25" t="s">
        <v>7916</v>
      </c>
      <c r="B4650" s="77" t="s">
        <v>17700</v>
      </c>
    </row>
    <row r="4651" spans="1:2" ht="15" x14ac:dyDescent="0.2">
      <c r="A4651" s="25" t="s">
        <v>7915</v>
      </c>
      <c r="B4651" s="77" t="s">
        <v>17701</v>
      </c>
    </row>
    <row r="4652" spans="1:2" ht="15" x14ac:dyDescent="0.2">
      <c r="A4652" s="25" t="s">
        <v>7914</v>
      </c>
      <c r="B4652" s="77" t="s">
        <v>17702</v>
      </c>
    </row>
    <row r="4653" spans="1:2" ht="15" x14ac:dyDescent="0.2">
      <c r="A4653" s="25" t="s">
        <v>7913</v>
      </c>
      <c r="B4653" s="77" t="s">
        <v>17703</v>
      </c>
    </row>
    <row r="4654" spans="1:2" ht="15" x14ac:dyDescent="0.2">
      <c r="A4654" s="25" t="s">
        <v>7912</v>
      </c>
      <c r="B4654" s="77" t="s">
        <v>17704</v>
      </c>
    </row>
    <row r="4655" spans="1:2" ht="15" x14ac:dyDescent="0.2">
      <c r="A4655" s="25" t="s">
        <v>7911</v>
      </c>
      <c r="B4655" s="77" t="s">
        <v>17705</v>
      </c>
    </row>
    <row r="4656" spans="1:2" ht="15" x14ac:dyDescent="0.2">
      <c r="A4656" s="25" t="s">
        <v>7910</v>
      </c>
      <c r="B4656" s="77" t="s">
        <v>17706</v>
      </c>
    </row>
    <row r="4657" spans="1:2" ht="15" x14ac:dyDescent="0.2">
      <c r="A4657" s="25" t="s">
        <v>7909</v>
      </c>
      <c r="B4657" s="77" t="s">
        <v>17707</v>
      </c>
    </row>
    <row r="4658" spans="1:2" ht="15" x14ac:dyDescent="0.2">
      <c r="A4658" s="25" t="s">
        <v>7908</v>
      </c>
      <c r="B4658" s="77" t="s">
        <v>17708</v>
      </c>
    </row>
    <row r="4659" spans="1:2" ht="15" x14ac:dyDescent="0.2">
      <c r="A4659" s="25" t="s">
        <v>7907</v>
      </c>
      <c r="B4659" s="77" t="s">
        <v>17709</v>
      </c>
    </row>
    <row r="4660" spans="1:2" ht="15" x14ac:dyDescent="0.2">
      <c r="A4660" s="25" t="s">
        <v>7906</v>
      </c>
      <c r="B4660" s="77" t="s">
        <v>17710</v>
      </c>
    </row>
    <row r="4661" spans="1:2" ht="15" x14ac:dyDescent="0.2">
      <c r="A4661" s="25" t="s">
        <v>7905</v>
      </c>
      <c r="B4661" s="77" t="s">
        <v>17711</v>
      </c>
    </row>
    <row r="4662" spans="1:2" ht="15" x14ac:dyDescent="0.2">
      <c r="A4662" s="25" t="s">
        <v>7904</v>
      </c>
      <c r="B4662" s="77" t="s">
        <v>17712</v>
      </c>
    </row>
    <row r="4663" spans="1:2" ht="15" x14ac:dyDescent="0.2">
      <c r="A4663" s="25" t="s">
        <v>7903</v>
      </c>
      <c r="B4663" s="77" t="s">
        <v>17713</v>
      </c>
    </row>
    <row r="4664" spans="1:2" ht="15" x14ac:dyDescent="0.2">
      <c r="A4664" s="25" t="s">
        <v>7902</v>
      </c>
      <c r="B4664" s="77" t="s">
        <v>17714</v>
      </c>
    </row>
    <row r="4665" spans="1:2" ht="15" x14ac:dyDescent="0.2">
      <c r="A4665" s="25" t="s">
        <v>7901</v>
      </c>
      <c r="B4665" s="77" t="s">
        <v>17715</v>
      </c>
    </row>
    <row r="4666" spans="1:2" ht="15" x14ac:dyDescent="0.2">
      <c r="A4666" s="25" t="s">
        <v>7900</v>
      </c>
      <c r="B4666" s="77" t="s">
        <v>17716</v>
      </c>
    </row>
    <row r="4667" spans="1:2" ht="30" x14ac:dyDescent="0.2">
      <c r="A4667" s="25" t="s">
        <v>7899</v>
      </c>
      <c r="B4667" s="77" t="s">
        <v>17717</v>
      </c>
    </row>
    <row r="4668" spans="1:2" ht="15" x14ac:dyDescent="0.2">
      <c r="A4668" s="25" t="s">
        <v>7898</v>
      </c>
      <c r="B4668" s="77" t="s">
        <v>17718</v>
      </c>
    </row>
    <row r="4669" spans="1:2" ht="15" x14ac:dyDescent="0.2">
      <c r="A4669" s="25" t="s">
        <v>7897</v>
      </c>
      <c r="B4669" s="77" t="s">
        <v>17719</v>
      </c>
    </row>
    <row r="4670" spans="1:2" ht="15" x14ac:dyDescent="0.2">
      <c r="A4670" s="25" t="s">
        <v>7896</v>
      </c>
      <c r="B4670" s="77" t="s">
        <v>17720</v>
      </c>
    </row>
    <row r="4671" spans="1:2" ht="15" x14ac:dyDescent="0.2">
      <c r="A4671" s="25" t="s">
        <v>7895</v>
      </c>
      <c r="B4671" s="77" t="s">
        <v>17721</v>
      </c>
    </row>
    <row r="4672" spans="1:2" ht="15" x14ac:dyDescent="0.2">
      <c r="A4672" s="25" t="s">
        <v>7894</v>
      </c>
      <c r="B4672" s="77" t="s">
        <v>17722</v>
      </c>
    </row>
    <row r="4673" spans="1:2" ht="15" x14ac:dyDescent="0.2">
      <c r="A4673" s="25" t="s">
        <v>7893</v>
      </c>
      <c r="B4673" s="77" t="s">
        <v>17723</v>
      </c>
    </row>
    <row r="4674" spans="1:2" ht="15" x14ac:dyDescent="0.2">
      <c r="A4674" s="25" t="s">
        <v>7892</v>
      </c>
      <c r="B4674" s="77" t="s">
        <v>17724</v>
      </c>
    </row>
    <row r="4675" spans="1:2" ht="15" x14ac:dyDescent="0.2">
      <c r="A4675" s="25" t="s">
        <v>7891</v>
      </c>
      <c r="B4675" s="77" t="s">
        <v>17725</v>
      </c>
    </row>
    <row r="4676" spans="1:2" ht="15" x14ac:dyDescent="0.2">
      <c r="A4676" s="25" t="s">
        <v>7890</v>
      </c>
      <c r="B4676" s="77" t="s">
        <v>17726</v>
      </c>
    </row>
    <row r="4677" spans="1:2" ht="15" x14ac:dyDescent="0.2">
      <c r="A4677" s="25" t="s">
        <v>7889</v>
      </c>
      <c r="B4677" s="77" t="s">
        <v>17727</v>
      </c>
    </row>
    <row r="4678" spans="1:2" ht="15" x14ac:dyDescent="0.2">
      <c r="A4678" s="25" t="s">
        <v>7888</v>
      </c>
      <c r="B4678" s="77" t="s">
        <v>17728</v>
      </c>
    </row>
    <row r="4679" spans="1:2" ht="15" x14ac:dyDescent="0.2">
      <c r="A4679" s="25" t="s">
        <v>7887</v>
      </c>
      <c r="B4679" s="77" t="s">
        <v>17729</v>
      </c>
    </row>
    <row r="4680" spans="1:2" ht="15" x14ac:dyDescent="0.2">
      <c r="A4680" s="25" t="s">
        <v>7886</v>
      </c>
      <c r="B4680" s="77" t="s">
        <v>17730</v>
      </c>
    </row>
    <row r="4681" spans="1:2" ht="15" x14ac:dyDescent="0.2">
      <c r="A4681" s="25" t="s">
        <v>7885</v>
      </c>
      <c r="B4681" s="77" t="s">
        <v>17731</v>
      </c>
    </row>
    <row r="4682" spans="1:2" ht="15" x14ac:dyDescent="0.2">
      <c r="A4682" s="25" t="s">
        <v>7884</v>
      </c>
      <c r="B4682" s="77" t="s">
        <v>17732</v>
      </c>
    </row>
    <row r="4683" spans="1:2" ht="15" x14ac:dyDescent="0.2">
      <c r="A4683" s="25" t="s">
        <v>7883</v>
      </c>
      <c r="B4683" s="77" t="s">
        <v>17733</v>
      </c>
    </row>
    <row r="4684" spans="1:2" ht="15" x14ac:dyDescent="0.2">
      <c r="A4684" s="25" t="s">
        <v>7882</v>
      </c>
      <c r="B4684" s="77" t="s">
        <v>17734</v>
      </c>
    </row>
    <row r="4685" spans="1:2" ht="15" x14ac:dyDescent="0.2">
      <c r="A4685" s="25" t="s">
        <v>7881</v>
      </c>
      <c r="B4685" s="77" t="s">
        <v>17735</v>
      </c>
    </row>
    <row r="4686" spans="1:2" ht="15" x14ac:dyDescent="0.2">
      <c r="A4686" s="25" t="s">
        <v>7880</v>
      </c>
      <c r="B4686" s="77" t="s">
        <v>17736</v>
      </c>
    </row>
    <row r="4687" spans="1:2" ht="15" x14ac:dyDescent="0.2">
      <c r="A4687" s="25" t="s">
        <v>7879</v>
      </c>
      <c r="B4687" s="77" t="s">
        <v>17737</v>
      </c>
    </row>
    <row r="4688" spans="1:2" ht="15" x14ac:dyDescent="0.2">
      <c r="A4688" s="25" t="s">
        <v>7878</v>
      </c>
      <c r="B4688" s="77" t="s">
        <v>17738</v>
      </c>
    </row>
    <row r="4689" spans="1:2" ht="15" x14ac:dyDescent="0.2">
      <c r="A4689" s="25" t="s">
        <v>7877</v>
      </c>
      <c r="B4689" s="77" t="s">
        <v>17739</v>
      </c>
    </row>
    <row r="4690" spans="1:2" ht="15" x14ac:dyDescent="0.2">
      <c r="A4690" s="25" t="s">
        <v>7876</v>
      </c>
      <c r="B4690" s="77" t="s">
        <v>17740</v>
      </c>
    </row>
    <row r="4691" spans="1:2" ht="15" x14ac:dyDescent="0.2">
      <c r="A4691" s="25" t="s">
        <v>7875</v>
      </c>
      <c r="B4691" s="77" t="s">
        <v>17741</v>
      </c>
    </row>
    <row r="4692" spans="1:2" ht="15" x14ac:dyDescent="0.2">
      <c r="A4692" s="25" t="s">
        <v>7874</v>
      </c>
      <c r="B4692" s="77" t="s">
        <v>17742</v>
      </c>
    </row>
    <row r="4693" spans="1:2" ht="15" x14ac:dyDescent="0.2">
      <c r="A4693" s="25" t="s">
        <v>7873</v>
      </c>
      <c r="B4693" s="77" t="s">
        <v>17743</v>
      </c>
    </row>
    <row r="4694" spans="1:2" ht="15" x14ac:dyDescent="0.2">
      <c r="A4694" s="25" t="s">
        <v>7872</v>
      </c>
      <c r="B4694" s="77" t="s">
        <v>17744</v>
      </c>
    </row>
    <row r="4695" spans="1:2" ht="15" x14ac:dyDescent="0.2">
      <c r="A4695" s="25" t="s">
        <v>7871</v>
      </c>
      <c r="B4695" s="77" t="s">
        <v>17745</v>
      </c>
    </row>
    <row r="4696" spans="1:2" ht="15" x14ac:dyDescent="0.2">
      <c r="A4696" s="25" t="s">
        <v>7870</v>
      </c>
      <c r="B4696" s="77" t="s">
        <v>17746</v>
      </c>
    </row>
    <row r="4697" spans="1:2" ht="15" x14ac:dyDescent="0.2">
      <c r="A4697" s="25" t="s">
        <v>7869</v>
      </c>
      <c r="B4697" s="77" t="s">
        <v>17747</v>
      </c>
    </row>
    <row r="4698" spans="1:2" ht="15" x14ac:dyDescent="0.2">
      <c r="A4698" s="25" t="s">
        <v>7868</v>
      </c>
      <c r="B4698" s="77" t="s">
        <v>17748</v>
      </c>
    </row>
    <row r="4699" spans="1:2" ht="15" x14ac:dyDescent="0.2">
      <c r="A4699" s="25" t="s">
        <v>7867</v>
      </c>
      <c r="B4699" s="77" t="s">
        <v>17749</v>
      </c>
    </row>
    <row r="4700" spans="1:2" ht="30" x14ac:dyDescent="0.2">
      <c r="A4700" s="25" t="s">
        <v>7866</v>
      </c>
      <c r="B4700" s="77" t="s">
        <v>17750</v>
      </c>
    </row>
    <row r="4701" spans="1:2" ht="15" x14ac:dyDescent="0.2">
      <c r="A4701" s="25" t="s">
        <v>7865</v>
      </c>
      <c r="B4701" s="77" t="s">
        <v>17751</v>
      </c>
    </row>
    <row r="4702" spans="1:2" ht="30" x14ac:dyDescent="0.2">
      <c r="A4702" s="25" t="s">
        <v>7864</v>
      </c>
      <c r="B4702" s="77" t="s">
        <v>17752</v>
      </c>
    </row>
    <row r="4703" spans="1:2" ht="15" x14ac:dyDescent="0.2">
      <c r="A4703" s="25" t="s">
        <v>7863</v>
      </c>
      <c r="B4703" s="77" t="s">
        <v>17753</v>
      </c>
    </row>
    <row r="4704" spans="1:2" ht="15" x14ac:dyDescent="0.2">
      <c r="A4704" s="25" t="s">
        <v>7862</v>
      </c>
      <c r="B4704" s="77" t="s">
        <v>17754</v>
      </c>
    </row>
    <row r="4705" spans="1:2" ht="15" x14ac:dyDescent="0.2">
      <c r="A4705" s="25" t="s">
        <v>7861</v>
      </c>
      <c r="B4705" s="77" t="s">
        <v>17755</v>
      </c>
    </row>
    <row r="4706" spans="1:2" ht="15" x14ac:dyDescent="0.2">
      <c r="A4706" s="25" t="s">
        <v>7860</v>
      </c>
      <c r="B4706" s="77" t="s">
        <v>17756</v>
      </c>
    </row>
    <row r="4707" spans="1:2" ht="15" x14ac:dyDescent="0.2">
      <c r="A4707" s="25" t="s">
        <v>7859</v>
      </c>
      <c r="B4707" s="77" t="s">
        <v>17757</v>
      </c>
    </row>
    <row r="4708" spans="1:2" ht="15" x14ac:dyDescent="0.2">
      <c r="A4708" s="25" t="s">
        <v>7858</v>
      </c>
      <c r="B4708" s="77" t="s">
        <v>17758</v>
      </c>
    </row>
    <row r="4709" spans="1:2" ht="15" x14ac:dyDescent="0.2">
      <c r="A4709" s="25" t="s">
        <v>7857</v>
      </c>
      <c r="B4709" s="77" t="s">
        <v>17759</v>
      </c>
    </row>
    <row r="4710" spans="1:2" ht="15" x14ac:dyDescent="0.2">
      <c r="A4710" s="25" t="s">
        <v>7856</v>
      </c>
      <c r="B4710" s="77" t="s">
        <v>17760</v>
      </c>
    </row>
    <row r="4711" spans="1:2" ht="15" x14ac:dyDescent="0.2">
      <c r="A4711" s="25" t="s">
        <v>7855</v>
      </c>
      <c r="B4711" s="77" t="s">
        <v>17761</v>
      </c>
    </row>
    <row r="4712" spans="1:2" ht="15" x14ac:dyDescent="0.2">
      <c r="A4712" s="25" t="s">
        <v>7854</v>
      </c>
      <c r="B4712" s="77" t="s">
        <v>17762</v>
      </c>
    </row>
    <row r="4713" spans="1:2" ht="15" x14ac:dyDescent="0.2">
      <c r="A4713" s="25" t="s">
        <v>7853</v>
      </c>
      <c r="B4713" s="77" t="s">
        <v>17763</v>
      </c>
    </row>
    <row r="4714" spans="1:2" ht="15" x14ac:dyDescent="0.2">
      <c r="A4714" s="25" t="s">
        <v>7852</v>
      </c>
      <c r="B4714" s="77" t="s">
        <v>17764</v>
      </c>
    </row>
    <row r="4715" spans="1:2" ht="15" x14ac:dyDescent="0.2">
      <c r="A4715" s="25" t="s">
        <v>7851</v>
      </c>
      <c r="B4715" s="77" t="s">
        <v>17765</v>
      </c>
    </row>
    <row r="4716" spans="1:2" ht="15" x14ac:dyDescent="0.2">
      <c r="A4716" s="25" t="s">
        <v>7850</v>
      </c>
      <c r="B4716" s="77" t="s">
        <v>17766</v>
      </c>
    </row>
    <row r="4717" spans="1:2" ht="15" x14ac:dyDescent="0.2">
      <c r="A4717" s="25" t="s">
        <v>7849</v>
      </c>
      <c r="B4717" s="77" t="s">
        <v>17767</v>
      </c>
    </row>
    <row r="4718" spans="1:2" ht="15" x14ac:dyDescent="0.2">
      <c r="A4718" s="25" t="s">
        <v>7848</v>
      </c>
      <c r="B4718" s="77" t="s">
        <v>17768</v>
      </c>
    </row>
    <row r="4719" spans="1:2" ht="15" x14ac:dyDescent="0.2">
      <c r="A4719" s="25" t="s">
        <v>7847</v>
      </c>
      <c r="B4719" s="77" t="s">
        <v>17769</v>
      </c>
    </row>
    <row r="4720" spans="1:2" ht="15" x14ac:dyDescent="0.2">
      <c r="A4720" s="25" t="s">
        <v>7846</v>
      </c>
      <c r="B4720" s="77" t="s">
        <v>17770</v>
      </c>
    </row>
    <row r="4721" spans="1:2" ht="15" x14ac:dyDescent="0.2">
      <c r="A4721" s="25" t="s">
        <v>7845</v>
      </c>
      <c r="B4721" s="77" t="s">
        <v>17771</v>
      </c>
    </row>
    <row r="4722" spans="1:2" ht="15" x14ac:dyDescent="0.2">
      <c r="A4722" s="25" t="s">
        <v>7844</v>
      </c>
      <c r="B4722" s="77" t="s">
        <v>17772</v>
      </c>
    </row>
    <row r="4723" spans="1:2" ht="15" x14ac:dyDescent="0.2">
      <c r="A4723" s="25" t="s">
        <v>7843</v>
      </c>
      <c r="B4723" s="77" t="s">
        <v>17773</v>
      </c>
    </row>
    <row r="4724" spans="1:2" ht="15" x14ac:dyDescent="0.2">
      <c r="A4724" s="25" t="s">
        <v>7842</v>
      </c>
      <c r="B4724" s="77" t="s">
        <v>17774</v>
      </c>
    </row>
    <row r="4725" spans="1:2" ht="15" x14ac:dyDescent="0.2">
      <c r="A4725" s="25" t="s">
        <v>7841</v>
      </c>
      <c r="B4725" s="77" t="s">
        <v>17775</v>
      </c>
    </row>
    <row r="4726" spans="1:2" ht="15" x14ac:dyDescent="0.2">
      <c r="A4726" s="25" t="s">
        <v>7840</v>
      </c>
      <c r="B4726" s="77" t="s">
        <v>17776</v>
      </c>
    </row>
    <row r="4727" spans="1:2" ht="15" x14ac:dyDescent="0.2">
      <c r="A4727" s="25" t="s">
        <v>7839</v>
      </c>
      <c r="B4727" s="77" t="s">
        <v>17777</v>
      </c>
    </row>
    <row r="4728" spans="1:2" ht="15" x14ac:dyDescent="0.2">
      <c r="A4728" s="25" t="s">
        <v>7838</v>
      </c>
      <c r="B4728" s="77" t="s">
        <v>17778</v>
      </c>
    </row>
    <row r="4729" spans="1:2" ht="15" x14ac:dyDescent="0.2">
      <c r="A4729" s="25" t="s">
        <v>7837</v>
      </c>
      <c r="B4729" s="77" t="s">
        <v>17779</v>
      </c>
    </row>
    <row r="4730" spans="1:2" ht="15" x14ac:dyDescent="0.2">
      <c r="A4730" s="25" t="s">
        <v>7836</v>
      </c>
      <c r="B4730" s="77" t="s">
        <v>17780</v>
      </c>
    </row>
    <row r="4731" spans="1:2" ht="15" x14ac:dyDescent="0.2">
      <c r="A4731" s="25" t="s">
        <v>7835</v>
      </c>
      <c r="B4731" s="77" t="s">
        <v>17781</v>
      </c>
    </row>
    <row r="4732" spans="1:2" ht="15" x14ac:dyDescent="0.2">
      <c r="A4732" s="25" t="s">
        <v>7834</v>
      </c>
      <c r="B4732" s="77" t="s">
        <v>17782</v>
      </c>
    </row>
    <row r="4733" spans="1:2" ht="15" x14ac:dyDescent="0.2">
      <c r="A4733" s="25" t="s">
        <v>7833</v>
      </c>
      <c r="B4733" s="77" t="s">
        <v>17783</v>
      </c>
    </row>
    <row r="4734" spans="1:2" ht="15" x14ac:dyDescent="0.2">
      <c r="A4734" s="25" t="s">
        <v>7832</v>
      </c>
      <c r="B4734" s="77" t="s">
        <v>17784</v>
      </c>
    </row>
    <row r="4735" spans="1:2" ht="15" x14ac:dyDescent="0.2">
      <c r="A4735" s="25" t="s">
        <v>7831</v>
      </c>
      <c r="B4735" s="77" t="s">
        <v>17785</v>
      </c>
    </row>
    <row r="4736" spans="1:2" ht="15" x14ac:dyDescent="0.2">
      <c r="A4736" s="25" t="s">
        <v>7830</v>
      </c>
      <c r="B4736" s="77" t="s">
        <v>17786</v>
      </c>
    </row>
    <row r="4737" spans="1:2" ht="15" x14ac:dyDescent="0.2">
      <c r="A4737" s="25" t="s">
        <v>7829</v>
      </c>
      <c r="B4737" s="77" t="s">
        <v>17787</v>
      </c>
    </row>
    <row r="4738" spans="1:2" ht="15" x14ac:dyDescent="0.2">
      <c r="A4738" s="25" t="s">
        <v>7828</v>
      </c>
      <c r="B4738" s="77" t="s">
        <v>17788</v>
      </c>
    </row>
    <row r="4739" spans="1:2" ht="15" x14ac:dyDescent="0.2">
      <c r="A4739" s="25" t="s">
        <v>7827</v>
      </c>
      <c r="B4739" s="77" t="s">
        <v>17789</v>
      </c>
    </row>
    <row r="4740" spans="1:2" ht="15" x14ac:dyDescent="0.2">
      <c r="A4740" s="25" t="s">
        <v>7826</v>
      </c>
      <c r="B4740" s="77" t="s">
        <v>17790</v>
      </c>
    </row>
    <row r="4741" spans="1:2" ht="15" x14ac:dyDescent="0.2">
      <c r="A4741" s="25" t="s">
        <v>7825</v>
      </c>
      <c r="B4741" s="77" t="s">
        <v>17791</v>
      </c>
    </row>
    <row r="4742" spans="1:2" ht="15" x14ac:dyDescent="0.2">
      <c r="A4742" s="25" t="s">
        <v>7824</v>
      </c>
      <c r="B4742" s="77" t="s">
        <v>17792</v>
      </c>
    </row>
    <row r="4743" spans="1:2" ht="15" x14ac:dyDescent="0.2">
      <c r="A4743" s="25" t="s">
        <v>7823</v>
      </c>
      <c r="B4743" s="77" t="s">
        <v>17793</v>
      </c>
    </row>
    <row r="4744" spans="1:2" ht="15" x14ac:dyDescent="0.2">
      <c r="A4744" s="25" t="s">
        <v>7822</v>
      </c>
      <c r="B4744" s="77" t="s">
        <v>17794</v>
      </c>
    </row>
    <row r="4745" spans="1:2" ht="15" x14ac:dyDescent="0.2">
      <c r="A4745" s="25" t="s">
        <v>7821</v>
      </c>
      <c r="B4745" s="77" t="s">
        <v>17795</v>
      </c>
    </row>
    <row r="4746" spans="1:2" ht="30" x14ac:dyDescent="0.2">
      <c r="A4746" s="25" t="s">
        <v>7820</v>
      </c>
      <c r="B4746" s="77" t="s">
        <v>17796</v>
      </c>
    </row>
    <row r="4747" spans="1:2" ht="15" x14ac:dyDescent="0.2">
      <c r="A4747" s="25" t="s">
        <v>7819</v>
      </c>
      <c r="B4747" s="77" t="s">
        <v>17797</v>
      </c>
    </row>
    <row r="4748" spans="1:2" ht="15" x14ac:dyDescent="0.2">
      <c r="A4748" s="25" t="s">
        <v>7818</v>
      </c>
      <c r="B4748" s="77" t="s">
        <v>17798</v>
      </c>
    </row>
    <row r="4749" spans="1:2" ht="15" x14ac:dyDescent="0.2">
      <c r="A4749" s="25" t="s">
        <v>7817</v>
      </c>
      <c r="B4749" s="77" t="s">
        <v>17799</v>
      </c>
    </row>
    <row r="4750" spans="1:2" ht="15" x14ac:dyDescent="0.2">
      <c r="A4750" s="25" t="s">
        <v>7816</v>
      </c>
      <c r="B4750" s="77" t="s">
        <v>17800</v>
      </c>
    </row>
    <row r="4751" spans="1:2" ht="15" x14ac:dyDescent="0.2">
      <c r="A4751" s="25" t="s">
        <v>7815</v>
      </c>
      <c r="B4751" s="77" t="s">
        <v>17801</v>
      </c>
    </row>
    <row r="4752" spans="1:2" ht="15" x14ac:dyDescent="0.2">
      <c r="A4752" s="25" t="s">
        <v>7814</v>
      </c>
      <c r="B4752" s="77" t="s">
        <v>17802</v>
      </c>
    </row>
    <row r="4753" spans="1:2" ht="15" x14ac:dyDescent="0.2">
      <c r="A4753" s="25" t="s">
        <v>7813</v>
      </c>
      <c r="B4753" s="77" t="s">
        <v>17803</v>
      </c>
    </row>
    <row r="4754" spans="1:2" ht="15" x14ac:dyDescent="0.2">
      <c r="A4754" s="25" t="s">
        <v>7812</v>
      </c>
      <c r="B4754" s="77" t="s">
        <v>17804</v>
      </c>
    </row>
    <row r="4755" spans="1:2" ht="15" x14ac:dyDescent="0.2">
      <c r="A4755" s="25" t="s">
        <v>7811</v>
      </c>
      <c r="B4755" s="77" t="s">
        <v>17805</v>
      </c>
    </row>
    <row r="4756" spans="1:2" ht="15" x14ac:dyDescent="0.2">
      <c r="A4756" s="25" t="s">
        <v>7810</v>
      </c>
      <c r="B4756" s="77" t="s">
        <v>17806</v>
      </c>
    </row>
    <row r="4757" spans="1:2" ht="15" x14ac:dyDescent="0.2">
      <c r="A4757" s="25" t="s">
        <v>7809</v>
      </c>
      <c r="B4757" s="77" t="s">
        <v>17807</v>
      </c>
    </row>
    <row r="4758" spans="1:2" ht="15" x14ac:dyDescent="0.2">
      <c r="A4758" s="25" t="s">
        <v>7808</v>
      </c>
      <c r="B4758" s="77" t="s">
        <v>17808</v>
      </c>
    </row>
    <row r="4759" spans="1:2" ht="15" x14ac:dyDescent="0.2">
      <c r="A4759" s="25" t="s">
        <v>7807</v>
      </c>
      <c r="B4759" s="77" t="s">
        <v>17809</v>
      </c>
    </row>
    <row r="4760" spans="1:2" ht="15" x14ac:dyDescent="0.2">
      <c r="A4760" s="25" t="s">
        <v>7806</v>
      </c>
      <c r="B4760" s="77" t="s">
        <v>17810</v>
      </c>
    </row>
    <row r="4761" spans="1:2" ht="15" x14ac:dyDescent="0.2">
      <c r="A4761" s="25" t="s">
        <v>7805</v>
      </c>
      <c r="B4761" s="77" t="s">
        <v>17811</v>
      </c>
    </row>
    <row r="4762" spans="1:2" ht="15" x14ac:dyDescent="0.2">
      <c r="A4762" s="25" t="s">
        <v>7804</v>
      </c>
      <c r="B4762" s="77" t="s">
        <v>17812</v>
      </c>
    </row>
    <row r="4763" spans="1:2" ht="15" x14ac:dyDescent="0.2">
      <c r="A4763" s="25" t="s">
        <v>7803</v>
      </c>
      <c r="B4763" s="77" t="s">
        <v>17813</v>
      </c>
    </row>
    <row r="4764" spans="1:2" ht="15" x14ac:dyDescent="0.2">
      <c r="A4764" s="25" t="s">
        <v>7802</v>
      </c>
      <c r="B4764" s="77" t="s">
        <v>17814</v>
      </c>
    </row>
    <row r="4765" spans="1:2" ht="15" x14ac:dyDescent="0.2">
      <c r="A4765" s="25" t="s">
        <v>7801</v>
      </c>
      <c r="B4765" s="77" t="s">
        <v>17815</v>
      </c>
    </row>
    <row r="4766" spans="1:2" ht="15" x14ac:dyDescent="0.2">
      <c r="A4766" s="25" t="s">
        <v>7800</v>
      </c>
      <c r="B4766" s="77" t="s">
        <v>17816</v>
      </c>
    </row>
    <row r="4767" spans="1:2" ht="15" x14ac:dyDescent="0.2">
      <c r="A4767" s="25" t="s">
        <v>7799</v>
      </c>
      <c r="B4767" s="77" t="s">
        <v>17817</v>
      </c>
    </row>
    <row r="4768" spans="1:2" ht="15" x14ac:dyDescent="0.2">
      <c r="A4768" s="25" t="s">
        <v>7798</v>
      </c>
      <c r="B4768" s="77" t="s">
        <v>17818</v>
      </c>
    </row>
    <row r="4769" spans="1:2" ht="15" x14ac:dyDescent="0.2">
      <c r="A4769" s="25" t="s">
        <v>7797</v>
      </c>
      <c r="B4769" s="77" t="s">
        <v>17819</v>
      </c>
    </row>
    <row r="4770" spans="1:2" ht="15" x14ac:dyDescent="0.2">
      <c r="A4770" s="25" t="s">
        <v>7796</v>
      </c>
      <c r="B4770" s="77" t="s">
        <v>17820</v>
      </c>
    </row>
    <row r="4771" spans="1:2" ht="15" x14ac:dyDescent="0.2">
      <c r="A4771" s="25" t="s">
        <v>7795</v>
      </c>
      <c r="B4771" s="77" t="s">
        <v>17821</v>
      </c>
    </row>
    <row r="4772" spans="1:2" ht="15" x14ac:dyDescent="0.2">
      <c r="A4772" s="25" t="s">
        <v>7794</v>
      </c>
      <c r="B4772" s="77" t="s">
        <v>17822</v>
      </c>
    </row>
    <row r="4773" spans="1:2" ht="15" x14ac:dyDescent="0.2">
      <c r="A4773" s="25" t="s">
        <v>7793</v>
      </c>
      <c r="B4773" s="77" t="s">
        <v>17823</v>
      </c>
    </row>
    <row r="4774" spans="1:2" ht="15" x14ac:dyDescent="0.2">
      <c r="A4774" s="25" t="s">
        <v>7792</v>
      </c>
      <c r="B4774" s="77" t="s">
        <v>17824</v>
      </c>
    </row>
    <row r="4775" spans="1:2" ht="15" x14ac:dyDescent="0.2">
      <c r="A4775" s="25" t="s">
        <v>12957</v>
      </c>
      <c r="B4775" s="77" t="s">
        <v>17825</v>
      </c>
    </row>
    <row r="4776" spans="1:2" ht="15" x14ac:dyDescent="0.2">
      <c r="A4776" s="25" t="s">
        <v>7791</v>
      </c>
      <c r="B4776" s="77" t="s">
        <v>17826</v>
      </c>
    </row>
    <row r="4777" spans="1:2" ht="15" x14ac:dyDescent="0.2">
      <c r="A4777" s="25" t="s">
        <v>7790</v>
      </c>
      <c r="B4777" s="77" t="s">
        <v>17827</v>
      </c>
    </row>
    <row r="4778" spans="1:2" ht="15" x14ac:dyDescent="0.2">
      <c r="A4778" s="25" t="s">
        <v>7789</v>
      </c>
      <c r="B4778" s="77" t="s">
        <v>17828</v>
      </c>
    </row>
    <row r="4779" spans="1:2" ht="15" x14ac:dyDescent="0.2">
      <c r="A4779" s="25" t="s">
        <v>7788</v>
      </c>
      <c r="B4779" s="77" t="s">
        <v>17829</v>
      </c>
    </row>
    <row r="4780" spans="1:2" ht="15" x14ac:dyDescent="0.2">
      <c r="A4780" s="25" t="s">
        <v>7787</v>
      </c>
      <c r="B4780" s="77" t="s">
        <v>17830</v>
      </c>
    </row>
    <row r="4781" spans="1:2" ht="15" x14ac:dyDescent="0.2">
      <c r="A4781" s="25" t="s">
        <v>7786</v>
      </c>
      <c r="B4781" s="77" t="s">
        <v>17831</v>
      </c>
    </row>
    <row r="4782" spans="1:2" ht="15" x14ac:dyDescent="0.2">
      <c r="A4782" s="25" t="s">
        <v>7785</v>
      </c>
      <c r="B4782" s="77" t="s">
        <v>17832</v>
      </c>
    </row>
    <row r="4783" spans="1:2" ht="15" x14ac:dyDescent="0.2">
      <c r="A4783" s="25" t="s">
        <v>7784</v>
      </c>
      <c r="B4783" s="77" t="s">
        <v>17833</v>
      </c>
    </row>
    <row r="4784" spans="1:2" ht="15" x14ac:dyDescent="0.2">
      <c r="A4784" s="25" t="s">
        <v>7783</v>
      </c>
      <c r="B4784" s="77" t="s">
        <v>17834</v>
      </c>
    </row>
    <row r="4785" spans="1:2" ht="15" x14ac:dyDescent="0.2">
      <c r="A4785" s="25" t="s">
        <v>7782</v>
      </c>
      <c r="B4785" s="77" t="s">
        <v>17835</v>
      </c>
    </row>
    <row r="4786" spans="1:2" ht="15" x14ac:dyDescent="0.2">
      <c r="A4786" s="25" t="s">
        <v>7781</v>
      </c>
      <c r="B4786" s="77" t="s">
        <v>17836</v>
      </c>
    </row>
    <row r="4787" spans="1:2" ht="15" x14ac:dyDescent="0.2">
      <c r="A4787" s="25" t="s">
        <v>7780</v>
      </c>
      <c r="B4787" s="77" t="s">
        <v>17837</v>
      </c>
    </row>
    <row r="4788" spans="1:2" ht="15" x14ac:dyDescent="0.2">
      <c r="A4788" s="25" t="s">
        <v>7779</v>
      </c>
      <c r="B4788" s="77" t="s">
        <v>17838</v>
      </c>
    </row>
    <row r="4789" spans="1:2" ht="15" x14ac:dyDescent="0.2">
      <c r="A4789" s="25" t="s">
        <v>7778</v>
      </c>
      <c r="B4789" s="77" t="s">
        <v>17839</v>
      </c>
    </row>
    <row r="4790" spans="1:2" ht="15" x14ac:dyDescent="0.2">
      <c r="A4790" s="25" t="s">
        <v>7777</v>
      </c>
      <c r="B4790" s="77" t="s">
        <v>17840</v>
      </c>
    </row>
    <row r="4791" spans="1:2" ht="15" x14ac:dyDescent="0.2">
      <c r="A4791" s="25" t="s">
        <v>7776</v>
      </c>
      <c r="B4791" s="77" t="s">
        <v>17841</v>
      </c>
    </row>
    <row r="4792" spans="1:2" ht="15" x14ac:dyDescent="0.2">
      <c r="A4792" s="25" t="s">
        <v>7775</v>
      </c>
      <c r="B4792" s="77" t="s">
        <v>17842</v>
      </c>
    </row>
    <row r="4793" spans="1:2" ht="15" x14ac:dyDescent="0.2">
      <c r="A4793" s="25" t="s">
        <v>7774</v>
      </c>
      <c r="B4793" s="77" t="s">
        <v>17843</v>
      </c>
    </row>
    <row r="4794" spans="1:2" ht="15" x14ac:dyDescent="0.2">
      <c r="A4794" s="25" t="s">
        <v>7773</v>
      </c>
      <c r="B4794" s="77" t="s">
        <v>17844</v>
      </c>
    </row>
    <row r="4795" spans="1:2" ht="15" x14ac:dyDescent="0.2">
      <c r="A4795" s="25" t="s">
        <v>7772</v>
      </c>
      <c r="B4795" s="77" t="s">
        <v>17845</v>
      </c>
    </row>
    <row r="4796" spans="1:2" ht="15" x14ac:dyDescent="0.2">
      <c r="A4796" s="25" t="s">
        <v>7771</v>
      </c>
      <c r="B4796" s="77" t="s">
        <v>17846</v>
      </c>
    </row>
    <row r="4797" spans="1:2" ht="15" x14ac:dyDescent="0.2">
      <c r="A4797" s="25" t="s">
        <v>7770</v>
      </c>
      <c r="B4797" s="77" t="s">
        <v>17847</v>
      </c>
    </row>
    <row r="4798" spans="1:2" ht="15" x14ac:dyDescent="0.2">
      <c r="A4798" s="25" t="s">
        <v>7769</v>
      </c>
      <c r="B4798" s="77" t="s">
        <v>17848</v>
      </c>
    </row>
    <row r="4799" spans="1:2" ht="30" x14ac:dyDescent="0.2">
      <c r="A4799" s="25" t="s">
        <v>7768</v>
      </c>
      <c r="B4799" s="77" t="s">
        <v>17849</v>
      </c>
    </row>
    <row r="4800" spans="1:2" ht="15" x14ac:dyDescent="0.2">
      <c r="A4800" s="25" t="s">
        <v>7767</v>
      </c>
      <c r="B4800" s="77" t="s">
        <v>17850</v>
      </c>
    </row>
    <row r="4801" spans="1:2" ht="15" x14ac:dyDescent="0.2">
      <c r="A4801" s="25" t="s">
        <v>7766</v>
      </c>
      <c r="B4801" s="77" t="s">
        <v>17851</v>
      </c>
    </row>
    <row r="4802" spans="1:2" ht="15" x14ac:dyDescent="0.2">
      <c r="A4802" s="25" t="s">
        <v>7765</v>
      </c>
      <c r="B4802" s="77" t="s">
        <v>17852</v>
      </c>
    </row>
    <row r="4803" spans="1:2" ht="15" x14ac:dyDescent="0.2">
      <c r="A4803" s="25" t="s">
        <v>7764</v>
      </c>
      <c r="B4803" s="77" t="s">
        <v>17853</v>
      </c>
    </row>
    <row r="4804" spans="1:2" ht="15" x14ac:dyDescent="0.2">
      <c r="A4804" s="25" t="s">
        <v>7763</v>
      </c>
      <c r="B4804" s="77" t="s">
        <v>17854</v>
      </c>
    </row>
    <row r="4805" spans="1:2" ht="15" x14ac:dyDescent="0.2">
      <c r="A4805" s="25" t="s">
        <v>7762</v>
      </c>
      <c r="B4805" s="77" t="s">
        <v>17855</v>
      </c>
    </row>
    <row r="4806" spans="1:2" ht="30" x14ac:dyDescent="0.2">
      <c r="A4806" s="25" t="s">
        <v>7761</v>
      </c>
      <c r="B4806" s="77" t="s">
        <v>17856</v>
      </c>
    </row>
    <row r="4807" spans="1:2" ht="15" x14ac:dyDescent="0.2">
      <c r="A4807" s="25" t="s">
        <v>7760</v>
      </c>
      <c r="B4807" s="77" t="s">
        <v>17857</v>
      </c>
    </row>
    <row r="4808" spans="1:2" ht="15" x14ac:dyDescent="0.2">
      <c r="A4808" s="25" t="s">
        <v>7759</v>
      </c>
      <c r="B4808" s="77" t="s">
        <v>17858</v>
      </c>
    </row>
    <row r="4809" spans="1:2" ht="15" x14ac:dyDescent="0.2">
      <c r="A4809" s="25" t="s">
        <v>7758</v>
      </c>
      <c r="B4809" s="77" t="s">
        <v>17859</v>
      </c>
    </row>
    <row r="4810" spans="1:2" ht="15" x14ac:dyDescent="0.2">
      <c r="A4810" s="25" t="s">
        <v>7757</v>
      </c>
      <c r="B4810" s="77" t="s">
        <v>17860</v>
      </c>
    </row>
    <row r="4811" spans="1:2" ht="15" x14ac:dyDescent="0.2">
      <c r="A4811" s="25" t="s">
        <v>7756</v>
      </c>
      <c r="B4811" s="77" t="s">
        <v>17861</v>
      </c>
    </row>
    <row r="4812" spans="1:2" ht="15" x14ac:dyDescent="0.2">
      <c r="A4812" s="25" t="s">
        <v>7755</v>
      </c>
      <c r="B4812" s="77" t="s">
        <v>17862</v>
      </c>
    </row>
    <row r="4813" spans="1:2" ht="15" x14ac:dyDescent="0.2">
      <c r="A4813" s="25" t="s">
        <v>7754</v>
      </c>
      <c r="B4813" s="77" t="s">
        <v>17863</v>
      </c>
    </row>
    <row r="4814" spans="1:2" ht="15" x14ac:dyDescent="0.2">
      <c r="A4814" s="25" t="s">
        <v>7753</v>
      </c>
      <c r="B4814" s="77" t="s">
        <v>17864</v>
      </c>
    </row>
    <row r="4815" spans="1:2" ht="15" x14ac:dyDescent="0.2">
      <c r="A4815" s="25" t="s">
        <v>7752</v>
      </c>
      <c r="B4815" s="77" t="s">
        <v>17865</v>
      </c>
    </row>
    <row r="4816" spans="1:2" ht="15" x14ac:dyDescent="0.2">
      <c r="A4816" s="25" t="s">
        <v>7751</v>
      </c>
      <c r="B4816" s="77" t="s">
        <v>17866</v>
      </c>
    </row>
    <row r="4817" spans="1:2" ht="15" x14ac:dyDescent="0.2">
      <c r="A4817" s="25" t="s">
        <v>7750</v>
      </c>
      <c r="B4817" s="77" t="s">
        <v>17867</v>
      </c>
    </row>
    <row r="4818" spans="1:2" ht="15" x14ac:dyDescent="0.2">
      <c r="A4818" s="25" t="s">
        <v>7749</v>
      </c>
      <c r="B4818" s="77" t="s">
        <v>17868</v>
      </c>
    </row>
    <row r="4819" spans="1:2" ht="15" x14ac:dyDescent="0.2">
      <c r="A4819" s="25" t="s">
        <v>7748</v>
      </c>
      <c r="B4819" s="77" t="s">
        <v>17869</v>
      </c>
    </row>
    <row r="4820" spans="1:2" ht="15" x14ac:dyDescent="0.2">
      <c r="A4820" s="25" t="s">
        <v>7747</v>
      </c>
      <c r="B4820" s="77" t="s">
        <v>17870</v>
      </c>
    </row>
    <row r="4821" spans="1:2" ht="15" x14ac:dyDescent="0.2">
      <c r="A4821" s="25" t="s">
        <v>7746</v>
      </c>
      <c r="B4821" s="77" t="s">
        <v>17871</v>
      </c>
    </row>
    <row r="4822" spans="1:2" ht="15" x14ac:dyDescent="0.2">
      <c r="A4822" s="25" t="s">
        <v>7745</v>
      </c>
      <c r="B4822" s="77" t="s">
        <v>17872</v>
      </c>
    </row>
    <row r="4823" spans="1:2" ht="15" x14ac:dyDescent="0.2">
      <c r="A4823" s="25" t="s">
        <v>7744</v>
      </c>
      <c r="B4823" s="77" t="s">
        <v>17873</v>
      </c>
    </row>
    <row r="4824" spans="1:2" ht="15" x14ac:dyDescent="0.2">
      <c r="A4824" s="25" t="s">
        <v>7743</v>
      </c>
      <c r="B4824" s="77" t="s">
        <v>17874</v>
      </c>
    </row>
    <row r="4825" spans="1:2" ht="15" x14ac:dyDescent="0.2">
      <c r="A4825" s="25" t="s">
        <v>7742</v>
      </c>
      <c r="B4825" s="77" t="s">
        <v>17875</v>
      </c>
    </row>
    <row r="4826" spans="1:2" ht="15" x14ac:dyDescent="0.2">
      <c r="A4826" s="25" t="s">
        <v>7741</v>
      </c>
      <c r="B4826" s="77" t="s">
        <v>17876</v>
      </c>
    </row>
    <row r="4827" spans="1:2" ht="15" x14ac:dyDescent="0.2">
      <c r="A4827" s="25" t="s">
        <v>7740</v>
      </c>
      <c r="B4827" s="77" t="s">
        <v>17877</v>
      </c>
    </row>
    <row r="4828" spans="1:2" ht="15" x14ac:dyDescent="0.2">
      <c r="A4828" s="25" t="s">
        <v>7739</v>
      </c>
      <c r="B4828" s="77" t="s">
        <v>17878</v>
      </c>
    </row>
    <row r="4829" spans="1:2" ht="15" x14ac:dyDescent="0.2">
      <c r="A4829" s="25" t="s">
        <v>7738</v>
      </c>
      <c r="B4829" s="77" t="s">
        <v>17879</v>
      </c>
    </row>
    <row r="4830" spans="1:2" ht="15" x14ac:dyDescent="0.2">
      <c r="A4830" s="25" t="s">
        <v>7737</v>
      </c>
      <c r="B4830" s="77" t="s">
        <v>17880</v>
      </c>
    </row>
    <row r="4831" spans="1:2" ht="15" x14ac:dyDescent="0.2">
      <c r="A4831" s="25" t="s">
        <v>7736</v>
      </c>
      <c r="B4831" s="77" t="s">
        <v>17881</v>
      </c>
    </row>
    <row r="4832" spans="1:2" ht="15" x14ac:dyDescent="0.2">
      <c r="A4832" s="25" t="s">
        <v>7735</v>
      </c>
      <c r="B4832" s="77" t="s">
        <v>17882</v>
      </c>
    </row>
    <row r="4833" spans="1:2" ht="15" x14ac:dyDescent="0.2">
      <c r="A4833" s="25" t="s">
        <v>12958</v>
      </c>
      <c r="B4833" s="80" t="s">
        <v>17883</v>
      </c>
    </row>
    <row r="4834" spans="1:2" ht="15" x14ac:dyDescent="0.2">
      <c r="A4834" s="25" t="s">
        <v>12959</v>
      </c>
      <c r="B4834" s="80" t="s">
        <v>17884</v>
      </c>
    </row>
    <row r="4835" spans="1:2" ht="15" x14ac:dyDescent="0.2">
      <c r="A4835" s="25" t="s">
        <v>12960</v>
      </c>
      <c r="B4835" s="80" t="s">
        <v>17885</v>
      </c>
    </row>
    <row r="4836" spans="1:2" ht="15" x14ac:dyDescent="0.2">
      <c r="A4836" s="25" t="s">
        <v>12961</v>
      </c>
      <c r="B4836" s="80" t="s">
        <v>17886</v>
      </c>
    </row>
    <row r="4837" spans="1:2" ht="15" x14ac:dyDescent="0.2">
      <c r="A4837" s="25" t="s">
        <v>12962</v>
      </c>
      <c r="B4837" s="80" t="s">
        <v>17887</v>
      </c>
    </row>
    <row r="4838" spans="1:2" ht="15" x14ac:dyDescent="0.2">
      <c r="A4838" s="25" t="s">
        <v>12963</v>
      </c>
      <c r="B4838" s="80" t="s">
        <v>17888</v>
      </c>
    </row>
    <row r="4839" spans="1:2" ht="15" x14ac:dyDescent="0.2">
      <c r="A4839" s="25" t="s">
        <v>12964</v>
      </c>
      <c r="B4839" s="80" t="s">
        <v>17889</v>
      </c>
    </row>
    <row r="4840" spans="1:2" ht="15" x14ac:dyDescent="0.2">
      <c r="A4840" s="25" t="s">
        <v>12965</v>
      </c>
      <c r="B4840" s="80" t="s">
        <v>17890</v>
      </c>
    </row>
    <row r="4841" spans="1:2" ht="15" x14ac:dyDescent="0.2">
      <c r="A4841" s="25" t="s">
        <v>12966</v>
      </c>
      <c r="B4841" s="81" t="s">
        <v>17891</v>
      </c>
    </row>
    <row r="4842" spans="1:2" ht="15" x14ac:dyDescent="0.2">
      <c r="A4842" s="25" t="s">
        <v>12967</v>
      </c>
      <c r="B4842" s="80" t="s">
        <v>17892</v>
      </c>
    </row>
    <row r="4843" spans="1:2" ht="15" x14ac:dyDescent="0.2">
      <c r="A4843" s="25" t="s">
        <v>7734</v>
      </c>
      <c r="B4843" s="77" t="s">
        <v>17893</v>
      </c>
    </row>
    <row r="4844" spans="1:2" ht="15" x14ac:dyDescent="0.2">
      <c r="A4844" s="25" t="s">
        <v>7733</v>
      </c>
      <c r="B4844" s="77" t="s">
        <v>17894</v>
      </c>
    </row>
    <row r="4845" spans="1:2" ht="15" x14ac:dyDescent="0.2">
      <c r="A4845" s="25" t="s">
        <v>7732</v>
      </c>
      <c r="B4845" s="77" t="s">
        <v>17895</v>
      </c>
    </row>
    <row r="4846" spans="1:2" ht="15" x14ac:dyDescent="0.2">
      <c r="A4846" s="25" t="s">
        <v>7731</v>
      </c>
      <c r="B4846" s="77" t="s">
        <v>17896</v>
      </c>
    </row>
    <row r="4847" spans="1:2" ht="15" x14ac:dyDescent="0.2">
      <c r="A4847" s="25" t="s">
        <v>7730</v>
      </c>
      <c r="B4847" s="77" t="s">
        <v>17897</v>
      </c>
    </row>
    <row r="4848" spans="1:2" ht="15" x14ac:dyDescent="0.2">
      <c r="A4848" s="25" t="s">
        <v>7729</v>
      </c>
      <c r="B4848" s="77" t="s">
        <v>17898</v>
      </c>
    </row>
    <row r="4849" spans="1:2" ht="15" x14ac:dyDescent="0.2">
      <c r="A4849" s="25" t="s">
        <v>7728</v>
      </c>
      <c r="B4849" s="77" t="s">
        <v>17899</v>
      </c>
    </row>
    <row r="4850" spans="1:2" ht="15" x14ac:dyDescent="0.2">
      <c r="A4850" s="25" t="s">
        <v>7727</v>
      </c>
      <c r="B4850" s="77" t="s">
        <v>17900</v>
      </c>
    </row>
    <row r="4851" spans="1:2" ht="15" x14ac:dyDescent="0.2">
      <c r="A4851" s="25" t="s">
        <v>7726</v>
      </c>
      <c r="B4851" s="77" t="s">
        <v>17901</v>
      </c>
    </row>
    <row r="4852" spans="1:2" ht="15" x14ac:dyDescent="0.2">
      <c r="A4852" s="25" t="s">
        <v>7725</v>
      </c>
      <c r="B4852" s="77" t="s">
        <v>17902</v>
      </c>
    </row>
    <row r="4853" spans="1:2" ht="15" x14ac:dyDescent="0.2">
      <c r="A4853" s="25" t="s">
        <v>7724</v>
      </c>
      <c r="B4853" s="77" t="s">
        <v>17903</v>
      </c>
    </row>
    <row r="4854" spans="1:2" ht="15" x14ac:dyDescent="0.2">
      <c r="A4854" s="25" t="s">
        <v>7723</v>
      </c>
      <c r="B4854" s="77" t="s">
        <v>17904</v>
      </c>
    </row>
    <row r="4855" spans="1:2" ht="15" x14ac:dyDescent="0.2">
      <c r="A4855" s="25" t="s">
        <v>7722</v>
      </c>
      <c r="B4855" s="77" t="s">
        <v>17905</v>
      </c>
    </row>
    <row r="4856" spans="1:2" ht="15" x14ac:dyDescent="0.2">
      <c r="A4856" s="25" t="s">
        <v>7721</v>
      </c>
      <c r="B4856" s="77" t="s">
        <v>17906</v>
      </c>
    </row>
    <row r="4857" spans="1:2" ht="15" x14ac:dyDescent="0.2">
      <c r="A4857" s="25" t="s">
        <v>7720</v>
      </c>
      <c r="B4857" s="77" t="s">
        <v>17907</v>
      </c>
    </row>
    <row r="4858" spans="1:2" ht="15" x14ac:dyDescent="0.2">
      <c r="A4858" s="25" t="s">
        <v>7719</v>
      </c>
      <c r="B4858" s="77" t="s">
        <v>17908</v>
      </c>
    </row>
    <row r="4859" spans="1:2" ht="15" x14ac:dyDescent="0.2">
      <c r="A4859" s="25" t="s">
        <v>7718</v>
      </c>
      <c r="B4859" s="77" t="s">
        <v>17909</v>
      </c>
    </row>
    <row r="4860" spans="1:2" ht="15" x14ac:dyDescent="0.2">
      <c r="A4860" s="25" t="s">
        <v>7717</v>
      </c>
      <c r="B4860" s="77" t="s">
        <v>17910</v>
      </c>
    </row>
    <row r="4861" spans="1:2" ht="15" x14ac:dyDescent="0.2">
      <c r="A4861" s="25" t="s">
        <v>7716</v>
      </c>
      <c r="B4861" s="77" t="s">
        <v>17911</v>
      </c>
    </row>
    <row r="4862" spans="1:2" ht="15" x14ac:dyDescent="0.2">
      <c r="A4862" s="25" t="s">
        <v>7715</v>
      </c>
      <c r="B4862" s="77" t="s">
        <v>17912</v>
      </c>
    </row>
    <row r="4863" spans="1:2" ht="15" x14ac:dyDescent="0.2">
      <c r="A4863" s="25" t="s">
        <v>7714</v>
      </c>
      <c r="B4863" s="77" t="s">
        <v>17913</v>
      </c>
    </row>
    <row r="4864" spans="1:2" ht="15" x14ac:dyDescent="0.2">
      <c r="A4864" s="25" t="s">
        <v>7713</v>
      </c>
      <c r="B4864" s="77" t="s">
        <v>17914</v>
      </c>
    </row>
    <row r="4865" spans="1:2" ht="15" x14ac:dyDescent="0.2">
      <c r="A4865" s="25" t="s">
        <v>7712</v>
      </c>
      <c r="B4865" s="77" t="s">
        <v>17915</v>
      </c>
    </row>
    <row r="4866" spans="1:2" ht="15" x14ac:dyDescent="0.2">
      <c r="A4866" s="25" t="s">
        <v>7711</v>
      </c>
      <c r="B4866" s="77" t="s">
        <v>17916</v>
      </c>
    </row>
    <row r="4867" spans="1:2" ht="30" x14ac:dyDescent="0.2">
      <c r="A4867" s="25" t="s">
        <v>7710</v>
      </c>
      <c r="B4867" s="77" t="s">
        <v>17917</v>
      </c>
    </row>
    <row r="4868" spans="1:2" ht="15" x14ac:dyDescent="0.2">
      <c r="A4868" s="25" t="s">
        <v>7709</v>
      </c>
      <c r="B4868" s="77" t="s">
        <v>17918</v>
      </c>
    </row>
    <row r="4869" spans="1:2" ht="15" x14ac:dyDescent="0.2">
      <c r="A4869" s="25" t="s">
        <v>7708</v>
      </c>
      <c r="B4869" s="77" t="s">
        <v>17919</v>
      </c>
    </row>
    <row r="4870" spans="1:2" ht="15" x14ac:dyDescent="0.2">
      <c r="A4870" s="25" t="s">
        <v>7707</v>
      </c>
      <c r="B4870" s="77" t="s">
        <v>17920</v>
      </c>
    </row>
    <row r="4871" spans="1:2" ht="15" x14ac:dyDescent="0.2">
      <c r="A4871" s="25" t="s">
        <v>7706</v>
      </c>
      <c r="B4871" s="77" t="s">
        <v>17921</v>
      </c>
    </row>
    <row r="4872" spans="1:2" ht="15" x14ac:dyDescent="0.2">
      <c r="A4872" s="25" t="s">
        <v>7705</v>
      </c>
      <c r="B4872" s="77" t="s">
        <v>17922</v>
      </c>
    </row>
    <row r="4873" spans="1:2" ht="15" x14ac:dyDescent="0.2">
      <c r="A4873" s="25" t="s">
        <v>7704</v>
      </c>
      <c r="B4873" s="77" t="s">
        <v>17923</v>
      </c>
    </row>
    <row r="4874" spans="1:2" ht="15" x14ac:dyDescent="0.2">
      <c r="A4874" s="25" t="s">
        <v>7703</v>
      </c>
      <c r="B4874" s="77" t="s">
        <v>17924</v>
      </c>
    </row>
    <row r="4875" spans="1:2" ht="15" x14ac:dyDescent="0.2">
      <c r="A4875" s="25" t="s">
        <v>7702</v>
      </c>
      <c r="B4875" s="77" t="s">
        <v>17925</v>
      </c>
    </row>
    <row r="4876" spans="1:2" ht="15" x14ac:dyDescent="0.2">
      <c r="A4876" s="25" t="s">
        <v>7701</v>
      </c>
      <c r="B4876" s="77" t="s">
        <v>17926</v>
      </c>
    </row>
    <row r="4877" spans="1:2" ht="15" x14ac:dyDescent="0.2">
      <c r="A4877" s="25" t="s">
        <v>7700</v>
      </c>
      <c r="B4877" s="77" t="s">
        <v>17927</v>
      </c>
    </row>
    <row r="4878" spans="1:2" ht="15" x14ac:dyDescent="0.2">
      <c r="A4878" s="25" t="s">
        <v>7699</v>
      </c>
      <c r="B4878" s="77" t="s">
        <v>17928</v>
      </c>
    </row>
    <row r="4879" spans="1:2" ht="15" x14ac:dyDescent="0.2">
      <c r="A4879" s="25" t="s">
        <v>7698</v>
      </c>
      <c r="B4879" s="77" t="s">
        <v>17929</v>
      </c>
    </row>
    <row r="4880" spans="1:2" ht="15" x14ac:dyDescent="0.2">
      <c r="A4880" s="25" t="s">
        <v>7697</v>
      </c>
      <c r="B4880" s="77" t="s">
        <v>17930</v>
      </c>
    </row>
    <row r="4881" spans="1:2" ht="15" x14ac:dyDescent="0.2">
      <c r="A4881" s="25" t="s">
        <v>7696</v>
      </c>
      <c r="B4881" s="77" t="s">
        <v>17931</v>
      </c>
    </row>
    <row r="4882" spans="1:2" ht="15" x14ac:dyDescent="0.2">
      <c r="A4882" s="25" t="s">
        <v>7695</v>
      </c>
      <c r="B4882" s="77" t="s">
        <v>17932</v>
      </c>
    </row>
    <row r="4883" spans="1:2" ht="15" x14ac:dyDescent="0.2">
      <c r="A4883" s="25" t="s">
        <v>7694</v>
      </c>
      <c r="B4883" s="77" t="s">
        <v>17933</v>
      </c>
    </row>
    <row r="4884" spans="1:2" ht="15" x14ac:dyDescent="0.2">
      <c r="A4884" s="25" t="s">
        <v>7693</v>
      </c>
      <c r="B4884" s="77" t="s">
        <v>17934</v>
      </c>
    </row>
    <row r="4885" spans="1:2" ht="15" x14ac:dyDescent="0.2">
      <c r="A4885" s="25" t="s">
        <v>7692</v>
      </c>
      <c r="B4885" s="77" t="s">
        <v>17935</v>
      </c>
    </row>
    <row r="4886" spans="1:2" ht="15" x14ac:dyDescent="0.2">
      <c r="A4886" s="25" t="s">
        <v>7691</v>
      </c>
      <c r="B4886" s="77" t="s">
        <v>17936</v>
      </c>
    </row>
    <row r="4887" spans="1:2" ht="15" x14ac:dyDescent="0.2">
      <c r="A4887" s="25" t="s">
        <v>7690</v>
      </c>
      <c r="B4887" s="77" t="s">
        <v>17937</v>
      </c>
    </row>
    <row r="4888" spans="1:2" ht="15" x14ac:dyDescent="0.2">
      <c r="A4888" s="25" t="s">
        <v>7689</v>
      </c>
      <c r="B4888" s="77" t="s">
        <v>17938</v>
      </c>
    </row>
    <row r="4889" spans="1:2" ht="15" x14ac:dyDescent="0.2">
      <c r="A4889" s="25" t="s">
        <v>7688</v>
      </c>
      <c r="B4889" s="77" t="s">
        <v>17939</v>
      </c>
    </row>
    <row r="4890" spans="1:2" ht="15" x14ac:dyDescent="0.2">
      <c r="A4890" s="25" t="s">
        <v>7687</v>
      </c>
      <c r="B4890" s="77" t="s">
        <v>17940</v>
      </c>
    </row>
    <row r="4891" spans="1:2" ht="15" x14ac:dyDescent="0.2">
      <c r="A4891" s="25" t="s">
        <v>7686</v>
      </c>
      <c r="B4891" s="77" t="s">
        <v>17941</v>
      </c>
    </row>
    <row r="4892" spans="1:2" ht="15" x14ac:dyDescent="0.2">
      <c r="A4892" s="25" t="s">
        <v>7685</v>
      </c>
      <c r="B4892" s="77" t="s">
        <v>17942</v>
      </c>
    </row>
    <row r="4893" spans="1:2" ht="15" x14ac:dyDescent="0.2">
      <c r="A4893" s="25" t="s">
        <v>7684</v>
      </c>
      <c r="B4893" s="77" t="s">
        <v>17943</v>
      </c>
    </row>
    <row r="4894" spans="1:2" ht="15" x14ac:dyDescent="0.2">
      <c r="A4894" s="25" t="s">
        <v>7683</v>
      </c>
      <c r="B4894" s="77" t="s">
        <v>17944</v>
      </c>
    </row>
    <row r="4895" spans="1:2" ht="15" x14ac:dyDescent="0.2">
      <c r="A4895" s="25" t="s">
        <v>7682</v>
      </c>
      <c r="B4895" s="77" t="s">
        <v>17945</v>
      </c>
    </row>
    <row r="4896" spans="1:2" ht="15" x14ac:dyDescent="0.2">
      <c r="A4896" s="25" t="s">
        <v>7681</v>
      </c>
      <c r="B4896" s="77" t="s">
        <v>17946</v>
      </c>
    </row>
    <row r="4897" spans="1:2" ht="15" x14ac:dyDescent="0.2">
      <c r="A4897" s="25" t="s">
        <v>7680</v>
      </c>
      <c r="B4897" s="77" t="s">
        <v>17947</v>
      </c>
    </row>
    <row r="4898" spans="1:2" ht="15" x14ac:dyDescent="0.2">
      <c r="A4898" s="25" t="s">
        <v>7679</v>
      </c>
      <c r="B4898" s="77" t="s">
        <v>17948</v>
      </c>
    </row>
    <row r="4899" spans="1:2" ht="15" x14ac:dyDescent="0.2">
      <c r="A4899" s="25" t="s">
        <v>7678</v>
      </c>
      <c r="B4899" s="77" t="s">
        <v>17949</v>
      </c>
    </row>
    <row r="4900" spans="1:2" ht="15" x14ac:dyDescent="0.2">
      <c r="A4900" s="25" t="s">
        <v>7677</v>
      </c>
      <c r="B4900" s="77" t="s">
        <v>17950</v>
      </c>
    </row>
    <row r="4901" spans="1:2" ht="15" x14ac:dyDescent="0.2">
      <c r="A4901" s="25" t="s">
        <v>7676</v>
      </c>
      <c r="B4901" s="77" t="s">
        <v>17951</v>
      </c>
    </row>
    <row r="4902" spans="1:2" ht="15" x14ac:dyDescent="0.2">
      <c r="A4902" s="25" t="s">
        <v>7675</v>
      </c>
      <c r="B4902" s="77" t="s">
        <v>17952</v>
      </c>
    </row>
    <row r="4903" spans="1:2" ht="15" x14ac:dyDescent="0.2">
      <c r="A4903" s="25" t="s">
        <v>7674</v>
      </c>
      <c r="B4903" s="77" t="s">
        <v>17953</v>
      </c>
    </row>
    <row r="4904" spans="1:2" ht="15" x14ac:dyDescent="0.2">
      <c r="A4904" s="25" t="s">
        <v>7673</v>
      </c>
      <c r="B4904" s="77" t="s">
        <v>17954</v>
      </c>
    </row>
    <row r="4905" spans="1:2" ht="15" x14ac:dyDescent="0.2">
      <c r="A4905" s="25" t="s">
        <v>7672</v>
      </c>
      <c r="B4905" s="77" t="s">
        <v>17955</v>
      </c>
    </row>
    <row r="4906" spans="1:2" ht="15" x14ac:dyDescent="0.2">
      <c r="A4906" s="25" t="s">
        <v>7671</v>
      </c>
      <c r="B4906" s="77" t="s">
        <v>17956</v>
      </c>
    </row>
    <row r="4907" spans="1:2" ht="15" x14ac:dyDescent="0.2">
      <c r="A4907" s="25" t="s">
        <v>7670</v>
      </c>
      <c r="B4907" s="77" t="s">
        <v>17957</v>
      </c>
    </row>
    <row r="4908" spans="1:2" ht="15" x14ac:dyDescent="0.2">
      <c r="A4908" s="25" t="s">
        <v>7669</v>
      </c>
      <c r="B4908" s="77" t="s">
        <v>17958</v>
      </c>
    </row>
    <row r="4909" spans="1:2" ht="15" x14ac:dyDescent="0.2">
      <c r="A4909" s="25" t="s">
        <v>7668</v>
      </c>
      <c r="B4909" s="77" t="s">
        <v>17959</v>
      </c>
    </row>
    <row r="4910" spans="1:2" ht="15" x14ac:dyDescent="0.2">
      <c r="A4910" s="25" t="s">
        <v>7667</v>
      </c>
      <c r="B4910" s="77" t="s">
        <v>17960</v>
      </c>
    </row>
    <row r="4911" spans="1:2" ht="15" x14ac:dyDescent="0.2">
      <c r="A4911" s="25" t="s">
        <v>7666</v>
      </c>
      <c r="B4911" s="77" t="s">
        <v>17961</v>
      </c>
    </row>
    <row r="4912" spans="1:2" ht="15" x14ac:dyDescent="0.2">
      <c r="A4912" s="25" t="s">
        <v>7665</v>
      </c>
      <c r="B4912" s="77" t="s">
        <v>17962</v>
      </c>
    </row>
    <row r="4913" spans="1:2" ht="15" x14ac:dyDescent="0.2">
      <c r="A4913" s="25" t="s">
        <v>7664</v>
      </c>
      <c r="B4913" s="77" t="s">
        <v>17963</v>
      </c>
    </row>
    <row r="4914" spans="1:2" ht="15" x14ac:dyDescent="0.2">
      <c r="A4914" s="25" t="s">
        <v>7663</v>
      </c>
      <c r="B4914" s="77" t="s">
        <v>17964</v>
      </c>
    </row>
    <row r="4915" spans="1:2" ht="15" x14ac:dyDescent="0.2">
      <c r="A4915" s="25" t="s">
        <v>7662</v>
      </c>
      <c r="B4915" s="77" t="s">
        <v>17965</v>
      </c>
    </row>
    <row r="4916" spans="1:2" ht="15" x14ac:dyDescent="0.2">
      <c r="A4916" s="25" t="s">
        <v>7661</v>
      </c>
      <c r="B4916" s="77" t="s">
        <v>17966</v>
      </c>
    </row>
    <row r="4917" spans="1:2" ht="15" x14ac:dyDescent="0.2">
      <c r="A4917" s="25" t="s">
        <v>7660</v>
      </c>
      <c r="B4917" s="77" t="s">
        <v>17967</v>
      </c>
    </row>
    <row r="4918" spans="1:2" ht="15" x14ac:dyDescent="0.2">
      <c r="A4918" s="25" t="s">
        <v>7659</v>
      </c>
      <c r="B4918" s="77" t="s">
        <v>17968</v>
      </c>
    </row>
    <row r="4919" spans="1:2" ht="15" x14ac:dyDescent="0.2">
      <c r="A4919" s="25" t="s">
        <v>7658</v>
      </c>
      <c r="B4919" s="77" t="s">
        <v>17969</v>
      </c>
    </row>
    <row r="4920" spans="1:2" ht="15" x14ac:dyDescent="0.2">
      <c r="A4920" s="25" t="s">
        <v>7657</v>
      </c>
      <c r="B4920" s="77" t="s">
        <v>17970</v>
      </c>
    </row>
    <row r="4921" spans="1:2" ht="15" x14ac:dyDescent="0.2">
      <c r="A4921" s="25" t="s">
        <v>7656</v>
      </c>
      <c r="B4921" s="77" t="s">
        <v>17971</v>
      </c>
    </row>
    <row r="4922" spans="1:2" ht="15" x14ac:dyDescent="0.2">
      <c r="A4922" s="25" t="s">
        <v>7655</v>
      </c>
      <c r="B4922" s="77" t="s">
        <v>17972</v>
      </c>
    </row>
    <row r="4923" spans="1:2" ht="15" x14ac:dyDescent="0.2">
      <c r="A4923" s="25" t="s">
        <v>7654</v>
      </c>
      <c r="B4923" s="77" t="s">
        <v>17973</v>
      </c>
    </row>
    <row r="4924" spans="1:2" ht="15" x14ac:dyDescent="0.2">
      <c r="A4924" s="25" t="s">
        <v>7653</v>
      </c>
      <c r="B4924" s="77" t="s">
        <v>17974</v>
      </c>
    </row>
    <row r="4925" spans="1:2" ht="15" x14ac:dyDescent="0.2">
      <c r="A4925" s="25" t="s">
        <v>7652</v>
      </c>
      <c r="B4925" s="77" t="s">
        <v>17975</v>
      </c>
    </row>
    <row r="4926" spans="1:2" ht="15" x14ac:dyDescent="0.2">
      <c r="A4926" s="25" t="s">
        <v>7651</v>
      </c>
      <c r="B4926" s="77" t="s">
        <v>17976</v>
      </c>
    </row>
    <row r="4927" spans="1:2" ht="15" x14ac:dyDescent="0.2">
      <c r="A4927" s="25" t="s">
        <v>7650</v>
      </c>
      <c r="B4927" s="77" t="s">
        <v>17977</v>
      </c>
    </row>
    <row r="4928" spans="1:2" ht="15" x14ac:dyDescent="0.2">
      <c r="A4928" s="25" t="s">
        <v>7649</v>
      </c>
      <c r="B4928" s="77" t="s">
        <v>17978</v>
      </c>
    </row>
    <row r="4929" spans="1:2" ht="15" x14ac:dyDescent="0.2">
      <c r="A4929" s="25" t="s">
        <v>7648</v>
      </c>
      <c r="B4929" s="77" t="s">
        <v>17979</v>
      </c>
    </row>
    <row r="4930" spans="1:2" ht="15" x14ac:dyDescent="0.2">
      <c r="A4930" s="25" t="s">
        <v>7647</v>
      </c>
      <c r="B4930" s="77" t="s">
        <v>17980</v>
      </c>
    </row>
    <row r="4931" spans="1:2" ht="15" x14ac:dyDescent="0.2">
      <c r="A4931" s="25" t="s">
        <v>7646</v>
      </c>
      <c r="B4931" s="77" t="s">
        <v>17981</v>
      </c>
    </row>
    <row r="4932" spans="1:2" ht="15" x14ac:dyDescent="0.2">
      <c r="A4932" s="25" t="s">
        <v>7645</v>
      </c>
      <c r="B4932" s="77" t="s">
        <v>17982</v>
      </c>
    </row>
    <row r="4933" spans="1:2" ht="15" x14ac:dyDescent="0.2">
      <c r="A4933" s="25" t="s">
        <v>7644</v>
      </c>
      <c r="B4933" s="77" t="s">
        <v>17983</v>
      </c>
    </row>
    <row r="4934" spans="1:2" ht="15" x14ac:dyDescent="0.2">
      <c r="A4934" s="25" t="s">
        <v>7643</v>
      </c>
      <c r="B4934" s="77" t="s">
        <v>17984</v>
      </c>
    </row>
    <row r="4935" spans="1:2" ht="15" x14ac:dyDescent="0.2">
      <c r="A4935" s="25" t="s">
        <v>7642</v>
      </c>
      <c r="B4935" s="77" t="s">
        <v>17985</v>
      </c>
    </row>
    <row r="4936" spans="1:2" ht="15" x14ac:dyDescent="0.2">
      <c r="A4936" s="25" t="s">
        <v>7641</v>
      </c>
      <c r="B4936" s="77" t="s">
        <v>17986</v>
      </c>
    </row>
    <row r="4937" spans="1:2" ht="15" x14ac:dyDescent="0.2">
      <c r="A4937" s="25" t="s">
        <v>7640</v>
      </c>
      <c r="B4937" s="77" t="s">
        <v>17987</v>
      </c>
    </row>
    <row r="4938" spans="1:2" ht="15" x14ac:dyDescent="0.2">
      <c r="A4938" s="25" t="s">
        <v>7639</v>
      </c>
      <c r="B4938" s="77" t="s">
        <v>17988</v>
      </c>
    </row>
    <row r="4939" spans="1:2" ht="15" x14ac:dyDescent="0.2">
      <c r="A4939" s="25" t="s">
        <v>7638</v>
      </c>
      <c r="B4939" s="77" t="s">
        <v>17989</v>
      </c>
    </row>
    <row r="4940" spans="1:2" ht="15" x14ac:dyDescent="0.2">
      <c r="A4940" s="25" t="s">
        <v>7637</v>
      </c>
      <c r="B4940" s="77" t="s">
        <v>17990</v>
      </c>
    </row>
    <row r="4941" spans="1:2" ht="15" x14ac:dyDescent="0.2">
      <c r="A4941" s="25" t="s">
        <v>7636</v>
      </c>
      <c r="B4941" s="77" t="s">
        <v>17991</v>
      </c>
    </row>
    <row r="4942" spans="1:2" ht="15" x14ac:dyDescent="0.2">
      <c r="A4942" s="25" t="s">
        <v>7635</v>
      </c>
      <c r="B4942" s="77" t="s">
        <v>17992</v>
      </c>
    </row>
    <row r="4943" spans="1:2" ht="15" x14ac:dyDescent="0.2">
      <c r="A4943" s="25" t="s">
        <v>7634</v>
      </c>
      <c r="B4943" s="77" t="s">
        <v>17993</v>
      </c>
    </row>
    <row r="4944" spans="1:2" ht="15" x14ac:dyDescent="0.2">
      <c r="A4944" s="25" t="s">
        <v>7633</v>
      </c>
      <c r="B4944" s="77" t="s">
        <v>17994</v>
      </c>
    </row>
    <row r="4945" spans="1:2" ht="30" x14ac:dyDescent="0.2">
      <c r="A4945" s="25" t="s">
        <v>7632</v>
      </c>
      <c r="B4945" s="77" t="s">
        <v>17995</v>
      </c>
    </row>
    <row r="4946" spans="1:2" ht="30" x14ac:dyDescent="0.2">
      <c r="A4946" s="25" t="s">
        <v>7631</v>
      </c>
      <c r="B4946" s="77" t="s">
        <v>17996</v>
      </c>
    </row>
    <row r="4947" spans="1:2" ht="15" x14ac:dyDescent="0.2">
      <c r="A4947" s="25" t="s">
        <v>7630</v>
      </c>
      <c r="B4947" s="77" t="s">
        <v>17997</v>
      </c>
    </row>
    <row r="4948" spans="1:2" ht="15" x14ac:dyDescent="0.2">
      <c r="A4948" s="25" t="s">
        <v>7629</v>
      </c>
      <c r="B4948" s="77" t="s">
        <v>17998</v>
      </c>
    </row>
    <row r="4949" spans="1:2" ht="15" x14ac:dyDescent="0.2">
      <c r="A4949" s="25" t="s">
        <v>7628</v>
      </c>
      <c r="B4949" s="77" t="s">
        <v>17999</v>
      </c>
    </row>
    <row r="4950" spans="1:2" ht="15" x14ac:dyDescent="0.2">
      <c r="A4950" s="25" t="s">
        <v>7627</v>
      </c>
      <c r="B4950" s="77" t="s">
        <v>18000</v>
      </c>
    </row>
    <row r="4951" spans="1:2" ht="15" x14ac:dyDescent="0.2">
      <c r="A4951" s="25" t="s">
        <v>7626</v>
      </c>
      <c r="B4951" s="77" t="s">
        <v>18001</v>
      </c>
    </row>
    <row r="4952" spans="1:2" ht="15" x14ac:dyDescent="0.2">
      <c r="A4952" s="25" t="s">
        <v>7625</v>
      </c>
      <c r="B4952" s="77" t="s">
        <v>18002</v>
      </c>
    </row>
    <row r="4953" spans="1:2" ht="15" x14ac:dyDescent="0.2">
      <c r="A4953" s="25" t="s">
        <v>7624</v>
      </c>
      <c r="B4953" s="77" t="s">
        <v>18003</v>
      </c>
    </row>
    <row r="4954" spans="1:2" ht="15" x14ac:dyDescent="0.2">
      <c r="A4954" s="25" t="s">
        <v>7623</v>
      </c>
      <c r="B4954" s="77" t="s">
        <v>18004</v>
      </c>
    </row>
    <row r="4955" spans="1:2" ht="30" x14ac:dyDescent="0.2">
      <c r="A4955" s="25" t="s">
        <v>7622</v>
      </c>
      <c r="B4955" s="77" t="s">
        <v>18005</v>
      </c>
    </row>
    <row r="4956" spans="1:2" ht="30" x14ac:dyDescent="0.2">
      <c r="A4956" s="25" t="s">
        <v>7621</v>
      </c>
      <c r="B4956" s="77" t="s">
        <v>18006</v>
      </c>
    </row>
    <row r="4957" spans="1:2" ht="15" x14ac:dyDescent="0.2">
      <c r="A4957" s="25" t="s">
        <v>7620</v>
      </c>
      <c r="B4957" s="77" t="s">
        <v>18007</v>
      </c>
    </row>
    <row r="4958" spans="1:2" ht="15" x14ac:dyDescent="0.2">
      <c r="A4958" s="25" t="s">
        <v>7619</v>
      </c>
      <c r="B4958" s="77" t="s">
        <v>18008</v>
      </c>
    </row>
    <row r="4959" spans="1:2" ht="15" x14ac:dyDescent="0.2">
      <c r="A4959" s="25" t="s">
        <v>7618</v>
      </c>
      <c r="B4959" s="77" t="s">
        <v>18009</v>
      </c>
    </row>
    <row r="4960" spans="1:2" ht="15" x14ac:dyDescent="0.2">
      <c r="A4960" s="25" t="s">
        <v>7617</v>
      </c>
      <c r="B4960" s="77" t="s">
        <v>18010</v>
      </c>
    </row>
    <row r="4961" spans="1:2" ht="15" x14ac:dyDescent="0.2">
      <c r="A4961" s="25" t="s">
        <v>7616</v>
      </c>
      <c r="B4961" s="77" t="s">
        <v>18011</v>
      </c>
    </row>
    <row r="4962" spans="1:2" ht="15" x14ac:dyDescent="0.2">
      <c r="A4962" s="25" t="s">
        <v>7615</v>
      </c>
      <c r="B4962" s="77" t="s">
        <v>18012</v>
      </c>
    </row>
    <row r="4963" spans="1:2" ht="15" x14ac:dyDescent="0.2">
      <c r="A4963" s="25" t="s">
        <v>7614</v>
      </c>
      <c r="B4963" s="77" t="s">
        <v>18013</v>
      </c>
    </row>
    <row r="4964" spans="1:2" ht="15" x14ac:dyDescent="0.2">
      <c r="A4964" s="25" t="s">
        <v>7613</v>
      </c>
      <c r="B4964" s="77" t="s">
        <v>18014</v>
      </c>
    </row>
    <row r="4965" spans="1:2" ht="15" x14ac:dyDescent="0.2">
      <c r="A4965" s="25" t="s">
        <v>7612</v>
      </c>
      <c r="B4965" s="77" t="s">
        <v>18015</v>
      </c>
    </row>
    <row r="4966" spans="1:2" ht="15" x14ac:dyDescent="0.2">
      <c r="A4966" s="25" t="s">
        <v>7611</v>
      </c>
      <c r="B4966" s="77" t="s">
        <v>18016</v>
      </c>
    </row>
    <row r="4967" spans="1:2" ht="15" x14ac:dyDescent="0.2">
      <c r="A4967" s="25" t="s">
        <v>7610</v>
      </c>
      <c r="B4967" s="77" t="s">
        <v>18017</v>
      </c>
    </row>
    <row r="4968" spans="1:2" ht="15" x14ac:dyDescent="0.2">
      <c r="A4968" s="25" t="s">
        <v>7609</v>
      </c>
      <c r="B4968" s="77" t="s">
        <v>18018</v>
      </c>
    </row>
    <row r="4969" spans="1:2" ht="15" x14ac:dyDescent="0.2">
      <c r="A4969" s="25" t="s">
        <v>12968</v>
      </c>
      <c r="B4969" s="77" t="s">
        <v>18019</v>
      </c>
    </row>
    <row r="4970" spans="1:2" ht="15" x14ac:dyDescent="0.2">
      <c r="A4970" s="25" t="s">
        <v>7608</v>
      </c>
      <c r="B4970" s="77" t="s">
        <v>18020</v>
      </c>
    </row>
    <row r="4971" spans="1:2" ht="15" x14ac:dyDescent="0.2">
      <c r="A4971" s="25" t="s">
        <v>7607</v>
      </c>
      <c r="B4971" s="77" t="s">
        <v>18021</v>
      </c>
    </row>
    <row r="4972" spans="1:2" ht="15" x14ac:dyDescent="0.2">
      <c r="A4972" s="25" t="s">
        <v>7606</v>
      </c>
      <c r="B4972" s="77" t="s">
        <v>18022</v>
      </c>
    </row>
    <row r="4973" spans="1:2" ht="15" x14ac:dyDescent="0.2">
      <c r="A4973" s="25" t="s">
        <v>7605</v>
      </c>
      <c r="B4973" s="77" t="s">
        <v>18023</v>
      </c>
    </row>
    <row r="4974" spans="1:2" ht="30" x14ac:dyDescent="0.2">
      <c r="A4974" s="25" t="s">
        <v>7604</v>
      </c>
      <c r="B4974" s="77" t="s">
        <v>18024</v>
      </c>
    </row>
    <row r="4975" spans="1:2" ht="15" x14ac:dyDescent="0.2">
      <c r="A4975" s="25" t="s">
        <v>7603</v>
      </c>
      <c r="B4975" s="77" t="s">
        <v>18025</v>
      </c>
    </row>
    <row r="4976" spans="1:2" ht="15" x14ac:dyDescent="0.2">
      <c r="A4976" s="25" t="s">
        <v>7602</v>
      </c>
      <c r="B4976" s="77" t="s">
        <v>18026</v>
      </c>
    </row>
    <row r="4977" spans="1:2" ht="15" x14ac:dyDescent="0.2">
      <c r="A4977" s="25" t="s">
        <v>7601</v>
      </c>
      <c r="B4977" s="77" t="s">
        <v>18027</v>
      </c>
    </row>
    <row r="4978" spans="1:2" ht="15" x14ac:dyDescent="0.2">
      <c r="A4978" s="25" t="s">
        <v>7600</v>
      </c>
      <c r="B4978" s="77" t="s">
        <v>18028</v>
      </c>
    </row>
    <row r="4979" spans="1:2" ht="15" x14ac:dyDescent="0.2">
      <c r="A4979" s="25" t="s">
        <v>7599</v>
      </c>
      <c r="B4979" s="77" t="s">
        <v>18029</v>
      </c>
    </row>
    <row r="4980" spans="1:2" ht="15" x14ac:dyDescent="0.2">
      <c r="A4980" s="25" t="s">
        <v>7598</v>
      </c>
      <c r="B4980" s="77" t="s">
        <v>18030</v>
      </c>
    </row>
    <row r="4981" spans="1:2" ht="15" x14ac:dyDescent="0.2">
      <c r="A4981" s="25" t="s">
        <v>98</v>
      </c>
      <c r="B4981" s="77" t="s">
        <v>18031</v>
      </c>
    </row>
    <row r="4982" spans="1:2" ht="15" x14ac:dyDescent="0.2">
      <c r="A4982" s="25" t="s">
        <v>7597</v>
      </c>
      <c r="B4982" s="77" t="s">
        <v>18032</v>
      </c>
    </row>
    <row r="4983" spans="1:2" ht="15" x14ac:dyDescent="0.2">
      <c r="A4983" s="25" t="s">
        <v>7596</v>
      </c>
      <c r="B4983" s="77" t="s">
        <v>18033</v>
      </c>
    </row>
    <row r="4984" spans="1:2" ht="15" x14ac:dyDescent="0.2">
      <c r="A4984" s="25" t="s">
        <v>7595</v>
      </c>
      <c r="B4984" s="77" t="s">
        <v>18034</v>
      </c>
    </row>
    <row r="4985" spans="1:2" ht="15" x14ac:dyDescent="0.2">
      <c r="A4985" s="25" t="s">
        <v>7594</v>
      </c>
      <c r="B4985" s="77" t="s">
        <v>18035</v>
      </c>
    </row>
    <row r="4986" spans="1:2" ht="15" x14ac:dyDescent="0.2">
      <c r="A4986" s="25" t="s">
        <v>7593</v>
      </c>
      <c r="B4986" s="77" t="s">
        <v>18036</v>
      </c>
    </row>
    <row r="4987" spans="1:2" ht="15" x14ac:dyDescent="0.2">
      <c r="A4987" s="25" t="s">
        <v>7592</v>
      </c>
      <c r="B4987" s="77" t="s">
        <v>18037</v>
      </c>
    </row>
    <row r="4988" spans="1:2" ht="15" x14ac:dyDescent="0.2">
      <c r="A4988" s="25" t="s">
        <v>7591</v>
      </c>
      <c r="B4988" s="77" t="s">
        <v>18038</v>
      </c>
    </row>
    <row r="4989" spans="1:2" ht="15" x14ac:dyDescent="0.2">
      <c r="A4989" s="25" t="s">
        <v>7590</v>
      </c>
      <c r="B4989" s="77" t="s">
        <v>18039</v>
      </c>
    </row>
    <row r="4990" spans="1:2" ht="15" x14ac:dyDescent="0.2">
      <c r="A4990" s="25" t="s">
        <v>7589</v>
      </c>
      <c r="B4990" s="77" t="s">
        <v>18040</v>
      </c>
    </row>
    <row r="4991" spans="1:2" ht="15" x14ac:dyDescent="0.2">
      <c r="A4991" s="25" t="s">
        <v>7588</v>
      </c>
      <c r="B4991" s="77" t="s">
        <v>18041</v>
      </c>
    </row>
    <row r="4992" spans="1:2" ht="15" x14ac:dyDescent="0.2">
      <c r="A4992" s="25" t="s">
        <v>7587</v>
      </c>
      <c r="B4992" s="77" t="s">
        <v>18042</v>
      </c>
    </row>
    <row r="4993" spans="1:2" ht="15" x14ac:dyDescent="0.2">
      <c r="A4993" s="25" t="s">
        <v>7586</v>
      </c>
      <c r="B4993" s="77" t="s">
        <v>18043</v>
      </c>
    </row>
    <row r="4994" spans="1:2" ht="15" x14ac:dyDescent="0.2">
      <c r="A4994" s="25" t="s">
        <v>7585</v>
      </c>
      <c r="B4994" s="77" t="s">
        <v>18044</v>
      </c>
    </row>
    <row r="4995" spans="1:2" ht="15" x14ac:dyDescent="0.2">
      <c r="A4995" s="25" t="s">
        <v>7584</v>
      </c>
      <c r="B4995" s="77" t="s">
        <v>18045</v>
      </c>
    </row>
    <row r="4996" spans="1:2" ht="15" x14ac:dyDescent="0.2">
      <c r="A4996" s="25" t="s">
        <v>7583</v>
      </c>
      <c r="B4996" s="77" t="s">
        <v>18046</v>
      </c>
    </row>
    <row r="4997" spans="1:2" ht="15" x14ac:dyDescent="0.2">
      <c r="A4997" s="25" t="s">
        <v>7582</v>
      </c>
      <c r="B4997" s="77" t="s">
        <v>18047</v>
      </c>
    </row>
    <row r="4998" spans="1:2" ht="15" x14ac:dyDescent="0.2">
      <c r="A4998" s="25" t="s">
        <v>7581</v>
      </c>
      <c r="B4998" s="77" t="s">
        <v>18048</v>
      </c>
    </row>
    <row r="4999" spans="1:2" ht="15" x14ac:dyDescent="0.2">
      <c r="A4999" s="25" t="s">
        <v>7580</v>
      </c>
      <c r="B4999" s="77" t="s">
        <v>18049</v>
      </c>
    </row>
    <row r="5000" spans="1:2" ht="15" x14ac:dyDescent="0.2">
      <c r="A5000" s="25" t="s">
        <v>7579</v>
      </c>
      <c r="B5000" s="77" t="s">
        <v>18050</v>
      </c>
    </row>
    <row r="5001" spans="1:2" ht="15" x14ac:dyDescent="0.2">
      <c r="A5001" s="25" t="s">
        <v>7578</v>
      </c>
      <c r="B5001" s="77" t="s">
        <v>18051</v>
      </c>
    </row>
    <row r="5002" spans="1:2" ht="15" x14ac:dyDescent="0.2">
      <c r="A5002" s="25" t="s">
        <v>7577</v>
      </c>
      <c r="B5002" s="77" t="s">
        <v>18052</v>
      </c>
    </row>
    <row r="5003" spans="1:2" ht="15" x14ac:dyDescent="0.2">
      <c r="A5003" s="25" t="s">
        <v>7576</v>
      </c>
      <c r="B5003" s="77" t="s">
        <v>18053</v>
      </c>
    </row>
    <row r="5004" spans="1:2" ht="15" x14ac:dyDescent="0.2">
      <c r="A5004" s="25" t="s">
        <v>7575</v>
      </c>
      <c r="B5004" s="77" t="s">
        <v>18054</v>
      </c>
    </row>
    <row r="5005" spans="1:2" ht="15" x14ac:dyDescent="0.2">
      <c r="A5005" s="25" t="s">
        <v>7574</v>
      </c>
      <c r="B5005" s="77" t="s">
        <v>18055</v>
      </c>
    </row>
    <row r="5006" spans="1:2" ht="15" x14ac:dyDescent="0.2">
      <c r="A5006" s="25" t="s">
        <v>7573</v>
      </c>
      <c r="B5006" s="77" t="s">
        <v>18056</v>
      </c>
    </row>
    <row r="5007" spans="1:2" ht="15" x14ac:dyDescent="0.2">
      <c r="A5007" s="25" t="s">
        <v>7572</v>
      </c>
      <c r="B5007" s="77" t="s">
        <v>18057</v>
      </c>
    </row>
    <row r="5008" spans="1:2" ht="15" x14ac:dyDescent="0.2">
      <c r="A5008" s="25" t="s">
        <v>12969</v>
      </c>
      <c r="B5008" s="77" t="s">
        <v>18058</v>
      </c>
    </row>
    <row r="5009" spans="1:2" ht="15" x14ac:dyDescent="0.2">
      <c r="A5009" s="25" t="s">
        <v>7571</v>
      </c>
      <c r="B5009" s="77" t="s">
        <v>18059</v>
      </c>
    </row>
    <row r="5010" spans="1:2" ht="15" x14ac:dyDescent="0.2">
      <c r="A5010" s="25" t="s">
        <v>7570</v>
      </c>
      <c r="B5010" s="77" t="s">
        <v>18060</v>
      </c>
    </row>
    <row r="5011" spans="1:2" ht="15" x14ac:dyDescent="0.2">
      <c r="A5011" s="25" t="s">
        <v>7569</v>
      </c>
      <c r="B5011" s="77" t="s">
        <v>18061</v>
      </c>
    </row>
    <row r="5012" spans="1:2" ht="15" x14ac:dyDescent="0.2">
      <c r="A5012" s="25" t="s">
        <v>7568</v>
      </c>
      <c r="B5012" s="77" t="s">
        <v>18062</v>
      </c>
    </row>
    <row r="5013" spans="1:2" ht="15" x14ac:dyDescent="0.2">
      <c r="A5013" s="25" t="s">
        <v>7567</v>
      </c>
      <c r="B5013" s="77" t="s">
        <v>18063</v>
      </c>
    </row>
    <row r="5014" spans="1:2" ht="15" x14ac:dyDescent="0.2">
      <c r="A5014" s="25" t="s">
        <v>7566</v>
      </c>
      <c r="B5014" s="77" t="s">
        <v>18064</v>
      </c>
    </row>
    <row r="5015" spans="1:2" ht="15" x14ac:dyDescent="0.2">
      <c r="A5015" s="25" t="s">
        <v>7565</v>
      </c>
      <c r="B5015" s="77" t="s">
        <v>18065</v>
      </c>
    </row>
    <row r="5016" spans="1:2" ht="15" x14ac:dyDescent="0.2">
      <c r="A5016" s="25" t="s">
        <v>7564</v>
      </c>
      <c r="B5016" s="77" t="s">
        <v>18066</v>
      </c>
    </row>
    <row r="5017" spans="1:2" ht="15" x14ac:dyDescent="0.2">
      <c r="A5017" s="25" t="s">
        <v>7563</v>
      </c>
      <c r="B5017" s="77" t="s">
        <v>18067</v>
      </c>
    </row>
    <row r="5018" spans="1:2" ht="15" x14ac:dyDescent="0.2">
      <c r="A5018" s="25" t="s">
        <v>7562</v>
      </c>
      <c r="B5018" s="77" t="s">
        <v>18068</v>
      </c>
    </row>
    <row r="5019" spans="1:2" ht="15" x14ac:dyDescent="0.2">
      <c r="A5019" s="25" t="s">
        <v>7561</v>
      </c>
      <c r="B5019" s="77" t="s">
        <v>18069</v>
      </c>
    </row>
    <row r="5020" spans="1:2" ht="15" x14ac:dyDescent="0.2">
      <c r="A5020" s="25" t="s">
        <v>7560</v>
      </c>
      <c r="B5020" s="77" t="s">
        <v>18070</v>
      </c>
    </row>
    <row r="5021" spans="1:2" ht="15" x14ac:dyDescent="0.2">
      <c r="A5021" s="25" t="s">
        <v>7559</v>
      </c>
      <c r="B5021" s="77" t="s">
        <v>18071</v>
      </c>
    </row>
    <row r="5022" spans="1:2" ht="15" x14ac:dyDescent="0.2">
      <c r="A5022" s="25" t="s">
        <v>7558</v>
      </c>
      <c r="B5022" s="77" t="s">
        <v>18072</v>
      </c>
    </row>
    <row r="5023" spans="1:2" ht="15" x14ac:dyDescent="0.2">
      <c r="A5023" s="25" t="s">
        <v>7557</v>
      </c>
      <c r="B5023" s="77" t="s">
        <v>18073</v>
      </c>
    </row>
    <row r="5024" spans="1:2" ht="15" x14ac:dyDescent="0.2">
      <c r="A5024" s="25" t="s">
        <v>7556</v>
      </c>
      <c r="B5024" s="77" t="s">
        <v>18074</v>
      </c>
    </row>
    <row r="5025" spans="1:2" ht="15" x14ac:dyDescent="0.2">
      <c r="A5025" s="25" t="s">
        <v>7555</v>
      </c>
      <c r="B5025" s="77" t="s">
        <v>18075</v>
      </c>
    </row>
    <row r="5026" spans="1:2" ht="15" x14ac:dyDescent="0.2">
      <c r="A5026" s="25" t="s">
        <v>7554</v>
      </c>
      <c r="B5026" s="77" t="s">
        <v>18076</v>
      </c>
    </row>
    <row r="5027" spans="1:2" ht="15" x14ac:dyDescent="0.2">
      <c r="A5027" s="25" t="s">
        <v>7553</v>
      </c>
      <c r="B5027" s="77" t="s">
        <v>18077</v>
      </c>
    </row>
    <row r="5028" spans="1:2" ht="15" x14ac:dyDescent="0.2">
      <c r="A5028" s="25" t="s">
        <v>7552</v>
      </c>
      <c r="B5028" s="77" t="s">
        <v>18078</v>
      </c>
    </row>
    <row r="5029" spans="1:2" ht="15" x14ac:dyDescent="0.2">
      <c r="A5029" s="25" t="s">
        <v>7551</v>
      </c>
      <c r="B5029" s="77" t="s">
        <v>18079</v>
      </c>
    </row>
    <row r="5030" spans="1:2" ht="15" x14ac:dyDescent="0.2">
      <c r="A5030" s="25" t="s">
        <v>7550</v>
      </c>
      <c r="B5030" s="77" t="s">
        <v>18080</v>
      </c>
    </row>
    <row r="5031" spans="1:2" ht="15" x14ac:dyDescent="0.2">
      <c r="A5031" s="25" t="s">
        <v>7549</v>
      </c>
      <c r="B5031" s="77" t="s">
        <v>18081</v>
      </c>
    </row>
    <row r="5032" spans="1:2" ht="15" x14ac:dyDescent="0.2">
      <c r="A5032" s="25" t="s">
        <v>7548</v>
      </c>
      <c r="B5032" s="77" t="s">
        <v>18082</v>
      </c>
    </row>
    <row r="5033" spans="1:2" ht="15" x14ac:dyDescent="0.2">
      <c r="A5033" s="25" t="s">
        <v>7547</v>
      </c>
      <c r="B5033" s="77" t="s">
        <v>18083</v>
      </c>
    </row>
    <row r="5034" spans="1:2" ht="15" x14ac:dyDescent="0.2">
      <c r="A5034" s="25" t="s">
        <v>7546</v>
      </c>
      <c r="B5034" s="77" t="s">
        <v>18084</v>
      </c>
    </row>
    <row r="5035" spans="1:2" ht="15" x14ac:dyDescent="0.2">
      <c r="A5035" s="25" t="s">
        <v>7545</v>
      </c>
      <c r="B5035" s="77" t="s">
        <v>18085</v>
      </c>
    </row>
    <row r="5036" spans="1:2" ht="15" x14ac:dyDescent="0.2">
      <c r="A5036" s="25" t="s">
        <v>7544</v>
      </c>
      <c r="B5036" s="77" t="s">
        <v>18086</v>
      </c>
    </row>
    <row r="5037" spans="1:2" ht="15" x14ac:dyDescent="0.2">
      <c r="A5037" s="25" t="s">
        <v>7543</v>
      </c>
      <c r="B5037" s="77" t="s">
        <v>18087</v>
      </c>
    </row>
    <row r="5038" spans="1:2" ht="15" x14ac:dyDescent="0.2">
      <c r="A5038" s="25" t="s">
        <v>7542</v>
      </c>
      <c r="B5038" s="77" t="s">
        <v>18088</v>
      </c>
    </row>
    <row r="5039" spans="1:2" ht="15" x14ac:dyDescent="0.2">
      <c r="A5039" s="25" t="s">
        <v>7541</v>
      </c>
      <c r="B5039" s="77" t="s">
        <v>18089</v>
      </c>
    </row>
    <row r="5040" spans="1:2" ht="15" x14ac:dyDescent="0.2">
      <c r="A5040" s="25" t="s">
        <v>7540</v>
      </c>
      <c r="B5040" s="77" t="s">
        <v>18090</v>
      </c>
    </row>
    <row r="5041" spans="1:2" ht="15" x14ac:dyDescent="0.2">
      <c r="A5041" s="25" t="s">
        <v>7539</v>
      </c>
      <c r="B5041" s="77" t="s">
        <v>18091</v>
      </c>
    </row>
    <row r="5042" spans="1:2" ht="15" x14ac:dyDescent="0.2">
      <c r="A5042" s="25" t="s">
        <v>7538</v>
      </c>
      <c r="B5042" s="77" t="s">
        <v>18092</v>
      </c>
    </row>
    <row r="5043" spans="1:2" ht="15" x14ac:dyDescent="0.2">
      <c r="A5043" s="25" t="s">
        <v>7537</v>
      </c>
      <c r="B5043" s="77" t="s">
        <v>18093</v>
      </c>
    </row>
    <row r="5044" spans="1:2" ht="15" x14ac:dyDescent="0.2">
      <c r="A5044" s="25" t="s">
        <v>7536</v>
      </c>
      <c r="B5044" s="77" t="s">
        <v>18094</v>
      </c>
    </row>
    <row r="5045" spans="1:2" ht="15" x14ac:dyDescent="0.2">
      <c r="A5045" s="25" t="s">
        <v>7535</v>
      </c>
      <c r="B5045" s="77" t="s">
        <v>18095</v>
      </c>
    </row>
    <row r="5046" spans="1:2" ht="15" x14ac:dyDescent="0.2">
      <c r="A5046" s="25" t="s">
        <v>7534</v>
      </c>
      <c r="B5046" s="77" t="s">
        <v>18096</v>
      </c>
    </row>
    <row r="5047" spans="1:2" ht="15" x14ac:dyDescent="0.2">
      <c r="A5047" s="25" t="s">
        <v>7533</v>
      </c>
      <c r="B5047" s="77" t="s">
        <v>18097</v>
      </c>
    </row>
    <row r="5048" spans="1:2" ht="15" x14ac:dyDescent="0.2">
      <c r="A5048" s="25" t="s">
        <v>7532</v>
      </c>
      <c r="B5048" s="77" t="s">
        <v>18098</v>
      </c>
    </row>
    <row r="5049" spans="1:2" ht="15" x14ac:dyDescent="0.2">
      <c r="A5049" s="25" t="s">
        <v>7531</v>
      </c>
      <c r="B5049" s="77" t="s">
        <v>18099</v>
      </c>
    </row>
    <row r="5050" spans="1:2" ht="15" x14ac:dyDescent="0.2">
      <c r="A5050" s="25" t="s">
        <v>7530</v>
      </c>
      <c r="B5050" s="77" t="s">
        <v>18100</v>
      </c>
    </row>
    <row r="5051" spans="1:2" ht="15" x14ac:dyDescent="0.2">
      <c r="A5051" s="25" t="s">
        <v>7529</v>
      </c>
      <c r="B5051" s="77" t="s">
        <v>18101</v>
      </c>
    </row>
    <row r="5052" spans="1:2" ht="15" x14ac:dyDescent="0.2">
      <c r="A5052" s="25" t="s">
        <v>7528</v>
      </c>
      <c r="B5052" s="77" t="s">
        <v>18102</v>
      </c>
    </row>
    <row r="5053" spans="1:2" ht="15" x14ac:dyDescent="0.2">
      <c r="A5053" s="25" t="s">
        <v>7527</v>
      </c>
      <c r="B5053" s="77" t="s">
        <v>18103</v>
      </c>
    </row>
    <row r="5054" spans="1:2" ht="15" x14ac:dyDescent="0.2">
      <c r="A5054" s="25" t="s">
        <v>7526</v>
      </c>
      <c r="B5054" s="77" t="s">
        <v>18104</v>
      </c>
    </row>
    <row r="5055" spans="1:2" ht="15" x14ac:dyDescent="0.2">
      <c r="A5055" s="25" t="s">
        <v>7525</v>
      </c>
      <c r="B5055" s="77" t="s">
        <v>18105</v>
      </c>
    </row>
    <row r="5056" spans="1:2" ht="15" x14ac:dyDescent="0.2">
      <c r="A5056" s="25" t="s">
        <v>7524</v>
      </c>
      <c r="B5056" s="77" t="s">
        <v>18106</v>
      </c>
    </row>
    <row r="5057" spans="1:2" ht="15" x14ac:dyDescent="0.2">
      <c r="A5057" s="25" t="s">
        <v>7523</v>
      </c>
      <c r="B5057" s="77" t="s">
        <v>18107</v>
      </c>
    </row>
    <row r="5058" spans="1:2" ht="15" x14ac:dyDescent="0.2">
      <c r="A5058" s="25" t="s">
        <v>7522</v>
      </c>
      <c r="B5058" s="77" t="s">
        <v>18108</v>
      </c>
    </row>
    <row r="5059" spans="1:2" ht="15" x14ac:dyDescent="0.2">
      <c r="A5059" s="25" t="s">
        <v>7521</v>
      </c>
      <c r="B5059" s="77" t="s">
        <v>18109</v>
      </c>
    </row>
    <row r="5060" spans="1:2" ht="15" x14ac:dyDescent="0.2">
      <c r="A5060" s="25" t="s">
        <v>7520</v>
      </c>
      <c r="B5060" s="77" t="s">
        <v>18110</v>
      </c>
    </row>
    <row r="5061" spans="1:2" ht="15" x14ac:dyDescent="0.2">
      <c r="A5061" s="25" t="s">
        <v>7519</v>
      </c>
      <c r="B5061" s="77" t="s">
        <v>18111</v>
      </c>
    </row>
    <row r="5062" spans="1:2" ht="15" x14ac:dyDescent="0.2">
      <c r="A5062" s="25" t="s">
        <v>7518</v>
      </c>
      <c r="B5062" s="77" t="s">
        <v>18112</v>
      </c>
    </row>
    <row r="5063" spans="1:2" ht="15" x14ac:dyDescent="0.2">
      <c r="A5063" s="25" t="s">
        <v>7517</v>
      </c>
      <c r="B5063" s="77" t="s">
        <v>18113</v>
      </c>
    </row>
    <row r="5064" spans="1:2" ht="15" x14ac:dyDescent="0.2">
      <c r="A5064" s="25" t="s">
        <v>7516</v>
      </c>
      <c r="B5064" s="77" t="s">
        <v>18114</v>
      </c>
    </row>
    <row r="5065" spans="1:2" ht="15" x14ac:dyDescent="0.2">
      <c r="A5065" s="25" t="s">
        <v>7515</v>
      </c>
      <c r="B5065" s="77" t="s">
        <v>18115</v>
      </c>
    </row>
    <row r="5066" spans="1:2" ht="15" x14ac:dyDescent="0.2">
      <c r="A5066" s="25" t="s">
        <v>7514</v>
      </c>
      <c r="B5066" s="77" t="s">
        <v>18116</v>
      </c>
    </row>
    <row r="5067" spans="1:2" ht="15" x14ac:dyDescent="0.2">
      <c r="A5067" s="25" t="s">
        <v>7513</v>
      </c>
      <c r="B5067" s="77" t="s">
        <v>18117</v>
      </c>
    </row>
    <row r="5068" spans="1:2" ht="15" x14ac:dyDescent="0.2">
      <c r="A5068" s="25" t="s">
        <v>7512</v>
      </c>
      <c r="B5068" s="77" t="s">
        <v>18118</v>
      </c>
    </row>
    <row r="5069" spans="1:2" ht="15" x14ac:dyDescent="0.2">
      <c r="A5069" s="25" t="s">
        <v>7511</v>
      </c>
      <c r="B5069" s="77" t="s">
        <v>18119</v>
      </c>
    </row>
    <row r="5070" spans="1:2" ht="15" x14ac:dyDescent="0.2">
      <c r="A5070" s="25" t="s">
        <v>7510</v>
      </c>
      <c r="B5070" s="77" t="s">
        <v>18120</v>
      </c>
    </row>
    <row r="5071" spans="1:2" ht="15" x14ac:dyDescent="0.2">
      <c r="A5071" s="25" t="s">
        <v>7509</v>
      </c>
      <c r="B5071" s="77" t="s">
        <v>18121</v>
      </c>
    </row>
    <row r="5072" spans="1:2" ht="15" x14ac:dyDescent="0.2">
      <c r="A5072" s="25" t="s">
        <v>7508</v>
      </c>
      <c r="B5072" s="77" t="s">
        <v>18122</v>
      </c>
    </row>
    <row r="5073" spans="1:2" ht="15" x14ac:dyDescent="0.2">
      <c r="A5073" s="25" t="s">
        <v>7507</v>
      </c>
      <c r="B5073" s="77" t="s">
        <v>18123</v>
      </c>
    </row>
    <row r="5074" spans="1:2" ht="15" x14ac:dyDescent="0.2">
      <c r="A5074" s="25" t="s">
        <v>7506</v>
      </c>
      <c r="B5074" s="77" t="s">
        <v>18124</v>
      </c>
    </row>
    <row r="5075" spans="1:2" ht="15" x14ac:dyDescent="0.2">
      <c r="A5075" s="25" t="s">
        <v>7505</v>
      </c>
      <c r="B5075" s="77" t="s">
        <v>18125</v>
      </c>
    </row>
    <row r="5076" spans="1:2" ht="15" x14ac:dyDescent="0.2">
      <c r="A5076" s="25" t="s">
        <v>7504</v>
      </c>
      <c r="B5076" s="77" t="s">
        <v>18126</v>
      </c>
    </row>
    <row r="5077" spans="1:2" ht="15" x14ac:dyDescent="0.2">
      <c r="A5077" s="25" t="s">
        <v>7503</v>
      </c>
      <c r="B5077" s="77" t="s">
        <v>18127</v>
      </c>
    </row>
    <row r="5078" spans="1:2" ht="15" x14ac:dyDescent="0.2">
      <c r="A5078" s="25" t="s">
        <v>7502</v>
      </c>
      <c r="B5078" s="77" t="s">
        <v>18128</v>
      </c>
    </row>
    <row r="5079" spans="1:2" ht="15" x14ac:dyDescent="0.2">
      <c r="A5079" s="25" t="s">
        <v>7501</v>
      </c>
      <c r="B5079" s="77" t="s">
        <v>18129</v>
      </c>
    </row>
    <row r="5080" spans="1:2" ht="15" x14ac:dyDescent="0.2">
      <c r="A5080" s="25" t="s">
        <v>7500</v>
      </c>
      <c r="B5080" s="77" t="s">
        <v>18130</v>
      </c>
    </row>
    <row r="5081" spans="1:2" ht="15" x14ac:dyDescent="0.2">
      <c r="A5081" s="25" t="s">
        <v>7499</v>
      </c>
      <c r="B5081" s="77" t="s">
        <v>18131</v>
      </c>
    </row>
    <row r="5082" spans="1:2" ht="15" x14ac:dyDescent="0.2">
      <c r="A5082" s="25" t="s">
        <v>7498</v>
      </c>
      <c r="B5082" s="77" t="s">
        <v>18132</v>
      </c>
    </row>
    <row r="5083" spans="1:2" ht="15" x14ac:dyDescent="0.2">
      <c r="A5083" s="25" t="s">
        <v>7497</v>
      </c>
      <c r="B5083" s="77" t="s">
        <v>18133</v>
      </c>
    </row>
    <row r="5084" spans="1:2" ht="15" x14ac:dyDescent="0.2">
      <c r="A5084" s="25" t="s">
        <v>7496</v>
      </c>
      <c r="B5084" s="77" t="s">
        <v>18134</v>
      </c>
    </row>
    <row r="5085" spans="1:2" ht="15" x14ac:dyDescent="0.2">
      <c r="A5085" s="25" t="s">
        <v>7495</v>
      </c>
      <c r="B5085" s="77" t="s">
        <v>18135</v>
      </c>
    </row>
    <row r="5086" spans="1:2" ht="15" x14ac:dyDescent="0.2">
      <c r="A5086" s="25" t="s">
        <v>7494</v>
      </c>
      <c r="B5086" s="77" t="s">
        <v>18136</v>
      </c>
    </row>
    <row r="5087" spans="1:2" ht="15" x14ac:dyDescent="0.2">
      <c r="A5087" s="25" t="s">
        <v>7493</v>
      </c>
      <c r="B5087" s="77" t="s">
        <v>18137</v>
      </c>
    </row>
    <row r="5088" spans="1:2" ht="15" x14ac:dyDescent="0.2">
      <c r="A5088" s="25" t="s">
        <v>7492</v>
      </c>
      <c r="B5088" s="77" t="s">
        <v>18138</v>
      </c>
    </row>
    <row r="5089" spans="1:2" ht="15" x14ac:dyDescent="0.2">
      <c r="A5089" s="25" t="s">
        <v>7491</v>
      </c>
      <c r="B5089" s="77" t="s">
        <v>18139</v>
      </c>
    </row>
    <row r="5090" spans="1:2" ht="15" x14ac:dyDescent="0.2">
      <c r="A5090" s="25" t="s">
        <v>7490</v>
      </c>
      <c r="B5090" s="77" t="s">
        <v>18140</v>
      </c>
    </row>
    <row r="5091" spans="1:2" ht="15" x14ac:dyDescent="0.2">
      <c r="A5091" s="25" t="s">
        <v>7489</v>
      </c>
      <c r="B5091" s="77" t="s">
        <v>18141</v>
      </c>
    </row>
    <row r="5092" spans="1:2" ht="15" x14ac:dyDescent="0.2">
      <c r="A5092" s="25" t="s">
        <v>7488</v>
      </c>
      <c r="B5092" s="77" t="s">
        <v>18142</v>
      </c>
    </row>
    <row r="5093" spans="1:2" ht="15" x14ac:dyDescent="0.2">
      <c r="A5093" s="25" t="s">
        <v>7487</v>
      </c>
      <c r="B5093" s="77" t="s">
        <v>18143</v>
      </c>
    </row>
    <row r="5094" spans="1:2" ht="15" x14ac:dyDescent="0.2">
      <c r="A5094" s="25" t="s">
        <v>7486</v>
      </c>
      <c r="B5094" s="77" t="s">
        <v>18144</v>
      </c>
    </row>
    <row r="5095" spans="1:2" ht="15" x14ac:dyDescent="0.2">
      <c r="A5095" s="25" t="s">
        <v>7485</v>
      </c>
      <c r="B5095" s="77" t="s">
        <v>18145</v>
      </c>
    </row>
    <row r="5096" spans="1:2" ht="15" x14ac:dyDescent="0.2">
      <c r="A5096" s="25" t="s">
        <v>7484</v>
      </c>
      <c r="B5096" s="77" t="s">
        <v>18146</v>
      </c>
    </row>
    <row r="5097" spans="1:2" ht="15" x14ac:dyDescent="0.2">
      <c r="A5097" s="25" t="s">
        <v>7483</v>
      </c>
      <c r="B5097" s="77" t="s">
        <v>18147</v>
      </c>
    </row>
    <row r="5098" spans="1:2" ht="15" x14ac:dyDescent="0.2">
      <c r="A5098" s="25" t="s">
        <v>7482</v>
      </c>
      <c r="B5098" s="77" t="s">
        <v>18148</v>
      </c>
    </row>
    <row r="5099" spans="1:2" ht="15" x14ac:dyDescent="0.2">
      <c r="A5099" s="25" t="s">
        <v>7481</v>
      </c>
      <c r="B5099" s="77" t="s">
        <v>18149</v>
      </c>
    </row>
    <row r="5100" spans="1:2" ht="15" x14ac:dyDescent="0.2">
      <c r="A5100" s="25" t="s">
        <v>7480</v>
      </c>
      <c r="B5100" s="77" t="s">
        <v>18150</v>
      </c>
    </row>
    <row r="5101" spans="1:2" ht="15" x14ac:dyDescent="0.2">
      <c r="A5101" s="25" t="s">
        <v>7479</v>
      </c>
      <c r="B5101" s="77" t="s">
        <v>18151</v>
      </c>
    </row>
    <row r="5102" spans="1:2" ht="15" x14ac:dyDescent="0.2">
      <c r="A5102" s="25" t="s">
        <v>7478</v>
      </c>
      <c r="B5102" s="77" t="s">
        <v>18152</v>
      </c>
    </row>
    <row r="5103" spans="1:2" ht="15" x14ac:dyDescent="0.2">
      <c r="A5103" s="25" t="s">
        <v>7477</v>
      </c>
      <c r="B5103" s="77" t="s">
        <v>18153</v>
      </c>
    </row>
    <row r="5104" spans="1:2" ht="15" x14ac:dyDescent="0.2">
      <c r="A5104" s="25" t="s">
        <v>7476</v>
      </c>
      <c r="B5104" s="77" t="s">
        <v>18154</v>
      </c>
    </row>
    <row r="5105" spans="1:2" ht="15" x14ac:dyDescent="0.2">
      <c r="A5105" s="25" t="s">
        <v>7475</v>
      </c>
      <c r="B5105" s="77" t="s">
        <v>18155</v>
      </c>
    </row>
    <row r="5106" spans="1:2" ht="15" x14ac:dyDescent="0.2">
      <c r="A5106" s="25" t="s">
        <v>7474</v>
      </c>
      <c r="B5106" s="77" t="s">
        <v>18156</v>
      </c>
    </row>
    <row r="5107" spans="1:2" ht="15" x14ac:dyDescent="0.2">
      <c r="A5107" s="25" t="s">
        <v>7473</v>
      </c>
      <c r="B5107" s="77" t="s">
        <v>18157</v>
      </c>
    </row>
    <row r="5108" spans="1:2" ht="15" x14ac:dyDescent="0.2">
      <c r="A5108" s="25" t="s">
        <v>7472</v>
      </c>
      <c r="B5108" s="77" t="s">
        <v>18158</v>
      </c>
    </row>
    <row r="5109" spans="1:2" ht="15" x14ac:dyDescent="0.2">
      <c r="A5109" s="25" t="s">
        <v>7471</v>
      </c>
      <c r="B5109" s="77" t="s">
        <v>18159</v>
      </c>
    </row>
    <row r="5110" spans="1:2" ht="15" x14ac:dyDescent="0.2">
      <c r="A5110" s="25" t="s">
        <v>7470</v>
      </c>
      <c r="B5110" s="77" t="s">
        <v>18160</v>
      </c>
    </row>
    <row r="5111" spans="1:2" ht="15" x14ac:dyDescent="0.2">
      <c r="A5111" s="25" t="s">
        <v>7469</v>
      </c>
      <c r="B5111" s="77" t="s">
        <v>18161</v>
      </c>
    </row>
    <row r="5112" spans="1:2" ht="15" x14ac:dyDescent="0.2">
      <c r="A5112" s="25" t="s">
        <v>7468</v>
      </c>
      <c r="B5112" s="77" t="s">
        <v>18162</v>
      </c>
    </row>
    <row r="5113" spans="1:2" ht="15" x14ac:dyDescent="0.2">
      <c r="A5113" s="25" t="s">
        <v>7467</v>
      </c>
      <c r="B5113" s="77" t="s">
        <v>18163</v>
      </c>
    </row>
    <row r="5114" spans="1:2" ht="15" x14ac:dyDescent="0.2">
      <c r="A5114" s="25" t="s">
        <v>7466</v>
      </c>
      <c r="B5114" s="77" t="s">
        <v>18164</v>
      </c>
    </row>
    <row r="5115" spans="1:2" ht="15" x14ac:dyDescent="0.2">
      <c r="A5115" s="25" t="s">
        <v>7465</v>
      </c>
      <c r="B5115" s="77" t="s">
        <v>18165</v>
      </c>
    </row>
    <row r="5116" spans="1:2" ht="15" x14ac:dyDescent="0.2">
      <c r="A5116" s="25" t="s">
        <v>7464</v>
      </c>
      <c r="B5116" s="77" t="s">
        <v>18166</v>
      </c>
    </row>
    <row r="5117" spans="1:2" ht="15" x14ac:dyDescent="0.2">
      <c r="A5117" s="25" t="s">
        <v>7463</v>
      </c>
      <c r="B5117" s="77" t="s">
        <v>18167</v>
      </c>
    </row>
    <row r="5118" spans="1:2" ht="15" x14ac:dyDescent="0.2">
      <c r="A5118" s="25" t="s">
        <v>7462</v>
      </c>
      <c r="B5118" s="77" t="s">
        <v>18168</v>
      </c>
    </row>
    <row r="5119" spans="1:2" ht="15" x14ac:dyDescent="0.2">
      <c r="A5119" s="25" t="s">
        <v>7461</v>
      </c>
      <c r="B5119" s="77" t="s">
        <v>18169</v>
      </c>
    </row>
    <row r="5120" spans="1:2" ht="15" x14ac:dyDescent="0.2">
      <c r="A5120" s="25" t="s">
        <v>7460</v>
      </c>
      <c r="B5120" s="77" t="s">
        <v>18170</v>
      </c>
    </row>
    <row r="5121" spans="1:2" ht="15" x14ac:dyDescent="0.2">
      <c r="A5121" s="25" t="s">
        <v>7459</v>
      </c>
      <c r="B5121" s="77" t="s">
        <v>18171</v>
      </c>
    </row>
    <row r="5122" spans="1:2" ht="15" x14ac:dyDescent="0.2">
      <c r="A5122" s="25" t="s">
        <v>7458</v>
      </c>
      <c r="B5122" s="77" t="s">
        <v>18172</v>
      </c>
    </row>
    <row r="5123" spans="1:2" ht="15" x14ac:dyDescent="0.2">
      <c r="A5123" s="25" t="s">
        <v>7457</v>
      </c>
      <c r="B5123" s="77" t="s">
        <v>18173</v>
      </c>
    </row>
    <row r="5124" spans="1:2" ht="15" x14ac:dyDescent="0.2">
      <c r="A5124" s="25" t="s">
        <v>7456</v>
      </c>
      <c r="B5124" s="77" t="s">
        <v>18174</v>
      </c>
    </row>
    <row r="5125" spans="1:2" ht="15" x14ac:dyDescent="0.2">
      <c r="A5125" s="25" t="s">
        <v>7455</v>
      </c>
      <c r="B5125" s="77" t="s">
        <v>18175</v>
      </c>
    </row>
    <row r="5126" spans="1:2" ht="15" x14ac:dyDescent="0.2">
      <c r="A5126" s="25" t="s">
        <v>7454</v>
      </c>
      <c r="B5126" s="77" t="s">
        <v>18176</v>
      </c>
    </row>
    <row r="5127" spans="1:2" ht="15" x14ac:dyDescent="0.2">
      <c r="A5127" s="25" t="s">
        <v>7453</v>
      </c>
      <c r="B5127" s="77" t="s">
        <v>18177</v>
      </c>
    </row>
    <row r="5128" spans="1:2" ht="15" x14ac:dyDescent="0.2">
      <c r="A5128" s="25" t="s">
        <v>7452</v>
      </c>
      <c r="B5128" s="77" t="s">
        <v>18178</v>
      </c>
    </row>
    <row r="5129" spans="1:2" ht="15" x14ac:dyDescent="0.2">
      <c r="A5129" s="25" t="s">
        <v>7451</v>
      </c>
      <c r="B5129" s="77" t="s">
        <v>18179</v>
      </c>
    </row>
    <row r="5130" spans="1:2" ht="15" x14ac:dyDescent="0.2">
      <c r="A5130" s="25" t="s">
        <v>7450</v>
      </c>
      <c r="B5130" s="77" t="s">
        <v>18180</v>
      </c>
    </row>
    <row r="5131" spans="1:2" ht="15" x14ac:dyDescent="0.2">
      <c r="A5131" s="25" t="s">
        <v>7449</v>
      </c>
      <c r="B5131" s="77" t="s">
        <v>18181</v>
      </c>
    </row>
    <row r="5132" spans="1:2" ht="30" x14ac:dyDescent="0.2">
      <c r="A5132" s="25" t="s">
        <v>7448</v>
      </c>
      <c r="B5132" s="77" t="s">
        <v>18182</v>
      </c>
    </row>
    <row r="5133" spans="1:2" ht="15" x14ac:dyDescent="0.2">
      <c r="A5133" s="25" t="s">
        <v>7447</v>
      </c>
      <c r="B5133" s="77" t="s">
        <v>18183</v>
      </c>
    </row>
    <row r="5134" spans="1:2" ht="15" x14ac:dyDescent="0.2">
      <c r="A5134" s="25" t="s">
        <v>7446</v>
      </c>
      <c r="B5134" s="77" t="s">
        <v>18184</v>
      </c>
    </row>
    <row r="5135" spans="1:2" ht="15" x14ac:dyDescent="0.2">
      <c r="A5135" s="25" t="s">
        <v>7445</v>
      </c>
      <c r="B5135" s="77" t="s">
        <v>18185</v>
      </c>
    </row>
    <row r="5136" spans="1:2" ht="15" x14ac:dyDescent="0.2">
      <c r="A5136" s="25" t="s">
        <v>7444</v>
      </c>
      <c r="B5136" s="77" t="s">
        <v>18186</v>
      </c>
    </row>
    <row r="5137" spans="1:2" ht="15" x14ac:dyDescent="0.2">
      <c r="A5137" s="25" t="s">
        <v>7443</v>
      </c>
      <c r="B5137" s="77" t="s">
        <v>18187</v>
      </c>
    </row>
    <row r="5138" spans="1:2" ht="15" x14ac:dyDescent="0.2">
      <c r="A5138" s="25" t="s">
        <v>7442</v>
      </c>
      <c r="B5138" s="77" t="s">
        <v>18188</v>
      </c>
    </row>
    <row r="5139" spans="1:2" ht="15" x14ac:dyDescent="0.2">
      <c r="A5139" s="25" t="s">
        <v>7441</v>
      </c>
      <c r="B5139" s="77" t="s">
        <v>18189</v>
      </c>
    </row>
    <row r="5140" spans="1:2" ht="15" x14ac:dyDescent="0.2">
      <c r="A5140" s="25" t="s">
        <v>7440</v>
      </c>
      <c r="B5140" s="77" t="s">
        <v>18190</v>
      </c>
    </row>
    <row r="5141" spans="1:2" ht="15" x14ac:dyDescent="0.2">
      <c r="A5141" s="25" t="s">
        <v>7439</v>
      </c>
      <c r="B5141" s="77" t="s">
        <v>18191</v>
      </c>
    </row>
    <row r="5142" spans="1:2" ht="30" x14ac:dyDescent="0.2">
      <c r="A5142" s="25" t="s">
        <v>7438</v>
      </c>
      <c r="B5142" s="77" t="s">
        <v>18192</v>
      </c>
    </row>
    <row r="5143" spans="1:2" ht="15" x14ac:dyDescent="0.2">
      <c r="A5143" s="25" t="s">
        <v>7437</v>
      </c>
      <c r="B5143" s="77" t="s">
        <v>18193</v>
      </c>
    </row>
    <row r="5144" spans="1:2" ht="15" x14ac:dyDescent="0.2">
      <c r="A5144" s="25" t="s">
        <v>7436</v>
      </c>
      <c r="B5144" s="77" t="s">
        <v>18194</v>
      </c>
    </row>
    <row r="5145" spans="1:2" ht="15" x14ac:dyDescent="0.2">
      <c r="A5145" s="25" t="s">
        <v>7435</v>
      </c>
      <c r="B5145" s="77" t="s">
        <v>18195</v>
      </c>
    </row>
    <row r="5146" spans="1:2" ht="15" x14ac:dyDescent="0.2">
      <c r="A5146" s="25" t="s">
        <v>7434</v>
      </c>
      <c r="B5146" s="77" t="s">
        <v>18196</v>
      </c>
    </row>
    <row r="5147" spans="1:2" ht="15" x14ac:dyDescent="0.2">
      <c r="A5147" s="25" t="s">
        <v>7433</v>
      </c>
      <c r="B5147" s="77" t="s">
        <v>18197</v>
      </c>
    </row>
    <row r="5148" spans="1:2" ht="15" x14ac:dyDescent="0.2">
      <c r="A5148" s="25" t="s">
        <v>7432</v>
      </c>
      <c r="B5148" s="77" t="s">
        <v>18198</v>
      </c>
    </row>
    <row r="5149" spans="1:2" ht="15" x14ac:dyDescent="0.2">
      <c r="A5149" s="25" t="s">
        <v>7431</v>
      </c>
      <c r="B5149" s="77" t="s">
        <v>18199</v>
      </c>
    </row>
    <row r="5150" spans="1:2" ht="15" x14ac:dyDescent="0.2">
      <c r="A5150" s="25" t="s">
        <v>7430</v>
      </c>
      <c r="B5150" s="77" t="s">
        <v>18200</v>
      </c>
    </row>
    <row r="5151" spans="1:2" ht="15" x14ac:dyDescent="0.2">
      <c r="A5151" s="25" t="s">
        <v>7429</v>
      </c>
      <c r="B5151" s="77" t="s">
        <v>18201</v>
      </c>
    </row>
    <row r="5152" spans="1:2" ht="15" x14ac:dyDescent="0.2">
      <c r="A5152" s="25" t="s">
        <v>7428</v>
      </c>
      <c r="B5152" s="77" t="s">
        <v>18202</v>
      </c>
    </row>
    <row r="5153" spans="1:2" ht="15" x14ac:dyDescent="0.2">
      <c r="A5153" s="25" t="s">
        <v>7427</v>
      </c>
      <c r="B5153" s="77" t="s">
        <v>18203</v>
      </c>
    </row>
    <row r="5154" spans="1:2" ht="15" x14ac:dyDescent="0.2">
      <c r="A5154" s="25" t="s">
        <v>7426</v>
      </c>
      <c r="B5154" s="77" t="s">
        <v>18204</v>
      </c>
    </row>
    <row r="5155" spans="1:2" ht="15" x14ac:dyDescent="0.2">
      <c r="A5155" s="25" t="s">
        <v>7425</v>
      </c>
      <c r="B5155" s="77" t="s">
        <v>18205</v>
      </c>
    </row>
    <row r="5156" spans="1:2" ht="30" x14ac:dyDescent="0.2">
      <c r="A5156" s="25" t="s">
        <v>7424</v>
      </c>
      <c r="B5156" s="77" t="s">
        <v>18206</v>
      </c>
    </row>
    <row r="5157" spans="1:2" ht="30" x14ac:dyDescent="0.2">
      <c r="A5157" s="25" t="s">
        <v>7423</v>
      </c>
      <c r="B5157" s="77" t="s">
        <v>18207</v>
      </c>
    </row>
    <row r="5158" spans="1:2" ht="30" x14ac:dyDescent="0.2">
      <c r="A5158" s="25" t="s">
        <v>7422</v>
      </c>
      <c r="B5158" s="77" t="s">
        <v>18208</v>
      </c>
    </row>
    <row r="5159" spans="1:2" ht="30" x14ac:dyDescent="0.2">
      <c r="A5159" s="25" t="s">
        <v>7421</v>
      </c>
      <c r="B5159" s="77" t="s">
        <v>18209</v>
      </c>
    </row>
    <row r="5160" spans="1:2" ht="30" x14ac:dyDescent="0.2">
      <c r="A5160" s="25" t="s">
        <v>7420</v>
      </c>
      <c r="B5160" s="77" t="s">
        <v>18210</v>
      </c>
    </row>
    <row r="5161" spans="1:2" ht="30" x14ac:dyDescent="0.2">
      <c r="A5161" s="25" t="s">
        <v>7419</v>
      </c>
      <c r="B5161" s="77" t="s">
        <v>18211</v>
      </c>
    </row>
    <row r="5162" spans="1:2" ht="30" x14ac:dyDescent="0.2">
      <c r="A5162" s="25" t="s">
        <v>7418</v>
      </c>
      <c r="B5162" s="77" t="s">
        <v>18212</v>
      </c>
    </row>
    <row r="5163" spans="1:2" ht="15" x14ac:dyDescent="0.2">
      <c r="A5163" s="25" t="s">
        <v>7417</v>
      </c>
      <c r="B5163" s="77" t="s">
        <v>18213</v>
      </c>
    </row>
    <row r="5164" spans="1:2" ht="15" x14ac:dyDescent="0.2">
      <c r="A5164" s="25" t="s">
        <v>7416</v>
      </c>
      <c r="B5164" s="77" t="s">
        <v>18214</v>
      </c>
    </row>
    <row r="5165" spans="1:2" ht="15" x14ac:dyDescent="0.2">
      <c r="A5165" s="25" t="s">
        <v>7415</v>
      </c>
      <c r="B5165" s="77" t="s">
        <v>18215</v>
      </c>
    </row>
    <row r="5166" spans="1:2" ht="30" x14ac:dyDescent="0.2">
      <c r="A5166" s="25" t="s">
        <v>7414</v>
      </c>
      <c r="B5166" s="77" t="s">
        <v>18216</v>
      </c>
    </row>
    <row r="5167" spans="1:2" ht="15" x14ac:dyDescent="0.2">
      <c r="A5167" s="25" t="s">
        <v>7413</v>
      </c>
      <c r="B5167" s="77" t="s">
        <v>18217</v>
      </c>
    </row>
    <row r="5168" spans="1:2" ht="30" x14ac:dyDescent="0.2">
      <c r="A5168" s="25" t="s">
        <v>7412</v>
      </c>
      <c r="B5168" s="77" t="s">
        <v>18218</v>
      </c>
    </row>
    <row r="5169" spans="1:2" ht="30" x14ac:dyDescent="0.2">
      <c r="A5169" s="25" t="s">
        <v>7411</v>
      </c>
      <c r="B5169" s="77" t="s">
        <v>18219</v>
      </c>
    </row>
    <row r="5170" spans="1:2" ht="30" x14ac:dyDescent="0.2">
      <c r="A5170" s="25" t="s">
        <v>7410</v>
      </c>
      <c r="B5170" s="77" t="s">
        <v>18220</v>
      </c>
    </row>
    <row r="5171" spans="1:2" ht="15" x14ac:dyDescent="0.2">
      <c r="A5171" s="25" t="s">
        <v>7409</v>
      </c>
      <c r="B5171" s="77" t="s">
        <v>18221</v>
      </c>
    </row>
    <row r="5172" spans="1:2" ht="15" x14ac:dyDescent="0.2">
      <c r="A5172" s="25" t="s">
        <v>7408</v>
      </c>
      <c r="B5172" s="77" t="s">
        <v>18222</v>
      </c>
    </row>
    <row r="5173" spans="1:2" ht="15" x14ac:dyDescent="0.2">
      <c r="A5173" s="25" t="s">
        <v>7407</v>
      </c>
      <c r="B5173" s="77" t="s">
        <v>18223</v>
      </c>
    </row>
    <row r="5174" spans="1:2" ht="15" x14ac:dyDescent="0.2">
      <c r="A5174" s="25" t="s">
        <v>7406</v>
      </c>
      <c r="B5174" s="77" t="s">
        <v>18224</v>
      </c>
    </row>
    <row r="5175" spans="1:2" ht="15" x14ac:dyDescent="0.2">
      <c r="A5175" s="25" t="s">
        <v>7405</v>
      </c>
      <c r="B5175" s="77" t="s">
        <v>18225</v>
      </c>
    </row>
    <row r="5176" spans="1:2" ht="15" x14ac:dyDescent="0.2">
      <c r="A5176" s="25" t="s">
        <v>7404</v>
      </c>
      <c r="B5176" s="77" t="s">
        <v>18226</v>
      </c>
    </row>
    <row r="5177" spans="1:2" ht="15" x14ac:dyDescent="0.2">
      <c r="A5177" s="25" t="s">
        <v>7403</v>
      </c>
      <c r="B5177" s="77" t="s">
        <v>18227</v>
      </c>
    </row>
    <row r="5178" spans="1:2" ht="15" x14ac:dyDescent="0.2">
      <c r="A5178" s="25" t="s">
        <v>7402</v>
      </c>
      <c r="B5178" s="77" t="s">
        <v>18228</v>
      </c>
    </row>
    <row r="5179" spans="1:2" ht="30" x14ac:dyDescent="0.2">
      <c r="A5179" s="25" t="s">
        <v>7401</v>
      </c>
      <c r="B5179" s="77" t="s">
        <v>18229</v>
      </c>
    </row>
    <row r="5180" spans="1:2" ht="15" x14ac:dyDescent="0.2">
      <c r="A5180" s="25" t="s">
        <v>7400</v>
      </c>
      <c r="B5180" s="77" t="s">
        <v>18230</v>
      </c>
    </row>
    <row r="5181" spans="1:2" ht="15" x14ac:dyDescent="0.2">
      <c r="A5181" s="25" t="s">
        <v>7399</v>
      </c>
      <c r="B5181" s="77" t="s">
        <v>18231</v>
      </c>
    </row>
    <row r="5182" spans="1:2" ht="15" x14ac:dyDescent="0.2">
      <c r="A5182" s="25" t="s">
        <v>7398</v>
      </c>
      <c r="B5182" s="77" t="s">
        <v>18232</v>
      </c>
    </row>
    <row r="5183" spans="1:2" ht="15" x14ac:dyDescent="0.2">
      <c r="A5183" s="25" t="s">
        <v>7397</v>
      </c>
      <c r="B5183" s="77" t="s">
        <v>18233</v>
      </c>
    </row>
    <row r="5184" spans="1:2" ht="15" x14ac:dyDescent="0.2">
      <c r="A5184" s="25" t="s">
        <v>7396</v>
      </c>
      <c r="B5184" s="77" t="s">
        <v>18234</v>
      </c>
    </row>
    <row r="5185" spans="1:2" ht="15" x14ac:dyDescent="0.2">
      <c r="A5185" s="25" t="s">
        <v>7395</v>
      </c>
      <c r="B5185" s="77" t="s">
        <v>18235</v>
      </c>
    </row>
    <row r="5186" spans="1:2" ht="15" x14ac:dyDescent="0.2">
      <c r="A5186" s="25" t="s">
        <v>7394</v>
      </c>
      <c r="B5186" s="77" t="s">
        <v>18236</v>
      </c>
    </row>
    <row r="5187" spans="1:2" ht="15" x14ac:dyDescent="0.2">
      <c r="A5187" s="25" t="s">
        <v>7393</v>
      </c>
      <c r="B5187" s="77" t="s">
        <v>18237</v>
      </c>
    </row>
    <row r="5188" spans="1:2" ht="15" x14ac:dyDescent="0.2">
      <c r="A5188" s="25" t="s">
        <v>7392</v>
      </c>
      <c r="B5188" s="77" t="s">
        <v>18238</v>
      </c>
    </row>
    <row r="5189" spans="1:2" ht="15" x14ac:dyDescent="0.2">
      <c r="A5189" s="25" t="s">
        <v>7391</v>
      </c>
      <c r="B5189" s="77" t="s">
        <v>18239</v>
      </c>
    </row>
    <row r="5190" spans="1:2" ht="15" x14ac:dyDescent="0.2">
      <c r="A5190" s="25" t="s">
        <v>7390</v>
      </c>
      <c r="B5190" s="77" t="s">
        <v>18240</v>
      </c>
    </row>
    <row r="5191" spans="1:2" ht="15" x14ac:dyDescent="0.2">
      <c r="A5191" s="25" t="s">
        <v>7389</v>
      </c>
      <c r="B5191" s="77" t="s">
        <v>18241</v>
      </c>
    </row>
    <row r="5192" spans="1:2" ht="15" x14ac:dyDescent="0.2">
      <c r="A5192" s="25" t="s">
        <v>7388</v>
      </c>
      <c r="B5192" s="77" t="s">
        <v>18242</v>
      </c>
    </row>
    <row r="5193" spans="1:2" ht="15" x14ac:dyDescent="0.2">
      <c r="A5193" s="25" t="s">
        <v>7387</v>
      </c>
      <c r="B5193" s="77" t="s">
        <v>18243</v>
      </c>
    </row>
    <row r="5194" spans="1:2" ht="15" x14ac:dyDescent="0.2">
      <c r="A5194" s="25" t="s">
        <v>7386</v>
      </c>
      <c r="B5194" s="77" t="s">
        <v>18244</v>
      </c>
    </row>
    <row r="5195" spans="1:2" ht="15" x14ac:dyDescent="0.2">
      <c r="A5195" s="25" t="s">
        <v>7385</v>
      </c>
      <c r="B5195" s="77" t="s">
        <v>18245</v>
      </c>
    </row>
    <row r="5196" spans="1:2" ht="30" x14ac:dyDescent="0.2">
      <c r="A5196" s="25" t="s">
        <v>7384</v>
      </c>
      <c r="B5196" s="77" t="s">
        <v>18246</v>
      </c>
    </row>
    <row r="5197" spans="1:2" ht="15" x14ac:dyDescent="0.2">
      <c r="A5197" s="25" t="s">
        <v>7383</v>
      </c>
      <c r="B5197" s="77" t="s">
        <v>18247</v>
      </c>
    </row>
    <row r="5198" spans="1:2" ht="30" x14ac:dyDescent="0.2">
      <c r="A5198" s="25" t="s">
        <v>7382</v>
      </c>
      <c r="B5198" s="77" t="s">
        <v>18248</v>
      </c>
    </row>
    <row r="5199" spans="1:2" ht="30" x14ac:dyDescent="0.2">
      <c r="A5199" s="25" t="s">
        <v>7381</v>
      </c>
      <c r="B5199" s="77" t="s">
        <v>18249</v>
      </c>
    </row>
    <row r="5200" spans="1:2" ht="30" x14ac:dyDescent="0.2">
      <c r="A5200" s="25" t="s">
        <v>7380</v>
      </c>
      <c r="B5200" s="77" t="s">
        <v>18250</v>
      </c>
    </row>
    <row r="5201" spans="1:2" ht="15" x14ac:dyDescent="0.2">
      <c r="A5201" s="25" t="s">
        <v>7379</v>
      </c>
      <c r="B5201" s="77" t="s">
        <v>18251</v>
      </c>
    </row>
    <row r="5202" spans="1:2" ht="15" x14ac:dyDescent="0.2">
      <c r="A5202" s="25" t="s">
        <v>7378</v>
      </c>
      <c r="B5202" s="77" t="s">
        <v>18252</v>
      </c>
    </row>
    <row r="5203" spans="1:2" ht="15" x14ac:dyDescent="0.2">
      <c r="A5203" s="25" t="s">
        <v>7377</v>
      </c>
      <c r="B5203" s="77" t="s">
        <v>18253</v>
      </c>
    </row>
    <row r="5204" spans="1:2" ht="15" x14ac:dyDescent="0.2">
      <c r="A5204" s="25" t="s">
        <v>7376</v>
      </c>
      <c r="B5204" s="77" t="s">
        <v>18254</v>
      </c>
    </row>
    <row r="5205" spans="1:2" ht="30" x14ac:dyDescent="0.2">
      <c r="A5205" s="25" t="s">
        <v>7375</v>
      </c>
      <c r="B5205" s="77" t="s">
        <v>18255</v>
      </c>
    </row>
    <row r="5206" spans="1:2" ht="30" x14ac:dyDescent="0.2">
      <c r="A5206" s="25" t="s">
        <v>7374</v>
      </c>
      <c r="B5206" s="77" t="s">
        <v>18256</v>
      </c>
    </row>
    <row r="5207" spans="1:2" ht="30" x14ac:dyDescent="0.2">
      <c r="A5207" s="25" t="s">
        <v>7373</v>
      </c>
      <c r="B5207" s="77" t="s">
        <v>18257</v>
      </c>
    </row>
    <row r="5208" spans="1:2" ht="30" x14ac:dyDescent="0.2">
      <c r="A5208" s="25" t="s">
        <v>7372</v>
      </c>
      <c r="B5208" s="77" t="s">
        <v>18258</v>
      </c>
    </row>
    <row r="5209" spans="1:2" ht="30" x14ac:dyDescent="0.2">
      <c r="A5209" s="25" t="s">
        <v>7371</v>
      </c>
      <c r="B5209" s="77" t="s">
        <v>18259</v>
      </c>
    </row>
    <row r="5210" spans="1:2" ht="30" x14ac:dyDescent="0.2">
      <c r="A5210" s="25" t="s">
        <v>7370</v>
      </c>
      <c r="B5210" s="77" t="s">
        <v>18260</v>
      </c>
    </row>
    <row r="5211" spans="1:2" ht="30" x14ac:dyDescent="0.2">
      <c r="A5211" s="25" t="s">
        <v>7369</v>
      </c>
      <c r="B5211" s="77" t="s">
        <v>18261</v>
      </c>
    </row>
    <row r="5212" spans="1:2" ht="30" x14ac:dyDescent="0.2">
      <c r="A5212" s="25" t="s">
        <v>7368</v>
      </c>
      <c r="B5212" s="77" t="s">
        <v>18262</v>
      </c>
    </row>
    <row r="5213" spans="1:2" ht="15" x14ac:dyDescent="0.2">
      <c r="A5213" s="25" t="s">
        <v>7367</v>
      </c>
      <c r="B5213" s="77" t="s">
        <v>18263</v>
      </c>
    </row>
    <row r="5214" spans="1:2" ht="15" x14ac:dyDescent="0.2">
      <c r="A5214" s="25" t="s">
        <v>7366</v>
      </c>
      <c r="B5214" s="77" t="s">
        <v>18264</v>
      </c>
    </row>
    <row r="5215" spans="1:2" ht="15" x14ac:dyDescent="0.2">
      <c r="A5215" s="25" t="s">
        <v>7365</v>
      </c>
      <c r="B5215" s="77" t="s">
        <v>18265</v>
      </c>
    </row>
    <row r="5216" spans="1:2" ht="15" x14ac:dyDescent="0.2">
      <c r="A5216" s="25" t="s">
        <v>7364</v>
      </c>
      <c r="B5216" s="77" t="s">
        <v>18266</v>
      </c>
    </row>
    <row r="5217" spans="1:2" ht="15" x14ac:dyDescent="0.2">
      <c r="A5217" s="25" t="s">
        <v>7363</v>
      </c>
      <c r="B5217" s="77" t="s">
        <v>18267</v>
      </c>
    </row>
    <row r="5218" spans="1:2" ht="30" x14ac:dyDescent="0.2">
      <c r="A5218" s="25" t="s">
        <v>7362</v>
      </c>
      <c r="B5218" s="77" t="s">
        <v>18268</v>
      </c>
    </row>
    <row r="5219" spans="1:2" ht="30" x14ac:dyDescent="0.2">
      <c r="A5219" s="25" t="s">
        <v>7361</v>
      </c>
      <c r="B5219" s="77" t="s">
        <v>18269</v>
      </c>
    </row>
    <row r="5220" spans="1:2" ht="15" x14ac:dyDescent="0.2">
      <c r="A5220" s="25" t="s">
        <v>7360</v>
      </c>
      <c r="B5220" s="77" t="s">
        <v>18270</v>
      </c>
    </row>
    <row r="5221" spans="1:2" ht="15" x14ac:dyDescent="0.2">
      <c r="A5221" s="25" t="s">
        <v>7359</v>
      </c>
      <c r="B5221" s="77" t="s">
        <v>18271</v>
      </c>
    </row>
    <row r="5222" spans="1:2" ht="15" x14ac:dyDescent="0.2">
      <c r="A5222" s="25" t="s">
        <v>7358</v>
      </c>
      <c r="B5222" s="77" t="s">
        <v>18272</v>
      </c>
    </row>
    <row r="5223" spans="1:2" ht="15" x14ac:dyDescent="0.2">
      <c r="A5223" s="25" t="s">
        <v>7357</v>
      </c>
      <c r="B5223" s="77" t="s">
        <v>18273</v>
      </c>
    </row>
    <row r="5224" spans="1:2" ht="15" x14ac:dyDescent="0.2">
      <c r="A5224" s="25" t="s">
        <v>7356</v>
      </c>
      <c r="B5224" s="77" t="s">
        <v>18274</v>
      </c>
    </row>
    <row r="5225" spans="1:2" ht="30" x14ac:dyDescent="0.2">
      <c r="A5225" s="25" t="s">
        <v>7355</v>
      </c>
      <c r="B5225" s="77" t="s">
        <v>18275</v>
      </c>
    </row>
    <row r="5226" spans="1:2" ht="15" x14ac:dyDescent="0.2">
      <c r="A5226" s="25" t="s">
        <v>7354</v>
      </c>
      <c r="B5226" s="77" t="s">
        <v>18276</v>
      </c>
    </row>
    <row r="5227" spans="1:2" ht="30" x14ac:dyDescent="0.2">
      <c r="A5227" s="25" t="s">
        <v>7353</v>
      </c>
      <c r="B5227" s="77" t="s">
        <v>18277</v>
      </c>
    </row>
    <row r="5228" spans="1:2" ht="15" x14ac:dyDescent="0.2">
      <c r="A5228" s="25" t="s">
        <v>7352</v>
      </c>
      <c r="B5228" s="77" t="s">
        <v>18278</v>
      </c>
    </row>
    <row r="5229" spans="1:2" ht="30" x14ac:dyDescent="0.2">
      <c r="A5229" s="25" t="s">
        <v>7351</v>
      </c>
      <c r="B5229" s="77" t="s">
        <v>18279</v>
      </c>
    </row>
    <row r="5230" spans="1:2" ht="15" x14ac:dyDescent="0.2">
      <c r="A5230" s="25" t="s">
        <v>7350</v>
      </c>
      <c r="B5230" s="77" t="s">
        <v>18280</v>
      </c>
    </row>
    <row r="5231" spans="1:2" ht="15" x14ac:dyDescent="0.2">
      <c r="A5231" s="25" t="s">
        <v>7349</v>
      </c>
      <c r="B5231" s="77" t="s">
        <v>18281</v>
      </c>
    </row>
    <row r="5232" spans="1:2" ht="15" x14ac:dyDescent="0.2">
      <c r="A5232" s="25" t="s">
        <v>7348</v>
      </c>
      <c r="B5232" s="77" t="s">
        <v>18282</v>
      </c>
    </row>
    <row r="5233" spans="1:2" ht="15" x14ac:dyDescent="0.2">
      <c r="A5233" s="25" t="s">
        <v>7347</v>
      </c>
      <c r="B5233" s="77" t="s">
        <v>18283</v>
      </c>
    </row>
    <row r="5234" spans="1:2" ht="15" x14ac:dyDescent="0.2">
      <c r="A5234" s="25" t="s">
        <v>7346</v>
      </c>
      <c r="B5234" s="77" t="s">
        <v>18284</v>
      </c>
    </row>
    <row r="5235" spans="1:2" ht="15" x14ac:dyDescent="0.2">
      <c r="A5235" s="25" t="s">
        <v>7345</v>
      </c>
      <c r="B5235" s="77" t="s">
        <v>18285</v>
      </c>
    </row>
    <row r="5236" spans="1:2" ht="15" x14ac:dyDescent="0.2">
      <c r="A5236" s="25" t="s">
        <v>7344</v>
      </c>
      <c r="B5236" s="77" t="s">
        <v>18286</v>
      </c>
    </row>
    <row r="5237" spans="1:2" ht="15" x14ac:dyDescent="0.2">
      <c r="A5237" s="25" t="s">
        <v>7343</v>
      </c>
      <c r="B5237" s="77" t="s">
        <v>18287</v>
      </c>
    </row>
    <row r="5238" spans="1:2" ht="15" x14ac:dyDescent="0.2">
      <c r="A5238" s="25" t="s">
        <v>7342</v>
      </c>
      <c r="B5238" s="77" t="s">
        <v>18288</v>
      </c>
    </row>
    <row r="5239" spans="1:2" ht="15" x14ac:dyDescent="0.2">
      <c r="A5239" s="25" t="s">
        <v>7341</v>
      </c>
      <c r="B5239" s="77" t="s">
        <v>18289</v>
      </c>
    </row>
    <row r="5240" spans="1:2" ht="15" x14ac:dyDescent="0.2">
      <c r="A5240" s="25" t="s">
        <v>7340</v>
      </c>
      <c r="B5240" s="77" t="s">
        <v>18290</v>
      </c>
    </row>
    <row r="5241" spans="1:2" ht="15" x14ac:dyDescent="0.2">
      <c r="A5241" s="25" t="s">
        <v>7339</v>
      </c>
      <c r="B5241" s="77" t="s">
        <v>18291</v>
      </c>
    </row>
    <row r="5242" spans="1:2" ht="15" x14ac:dyDescent="0.2">
      <c r="A5242" s="25" t="s">
        <v>7338</v>
      </c>
      <c r="B5242" s="77" t="s">
        <v>18292</v>
      </c>
    </row>
    <row r="5243" spans="1:2" ht="15" x14ac:dyDescent="0.2">
      <c r="A5243" s="25" t="s">
        <v>7337</v>
      </c>
      <c r="B5243" s="77" t="s">
        <v>18293</v>
      </c>
    </row>
    <row r="5244" spans="1:2" ht="15" x14ac:dyDescent="0.2">
      <c r="A5244" s="25" t="s">
        <v>7336</v>
      </c>
      <c r="B5244" s="77" t="s">
        <v>18294</v>
      </c>
    </row>
    <row r="5245" spans="1:2" ht="15" x14ac:dyDescent="0.2">
      <c r="A5245" s="25" t="s">
        <v>7335</v>
      </c>
      <c r="B5245" s="77" t="s">
        <v>18295</v>
      </c>
    </row>
    <row r="5246" spans="1:2" ht="15" x14ac:dyDescent="0.2">
      <c r="A5246" s="25" t="s">
        <v>7334</v>
      </c>
      <c r="B5246" s="77" t="s">
        <v>18296</v>
      </c>
    </row>
    <row r="5247" spans="1:2" ht="15" x14ac:dyDescent="0.2">
      <c r="A5247" s="25" t="s">
        <v>7333</v>
      </c>
      <c r="B5247" s="77" t="s">
        <v>18297</v>
      </c>
    </row>
    <row r="5248" spans="1:2" ht="15" x14ac:dyDescent="0.2">
      <c r="A5248" s="25" t="s">
        <v>7332</v>
      </c>
      <c r="B5248" s="77" t="s">
        <v>18298</v>
      </c>
    </row>
    <row r="5249" spans="1:2" ht="15" x14ac:dyDescent="0.2">
      <c r="A5249" s="25" t="s">
        <v>7331</v>
      </c>
      <c r="B5249" s="77" t="s">
        <v>18299</v>
      </c>
    </row>
    <row r="5250" spans="1:2" ht="30" x14ac:dyDescent="0.2">
      <c r="A5250" s="25" t="s">
        <v>7330</v>
      </c>
      <c r="B5250" s="77" t="s">
        <v>18300</v>
      </c>
    </row>
    <row r="5251" spans="1:2" ht="15" x14ac:dyDescent="0.2">
      <c r="A5251" s="25" t="s">
        <v>7329</v>
      </c>
      <c r="B5251" s="77" t="s">
        <v>18301</v>
      </c>
    </row>
    <row r="5252" spans="1:2" ht="15" x14ac:dyDescent="0.2">
      <c r="A5252" s="25" t="s">
        <v>7328</v>
      </c>
      <c r="B5252" s="77" t="s">
        <v>18302</v>
      </c>
    </row>
    <row r="5253" spans="1:2" ht="15" x14ac:dyDescent="0.2">
      <c r="A5253" s="25" t="s">
        <v>7327</v>
      </c>
      <c r="B5253" s="77" t="s">
        <v>18303</v>
      </c>
    </row>
    <row r="5254" spans="1:2" ht="15" x14ac:dyDescent="0.2">
      <c r="A5254" s="25" t="s">
        <v>7326</v>
      </c>
      <c r="B5254" s="77" t="s">
        <v>18304</v>
      </c>
    </row>
    <row r="5255" spans="1:2" ht="15" x14ac:dyDescent="0.2">
      <c r="A5255" s="25" t="s">
        <v>7325</v>
      </c>
      <c r="B5255" s="77" t="s">
        <v>18305</v>
      </c>
    </row>
    <row r="5256" spans="1:2" ht="15" x14ac:dyDescent="0.2">
      <c r="A5256" s="25" t="s">
        <v>7324</v>
      </c>
      <c r="B5256" s="77" t="s">
        <v>18306</v>
      </c>
    </row>
    <row r="5257" spans="1:2" ht="30" x14ac:dyDescent="0.2">
      <c r="A5257" s="25" t="s">
        <v>7323</v>
      </c>
      <c r="B5257" s="77" t="s">
        <v>18307</v>
      </c>
    </row>
    <row r="5258" spans="1:2" ht="15" x14ac:dyDescent="0.2">
      <c r="A5258" s="25" t="s">
        <v>7322</v>
      </c>
      <c r="B5258" s="77" t="s">
        <v>18308</v>
      </c>
    </row>
    <row r="5259" spans="1:2" ht="30" x14ac:dyDescent="0.2">
      <c r="A5259" s="25" t="s">
        <v>7321</v>
      </c>
      <c r="B5259" s="77" t="s">
        <v>18309</v>
      </c>
    </row>
    <row r="5260" spans="1:2" ht="15" x14ac:dyDescent="0.2">
      <c r="A5260" s="25" t="s">
        <v>7320</v>
      </c>
      <c r="B5260" s="77" t="s">
        <v>18310</v>
      </c>
    </row>
    <row r="5261" spans="1:2" ht="30" x14ac:dyDescent="0.2">
      <c r="A5261" s="25" t="s">
        <v>7319</v>
      </c>
      <c r="B5261" s="77" t="s">
        <v>18311</v>
      </c>
    </row>
    <row r="5262" spans="1:2" ht="15" x14ac:dyDescent="0.2">
      <c r="A5262" s="25" t="s">
        <v>7318</v>
      </c>
      <c r="B5262" s="77" t="s">
        <v>18312</v>
      </c>
    </row>
    <row r="5263" spans="1:2" ht="30" x14ac:dyDescent="0.2">
      <c r="A5263" s="25" t="s">
        <v>7317</v>
      </c>
      <c r="B5263" s="77" t="s">
        <v>18313</v>
      </c>
    </row>
    <row r="5264" spans="1:2" ht="15" x14ac:dyDescent="0.2">
      <c r="A5264" s="25" t="s">
        <v>7316</v>
      </c>
      <c r="B5264" s="77" t="s">
        <v>18314</v>
      </c>
    </row>
    <row r="5265" spans="1:2" ht="15" x14ac:dyDescent="0.2">
      <c r="A5265" s="25" t="s">
        <v>7315</v>
      </c>
      <c r="B5265" s="77" t="s">
        <v>18315</v>
      </c>
    </row>
    <row r="5266" spans="1:2" ht="15" x14ac:dyDescent="0.2">
      <c r="A5266" s="25" t="s">
        <v>7314</v>
      </c>
      <c r="B5266" s="77" t="s">
        <v>18316</v>
      </c>
    </row>
    <row r="5267" spans="1:2" ht="15" x14ac:dyDescent="0.2">
      <c r="A5267" s="25" t="s">
        <v>7313</v>
      </c>
      <c r="B5267" s="77" t="s">
        <v>18317</v>
      </c>
    </row>
    <row r="5268" spans="1:2" ht="15" x14ac:dyDescent="0.2">
      <c r="A5268" s="25" t="s">
        <v>7312</v>
      </c>
      <c r="B5268" s="77" t="s">
        <v>18318</v>
      </c>
    </row>
    <row r="5269" spans="1:2" ht="15" x14ac:dyDescent="0.2">
      <c r="A5269" s="75" t="s">
        <v>12970</v>
      </c>
      <c r="B5269" s="60" t="s">
        <v>18319</v>
      </c>
    </row>
    <row r="5270" spans="1:2" ht="15" x14ac:dyDescent="0.2">
      <c r="A5270" s="75" t="s">
        <v>12971</v>
      </c>
      <c r="B5270" s="60" t="s">
        <v>18320</v>
      </c>
    </row>
    <row r="5271" spans="1:2" ht="15" x14ac:dyDescent="0.2">
      <c r="A5271" s="75" t="s">
        <v>12972</v>
      </c>
      <c r="B5271" s="60" t="s">
        <v>18321</v>
      </c>
    </row>
    <row r="5272" spans="1:2" ht="15" x14ac:dyDescent="0.2">
      <c r="A5272" s="75" t="s">
        <v>12973</v>
      </c>
      <c r="B5272" s="60" t="s">
        <v>18322</v>
      </c>
    </row>
    <row r="5273" spans="1:2" ht="15" x14ac:dyDescent="0.2">
      <c r="A5273" s="75" t="s">
        <v>12974</v>
      </c>
      <c r="B5273" s="60" t="s">
        <v>18323</v>
      </c>
    </row>
    <row r="5274" spans="1:2" ht="15" x14ac:dyDescent="0.2">
      <c r="A5274" s="25" t="s">
        <v>7311</v>
      </c>
      <c r="B5274" s="77" t="s">
        <v>18324</v>
      </c>
    </row>
    <row r="5275" spans="1:2" ht="15" x14ac:dyDescent="0.2">
      <c r="A5275" s="25" t="s">
        <v>7310</v>
      </c>
      <c r="B5275" s="77" t="s">
        <v>18325</v>
      </c>
    </row>
    <row r="5276" spans="1:2" ht="15" x14ac:dyDescent="0.2">
      <c r="A5276" s="25" t="s">
        <v>7309</v>
      </c>
      <c r="B5276" s="77" t="s">
        <v>18326</v>
      </c>
    </row>
    <row r="5277" spans="1:2" ht="15" x14ac:dyDescent="0.2">
      <c r="A5277" s="25" t="s">
        <v>7308</v>
      </c>
      <c r="B5277" s="77" t="s">
        <v>18327</v>
      </c>
    </row>
    <row r="5278" spans="1:2" ht="15" x14ac:dyDescent="0.2">
      <c r="A5278" s="25" t="s">
        <v>7307</v>
      </c>
      <c r="B5278" s="77" t="s">
        <v>18328</v>
      </c>
    </row>
    <row r="5279" spans="1:2" ht="15" x14ac:dyDescent="0.2">
      <c r="A5279" s="25" t="s">
        <v>7306</v>
      </c>
      <c r="B5279" s="77" t="s">
        <v>18329</v>
      </c>
    </row>
    <row r="5280" spans="1:2" ht="15" x14ac:dyDescent="0.2">
      <c r="A5280" s="25" t="s">
        <v>7305</v>
      </c>
      <c r="B5280" s="77" t="s">
        <v>18330</v>
      </c>
    </row>
    <row r="5281" spans="1:2" ht="15" x14ac:dyDescent="0.2">
      <c r="A5281" s="25" t="s">
        <v>7304</v>
      </c>
      <c r="B5281" s="77" t="s">
        <v>18331</v>
      </c>
    </row>
    <row r="5282" spans="1:2" ht="15" x14ac:dyDescent="0.2">
      <c r="A5282" s="25" t="s">
        <v>7303</v>
      </c>
      <c r="B5282" s="77" t="s">
        <v>18332</v>
      </c>
    </row>
    <row r="5283" spans="1:2" ht="15" x14ac:dyDescent="0.2">
      <c r="A5283" s="25" t="s">
        <v>7302</v>
      </c>
      <c r="B5283" s="77" t="s">
        <v>18333</v>
      </c>
    </row>
    <row r="5284" spans="1:2" ht="15" x14ac:dyDescent="0.2">
      <c r="A5284" s="25" t="s">
        <v>7301</v>
      </c>
      <c r="B5284" s="77" t="s">
        <v>18334</v>
      </c>
    </row>
    <row r="5285" spans="1:2" ht="15" x14ac:dyDescent="0.2">
      <c r="A5285" s="25" t="s">
        <v>7300</v>
      </c>
      <c r="B5285" s="77" t="s">
        <v>18335</v>
      </c>
    </row>
    <row r="5286" spans="1:2" ht="15" x14ac:dyDescent="0.2">
      <c r="A5286" s="25" t="s">
        <v>7299</v>
      </c>
      <c r="B5286" s="77" t="s">
        <v>18336</v>
      </c>
    </row>
    <row r="5287" spans="1:2" ht="15" x14ac:dyDescent="0.2">
      <c r="A5287" s="25" t="s">
        <v>7298</v>
      </c>
      <c r="B5287" s="77" t="s">
        <v>18337</v>
      </c>
    </row>
    <row r="5288" spans="1:2" ht="15" x14ac:dyDescent="0.2">
      <c r="A5288" s="25" t="s">
        <v>7297</v>
      </c>
      <c r="B5288" s="77" t="s">
        <v>18338</v>
      </c>
    </row>
    <row r="5289" spans="1:2" ht="15" x14ac:dyDescent="0.2">
      <c r="A5289" s="25" t="s">
        <v>7296</v>
      </c>
      <c r="B5289" s="77" t="s">
        <v>18339</v>
      </c>
    </row>
    <row r="5290" spans="1:2" ht="15" x14ac:dyDescent="0.2">
      <c r="A5290" s="25" t="s">
        <v>7295</v>
      </c>
      <c r="B5290" s="77" t="s">
        <v>18340</v>
      </c>
    </row>
    <row r="5291" spans="1:2" ht="15" x14ac:dyDescent="0.2">
      <c r="A5291" s="25" t="s">
        <v>7294</v>
      </c>
      <c r="B5291" s="77" t="s">
        <v>18341</v>
      </c>
    </row>
    <row r="5292" spans="1:2" ht="15" x14ac:dyDescent="0.2">
      <c r="A5292" s="25" t="s">
        <v>7293</v>
      </c>
      <c r="B5292" s="77" t="s">
        <v>18342</v>
      </c>
    </row>
    <row r="5293" spans="1:2" ht="15" x14ac:dyDescent="0.2">
      <c r="A5293" s="25" t="s">
        <v>7292</v>
      </c>
      <c r="B5293" s="77" t="s">
        <v>18343</v>
      </c>
    </row>
    <row r="5294" spans="1:2" ht="15" x14ac:dyDescent="0.2">
      <c r="A5294" s="25" t="s">
        <v>7291</v>
      </c>
      <c r="B5294" s="77" t="s">
        <v>18344</v>
      </c>
    </row>
    <row r="5295" spans="1:2" ht="15" x14ac:dyDescent="0.2">
      <c r="A5295" s="25" t="s">
        <v>7290</v>
      </c>
      <c r="B5295" s="77" t="s">
        <v>18345</v>
      </c>
    </row>
    <row r="5296" spans="1:2" ht="15" x14ac:dyDescent="0.2">
      <c r="A5296" s="25" t="s">
        <v>7289</v>
      </c>
      <c r="B5296" s="77" t="s">
        <v>18346</v>
      </c>
    </row>
    <row r="5297" spans="1:2" ht="15" x14ac:dyDescent="0.2">
      <c r="A5297" s="25" t="s">
        <v>7288</v>
      </c>
      <c r="B5297" s="77" t="s">
        <v>18347</v>
      </c>
    </row>
    <row r="5298" spans="1:2" ht="15" x14ac:dyDescent="0.2">
      <c r="A5298" s="25" t="s">
        <v>7287</v>
      </c>
      <c r="B5298" s="77" t="s">
        <v>18348</v>
      </c>
    </row>
    <row r="5299" spans="1:2" ht="15" x14ac:dyDescent="0.2">
      <c r="A5299" s="25" t="s">
        <v>7286</v>
      </c>
      <c r="B5299" s="77" t="s">
        <v>18349</v>
      </c>
    </row>
    <row r="5300" spans="1:2" ht="30" x14ac:dyDescent="0.2">
      <c r="A5300" s="25" t="s">
        <v>7285</v>
      </c>
      <c r="B5300" s="77" t="s">
        <v>18350</v>
      </c>
    </row>
    <row r="5301" spans="1:2" ht="30" x14ac:dyDescent="0.2">
      <c r="A5301" s="25" t="s">
        <v>7284</v>
      </c>
      <c r="B5301" s="77" t="s">
        <v>18351</v>
      </c>
    </row>
    <row r="5302" spans="1:2" ht="15" x14ac:dyDescent="0.2">
      <c r="A5302" s="25" t="s">
        <v>7283</v>
      </c>
      <c r="B5302" s="77" t="s">
        <v>18352</v>
      </c>
    </row>
    <row r="5303" spans="1:2" ht="15" x14ac:dyDescent="0.2">
      <c r="A5303" s="25" t="s">
        <v>7282</v>
      </c>
      <c r="B5303" s="77" t="s">
        <v>18353</v>
      </c>
    </row>
    <row r="5304" spans="1:2" ht="15" x14ac:dyDescent="0.2">
      <c r="A5304" s="25" t="s">
        <v>7281</v>
      </c>
      <c r="B5304" s="77" t="s">
        <v>18354</v>
      </c>
    </row>
    <row r="5305" spans="1:2" ht="15" x14ac:dyDescent="0.2">
      <c r="A5305" s="25" t="s">
        <v>7280</v>
      </c>
      <c r="B5305" s="77" t="s">
        <v>18355</v>
      </c>
    </row>
    <row r="5306" spans="1:2" ht="15" x14ac:dyDescent="0.2">
      <c r="A5306" s="25" t="s">
        <v>7279</v>
      </c>
      <c r="B5306" s="77" t="s">
        <v>18356</v>
      </c>
    </row>
    <row r="5307" spans="1:2" ht="15" x14ac:dyDescent="0.2">
      <c r="A5307" s="25" t="s">
        <v>7278</v>
      </c>
      <c r="B5307" s="77" t="s">
        <v>18357</v>
      </c>
    </row>
    <row r="5308" spans="1:2" ht="15" x14ac:dyDescent="0.2">
      <c r="A5308" s="25" t="s">
        <v>7277</v>
      </c>
      <c r="B5308" s="77" t="s">
        <v>18358</v>
      </c>
    </row>
    <row r="5309" spans="1:2" ht="15" x14ac:dyDescent="0.2">
      <c r="A5309" s="25" t="s">
        <v>7276</v>
      </c>
      <c r="B5309" s="77" t="s">
        <v>18359</v>
      </c>
    </row>
    <row r="5310" spans="1:2" ht="15" x14ac:dyDescent="0.2">
      <c r="A5310" s="25" t="s">
        <v>7275</v>
      </c>
      <c r="B5310" s="77" t="s">
        <v>18360</v>
      </c>
    </row>
    <row r="5311" spans="1:2" ht="15" x14ac:dyDescent="0.2">
      <c r="A5311" s="25" t="s">
        <v>7274</v>
      </c>
      <c r="B5311" s="77" t="s">
        <v>18361</v>
      </c>
    </row>
    <row r="5312" spans="1:2" ht="15" x14ac:dyDescent="0.2">
      <c r="A5312" s="25" t="s">
        <v>7273</v>
      </c>
      <c r="B5312" s="77" t="s">
        <v>18362</v>
      </c>
    </row>
    <row r="5313" spans="1:2" ht="15" x14ac:dyDescent="0.2">
      <c r="A5313" s="25" t="s">
        <v>7272</v>
      </c>
      <c r="B5313" s="77" t="s">
        <v>18363</v>
      </c>
    </row>
    <row r="5314" spans="1:2" ht="15" x14ac:dyDescent="0.2">
      <c r="A5314" s="25" t="s">
        <v>7271</v>
      </c>
      <c r="B5314" s="77" t="s">
        <v>18364</v>
      </c>
    </row>
    <row r="5315" spans="1:2" ht="15" x14ac:dyDescent="0.2">
      <c r="A5315" s="25" t="s">
        <v>7270</v>
      </c>
      <c r="B5315" s="77" t="s">
        <v>18365</v>
      </c>
    </row>
    <row r="5316" spans="1:2" ht="15" x14ac:dyDescent="0.2">
      <c r="A5316" s="25" t="s">
        <v>7269</v>
      </c>
      <c r="B5316" s="77" t="s">
        <v>18366</v>
      </c>
    </row>
    <row r="5317" spans="1:2" ht="15" x14ac:dyDescent="0.2">
      <c r="A5317" s="25" t="s">
        <v>7268</v>
      </c>
      <c r="B5317" s="77" t="s">
        <v>18367</v>
      </c>
    </row>
    <row r="5318" spans="1:2" ht="15" x14ac:dyDescent="0.2">
      <c r="A5318" s="25" t="s">
        <v>7267</v>
      </c>
      <c r="B5318" s="77" t="s">
        <v>18368</v>
      </c>
    </row>
    <row r="5319" spans="1:2" ht="15" x14ac:dyDescent="0.2">
      <c r="A5319" s="25" t="s">
        <v>7266</v>
      </c>
      <c r="B5319" s="77" t="s">
        <v>18369</v>
      </c>
    </row>
    <row r="5320" spans="1:2" ht="15" x14ac:dyDescent="0.2">
      <c r="A5320" s="25" t="s">
        <v>7265</v>
      </c>
      <c r="B5320" s="77" t="s">
        <v>18370</v>
      </c>
    </row>
    <row r="5321" spans="1:2" ht="15" x14ac:dyDescent="0.2">
      <c r="A5321" s="25" t="s">
        <v>7264</v>
      </c>
      <c r="B5321" s="77" t="s">
        <v>18371</v>
      </c>
    </row>
    <row r="5322" spans="1:2" ht="15" x14ac:dyDescent="0.2">
      <c r="A5322" s="25" t="s">
        <v>7263</v>
      </c>
      <c r="B5322" s="77" t="s">
        <v>18372</v>
      </c>
    </row>
    <row r="5323" spans="1:2" ht="15" x14ac:dyDescent="0.2">
      <c r="A5323" s="25" t="s">
        <v>7262</v>
      </c>
      <c r="B5323" s="77" t="s">
        <v>18373</v>
      </c>
    </row>
    <row r="5324" spans="1:2" ht="15" x14ac:dyDescent="0.2">
      <c r="A5324" s="25" t="s">
        <v>7261</v>
      </c>
      <c r="B5324" s="77" t="s">
        <v>18374</v>
      </c>
    </row>
    <row r="5325" spans="1:2" ht="15" x14ac:dyDescent="0.2">
      <c r="A5325" s="25" t="s">
        <v>7260</v>
      </c>
      <c r="B5325" s="77" t="s">
        <v>18375</v>
      </c>
    </row>
    <row r="5326" spans="1:2" ht="15" x14ac:dyDescent="0.2">
      <c r="A5326" s="25" t="s">
        <v>7259</v>
      </c>
      <c r="B5326" s="77" t="s">
        <v>18376</v>
      </c>
    </row>
    <row r="5327" spans="1:2" ht="15" x14ac:dyDescent="0.2">
      <c r="A5327" s="25" t="s">
        <v>7258</v>
      </c>
      <c r="B5327" s="77" t="s">
        <v>18377</v>
      </c>
    </row>
    <row r="5328" spans="1:2" ht="15" x14ac:dyDescent="0.2">
      <c r="A5328" s="25" t="s">
        <v>7257</v>
      </c>
      <c r="B5328" s="77" t="s">
        <v>18378</v>
      </c>
    </row>
    <row r="5329" spans="1:2" ht="15" x14ac:dyDescent="0.2">
      <c r="A5329" s="25" t="s">
        <v>7256</v>
      </c>
      <c r="B5329" s="77" t="s">
        <v>18379</v>
      </c>
    </row>
    <row r="5330" spans="1:2" ht="15" x14ac:dyDescent="0.2">
      <c r="A5330" s="25" t="s">
        <v>7255</v>
      </c>
      <c r="B5330" s="77" t="s">
        <v>18380</v>
      </c>
    </row>
    <row r="5331" spans="1:2" ht="15" x14ac:dyDescent="0.2">
      <c r="A5331" s="25" t="s">
        <v>7254</v>
      </c>
      <c r="B5331" s="77" t="s">
        <v>18381</v>
      </c>
    </row>
    <row r="5332" spans="1:2" ht="15" x14ac:dyDescent="0.2">
      <c r="A5332" s="25" t="s">
        <v>7253</v>
      </c>
      <c r="B5332" s="77" t="s">
        <v>18382</v>
      </c>
    </row>
    <row r="5333" spans="1:2" ht="15" x14ac:dyDescent="0.2">
      <c r="A5333" s="25" t="s">
        <v>7252</v>
      </c>
      <c r="B5333" s="77" t="s">
        <v>18383</v>
      </c>
    </row>
    <row r="5334" spans="1:2" ht="15" x14ac:dyDescent="0.2">
      <c r="A5334" s="25" t="s">
        <v>7251</v>
      </c>
      <c r="B5334" s="77" t="s">
        <v>18384</v>
      </c>
    </row>
    <row r="5335" spans="1:2" ht="15" x14ac:dyDescent="0.2">
      <c r="A5335" s="25" t="s">
        <v>7250</v>
      </c>
      <c r="B5335" s="77" t="s">
        <v>18385</v>
      </c>
    </row>
    <row r="5336" spans="1:2" ht="15" x14ac:dyDescent="0.2">
      <c r="A5336" s="25" t="s">
        <v>7249</v>
      </c>
      <c r="B5336" s="77" t="s">
        <v>18386</v>
      </c>
    </row>
    <row r="5337" spans="1:2" ht="15" x14ac:dyDescent="0.2">
      <c r="A5337" s="25" t="s">
        <v>7248</v>
      </c>
      <c r="B5337" s="77" t="s">
        <v>18387</v>
      </c>
    </row>
    <row r="5338" spans="1:2" ht="15" x14ac:dyDescent="0.2">
      <c r="A5338" s="25" t="s">
        <v>7247</v>
      </c>
      <c r="B5338" s="77" t="s">
        <v>18388</v>
      </c>
    </row>
    <row r="5339" spans="1:2" ht="15" x14ac:dyDescent="0.2">
      <c r="A5339" s="25" t="s">
        <v>73</v>
      </c>
      <c r="B5339" s="77" t="s">
        <v>18389</v>
      </c>
    </row>
    <row r="5340" spans="1:2" ht="15" x14ac:dyDescent="0.2">
      <c r="A5340" s="25" t="s">
        <v>7246</v>
      </c>
      <c r="B5340" s="77" t="s">
        <v>18390</v>
      </c>
    </row>
    <row r="5341" spans="1:2" ht="15" x14ac:dyDescent="0.2">
      <c r="A5341" s="25" t="s">
        <v>7245</v>
      </c>
      <c r="B5341" s="77" t="s">
        <v>18391</v>
      </c>
    </row>
    <row r="5342" spans="1:2" ht="15" x14ac:dyDescent="0.2">
      <c r="A5342" s="25" t="s">
        <v>7244</v>
      </c>
      <c r="B5342" s="77" t="s">
        <v>18392</v>
      </c>
    </row>
    <row r="5343" spans="1:2" ht="15" x14ac:dyDescent="0.2">
      <c r="A5343" s="25" t="s">
        <v>7243</v>
      </c>
      <c r="B5343" s="77" t="s">
        <v>18393</v>
      </c>
    </row>
    <row r="5344" spans="1:2" ht="15" x14ac:dyDescent="0.2">
      <c r="A5344" s="25" t="s">
        <v>7242</v>
      </c>
      <c r="B5344" s="77" t="s">
        <v>18394</v>
      </c>
    </row>
    <row r="5345" spans="1:2" ht="15" x14ac:dyDescent="0.2">
      <c r="A5345" s="25" t="s">
        <v>7241</v>
      </c>
      <c r="B5345" s="77" t="s">
        <v>18395</v>
      </c>
    </row>
    <row r="5346" spans="1:2" ht="15" x14ac:dyDescent="0.2">
      <c r="A5346" s="25" t="s">
        <v>7240</v>
      </c>
      <c r="B5346" s="77" t="s">
        <v>18396</v>
      </c>
    </row>
    <row r="5347" spans="1:2" ht="15" x14ac:dyDescent="0.2">
      <c r="A5347" s="25" t="s">
        <v>7239</v>
      </c>
      <c r="B5347" s="77" t="s">
        <v>18397</v>
      </c>
    </row>
    <row r="5348" spans="1:2" ht="15" x14ac:dyDescent="0.2">
      <c r="A5348" s="25" t="s">
        <v>7238</v>
      </c>
      <c r="B5348" s="77" t="s">
        <v>18398</v>
      </c>
    </row>
    <row r="5349" spans="1:2" ht="15" x14ac:dyDescent="0.2">
      <c r="A5349" s="25" t="s">
        <v>7237</v>
      </c>
      <c r="B5349" s="77" t="s">
        <v>18399</v>
      </c>
    </row>
    <row r="5350" spans="1:2" ht="15" x14ac:dyDescent="0.2">
      <c r="A5350" s="25" t="s">
        <v>7236</v>
      </c>
      <c r="B5350" s="77" t="s">
        <v>18400</v>
      </c>
    </row>
    <row r="5351" spans="1:2" ht="15" x14ac:dyDescent="0.2">
      <c r="A5351" s="25" t="s">
        <v>7235</v>
      </c>
      <c r="B5351" s="77" t="s">
        <v>18401</v>
      </c>
    </row>
    <row r="5352" spans="1:2" ht="15" x14ac:dyDescent="0.2">
      <c r="A5352" s="25" t="s">
        <v>7234</v>
      </c>
      <c r="B5352" s="77" t="s">
        <v>18402</v>
      </c>
    </row>
    <row r="5353" spans="1:2" ht="15" x14ac:dyDescent="0.2">
      <c r="A5353" s="25" t="s">
        <v>7233</v>
      </c>
      <c r="B5353" s="77" t="s">
        <v>18403</v>
      </c>
    </row>
    <row r="5354" spans="1:2" ht="15" x14ac:dyDescent="0.2">
      <c r="A5354" s="25" t="s">
        <v>7232</v>
      </c>
      <c r="B5354" s="77" t="s">
        <v>18404</v>
      </c>
    </row>
    <row r="5355" spans="1:2" ht="15" x14ac:dyDescent="0.2">
      <c r="A5355" s="25" t="s">
        <v>7231</v>
      </c>
      <c r="B5355" s="77" t="s">
        <v>18405</v>
      </c>
    </row>
    <row r="5356" spans="1:2" ht="15" x14ac:dyDescent="0.2">
      <c r="A5356" s="74" t="s">
        <v>12975</v>
      </c>
      <c r="B5356" s="78" t="s">
        <v>18406</v>
      </c>
    </row>
    <row r="5357" spans="1:2" ht="15" x14ac:dyDescent="0.2">
      <c r="A5357" s="25" t="s">
        <v>7230</v>
      </c>
      <c r="B5357" s="77" t="s">
        <v>18407</v>
      </c>
    </row>
    <row r="5358" spans="1:2" ht="15" x14ac:dyDescent="0.2">
      <c r="A5358" s="25" t="s">
        <v>7229</v>
      </c>
      <c r="B5358" s="77" t="s">
        <v>18408</v>
      </c>
    </row>
    <row r="5359" spans="1:2" ht="15" x14ac:dyDescent="0.2">
      <c r="A5359" s="25" t="s">
        <v>7228</v>
      </c>
      <c r="B5359" s="77" t="s">
        <v>18409</v>
      </c>
    </row>
    <row r="5360" spans="1:2" ht="15" x14ac:dyDescent="0.2">
      <c r="A5360" s="25" t="s">
        <v>7227</v>
      </c>
      <c r="B5360" s="77" t="s">
        <v>18410</v>
      </c>
    </row>
    <row r="5361" spans="1:2" ht="15" x14ac:dyDescent="0.2">
      <c r="A5361" s="25" t="s">
        <v>7226</v>
      </c>
      <c r="B5361" s="77" t="s">
        <v>18411</v>
      </c>
    </row>
    <row r="5362" spans="1:2" ht="15" x14ac:dyDescent="0.2">
      <c r="A5362" s="25" t="s">
        <v>7225</v>
      </c>
      <c r="B5362" s="77" t="s">
        <v>18412</v>
      </c>
    </row>
    <row r="5363" spans="1:2" ht="15" x14ac:dyDescent="0.2">
      <c r="A5363" s="25" t="s">
        <v>7224</v>
      </c>
      <c r="B5363" s="77" t="s">
        <v>18413</v>
      </c>
    </row>
    <row r="5364" spans="1:2" ht="15" x14ac:dyDescent="0.2">
      <c r="A5364" s="25" t="s">
        <v>7223</v>
      </c>
      <c r="B5364" s="77" t="s">
        <v>18414</v>
      </c>
    </row>
    <row r="5365" spans="1:2" ht="15" x14ac:dyDescent="0.2">
      <c r="A5365" s="25" t="s">
        <v>7222</v>
      </c>
      <c r="B5365" s="77" t="s">
        <v>18415</v>
      </c>
    </row>
    <row r="5366" spans="1:2" ht="15" x14ac:dyDescent="0.2">
      <c r="A5366" s="25" t="s">
        <v>7221</v>
      </c>
      <c r="B5366" s="77" t="s">
        <v>18416</v>
      </c>
    </row>
    <row r="5367" spans="1:2" ht="15" x14ac:dyDescent="0.2">
      <c r="A5367" s="25" t="s">
        <v>7220</v>
      </c>
      <c r="B5367" s="77" t="s">
        <v>18417</v>
      </c>
    </row>
    <row r="5368" spans="1:2" ht="15" x14ac:dyDescent="0.2">
      <c r="A5368" s="25" t="s">
        <v>7219</v>
      </c>
      <c r="B5368" s="77" t="s">
        <v>18418</v>
      </c>
    </row>
    <row r="5369" spans="1:2" ht="15" x14ac:dyDescent="0.2">
      <c r="A5369" s="25" t="s">
        <v>7218</v>
      </c>
      <c r="B5369" s="77" t="s">
        <v>18419</v>
      </c>
    </row>
    <row r="5370" spans="1:2" ht="15" x14ac:dyDescent="0.2">
      <c r="A5370" s="25" t="s">
        <v>7217</v>
      </c>
      <c r="B5370" s="77" t="s">
        <v>18420</v>
      </c>
    </row>
    <row r="5371" spans="1:2" ht="15" x14ac:dyDescent="0.2">
      <c r="A5371" s="25" t="s">
        <v>7216</v>
      </c>
      <c r="B5371" s="77" t="s">
        <v>18421</v>
      </c>
    </row>
    <row r="5372" spans="1:2" ht="15" x14ac:dyDescent="0.2">
      <c r="A5372" s="25" t="s">
        <v>7215</v>
      </c>
      <c r="B5372" s="77" t="s">
        <v>18422</v>
      </c>
    </row>
    <row r="5373" spans="1:2" ht="15" x14ac:dyDescent="0.2">
      <c r="A5373" s="25" t="s">
        <v>7214</v>
      </c>
      <c r="B5373" s="77" t="s">
        <v>18423</v>
      </c>
    </row>
    <row r="5374" spans="1:2" ht="15" x14ac:dyDescent="0.2">
      <c r="A5374" s="25" t="s">
        <v>7213</v>
      </c>
      <c r="B5374" s="77" t="s">
        <v>18424</v>
      </c>
    </row>
    <row r="5375" spans="1:2" ht="15" x14ac:dyDescent="0.2">
      <c r="A5375" s="25" t="s">
        <v>7212</v>
      </c>
      <c r="B5375" s="77" t="s">
        <v>18425</v>
      </c>
    </row>
    <row r="5376" spans="1:2" ht="15" x14ac:dyDescent="0.2">
      <c r="A5376" s="25" t="s">
        <v>7211</v>
      </c>
      <c r="B5376" s="77" t="s">
        <v>18426</v>
      </c>
    </row>
    <row r="5377" spans="1:2" ht="15" x14ac:dyDescent="0.2">
      <c r="A5377" s="25" t="s">
        <v>7210</v>
      </c>
      <c r="B5377" s="77" t="s">
        <v>18427</v>
      </c>
    </row>
    <row r="5378" spans="1:2" ht="15" x14ac:dyDescent="0.2">
      <c r="A5378" s="25" t="s">
        <v>7209</v>
      </c>
      <c r="B5378" s="77" t="s">
        <v>18428</v>
      </c>
    </row>
    <row r="5379" spans="1:2" ht="30" x14ac:dyDescent="0.2">
      <c r="A5379" s="25" t="s">
        <v>7208</v>
      </c>
      <c r="B5379" s="77" t="s">
        <v>18429</v>
      </c>
    </row>
    <row r="5380" spans="1:2" ht="15" x14ac:dyDescent="0.2">
      <c r="A5380" s="25" t="s">
        <v>7207</v>
      </c>
      <c r="B5380" s="77" t="s">
        <v>18430</v>
      </c>
    </row>
    <row r="5381" spans="1:2" ht="15" x14ac:dyDescent="0.2">
      <c r="A5381" s="25" t="s">
        <v>7206</v>
      </c>
      <c r="B5381" s="77" t="s">
        <v>18431</v>
      </c>
    </row>
    <row r="5382" spans="1:2" ht="15" x14ac:dyDescent="0.2">
      <c r="A5382" s="25" t="s">
        <v>7205</v>
      </c>
      <c r="B5382" s="77" t="s">
        <v>18432</v>
      </c>
    </row>
    <row r="5383" spans="1:2" ht="15" x14ac:dyDescent="0.2">
      <c r="A5383" s="25" t="s">
        <v>7204</v>
      </c>
      <c r="B5383" s="77" t="s">
        <v>18433</v>
      </c>
    </row>
    <row r="5384" spans="1:2" ht="15" x14ac:dyDescent="0.2">
      <c r="A5384" s="25" t="s">
        <v>7203</v>
      </c>
      <c r="B5384" s="77" t="s">
        <v>18434</v>
      </c>
    </row>
    <row r="5385" spans="1:2" ht="15" x14ac:dyDescent="0.2">
      <c r="A5385" s="25" t="s">
        <v>7202</v>
      </c>
      <c r="B5385" s="77" t="s">
        <v>18435</v>
      </c>
    </row>
    <row r="5386" spans="1:2" ht="15" x14ac:dyDescent="0.2">
      <c r="A5386" s="25" t="s">
        <v>7201</v>
      </c>
      <c r="B5386" s="77" t="s">
        <v>18436</v>
      </c>
    </row>
    <row r="5387" spans="1:2" ht="15" x14ac:dyDescent="0.2">
      <c r="A5387" s="25" t="s">
        <v>7200</v>
      </c>
      <c r="B5387" s="77" t="s">
        <v>18437</v>
      </c>
    </row>
    <row r="5388" spans="1:2" ht="30" x14ac:dyDescent="0.2">
      <c r="A5388" s="25" t="s">
        <v>7199</v>
      </c>
      <c r="B5388" s="77" t="s">
        <v>18438</v>
      </c>
    </row>
    <row r="5389" spans="1:2" ht="15" x14ac:dyDescent="0.2">
      <c r="A5389" s="25" t="s">
        <v>7198</v>
      </c>
      <c r="B5389" s="77" t="s">
        <v>18439</v>
      </c>
    </row>
    <row r="5390" spans="1:2" ht="30" x14ac:dyDescent="0.2">
      <c r="A5390" s="25" t="s">
        <v>7197</v>
      </c>
      <c r="B5390" s="77" t="s">
        <v>18440</v>
      </c>
    </row>
    <row r="5391" spans="1:2" ht="15" x14ac:dyDescent="0.2">
      <c r="A5391" s="25" t="s">
        <v>7196</v>
      </c>
      <c r="B5391" s="77" t="s">
        <v>18441</v>
      </c>
    </row>
    <row r="5392" spans="1:2" ht="15" x14ac:dyDescent="0.2">
      <c r="A5392" s="25" t="s">
        <v>7195</v>
      </c>
      <c r="B5392" s="77" t="s">
        <v>18442</v>
      </c>
    </row>
    <row r="5393" spans="1:2" ht="15" x14ac:dyDescent="0.2">
      <c r="A5393" s="25" t="s">
        <v>7194</v>
      </c>
      <c r="B5393" s="77" t="s">
        <v>18443</v>
      </c>
    </row>
    <row r="5394" spans="1:2" ht="15" x14ac:dyDescent="0.2">
      <c r="A5394" s="25" t="s">
        <v>7193</v>
      </c>
      <c r="B5394" s="77" t="s">
        <v>18444</v>
      </c>
    </row>
    <row r="5395" spans="1:2" ht="15" x14ac:dyDescent="0.2">
      <c r="A5395" s="25" t="s">
        <v>7192</v>
      </c>
      <c r="B5395" s="77" t="s">
        <v>18445</v>
      </c>
    </row>
    <row r="5396" spans="1:2" ht="15" x14ac:dyDescent="0.2">
      <c r="A5396" s="25" t="s">
        <v>7191</v>
      </c>
      <c r="B5396" s="77" t="s">
        <v>18446</v>
      </c>
    </row>
    <row r="5397" spans="1:2" ht="15" x14ac:dyDescent="0.2">
      <c r="A5397" s="25" t="s">
        <v>7190</v>
      </c>
      <c r="B5397" s="77" t="s">
        <v>18447</v>
      </c>
    </row>
    <row r="5398" spans="1:2" ht="15" x14ac:dyDescent="0.2">
      <c r="A5398" s="25" t="s">
        <v>7189</v>
      </c>
      <c r="B5398" s="77" t="s">
        <v>18448</v>
      </c>
    </row>
    <row r="5399" spans="1:2" ht="15" x14ac:dyDescent="0.2">
      <c r="A5399" s="25" t="s">
        <v>7188</v>
      </c>
      <c r="B5399" s="77" t="s">
        <v>18449</v>
      </c>
    </row>
    <row r="5400" spans="1:2" ht="15" x14ac:dyDescent="0.2">
      <c r="A5400" s="25" t="s">
        <v>7187</v>
      </c>
      <c r="B5400" s="77" t="s">
        <v>18450</v>
      </c>
    </row>
    <row r="5401" spans="1:2" ht="15" x14ac:dyDescent="0.2">
      <c r="A5401" s="25" t="s">
        <v>7186</v>
      </c>
      <c r="B5401" s="77" t="s">
        <v>18451</v>
      </c>
    </row>
    <row r="5402" spans="1:2" ht="15" x14ac:dyDescent="0.2">
      <c r="A5402" s="25" t="s">
        <v>7185</v>
      </c>
      <c r="B5402" s="77" t="s">
        <v>18452</v>
      </c>
    </row>
    <row r="5403" spans="1:2" ht="15" x14ac:dyDescent="0.2">
      <c r="A5403" s="25" t="s">
        <v>7184</v>
      </c>
      <c r="B5403" s="77" t="s">
        <v>18453</v>
      </c>
    </row>
    <row r="5404" spans="1:2" ht="15" x14ac:dyDescent="0.2">
      <c r="A5404" s="25" t="s">
        <v>7183</v>
      </c>
      <c r="B5404" s="77" t="s">
        <v>18454</v>
      </c>
    </row>
    <row r="5405" spans="1:2" ht="15" x14ac:dyDescent="0.2">
      <c r="A5405" s="25" t="s">
        <v>7182</v>
      </c>
      <c r="B5405" s="77" t="s">
        <v>18455</v>
      </c>
    </row>
    <row r="5406" spans="1:2" ht="15" x14ac:dyDescent="0.2">
      <c r="A5406" s="25" t="s">
        <v>7181</v>
      </c>
      <c r="B5406" s="77" t="s">
        <v>18456</v>
      </c>
    </row>
    <row r="5407" spans="1:2" ht="15" x14ac:dyDescent="0.2">
      <c r="A5407" s="25" t="s">
        <v>7180</v>
      </c>
      <c r="B5407" s="77" t="s">
        <v>18457</v>
      </c>
    </row>
    <row r="5408" spans="1:2" ht="15" x14ac:dyDescent="0.2">
      <c r="A5408" s="25" t="s">
        <v>7179</v>
      </c>
      <c r="B5408" s="77" t="s">
        <v>18458</v>
      </c>
    </row>
    <row r="5409" spans="1:2" ht="15" x14ac:dyDescent="0.2">
      <c r="A5409" s="25" t="s">
        <v>7178</v>
      </c>
      <c r="B5409" s="77" t="s">
        <v>18459</v>
      </c>
    </row>
    <row r="5410" spans="1:2" ht="15" x14ac:dyDescent="0.2">
      <c r="A5410" s="25" t="s">
        <v>7177</v>
      </c>
      <c r="B5410" s="77" t="s">
        <v>18460</v>
      </c>
    </row>
    <row r="5411" spans="1:2" ht="15" x14ac:dyDescent="0.2">
      <c r="A5411" s="25" t="s">
        <v>7176</v>
      </c>
      <c r="B5411" s="77" t="s">
        <v>18461</v>
      </c>
    </row>
    <row r="5412" spans="1:2" ht="15" x14ac:dyDescent="0.2">
      <c r="A5412" s="25" t="s">
        <v>7175</v>
      </c>
      <c r="B5412" s="77" t="s">
        <v>18462</v>
      </c>
    </row>
    <row r="5413" spans="1:2" ht="15" x14ac:dyDescent="0.2">
      <c r="A5413" s="25" t="s">
        <v>7174</v>
      </c>
      <c r="B5413" s="77" t="s">
        <v>18463</v>
      </c>
    </row>
    <row r="5414" spans="1:2" ht="15" x14ac:dyDescent="0.2">
      <c r="A5414" s="25" t="s">
        <v>7173</v>
      </c>
      <c r="B5414" s="77" t="s">
        <v>18464</v>
      </c>
    </row>
    <row r="5415" spans="1:2" ht="15" x14ac:dyDescent="0.2">
      <c r="A5415" s="25" t="s">
        <v>7172</v>
      </c>
      <c r="B5415" s="77" t="s">
        <v>18465</v>
      </c>
    </row>
    <row r="5416" spans="1:2" ht="15" x14ac:dyDescent="0.2">
      <c r="A5416" s="25" t="s">
        <v>7171</v>
      </c>
      <c r="B5416" s="77" t="s">
        <v>18466</v>
      </c>
    </row>
    <row r="5417" spans="1:2" ht="15" x14ac:dyDescent="0.2">
      <c r="A5417" s="25" t="s">
        <v>7170</v>
      </c>
      <c r="B5417" s="77" t="s">
        <v>18467</v>
      </c>
    </row>
    <row r="5418" spans="1:2" ht="15" x14ac:dyDescent="0.2">
      <c r="A5418" s="25" t="s">
        <v>7169</v>
      </c>
      <c r="B5418" s="77" t="s">
        <v>18468</v>
      </c>
    </row>
    <row r="5419" spans="1:2" ht="15" x14ac:dyDescent="0.2">
      <c r="A5419" s="25" t="s">
        <v>7168</v>
      </c>
      <c r="B5419" s="77" t="s">
        <v>18469</v>
      </c>
    </row>
    <row r="5420" spans="1:2" ht="15" x14ac:dyDescent="0.2">
      <c r="A5420" s="25" t="s">
        <v>7167</v>
      </c>
      <c r="B5420" s="77" t="s">
        <v>18470</v>
      </c>
    </row>
    <row r="5421" spans="1:2" ht="15" x14ac:dyDescent="0.2">
      <c r="A5421" s="25" t="s">
        <v>7166</v>
      </c>
      <c r="B5421" s="77" t="s">
        <v>18471</v>
      </c>
    </row>
    <row r="5422" spans="1:2" ht="15" x14ac:dyDescent="0.2">
      <c r="A5422" s="25" t="s">
        <v>7165</v>
      </c>
      <c r="B5422" s="77" t="s">
        <v>18472</v>
      </c>
    </row>
    <row r="5423" spans="1:2" ht="15" x14ac:dyDescent="0.2">
      <c r="A5423" s="25" t="s">
        <v>7164</v>
      </c>
      <c r="B5423" s="77" t="s">
        <v>18473</v>
      </c>
    </row>
    <row r="5424" spans="1:2" ht="15" x14ac:dyDescent="0.2">
      <c r="A5424" s="25" t="s">
        <v>7163</v>
      </c>
      <c r="B5424" s="77" t="s">
        <v>18474</v>
      </c>
    </row>
    <row r="5425" spans="1:2" ht="15" x14ac:dyDescent="0.2">
      <c r="A5425" s="25" t="s">
        <v>7162</v>
      </c>
      <c r="B5425" s="77" t="s">
        <v>18475</v>
      </c>
    </row>
    <row r="5426" spans="1:2" ht="15" x14ac:dyDescent="0.2">
      <c r="A5426" s="25" t="s">
        <v>7161</v>
      </c>
      <c r="B5426" s="77" t="s">
        <v>18476</v>
      </c>
    </row>
    <row r="5427" spans="1:2" ht="15" x14ac:dyDescent="0.2">
      <c r="A5427" s="25" t="s">
        <v>7160</v>
      </c>
      <c r="B5427" s="77" t="s">
        <v>18477</v>
      </c>
    </row>
    <row r="5428" spans="1:2" ht="15" x14ac:dyDescent="0.2">
      <c r="A5428" s="25" t="s">
        <v>7159</v>
      </c>
      <c r="B5428" s="77" t="s">
        <v>18478</v>
      </c>
    </row>
    <row r="5429" spans="1:2" ht="15" x14ac:dyDescent="0.2">
      <c r="A5429" s="25" t="s">
        <v>7158</v>
      </c>
      <c r="B5429" s="77" t="s">
        <v>18479</v>
      </c>
    </row>
    <row r="5430" spans="1:2" ht="30" x14ac:dyDescent="0.2">
      <c r="A5430" s="25" t="s">
        <v>7157</v>
      </c>
      <c r="B5430" s="77" t="s">
        <v>18480</v>
      </c>
    </row>
    <row r="5431" spans="1:2" ht="15" x14ac:dyDescent="0.2">
      <c r="A5431" s="25" t="s">
        <v>7156</v>
      </c>
      <c r="B5431" s="77" t="s">
        <v>18481</v>
      </c>
    </row>
    <row r="5432" spans="1:2" ht="15" x14ac:dyDescent="0.2">
      <c r="A5432" s="25" t="s">
        <v>7155</v>
      </c>
      <c r="B5432" s="77" t="s">
        <v>18482</v>
      </c>
    </row>
    <row r="5433" spans="1:2" ht="15" x14ac:dyDescent="0.2">
      <c r="A5433" s="25" t="s">
        <v>7154</v>
      </c>
      <c r="B5433" s="77" t="s">
        <v>18483</v>
      </c>
    </row>
    <row r="5434" spans="1:2" ht="15" x14ac:dyDescent="0.2">
      <c r="A5434" s="25" t="s">
        <v>7153</v>
      </c>
      <c r="B5434" s="77" t="s">
        <v>18484</v>
      </c>
    </row>
    <row r="5435" spans="1:2" ht="15" x14ac:dyDescent="0.2">
      <c r="A5435" s="25" t="s">
        <v>7152</v>
      </c>
      <c r="B5435" s="77" t="s">
        <v>18485</v>
      </c>
    </row>
    <row r="5436" spans="1:2" ht="15" x14ac:dyDescent="0.2">
      <c r="A5436" s="25" t="s">
        <v>7151</v>
      </c>
      <c r="B5436" s="77" t="s">
        <v>18486</v>
      </c>
    </row>
    <row r="5437" spans="1:2" ht="15" x14ac:dyDescent="0.2">
      <c r="A5437" s="25" t="s">
        <v>7150</v>
      </c>
      <c r="B5437" s="77" t="s">
        <v>18487</v>
      </c>
    </row>
    <row r="5438" spans="1:2" ht="15" x14ac:dyDescent="0.2">
      <c r="A5438" s="25" t="s">
        <v>7149</v>
      </c>
      <c r="B5438" s="77" t="s">
        <v>18488</v>
      </c>
    </row>
    <row r="5439" spans="1:2" ht="15" x14ac:dyDescent="0.2">
      <c r="A5439" s="25" t="s">
        <v>7148</v>
      </c>
      <c r="B5439" s="77" t="s">
        <v>18489</v>
      </c>
    </row>
    <row r="5440" spans="1:2" ht="15" x14ac:dyDescent="0.2">
      <c r="A5440" s="25" t="s">
        <v>7147</v>
      </c>
      <c r="B5440" s="77" t="s">
        <v>18490</v>
      </c>
    </row>
    <row r="5441" spans="1:2" ht="15" x14ac:dyDescent="0.2">
      <c r="A5441" s="25" t="s">
        <v>7146</v>
      </c>
      <c r="B5441" s="77" t="s">
        <v>18491</v>
      </c>
    </row>
    <row r="5442" spans="1:2" ht="15" x14ac:dyDescent="0.2">
      <c r="A5442" s="25" t="s">
        <v>7145</v>
      </c>
      <c r="B5442" s="77" t="s">
        <v>18492</v>
      </c>
    </row>
    <row r="5443" spans="1:2" ht="30" x14ac:dyDescent="0.2">
      <c r="A5443" s="25" t="s">
        <v>7144</v>
      </c>
      <c r="B5443" s="77" t="s">
        <v>18493</v>
      </c>
    </row>
    <row r="5444" spans="1:2" ht="30" x14ac:dyDescent="0.2">
      <c r="A5444" s="25" t="s">
        <v>7143</v>
      </c>
      <c r="B5444" s="77" t="s">
        <v>18494</v>
      </c>
    </row>
    <row r="5445" spans="1:2" ht="30" x14ac:dyDescent="0.2">
      <c r="A5445" s="25" t="s">
        <v>7142</v>
      </c>
      <c r="B5445" s="77" t="s">
        <v>18495</v>
      </c>
    </row>
    <row r="5446" spans="1:2" ht="15" x14ac:dyDescent="0.2">
      <c r="A5446" s="25" t="s">
        <v>7141</v>
      </c>
      <c r="B5446" s="77" t="s">
        <v>18496</v>
      </c>
    </row>
    <row r="5447" spans="1:2" ht="15" x14ac:dyDescent="0.2">
      <c r="A5447" s="25" t="s">
        <v>7140</v>
      </c>
      <c r="B5447" s="77" t="s">
        <v>18497</v>
      </c>
    </row>
    <row r="5448" spans="1:2" ht="15" x14ac:dyDescent="0.2">
      <c r="A5448" s="25" t="s">
        <v>7139</v>
      </c>
      <c r="B5448" s="77" t="s">
        <v>18498</v>
      </c>
    </row>
    <row r="5449" spans="1:2" ht="15" x14ac:dyDescent="0.2">
      <c r="A5449" s="25" t="s">
        <v>7138</v>
      </c>
      <c r="B5449" s="77" t="s">
        <v>18499</v>
      </c>
    </row>
    <row r="5450" spans="1:2" ht="15" x14ac:dyDescent="0.2">
      <c r="A5450" s="25" t="s">
        <v>7137</v>
      </c>
      <c r="B5450" s="77" t="s">
        <v>18500</v>
      </c>
    </row>
    <row r="5451" spans="1:2" ht="15" x14ac:dyDescent="0.2">
      <c r="A5451" s="25" t="s">
        <v>7136</v>
      </c>
      <c r="B5451" s="77" t="s">
        <v>18501</v>
      </c>
    </row>
    <row r="5452" spans="1:2" ht="15" x14ac:dyDescent="0.2">
      <c r="A5452" s="25" t="s">
        <v>7135</v>
      </c>
      <c r="B5452" s="77" t="s">
        <v>18502</v>
      </c>
    </row>
    <row r="5453" spans="1:2" ht="15" x14ac:dyDescent="0.2">
      <c r="A5453" s="25" t="s">
        <v>7134</v>
      </c>
      <c r="B5453" s="77" t="s">
        <v>18503</v>
      </c>
    </row>
    <row r="5454" spans="1:2" ht="15" x14ac:dyDescent="0.2">
      <c r="A5454" s="25" t="s">
        <v>7133</v>
      </c>
      <c r="B5454" s="77" t="s">
        <v>18504</v>
      </c>
    </row>
    <row r="5455" spans="1:2" ht="15" x14ac:dyDescent="0.2">
      <c r="A5455" s="25" t="s">
        <v>7132</v>
      </c>
      <c r="B5455" s="77" t="s">
        <v>18505</v>
      </c>
    </row>
    <row r="5456" spans="1:2" ht="15" x14ac:dyDescent="0.2">
      <c r="A5456" s="25" t="s">
        <v>7131</v>
      </c>
      <c r="B5456" s="77" t="s">
        <v>18506</v>
      </c>
    </row>
    <row r="5457" spans="1:2" ht="15" x14ac:dyDescent="0.2">
      <c r="A5457" s="25" t="s">
        <v>7130</v>
      </c>
      <c r="B5457" s="77" t="s">
        <v>18507</v>
      </c>
    </row>
    <row r="5458" spans="1:2" ht="15" x14ac:dyDescent="0.2">
      <c r="A5458" s="25" t="s">
        <v>7129</v>
      </c>
      <c r="B5458" s="77" t="s">
        <v>18508</v>
      </c>
    </row>
    <row r="5459" spans="1:2" ht="15" x14ac:dyDescent="0.2">
      <c r="A5459" s="25" t="s">
        <v>7128</v>
      </c>
      <c r="B5459" s="77" t="s">
        <v>18509</v>
      </c>
    </row>
    <row r="5460" spans="1:2" ht="15" x14ac:dyDescent="0.2">
      <c r="A5460" s="25" t="s">
        <v>7127</v>
      </c>
      <c r="B5460" s="77" t="s">
        <v>18510</v>
      </c>
    </row>
    <row r="5461" spans="1:2" ht="15" x14ac:dyDescent="0.2">
      <c r="A5461" s="25" t="s">
        <v>7126</v>
      </c>
      <c r="B5461" s="77" t="s">
        <v>18511</v>
      </c>
    </row>
    <row r="5462" spans="1:2" ht="15" x14ac:dyDescent="0.2">
      <c r="A5462" s="25" t="s">
        <v>7125</v>
      </c>
      <c r="B5462" s="77" t="s">
        <v>18512</v>
      </c>
    </row>
    <row r="5463" spans="1:2" ht="15" x14ac:dyDescent="0.2">
      <c r="A5463" s="25" t="s">
        <v>7124</v>
      </c>
      <c r="B5463" s="77" t="s">
        <v>18513</v>
      </c>
    </row>
    <row r="5464" spans="1:2" ht="15" x14ac:dyDescent="0.2">
      <c r="A5464" s="25" t="s">
        <v>7123</v>
      </c>
      <c r="B5464" s="77" t="s">
        <v>18514</v>
      </c>
    </row>
    <row r="5465" spans="1:2" ht="15" x14ac:dyDescent="0.2">
      <c r="A5465" s="25" t="s">
        <v>7122</v>
      </c>
      <c r="B5465" s="77" t="s">
        <v>18515</v>
      </c>
    </row>
    <row r="5466" spans="1:2" ht="15" x14ac:dyDescent="0.2">
      <c r="A5466" s="25" t="s">
        <v>7121</v>
      </c>
      <c r="B5466" s="77" t="s">
        <v>18516</v>
      </c>
    </row>
    <row r="5467" spans="1:2" ht="15" x14ac:dyDescent="0.2">
      <c r="A5467" s="25" t="s">
        <v>7120</v>
      </c>
      <c r="B5467" s="77" t="s">
        <v>18517</v>
      </c>
    </row>
    <row r="5468" spans="1:2" ht="15" x14ac:dyDescent="0.2">
      <c r="A5468" s="25" t="s">
        <v>7119</v>
      </c>
      <c r="B5468" s="77" t="s">
        <v>18518</v>
      </c>
    </row>
    <row r="5469" spans="1:2" ht="15" x14ac:dyDescent="0.2">
      <c r="A5469" s="25" t="s">
        <v>7118</v>
      </c>
      <c r="B5469" s="77" t="s">
        <v>18519</v>
      </c>
    </row>
    <row r="5470" spans="1:2" ht="15" x14ac:dyDescent="0.2">
      <c r="A5470" s="25" t="s">
        <v>7117</v>
      </c>
      <c r="B5470" s="77" t="s">
        <v>18520</v>
      </c>
    </row>
    <row r="5471" spans="1:2" ht="15" x14ac:dyDescent="0.2">
      <c r="A5471" s="25" t="s">
        <v>7116</v>
      </c>
      <c r="B5471" s="77" t="s">
        <v>18521</v>
      </c>
    </row>
    <row r="5472" spans="1:2" ht="15" x14ac:dyDescent="0.2">
      <c r="A5472" s="25" t="s">
        <v>7115</v>
      </c>
      <c r="B5472" s="77" t="s">
        <v>18522</v>
      </c>
    </row>
    <row r="5473" spans="1:2" ht="15" x14ac:dyDescent="0.2">
      <c r="A5473" s="25" t="s">
        <v>7114</v>
      </c>
      <c r="B5473" s="77" t="s">
        <v>18523</v>
      </c>
    </row>
    <row r="5474" spans="1:2" ht="15" x14ac:dyDescent="0.2">
      <c r="A5474" s="25" t="s">
        <v>7113</v>
      </c>
      <c r="B5474" s="77" t="s">
        <v>18524</v>
      </c>
    </row>
    <row r="5475" spans="1:2" ht="15" x14ac:dyDescent="0.2">
      <c r="A5475" s="25" t="s">
        <v>7112</v>
      </c>
      <c r="B5475" s="77" t="s">
        <v>18525</v>
      </c>
    </row>
    <row r="5476" spans="1:2" ht="15" x14ac:dyDescent="0.2">
      <c r="A5476" s="25" t="s">
        <v>7111</v>
      </c>
      <c r="B5476" s="77" t="s">
        <v>18526</v>
      </c>
    </row>
    <row r="5477" spans="1:2" ht="15" x14ac:dyDescent="0.2">
      <c r="A5477" s="25" t="s">
        <v>7110</v>
      </c>
      <c r="B5477" s="77" t="s">
        <v>18527</v>
      </c>
    </row>
    <row r="5478" spans="1:2" ht="15" x14ac:dyDescent="0.2">
      <c r="A5478" s="25" t="s">
        <v>7109</v>
      </c>
      <c r="B5478" s="77" t="s">
        <v>18528</v>
      </c>
    </row>
    <row r="5479" spans="1:2" ht="15" x14ac:dyDescent="0.2">
      <c r="A5479" s="25" t="s">
        <v>7108</v>
      </c>
      <c r="B5479" s="77" t="s">
        <v>18529</v>
      </c>
    </row>
    <row r="5480" spans="1:2" ht="30" x14ac:dyDescent="0.2">
      <c r="A5480" s="25" t="s">
        <v>7107</v>
      </c>
      <c r="B5480" s="77" t="s">
        <v>18530</v>
      </c>
    </row>
    <row r="5481" spans="1:2" ht="30" x14ac:dyDescent="0.2">
      <c r="A5481" s="25" t="s">
        <v>7106</v>
      </c>
      <c r="B5481" s="77" t="s">
        <v>18531</v>
      </c>
    </row>
    <row r="5482" spans="1:2" ht="15" x14ac:dyDescent="0.2">
      <c r="A5482" s="25" t="s">
        <v>7105</v>
      </c>
      <c r="B5482" s="77" t="s">
        <v>18532</v>
      </c>
    </row>
    <row r="5483" spans="1:2" ht="15" x14ac:dyDescent="0.2">
      <c r="A5483" s="25" t="s">
        <v>7104</v>
      </c>
      <c r="B5483" s="77" t="s">
        <v>18533</v>
      </c>
    </row>
    <row r="5484" spans="1:2" ht="15" x14ac:dyDescent="0.2">
      <c r="A5484" s="25" t="s">
        <v>7103</v>
      </c>
      <c r="B5484" s="77" t="s">
        <v>18534</v>
      </c>
    </row>
    <row r="5485" spans="1:2" ht="15" x14ac:dyDescent="0.2">
      <c r="A5485" s="25" t="s">
        <v>7102</v>
      </c>
      <c r="B5485" s="77" t="s">
        <v>18535</v>
      </c>
    </row>
    <row r="5486" spans="1:2" ht="15" x14ac:dyDescent="0.2">
      <c r="A5486" s="25" t="s">
        <v>7101</v>
      </c>
      <c r="B5486" s="77" t="s">
        <v>18536</v>
      </c>
    </row>
    <row r="5487" spans="1:2" ht="15" x14ac:dyDescent="0.2">
      <c r="A5487" s="25" t="s">
        <v>7100</v>
      </c>
      <c r="B5487" s="77" t="s">
        <v>18537</v>
      </c>
    </row>
    <row r="5488" spans="1:2" ht="15" x14ac:dyDescent="0.2">
      <c r="A5488" s="25" t="s">
        <v>7099</v>
      </c>
      <c r="B5488" s="77" t="s">
        <v>18538</v>
      </c>
    </row>
    <row r="5489" spans="1:2" ht="15" x14ac:dyDescent="0.2">
      <c r="A5489" s="25" t="s">
        <v>7098</v>
      </c>
      <c r="B5489" s="77" t="s">
        <v>18539</v>
      </c>
    </row>
    <row r="5490" spans="1:2" ht="15" x14ac:dyDescent="0.2">
      <c r="A5490" s="25" t="s">
        <v>7097</v>
      </c>
      <c r="B5490" s="77" t="s">
        <v>18540</v>
      </c>
    </row>
    <row r="5491" spans="1:2" ht="15" x14ac:dyDescent="0.2">
      <c r="A5491" s="25" t="s">
        <v>7096</v>
      </c>
      <c r="B5491" s="77" t="s">
        <v>18541</v>
      </c>
    </row>
    <row r="5492" spans="1:2" ht="15" x14ac:dyDescent="0.2">
      <c r="A5492" s="25" t="s">
        <v>7095</v>
      </c>
      <c r="B5492" s="77" t="s">
        <v>18542</v>
      </c>
    </row>
    <row r="5493" spans="1:2" ht="15" x14ac:dyDescent="0.2">
      <c r="A5493" s="25" t="s">
        <v>7094</v>
      </c>
      <c r="B5493" s="77" t="s">
        <v>18543</v>
      </c>
    </row>
    <row r="5494" spans="1:2" ht="15" x14ac:dyDescent="0.2">
      <c r="A5494" s="25" t="s">
        <v>7093</v>
      </c>
      <c r="B5494" s="77" t="s">
        <v>18544</v>
      </c>
    </row>
    <row r="5495" spans="1:2" ht="15" x14ac:dyDescent="0.2">
      <c r="A5495" s="25" t="s">
        <v>7092</v>
      </c>
      <c r="B5495" s="77" t="s">
        <v>18545</v>
      </c>
    </row>
    <row r="5496" spans="1:2" ht="15" x14ac:dyDescent="0.2">
      <c r="A5496" s="25" t="s">
        <v>7091</v>
      </c>
      <c r="B5496" s="77" t="s">
        <v>18546</v>
      </c>
    </row>
    <row r="5497" spans="1:2" ht="15" x14ac:dyDescent="0.2">
      <c r="A5497" s="25" t="s">
        <v>7090</v>
      </c>
      <c r="B5497" s="77" t="s">
        <v>18547</v>
      </c>
    </row>
    <row r="5498" spans="1:2" ht="15" x14ac:dyDescent="0.2">
      <c r="A5498" s="25" t="s">
        <v>7089</v>
      </c>
      <c r="B5498" s="77" t="s">
        <v>18548</v>
      </c>
    </row>
    <row r="5499" spans="1:2" ht="15" x14ac:dyDescent="0.2">
      <c r="A5499" s="25" t="s">
        <v>7088</v>
      </c>
      <c r="B5499" s="77" t="s">
        <v>18549</v>
      </c>
    </row>
    <row r="5500" spans="1:2" ht="15" x14ac:dyDescent="0.2">
      <c r="A5500" s="25" t="s">
        <v>7087</v>
      </c>
      <c r="B5500" s="77" t="s">
        <v>18550</v>
      </c>
    </row>
    <row r="5501" spans="1:2" ht="15" x14ac:dyDescent="0.2">
      <c r="A5501" s="25" t="s">
        <v>7086</v>
      </c>
      <c r="B5501" s="77" t="s">
        <v>18551</v>
      </c>
    </row>
    <row r="5502" spans="1:2" ht="15" x14ac:dyDescent="0.2">
      <c r="A5502" s="25" t="s">
        <v>7085</v>
      </c>
      <c r="B5502" s="77" t="s">
        <v>18552</v>
      </c>
    </row>
    <row r="5503" spans="1:2" ht="15" x14ac:dyDescent="0.2">
      <c r="A5503" s="25" t="s">
        <v>7084</v>
      </c>
      <c r="B5503" s="77" t="s">
        <v>18553</v>
      </c>
    </row>
    <row r="5504" spans="1:2" ht="15" x14ac:dyDescent="0.2">
      <c r="A5504" s="25" t="s">
        <v>7083</v>
      </c>
      <c r="B5504" s="77" t="s">
        <v>18554</v>
      </c>
    </row>
    <row r="5505" spans="1:2" ht="15" x14ac:dyDescent="0.2">
      <c r="A5505" s="25" t="s">
        <v>7082</v>
      </c>
      <c r="B5505" s="77" t="s">
        <v>18555</v>
      </c>
    </row>
    <row r="5506" spans="1:2" ht="15" x14ac:dyDescent="0.2">
      <c r="A5506" s="25" t="s">
        <v>7081</v>
      </c>
      <c r="B5506" s="77" t="s">
        <v>18556</v>
      </c>
    </row>
    <row r="5507" spans="1:2" ht="15" x14ac:dyDescent="0.2">
      <c r="A5507" s="25" t="s">
        <v>7080</v>
      </c>
      <c r="B5507" s="77" t="s">
        <v>18557</v>
      </c>
    </row>
    <row r="5508" spans="1:2" ht="15" x14ac:dyDescent="0.2">
      <c r="A5508" s="25" t="s">
        <v>7079</v>
      </c>
      <c r="B5508" s="77" t="s">
        <v>18558</v>
      </c>
    </row>
    <row r="5509" spans="1:2" ht="15" x14ac:dyDescent="0.2">
      <c r="A5509" s="25" t="s">
        <v>7078</v>
      </c>
      <c r="B5509" s="77" t="s">
        <v>18559</v>
      </c>
    </row>
    <row r="5510" spans="1:2" ht="15" x14ac:dyDescent="0.2">
      <c r="A5510" s="25" t="s">
        <v>7077</v>
      </c>
      <c r="B5510" s="77" t="s">
        <v>18560</v>
      </c>
    </row>
    <row r="5511" spans="1:2" ht="15" x14ac:dyDescent="0.2">
      <c r="A5511" s="25" t="s">
        <v>7076</v>
      </c>
      <c r="B5511" s="77" t="s">
        <v>18561</v>
      </c>
    </row>
    <row r="5512" spans="1:2" ht="15" x14ac:dyDescent="0.2">
      <c r="A5512" s="25" t="s">
        <v>7075</v>
      </c>
      <c r="B5512" s="77" t="s">
        <v>18562</v>
      </c>
    </row>
    <row r="5513" spans="1:2" ht="15" x14ac:dyDescent="0.2">
      <c r="A5513" s="25" t="s">
        <v>7074</v>
      </c>
      <c r="B5513" s="77" t="s">
        <v>18563</v>
      </c>
    </row>
    <row r="5514" spans="1:2" ht="15" x14ac:dyDescent="0.2">
      <c r="A5514" s="25" t="s">
        <v>7073</v>
      </c>
      <c r="B5514" s="77" t="s">
        <v>18564</v>
      </c>
    </row>
    <row r="5515" spans="1:2" ht="15" x14ac:dyDescent="0.2">
      <c r="A5515" s="25" t="s">
        <v>7072</v>
      </c>
      <c r="B5515" s="77" t="s">
        <v>18565</v>
      </c>
    </row>
    <row r="5516" spans="1:2" ht="15" x14ac:dyDescent="0.2">
      <c r="A5516" s="25" t="s">
        <v>7071</v>
      </c>
      <c r="B5516" s="77" t="s">
        <v>18566</v>
      </c>
    </row>
    <row r="5517" spans="1:2" ht="15" x14ac:dyDescent="0.2">
      <c r="A5517" s="25" t="s">
        <v>7070</v>
      </c>
      <c r="B5517" s="77" t="s">
        <v>18567</v>
      </c>
    </row>
    <row r="5518" spans="1:2" ht="15" x14ac:dyDescent="0.2">
      <c r="A5518" s="25" t="s">
        <v>7069</v>
      </c>
      <c r="B5518" s="77" t="s">
        <v>18568</v>
      </c>
    </row>
    <row r="5519" spans="1:2" ht="15" x14ac:dyDescent="0.2">
      <c r="A5519" s="25" t="s">
        <v>7068</v>
      </c>
      <c r="B5519" s="77" t="s">
        <v>18569</v>
      </c>
    </row>
    <row r="5520" spans="1:2" ht="15" x14ac:dyDescent="0.2">
      <c r="A5520" s="25" t="s">
        <v>7067</v>
      </c>
      <c r="B5520" s="77" t="s">
        <v>18570</v>
      </c>
    </row>
    <row r="5521" spans="1:2" ht="15" x14ac:dyDescent="0.2">
      <c r="A5521" s="25" t="s">
        <v>7066</v>
      </c>
      <c r="B5521" s="77" t="s">
        <v>18571</v>
      </c>
    </row>
    <row r="5522" spans="1:2" ht="15" x14ac:dyDescent="0.2">
      <c r="A5522" s="25" t="s">
        <v>7065</v>
      </c>
      <c r="B5522" s="77" t="s">
        <v>18572</v>
      </c>
    </row>
    <row r="5523" spans="1:2" ht="15" x14ac:dyDescent="0.2">
      <c r="A5523" s="25" t="s">
        <v>7064</v>
      </c>
      <c r="B5523" s="77" t="s">
        <v>18573</v>
      </c>
    </row>
    <row r="5524" spans="1:2" ht="15" x14ac:dyDescent="0.2">
      <c r="A5524" s="25" t="s">
        <v>7063</v>
      </c>
      <c r="B5524" s="77" t="s">
        <v>18574</v>
      </c>
    </row>
    <row r="5525" spans="1:2" ht="15" x14ac:dyDescent="0.2">
      <c r="A5525" s="25" t="s">
        <v>7062</v>
      </c>
      <c r="B5525" s="77" t="s">
        <v>18575</v>
      </c>
    </row>
    <row r="5526" spans="1:2" ht="15" x14ac:dyDescent="0.2">
      <c r="A5526" s="25" t="s">
        <v>7061</v>
      </c>
      <c r="B5526" s="77" t="s">
        <v>18576</v>
      </c>
    </row>
    <row r="5527" spans="1:2" ht="15" x14ac:dyDescent="0.2">
      <c r="A5527" s="25" t="s">
        <v>7060</v>
      </c>
      <c r="B5527" s="77" t="s">
        <v>18577</v>
      </c>
    </row>
    <row r="5528" spans="1:2" ht="15" x14ac:dyDescent="0.2">
      <c r="A5528" s="25" t="s">
        <v>7059</v>
      </c>
      <c r="B5528" s="77" t="s">
        <v>18578</v>
      </c>
    </row>
    <row r="5529" spans="1:2" ht="15" x14ac:dyDescent="0.2">
      <c r="A5529" s="25" t="s">
        <v>7058</v>
      </c>
      <c r="B5529" s="77" t="s">
        <v>18579</v>
      </c>
    </row>
    <row r="5530" spans="1:2" ht="15" x14ac:dyDescent="0.2">
      <c r="A5530" s="25" t="s">
        <v>7057</v>
      </c>
      <c r="B5530" s="77" t="s">
        <v>18580</v>
      </c>
    </row>
    <row r="5531" spans="1:2" ht="15" x14ac:dyDescent="0.2">
      <c r="A5531" s="25" t="s">
        <v>7056</v>
      </c>
      <c r="B5531" s="77" t="s">
        <v>18581</v>
      </c>
    </row>
    <row r="5532" spans="1:2" ht="15" x14ac:dyDescent="0.2">
      <c r="A5532" s="25" t="s">
        <v>7055</v>
      </c>
      <c r="B5532" s="77" t="s">
        <v>18582</v>
      </c>
    </row>
    <row r="5533" spans="1:2" ht="15" x14ac:dyDescent="0.2">
      <c r="A5533" s="25" t="s">
        <v>7054</v>
      </c>
      <c r="B5533" s="77" t="s">
        <v>18583</v>
      </c>
    </row>
    <row r="5534" spans="1:2" ht="15" x14ac:dyDescent="0.2">
      <c r="A5534" s="25" t="s">
        <v>7053</v>
      </c>
      <c r="B5534" s="77" t="s">
        <v>18584</v>
      </c>
    </row>
    <row r="5535" spans="1:2" ht="15" x14ac:dyDescent="0.2">
      <c r="A5535" s="25" t="s">
        <v>7052</v>
      </c>
      <c r="B5535" s="77" t="s">
        <v>18585</v>
      </c>
    </row>
    <row r="5536" spans="1:2" ht="15" x14ac:dyDescent="0.2">
      <c r="A5536" s="25" t="s">
        <v>7051</v>
      </c>
      <c r="B5536" s="77" t="s">
        <v>18586</v>
      </c>
    </row>
    <row r="5537" spans="1:2" ht="15" x14ac:dyDescent="0.2">
      <c r="A5537" s="25" t="s">
        <v>7050</v>
      </c>
      <c r="B5537" s="77" t="s">
        <v>18587</v>
      </c>
    </row>
    <row r="5538" spans="1:2" ht="15" x14ac:dyDescent="0.2">
      <c r="A5538" s="25" t="s">
        <v>7049</v>
      </c>
      <c r="B5538" s="77" t="s">
        <v>18588</v>
      </c>
    </row>
    <row r="5539" spans="1:2" ht="15" x14ac:dyDescent="0.2">
      <c r="A5539" s="25" t="s">
        <v>7048</v>
      </c>
      <c r="B5539" s="77" t="s">
        <v>18589</v>
      </c>
    </row>
    <row r="5540" spans="1:2" ht="15" x14ac:dyDescent="0.2">
      <c r="A5540" s="25" t="s">
        <v>7047</v>
      </c>
      <c r="B5540" s="77" t="s">
        <v>18590</v>
      </c>
    </row>
    <row r="5541" spans="1:2" ht="15" x14ac:dyDescent="0.2">
      <c r="A5541" s="25" t="s">
        <v>7046</v>
      </c>
      <c r="B5541" s="77" t="s">
        <v>18591</v>
      </c>
    </row>
    <row r="5542" spans="1:2" ht="15" x14ac:dyDescent="0.2">
      <c r="A5542" s="25" t="s">
        <v>7045</v>
      </c>
      <c r="B5542" s="77" t="s">
        <v>18592</v>
      </c>
    </row>
    <row r="5543" spans="1:2" ht="15" x14ac:dyDescent="0.2">
      <c r="A5543" s="25" t="s">
        <v>7044</v>
      </c>
      <c r="B5543" s="77" t="s">
        <v>18593</v>
      </c>
    </row>
    <row r="5544" spans="1:2" ht="15" x14ac:dyDescent="0.2">
      <c r="A5544" s="25" t="s">
        <v>7043</v>
      </c>
      <c r="B5544" s="77" t="s">
        <v>18594</v>
      </c>
    </row>
    <row r="5545" spans="1:2" ht="15" x14ac:dyDescent="0.2">
      <c r="A5545" s="25" t="s">
        <v>7042</v>
      </c>
      <c r="B5545" s="77" t="s">
        <v>18595</v>
      </c>
    </row>
    <row r="5546" spans="1:2" ht="15" x14ac:dyDescent="0.2">
      <c r="A5546" s="25" t="s">
        <v>7041</v>
      </c>
      <c r="B5546" s="77" t="s">
        <v>18596</v>
      </c>
    </row>
    <row r="5547" spans="1:2" ht="15" x14ac:dyDescent="0.2">
      <c r="A5547" s="25" t="s">
        <v>7040</v>
      </c>
      <c r="B5547" s="77" t="s">
        <v>18597</v>
      </c>
    </row>
    <row r="5548" spans="1:2" ht="15" x14ac:dyDescent="0.2">
      <c r="A5548" s="25" t="s">
        <v>7039</v>
      </c>
      <c r="B5548" s="77" t="s">
        <v>18598</v>
      </c>
    </row>
    <row r="5549" spans="1:2" ht="15" x14ac:dyDescent="0.2">
      <c r="A5549" s="25" t="s">
        <v>7038</v>
      </c>
      <c r="B5549" s="77" t="s">
        <v>18599</v>
      </c>
    </row>
    <row r="5550" spans="1:2" ht="15" x14ac:dyDescent="0.2">
      <c r="A5550" s="25" t="s">
        <v>7037</v>
      </c>
      <c r="B5550" s="77" t="s">
        <v>18600</v>
      </c>
    </row>
    <row r="5551" spans="1:2" ht="15" x14ac:dyDescent="0.2">
      <c r="A5551" s="25" t="s">
        <v>7036</v>
      </c>
      <c r="B5551" s="77" t="s">
        <v>18601</v>
      </c>
    </row>
    <row r="5552" spans="1:2" ht="15" x14ac:dyDescent="0.2">
      <c r="A5552" s="25" t="s">
        <v>7035</v>
      </c>
      <c r="B5552" s="77" t="s">
        <v>18602</v>
      </c>
    </row>
    <row r="5553" spans="1:2" ht="30" x14ac:dyDescent="0.2">
      <c r="A5553" s="25" t="s">
        <v>7034</v>
      </c>
      <c r="B5553" s="77" t="s">
        <v>18603</v>
      </c>
    </row>
    <row r="5554" spans="1:2" ht="30" x14ac:dyDescent="0.2">
      <c r="A5554" s="25" t="s">
        <v>7033</v>
      </c>
      <c r="B5554" s="77" t="s">
        <v>18604</v>
      </c>
    </row>
    <row r="5555" spans="1:2" ht="15" x14ac:dyDescent="0.2">
      <c r="A5555" s="25" t="s">
        <v>7032</v>
      </c>
      <c r="B5555" s="77" t="s">
        <v>18605</v>
      </c>
    </row>
    <row r="5556" spans="1:2" ht="15" x14ac:dyDescent="0.2">
      <c r="A5556" s="25" t="s">
        <v>7031</v>
      </c>
      <c r="B5556" s="77" t="s">
        <v>18606</v>
      </c>
    </row>
    <row r="5557" spans="1:2" ht="15" x14ac:dyDescent="0.2">
      <c r="A5557" s="25" t="s">
        <v>7030</v>
      </c>
      <c r="B5557" s="77" t="s">
        <v>18607</v>
      </c>
    </row>
    <row r="5558" spans="1:2" ht="15" x14ac:dyDescent="0.2">
      <c r="A5558" s="25" t="s">
        <v>7029</v>
      </c>
      <c r="B5558" s="77" t="s">
        <v>18608</v>
      </c>
    </row>
    <row r="5559" spans="1:2" ht="15" x14ac:dyDescent="0.2">
      <c r="A5559" s="25" t="s">
        <v>7028</v>
      </c>
      <c r="B5559" s="77" t="s">
        <v>18609</v>
      </c>
    </row>
    <row r="5560" spans="1:2" ht="15" x14ac:dyDescent="0.2">
      <c r="A5560" s="25" t="s">
        <v>7027</v>
      </c>
      <c r="B5560" s="77" t="s">
        <v>18610</v>
      </c>
    </row>
    <row r="5561" spans="1:2" ht="15" x14ac:dyDescent="0.2">
      <c r="A5561" s="25" t="s">
        <v>7026</v>
      </c>
      <c r="B5561" s="77" t="s">
        <v>18611</v>
      </c>
    </row>
    <row r="5562" spans="1:2" ht="15" x14ac:dyDescent="0.2">
      <c r="A5562" s="25" t="s">
        <v>7025</v>
      </c>
      <c r="B5562" s="77" t="s">
        <v>18612</v>
      </c>
    </row>
    <row r="5563" spans="1:2" ht="15" x14ac:dyDescent="0.2">
      <c r="A5563" s="25" t="s">
        <v>7024</v>
      </c>
      <c r="B5563" s="77" t="s">
        <v>18613</v>
      </c>
    </row>
    <row r="5564" spans="1:2" ht="15" x14ac:dyDescent="0.2">
      <c r="A5564" s="25" t="s">
        <v>7023</v>
      </c>
      <c r="B5564" s="77" t="s">
        <v>18614</v>
      </c>
    </row>
    <row r="5565" spans="1:2" ht="15" x14ac:dyDescent="0.2">
      <c r="A5565" s="25" t="s">
        <v>7022</v>
      </c>
      <c r="B5565" s="77" t="s">
        <v>18615</v>
      </c>
    </row>
    <row r="5566" spans="1:2" ht="15" x14ac:dyDescent="0.2">
      <c r="A5566" s="25" t="s">
        <v>7021</v>
      </c>
      <c r="B5566" s="77" t="s">
        <v>18616</v>
      </c>
    </row>
    <row r="5567" spans="1:2" ht="15" x14ac:dyDescent="0.2">
      <c r="A5567" s="25" t="s">
        <v>7020</v>
      </c>
      <c r="B5567" s="77" t="s">
        <v>18617</v>
      </c>
    </row>
    <row r="5568" spans="1:2" ht="15" x14ac:dyDescent="0.2">
      <c r="A5568" s="25" t="s">
        <v>7019</v>
      </c>
      <c r="B5568" s="77" t="s">
        <v>18618</v>
      </c>
    </row>
    <row r="5569" spans="1:2" ht="15" x14ac:dyDescent="0.2">
      <c r="A5569" s="25" t="s">
        <v>7018</v>
      </c>
      <c r="B5569" s="77" t="s">
        <v>18619</v>
      </c>
    </row>
    <row r="5570" spans="1:2" ht="15" x14ac:dyDescent="0.2">
      <c r="A5570" s="25" t="s">
        <v>7017</v>
      </c>
      <c r="B5570" s="77" t="s">
        <v>18620</v>
      </c>
    </row>
    <row r="5571" spans="1:2" ht="30" x14ac:dyDescent="0.2">
      <c r="A5571" s="25" t="s">
        <v>7016</v>
      </c>
      <c r="B5571" s="77" t="s">
        <v>18621</v>
      </c>
    </row>
    <row r="5572" spans="1:2" ht="30" x14ac:dyDescent="0.2">
      <c r="A5572" s="25" t="s">
        <v>7015</v>
      </c>
      <c r="B5572" s="77" t="s">
        <v>18622</v>
      </c>
    </row>
    <row r="5573" spans="1:2" ht="15" x14ac:dyDescent="0.2">
      <c r="A5573" s="25" t="s">
        <v>7014</v>
      </c>
      <c r="B5573" s="77" t="s">
        <v>18623</v>
      </c>
    </row>
    <row r="5574" spans="1:2" ht="15" x14ac:dyDescent="0.2">
      <c r="A5574" s="25" t="s">
        <v>7013</v>
      </c>
      <c r="B5574" s="77" t="s">
        <v>18624</v>
      </c>
    </row>
    <row r="5575" spans="1:2" ht="15" x14ac:dyDescent="0.2">
      <c r="A5575" s="25" t="s">
        <v>7012</v>
      </c>
      <c r="B5575" s="77" t="s">
        <v>18625</v>
      </c>
    </row>
    <row r="5576" spans="1:2" ht="15" x14ac:dyDescent="0.2">
      <c r="A5576" s="25" t="s">
        <v>7011</v>
      </c>
      <c r="B5576" s="77" t="s">
        <v>18626</v>
      </c>
    </row>
    <row r="5577" spans="1:2" ht="15" x14ac:dyDescent="0.2">
      <c r="A5577" s="25" t="s">
        <v>7010</v>
      </c>
      <c r="B5577" s="77" t="s">
        <v>18627</v>
      </c>
    </row>
    <row r="5578" spans="1:2" ht="15" x14ac:dyDescent="0.2">
      <c r="A5578" s="25" t="s">
        <v>7009</v>
      </c>
      <c r="B5578" s="77" t="s">
        <v>18628</v>
      </c>
    </row>
    <row r="5579" spans="1:2" ht="15" x14ac:dyDescent="0.2">
      <c r="A5579" s="25" t="s">
        <v>7008</v>
      </c>
      <c r="B5579" s="77" t="s">
        <v>18629</v>
      </c>
    </row>
    <row r="5580" spans="1:2" ht="15" x14ac:dyDescent="0.2">
      <c r="A5580" s="25" t="s">
        <v>7007</v>
      </c>
      <c r="B5580" s="77" t="s">
        <v>18630</v>
      </c>
    </row>
    <row r="5581" spans="1:2" ht="15" x14ac:dyDescent="0.2">
      <c r="A5581" s="25" t="s">
        <v>7006</v>
      </c>
      <c r="B5581" s="77" t="s">
        <v>18631</v>
      </c>
    </row>
    <row r="5582" spans="1:2" ht="30" x14ac:dyDescent="0.2">
      <c r="A5582" s="25" t="s">
        <v>7005</v>
      </c>
      <c r="B5582" s="77" t="s">
        <v>18632</v>
      </c>
    </row>
    <row r="5583" spans="1:2" ht="15" x14ac:dyDescent="0.2">
      <c r="A5583" s="25" t="s">
        <v>7004</v>
      </c>
      <c r="B5583" s="77" t="s">
        <v>18633</v>
      </c>
    </row>
    <row r="5584" spans="1:2" ht="15" x14ac:dyDescent="0.2">
      <c r="A5584" s="25" t="s">
        <v>7003</v>
      </c>
      <c r="B5584" s="77" t="s">
        <v>18634</v>
      </c>
    </row>
    <row r="5585" spans="1:2" ht="15" x14ac:dyDescent="0.2">
      <c r="A5585" s="25" t="s">
        <v>7002</v>
      </c>
      <c r="B5585" s="77" t="s">
        <v>18635</v>
      </c>
    </row>
    <row r="5586" spans="1:2" ht="15" x14ac:dyDescent="0.2">
      <c r="A5586" s="25" t="s">
        <v>7001</v>
      </c>
      <c r="B5586" s="77" t="s">
        <v>18636</v>
      </c>
    </row>
    <row r="5587" spans="1:2" ht="15" x14ac:dyDescent="0.2">
      <c r="A5587" s="25" t="s">
        <v>7000</v>
      </c>
      <c r="B5587" s="77" t="s">
        <v>18637</v>
      </c>
    </row>
    <row r="5588" spans="1:2" ht="15" x14ac:dyDescent="0.2">
      <c r="A5588" s="25" t="s">
        <v>6999</v>
      </c>
      <c r="B5588" s="77" t="s">
        <v>18638</v>
      </c>
    </row>
    <row r="5589" spans="1:2" ht="15" x14ac:dyDescent="0.2">
      <c r="A5589" s="25" t="s">
        <v>6998</v>
      </c>
      <c r="B5589" s="77" t="s">
        <v>18639</v>
      </c>
    </row>
    <row r="5590" spans="1:2" ht="15" x14ac:dyDescent="0.2">
      <c r="A5590" s="25" t="s">
        <v>6997</v>
      </c>
      <c r="B5590" s="77" t="s">
        <v>18640</v>
      </c>
    </row>
    <row r="5591" spans="1:2" ht="15" x14ac:dyDescent="0.2">
      <c r="A5591" s="25" t="s">
        <v>6996</v>
      </c>
      <c r="B5591" s="77" t="s">
        <v>18641</v>
      </c>
    </row>
    <row r="5592" spans="1:2" ht="15" x14ac:dyDescent="0.2">
      <c r="A5592" s="25" t="s">
        <v>6995</v>
      </c>
      <c r="B5592" s="77" t="s">
        <v>18642</v>
      </c>
    </row>
    <row r="5593" spans="1:2" ht="15" x14ac:dyDescent="0.2">
      <c r="A5593" s="25" t="s">
        <v>6994</v>
      </c>
      <c r="B5593" s="77" t="s">
        <v>18643</v>
      </c>
    </row>
    <row r="5594" spans="1:2" ht="15" x14ac:dyDescent="0.2">
      <c r="A5594" s="25" t="s">
        <v>6993</v>
      </c>
      <c r="B5594" s="77" t="s">
        <v>18644</v>
      </c>
    </row>
    <row r="5595" spans="1:2" ht="15" x14ac:dyDescent="0.2">
      <c r="A5595" s="25" t="s">
        <v>6992</v>
      </c>
      <c r="B5595" s="77" t="s">
        <v>18645</v>
      </c>
    </row>
    <row r="5596" spans="1:2" ht="30" x14ac:dyDescent="0.2">
      <c r="A5596" s="25" t="s">
        <v>6991</v>
      </c>
      <c r="B5596" s="77" t="s">
        <v>18646</v>
      </c>
    </row>
    <row r="5597" spans="1:2" ht="15" x14ac:dyDescent="0.2">
      <c r="A5597" s="25" t="s">
        <v>6990</v>
      </c>
      <c r="B5597" s="77" t="s">
        <v>18647</v>
      </c>
    </row>
    <row r="5598" spans="1:2" ht="30" x14ac:dyDescent="0.2">
      <c r="A5598" s="25" t="s">
        <v>6989</v>
      </c>
      <c r="B5598" s="77" t="s">
        <v>18648</v>
      </c>
    </row>
    <row r="5599" spans="1:2" ht="15" x14ac:dyDescent="0.2">
      <c r="A5599" s="25" t="s">
        <v>6988</v>
      </c>
      <c r="B5599" s="77" t="s">
        <v>18649</v>
      </c>
    </row>
    <row r="5600" spans="1:2" ht="30" x14ac:dyDescent="0.2">
      <c r="A5600" s="25" t="s">
        <v>6987</v>
      </c>
      <c r="B5600" s="77" t="s">
        <v>18650</v>
      </c>
    </row>
    <row r="5601" spans="1:2" ht="30" x14ac:dyDescent="0.2">
      <c r="A5601" s="25" t="s">
        <v>6986</v>
      </c>
      <c r="B5601" s="77" t="s">
        <v>18651</v>
      </c>
    </row>
    <row r="5602" spans="1:2" ht="15" x14ac:dyDescent="0.2">
      <c r="A5602" s="25" t="s">
        <v>6985</v>
      </c>
      <c r="B5602" s="77" t="s">
        <v>18652</v>
      </c>
    </row>
    <row r="5603" spans="1:2" ht="30" x14ac:dyDescent="0.2">
      <c r="A5603" s="25" t="s">
        <v>6984</v>
      </c>
      <c r="B5603" s="77" t="s">
        <v>18653</v>
      </c>
    </row>
    <row r="5604" spans="1:2" ht="15" x14ac:dyDescent="0.2">
      <c r="A5604" s="25" t="s">
        <v>6983</v>
      </c>
      <c r="B5604" s="77" t="s">
        <v>18654</v>
      </c>
    </row>
    <row r="5605" spans="1:2" ht="15" x14ac:dyDescent="0.2">
      <c r="A5605" s="25" t="s">
        <v>6982</v>
      </c>
      <c r="B5605" s="77" t="s">
        <v>18655</v>
      </c>
    </row>
    <row r="5606" spans="1:2" ht="15" x14ac:dyDescent="0.2">
      <c r="A5606" s="25" t="s">
        <v>6981</v>
      </c>
      <c r="B5606" s="77" t="s">
        <v>18656</v>
      </c>
    </row>
    <row r="5607" spans="1:2" ht="15" x14ac:dyDescent="0.2">
      <c r="A5607" s="25" t="s">
        <v>6980</v>
      </c>
      <c r="B5607" s="77" t="s">
        <v>18657</v>
      </c>
    </row>
    <row r="5608" spans="1:2" ht="30" x14ac:dyDescent="0.2">
      <c r="A5608" s="25" t="s">
        <v>6979</v>
      </c>
      <c r="B5608" s="77" t="s">
        <v>18658</v>
      </c>
    </row>
    <row r="5609" spans="1:2" ht="15" x14ac:dyDescent="0.2">
      <c r="A5609" s="25" t="s">
        <v>6978</v>
      </c>
      <c r="B5609" s="77" t="s">
        <v>18659</v>
      </c>
    </row>
    <row r="5610" spans="1:2" ht="30" x14ac:dyDescent="0.2">
      <c r="A5610" s="25" t="s">
        <v>6977</v>
      </c>
      <c r="B5610" s="77" t="s">
        <v>18660</v>
      </c>
    </row>
    <row r="5611" spans="1:2" ht="30" x14ac:dyDescent="0.2">
      <c r="A5611" s="25" t="s">
        <v>6976</v>
      </c>
      <c r="B5611" s="77" t="s">
        <v>18661</v>
      </c>
    </row>
    <row r="5612" spans="1:2" ht="15" x14ac:dyDescent="0.2">
      <c r="A5612" s="25" t="s">
        <v>6975</v>
      </c>
      <c r="B5612" s="77" t="s">
        <v>18662</v>
      </c>
    </row>
    <row r="5613" spans="1:2" ht="30" x14ac:dyDescent="0.2">
      <c r="A5613" s="25" t="s">
        <v>6974</v>
      </c>
      <c r="B5613" s="77" t="s">
        <v>18663</v>
      </c>
    </row>
    <row r="5614" spans="1:2" ht="15" x14ac:dyDescent="0.2">
      <c r="A5614" s="25" t="s">
        <v>6973</v>
      </c>
      <c r="B5614" s="77" t="s">
        <v>18664</v>
      </c>
    </row>
    <row r="5615" spans="1:2" ht="15" x14ac:dyDescent="0.2">
      <c r="A5615" s="25" t="s">
        <v>6972</v>
      </c>
      <c r="B5615" s="77" t="s">
        <v>18665</v>
      </c>
    </row>
    <row r="5616" spans="1:2" ht="15" x14ac:dyDescent="0.2">
      <c r="A5616" s="25" t="s">
        <v>6971</v>
      </c>
      <c r="B5616" s="77" t="s">
        <v>18666</v>
      </c>
    </row>
    <row r="5617" spans="1:2" ht="15" x14ac:dyDescent="0.2">
      <c r="A5617" s="25" t="s">
        <v>6970</v>
      </c>
      <c r="B5617" s="77" t="s">
        <v>18667</v>
      </c>
    </row>
    <row r="5618" spans="1:2" ht="30" x14ac:dyDescent="0.2">
      <c r="A5618" s="25" t="s">
        <v>6969</v>
      </c>
      <c r="B5618" s="77" t="s">
        <v>18668</v>
      </c>
    </row>
    <row r="5619" spans="1:2" ht="15" x14ac:dyDescent="0.2">
      <c r="A5619" s="25" t="s">
        <v>6968</v>
      </c>
      <c r="B5619" s="77" t="s">
        <v>18669</v>
      </c>
    </row>
    <row r="5620" spans="1:2" ht="30" x14ac:dyDescent="0.2">
      <c r="A5620" s="25" t="s">
        <v>6967</v>
      </c>
      <c r="B5620" s="77" t="s">
        <v>18670</v>
      </c>
    </row>
    <row r="5621" spans="1:2" ht="30" x14ac:dyDescent="0.2">
      <c r="A5621" s="25" t="s">
        <v>6966</v>
      </c>
      <c r="B5621" s="77" t="s">
        <v>18671</v>
      </c>
    </row>
    <row r="5622" spans="1:2" ht="15" x14ac:dyDescent="0.2">
      <c r="A5622" s="25" t="s">
        <v>6965</v>
      </c>
      <c r="B5622" s="77" t="s">
        <v>18672</v>
      </c>
    </row>
    <row r="5623" spans="1:2" ht="30" x14ac:dyDescent="0.2">
      <c r="A5623" s="25" t="s">
        <v>6964</v>
      </c>
      <c r="B5623" s="77" t="s">
        <v>18673</v>
      </c>
    </row>
    <row r="5624" spans="1:2" ht="15" x14ac:dyDescent="0.2">
      <c r="A5624" s="25" t="s">
        <v>6963</v>
      </c>
      <c r="B5624" s="77" t="s">
        <v>18674</v>
      </c>
    </row>
    <row r="5625" spans="1:2" ht="30" x14ac:dyDescent="0.2">
      <c r="A5625" s="25" t="s">
        <v>6962</v>
      </c>
      <c r="B5625" s="77" t="s">
        <v>18675</v>
      </c>
    </row>
    <row r="5626" spans="1:2" ht="30" x14ac:dyDescent="0.2">
      <c r="A5626" s="25" t="s">
        <v>6961</v>
      </c>
      <c r="B5626" s="77" t="s">
        <v>18676</v>
      </c>
    </row>
    <row r="5627" spans="1:2" ht="15" x14ac:dyDescent="0.2">
      <c r="A5627" s="25" t="s">
        <v>6960</v>
      </c>
      <c r="B5627" s="77" t="s">
        <v>18677</v>
      </c>
    </row>
    <row r="5628" spans="1:2" ht="30" x14ac:dyDescent="0.2">
      <c r="A5628" s="25" t="s">
        <v>6959</v>
      </c>
      <c r="B5628" s="77" t="s">
        <v>18678</v>
      </c>
    </row>
    <row r="5629" spans="1:2" ht="15" x14ac:dyDescent="0.2">
      <c r="A5629" s="25" t="s">
        <v>6958</v>
      </c>
      <c r="B5629" s="77" t="s">
        <v>18679</v>
      </c>
    </row>
    <row r="5630" spans="1:2" ht="30" x14ac:dyDescent="0.2">
      <c r="A5630" s="25" t="s">
        <v>6957</v>
      </c>
      <c r="B5630" s="77" t="s">
        <v>18680</v>
      </c>
    </row>
    <row r="5631" spans="1:2" ht="30" x14ac:dyDescent="0.2">
      <c r="A5631" s="25" t="s">
        <v>6956</v>
      </c>
      <c r="B5631" s="77" t="s">
        <v>18681</v>
      </c>
    </row>
    <row r="5632" spans="1:2" ht="15" x14ac:dyDescent="0.2">
      <c r="A5632" s="25" t="s">
        <v>6955</v>
      </c>
      <c r="B5632" s="77" t="s">
        <v>18682</v>
      </c>
    </row>
    <row r="5633" spans="1:2" ht="30" x14ac:dyDescent="0.2">
      <c r="A5633" s="25" t="s">
        <v>6954</v>
      </c>
      <c r="B5633" s="77" t="s">
        <v>18683</v>
      </c>
    </row>
    <row r="5634" spans="1:2" ht="15" x14ac:dyDescent="0.2">
      <c r="A5634" s="25" t="s">
        <v>6953</v>
      </c>
      <c r="B5634" s="77" t="s">
        <v>18684</v>
      </c>
    </row>
    <row r="5635" spans="1:2" ht="30" x14ac:dyDescent="0.2">
      <c r="A5635" s="25" t="s">
        <v>6952</v>
      </c>
      <c r="B5635" s="77" t="s">
        <v>18685</v>
      </c>
    </row>
    <row r="5636" spans="1:2" ht="30" x14ac:dyDescent="0.2">
      <c r="A5636" s="25" t="s">
        <v>6951</v>
      </c>
      <c r="B5636" s="77" t="s">
        <v>18686</v>
      </c>
    </row>
    <row r="5637" spans="1:2" ht="15" x14ac:dyDescent="0.2">
      <c r="A5637" s="25" t="s">
        <v>6950</v>
      </c>
      <c r="B5637" s="77" t="s">
        <v>18687</v>
      </c>
    </row>
    <row r="5638" spans="1:2" ht="30" x14ac:dyDescent="0.2">
      <c r="A5638" s="25" t="s">
        <v>6949</v>
      </c>
      <c r="B5638" s="77" t="s">
        <v>18688</v>
      </c>
    </row>
    <row r="5639" spans="1:2" ht="15" x14ac:dyDescent="0.2">
      <c r="A5639" s="25" t="s">
        <v>6948</v>
      </c>
      <c r="B5639" s="77" t="s">
        <v>18689</v>
      </c>
    </row>
    <row r="5640" spans="1:2" ht="30" x14ac:dyDescent="0.2">
      <c r="A5640" s="25" t="s">
        <v>6947</v>
      </c>
      <c r="B5640" s="77" t="s">
        <v>18690</v>
      </c>
    </row>
    <row r="5641" spans="1:2" ht="30" x14ac:dyDescent="0.2">
      <c r="A5641" s="25" t="s">
        <v>6946</v>
      </c>
      <c r="B5641" s="77" t="s">
        <v>18691</v>
      </c>
    </row>
    <row r="5642" spans="1:2" ht="30" x14ac:dyDescent="0.2">
      <c r="A5642" s="25" t="s">
        <v>6945</v>
      </c>
      <c r="B5642" s="77" t="s">
        <v>18692</v>
      </c>
    </row>
    <row r="5643" spans="1:2" ht="30" x14ac:dyDescent="0.2">
      <c r="A5643" s="25" t="s">
        <v>6944</v>
      </c>
      <c r="B5643" s="77" t="s">
        <v>18693</v>
      </c>
    </row>
    <row r="5644" spans="1:2" ht="15" x14ac:dyDescent="0.2">
      <c r="A5644" s="25" t="s">
        <v>6943</v>
      </c>
      <c r="B5644" s="77" t="s">
        <v>18694</v>
      </c>
    </row>
    <row r="5645" spans="1:2" ht="30" x14ac:dyDescent="0.2">
      <c r="A5645" s="25" t="s">
        <v>6942</v>
      </c>
      <c r="B5645" s="77" t="s">
        <v>18695</v>
      </c>
    </row>
    <row r="5646" spans="1:2" ht="30" x14ac:dyDescent="0.2">
      <c r="A5646" s="25" t="s">
        <v>6941</v>
      </c>
      <c r="B5646" s="77" t="s">
        <v>18696</v>
      </c>
    </row>
    <row r="5647" spans="1:2" ht="15" x14ac:dyDescent="0.2">
      <c r="A5647" s="25" t="s">
        <v>6940</v>
      </c>
      <c r="B5647" s="77" t="s">
        <v>18697</v>
      </c>
    </row>
    <row r="5648" spans="1:2" ht="15" x14ac:dyDescent="0.2">
      <c r="A5648" s="25" t="s">
        <v>6939</v>
      </c>
      <c r="B5648" s="77" t="s">
        <v>18698</v>
      </c>
    </row>
    <row r="5649" spans="1:2" ht="30" x14ac:dyDescent="0.2">
      <c r="A5649" s="25" t="s">
        <v>6938</v>
      </c>
      <c r="B5649" s="77" t="s">
        <v>18699</v>
      </c>
    </row>
    <row r="5650" spans="1:2" ht="30" x14ac:dyDescent="0.2">
      <c r="A5650" s="25" t="s">
        <v>6937</v>
      </c>
      <c r="B5650" s="77" t="s">
        <v>18700</v>
      </c>
    </row>
    <row r="5651" spans="1:2" ht="30" x14ac:dyDescent="0.2">
      <c r="A5651" s="25" t="s">
        <v>6936</v>
      </c>
      <c r="B5651" s="77" t="s">
        <v>18701</v>
      </c>
    </row>
    <row r="5652" spans="1:2" ht="30" x14ac:dyDescent="0.2">
      <c r="A5652" s="25" t="s">
        <v>6935</v>
      </c>
      <c r="B5652" s="77" t="s">
        <v>18702</v>
      </c>
    </row>
    <row r="5653" spans="1:2" ht="30" x14ac:dyDescent="0.2">
      <c r="A5653" s="25" t="s">
        <v>6934</v>
      </c>
      <c r="B5653" s="77" t="s">
        <v>18703</v>
      </c>
    </row>
    <row r="5654" spans="1:2" ht="30" x14ac:dyDescent="0.2">
      <c r="A5654" s="25" t="s">
        <v>6933</v>
      </c>
      <c r="B5654" s="77" t="s">
        <v>18704</v>
      </c>
    </row>
    <row r="5655" spans="1:2" ht="30" x14ac:dyDescent="0.2">
      <c r="A5655" s="25" t="s">
        <v>6932</v>
      </c>
      <c r="B5655" s="77" t="s">
        <v>18705</v>
      </c>
    </row>
    <row r="5656" spans="1:2" ht="30" x14ac:dyDescent="0.2">
      <c r="A5656" s="25" t="s">
        <v>6931</v>
      </c>
      <c r="B5656" s="77" t="s">
        <v>18706</v>
      </c>
    </row>
    <row r="5657" spans="1:2" ht="30" x14ac:dyDescent="0.2">
      <c r="A5657" s="25" t="s">
        <v>6930</v>
      </c>
      <c r="B5657" s="77" t="s">
        <v>18707</v>
      </c>
    </row>
    <row r="5658" spans="1:2" ht="30" x14ac:dyDescent="0.2">
      <c r="A5658" s="25" t="s">
        <v>6929</v>
      </c>
      <c r="B5658" s="77" t="s">
        <v>18708</v>
      </c>
    </row>
    <row r="5659" spans="1:2" ht="30" x14ac:dyDescent="0.2">
      <c r="A5659" s="25" t="s">
        <v>6928</v>
      </c>
      <c r="B5659" s="77" t="s">
        <v>18709</v>
      </c>
    </row>
    <row r="5660" spans="1:2" ht="30" x14ac:dyDescent="0.2">
      <c r="A5660" s="25" t="s">
        <v>6927</v>
      </c>
      <c r="B5660" s="77" t="s">
        <v>18710</v>
      </c>
    </row>
    <row r="5661" spans="1:2" ht="15" x14ac:dyDescent="0.2">
      <c r="A5661" s="25" t="s">
        <v>6926</v>
      </c>
      <c r="B5661" s="77" t="s">
        <v>18711</v>
      </c>
    </row>
    <row r="5662" spans="1:2" ht="15" x14ac:dyDescent="0.2">
      <c r="A5662" s="25" t="s">
        <v>6925</v>
      </c>
      <c r="B5662" s="77" t="s">
        <v>18712</v>
      </c>
    </row>
    <row r="5663" spans="1:2" ht="15" x14ac:dyDescent="0.2">
      <c r="A5663" s="25" t="s">
        <v>6924</v>
      </c>
      <c r="B5663" s="77" t="s">
        <v>18713</v>
      </c>
    </row>
    <row r="5664" spans="1:2" ht="15" x14ac:dyDescent="0.2">
      <c r="A5664" s="25" t="s">
        <v>6923</v>
      </c>
      <c r="B5664" s="77" t="s">
        <v>18714</v>
      </c>
    </row>
    <row r="5665" spans="1:2" ht="15" x14ac:dyDescent="0.2">
      <c r="A5665" s="25" t="s">
        <v>6922</v>
      </c>
      <c r="B5665" s="77" t="s">
        <v>18715</v>
      </c>
    </row>
    <row r="5666" spans="1:2" ht="15" x14ac:dyDescent="0.2">
      <c r="A5666" s="25" t="s">
        <v>6921</v>
      </c>
      <c r="B5666" s="77" t="s">
        <v>18716</v>
      </c>
    </row>
    <row r="5667" spans="1:2" ht="15" x14ac:dyDescent="0.2">
      <c r="A5667" s="25" t="s">
        <v>6920</v>
      </c>
      <c r="B5667" s="77" t="s">
        <v>18717</v>
      </c>
    </row>
    <row r="5668" spans="1:2" ht="15" x14ac:dyDescent="0.2">
      <c r="A5668" s="75" t="s">
        <v>12976</v>
      </c>
      <c r="B5668" s="60" t="s">
        <v>18718</v>
      </c>
    </row>
    <row r="5669" spans="1:2" ht="15" x14ac:dyDescent="0.2">
      <c r="A5669" s="25" t="s">
        <v>6919</v>
      </c>
      <c r="B5669" s="77" t="s">
        <v>18719</v>
      </c>
    </row>
    <row r="5670" spans="1:2" ht="15" x14ac:dyDescent="0.2">
      <c r="A5670" s="25" t="s">
        <v>6918</v>
      </c>
      <c r="B5670" s="77" t="s">
        <v>18720</v>
      </c>
    </row>
    <row r="5671" spans="1:2" ht="15" x14ac:dyDescent="0.2">
      <c r="A5671" s="25" t="s">
        <v>6917</v>
      </c>
      <c r="B5671" s="77" t="s">
        <v>18721</v>
      </c>
    </row>
    <row r="5672" spans="1:2" ht="15" x14ac:dyDescent="0.2">
      <c r="A5672" s="25" t="s">
        <v>6916</v>
      </c>
      <c r="B5672" s="77" t="s">
        <v>18722</v>
      </c>
    </row>
    <row r="5673" spans="1:2" ht="15" x14ac:dyDescent="0.2">
      <c r="A5673" s="25" t="s">
        <v>6915</v>
      </c>
      <c r="B5673" s="77" t="s">
        <v>18723</v>
      </c>
    </row>
    <row r="5674" spans="1:2" ht="15" x14ac:dyDescent="0.2">
      <c r="A5674" s="25" t="s">
        <v>6914</v>
      </c>
      <c r="B5674" s="77" t="s">
        <v>18724</v>
      </c>
    </row>
    <row r="5675" spans="1:2" ht="15" x14ac:dyDescent="0.2">
      <c r="A5675" s="25" t="s">
        <v>70</v>
      </c>
      <c r="B5675" s="77" t="s">
        <v>18725</v>
      </c>
    </row>
    <row r="5676" spans="1:2" ht="15" x14ac:dyDescent="0.2">
      <c r="A5676" s="25" t="s">
        <v>6913</v>
      </c>
      <c r="B5676" s="77" t="s">
        <v>18726</v>
      </c>
    </row>
    <row r="5677" spans="1:2" ht="15" x14ac:dyDescent="0.2">
      <c r="A5677" s="25" t="s">
        <v>6912</v>
      </c>
      <c r="B5677" s="77" t="s">
        <v>18727</v>
      </c>
    </row>
    <row r="5678" spans="1:2" ht="15" x14ac:dyDescent="0.2">
      <c r="A5678" s="25" t="s">
        <v>6911</v>
      </c>
      <c r="B5678" s="77" t="s">
        <v>18728</v>
      </c>
    </row>
    <row r="5679" spans="1:2" ht="15" x14ac:dyDescent="0.2">
      <c r="A5679" s="25" t="s">
        <v>6910</v>
      </c>
      <c r="B5679" s="77" t="s">
        <v>18729</v>
      </c>
    </row>
    <row r="5680" spans="1:2" ht="15" x14ac:dyDescent="0.2">
      <c r="A5680" s="25" t="s">
        <v>6909</v>
      </c>
      <c r="B5680" s="77" t="s">
        <v>18730</v>
      </c>
    </row>
    <row r="5681" spans="1:2" ht="15" x14ac:dyDescent="0.2">
      <c r="A5681" s="25" t="s">
        <v>6908</v>
      </c>
      <c r="B5681" s="77" t="s">
        <v>18731</v>
      </c>
    </row>
    <row r="5682" spans="1:2" ht="15" x14ac:dyDescent="0.2">
      <c r="A5682" s="25" t="s">
        <v>6907</v>
      </c>
      <c r="B5682" s="77" t="s">
        <v>18732</v>
      </c>
    </row>
    <row r="5683" spans="1:2" ht="15" x14ac:dyDescent="0.2">
      <c r="A5683" s="25" t="s">
        <v>6906</v>
      </c>
      <c r="B5683" s="77" t="s">
        <v>18733</v>
      </c>
    </row>
    <row r="5684" spans="1:2" ht="15" x14ac:dyDescent="0.2">
      <c r="A5684" s="25" t="s">
        <v>6905</v>
      </c>
      <c r="B5684" s="77" t="s">
        <v>18734</v>
      </c>
    </row>
    <row r="5685" spans="1:2" ht="15" x14ac:dyDescent="0.2">
      <c r="A5685" s="25" t="s">
        <v>6904</v>
      </c>
      <c r="B5685" s="77" t="s">
        <v>18735</v>
      </c>
    </row>
    <row r="5686" spans="1:2" ht="15" x14ac:dyDescent="0.2">
      <c r="A5686" s="25" t="s">
        <v>6903</v>
      </c>
      <c r="B5686" s="77" t="s">
        <v>18736</v>
      </c>
    </row>
    <row r="5687" spans="1:2" ht="15" x14ac:dyDescent="0.2">
      <c r="A5687" s="25" t="s">
        <v>6902</v>
      </c>
      <c r="B5687" s="77" t="s">
        <v>18737</v>
      </c>
    </row>
    <row r="5688" spans="1:2" ht="15" x14ac:dyDescent="0.2">
      <c r="A5688" s="25" t="s">
        <v>6901</v>
      </c>
      <c r="B5688" s="77" t="s">
        <v>18738</v>
      </c>
    </row>
    <row r="5689" spans="1:2" ht="15" x14ac:dyDescent="0.2">
      <c r="A5689" s="25" t="s">
        <v>6900</v>
      </c>
      <c r="B5689" s="77" t="s">
        <v>18739</v>
      </c>
    </row>
    <row r="5690" spans="1:2" ht="15" x14ac:dyDescent="0.2">
      <c r="A5690" s="25" t="s">
        <v>6899</v>
      </c>
      <c r="B5690" s="77" t="s">
        <v>18740</v>
      </c>
    </row>
    <row r="5691" spans="1:2" ht="15" x14ac:dyDescent="0.2">
      <c r="A5691" s="25" t="s">
        <v>6898</v>
      </c>
      <c r="B5691" s="77" t="s">
        <v>18741</v>
      </c>
    </row>
    <row r="5692" spans="1:2" ht="15" x14ac:dyDescent="0.2">
      <c r="A5692" s="25" t="s">
        <v>6897</v>
      </c>
      <c r="B5692" s="77" t="s">
        <v>18742</v>
      </c>
    </row>
    <row r="5693" spans="1:2" ht="15" x14ac:dyDescent="0.2">
      <c r="A5693" s="25" t="s">
        <v>6896</v>
      </c>
      <c r="B5693" s="77" t="s">
        <v>18743</v>
      </c>
    </row>
    <row r="5694" spans="1:2" ht="15" x14ac:dyDescent="0.2">
      <c r="A5694" s="25" t="s">
        <v>6895</v>
      </c>
      <c r="B5694" s="77" t="s">
        <v>18744</v>
      </c>
    </row>
    <row r="5695" spans="1:2" ht="15" x14ac:dyDescent="0.2">
      <c r="A5695" s="25" t="s">
        <v>6894</v>
      </c>
      <c r="B5695" s="77" t="s">
        <v>18745</v>
      </c>
    </row>
    <row r="5696" spans="1:2" ht="15" x14ac:dyDescent="0.2">
      <c r="A5696" s="25" t="s">
        <v>6893</v>
      </c>
      <c r="B5696" s="77" t="s">
        <v>18746</v>
      </c>
    </row>
    <row r="5697" spans="1:2" ht="30" x14ac:dyDescent="0.2">
      <c r="A5697" s="25" t="s">
        <v>6892</v>
      </c>
      <c r="B5697" s="77" t="s">
        <v>18747</v>
      </c>
    </row>
    <row r="5698" spans="1:2" ht="15" x14ac:dyDescent="0.2">
      <c r="A5698" s="25" t="s">
        <v>6891</v>
      </c>
      <c r="B5698" s="77" t="s">
        <v>18748</v>
      </c>
    </row>
    <row r="5699" spans="1:2" ht="15" x14ac:dyDescent="0.2">
      <c r="A5699" s="25" t="s">
        <v>6890</v>
      </c>
      <c r="B5699" s="77" t="s">
        <v>18749</v>
      </c>
    </row>
    <row r="5700" spans="1:2" ht="30" x14ac:dyDescent="0.2">
      <c r="A5700" s="25" t="s">
        <v>6889</v>
      </c>
      <c r="B5700" s="77" t="s">
        <v>18750</v>
      </c>
    </row>
    <row r="5701" spans="1:2" ht="15" x14ac:dyDescent="0.2">
      <c r="A5701" s="25" t="s">
        <v>6888</v>
      </c>
      <c r="B5701" s="77" t="s">
        <v>18751</v>
      </c>
    </row>
    <row r="5702" spans="1:2" ht="15" x14ac:dyDescent="0.2">
      <c r="A5702" s="25" t="s">
        <v>6887</v>
      </c>
      <c r="B5702" s="77" t="s">
        <v>18752</v>
      </c>
    </row>
    <row r="5703" spans="1:2" ht="15" x14ac:dyDescent="0.2">
      <c r="A5703" s="25" t="s">
        <v>6886</v>
      </c>
      <c r="B5703" s="77" t="s">
        <v>18753</v>
      </c>
    </row>
    <row r="5704" spans="1:2" ht="15" x14ac:dyDescent="0.2">
      <c r="A5704" s="25" t="s">
        <v>6885</v>
      </c>
      <c r="B5704" s="77" t="s">
        <v>18754</v>
      </c>
    </row>
    <row r="5705" spans="1:2" ht="15" x14ac:dyDescent="0.2">
      <c r="A5705" s="25" t="s">
        <v>6884</v>
      </c>
      <c r="B5705" s="77" t="s">
        <v>18755</v>
      </c>
    </row>
    <row r="5706" spans="1:2" ht="15" x14ac:dyDescent="0.2">
      <c r="A5706" s="25" t="s">
        <v>6883</v>
      </c>
      <c r="B5706" s="77" t="s">
        <v>18756</v>
      </c>
    </row>
    <row r="5707" spans="1:2" ht="15" x14ac:dyDescent="0.2">
      <c r="A5707" s="25" t="s">
        <v>6882</v>
      </c>
      <c r="B5707" s="77" t="s">
        <v>18757</v>
      </c>
    </row>
    <row r="5708" spans="1:2" ht="15" x14ac:dyDescent="0.2">
      <c r="A5708" s="25" t="s">
        <v>6881</v>
      </c>
      <c r="B5708" s="77" t="s">
        <v>18758</v>
      </c>
    </row>
    <row r="5709" spans="1:2" ht="15" x14ac:dyDescent="0.2">
      <c r="A5709" s="25" t="s">
        <v>6880</v>
      </c>
      <c r="B5709" s="77" t="s">
        <v>18759</v>
      </c>
    </row>
    <row r="5710" spans="1:2" ht="15" x14ac:dyDescent="0.2">
      <c r="A5710" s="25" t="s">
        <v>6879</v>
      </c>
      <c r="B5710" s="77" t="s">
        <v>18760</v>
      </c>
    </row>
    <row r="5711" spans="1:2" ht="15" x14ac:dyDescent="0.2">
      <c r="A5711" s="25" t="s">
        <v>74</v>
      </c>
      <c r="B5711" s="77" t="s">
        <v>18761</v>
      </c>
    </row>
    <row r="5712" spans="1:2" ht="15" x14ac:dyDescent="0.2">
      <c r="A5712" s="25" t="s">
        <v>6878</v>
      </c>
      <c r="B5712" s="77" t="s">
        <v>18762</v>
      </c>
    </row>
    <row r="5713" spans="1:2" ht="15" x14ac:dyDescent="0.2">
      <c r="A5713" s="25" t="s">
        <v>6877</v>
      </c>
      <c r="B5713" s="77" t="s">
        <v>18763</v>
      </c>
    </row>
    <row r="5714" spans="1:2" ht="15" x14ac:dyDescent="0.2">
      <c r="A5714" s="25" t="s">
        <v>6876</v>
      </c>
      <c r="B5714" s="77" t="s">
        <v>18764</v>
      </c>
    </row>
    <row r="5715" spans="1:2" ht="15" x14ac:dyDescent="0.2">
      <c r="A5715" s="25" t="s">
        <v>6875</v>
      </c>
      <c r="B5715" s="77" t="s">
        <v>18765</v>
      </c>
    </row>
    <row r="5716" spans="1:2" ht="15" x14ac:dyDescent="0.2">
      <c r="A5716" s="25" t="s">
        <v>6874</v>
      </c>
      <c r="B5716" s="77" t="s">
        <v>18766</v>
      </c>
    </row>
    <row r="5717" spans="1:2" ht="15" x14ac:dyDescent="0.2">
      <c r="A5717" s="25" t="s">
        <v>6873</v>
      </c>
      <c r="B5717" s="77" t="s">
        <v>18767</v>
      </c>
    </row>
    <row r="5718" spans="1:2" ht="15" x14ac:dyDescent="0.2">
      <c r="A5718" s="25" t="s">
        <v>6872</v>
      </c>
      <c r="B5718" s="77" t="s">
        <v>18768</v>
      </c>
    </row>
    <row r="5719" spans="1:2" ht="15" x14ac:dyDescent="0.2">
      <c r="A5719" s="25" t="s">
        <v>6871</v>
      </c>
      <c r="B5719" s="77" t="s">
        <v>18769</v>
      </c>
    </row>
    <row r="5720" spans="1:2" ht="30" x14ac:dyDescent="0.2">
      <c r="A5720" s="25" t="s">
        <v>6870</v>
      </c>
      <c r="B5720" s="77" t="s">
        <v>18770</v>
      </c>
    </row>
    <row r="5721" spans="1:2" ht="15" x14ac:dyDescent="0.2">
      <c r="A5721" s="25" t="s">
        <v>6869</v>
      </c>
      <c r="B5721" s="77" t="s">
        <v>18771</v>
      </c>
    </row>
    <row r="5722" spans="1:2" ht="15" x14ac:dyDescent="0.2">
      <c r="A5722" s="25" t="s">
        <v>6868</v>
      </c>
      <c r="B5722" s="77" t="s">
        <v>18772</v>
      </c>
    </row>
    <row r="5723" spans="1:2" ht="30" x14ac:dyDescent="0.2">
      <c r="A5723" s="25" t="s">
        <v>6867</v>
      </c>
      <c r="B5723" s="77" t="s">
        <v>18773</v>
      </c>
    </row>
    <row r="5724" spans="1:2" ht="15" x14ac:dyDescent="0.2">
      <c r="A5724" s="25" t="s">
        <v>6866</v>
      </c>
      <c r="B5724" s="77" t="s">
        <v>18774</v>
      </c>
    </row>
    <row r="5725" spans="1:2" ht="30" x14ac:dyDescent="0.2">
      <c r="A5725" s="25" t="s">
        <v>6865</v>
      </c>
      <c r="B5725" s="77" t="s">
        <v>18775</v>
      </c>
    </row>
    <row r="5726" spans="1:2" ht="15" x14ac:dyDescent="0.2">
      <c r="A5726" s="25" t="s">
        <v>6864</v>
      </c>
      <c r="B5726" s="77" t="s">
        <v>18776</v>
      </c>
    </row>
    <row r="5727" spans="1:2" ht="30" x14ac:dyDescent="0.2">
      <c r="A5727" s="25" t="s">
        <v>6863</v>
      </c>
      <c r="B5727" s="77" t="s">
        <v>18777</v>
      </c>
    </row>
    <row r="5728" spans="1:2" ht="30" x14ac:dyDescent="0.2">
      <c r="A5728" s="25" t="s">
        <v>6862</v>
      </c>
      <c r="B5728" s="77" t="s">
        <v>18778</v>
      </c>
    </row>
    <row r="5729" spans="1:2" ht="15" x14ac:dyDescent="0.2">
      <c r="A5729" s="25" t="s">
        <v>6861</v>
      </c>
      <c r="B5729" s="77" t="s">
        <v>18779</v>
      </c>
    </row>
    <row r="5730" spans="1:2" ht="15" x14ac:dyDescent="0.2">
      <c r="A5730" s="25" t="s">
        <v>6860</v>
      </c>
      <c r="B5730" s="77" t="s">
        <v>18780</v>
      </c>
    </row>
    <row r="5731" spans="1:2" ht="30" x14ac:dyDescent="0.2">
      <c r="A5731" s="25" t="s">
        <v>6859</v>
      </c>
      <c r="B5731" s="77" t="s">
        <v>18781</v>
      </c>
    </row>
    <row r="5732" spans="1:2" ht="15" x14ac:dyDescent="0.2">
      <c r="A5732" s="25" t="s">
        <v>6858</v>
      </c>
      <c r="B5732" s="77" t="s">
        <v>18782</v>
      </c>
    </row>
    <row r="5733" spans="1:2" ht="15" x14ac:dyDescent="0.2">
      <c r="A5733" s="25" t="s">
        <v>6857</v>
      </c>
      <c r="B5733" s="77" t="s">
        <v>18783</v>
      </c>
    </row>
    <row r="5734" spans="1:2" ht="15" x14ac:dyDescent="0.2">
      <c r="A5734" s="25" t="s">
        <v>6856</v>
      </c>
      <c r="B5734" s="77" t="s">
        <v>18784</v>
      </c>
    </row>
    <row r="5735" spans="1:2" ht="15" x14ac:dyDescent="0.2">
      <c r="A5735" s="25" t="s">
        <v>6855</v>
      </c>
      <c r="B5735" s="77" t="s">
        <v>18785</v>
      </c>
    </row>
    <row r="5736" spans="1:2" ht="15" x14ac:dyDescent="0.2">
      <c r="A5736" s="25" t="s">
        <v>6854</v>
      </c>
      <c r="B5736" s="77" t="s">
        <v>18786</v>
      </c>
    </row>
    <row r="5737" spans="1:2" ht="15" x14ac:dyDescent="0.2">
      <c r="A5737" s="25" t="s">
        <v>6853</v>
      </c>
      <c r="B5737" s="77" t="s">
        <v>18787</v>
      </c>
    </row>
    <row r="5738" spans="1:2" ht="15" x14ac:dyDescent="0.2">
      <c r="A5738" s="25" t="s">
        <v>6852</v>
      </c>
      <c r="B5738" s="77" t="s">
        <v>18788</v>
      </c>
    </row>
    <row r="5739" spans="1:2" ht="15" x14ac:dyDescent="0.2">
      <c r="A5739" s="25" t="s">
        <v>6851</v>
      </c>
      <c r="B5739" s="77" t="s">
        <v>18789</v>
      </c>
    </row>
    <row r="5740" spans="1:2" ht="15" x14ac:dyDescent="0.2">
      <c r="A5740" s="25" t="s">
        <v>6850</v>
      </c>
      <c r="B5740" s="77" t="s">
        <v>18790</v>
      </c>
    </row>
    <row r="5741" spans="1:2" ht="15" x14ac:dyDescent="0.2">
      <c r="A5741" s="25" t="s">
        <v>6849</v>
      </c>
      <c r="B5741" s="77" t="s">
        <v>18791</v>
      </c>
    </row>
    <row r="5742" spans="1:2" ht="15" x14ac:dyDescent="0.2">
      <c r="A5742" s="25" t="s">
        <v>6848</v>
      </c>
      <c r="B5742" s="77" t="s">
        <v>18792</v>
      </c>
    </row>
    <row r="5743" spans="1:2" ht="15" x14ac:dyDescent="0.2">
      <c r="A5743" s="25" t="s">
        <v>6847</v>
      </c>
      <c r="B5743" s="77" t="s">
        <v>18793</v>
      </c>
    </row>
    <row r="5744" spans="1:2" ht="15" x14ac:dyDescent="0.2">
      <c r="A5744" s="25" t="s">
        <v>6846</v>
      </c>
      <c r="B5744" s="77" t="s">
        <v>18794</v>
      </c>
    </row>
    <row r="5745" spans="1:2" ht="15" x14ac:dyDescent="0.2">
      <c r="A5745" s="25" t="s">
        <v>6845</v>
      </c>
      <c r="B5745" s="77" t="s">
        <v>18795</v>
      </c>
    </row>
    <row r="5746" spans="1:2" ht="30" x14ac:dyDescent="0.2">
      <c r="A5746" s="25" t="s">
        <v>6844</v>
      </c>
      <c r="B5746" s="77" t="s">
        <v>18796</v>
      </c>
    </row>
    <row r="5747" spans="1:2" ht="15" x14ac:dyDescent="0.2">
      <c r="A5747" s="25" t="s">
        <v>6843</v>
      </c>
      <c r="B5747" s="77" t="s">
        <v>18797</v>
      </c>
    </row>
    <row r="5748" spans="1:2" ht="15" x14ac:dyDescent="0.2">
      <c r="A5748" s="25" t="s">
        <v>6842</v>
      </c>
      <c r="B5748" s="77" t="s">
        <v>18798</v>
      </c>
    </row>
    <row r="5749" spans="1:2" ht="15" x14ac:dyDescent="0.2">
      <c r="A5749" s="25" t="s">
        <v>6841</v>
      </c>
      <c r="B5749" s="77" t="s">
        <v>18799</v>
      </c>
    </row>
    <row r="5750" spans="1:2" ht="30" x14ac:dyDescent="0.2">
      <c r="A5750" s="25" t="s">
        <v>6840</v>
      </c>
      <c r="B5750" s="77" t="s">
        <v>18800</v>
      </c>
    </row>
    <row r="5751" spans="1:2" ht="15" x14ac:dyDescent="0.2">
      <c r="A5751" s="25" t="s">
        <v>6839</v>
      </c>
      <c r="B5751" s="77" t="s">
        <v>18801</v>
      </c>
    </row>
    <row r="5752" spans="1:2" ht="30" x14ac:dyDescent="0.2">
      <c r="A5752" s="25" t="s">
        <v>6838</v>
      </c>
      <c r="B5752" s="77" t="s">
        <v>18802</v>
      </c>
    </row>
    <row r="5753" spans="1:2" ht="30" x14ac:dyDescent="0.2">
      <c r="A5753" s="25" t="s">
        <v>6837</v>
      </c>
      <c r="B5753" s="77" t="s">
        <v>18803</v>
      </c>
    </row>
    <row r="5754" spans="1:2" ht="30" x14ac:dyDescent="0.2">
      <c r="A5754" s="25" t="s">
        <v>6836</v>
      </c>
      <c r="B5754" s="77" t="s">
        <v>18804</v>
      </c>
    </row>
    <row r="5755" spans="1:2" ht="15" x14ac:dyDescent="0.2">
      <c r="A5755" s="25" t="s">
        <v>6835</v>
      </c>
      <c r="B5755" s="77" t="s">
        <v>18805</v>
      </c>
    </row>
    <row r="5756" spans="1:2" ht="15" x14ac:dyDescent="0.2">
      <c r="A5756" s="25" t="s">
        <v>6834</v>
      </c>
      <c r="B5756" s="77" t="s">
        <v>18806</v>
      </c>
    </row>
    <row r="5757" spans="1:2" ht="15" x14ac:dyDescent="0.2">
      <c r="A5757" s="25" t="s">
        <v>6833</v>
      </c>
      <c r="B5757" s="77" t="s">
        <v>18807</v>
      </c>
    </row>
    <row r="5758" spans="1:2" ht="15" x14ac:dyDescent="0.2">
      <c r="A5758" s="25" t="s">
        <v>6832</v>
      </c>
      <c r="B5758" s="77" t="s">
        <v>18808</v>
      </c>
    </row>
    <row r="5759" spans="1:2" ht="15" x14ac:dyDescent="0.2">
      <c r="A5759" s="25" t="s">
        <v>6831</v>
      </c>
      <c r="B5759" s="77" t="s">
        <v>18809</v>
      </c>
    </row>
    <row r="5760" spans="1:2" ht="15" x14ac:dyDescent="0.2">
      <c r="A5760" s="25" t="s">
        <v>6830</v>
      </c>
      <c r="B5760" s="77" t="s">
        <v>18810</v>
      </c>
    </row>
    <row r="5761" spans="1:2" ht="15" x14ac:dyDescent="0.2">
      <c r="A5761" s="25" t="s">
        <v>6829</v>
      </c>
      <c r="B5761" s="77" t="s">
        <v>18811</v>
      </c>
    </row>
    <row r="5762" spans="1:2" ht="15" x14ac:dyDescent="0.2">
      <c r="A5762" s="25" t="s">
        <v>6828</v>
      </c>
      <c r="B5762" s="77" t="s">
        <v>18812</v>
      </c>
    </row>
    <row r="5763" spans="1:2" ht="15" x14ac:dyDescent="0.2">
      <c r="A5763" s="25" t="s">
        <v>6827</v>
      </c>
      <c r="B5763" s="77" t="s">
        <v>18813</v>
      </c>
    </row>
    <row r="5764" spans="1:2" ht="15" x14ac:dyDescent="0.2">
      <c r="A5764" s="25" t="s">
        <v>6826</v>
      </c>
      <c r="B5764" s="77" t="s">
        <v>18814</v>
      </c>
    </row>
    <row r="5765" spans="1:2" ht="15" x14ac:dyDescent="0.2">
      <c r="A5765" s="25" t="s">
        <v>6825</v>
      </c>
      <c r="B5765" s="77" t="s">
        <v>18815</v>
      </c>
    </row>
    <row r="5766" spans="1:2" ht="15" x14ac:dyDescent="0.2">
      <c r="A5766" s="25" t="s">
        <v>6824</v>
      </c>
      <c r="B5766" s="77" t="s">
        <v>18816</v>
      </c>
    </row>
    <row r="5767" spans="1:2" ht="15" x14ac:dyDescent="0.2">
      <c r="A5767" s="25" t="s">
        <v>6823</v>
      </c>
      <c r="B5767" s="77" t="s">
        <v>18817</v>
      </c>
    </row>
    <row r="5768" spans="1:2" ht="15" x14ac:dyDescent="0.2">
      <c r="A5768" s="25" t="s">
        <v>6822</v>
      </c>
      <c r="B5768" s="77" t="s">
        <v>18818</v>
      </c>
    </row>
    <row r="5769" spans="1:2" ht="15" x14ac:dyDescent="0.2">
      <c r="A5769" s="25" t="s">
        <v>6821</v>
      </c>
      <c r="B5769" s="77" t="s">
        <v>18819</v>
      </c>
    </row>
    <row r="5770" spans="1:2" ht="30" x14ac:dyDescent="0.2">
      <c r="A5770" s="25" t="s">
        <v>6820</v>
      </c>
      <c r="B5770" s="77" t="s">
        <v>18820</v>
      </c>
    </row>
    <row r="5771" spans="1:2" ht="15" x14ac:dyDescent="0.2">
      <c r="A5771" s="25" t="s">
        <v>6819</v>
      </c>
      <c r="B5771" s="77" t="s">
        <v>18821</v>
      </c>
    </row>
    <row r="5772" spans="1:2" ht="15" x14ac:dyDescent="0.2">
      <c r="A5772" s="25" t="s">
        <v>6818</v>
      </c>
      <c r="B5772" s="77" t="s">
        <v>18822</v>
      </c>
    </row>
    <row r="5773" spans="1:2" ht="30" x14ac:dyDescent="0.2">
      <c r="A5773" s="25" t="s">
        <v>6817</v>
      </c>
      <c r="B5773" s="77" t="s">
        <v>18823</v>
      </c>
    </row>
    <row r="5774" spans="1:2" ht="15" x14ac:dyDescent="0.2">
      <c r="A5774" s="25" t="s">
        <v>6816</v>
      </c>
      <c r="B5774" s="77" t="s">
        <v>18824</v>
      </c>
    </row>
    <row r="5775" spans="1:2" ht="15" x14ac:dyDescent="0.2">
      <c r="A5775" s="25" t="s">
        <v>6815</v>
      </c>
      <c r="B5775" s="77" t="s">
        <v>18825</v>
      </c>
    </row>
    <row r="5776" spans="1:2" ht="15" x14ac:dyDescent="0.2">
      <c r="A5776" s="25" t="s">
        <v>6814</v>
      </c>
      <c r="B5776" s="77" t="s">
        <v>18826</v>
      </c>
    </row>
    <row r="5777" spans="1:2" ht="30" x14ac:dyDescent="0.2">
      <c r="A5777" s="25" t="s">
        <v>6813</v>
      </c>
      <c r="B5777" s="77" t="s">
        <v>18827</v>
      </c>
    </row>
    <row r="5778" spans="1:2" ht="15" x14ac:dyDescent="0.2">
      <c r="A5778" s="25" t="s">
        <v>6812</v>
      </c>
      <c r="B5778" s="77" t="s">
        <v>18828</v>
      </c>
    </row>
    <row r="5779" spans="1:2" ht="15" x14ac:dyDescent="0.2">
      <c r="A5779" s="25" t="s">
        <v>6811</v>
      </c>
      <c r="B5779" s="77" t="s">
        <v>18829</v>
      </c>
    </row>
    <row r="5780" spans="1:2" ht="15" x14ac:dyDescent="0.2">
      <c r="A5780" s="25" t="s">
        <v>6810</v>
      </c>
      <c r="B5780" s="77" t="s">
        <v>18830</v>
      </c>
    </row>
    <row r="5781" spans="1:2" ht="15" x14ac:dyDescent="0.2">
      <c r="A5781" s="25" t="s">
        <v>6809</v>
      </c>
      <c r="B5781" s="77" t="s">
        <v>18831</v>
      </c>
    </row>
    <row r="5782" spans="1:2" ht="15" x14ac:dyDescent="0.2">
      <c r="A5782" s="25" t="s">
        <v>6808</v>
      </c>
      <c r="B5782" s="77" t="s">
        <v>18832</v>
      </c>
    </row>
    <row r="5783" spans="1:2" ht="15" x14ac:dyDescent="0.2">
      <c r="A5783" s="25" t="s">
        <v>6807</v>
      </c>
      <c r="B5783" s="77" t="s">
        <v>18833</v>
      </c>
    </row>
    <row r="5784" spans="1:2" ht="15" x14ac:dyDescent="0.2">
      <c r="A5784" s="25" t="s">
        <v>6806</v>
      </c>
      <c r="B5784" s="77" t="s">
        <v>18834</v>
      </c>
    </row>
    <row r="5785" spans="1:2" ht="15" x14ac:dyDescent="0.2">
      <c r="A5785" s="25" t="s">
        <v>6805</v>
      </c>
      <c r="B5785" s="77" t="s">
        <v>18835</v>
      </c>
    </row>
    <row r="5786" spans="1:2" ht="15" x14ac:dyDescent="0.2">
      <c r="A5786" s="25" t="s">
        <v>6804</v>
      </c>
      <c r="B5786" s="77" t="s">
        <v>18836</v>
      </c>
    </row>
    <row r="5787" spans="1:2" ht="15" x14ac:dyDescent="0.2">
      <c r="A5787" s="25" t="s">
        <v>6803</v>
      </c>
      <c r="B5787" s="77" t="s">
        <v>18837</v>
      </c>
    </row>
    <row r="5788" spans="1:2" ht="15" x14ac:dyDescent="0.2">
      <c r="A5788" s="25" t="s">
        <v>6802</v>
      </c>
      <c r="B5788" s="77" t="s">
        <v>18838</v>
      </c>
    </row>
    <row r="5789" spans="1:2" ht="15" x14ac:dyDescent="0.2">
      <c r="A5789" s="25" t="s">
        <v>6801</v>
      </c>
      <c r="B5789" s="77" t="s">
        <v>18839</v>
      </c>
    </row>
    <row r="5790" spans="1:2" ht="15" x14ac:dyDescent="0.2">
      <c r="A5790" s="25" t="s">
        <v>6800</v>
      </c>
      <c r="B5790" s="77" t="s">
        <v>18840</v>
      </c>
    </row>
    <row r="5791" spans="1:2" ht="15" x14ac:dyDescent="0.2">
      <c r="A5791" s="25" t="s">
        <v>6799</v>
      </c>
      <c r="B5791" s="77" t="s">
        <v>18841</v>
      </c>
    </row>
    <row r="5792" spans="1:2" ht="15" x14ac:dyDescent="0.2">
      <c r="A5792" s="25" t="s">
        <v>6798</v>
      </c>
      <c r="B5792" s="77" t="s">
        <v>18842</v>
      </c>
    </row>
    <row r="5793" spans="1:2" ht="15" x14ac:dyDescent="0.2">
      <c r="A5793" s="25" t="s">
        <v>6797</v>
      </c>
      <c r="B5793" s="77" t="s">
        <v>18843</v>
      </c>
    </row>
    <row r="5794" spans="1:2" ht="15" x14ac:dyDescent="0.2">
      <c r="A5794" s="25" t="s">
        <v>6796</v>
      </c>
      <c r="B5794" s="77" t="s">
        <v>18844</v>
      </c>
    </row>
    <row r="5795" spans="1:2" ht="30" x14ac:dyDescent="0.2">
      <c r="A5795" s="25" t="s">
        <v>6795</v>
      </c>
      <c r="B5795" s="77" t="s">
        <v>18845</v>
      </c>
    </row>
    <row r="5796" spans="1:2" ht="30" x14ac:dyDescent="0.2">
      <c r="A5796" s="25" t="s">
        <v>6794</v>
      </c>
      <c r="B5796" s="77" t="s">
        <v>18846</v>
      </c>
    </row>
    <row r="5797" spans="1:2" ht="30" x14ac:dyDescent="0.2">
      <c r="A5797" s="25" t="s">
        <v>6793</v>
      </c>
      <c r="B5797" s="77" t="s">
        <v>18847</v>
      </c>
    </row>
    <row r="5798" spans="1:2" ht="15" x14ac:dyDescent="0.2">
      <c r="A5798" s="25" t="s">
        <v>6792</v>
      </c>
      <c r="B5798" s="77" t="s">
        <v>18848</v>
      </c>
    </row>
    <row r="5799" spans="1:2" ht="15" x14ac:dyDescent="0.2">
      <c r="A5799" s="25" t="s">
        <v>6791</v>
      </c>
      <c r="B5799" s="77" t="s">
        <v>18849</v>
      </c>
    </row>
    <row r="5800" spans="1:2" ht="15" x14ac:dyDescent="0.2">
      <c r="A5800" s="25" t="s">
        <v>6790</v>
      </c>
      <c r="B5800" s="77" t="s">
        <v>18850</v>
      </c>
    </row>
    <row r="5801" spans="1:2" ht="15" x14ac:dyDescent="0.2">
      <c r="A5801" s="75" t="s">
        <v>12977</v>
      </c>
      <c r="B5801" s="60" t="s">
        <v>18851</v>
      </c>
    </row>
    <row r="5802" spans="1:2" ht="15" x14ac:dyDescent="0.2">
      <c r="A5802" s="25" t="s">
        <v>6789</v>
      </c>
      <c r="B5802" s="77" t="s">
        <v>18852</v>
      </c>
    </row>
    <row r="5803" spans="1:2" ht="15" x14ac:dyDescent="0.2">
      <c r="A5803" s="25" t="s">
        <v>6788</v>
      </c>
      <c r="B5803" s="77" t="s">
        <v>18853</v>
      </c>
    </row>
    <row r="5804" spans="1:2" ht="15" x14ac:dyDescent="0.2">
      <c r="A5804" s="25" t="s">
        <v>86</v>
      </c>
      <c r="B5804" s="77" t="s">
        <v>18854</v>
      </c>
    </row>
    <row r="5805" spans="1:2" ht="15" x14ac:dyDescent="0.2">
      <c r="A5805" s="25" t="s">
        <v>6787</v>
      </c>
      <c r="B5805" s="77" t="s">
        <v>18855</v>
      </c>
    </row>
    <row r="5806" spans="1:2" ht="15" x14ac:dyDescent="0.2">
      <c r="A5806" s="25" t="s">
        <v>6786</v>
      </c>
      <c r="B5806" s="77" t="s">
        <v>18856</v>
      </c>
    </row>
    <row r="5807" spans="1:2" ht="15" x14ac:dyDescent="0.2">
      <c r="A5807" s="25" t="s">
        <v>6785</v>
      </c>
      <c r="B5807" s="77" t="s">
        <v>18857</v>
      </c>
    </row>
    <row r="5808" spans="1:2" ht="15" x14ac:dyDescent="0.2">
      <c r="A5808" s="25" t="s">
        <v>6784</v>
      </c>
      <c r="B5808" s="77" t="s">
        <v>18858</v>
      </c>
    </row>
    <row r="5809" spans="1:2" ht="15" x14ac:dyDescent="0.2">
      <c r="A5809" s="25" t="s">
        <v>6783</v>
      </c>
      <c r="B5809" s="77" t="s">
        <v>18859</v>
      </c>
    </row>
    <row r="5810" spans="1:2" ht="15" x14ac:dyDescent="0.2">
      <c r="A5810" s="25" t="s">
        <v>6782</v>
      </c>
      <c r="B5810" s="77" t="s">
        <v>18860</v>
      </c>
    </row>
    <row r="5811" spans="1:2" ht="15" x14ac:dyDescent="0.2">
      <c r="A5811" s="25" t="s">
        <v>6781</v>
      </c>
      <c r="B5811" s="77" t="s">
        <v>18861</v>
      </c>
    </row>
    <row r="5812" spans="1:2" ht="15" x14ac:dyDescent="0.2">
      <c r="A5812" s="25" t="s">
        <v>6780</v>
      </c>
      <c r="B5812" s="77" t="s">
        <v>18862</v>
      </c>
    </row>
    <row r="5813" spans="1:2" ht="15" x14ac:dyDescent="0.2">
      <c r="A5813" s="25" t="s">
        <v>6779</v>
      </c>
      <c r="B5813" s="77" t="s">
        <v>18863</v>
      </c>
    </row>
    <row r="5814" spans="1:2" ht="15" x14ac:dyDescent="0.2">
      <c r="A5814" s="25" t="s">
        <v>6778</v>
      </c>
      <c r="B5814" s="77" t="s">
        <v>18864</v>
      </c>
    </row>
    <row r="5815" spans="1:2" ht="15" x14ac:dyDescent="0.2">
      <c r="A5815" s="25" t="s">
        <v>6777</v>
      </c>
      <c r="B5815" s="77" t="s">
        <v>18865</v>
      </c>
    </row>
    <row r="5816" spans="1:2" ht="15" x14ac:dyDescent="0.2">
      <c r="A5816" s="25" t="s">
        <v>12978</v>
      </c>
      <c r="B5816" s="77" t="s">
        <v>18866</v>
      </c>
    </row>
    <row r="5817" spans="1:2" ht="15" x14ac:dyDescent="0.2">
      <c r="A5817" s="25" t="s">
        <v>12979</v>
      </c>
      <c r="B5817" s="77" t="s">
        <v>18867</v>
      </c>
    </row>
    <row r="5818" spans="1:2" ht="15" x14ac:dyDescent="0.2">
      <c r="A5818" s="25" t="s">
        <v>12980</v>
      </c>
      <c r="B5818" s="77" t="s">
        <v>18868</v>
      </c>
    </row>
    <row r="5819" spans="1:2" ht="15" x14ac:dyDescent="0.2">
      <c r="A5819" s="75" t="s">
        <v>12981</v>
      </c>
      <c r="B5819" s="60" t="s">
        <v>18869</v>
      </c>
    </row>
    <row r="5820" spans="1:2" ht="15" x14ac:dyDescent="0.2">
      <c r="A5820" s="25" t="s">
        <v>6776</v>
      </c>
      <c r="B5820" s="77" t="s">
        <v>18870</v>
      </c>
    </row>
    <row r="5821" spans="1:2" ht="15" x14ac:dyDescent="0.2">
      <c r="A5821" s="25" t="s">
        <v>6775</v>
      </c>
      <c r="B5821" s="77" t="s">
        <v>18871</v>
      </c>
    </row>
    <row r="5822" spans="1:2" ht="15" x14ac:dyDescent="0.2">
      <c r="A5822" s="25" t="s">
        <v>6774</v>
      </c>
      <c r="B5822" s="77" t="s">
        <v>18872</v>
      </c>
    </row>
    <row r="5823" spans="1:2" ht="15" x14ac:dyDescent="0.2">
      <c r="A5823" s="25" t="s">
        <v>6773</v>
      </c>
      <c r="B5823" s="77" t="s">
        <v>18873</v>
      </c>
    </row>
    <row r="5824" spans="1:2" ht="15" x14ac:dyDescent="0.2">
      <c r="A5824" s="25" t="s">
        <v>6772</v>
      </c>
      <c r="B5824" s="77" t="s">
        <v>18874</v>
      </c>
    </row>
    <row r="5825" spans="1:2" ht="15" x14ac:dyDescent="0.2">
      <c r="A5825" s="25" t="s">
        <v>6771</v>
      </c>
      <c r="B5825" s="77" t="s">
        <v>18875</v>
      </c>
    </row>
    <row r="5826" spans="1:2" ht="15" x14ac:dyDescent="0.2">
      <c r="A5826" s="25" t="s">
        <v>6770</v>
      </c>
      <c r="B5826" s="77" t="s">
        <v>18876</v>
      </c>
    </row>
    <row r="5827" spans="1:2" ht="15" x14ac:dyDescent="0.2">
      <c r="A5827" s="25" t="s">
        <v>6769</v>
      </c>
      <c r="B5827" s="77" t="s">
        <v>18877</v>
      </c>
    </row>
    <row r="5828" spans="1:2" ht="15" x14ac:dyDescent="0.2">
      <c r="A5828" s="25" t="s">
        <v>6768</v>
      </c>
      <c r="B5828" s="77" t="s">
        <v>18878</v>
      </c>
    </row>
    <row r="5829" spans="1:2" ht="15" x14ac:dyDescent="0.2">
      <c r="A5829" s="25" t="s">
        <v>6767</v>
      </c>
      <c r="B5829" s="77" t="s">
        <v>18879</v>
      </c>
    </row>
    <row r="5830" spans="1:2" ht="15" x14ac:dyDescent="0.2">
      <c r="A5830" s="25" t="s">
        <v>6766</v>
      </c>
      <c r="B5830" s="77" t="s">
        <v>18880</v>
      </c>
    </row>
    <row r="5831" spans="1:2" ht="15" x14ac:dyDescent="0.2">
      <c r="A5831" s="25" t="s">
        <v>6765</v>
      </c>
      <c r="B5831" s="77" t="s">
        <v>18881</v>
      </c>
    </row>
    <row r="5832" spans="1:2" ht="15" x14ac:dyDescent="0.2">
      <c r="A5832" s="25" t="s">
        <v>6764</v>
      </c>
      <c r="B5832" s="77" t="s">
        <v>18882</v>
      </c>
    </row>
    <row r="5833" spans="1:2" ht="15" x14ac:dyDescent="0.2">
      <c r="A5833" s="25" t="s">
        <v>6763</v>
      </c>
      <c r="B5833" s="77" t="s">
        <v>18883</v>
      </c>
    </row>
    <row r="5834" spans="1:2" ht="15" x14ac:dyDescent="0.2">
      <c r="A5834" s="25" t="s">
        <v>6762</v>
      </c>
      <c r="B5834" s="77" t="s">
        <v>18884</v>
      </c>
    </row>
    <row r="5835" spans="1:2" ht="15" x14ac:dyDescent="0.2">
      <c r="A5835" s="25" t="s">
        <v>6761</v>
      </c>
      <c r="B5835" s="77" t="s">
        <v>18885</v>
      </c>
    </row>
    <row r="5836" spans="1:2" ht="15" x14ac:dyDescent="0.2">
      <c r="A5836" s="25" t="s">
        <v>6760</v>
      </c>
      <c r="B5836" s="77" t="s">
        <v>18886</v>
      </c>
    </row>
    <row r="5837" spans="1:2" ht="15" x14ac:dyDescent="0.2">
      <c r="A5837" s="25" t="s">
        <v>6759</v>
      </c>
      <c r="B5837" s="77" t="s">
        <v>18887</v>
      </c>
    </row>
    <row r="5838" spans="1:2" ht="15" x14ac:dyDescent="0.2">
      <c r="A5838" s="25" t="s">
        <v>6758</v>
      </c>
      <c r="B5838" s="77" t="s">
        <v>18888</v>
      </c>
    </row>
    <row r="5839" spans="1:2" ht="15" x14ac:dyDescent="0.2">
      <c r="A5839" s="25" t="s">
        <v>6757</v>
      </c>
      <c r="B5839" s="77" t="s">
        <v>18889</v>
      </c>
    </row>
    <row r="5840" spans="1:2" ht="15" x14ac:dyDescent="0.2">
      <c r="A5840" s="25" t="s">
        <v>6756</v>
      </c>
      <c r="B5840" s="77" t="s">
        <v>18890</v>
      </c>
    </row>
    <row r="5841" spans="1:2" ht="15" x14ac:dyDescent="0.2">
      <c r="A5841" s="25" t="s">
        <v>6755</v>
      </c>
      <c r="B5841" s="77" t="s">
        <v>18891</v>
      </c>
    </row>
    <row r="5842" spans="1:2" ht="30" x14ac:dyDescent="0.2">
      <c r="A5842" s="25" t="s">
        <v>6754</v>
      </c>
      <c r="B5842" s="77" t="s">
        <v>18892</v>
      </c>
    </row>
    <row r="5843" spans="1:2" ht="15" x14ac:dyDescent="0.2">
      <c r="A5843" s="25" t="s">
        <v>6753</v>
      </c>
      <c r="B5843" s="77" t="s">
        <v>18893</v>
      </c>
    </row>
    <row r="5844" spans="1:2" ht="15" x14ac:dyDescent="0.2">
      <c r="A5844" s="25" t="s">
        <v>6752</v>
      </c>
      <c r="B5844" s="77" t="s">
        <v>18894</v>
      </c>
    </row>
    <row r="5845" spans="1:2" ht="30" x14ac:dyDescent="0.2">
      <c r="A5845" s="25" t="s">
        <v>6751</v>
      </c>
      <c r="B5845" s="77" t="s">
        <v>18895</v>
      </c>
    </row>
    <row r="5846" spans="1:2" ht="30" x14ac:dyDescent="0.2">
      <c r="A5846" s="25" t="s">
        <v>6750</v>
      </c>
      <c r="B5846" s="77" t="s">
        <v>18896</v>
      </c>
    </row>
    <row r="5847" spans="1:2" ht="30" x14ac:dyDescent="0.2">
      <c r="A5847" s="25" t="s">
        <v>6749</v>
      </c>
      <c r="B5847" s="77" t="s">
        <v>18897</v>
      </c>
    </row>
    <row r="5848" spans="1:2" ht="30" x14ac:dyDescent="0.2">
      <c r="A5848" s="25" t="s">
        <v>6748</v>
      </c>
      <c r="B5848" s="77" t="s">
        <v>18898</v>
      </c>
    </row>
    <row r="5849" spans="1:2" ht="15" x14ac:dyDescent="0.2">
      <c r="A5849" s="25" t="s">
        <v>6747</v>
      </c>
      <c r="B5849" s="77" t="s">
        <v>18899</v>
      </c>
    </row>
    <row r="5850" spans="1:2" ht="15" x14ac:dyDescent="0.2">
      <c r="A5850" s="25" t="s">
        <v>6746</v>
      </c>
      <c r="B5850" s="77" t="s">
        <v>18900</v>
      </c>
    </row>
    <row r="5851" spans="1:2" ht="15" x14ac:dyDescent="0.2">
      <c r="A5851" s="25" t="s">
        <v>6745</v>
      </c>
      <c r="B5851" s="77" t="s">
        <v>18901</v>
      </c>
    </row>
    <row r="5852" spans="1:2" ht="15" x14ac:dyDescent="0.2">
      <c r="A5852" s="25" t="s">
        <v>6744</v>
      </c>
      <c r="B5852" s="77" t="s">
        <v>18902</v>
      </c>
    </row>
    <row r="5853" spans="1:2" ht="15" x14ac:dyDescent="0.2">
      <c r="A5853" s="25" t="s">
        <v>6743</v>
      </c>
      <c r="B5853" s="77" t="s">
        <v>18903</v>
      </c>
    </row>
    <row r="5854" spans="1:2" ht="15" x14ac:dyDescent="0.2">
      <c r="A5854" s="25" t="s">
        <v>6742</v>
      </c>
      <c r="B5854" s="77" t="s">
        <v>18904</v>
      </c>
    </row>
    <row r="5855" spans="1:2" ht="15" x14ac:dyDescent="0.2">
      <c r="A5855" s="25" t="s">
        <v>6741</v>
      </c>
      <c r="B5855" s="77" t="s">
        <v>18905</v>
      </c>
    </row>
    <row r="5856" spans="1:2" ht="15" x14ac:dyDescent="0.2">
      <c r="A5856" s="25" t="s">
        <v>6740</v>
      </c>
      <c r="B5856" s="77" t="s">
        <v>18906</v>
      </c>
    </row>
    <row r="5857" spans="1:2" ht="15" x14ac:dyDescent="0.2">
      <c r="A5857" s="25" t="s">
        <v>6739</v>
      </c>
      <c r="B5857" s="77" t="s">
        <v>18907</v>
      </c>
    </row>
    <row r="5858" spans="1:2" ht="15" x14ac:dyDescent="0.2">
      <c r="A5858" s="25" t="s">
        <v>6738</v>
      </c>
      <c r="B5858" s="77" t="s">
        <v>18908</v>
      </c>
    </row>
    <row r="5859" spans="1:2" ht="15" x14ac:dyDescent="0.2">
      <c r="A5859" s="25" t="s">
        <v>6737</v>
      </c>
      <c r="B5859" s="77" t="s">
        <v>18909</v>
      </c>
    </row>
    <row r="5860" spans="1:2" ht="15" x14ac:dyDescent="0.2">
      <c r="A5860" s="25" t="s">
        <v>6736</v>
      </c>
      <c r="B5860" s="77" t="s">
        <v>18910</v>
      </c>
    </row>
    <row r="5861" spans="1:2" ht="15" x14ac:dyDescent="0.2">
      <c r="A5861" s="25" t="s">
        <v>6735</v>
      </c>
      <c r="B5861" s="77" t="s">
        <v>18911</v>
      </c>
    </row>
    <row r="5862" spans="1:2" ht="30" x14ac:dyDescent="0.2">
      <c r="A5862" s="25" t="s">
        <v>6734</v>
      </c>
      <c r="B5862" s="77" t="s">
        <v>18912</v>
      </c>
    </row>
    <row r="5863" spans="1:2" ht="30" x14ac:dyDescent="0.2">
      <c r="A5863" s="25" t="s">
        <v>6733</v>
      </c>
      <c r="B5863" s="77" t="s">
        <v>18913</v>
      </c>
    </row>
    <row r="5864" spans="1:2" ht="30" x14ac:dyDescent="0.2">
      <c r="A5864" s="25" t="s">
        <v>6732</v>
      </c>
      <c r="B5864" s="77" t="s">
        <v>18914</v>
      </c>
    </row>
    <row r="5865" spans="1:2" ht="30" x14ac:dyDescent="0.2">
      <c r="A5865" s="25" t="s">
        <v>6731</v>
      </c>
      <c r="B5865" s="77" t="s">
        <v>18915</v>
      </c>
    </row>
    <row r="5866" spans="1:2" ht="30" x14ac:dyDescent="0.2">
      <c r="A5866" s="25" t="s">
        <v>6730</v>
      </c>
      <c r="B5866" s="77" t="s">
        <v>18916</v>
      </c>
    </row>
    <row r="5867" spans="1:2" ht="30" x14ac:dyDescent="0.2">
      <c r="A5867" s="25" t="s">
        <v>6729</v>
      </c>
      <c r="B5867" s="77" t="s">
        <v>18917</v>
      </c>
    </row>
    <row r="5868" spans="1:2" ht="15" x14ac:dyDescent="0.2">
      <c r="A5868" s="25" t="s">
        <v>6728</v>
      </c>
      <c r="B5868" s="77" t="s">
        <v>18918</v>
      </c>
    </row>
    <row r="5869" spans="1:2" ht="30" x14ac:dyDescent="0.2">
      <c r="A5869" s="25" t="s">
        <v>6727</v>
      </c>
      <c r="B5869" s="77" t="s">
        <v>18919</v>
      </c>
    </row>
    <row r="5870" spans="1:2" ht="30" x14ac:dyDescent="0.2">
      <c r="A5870" s="25" t="s">
        <v>6726</v>
      </c>
      <c r="B5870" s="77" t="s">
        <v>18920</v>
      </c>
    </row>
    <row r="5871" spans="1:2" ht="15" x14ac:dyDescent="0.2">
      <c r="A5871" s="25" t="s">
        <v>6725</v>
      </c>
      <c r="B5871" s="77" t="s">
        <v>18921</v>
      </c>
    </row>
    <row r="5872" spans="1:2" ht="15" x14ac:dyDescent="0.2">
      <c r="A5872" s="25" t="s">
        <v>6724</v>
      </c>
      <c r="B5872" s="77" t="s">
        <v>18922</v>
      </c>
    </row>
    <row r="5873" spans="1:2" ht="15" x14ac:dyDescent="0.2">
      <c r="A5873" s="25" t="s">
        <v>6723</v>
      </c>
      <c r="B5873" s="77" t="s">
        <v>18923</v>
      </c>
    </row>
    <row r="5874" spans="1:2" ht="30" x14ac:dyDescent="0.2">
      <c r="A5874" s="25" t="s">
        <v>6722</v>
      </c>
      <c r="B5874" s="77" t="s">
        <v>18924</v>
      </c>
    </row>
    <row r="5875" spans="1:2" ht="30" x14ac:dyDescent="0.2">
      <c r="A5875" s="25" t="s">
        <v>6721</v>
      </c>
      <c r="B5875" s="77" t="s">
        <v>18925</v>
      </c>
    </row>
    <row r="5876" spans="1:2" ht="15" x14ac:dyDescent="0.2">
      <c r="A5876" s="25" t="s">
        <v>6720</v>
      </c>
      <c r="B5876" s="77" t="s">
        <v>18926</v>
      </c>
    </row>
    <row r="5877" spans="1:2" ht="15" x14ac:dyDescent="0.2">
      <c r="A5877" s="25" t="s">
        <v>6719</v>
      </c>
      <c r="B5877" s="77" t="s">
        <v>18927</v>
      </c>
    </row>
    <row r="5878" spans="1:2" ht="15" x14ac:dyDescent="0.2">
      <c r="A5878" s="25" t="s">
        <v>6718</v>
      </c>
      <c r="B5878" s="77" t="s">
        <v>18928</v>
      </c>
    </row>
    <row r="5879" spans="1:2" ht="15" x14ac:dyDescent="0.2">
      <c r="A5879" s="25" t="s">
        <v>6717</v>
      </c>
      <c r="B5879" s="77" t="s">
        <v>18929</v>
      </c>
    </row>
    <row r="5880" spans="1:2" ht="15" x14ac:dyDescent="0.2">
      <c r="A5880" s="25" t="s">
        <v>6716</v>
      </c>
      <c r="B5880" s="77" t="s">
        <v>18930</v>
      </c>
    </row>
    <row r="5881" spans="1:2" ht="15" x14ac:dyDescent="0.2">
      <c r="A5881" s="25" t="s">
        <v>6715</v>
      </c>
      <c r="B5881" s="77" t="s">
        <v>18931</v>
      </c>
    </row>
    <row r="5882" spans="1:2" ht="15" x14ac:dyDescent="0.2">
      <c r="A5882" s="25" t="s">
        <v>6714</v>
      </c>
      <c r="B5882" s="77" t="s">
        <v>18932</v>
      </c>
    </row>
    <row r="5883" spans="1:2" ht="15" x14ac:dyDescent="0.2">
      <c r="A5883" s="25" t="s">
        <v>6713</v>
      </c>
      <c r="B5883" s="77" t="s">
        <v>18933</v>
      </c>
    </row>
    <row r="5884" spans="1:2" ht="15" x14ac:dyDescent="0.2">
      <c r="A5884" s="25" t="s">
        <v>6712</v>
      </c>
      <c r="B5884" s="77" t="s">
        <v>18934</v>
      </c>
    </row>
    <row r="5885" spans="1:2" ht="15" x14ac:dyDescent="0.2">
      <c r="A5885" s="25" t="s">
        <v>6711</v>
      </c>
      <c r="B5885" s="77" t="s">
        <v>18935</v>
      </c>
    </row>
    <row r="5886" spans="1:2" ht="15" x14ac:dyDescent="0.2">
      <c r="A5886" s="25" t="s">
        <v>6710</v>
      </c>
      <c r="B5886" s="77" t="s">
        <v>18936</v>
      </c>
    </row>
    <row r="5887" spans="1:2" ht="15" x14ac:dyDescent="0.2">
      <c r="A5887" s="25" t="s">
        <v>6709</v>
      </c>
      <c r="B5887" s="77" t="s">
        <v>18937</v>
      </c>
    </row>
    <row r="5888" spans="1:2" ht="15" x14ac:dyDescent="0.2">
      <c r="A5888" s="25" t="s">
        <v>69</v>
      </c>
      <c r="B5888" s="77" t="s">
        <v>18938</v>
      </c>
    </row>
    <row r="5889" spans="1:2" ht="15" x14ac:dyDescent="0.2">
      <c r="A5889" s="25" t="s">
        <v>6708</v>
      </c>
      <c r="B5889" s="77" t="s">
        <v>18939</v>
      </c>
    </row>
    <row r="5890" spans="1:2" ht="15" x14ac:dyDescent="0.2">
      <c r="A5890" s="25" t="s">
        <v>6707</v>
      </c>
      <c r="B5890" s="77" t="s">
        <v>18940</v>
      </c>
    </row>
    <row r="5891" spans="1:2" ht="15" x14ac:dyDescent="0.2">
      <c r="A5891" s="25" t="s">
        <v>6706</v>
      </c>
      <c r="B5891" s="77" t="s">
        <v>18941</v>
      </c>
    </row>
    <row r="5892" spans="1:2" ht="15" x14ac:dyDescent="0.2">
      <c r="A5892" s="25" t="s">
        <v>6705</v>
      </c>
      <c r="B5892" s="77" t="s">
        <v>18942</v>
      </c>
    </row>
    <row r="5893" spans="1:2" ht="15" x14ac:dyDescent="0.2">
      <c r="A5893" s="25" t="s">
        <v>6704</v>
      </c>
      <c r="B5893" s="77" t="s">
        <v>18943</v>
      </c>
    </row>
    <row r="5894" spans="1:2" ht="15" x14ac:dyDescent="0.2">
      <c r="A5894" s="25" t="s">
        <v>6703</v>
      </c>
      <c r="B5894" s="77" t="s">
        <v>18944</v>
      </c>
    </row>
    <row r="5895" spans="1:2" ht="15" x14ac:dyDescent="0.2">
      <c r="A5895" s="25" t="s">
        <v>6702</v>
      </c>
      <c r="B5895" s="77" t="s">
        <v>18945</v>
      </c>
    </row>
    <row r="5896" spans="1:2" ht="15" x14ac:dyDescent="0.2">
      <c r="A5896" s="25" t="s">
        <v>6701</v>
      </c>
      <c r="B5896" s="77" t="s">
        <v>18946</v>
      </c>
    </row>
    <row r="5897" spans="1:2" ht="30" x14ac:dyDescent="0.2">
      <c r="A5897" s="25" t="s">
        <v>6700</v>
      </c>
      <c r="B5897" s="77" t="s">
        <v>18947</v>
      </c>
    </row>
    <row r="5898" spans="1:2" ht="30" x14ac:dyDescent="0.2">
      <c r="A5898" s="25" t="s">
        <v>6699</v>
      </c>
      <c r="B5898" s="77" t="s">
        <v>18948</v>
      </c>
    </row>
    <row r="5899" spans="1:2" ht="30" x14ac:dyDescent="0.2">
      <c r="A5899" s="25" t="s">
        <v>6698</v>
      </c>
      <c r="B5899" s="77" t="s">
        <v>18949</v>
      </c>
    </row>
    <row r="5900" spans="1:2" ht="30" x14ac:dyDescent="0.2">
      <c r="A5900" s="25" t="s">
        <v>6697</v>
      </c>
      <c r="B5900" s="77" t="s">
        <v>18950</v>
      </c>
    </row>
    <row r="5901" spans="1:2" ht="30" x14ac:dyDescent="0.2">
      <c r="A5901" s="25" t="s">
        <v>6696</v>
      </c>
      <c r="B5901" s="77" t="s">
        <v>18951</v>
      </c>
    </row>
    <row r="5902" spans="1:2" ht="30" x14ac:dyDescent="0.2">
      <c r="A5902" s="25" t="s">
        <v>6695</v>
      </c>
      <c r="B5902" s="77" t="s">
        <v>18952</v>
      </c>
    </row>
    <row r="5903" spans="1:2" ht="30" x14ac:dyDescent="0.2">
      <c r="A5903" s="25" t="s">
        <v>6694</v>
      </c>
      <c r="B5903" s="77" t="s">
        <v>18953</v>
      </c>
    </row>
    <row r="5904" spans="1:2" ht="15" x14ac:dyDescent="0.2">
      <c r="A5904" s="25" t="s">
        <v>6693</v>
      </c>
      <c r="B5904" s="77" t="s">
        <v>18954</v>
      </c>
    </row>
    <row r="5905" spans="1:2" ht="30" x14ac:dyDescent="0.2">
      <c r="A5905" s="25" t="s">
        <v>6692</v>
      </c>
      <c r="B5905" s="77" t="s">
        <v>18955</v>
      </c>
    </row>
    <row r="5906" spans="1:2" ht="30" x14ac:dyDescent="0.2">
      <c r="A5906" s="25" t="s">
        <v>6691</v>
      </c>
      <c r="B5906" s="77" t="s">
        <v>18956</v>
      </c>
    </row>
    <row r="5907" spans="1:2" ht="15" x14ac:dyDescent="0.2">
      <c r="A5907" s="25" t="s">
        <v>6690</v>
      </c>
      <c r="B5907" s="77" t="s">
        <v>18957</v>
      </c>
    </row>
    <row r="5908" spans="1:2" ht="15" x14ac:dyDescent="0.2">
      <c r="A5908" s="25" t="s">
        <v>6689</v>
      </c>
      <c r="B5908" s="77" t="s">
        <v>18958</v>
      </c>
    </row>
    <row r="5909" spans="1:2" ht="15" x14ac:dyDescent="0.2">
      <c r="A5909" s="25" t="s">
        <v>6688</v>
      </c>
      <c r="B5909" s="77" t="s">
        <v>18959</v>
      </c>
    </row>
    <row r="5910" spans="1:2" ht="15" x14ac:dyDescent="0.2">
      <c r="A5910" s="25" t="s">
        <v>6687</v>
      </c>
      <c r="B5910" s="77" t="s">
        <v>18960</v>
      </c>
    </row>
    <row r="5911" spans="1:2" ht="15" x14ac:dyDescent="0.2">
      <c r="A5911" s="25" t="s">
        <v>6686</v>
      </c>
      <c r="B5911" s="77" t="s">
        <v>18961</v>
      </c>
    </row>
    <row r="5912" spans="1:2" ht="15" x14ac:dyDescent="0.2">
      <c r="A5912" s="25" t="s">
        <v>6685</v>
      </c>
      <c r="B5912" s="77" t="s">
        <v>18962</v>
      </c>
    </row>
    <row r="5913" spans="1:2" ht="30" x14ac:dyDescent="0.2">
      <c r="A5913" s="25" t="s">
        <v>6684</v>
      </c>
      <c r="B5913" s="77" t="s">
        <v>18963</v>
      </c>
    </row>
    <row r="5914" spans="1:2" ht="15" x14ac:dyDescent="0.2">
      <c r="A5914" s="25" t="s">
        <v>6683</v>
      </c>
      <c r="B5914" s="77" t="s">
        <v>18964</v>
      </c>
    </row>
    <row r="5915" spans="1:2" ht="15" x14ac:dyDescent="0.2">
      <c r="A5915" s="25" t="s">
        <v>6682</v>
      </c>
      <c r="B5915" s="77" t="s">
        <v>18965</v>
      </c>
    </row>
    <row r="5916" spans="1:2" ht="15" x14ac:dyDescent="0.2">
      <c r="A5916" s="25" t="s">
        <v>6681</v>
      </c>
      <c r="B5916" s="77" t="s">
        <v>18966</v>
      </c>
    </row>
    <row r="5917" spans="1:2" ht="15" x14ac:dyDescent="0.2">
      <c r="A5917" s="25" t="s">
        <v>81</v>
      </c>
      <c r="B5917" s="77" t="s">
        <v>18967</v>
      </c>
    </row>
    <row r="5918" spans="1:2" ht="15" x14ac:dyDescent="0.2">
      <c r="A5918" s="25" t="s">
        <v>6680</v>
      </c>
      <c r="B5918" s="77" t="s">
        <v>18968</v>
      </c>
    </row>
    <row r="5919" spans="1:2" ht="15" x14ac:dyDescent="0.2">
      <c r="A5919" s="25" t="s">
        <v>6679</v>
      </c>
      <c r="B5919" s="77" t="s">
        <v>18969</v>
      </c>
    </row>
    <row r="5920" spans="1:2" ht="15" x14ac:dyDescent="0.2">
      <c r="A5920" s="25" t="s">
        <v>6678</v>
      </c>
      <c r="B5920" s="77" t="s">
        <v>18970</v>
      </c>
    </row>
    <row r="5921" spans="1:2" ht="15" x14ac:dyDescent="0.2">
      <c r="A5921" s="25" t="s">
        <v>6677</v>
      </c>
      <c r="B5921" s="77" t="s">
        <v>18971</v>
      </c>
    </row>
    <row r="5922" spans="1:2" ht="15" x14ac:dyDescent="0.2">
      <c r="A5922" s="25" t="s">
        <v>6676</v>
      </c>
      <c r="B5922" s="77" t="s">
        <v>18972</v>
      </c>
    </row>
    <row r="5923" spans="1:2" ht="15" x14ac:dyDescent="0.2">
      <c r="A5923" s="25" t="s">
        <v>6675</v>
      </c>
      <c r="B5923" s="77" t="s">
        <v>18973</v>
      </c>
    </row>
    <row r="5924" spans="1:2" ht="15" x14ac:dyDescent="0.2">
      <c r="A5924" s="25" t="s">
        <v>6674</v>
      </c>
      <c r="B5924" s="77" t="s">
        <v>18974</v>
      </c>
    </row>
    <row r="5925" spans="1:2" ht="15" x14ac:dyDescent="0.2">
      <c r="A5925" s="25" t="s">
        <v>6673</v>
      </c>
      <c r="B5925" s="77" t="s">
        <v>18975</v>
      </c>
    </row>
    <row r="5926" spans="1:2" ht="15" x14ac:dyDescent="0.2">
      <c r="A5926" s="25" t="s">
        <v>6672</v>
      </c>
      <c r="B5926" s="77" t="s">
        <v>18976</v>
      </c>
    </row>
    <row r="5927" spans="1:2" ht="15" x14ac:dyDescent="0.2">
      <c r="A5927" s="25" t="s">
        <v>6671</v>
      </c>
      <c r="B5927" s="77" t="s">
        <v>18977</v>
      </c>
    </row>
    <row r="5928" spans="1:2" ht="15" x14ac:dyDescent="0.2">
      <c r="A5928" s="25" t="s">
        <v>6670</v>
      </c>
      <c r="B5928" s="77" t="s">
        <v>18978</v>
      </c>
    </row>
    <row r="5929" spans="1:2" ht="15" x14ac:dyDescent="0.2">
      <c r="A5929" s="25" t="s">
        <v>6668</v>
      </c>
      <c r="B5929" s="77" t="s">
        <v>18979</v>
      </c>
    </row>
    <row r="5930" spans="1:2" ht="15" x14ac:dyDescent="0.2">
      <c r="A5930" s="25" t="s">
        <v>6667</v>
      </c>
      <c r="B5930" s="77" t="s">
        <v>18980</v>
      </c>
    </row>
    <row r="5931" spans="1:2" ht="15" x14ac:dyDescent="0.2">
      <c r="A5931" s="25" t="s">
        <v>6666</v>
      </c>
      <c r="B5931" s="77" t="s">
        <v>18981</v>
      </c>
    </row>
    <row r="5932" spans="1:2" ht="15" x14ac:dyDescent="0.2">
      <c r="A5932" s="25" t="s">
        <v>6665</v>
      </c>
      <c r="B5932" s="77" t="s">
        <v>18982</v>
      </c>
    </row>
    <row r="5933" spans="1:2" ht="15" x14ac:dyDescent="0.2">
      <c r="A5933" s="25" t="s">
        <v>6664</v>
      </c>
      <c r="B5933" s="77" t="s">
        <v>18983</v>
      </c>
    </row>
    <row r="5934" spans="1:2" ht="15" x14ac:dyDescent="0.2">
      <c r="A5934" s="25" t="s">
        <v>6663</v>
      </c>
      <c r="B5934" s="77" t="s">
        <v>18984</v>
      </c>
    </row>
    <row r="5935" spans="1:2" ht="15" x14ac:dyDescent="0.2">
      <c r="A5935" s="25" t="s">
        <v>6662</v>
      </c>
      <c r="B5935" s="77" t="s">
        <v>18985</v>
      </c>
    </row>
    <row r="5936" spans="1:2" ht="15" x14ac:dyDescent="0.2">
      <c r="A5936" s="25" t="s">
        <v>6661</v>
      </c>
      <c r="B5936" s="77" t="s">
        <v>18986</v>
      </c>
    </row>
    <row r="5937" spans="1:2" ht="15" x14ac:dyDescent="0.2">
      <c r="A5937" s="25" t="s">
        <v>6660</v>
      </c>
      <c r="B5937" s="77" t="s">
        <v>18987</v>
      </c>
    </row>
    <row r="5938" spans="1:2" ht="15" x14ac:dyDescent="0.2">
      <c r="A5938" s="25" t="s">
        <v>6659</v>
      </c>
      <c r="B5938" s="77" t="s">
        <v>18988</v>
      </c>
    </row>
    <row r="5939" spans="1:2" ht="15" x14ac:dyDescent="0.2">
      <c r="A5939" s="25" t="s">
        <v>6658</v>
      </c>
      <c r="B5939" s="77" t="s">
        <v>18989</v>
      </c>
    </row>
    <row r="5940" spans="1:2" ht="15" x14ac:dyDescent="0.2">
      <c r="A5940" s="25" t="s">
        <v>6657</v>
      </c>
      <c r="B5940" s="77" t="s">
        <v>18990</v>
      </c>
    </row>
    <row r="5941" spans="1:2" ht="15" x14ac:dyDescent="0.2">
      <c r="A5941" s="25" t="s">
        <v>6656</v>
      </c>
      <c r="B5941" s="77" t="s">
        <v>18991</v>
      </c>
    </row>
    <row r="5942" spans="1:2" ht="15" x14ac:dyDescent="0.2">
      <c r="A5942" s="25" t="s">
        <v>6655</v>
      </c>
      <c r="B5942" s="77" t="s">
        <v>18992</v>
      </c>
    </row>
    <row r="5943" spans="1:2" ht="15" x14ac:dyDescent="0.2">
      <c r="A5943" s="25" t="s">
        <v>6654</v>
      </c>
      <c r="B5943" s="77" t="s">
        <v>18993</v>
      </c>
    </row>
    <row r="5944" spans="1:2" ht="15" x14ac:dyDescent="0.2">
      <c r="A5944" s="25" t="s">
        <v>6653</v>
      </c>
      <c r="B5944" s="77" t="s">
        <v>18994</v>
      </c>
    </row>
    <row r="5945" spans="1:2" ht="15" x14ac:dyDescent="0.2">
      <c r="A5945" s="25" t="s">
        <v>6652</v>
      </c>
      <c r="B5945" s="77" t="s">
        <v>18995</v>
      </c>
    </row>
    <row r="5946" spans="1:2" ht="15" x14ac:dyDescent="0.2">
      <c r="A5946" s="25" t="s">
        <v>6651</v>
      </c>
      <c r="B5946" s="77" t="s">
        <v>18996</v>
      </c>
    </row>
    <row r="5947" spans="1:2" ht="15" x14ac:dyDescent="0.2">
      <c r="A5947" s="25" t="s">
        <v>6650</v>
      </c>
      <c r="B5947" s="77" t="s">
        <v>18997</v>
      </c>
    </row>
    <row r="5948" spans="1:2" ht="15" x14ac:dyDescent="0.2">
      <c r="A5948" s="25" t="s">
        <v>6649</v>
      </c>
      <c r="B5948" s="77" t="s">
        <v>18998</v>
      </c>
    </row>
    <row r="5949" spans="1:2" ht="15" x14ac:dyDescent="0.2">
      <c r="A5949" s="25" t="s">
        <v>6648</v>
      </c>
      <c r="B5949" s="77" t="s">
        <v>18999</v>
      </c>
    </row>
    <row r="5950" spans="1:2" ht="15" x14ac:dyDescent="0.2">
      <c r="A5950" s="25" t="s">
        <v>6647</v>
      </c>
      <c r="B5950" s="77" t="s">
        <v>19000</v>
      </c>
    </row>
    <row r="5951" spans="1:2" ht="15" x14ac:dyDescent="0.2">
      <c r="A5951" s="25" t="s">
        <v>6646</v>
      </c>
      <c r="B5951" s="77" t="s">
        <v>19001</v>
      </c>
    </row>
    <row r="5952" spans="1:2" ht="15" x14ac:dyDescent="0.2">
      <c r="A5952" s="25" t="s">
        <v>6645</v>
      </c>
      <c r="B5952" s="77" t="s">
        <v>19002</v>
      </c>
    </row>
    <row r="5953" spans="1:2" ht="15" x14ac:dyDescent="0.2">
      <c r="A5953" s="25" t="s">
        <v>6644</v>
      </c>
      <c r="B5953" s="77" t="s">
        <v>19003</v>
      </c>
    </row>
    <row r="5954" spans="1:2" ht="15" x14ac:dyDescent="0.2">
      <c r="A5954" s="25" t="s">
        <v>6643</v>
      </c>
      <c r="B5954" s="77" t="s">
        <v>19004</v>
      </c>
    </row>
    <row r="5955" spans="1:2" ht="15" x14ac:dyDescent="0.2">
      <c r="A5955" s="25" t="s">
        <v>6642</v>
      </c>
      <c r="B5955" s="77" t="s">
        <v>19005</v>
      </c>
    </row>
    <row r="5956" spans="1:2" ht="15" x14ac:dyDescent="0.2">
      <c r="A5956" s="25" t="s">
        <v>6641</v>
      </c>
      <c r="B5956" s="77" t="s">
        <v>19006</v>
      </c>
    </row>
    <row r="5957" spans="1:2" ht="15" x14ac:dyDescent="0.2">
      <c r="A5957" s="25" t="s">
        <v>6640</v>
      </c>
      <c r="B5957" s="77" t="s">
        <v>19007</v>
      </c>
    </row>
    <row r="5958" spans="1:2" ht="15" x14ac:dyDescent="0.2">
      <c r="A5958" s="25" t="s">
        <v>6639</v>
      </c>
      <c r="B5958" s="77" t="s">
        <v>19008</v>
      </c>
    </row>
    <row r="5959" spans="1:2" ht="15" x14ac:dyDescent="0.2">
      <c r="A5959" s="25" t="s">
        <v>6638</v>
      </c>
      <c r="B5959" s="77" t="s">
        <v>19009</v>
      </c>
    </row>
    <row r="5960" spans="1:2" ht="15" x14ac:dyDescent="0.2">
      <c r="A5960" s="25" t="s">
        <v>6637</v>
      </c>
      <c r="B5960" s="77" t="s">
        <v>19010</v>
      </c>
    </row>
    <row r="5961" spans="1:2" ht="15" x14ac:dyDescent="0.2">
      <c r="A5961" s="25" t="s">
        <v>6636</v>
      </c>
      <c r="B5961" s="77" t="s">
        <v>19011</v>
      </c>
    </row>
    <row r="5962" spans="1:2" ht="30" x14ac:dyDescent="0.2">
      <c r="A5962" s="25" t="s">
        <v>6635</v>
      </c>
      <c r="B5962" s="77" t="s">
        <v>19012</v>
      </c>
    </row>
    <row r="5963" spans="1:2" ht="15" x14ac:dyDescent="0.2">
      <c r="A5963" s="25" t="s">
        <v>6634</v>
      </c>
      <c r="B5963" s="77" t="s">
        <v>19013</v>
      </c>
    </row>
    <row r="5964" spans="1:2" ht="30" x14ac:dyDescent="0.2">
      <c r="A5964" s="25" t="s">
        <v>6633</v>
      </c>
      <c r="B5964" s="77" t="s">
        <v>19014</v>
      </c>
    </row>
    <row r="5965" spans="1:2" ht="15" x14ac:dyDescent="0.2">
      <c r="A5965" s="25" t="s">
        <v>6632</v>
      </c>
      <c r="B5965" s="77" t="s">
        <v>19015</v>
      </c>
    </row>
    <row r="5966" spans="1:2" ht="30" x14ac:dyDescent="0.2">
      <c r="A5966" s="25" t="s">
        <v>6631</v>
      </c>
      <c r="B5966" s="77" t="s">
        <v>19016</v>
      </c>
    </row>
    <row r="5967" spans="1:2" ht="30" x14ac:dyDescent="0.2">
      <c r="A5967" s="25" t="s">
        <v>6630</v>
      </c>
      <c r="B5967" s="77" t="s">
        <v>19017</v>
      </c>
    </row>
    <row r="5968" spans="1:2" ht="15" x14ac:dyDescent="0.2">
      <c r="A5968" s="25" t="s">
        <v>6629</v>
      </c>
      <c r="B5968" s="77" t="s">
        <v>19018</v>
      </c>
    </row>
    <row r="5969" spans="1:2" ht="15" x14ac:dyDescent="0.2">
      <c r="A5969" s="25" t="s">
        <v>6628</v>
      </c>
      <c r="B5969" s="77" t="s">
        <v>19019</v>
      </c>
    </row>
    <row r="5970" spans="1:2" ht="30" x14ac:dyDescent="0.2">
      <c r="A5970" s="25" t="s">
        <v>6627</v>
      </c>
      <c r="B5970" s="77" t="s">
        <v>19020</v>
      </c>
    </row>
    <row r="5971" spans="1:2" ht="15" x14ac:dyDescent="0.2">
      <c r="A5971" s="25" t="s">
        <v>6626</v>
      </c>
      <c r="B5971" s="77" t="s">
        <v>19021</v>
      </c>
    </row>
    <row r="5972" spans="1:2" ht="15" x14ac:dyDescent="0.2">
      <c r="A5972" s="25" t="s">
        <v>6625</v>
      </c>
      <c r="B5972" s="77" t="s">
        <v>19022</v>
      </c>
    </row>
    <row r="5973" spans="1:2" ht="15" x14ac:dyDescent="0.2">
      <c r="A5973" s="25" t="s">
        <v>6624</v>
      </c>
      <c r="B5973" s="77" t="s">
        <v>19023</v>
      </c>
    </row>
    <row r="5974" spans="1:2" ht="15" x14ac:dyDescent="0.2">
      <c r="A5974" s="25" t="s">
        <v>6623</v>
      </c>
      <c r="B5974" s="77" t="s">
        <v>19024</v>
      </c>
    </row>
    <row r="5975" spans="1:2" ht="15" x14ac:dyDescent="0.2">
      <c r="A5975" s="25" t="s">
        <v>6622</v>
      </c>
      <c r="B5975" s="77" t="s">
        <v>19025</v>
      </c>
    </row>
    <row r="5976" spans="1:2" ht="15" x14ac:dyDescent="0.2">
      <c r="A5976" s="25" t="s">
        <v>6621</v>
      </c>
      <c r="B5976" s="77" t="s">
        <v>19026</v>
      </c>
    </row>
    <row r="5977" spans="1:2" ht="15" x14ac:dyDescent="0.2">
      <c r="A5977" s="25" t="s">
        <v>6620</v>
      </c>
      <c r="B5977" s="77" t="s">
        <v>19027</v>
      </c>
    </row>
    <row r="5978" spans="1:2" ht="15" x14ac:dyDescent="0.2">
      <c r="A5978" s="25" t="s">
        <v>6619</v>
      </c>
      <c r="B5978" s="77" t="s">
        <v>19028</v>
      </c>
    </row>
    <row r="5979" spans="1:2" ht="15" x14ac:dyDescent="0.2">
      <c r="A5979" s="25" t="s">
        <v>6618</v>
      </c>
      <c r="B5979" s="77" t="s">
        <v>19029</v>
      </c>
    </row>
    <row r="5980" spans="1:2" ht="15" x14ac:dyDescent="0.2">
      <c r="A5980" s="25" t="s">
        <v>6617</v>
      </c>
      <c r="B5980" s="77" t="s">
        <v>19030</v>
      </c>
    </row>
    <row r="5981" spans="1:2" ht="15" x14ac:dyDescent="0.2">
      <c r="A5981" s="25" t="s">
        <v>6616</v>
      </c>
      <c r="B5981" s="77" t="s">
        <v>19031</v>
      </c>
    </row>
    <row r="5982" spans="1:2" ht="15" x14ac:dyDescent="0.2">
      <c r="A5982" s="25" t="s">
        <v>6615</v>
      </c>
      <c r="B5982" s="77" t="s">
        <v>19032</v>
      </c>
    </row>
    <row r="5983" spans="1:2" ht="15" x14ac:dyDescent="0.2">
      <c r="A5983" s="25" t="s">
        <v>6614</v>
      </c>
      <c r="B5983" s="77" t="s">
        <v>19033</v>
      </c>
    </row>
    <row r="5984" spans="1:2" ht="15" x14ac:dyDescent="0.2">
      <c r="A5984" s="25" t="s">
        <v>6613</v>
      </c>
      <c r="B5984" s="77" t="s">
        <v>19034</v>
      </c>
    </row>
    <row r="5985" spans="1:2" ht="15" x14ac:dyDescent="0.2">
      <c r="A5985" s="25" t="s">
        <v>6612</v>
      </c>
      <c r="B5985" s="77" t="s">
        <v>19035</v>
      </c>
    </row>
    <row r="5986" spans="1:2" ht="15" x14ac:dyDescent="0.2">
      <c r="A5986" s="25" t="s">
        <v>6611</v>
      </c>
      <c r="B5986" s="77" t="s">
        <v>19036</v>
      </c>
    </row>
    <row r="5987" spans="1:2" ht="15" x14ac:dyDescent="0.2">
      <c r="A5987" s="25" t="s">
        <v>6610</v>
      </c>
      <c r="B5987" s="77" t="s">
        <v>19037</v>
      </c>
    </row>
    <row r="5988" spans="1:2" ht="15" x14ac:dyDescent="0.2">
      <c r="A5988" s="25" t="s">
        <v>6609</v>
      </c>
      <c r="B5988" s="77" t="s">
        <v>19038</v>
      </c>
    </row>
    <row r="5989" spans="1:2" ht="15" x14ac:dyDescent="0.2">
      <c r="A5989" s="25" t="s">
        <v>6608</v>
      </c>
      <c r="B5989" s="77" t="s">
        <v>19039</v>
      </c>
    </row>
    <row r="5990" spans="1:2" ht="15" x14ac:dyDescent="0.2">
      <c r="A5990" s="25" t="s">
        <v>12982</v>
      </c>
      <c r="B5990" s="77" t="s">
        <v>19040</v>
      </c>
    </row>
    <row r="5991" spans="1:2" ht="15" x14ac:dyDescent="0.2">
      <c r="A5991" s="25" t="s">
        <v>12983</v>
      </c>
      <c r="B5991" s="77" t="s">
        <v>19041</v>
      </c>
    </row>
    <row r="5992" spans="1:2" ht="15" x14ac:dyDescent="0.2">
      <c r="A5992" s="25" t="s">
        <v>6607</v>
      </c>
      <c r="B5992" s="77" t="s">
        <v>19042</v>
      </c>
    </row>
    <row r="5993" spans="1:2" ht="30" x14ac:dyDescent="0.2">
      <c r="A5993" s="75" t="s">
        <v>12984</v>
      </c>
      <c r="B5993" s="60" t="s">
        <v>19043</v>
      </c>
    </row>
    <row r="5994" spans="1:2" ht="30" x14ac:dyDescent="0.2">
      <c r="A5994" s="75" t="s">
        <v>12985</v>
      </c>
      <c r="B5994" s="60" t="s">
        <v>19044</v>
      </c>
    </row>
    <row r="5995" spans="1:2" ht="30" x14ac:dyDescent="0.2">
      <c r="A5995" s="75" t="s">
        <v>12986</v>
      </c>
      <c r="B5995" s="60" t="s">
        <v>19045</v>
      </c>
    </row>
    <row r="5996" spans="1:2" ht="15" x14ac:dyDescent="0.2">
      <c r="A5996" s="75" t="s">
        <v>12987</v>
      </c>
      <c r="B5996" s="60" t="s">
        <v>19046</v>
      </c>
    </row>
    <row r="5997" spans="1:2" ht="15" x14ac:dyDescent="0.2">
      <c r="A5997" s="75" t="s">
        <v>12988</v>
      </c>
      <c r="B5997" s="60" t="s">
        <v>19047</v>
      </c>
    </row>
    <row r="5998" spans="1:2" ht="15" x14ac:dyDescent="0.2">
      <c r="A5998" s="75" t="s">
        <v>12989</v>
      </c>
      <c r="B5998" s="60" t="s">
        <v>19048</v>
      </c>
    </row>
    <row r="5999" spans="1:2" ht="15" x14ac:dyDescent="0.2">
      <c r="A5999" s="25" t="s">
        <v>6606</v>
      </c>
      <c r="B5999" s="77" t="s">
        <v>19049</v>
      </c>
    </row>
    <row r="6000" spans="1:2" ht="15" x14ac:dyDescent="0.2">
      <c r="A6000" s="25" t="s">
        <v>6605</v>
      </c>
      <c r="B6000" s="77" t="s">
        <v>19050</v>
      </c>
    </row>
    <row r="6001" spans="1:2" ht="15" x14ac:dyDescent="0.2">
      <c r="A6001" s="25" t="s">
        <v>6604</v>
      </c>
      <c r="B6001" s="77" t="s">
        <v>19051</v>
      </c>
    </row>
    <row r="6002" spans="1:2" ht="30" x14ac:dyDescent="0.2">
      <c r="A6002" s="25" t="s">
        <v>6603</v>
      </c>
      <c r="B6002" s="77" t="s">
        <v>19052</v>
      </c>
    </row>
    <row r="6003" spans="1:2" ht="15" x14ac:dyDescent="0.2">
      <c r="A6003" s="25" t="s">
        <v>6602</v>
      </c>
      <c r="B6003" s="77" t="s">
        <v>19053</v>
      </c>
    </row>
    <row r="6004" spans="1:2" ht="30" x14ac:dyDescent="0.2">
      <c r="A6004" s="25" t="s">
        <v>6601</v>
      </c>
      <c r="B6004" s="77" t="s">
        <v>19054</v>
      </c>
    </row>
    <row r="6005" spans="1:2" ht="30" x14ac:dyDescent="0.2">
      <c r="A6005" s="25" t="s">
        <v>6600</v>
      </c>
      <c r="B6005" s="77" t="s">
        <v>19055</v>
      </c>
    </row>
    <row r="6006" spans="1:2" ht="30" x14ac:dyDescent="0.2">
      <c r="A6006" s="75" t="s">
        <v>12990</v>
      </c>
      <c r="B6006" s="60" t="s">
        <v>19056</v>
      </c>
    </row>
    <row r="6007" spans="1:2" ht="30" x14ac:dyDescent="0.2">
      <c r="A6007" s="25" t="s">
        <v>6599</v>
      </c>
      <c r="B6007" s="77" t="s">
        <v>19057</v>
      </c>
    </row>
    <row r="6008" spans="1:2" ht="30" x14ac:dyDescent="0.2">
      <c r="A6008" s="25" t="s">
        <v>6598</v>
      </c>
      <c r="B6008" s="77" t="s">
        <v>19058</v>
      </c>
    </row>
    <row r="6009" spans="1:2" ht="15" x14ac:dyDescent="0.2">
      <c r="A6009" s="25" t="s">
        <v>6597</v>
      </c>
      <c r="B6009" s="77" t="s">
        <v>19059</v>
      </c>
    </row>
    <row r="6010" spans="1:2" ht="45" x14ac:dyDescent="0.2">
      <c r="A6010" s="25" t="s">
        <v>6596</v>
      </c>
      <c r="B6010" s="77" t="s">
        <v>19060</v>
      </c>
    </row>
    <row r="6011" spans="1:2" ht="30" x14ac:dyDescent="0.2">
      <c r="A6011" s="25" t="s">
        <v>6595</v>
      </c>
      <c r="B6011" s="77" t="s">
        <v>19061</v>
      </c>
    </row>
    <row r="6012" spans="1:2" ht="30" x14ac:dyDescent="0.2">
      <c r="A6012" s="25" t="s">
        <v>6594</v>
      </c>
      <c r="B6012" s="77" t="s">
        <v>19062</v>
      </c>
    </row>
    <row r="6013" spans="1:2" ht="30" x14ac:dyDescent="0.2">
      <c r="A6013" s="25" t="s">
        <v>6593</v>
      </c>
      <c r="B6013" s="77" t="s">
        <v>19063</v>
      </c>
    </row>
    <row r="6014" spans="1:2" ht="30" x14ac:dyDescent="0.2">
      <c r="A6014" s="25" t="s">
        <v>6592</v>
      </c>
      <c r="B6014" s="77" t="s">
        <v>19064</v>
      </c>
    </row>
    <row r="6015" spans="1:2" ht="30" x14ac:dyDescent="0.2">
      <c r="A6015" s="25" t="s">
        <v>6591</v>
      </c>
      <c r="B6015" s="77" t="s">
        <v>19065</v>
      </c>
    </row>
    <row r="6016" spans="1:2" ht="30" x14ac:dyDescent="0.2">
      <c r="A6016" s="25" t="s">
        <v>6590</v>
      </c>
      <c r="B6016" s="77" t="s">
        <v>19066</v>
      </c>
    </row>
    <row r="6017" spans="1:2" ht="30" x14ac:dyDescent="0.2">
      <c r="A6017" s="25" t="s">
        <v>6589</v>
      </c>
      <c r="B6017" s="77" t="s">
        <v>19067</v>
      </c>
    </row>
    <row r="6018" spans="1:2" ht="15" x14ac:dyDescent="0.2">
      <c r="A6018" s="25" t="s">
        <v>6588</v>
      </c>
      <c r="B6018" s="77" t="s">
        <v>19068</v>
      </c>
    </row>
    <row r="6019" spans="1:2" ht="30" x14ac:dyDescent="0.2">
      <c r="A6019" s="25" t="s">
        <v>6587</v>
      </c>
      <c r="B6019" s="77" t="s">
        <v>19069</v>
      </c>
    </row>
    <row r="6020" spans="1:2" ht="30" x14ac:dyDescent="0.2">
      <c r="A6020" s="25" t="s">
        <v>6586</v>
      </c>
      <c r="B6020" s="77" t="s">
        <v>19070</v>
      </c>
    </row>
    <row r="6021" spans="1:2" ht="30" x14ac:dyDescent="0.2">
      <c r="A6021" s="25" t="s">
        <v>6585</v>
      </c>
      <c r="B6021" s="77" t="s">
        <v>19071</v>
      </c>
    </row>
    <row r="6022" spans="1:2" ht="15" x14ac:dyDescent="0.2">
      <c r="A6022" s="25" t="s">
        <v>6584</v>
      </c>
      <c r="B6022" s="77" t="s">
        <v>19072</v>
      </c>
    </row>
    <row r="6023" spans="1:2" ht="15" x14ac:dyDescent="0.2">
      <c r="A6023" s="25" t="s">
        <v>6583</v>
      </c>
      <c r="B6023" s="77" t="s">
        <v>19073</v>
      </c>
    </row>
    <row r="6024" spans="1:2" ht="15" x14ac:dyDescent="0.2">
      <c r="A6024" s="25" t="s">
        <v>6582</v>
      </c>
      <c r="B6024" s="77" t="s">
        <v>19074</v>
      </c>
    </row>
    <row r="6025" spans="1:2" ht="30" x14ac:dyDescent="0.2">
      <c r="A6025" s="25" t="s">
        <v>6581</v>
      </c>
      <c r="B6025" s="77" t="s">
        <v>19075</v>
      </c>
    </row>
    <row r="6026" spans="1:2" ht="15" x14ac:dyDescent="0.2">
      <c r="A6026" s="25" t="s">
        <v>6580</v>
      </c>
      <c r="B6026" s="77" t="s">
        <v>19076</v>
      </c>
    </row>
    <row r="6027" spans="1:2" ht="15" x14ac:dyDescent="0.2">
      <c r="A6027" s="25" t="s">
        <v>6579</v>
      </c>
      <c r="B6027" s="77" t="s">
        <v>19077</v>
      </c>
    </row>
    <row r="6028" spans="1:2" ht="15" x14ac:dyDescent="0.2">
      <c r="A6028" s="25" t="s">
        <v>6578</v>
      </c>
      <c r="B6028" s="77" t="s">
        <v>19078</v>
      </c>
    </row>
    <row r="6029" spans="1:2" ht="15" x14ac:dyDescent="0.2">
      <c r="A6029" s="25" t="s">
        <v>6577</v>
      </c>
      <c r="B6029" s="77" t="s">
        <v>19079</v>
      </c>
    </row>
    <row r="6030" spans="1:2" ht="15" x14ac:dyDescent="0.2">
      <c r="A6030" s="25" t="s">
        <v>6576</v>
      </c>
      <c r="B6030" s="77" t="s">
        <v>19080</v>
      </c>
    </row>
    <row r="6031" spans="1:2" ht="15" x14ac:dyDescent="0.2">
      <c r="A6031" s="25" t="s">
        <v>6575</v>
      </c>
      <c r="B6031" s="77" t="s">
        <v>19081</v>
      </c>
    </row>
    <row r="6032" spans="1:2" ht="15" x14ac:dyDescent="0.2">
      <c r="A6032" s="25" t="s">
        <v>6574</v>
      </c>
      <c r="B6032" s="77" t="s">
        <v>19082</v>
      </c>
    </row>
    <row r="6033" spans="1:2" ht="15" x14ac:dyDescent="0.2">
      <c r="A6033" s="25" t="s">
        <v>6573</v>
      </c>
      <c r="B6033" s="77" t="s">
        <v>19083</v>
      </c>
    </row>
    <row r="6034" spans="1:2" ht="15" x14ac:dyDescent="0.2">
      <c r="A6034" s="25" t="s">
        <v>6572</v>
      </c>
      <c r="B6034" s="77" t="s">
        <v>19084</v>
      </c>
    </row>
    <row r="6035" spans="1:2" ht="30" x14ac:dyDescent="0.2">
      <c r="A6035" s="25" t="s">
        <v>6571</v>
      </c>
      <c r="B6035" s="77" t="s">
        <v>19085</v>
      </c>
    </row>
    <row r="6036" spans="1:2" ht="30" x14ac:dyDescent="0.2">
      <c r="A6036" s="25" t="s">
        <v>6570</v>
      </c>
      <c r="B6036" s="77" t="s">
        <v>19086</v>
      </c>
    </row>
    <row r="6037" spans="1:2" ht="30" x14ac:dyDescent="0.2">
      <c r="A6037" s="25" t="s">
        <v>6569</v>
      </c>
      <c r="B6037" s="77" t="s">
        <v>19087</v>
      </c>
    </row>
    <row r="6038" spans="1:2" ht="15" x14ac:dyDescent="0.2">
      <c r="A6038" s="25" t="s">
        <v>6568</v>
      </c>
      <c r="B6038" s="77" t="s">
        <v>19088</v>
      </c>
    </row>
    <row r="6039" spans="1:2" ht="30" x14ac:dyDescent="0.2">
      <c r="A6039" s="25" t="s">
        <v>6567</v>
      </c>
      <c r="B6039" s="77" t="s">
        <v>19089</v>
      </c>
    </row>
    <row r="6040" spans="1:2" ht="30" x14ac:dyDescent="0.2">
      <c r="A6040" s="25" t="s">
        <v>6566</v>
      </c>
      <c r="B6040" s="77" t="s">
        <v>19090</v>
      </c>
    </row>
    <row r="6041" spans="1:2" ht="15" x14ac:dyDescent="0.2">
      <c r="A6041" s="25" t="s">
        <v>6565</v>
      </c>
      <c r="B6041" s="77" t="s">
        <v>19091</v>
      </c>
    </row>
    <row r="6042" spans="1:2" ht="15" x14ac:dyDescent="0.2">
      <c r="A6042" s="25" t="s">
        <v>6564</v>
      </c>
      <c r="B6042" s="77" t="s">
        <v>19092</v>
      </c>
    </row>
    <row r="6043" spans="1:2" ht="15" x14ac:dyDescent="0.2">
      <c r="A6043" s="25" t="s">
        <v>6563</v>
      </c>
      <c r="B6043" s="77" t="s">
        <v>19093</v>
      </c>
    </row>
    <row r="6044" spans="1:2" ht="30" x14ac:dyDescent="0.2">
      <c r="A6044" s="25" t="s">
        <v>6562</v>
      </c>
      <c r="B6044" s="77" t="s">
        <v>19094</v>
      </c>
    </row>
    <row r="6045" spans="1:2" ht="15" x14ac:dyDescent="0.2">
      <c r="A6045" s="25" t="s">
        <v>6561</v>
      </c>
      <c r="B6045" s="77" t="s">
        <v>19095</v>
      </c>
    </row>
    <row r="6046" spans="1:2" ht="15" x14ac:dyDescent="0.2">
      <c r="A6046" s="25" t="s">
        <v>6560</v>
      </c>
      <c r="B6046" s="77" t="s">
        <v>19096</v>
      </c>
    </row>
    <row r="6047" spans="1:2" ht="30" x14ac:dyDescent="0.2">
      <c r="A6047" s="25" t="s">
        <v>6559</v>
      </c>
      <c r="B6047" s="77" t="s">
        <v>19097</v>
      </c>
    </row>
    <row r="6048" spans="1:2" ht="15" x14ac:dyDescent="0.2">
      <c r="A6048" s="25" t="s">
        <v>6558</v>
      </c>
      <c r="B6048" s="77" t="s">
        <v>19098</v>
      </c>
    </row>
    <row r="6049" spans="1:2" ht="30" x14ac:dyDescent="0.2">
      <c r="A6049" s="25" t="s">
        <v>6557</v>
      </c>
      <c r="B6049" s="77" t="s">
        <v>19099</v>
      </c>
    </row>
    <row r="6050" spans="1:2" ht="15" x14ac:dyDescent="0.2">
      <c r="A6050" s="25" t="s">
        <v>6556</v>
      </c>
      <c r="B6050" s="77" t="s">
        <v>19100</v>
      </c>
    </row>
    <row r="6051" spans="1:2" ht="15" x14ac:dyDescent="0.2">
      <c r="A6051" s="25" t="s">
        <v>6555</v>
      </c>
      <c r="B6051" s="77" t="s">
        <v>19101</v>
      </c>
    </row>
    <row r="6052" spans="1:2" ht="15" x14ac:dyDescent="0.2">
      <c r="A6052" s="25" t="s">
        <v>6554</v>
      </c>
      <c r="B6052" s="77" t="s">
        <v>19102</v>
      </c>
    </row>
    <row r="6053" spans="1:2" ht="15" x14ac:dyDescent="0.2">
      <c r="A6053" s="25" t="s">
        <v>6553</v>
      </c>
      <c r="B6053" s="77" t="s">
        <v>19103</v>
      </c>
    </row>
    <row r="6054" spans="1:2" ht="15" x14ac:dyDescent="0.2">
      <c r="A6054" s="25" t="s">
        <v>6552</v>
      </c>
      <c r="B6054" s="77" t="s">
        <v>19104</v>
      </c>
    </row>
    <row r="6055" spans="1:2" ht="30" x14ac:dyDescent="0.2">
      <c r="A6055" s="25" t="s">
        <v>6551</v>
      </c>
      <c r="B6055" s="77" t="s">
        <v>19105</v>
      </c>
    </row>
    <row r="6056" spans="1:2" ht="30" x14ac:dyDescent="0.2">
      <c r="A6056" s="25" t="s">
        <v>6550</v>
      </c>
      <c r="B6056" s="77" t="s">
        <v>19106</v>
      </c>
    </row>
    <row r="6057" spans="1:2" ht="30" x14ac:dyDescent="0.2">
      <c r="A6057" s="25" t="s">
        <v>6549</v>
      </c>
      <c r="B6057" s="77" t="s">
        <v>19107</v>
      </c>
    </row>
    <row r="6058" spans="1:2" ht="15" x14ac:dyDescent="0.2">
      <c r="A6058" s="25" t="s">
        <v>6548</v>
      </c>
      <c r="B6058" s="77" t="s">
        <v>19108</v>
      </c>
    </row>
    <row r="6059" spans="1:2" ht="15" x14ac:dyDescent="0.2">
      <c r="A6059" s="25" t="s">
        <v>6547</v>
      </c>
      <c r="B6059" s="77" t="s">
        <v>19109</v>
      </c>
    </row>
    <row r="6060" spans="1:2" ht="15" x14ac:dyDescent="0.2">
      <c r="A6060" s="25" t="s">
        <v>6546</v>
      </c>
      <c r="B6060" s="77" t="s">
        <v>19110</v>
      </c>
    </row>
    <row r="6061" spans="1:2" ht="15" x14ac:dyDescent="0.2">
      <c r="A6061" s="25" t="s">
        <v>6545</v>
      </c>
      <c r="B6061" s="77" t="s">
        <v>19111</v>
      </c>
    </row>
    <row r="6062" spans="1:2" ht="30" x14ac:dyDescent="0.2">
      <c r="A6062" s="25" t="s">
        <v>6544</v>
      </c>
      <c r="B6062" s="77" t="s">
        <v>19112</v>
      </c>
    </row>
    <row r="6063" spans="1:2" ht="30" x14ac:dyDescent="0.2">
      <c r="A6063" s="25" t="s">
        <v>6543</v>
      </c>
      <c r="B6063" s="77" t="s">
        <v>19113</v>
      </c>
    </row>
    <row r="6064" spans="1:2" ht="15" x14ac:dyDescent="0.2">
      <c r="A6064" s="25" t="s">
        <v>6542</v>
      </c>
      <c r="B6064" s="77" t="s">
        <v>19114</v>
      </c>
    </row>
    <row r="6065" spans="1:2" ht="30" x14ac:dyDescent="0.2">
      <c r="A6065" s="25" t="s">
        <v>6541</v>
      </c>
      <c r="B6065" s="77" t="s">
        <v>19115</v>
      </c>
    </row>
    <row r="6066" spans="1:2" ht="15" x14ac:dyDescent="0.2">
      <c r="A6066" s="25" t="s">
        <v>6540</v>
      </c>
      <c r="B6066" s="77" t="s">
        <v>19116</v>
      </c>
    </row>
    <row r="6067" spans="1:2" ht="15" x14ac:dyDescent="0.2">
      <c r="A6067" s="25" t="s">
        <v>6539</v>
      </c>
      <c r="B6067" s="77" t="s">
        <v>19117</v>
      </c>
    </row>
    <row r="6068" spans="1:2" ht="15" x14ac:dyDescent="0.2">
      <c r="A6068" s="25" t="s">
        <v>6538</v>
      </c>
      <c r="B6068" s="77" t="s">
        <v>19118</v>
      </c>
    </row>
    <row r="6069" spans="1:2" ht="15" x14ac:dyDescent="0.2">
      <c r="A6069" s="25" t="s">
        <v>6537</v>
      </c>
      <c r="B6069" s="77" t="s">
        <v>19119</v>
      </c>
    </row>
    <row r="6070" spans="1:2" ht="15" x14ac:dyDescent="0.2">
      <c r="A6070" s="25" t="s">
        <v>6536</v>
      </c>
      <c r="B6070" s="77" t="s">
        <v>19120</v>
      </c>
    </row>
    <row r="6071" spans="1:2" ht="15" x14ac:dyDescent="0.2">
      <c r="A6071" s="25" t="s">
        <v>6535</v>
      </c>
      <c r="B6071" s="77" t="s">
        <v>19121</v>
      </c>
    </row>
    <row r="6072" spans="1:2" ht="15" x14ac:dyDescent="0.2">
      <c r="A6072" s="25" t="s">
        <v>6534</v>
      </c>
      <c r="B6072" s="77" t="s">
        <v>19122</v>
      </c>
    </row>
    <row r="6073" spans="1:2" ht="15" x14ac:dyDescent="0.2">
      <c r="A6073" s="25" t="s">
        <v>6533</v>
      </c>
      <c r="B6073" s="77" t="s">
        <v>19123</v>
      </c>
    </row>
    <row r="6074" spans="1:2" ht="15" x14ac:dyDescent="0.2">
      <c r="A6074" s="25" t="s">
        <v>6532</v>
      </c>
      <c r="B6074" s="77" t="s">
        <v>19124</v>
      </c>
    </row>
    <row r="6075" spans="1:2" ht="15" x14ac:dyDescent="0.2">
      <c r="A6075" s="25" t="s">
        <v>6531</v>
      </c>
      <c r="B6075" s="77" t="s">
        <v>19125</v>
      </c>
    </row>
    <row r="6076" spans="1:2" ht="15" x14ac:dyDescent="0.2">
      <c r="A6076" s="25" t="s">
        <v>6530</v>
      </c>
      <c r="B6076" s="77" t="s">
        <v>19126</v>
      </c>
    </row>
    <row r="6077" spans="1:2" ht="15" x14ac:dyDescent="0.2">
      <c r="A6077" s="25" t="s">
        <v>6529</v>
      </c>
      <c r="B6077" s="77" t="s">
        <v>19127</v>
      </c>
    </row>
    <row r="6078" spans="1:2" ht="15" x14ac:dyDescent="0.2">
      <c r="A6078" s="25" t="s">
        <v>6528</v>
      </c>
      <c r="B6078" s="77" t="s">
        <v>19128</v>
      </c>
    </row>
    <row r="6079" spans="1:2" ht="15" x14ac:dyDescent="0.2">
      <c r="A6079" s="25" t="s">
        <v>6527</v>
      </c>
      <c r="B6079" s="77" t="s">
        <v>19129</v>
      </c>
    </row>
    <row r="6080" spans="1:2" ht="15" x14ac:dyDescent="0.2">
      <c r="A6080" s="25" t="s">
        <v>6526</v>
      </c>
      <c r="B6080" s="77" t="s">
        <v>19130</v>
      </c>
    </row>
    <row r="6081" spans="1:2" ht="15" x14ac:dyDescent="0.2">
      <c r="A6081" s="25" t="s">
        <v>6525</v>
      </c>
      <c r="B6081" s="77" t="s">
        <v>19131</v>
      </c>
    </row>
    <row r="6082" spans="1:2" ht="30" x14ac:dyDescent="0.2">
      <c r="A6082" s="25" t="s">
        <v>6524</v>
      </c>
      <c r="B6082" s="77" t="s">
        <v>19132</v>
      </c>
    </row>
    <row r="6083" spans="1:2" ht="30" x14ac:dyDescent="0.2">
      <c r="A6083" s="25" t="s">
        <v>6523</v>
      </c>
      <c r="B6083" s="77" t="s">
        <v>19133</v>
      </c>
    </row>
    <row r="6084" spans="1:2" ht="15" x14ac:dyDescent="0.2">
      <c r="A6084" s="25" t="s">
        <v>6522</v>
      </c>
      <c r="B6084" s="77" t="s">
        <v>19134</v>
      </c>
    </row>
    <row r="6085" spans="1:2" ht="30" x14ac:dyDescent="0.2">
      <c r="A6085" s="25" t="s">
        <v>6521</v>
      </c>
      <c r="B6085" s="77" t="s">
        <v>19135</v>
      </c>
    </row>
    <row r="6086" spans="1:2" ht="15" x14ac:dyDescent="0.2">
      <c r="A6086" s="25" t="s">
        <v>6520</v>
      </c>
      <c r="B6086" s="77" t="s">
        <v>19136</v>
      </c>
    </row>
    <row r="6087" spans="1:2" ht="15" x14ac:dyDescent="0.2">
      <c r="A6087" s="25" t="s">
        <v>6519</v>
      </c>
      <c r="B6087" s="77" t="s">
        <v>19137</v>
      </c>
    </row>
    <row r="6088" spans="1:2" ht="15" x14ac:dyDescent="0.2">
      <c r="A6088" s="25" t="s">
        <v>6518</v>
      </c>
      <c r="B6088" s="77" t="s">
        <v>19138</v>
      </c>
    </row>
    <row r="6089" spans="1:2" ht="15" x14ac:dyDescent="0.2">
      <c r="A6089" s="25" t="s">
        <v>6517</v>
      </c>
      <c r="B6089" s="77" t="s">
        <v>19139</v>
      </c>
    </row>
    <row r="6090" spans="1:2" ht="15" x14ac:dyDescent="0.2">
      <c r="A6090" s="25" t="s">
        <v>6516</v>
      </c>
      <c r="B6090" s="77" t="s">
        <v>19140</v>
      </c>
    </row>
    <row r="6091" spans="1:2" ht="15" x14ac:dyDescent="0.2">
      <c r="A6091" s="25" t="s">
        <v>6515</v>
      </c>
      <c r="B6091" s="77" t="s">
        <v>19141</v>
      </c>
    </row>
    <row r="6092" spans="1:2" ht="15" x14ac:dyDescent="0.2">
      <c r="A6092" s="25" t="s">
        <v>6514</v>
      </c>
      <c r="B6092" s="77" t="s">
        <v>19142</v>
      </c>
    </row>
    <row r="6093" spans="1:2" ht="30" x14ac:dyDescent="0.2">
      <c r="A6093" s="25" t="s">
        <v>6513</v>
      </c>
      <c r="B6093" s="77" t="s">
        <v>19143</v>
      </c>
    </row>
    <row r="6094" spans="1:2" ht="15" x14ac:dyDescent="0.2">
      <c r="A6094" s="25" t="s">
        <v>6512</v>
      </c>
      <c r="B6094" s="77" t="s">
        <v>19144</v>
      </c>
    </row>
    <row r="6095" spans="1:2" ht="15" x14ac:dyDescent="0.2">
      <c r="A6095" s="25" t="s">
        <v>6511</v>
      </c>
      <c r="B6095" s="77" t="s">
        <v>19145</v>
      </c>
    </row>
    <row r="6096" spans="1:2" ht="15" x14ac:dyDescent="0.2">
      <c r="A6096" s="25" t="s">
        <v>6510</v>
      </c>
      <c r="B6096" s="77" t="s">
        <v>19146</v>
      </c>
    </row>
    <row r="6097" spans="1:2" ht="15" x14ac:dyDescent="0.2">
      <c r="A6097" s="25" t="s">
        <v>6509</v>
      </c>
      <c r="B6097" s="77" t="s">
        <v>19147</v>
      </c>
    </row>
    <row r="6098" spans="1:2" ht="15" x14ac:dyDescent="0.2">
      <c r="A6098" s="25" t="s">
        <v>6508</v>
      </c>
      <c r="B6098" s="77" t="s">
        <v>19148</v>
      </c>
    </row>
    <row r="6099" spans="1:2" ht="15" x14ac:dyDescent="0.2">
      <c r="A6099" s="25" t="s">
        <v>6507</v>
      </c>
      <c r="B6099" s="77" t="s">
        <v>19149</v>
      </c>
    </row>
    <row r="6100" spans="1:2" ht="15" x14ac:dyDescent="0.2">
      <c r="A6100" s="25" t="s">
        <v>6506</v>
      </c>
      <c r="B6100" s="77" t="s">
        <v>19150</v>
      </c>
    </row>
    <row r="6101" spans="1:2" ht="15" x14ac:dyDescent="0.2">
      <c r="A6101" s="25" t="s">
        <v>6505</v>
      </c>
      <c r="B6101" s="77" t="s">
        <v>19151</v>
      </c>
    </row>
    <row r="6102" spans="1:2" ht="15" x14ac:dyDescent="0.2">
      <c r="A6102" s="25" t="s">
        <v>6504</v>
      </c>
      <c r="B6102" s="77" t="s">
        <v>19152</v>
      </c>
    </row>
    <row r="6103" spans="1:2" ht="15" x14ac:dyDescent="0.2">
      <c r="A6103" s="25" t="s">
        <v>6503</v>
      </c>
      <c r="B6103" s="77" t="s">
        <v>19153</v>
      </c>
    </row>
    <row r="6104" spans="1:2" ht="15" x14ac:dyDescent="0.2">
      <c r="A6104" s="25" t="s">
        <v>6502</v>
      </c>
      <c r="B6104" s="77" t="s">
        <v>19154</v>
      </c>
    </row>
    <row r="6105" spans="1:2" ht="15" x14ac:dyDescent="0.2">
      <c r="A6105" s="25" t="s">
        <v>6501</v>
      </c>
      <c r="B6105" s="77" t="s">
        <v>19155</v>
      </c>
    </row>
    <row r="6106" spans="1:2" ht="15" x14ac:dyDescent="0.2">
      <c r="A6106" s="25" t="s">
        <v>6500</v>
      </c>
      <c r="B6106" s="77" t="s">
        <v>19156</v>
      </c>
    </row>
    <row r="6107" spans="1:2" ht="15" x14ac:dyDescent="0.2">
      <c r="A6107" s="25" t="s">
        <v>6499</v>
      </c>
      <c r="B6107" s="77" t="s">
        <v>19157</v>
      </c>
    </row>
    <row r="6108" spans="1:2" ht="15" x14ac:dyDescent="0.2">
      <c r="A6108" s="25" t="s">
        <v>6498</v>
      </c>
      <c r="B6108" s="77" t="s">
        <v>19158</v>
      </c>
    </row>
    <row r="6109" spans="1:2" ht="30" x14ac:dyDescent="0.2">
      <c r="A6109" s="25" t="s">
        <v>6497</v>
      </c>
      <c r="B6109" s="77" t="s">
        <v>19159</v>
      </c>
    </row>
    <row r="6110" spans="1:2" ht="30" x14ac:dyDescent="0.2">
      <c r="A6110" s="25" t="s">
        <v>6496</v>
      </c>
      <c r="B6110" s="77" t="s">
        <v>19160</v>
      </c>
    </row>
    <row r="6111" spans="1:2" ht="15" x14ac:dyDescent="0.2">
      <c r="A6111" s="25" t="s">
        <v>6495</v>
      </c>
      <c r="B6111" s="77" t="s">
        <v>19161</v>
      </c>
    </row>
    <row r="6112" spans="1:2" ht="15" x14ac:dyDescent="0.2">
      <c r="A6112" s="25" t="s">
        <v>6494</v>
      </c>
      <c r="B6112" s="77" t="s">
        <v>19162</v>
      </c>
    </row>
    <row r="6113" spans="1:2" ht="15" x14ac:dyDescent="0.2">
      <c r="A6113" s="25" t="s">
        <v>6493</v>
      </c>
      <c r="B6113" s="77" t="s">
        <v>19163</v>
      </c>
    </row>
    <row r="6114" spans="1:2" ht="15" x14ac:dyDescent="0.2">
      <c r="A6114" s="25" t="s">
        <v>6492</v>
      </c>
      <c r="B6114" s="77" t="s">
        <v>19164</v>
      </c>
    </row>
    <row r="6115" spans="1:2" ht="15" x14ac:dyDescent="0.2">
      <c r="A6115" s="25" t="s">
        <v>6491</v>
      </c>
      <c r="B6115" s="77" t="s">
        <v>19165</v>
      </c>
    </row>
    <row r="6116" spans="1:2" ht="15" x14ac:dyDescent="0.2">
      <c r="A6116" s="25" t="s">
        <v>6490</v>
      </c>
      <c r="B6116" s="77" t="s">
        <v>19166</v>
      </c>
    </row>
    <row r="6117" spans="1:2" ht="15" x14ac:dyDescent="0.2">
      <c r="A6117" s="25" t="s">
        <v>6489</v>
      </c>
      <c r="B6117" s="77" t="s">
        <v>19167</v>
      </c>
    </row>
    <row r="6118" spans="1:2" ht="15" x14ac:dyDescent="0.2">
      <c r="A6118" s="25" t="s">
        <v>6488</v>
      </c>
      <c r="B6118" s="77" t="s">
        <v>19168</v>
      </c>
    </row>
    <row r="6119" spans="1:2" ht="15" x14ac:dyDescent="0.2">
      <c r="A6119" s="25" t="s">
        <v>6487</v>
      </c>
      <c r="B6119" s="77" t="s">
        <v>19169</v>
      </c>
    </row>
    <row r="6120" spans="1:2" ht="30" x14ac:dyDescent="0.2">
      <c r="A6120" s="25" t="s">
        <v>6486</v>
      </c>
      <c r="B6120" s="77" t="s">
        <v>19170</v>
      </c>
    </row>
    <row r="6121" spans="1:2" ht="30" x14ac:dyDescent="0.2">
      <c r="A6121" s="25" t="s">
        <v>6485</v>
      </c>
      <c r="B6121" s="77" t="s">
        <v>19171</v>
      </c>
    </row>
    <row r="6122" spans="1:2" ht="15" x14ac:dyDescent="0.2">
      <c r="A6122" s="25" t="s">
        <v>6484</v>
      </c>
      <c r="B6122" s="77" t="s">
        <v>19172</v>
      </c>
    </row>
    <row r="6123" spans="1:2" ht="15" x14ac:dyDescent="0.2">
      <c r="A6123" s="25" t="s">
        <v>6483</v>
      </c>
      <c r="B6123" s="77" t="s">
        <v>19173</v>
      </c>
    </row>
    <row r="6124" spans="1:2" ht="15" x14ac:dyDescent="0.2">
      <c r="A6124" s="25" t="s">
        <v>6482</v>
      </c>
      <c r="B6124" s="77" t="s">
        <v>19174</v>
      </c>
    </row>
    <row r="6125" spans="1:2" ht="15" x14ac:dyDescent="0.2">
      <c r="A6125" s="25" t="s">
        <v>6481</v>
      </c>
      <c r="B6125" s="77" t="s">
        <v>19175</v>
      </c>
    </row>
    <row r="6126" spans="1:2" ht="15" x14ac:dyDescent="0.2">
      <c r="A6126" s="25" t="s">
        <v>6480</v>
      </c>
      <c r="B6126" s="77" t="s">
        <v>19176</v>
      </c>
    </row>
    <row r="6127" spans="1:2" ht="15" x14ac:dyDescent="0.2">
      <c r="A6127" s="25" t="s">
        <v>6479</v>
      </c>
      <c r="B6127" s="77" t="s">
        <v>19177</v>
      </c>
    </row>
    <row r="6128" spans="1:2" ht="15" x14ac:dyDescent="0.2">
      <c r="A6128" s="25" t="s">
        <v>6478</v>
      </c>
      <c r="B6128" s="77" t="s">
        <v>19178</v>
      </c>
    </row>
    <row r="6129" spans="1:2" ht="15" x14ac:dyDescent="0.2">
      <c r="A6129" s="25" t="s">
        <v>6477</v>
      </c>
      <c r="B6129" s="77" t="s">
        <v>19179</v>
      </c>
    </row>
    <row r="6130" spans="1:2" ht="15" x14ac:dyDescent="0.2">
      <c r="A6130" s="25" t="s">
        <v>6476</v>
      </c>
      <c r="B6130" s="77" t="s">
        <v>19180</v>
      </c>
    </row>
    <row r="6131" spans="1:2" ht="15" x14ac:dyDescent="0.2">
      <c r="A6131" s="25" t="s">
        <v>6475</v>
      </c>
      <c r="B6131" s="77" t="s">
        <v>19181</v>
      </c>
    </row>
    <row r="6132" spans="1:2" ht="15" x14ac:dyDescent="0.2">
      <c r="A6132" s="25" t="s">
        <v>6474</v>
      </c>
      <c r="B6132" s="77" t="s">
        <v>19182</v>
      </c>
    </row>
    <row r="6133" spans="1:2" ht="15" x14ac:dyDescent="0.2">
      <c r="A6133" s="25" t="s">
        <v>6473</v>
      </c>
      <c r="B6133" s="77" t="s">
        <v>19183</v>
      </c>
    </row>
    <row r="6134" spans="1:2" ht="15" x14ac:dyDescent="0.2">
      <c r="A6134" s="25" t="s">
        <v>6472</v>
      </c>
      <c r="B6134" s="77" t="s">
        <v>19184</v>
      </c>
    </row>
    <row r="6135" spans="1:2" ht="15" x14ac:dyDescent="0.2">
      <c r="A6135" s="25" t="s">
        <v>6471</v>
      </c>
      <c r="B6135" s="77" t="s">
        <v>19185</v>
      </c>
    </row>
    <row r="6136" spans="1:2" ht="15" x14ac:dyDescent="0.2">
      <c r="A6136" s="25" t="s">
        <v>6470</v>
      </c>
      <c r="B6136" s="77" t="s">
        <v>19186</v>
      </c>
    </row>
    <row r="6137" spans="1:2" ht="15" x14ac:dyDescent="0.2">
      <c r="A6137" s="25" t="s">
        <v>6469</v>
      </c>
      <c r="B6137" s="77" t="s">
        <v>19187</v>
      </c>
    </row>
    <row r="6138" spans="1:2" ht="15" x14ac:dyDescent="0.2">
      <c r="A6138" s="25" t="s">
        <v>6468</v>
      </c>
      <c r="B6138" s="77" t="s">
        <v>19188</v>
      </c>
    </row>
    <row r="6139" spans="1:2" ht="15" x14ac:dyDescent="0.2">
      <c r="A6139" s="25" t="s">
        <v>6467</v>
      </c>
      <c r="B6139" s="77" t="s">
        <v>19189</v>
      </c>
    </row>
    <row r="6140" spans="1:2" ht="15" x14ac:dyDescent="0.2">
      <c r="A6140" s="25" t="s">
        <v>6466</v>
      </c>
      <c r="B6140" s="77" t="s">
        <v>19190</v>
      </c>
    </row>
    <row r="6141" spans="1:2" ht="15" x14ac:dyDescent="0.2">
      <c r="A6141" s="25" t="s">
        <v>6465</v>
      </c>
      <c r="B6141" s="77" t="s">
        <v>19191</v>
      </c>
    </row>
    <row r="6142" spans="1:2" ht="15" x14ac:dyDescent="0.2">
      <c r="A6142" s="25" t="s">
        <v>6464</v>
      </c>
      <c r="B6142" s="77" t="s">
        <v>19192</v>
      </c>
    </row>
    <row r="6143" spans="1:2" ht="15" x14ac:dyDescent="0.2">
      <c r="A6143" s="25" t="s">
        <v>6463</v>
      </c>
      <c r="B6143" s="77" t="s">
        <v>19193</v>
      </c>
    </row>
    <row r="6144" spans="1:2" ht="15" x14ac:dyDescent="0.2">
      <c r="A6144" s="25" t="s">
        <v>6462</v>
      </c>
      <c r="B6144" s="77" t="s">
        <v>19194</v>
      </c>
    </row>
    <row r="6145" spans="1:2" ht="15" x14ac:dyDescent="0.2">
      <c r="A6145" s="25" t="s">
        <v>6461</v>
      </c>
      <c r="B6145" s="77" t="s">
        <v>19195</v>
      </c>
    </row>
    <row r="6146" spans="1:2" ht="15" x14ac:dyDescent="0.2">
      <c r="A6146" s="25" t="s">
        <v>6460</v>
      </c>
      <c r="B6146" s="77" t="s">
        <v>19196</v>
      </c>
    </row>
    <row r="6147" spans="1:2" ht="15" x14ac:dyDescent="0.2">
      <c r="A6147" s="25" t="s">
        <v>6459</v>
      </c>
      <c r="B6147" s="77" t="s">
        <v>19197</v>
      </c>
    </row>
    <row r="6148" spans="1:2" ht="15" x14ac:dyDescent="0.2">
      <c r="A6148" s="25" t="s">
        <v>6458</v>
      </c>
      <c r="B6148" s="77" t="s">
        <v>19198</v>
      </c>
    </row>
    <row r="6149" spans="1:2" ht="30" x14ac:dyDescent="0.2">
      <c r="A6149" s="25" t="s">
        <v>6457</v>
      </c>
      <c r="B6149" s="77" t="s">
        <v>19199</v>
      </c>
    </row>
    <row r="6150" spans="1:2" ht="15" x14ac:dyDescent="0.2">
      <c r="A6150" s="25" t="s">
        <v>6456</v>
      </c>
      <c r="B6150" s="77" t="s">
        <v>19200</v>
      </c>
    </row>
    <row r="6151" spans="1:2" ht="15" x14ac:dyDescent="0.2">
      <c r="A6151" s="25" t="s">
        <v>6455</v>
      </c>
      <c r="B6151" s="77" t="s">
        <v>19201</v>
      </c>
    </row>
    <row r="6152" spans="1:2" ht="15" x14ac:dyDescent="0.2">
      <c r="A6152" s="25" t="s">
        <v>6454</v>
      </c>
      <c r="B6152" s="77" t="s">
        <v>19202</v>
      </c>
    </row>
    <row r="6153" spans="1:2" ht="15" x14ac:dyDescent="0.2">
      <c r="A6153" s="25" t="s">
        <v>6453</v>
      </c>
      <c r="B6153" s="77" t="s">
        <v>19203</v>
      </c>
    </row>
    <row r="6154" spans="1:2" ht="15" x14ac:dyDescent="0.2">
      <c r="A6154" s="25" t="s">
        <v>6452</v>
      </c>
      <c r="B6154" s="77" t="s">
        <v>19204</v>
      </c>
    </row>
    <row r="6155" spans="1:2" ht="15" x14ac:dyDescent="0.2">
      <c r="A6155" s="25" t="s">
        <v>6451</v>
      </c>
      <c r="B6155" s="77" t="s">
        <v>19205</v>
      </c>
    </row>
    <row r="6156" spans="1:2" ht="15" x14ac:dyDescent="0.2">
      <c r="A6156" s="25" t="s">
        <v>6450</v>
      </c>
      <c r="B6156" s="77" t="s">
        <v>19206</v>
      </c>
    </row>
    <row r="6157" spans="1:2" ht="30" x14ac:dyDescent="0.2">
      <c r="A6157" s="25" t="s">
        <v>6449</v>
      </c>
      <c r="B6157" s="77" t="s">
        <v>19207</v>
      </c>
    </row>
    <row r="6158" spans="1:2" ht="15" x14ac:dyDescent="0.2">
      <c r="A6158" s="25" t="s">
        <v>6448</v>
      </c>
      <c r="B6158" s="77" t="s">
        <v>19208</v>
      </c>
    </row>
    <row r="6159" spans="1:2" ht="15" x14ac:dyDescent="0.2">
      <c r="A6159" s="25" t="s">
        <v>6447</v>
      </c>
      <c r="B6159" s="77" t="s">
        <v>19209</v>
      </c>
    </row>
    <row r="6160" spans="1:2" ht="15" x14ac:dyDescent="0.2">
      <c r="A6160" s="25" t="s">
        <v>6446</v>
      </c>
      <c r="B6160" s="77" t="s">
        <v>19210</v>
      </c>
    </row>
    <row r="6161" spans="1:2" ht="15" x14ac:dyDescent="0.2">
      <c r="A6161" s="25" t="s">
        <v>6445</v>
      </c>
      <c r="B6161" s="77" t="s">
        <v>19211</v>
      </c>
    </row>
    <row r="6162" spans="1:2" ht="15" x14ac:dyDescent="0.2">
      <c r="A6162" s="25" t="s">
        <v>6444</v>
      </c>
      <c r="B6162" s="77" t="s">
        <v>19212</v>
      </c>
    </row>
    <row r="6163" spans="1:2" ht="15" x14ac:dyDescent="0.2">
      <c r="A6163" s="25" t="s">
        <v>6443</v>
      </c>
      <c r="B6163" s="77" t="s">
        <v>19213</v>
      </c>
    </row>
    <row r="6164" spans="1:2" ht="15" x14ac:dyDescent="0.2">
      <c r="A6164" s="25" t="s">
        <v>6442</v>
      </c>
      <c r="B6164" s="77" t="s">
        <v>19214</v>
      </c>
    </row>
    <row r="6165" spans="1:2" ht="15" x14ac:dyDescent="0.2">
      <c r="A6165" s="25" t="s">
        <v>6441</v>
      </c>
      <c r="B6165" s="77" t="s">
        <v>19215</v>
      </c>
    </row>
    <row r="6166" spans="1:2" ht="15" x14ac:dyDescent="0.2">
      <c r="A6166" s="25" t="s">
        <v>6440</v>
      </c>
      <c r="B6166" s="77" t="s">
        <v>19216</v>
      </c>
    </row>
    <row r="6167" spans="1:2" ht="15" x14ac:dyDescent="0.2">
      <c r="A6167" s="25" t="s">
        <v>6439</v>
      </c>
      <c r="B6167" s="77" t="s">
        <v>19217</v>
      </c>
    </row>
    <row r="6168" spans="1:2" ht="15" x14ac:dyDescent="0.2">
      <c r="A6168" s="25" t="s">
        <v>6438</v>
      </c>
      <c r="B6168" s="77" t="s">
        <v>19218</v>
      </c>
    </row>
    <row r="6169" spans="1:2" ht="15" x14ac:dyDescent="0.2">
      <c r="A6169" s="25" t="s">
        <v>6437</v>
      </c>
      <c r="B6169" s="77" t="s">
        <v>19219</v>
      </c>
    </row>
    <row r="6170" spans="1:2" ht="15" x14ac:dyDescent="0.2">
      <c r="A6170" s="25" t="s">
        <v>6436</v>
      </c>
      <c r="B6170" s="77" t="s">
        <v>19220</v>
      </c>
    </row>
    <row r="6171" spans="1:2" ht="15" x14ac:dyDescent="0.2">
      <c r="A6171" s="25" t="s">
        <v>6435</v>
      </c>
      <c r="B6171" s="77" t="s">
        <v>19221</v>
      </c>
    </row>
    <row r="6172" spans="1:2" ht="15" x14ac:dyDescent="0.2">
      <c r="A6172" s="25" t="s">
        <v>6434</v>
      </c>
      <c r="B6172" s="77" t="s">
        <v>19222</v>
      </c>
    </row>
    <row r="6173" spans="1:2" ht="15" x14ac:dyDescent="0.2">
      <c r="A6173" s="25" t="s">
        <v>6433</v>
      </c>
      <c r="B6173" s="77" t="s">
        <v>19223</v>
      </c>
    </row>
    <row r="6174" spans="1:2" ht="15" x14ac:dyDescent="0.2">
      <c r="A6174" s="25" t="s">
        <v>6432</v>
      </c>
      <c r="B6174" s="77" t="s">
        <v>19224</v>
      </c>
    </row>
    <row r="6175" spans="1:2" ht="15" x14ac:dyDescent="0.2">
      <c r="A6175" s="25" t="s">
        <v>6431</v>
      </c>
      <c r="B6175" s="77" t="s">
        <v>19225</v>
      </c>
    </row>
    <row r="6176" spans="1:2" ht="15" x14ac:dyDescent="0.2">
      <c r="A6176" s="25" t="s">
        <v>6430</v>
      </c>
      <c r="B6176" s="77" t="s">
        <v>19226</v>
      </c>
    </row>
    <row r="6177" spans="1:2" ht="15" x14ac:dyDescent="0.2">
      <c r="A6177" s="25" t="s">
        <v>12991</v>
      </c>
      <c r="B6177" s="77" t="s">
        <v>19227</v>
      </c>
    </row>
    <row r="6178" spans="1:2" ht="15" x14ac:dyDescent="0.2">
      <c r="A6178" s="25" t="s">
        <v>6429</v>
      </c>
      <c r="B6178" s="77" t="s">
        <v>19228</v>
      </c>
    </row>
    <row r="6179" spans="1:2" ht="15" x14ac:dyDescent="0.2">
      <c r="A6179" s="25" t="s">
        <v>6428</v>
      </c>
      <c r="B6179" s="77" t="s">
        <v>19229</v>
      </c>
    </row>
    <row r="6180" spans="1:2" ht="15" x14ac:dyDescent="0.2">
      <c r="A6180" s="25" t="s">
        <v>6427</v>
      </c>
      <c r="B6180" s="77" t="s">
        <v>19230</v>
      </c>
    </row>
    <row r="6181" spans="1:2" ht="30" x14ac:dyDescent="0.2">
      <c r="A6181" s="25" t="s">
        <v>6426</v>
      </c>
      <c r="B6181" s="77" t="s">
        <v>19231</v>
      </c>
    </row>
    <row r="6182" spans="1:2" ht="15" x14ac:dyDescent="0.2">
      <c r="A6182" s="25" t="s">
        <v>6425</v>
      </c>
      <c r="B6182" s="77" t="s">
        <v>19232</v>
      </c>
    </row>
    <row r="6183" spans="1:2" ht="15" x14ac:dyDescent="0.2">
      <c r="A6183" s="25" t="s">
        <v>6424</v>
      </c>
      <c r="B6183" s="77" t="s">
        <v>19233</v>
      </c>
    </row>
    <row r="6184" spans="1:2" ht="15" x14ac:dyDescent="0.2">
      <c r="A6184" s="25" t="s">
        <v>6423</v>
      </c>
      <c r="B6184" s="77" t="s">
        <v>19234</v>
      </c>
    </row>
    <row r="6185" spans="1:2" ht="15" x14ac:dyDescent="0.2">
      <c r="A6185" s="25" t="s">
        <v>6422</v>
      </c>
      <c r="B6185" s="77" t="s">
        <v>19235</v>
      </c>
    </row>
    <row r="6186" spans="1:2" ht="15" x14ac:dyDescent="0.2">
      <c r="A6186" s="25" t="s">
        <v>6421</v>
      </c>
      <c r="B6186" s="77" t="s">
        <v>19236</v>
      </c>
    </row>
    <row r="6187" spans="1:2" ht="15" x14ac:dyDescent="0.2">
      <c r="A6187" s="25" t="s">
        <v>6420</v>
      </c>
      <c r="B6187" s="77" t="s">
        <v>19237</v>
      </c>
    </row>
    <row r="6188" spans="1:2" ht="15" x14ac:dyDescent="0.2">
      <c r="A6188" s="25" t="s">
        <v>6419</v>
      </c>
      <c r="B6188" s="77" t="s">
        <v>19238</v>
      </c>
    </row>
    <row r="6189" spans="1:2" ht="15" x14ac:dyDescent="0.2">
      <c r="A6189" s="25" t="s">
        <v>6418</v>
      </c>
      <c r="B6189" s="77" t="s">
        <v>19239</v>
      </c>
    </row>
    <row r="6190" spans="1:2" ht="15" x14ac:dyDescent="0.2">
      <c r="A6190" s="25" t="s">
        <v>6417</v>
      </c>
      <c r="B6190" s="77" t="s">
        <v>19240</v>
      </c>
    </row>
    <row r="6191" spans="1:2" ht="15" x14ac:dyDescent="0.2">
      <c r="A6191" s="25" t="s">
        <v>6416</v>
      </c>
      <c r="B6191" s="77" t="s">
        <v>19241</v>
      </c>
    </row>
    <row r="6192" spans="1:2" ht="15" x14ac:dyDescent="0.2">
      <c r="A6192" s="25" t="s">
        <v>6415</v>
      </c>
      <c r="B6192" s="77" t="s">
        <v>19242</v>
      </c>
    </row>
    <row r="6193" spans="1:2" ht="15" x14ac:dyDescent="0.2">
      <c r="A6193" s="25" t="s">
        <v>6414</v>
      </c>
      <c r="B6193" s="77" t="s">
        <v>19243</v>
      </c>
    </row>
    <row r="6194" spans="1:2" ht="15" x14ac:dyDescent="0.2">
      <c r="A6194" s="25" t="s">
        <v>6413</v>
      </c>
      <c r="B6194" s="77" t="s">
        <v>19244</v>
      </c>
    </row>
    <row r="6195" spans="1:2" ht="15" x14ac:dyDescent="0.2">
      <c r="A6195" s="25" t="s">
        <v>6412</v>
      </c>
      <c r="B6195" s="77" t="s">
        <v>19245</v>
      </c>
    </row>
    <row r="6196" spans="1:2" ht="15" x14ac:dyDescent="0.2">
      <c r="A6196" s="25" t="s">
        <v>6411</v>
      </c>
      <c r="B6196" s="77" t="s">
        <v>19246</v>
      </c>
    </row>
    <row r="6197" spans="1:2" ht="15" x14ac:dyDescent="0.2">
      <c r="A6197" s="25" t="s">
        <v>6410</v>
      </c>
      <c r="B6197" s="77" t="s">
        <v>19247</v>
      </c>
    </row>
    <row r="6198" spans="1:2" ht="15" x14ac:dyDescent="0.2">
      <c r="A6198" s="25" t="s">
        <v>6409</v>
      </c>
      <c r="B6198" s="77" t="s">
        <v>19248</v>
      </c>
    </row>
    <row r="6199" spans="1:2" ht="15" x14ac:dyDescent="0.2">
      <c r="A6199" s="25" t="s">
        <v>6408</v>
      </c>
      <c r="B6199" s="77" t="s">
        <v>19249</v>
      </c>
    </row>
    <row r="6200" spans="1:2" ht="15" x14ac:dyDescent="0.2">
      <c r="A6200" s="25" t="s">
        <v>6407</v>
      </c>
      <c r="B6200" s="77" t="s">
        <v>19250</v>
      </c>
    </row>
    <row r="6201" spans="1:2" ht="15" x14ac:dyDescent="0.2">
      <c r="A6201" s="25" t="s">
        <v>6406</v>
      </c>
      <c r="B6201" s="77" t="s">
        <v>19251</v>
      </c>
    </row>
    <row r="6202" spans="1:2" ht="15" x14ac:dyDescent="0.2">
      <c r="A6202" s="25" t="s">
        <v>6405</v>
      </c>
      <c r="B6202" s="77" t="s">
        <v>19252</v>
      </c>
    </row>
    <row r="6203" spans="1:2" ht="15" x14ac:dyDescent="0.2">
      <c r="A6203" s="25" t="s">
        <v>6404</v>
      </c>
      <c r="B6203" s="77" t="s">
        <v>19253</v>
      </c>
    </row>
    <row r="6204" spans="1:2" ht="15" x14ac:dyDescent="0.2">
      <c r="A6204" s="25" t="s">
        <v>6403</v>
      </c>
      <c r="B6204" s="77" t="s">
        <v>19254</v>
      </c>
    </row>
    <row r="6205" spans="1:2" ht="15" x14ac:dyDescent="0.2">
      <c r="A6205" s="25" t="s">
        <v>6402</v>
      </c>
      <c r="B6205" s="77" t="s">
        <v>19255</v>
      </c>
    </row>
    <row r="6206" spans="1:2" ht="15" x14ac:dyDescent="0.2">
      <c r="A6206" s="25" t="s">
        <v>6401</v>
      </c>
      <c r="B6206" s="77" t="s">
        <v>19256</v>
      </c>
    </row>
    <row r="6207" spans="1:2" ht="15" x14ac:dyDescent="0.2">
      <c r="A6207" s="25" t="s">
        <v>6400</v>
      </c>
      <c r="B6207" s="77" t="s">
        <v>19257</v>
      </c>
    </row>
    <row r="6208" spans="1:2" ht="15" x14ac:dyDescent="0.2">
      <c r="A6208" s="25" t="s">
        <v>6399</v>
      </c>
      <c r="B6208" s="77" t="s">
        <v>19258</v>
      </c>
    </row>
    <row r="6209" spans="1:2" ht="15" x14ac:dyDescent="0.2">
      <c r="A6209" s="25" t="s">
        <v>6398</v>
      </c>
      <c r="B6209" s="77" t="s">
        <v>19259</v>
      </c>
    </row>
    <row r="6210" spans="1:2" ht="15" x14ac:dyDescent="0.2">
      <c r="A6210" s="25" t="s">
        <v>6397</v>
      </c>
      <c r="B6210" s="77" t="s">
        <v>19260</v>
      </c>
    </row>
    <row r="6211" spans="1:2" ht="15" x14ac:dyDescent="0.2">
      <c r="A6211" s="25" t="s">
        <v>6396</v>
      </c>
      <c r="B6211" s="77" t="s">
        <v>19261</v>
      </c>
    </row>
    <row r="6212" spans="1:2" ht="15" x14ac:dyDescent="0.2">
      <c r="A6212" s="25" t="s">
        <v>6395</v>
      </c>
      <c r="B6212" s="77" t="s">
        <v>19262</v>
      </c>
    </row>
    <row r="6213" spans="1:2" ht="15" x14ac:dyDescent="0.2">
      <c r="A6213" s="25" t="s">
        <v>6394</v>
      </c>
      <c r="B6213" s="77" t="s">
        <v>19263</v>
      </c>
    </row>
    <row r="6214" spans="1:2" ht="15" x14ac:dyDescent="0.2">
      <c r="A6214" s="25" t="s">
        <v>6393</v>
      </c>
      <c r="B6214" s="77" t="s">
        <v>19264</v>
      </c>
    </row>
    <row r="6215" spans="1:2" ht="30" x14ac:dyDescent="0.2">
      <c r="A6215" s="25" t="s">
        <v>6392</v>
      </c>
      <c r="B6215" s="77" t="s">
        <v>19265</v>
      </c>
    </row>
    <row r="6216" spans="1:2" ht="30" x14ac:dyDescent="0.2">
      <c r="A6216" s="25" t="s">
        <v>6391</v>
      </c>
      <c r="B6216" s="77" t="s">
        <v>19266</v>
      </c>
    </row>
    <row r="6217" spans="1:2" ht="30" x14ac:dyDescent="0.2">
      <c r="A6217" s="25" t="s">
        <v>6390</v>
      </c>
      <c r="B6217" s="77" t="s">
        <v>19267</v>
      </c>
    </row>
    <row r="6218" spans="1:2" ht="30" x14ac:dyDescent="0.2">
      <c r="A6218" s="25" t="s">
        <v>6389</v>
      </c>
      <c r="B6218" s="77" t="s">
        <v>19268</v>
      </c>
    </row>
    <row r="6219" spans="1:2" ht="15" x14ac:dyDescent="0.2">
      <c r="A6219" s="25" t="s">
        <v>6388</v>
      </c>
      <c r="B6219" s="77" t="s">
        <v>19269</v>
      </c>
    </row>
    <row r="6220" spans="1:2" ht="15" x14ac:dyDescent="0.2">
      <c r="A6220" s="25" t="s">
        <v>6387</v>
      </c>
      <c r="B6220" s="77" t="s">
        <v>19270</v>
      </c>
    </row>
    <row r="6221" spans="1:2" ht="30" x14ac:dyDescent="0.2">
      <c r="A6221" s="25" t="s">
        <v>6386</v>
      </c>
      <c r="B6221" s="77" t="s">
        <v>19271</v>
      </c>
    </row>
    <row r="6222" spans="1:2" ht="30" x14ac:dyDescent="0.2">
      <c r="A6222" s="25" t="s">
        <v>6385</v>
      </c>
      <c r="B6222" s="77" t="s">
        <v>19272</v>
      </c>
    </row>
    <row r="6223" spans="1:2" ht="30" x14ac:dyDescent="0.2">
      <c r="A6223" s="25" t="s">
        <v>6384</v>
      </c>
      <c r="B6223" s="77" t="s">
        <v>19273</v>
      </c>
    </row>
    <row r="6224" spans="1:2" ht="15" x14ac:dyDescent="0.2">
      <c r="A6224" s="25" t="s">
        <v>6383</v>
      </c>
      <c r="B6224" s="77" t="s">
        <v>19274</v>
      </c>
    </row>
    <row r="6225" spans="1:2" ht="15" x14ac:dyDescent="0.2">
      <c r="A6225" s="25" t="s">
        <v>6382</v>
      </c>
      <c r="B6225" s="77" t="s">
        <v>19275</v>
      </c>
    </row>
    <row r="6226" spans="1:2" ht="15" x14ac:dyDescent="0.2">
      <c r="A6226" s="25" t="s">
        <v>6381</v>
      </c>
      <c r="B6226" s="77" t="s">
        <v>19276</v>
      </c>
    </row>
    <row r="6227" spans="1:2" ht="15" x14ac:dyDescent="0.2">
      <c r="A6227" s="25" t="s">
        <v>6380</v>
      </c>
      <c r="B6227" s="77" t="s">
        <v>19277</v>
      </c>
    </row>
    <row r="6228" spans="1:2" ht="15" x14ac:dyDescent="0.2">
      <c r="A6228" s="25" t="s">
        <v>6379</v>
      </c>
      <c r="B6228" s="77" t="s">
        <v>19278</v>
      </c>
    </row>
    <row r="6229" spans="1:2" ht="15" x14ac:dyDescent="0.2">
      <c r="A6229" s="25" t="s">
        <v>6378</v>
      </c>
      <c r="B6229" s="77" t="s">
        <v>19279</v>
      </c>
    </row>
    <row r="6230" spans="1:2" ht="15" x14ac:dyDescent="0.2">
      <c r="A6230" s="25" t="s">
        <v>6377</v>
      </c>
      <c r="B6230" s="77" t="s">
        <v>19280</v>
      </c>
    </row>
    <row r="6231" spans="1:2" ht="15" x14ac:dyDescent="0.2">
      <c r="A6231" s="25" t="s">
        <v>6376</v>
      </c>
      <c r="B6231" s="77" t="s">
        <v>19281</v>
      </c>
    </row>
    <row r="6232" spans="1:2" ht="15" x14ac:dyDescent="0.2">
      <c r="A6232" s="25" t="s">
        <v>6375</v>
      </c>
      <c r="B6232" s="77" t="s">
        <v>19282</v>
      </c>
    </row>
    <row r="6233" spans="1:2" ht="15" x14ac:dyDescent="0.2">
      <c r="A6233" s="25" t="s">
        <v>6374</v>
      </c>
      <c r="B6233" s="77" t="s">
        <v>19283</v>
      </c>
    </row>
    <row r="6234" spans="1:2" ht="15" x14ac:dyDescent="0.2">
      <c r="A6234" s="25" t="s">
        <v>6373</v>
      </c>
      <c r="B6234" s="77" t="s">
        <v>19284</v>
      </c>
    </row>
    <row r="6235" spans="1:2" ht="15" x14ac:dyDescent="0.2">
      <c r="A6235" s="25" t="s">
        <v>6372</v>
      </c>
      <c r="B6235" s="77" t="s">
        <v>19285</v>
      </c>
    </row>
    <row r="6236" spans="1:2" ht="15" x14ac:dyDescent="0.2">
      <c r="A6236" s="25" t="s">
        <v>6371</v>
      </c>
      <c r="B6236" s="77" t="s">
        <v>19286</v>
      </c>
    </row>
    <row r="6237" spans="1:2" ht="15" x14ac:dyDescent="0.2">
      <c r="A6237" s="25" t="s">
        <v>6370</v>
      </c>
      <c r="B6237" s="77" t="s">
        <v>19287</v>
      </c>
    </row>
    <row r="6238" spans="1:2" ht="15" x14ac:dyDescent="0.2">
      <c r="A6238" s="25" t="s">
        <v>6369</v>
      </c>
      <c r="B6238" s="77" t="s">
        <v>19288</v>
      </c>
    </row>
    <row r="6239" spans="1:2" ht="30" x14ac:dyDescent="0.2">
      <c r="A6239" s="25" t="s">
        <v>6368</v>
      </c>
      <c r="B6239" s="77" t="s">
        <v>19289</v>
      </c>
    </row>
    <row r="6240" spans="1:2" ht="15" x14ac:dyDescent="0.2">
      <c r="A6240" s="25" t="s">
        <v>6367</v>
      </c>
      <c r="B6240" s="77" t="s">
        <v>19290</v>
      </c>
    </row>
    <row r="6241" spans="1:2" ht="15" x14ac:dyDescent="0.2">
      <c r="A6241" s="25" t="s">
        <v>6366</v>
      </c>
      <c r="B6241" s="77" t="s">
        <v>19291</v>
      </c>
    </row>
    <row r="6242" spans="1:2" ht="15" x14ac:dyDescent="0.2">
      <c r="A6242" s="25" t="s">
        <v>6365</v>
      </c>
      <c r="B6242" s="77" t="s">
        <v>19292</v>
      </c>
    </row>
    <row r="6243" spans="1:2" ht="15" x14ac:dyDescent="0.2">
      <c r="A6243" s="25" t="s">
        <v>6364</v>
      </c>
      <c r="B6243" s="77" t="s">
        <v>19293</v>
      </c>
    </row>
    <row r="6244" spans="1:2" ht="15" x14ac:dyDescent="0.2">
      <c r="A6244" s="25" t="s">
        <v>6363</v>
      </c>
      <c r="B6244" s="77" t="s">
        <v>19294</v>
      </c>
    </row>
    <row r="6245" spans="1:2" ht="15" x14ac:dyDescent="0.2">
      <c r="A6245" s="25" t="s">
        <v>6362</v>
      </c>
      <c r="B6245" s="77" t="s">
        <v>19295</v>
      </c>
    </row>
    <row r="6246" spans="1:2" ht="15" x14ac:dyDescent="0.2">
      <c r="A6246" s="25" t="s">
        <v>6361</v>
      </c>
      <c r="B6246" s="77" t="s">
        <v>19296</v>
      </c>
    </row>
    <row r="6247" spans="1:2" ht="30" x14ac:dyDescent="0.2">
      <c r="A6247" s="25" t="s">
        <v>6360</v>
      </c>
      <c r="B6247" s="77" t="s">
        <v>19297</v>
      </c>
    </row>
    <row r="6248" spans="1:2" ht="15" x14ac:dyDescent="0.2">
      <c r="A6248" s="25" t="s">
        <v>6359</v>
      </c>
      <c r="B6248" s="77" t="s">
        <v>19298</v>
      </c>
    </row>
    <row r="6249" spans="1:2" ht="15" x14ac:dyDescent="0.2">
      <c r="A6249" s="25" t="s">
        <v>6358</v>
      </c>
      <c r="B6249" s="77" t="s">
        <v>19299</v>
      </c>
    </row>
    <row r="6250" spans="1:2" ht="15" x14ac:dyDescent="0.2">
      <c r="A6250" s="25" t="s">
        <v>6357</v>
      </c>
      <c r="B6250" s="77" t="s">
        <v>19300</v>
      </c>
    </row>
    <row r="6251" spans="1:2" ht="15" x14ac:dyDescent="0.2">
      <c r="A6251" s="25" t="s">
        <v>6356</v>
      </c>
      <c r="B6251" s="77" t="s">
        <v>19301</v>
      </c>
    </row>
    <row r="6252" spans="1:2" ht="15" x14ac:dyDescent="0.2">
      <c r="A6252" s="25" t="s">
        <v>6355</v>
      </c>
      <c r="B6252" s="77" t="s">
        <v>19302</v>
      </c>
    </row>
    <row r="6253" spans="1:2" ht="15" x14ac:dyDescent="0.2">
      <c r="A6253" s="25" t="s">
        <v>6354</v>
      </c>
      <c r="B6253" s="77" t="s">
        <v>19303</v>
      </c>
    </row>
    <row r="6254" spans="1:2" ht="15" x14ac:dyDescent="0.2">
      <c r="A6254" s="25" t="s">
        <v>6353</v>
      </c>
      <c r="B6254" s="77" t="s">
        <v>19304</v>
      </c>
    </row>
    <row r="6255" spans="1:2" ht="15" x14ac:dyDescent="0.2">
      <c r="A6255" s="25" t="s">
        <v>6352</v>
      </c>
      <c r="B6255" s="77" t="s">
        <v>19305</v>
      </c>
    </row>
    <row r="6256" spans="1:2" ht="15" x14ac:dyDescent="0.2">
      <c r="A6256" s="25" t="s">
        <v>6351</v>
      </c>
      <c r="B6256" s="77" t="s">
        <v>19306</v>
      </c>
    </row>
    <row r="6257" spans="1:2" ht="15" x14ac:dyDescent="0.2">
      <c r="A6257" s="25" t="s">
        <v>6350</v>
      </c>
      <c r="B6257" s="77" t="s">
        <v>19307</v>
      </c>
    </row>
    <row r="6258" spans="1:2" ht="15" x14ac:dyDescent="0.2">
      <c r="A6258" s="25" t="s">
        <v>6349</v>
      </c>
      <c r="B6258" s="77" t="s">
        <v>19308</v>
      </c>
    </row>
    <row r="6259" spans="1:2" ht="15" x14ac:dyDescent="0.2">
      <c r="A6259" s="25" t="s">
        <v>6348</v>
      </c>
      <c r="B6259" s="77" t="s">
        <v>19309</v>
      </c>
    </row>
    <row r="6260" spans="1:2" ht="15" x14ac:dyDescent="0.2">
      <c r="A6260" s="25" t="s">
        <v>6347</v>
      </c>
      <c r="B6260" s="77" t="s">
        <v>19310</v>
      </c>
    </row>
    <row r="6261" spans="1:2" ht="15" x14ac:dyDescent="0.2">
      <c r="A6261" s="25" t="s">
        <v>6346</v>
      </c>
      <c r="B6261" s="77" t="s">
        <v>19311</v>
      </c>
    </row>
    <row r="6262" spans="1:2" ht="15" x14ac:dyDescent="0.2">
      <c r="A6262" s="25" t="s">
        <v>6345</v>
      </c>
      <c r="B6262" s="77" t="s">
        <v>19312</v>
      </c>
    </row>
    <row r="6263" spans="1:2" ht="15" x14ac:dyDescent="0.2">
      <c r="A6263" s="25" t="s">
        <v>6344</v>
      </c>
      <c r="B6263" s="77" t="s">
        <v>19313</v>
      </c>
    </row>
    <row r="6264" spans="1:2" ht="15" x14ac:dyDescent="0.2">
      <c r="A6264" s="25" t="s">
        <v>6343</v>
      </c>
      <c r="B6264" s="77" t="s">
        <v>19314</v>
      </c>
    </row>
    <row r="6265" spans="1:2" ht="15" x14ac:dyDescent="0.2">
      <c r="A6265" s="25" t="s">
        <v>6342</v>
      </c>
      <c r="B6265" s="77" t="s">
        <v>19315</v>
      </c>
    </row>
    <row r="6266" spans="1:2" ht="15" x14ac:dyDescent="0.2">
      <c r="A6266" s="25" t="s">
        <v>6341</v>
      </c>
      <c r="B6266" s="77" t="s">
        <v>19316</v>
      </c>
    </row>
    <row r="6267" spans="1:2" ht="15" x14ac:dyDescent="0.2">
      <c r="A6267" s="25" t="s">
        <v>6340</v>
      </c>
      <c r="B6267" s="77" t="s">
        <v>19317</v>
      </c>
    </row>
    <row r="6268" spans="1:2" ht="15" x14ac:dyDescent="0.2">
      <c r="A6268" s="25" t="s">
        <v>6339</v>
      </c>
      <c r="B6268" s="77" t="s">
        <v>19318</v>
      </c>
    </row>
    <row r="6269" spans="1:2" ht="15" x14ac:dyDescent="0.2">
      <c r="A6269" s="25" t="s">
        <v>6338</v>
      </c>
      <c r="B6269" s="77" t="s">
        <v>19319</v>
      </c>
    </row>
    <row r="6270" spans="1:2" ht="15" x14ac:dyDescent="0.2">
      <c r="A6270" s="25" t="s">
        <v>6337</v>
      </c>
      <c r="B6270" s="77" t="s">
        <v>19320</v>
      </c>
    </row>
    <row r="6271" spans="1:2" ht="15" x14ac:dyDescent="0.2">
      <c r="A6271" s="25" t="s">
        <v>6336</v>
      </c>
      <c r="B6271" s="77" t="s">
        <v>19321</v>
      </c>
    </row>
    <row r="6272" spans="1:2" ht="30" x14ac:dyDescent="0.2">
      <c r="A6272" s="25" t="s">
        <v>6335</v>
      </c>
      <c r="B6272" s="77" t="s">
        <v>19322</v>
      </c>
    </row>
    <row r="6273" spans="1:2" ht="30" x14ac:dyDescent="0.2">
      <c r="A6273" s="25" t="s">
        <v>6334</v>
      </c>
      <c r="B6273" s="77" t="s">
        <v>19323</v>
      </c>
    </row>
    <row r="6274" spans="1:2" ht="15" x14ac:dyDescent="0.2">
      <c r="A6274" s="25" t="s">
        <v>6333</v>
      </c>
      <c r="B6274" s="77" t="s">
        <v>19324</v>
      </c>
    </row>
    <row r="6275" spans="1:2" ht="15" x14ac:dyDescent="0.2">
      <c r="A6275" s="25" t="s">
        <v>6332</v>
      </c>
      <c r="B6275" s="77" t="s">
        <v>19325</v>
      </c>
    </row>
    <row r="6276" spans="1:2" ht="15" x14ac:dyDescent="0.2">
      <c r="A6276" s="25" t="s">
        <v>6331</v>
      </c>
      <c r="B6276" s="77" t="s">
        <v>19326</v>
      </c>
    </row>
    <row r="6277" spans="1:2" ht="15" x14ac:dyDescent="0.2">
      <c r="A6277" s="25" t="s">
        <v>6330</v>
      </c>
      <c r="B6277" s="77" t="s">
        <v>19327</v>
      </c>
    </row>
    <row r="6278" spans="1:2" ht="15" x14ac:dyDescent="0.2">
      <c r="A6278" s="25" t="s">
        <v>6329</v>
      </c>
      <c r="B6278" s="77" t="s">
        <v>19328</v>
      </c>
    </row>
    <row r="6279" spans="1:2" ht="30" x14ac:dyDescent="0.2">
      <c r="A6279" s="25" t="s">
        <v>6328</v>
      </c>
      <c r="B6279" s="77" t="s">
        <v>19329</v>
      </c>
    </row>
    <row r="6280" spans="1:2" ht="30" x14ac:dyDescent="0.2">
      <c r="A6280" s="25" t="s">
        <v>6327</v>
      </c>
      <c r="B6280" s="77" t="s">
        <v>19330</v>
      </c>
    </row>
    <row r="6281" spans="1:2" ht="15" x14ac:dyDescent="0.2">
      <c r="A6281" s="25" t="s">
        <v>6326</v>
      </c>
      <c r="B6281" s="77" t="s">
        <v>19331</v>
      </c>
    </row>
    <row r="6282" spans="1:2" ht="15" x14ac:dyDescent="0.2">
      <c r="A6282" s="25" t="s">
        <v>6325</v>
      </c>
      <c r="B6282" s="77" t="s">
        <v>19332</v>
      </c>
    </row>
    <row r="6283" spans="1:2" ht="30" x14ac:dyDescent="0.2">
      <c r="A6283" s="25" t="s">
        <v>6324</v>
      </c>
      <c r="B6283" s="77" t="s">
        <v>19333</v>
      </c>
    </row>
    <row r="6284" spans="1:2" ht="15" x14ac:dyDescent="0.2">
      <c r="A6284" s="25" t="s">
        <v>6323</v>
      </c>
      <c r="B6284" s="77" t="s">
        <v>19334</v>
      </c>
    </row>
    <row r="6285" spans="1:2" ht="15" x14ac:dyDescent="0.2">
      <c r="A6285" s="25" t="s">
        <v>6322</v>
      </c>
      <c r="B6285" s="77" t="s">
        <v>19335</v>
      </c>
    </row>
    <row r="6286" spans="1:2" ht="15" x14ac:dyDescent="0.2">
      <c r="A6286" s="25" t="s">
        <v>6321</v>
      </c>
      <c r="B6286" s="77" t="s">
        <v>19336</v>
      </c>
    </row>
    <row r="6287" spans="1:2" ht="15" x14ac:dyDescent="0.2">
      <c r="A6287" s="25" t="s">
        <v>6320</v>
      </c>
      <c r="B6287" s="77" t="s">
        <v>19337</v>
      </c>
    </row>
    <row r="6288" spans="1:2" ht="15" x14ac:dyDescent="0.2">
      <c r="A6288" s="25" t="s">
        <v>6319</v>
      </c>
      <c r="B6288" s="77" t="s">
        <v>19338</v>
      </c>
    </row>
    <row r="6289" spans="1:2" ht="15" x14ac:dyDescent="0.2">
      <c r="A6289" s="25" t="s">
        <v>6318</v>
      </c>
      <c r="B6289" s="77" t="s">
        <v>19339</v>
      </c>
    </row>
    <row r="6290" spans="1:2" ht="15" x14ac:dyDescent="0.2">
      <c r="A6290" s="25" t="s">
        <v>6317</v>
      </c>
      <c r="B6290" s="77" t="s">
        <v>19340</v>
      </c>
    </row>
    <row r="6291" spans="1:2" ht="15" x14ac:dyDescent="0.2">
      <c r="A6291" s="25" t="s">
        <v>6316</v>
      </c>
      <c r="B6291" s="77" t="s">
        <v>19341</v>
      </c>
    </row>
    <row r="6292" spans="1:2" ht="15" x14ac:dyDescent="0.2">
      <c r="A6292" s="25" t="s">
        <v>6315</v>
      </c>
      <c r="B6292" s="77" t="s">
        <v>19342</v>
      </c>
    </row>
    <row r="6293" spans="1:2" ht="15" x14ac:dyDescent="0.2">
      <c r="A6293" s="25" t="s">
        <v>6314</v>
      </c>
      <c r="B6293" s="77" t="s">
        <v>19343</v>
      </c>
    </row>
    <row r="6294" spans="1:2" ht="15" x14ac:dyDescent="0.2">
      <c r="A6294" s="25" t="s">
        <v>6313</v>
      </c>
      <c r="B6294" s="77" t="s">
        <v>19344</v>
      </c>
    </row>
    <row r="6295" spans="1:2" ht="15" x14ac:dyDescent="0.2">
      <c r="A6295" s="25" t="s">
        <v>6312</v>
      </c>
      <c r="B6295" s="77" t="s">
        <v>19345</v>
      </c>
    </row>
    <row r="6296" spans="1:2" ht="15" x14ac:dyDescent="0.2">
      <c r="A6296" s="25" t="s">
        <v>6311</v>
      </c>
      <c r="B6296" s="77" t="s">
        <v>19346</v>
      </c>
    </row>
    <row r="6297" spans="1:2" ht="15" x14ac:dyDescent="0.2">
      <c r="A6297" s="25" t="s">
        <v>6310</v>
      </c>
      <c r="B6297" s="77" t="s">
        <v>19347</v>
      </c>
    </row>
    <row r="6298" spans="1:2" ht="15" x14ac:dyDescent="0.2">
      <c r="A6298" s="25" t="s">
        <v>6309</v>
      </c>
      <c r="B6298" s="77" t="s">
        <v>19348</v>
      </c>
    </row>
    <row r="6299" spans="1:2" ht="15" x14ac:dyDescent="0.2">
      <c r="A6299" s="25" t="s">
        <v>6308</v>
      </c>
      <c r="B6299" s="77" t="s">
        <v>19349</v>
      </c>
    </row>
    <row r="6300" spans="1:2" ht="15" x14ac:dyDescent="0.2">
      <c r="A6300" s="25" t="s">
        <v>6307</v>
      </c>
      <c r="B6300" s="77" t="s">
        <v>19350</v>
      </c>
    </row>
    <row r="6301" spans="1:2" ht="15" x14ac:dyDescent="0.2">
      <c r="A6301" s="25" t="s">
        <v>6306</v>
      </c>
      <c r="B6301" s="77" t="s">
        <v>19351</v>
      </c>
    </row>
    <row r="6302" spans="1:2" ht="15" x14ac:dyDescent="0.2">
      <c r="A6302" s="25" t="s">
        <v>6305</v>
      </c>
      <c r="B6302" s="77" t="s">
        <v>19352</v>
      </c>
    </row>
    <row r="6303" spans="1:2" ht="30" x14ac:dyDescent="0.2">
      <c r="A6303" s="25" t="s">
        <v>6304</v>
      </c>
      <c r="B6303" s="77" t="s">
        <v>19353</v>
      </c>
    </row>
    <row r="6304" spans="1:2" ht="15" x14ac:dyDescent="0.2">
      <c r="A6304" s="25" t="s">
        <v>6303</v>
      </c>
      <c r="B6304" s="77" t="s">
        <v>19354</v>
      </c>
    </row>
    <row r="6305" spans="1:2" ht="15" x14ac:dyDescent="0.2">
      <c r="A6305" s="25" t="s">
        <v>6302</v>
      </c>
      <c r="B6305" s="77" t="s">
        <v>19355</v>
      </c>
    </row>
    <row r="6306" spans="1:2" ht="15" x14ac:dyDescent="0.2">
      <c r="A6306" s="25" t="s">
        <v>6301</v>
      </c>
      <c r="B6306" s="77" t="s">
        <v>19356</v>
      </c>
    </row>
    <row r="6307" spans="1:2" ht="15" x14ac:dyDescent="0.2">
      <c r="A6307" s="25" t="s">
        <v>6300</v>
      </c>
      <c r="B6307" s="77" t="s">
        <v>19357</v>
      </c>
    </row>
    <row r="6308" spans="1:2" ht="15" x14ac:dyDescent="0.2">
      <c r="A6308" s="25" t="s">
        <v>6299</v>
      </c>
      <c r="B6308" s="77" t="s">
        <v>19358</v>
      </c>
    </row>
    <row r="6309" spans="1:2" ht="15" x14ac:dyDescent="0.2">
      <c r="A6309" s="25" t="s">
        <v>6298</v>
      </c>
      <c r="B6309" s="77" t="s">
        <v>19359</v>
      </c>
    </row>
    <row r="6310" spans="1:2" ht="15" x14ac:dyDescent="0.2">
      <c r="A6310" s="25" t="s">
        <v>6297</v>
      </c>
      <c r="B6310" s="77" t="s">
        <v>19360</v>
      </c>
    </row>
    <row r="6311" spans="1:2" ht="30" x14ac:dyDescent="0.2">
      <c r="A6311" s="25" t="s">
        <v>6296</v>
      </c>
      <c r="B6311" s="77" t="s">
        <v>19361</v>
      </c>
    </row>
    <row r="6312" spans="1:2" ht="30" x14ac:dyDescent="0.2">
      <c r="A6312" s="25" t="s">
        <v>6295</v>
      </c>
      <c r="B6312" s="77" t="s">
        <v>19362</v>
      </c>
    </row>
    <row r="6313" spans="1:2" ht="15" x14ac:dyDescent="0.2">
      <c r="A6313" s="25" t="s">
        <v>6294</v>
      </c>
      <c r="B6313" s="77" t="s">
        <v>19363</v>
      </c>
    </row>
    <row r="6314" spans="1:2" ht="15" x14ac:dyDescent="0.2">
      <c r="A6314" s="25" t="s">
        <v>6293</v>
      </c>
      <c r="B6314" s="77" t="s">
        <v>19364</v>
      </c>
    </row>
    <row r="6315" spans="1:2" ht="15" x14ac:dyDescent="0.2">
      <c r="A6315" s="25" t="s">
        <v>6292</v>
      </c>
      <c r="B6315" s="77" t="s">
        <v>19365</v>
      </c>
    </row>
    <row r="6316" spans="1:2" ht="15" x14ac:dyDescent="0.2">
      <c r="A6316" s="25" t="s">
        <v>6291</v>
      </c>
      <c r="B6316" s="77" t="s">
        <v>19366</v>
      </c>
    </row>
    <row r="6317" spans="1:2" ht="15" x14ac:dyDescent="0.2">
      <c r="A6317" s="25" t="s">
        <v>6290</v>
      </c>
      <c r="B6317" s="77" t="s">
        <v>19367</v>
      </c>
    </row>
    <row r="6318" spans="1:2" ht="15" x14ac:dyDescent="0.2">
      <c r="A6318" s="25" t="s">
        <v>6289</v>
      </c>
      <c r="B6318" s="77" t="s">
        <v>19368</v>
      </c>
    </row>
    <row r="6319" spans="1:2" ht="15" x14ac:dyDescent="0.2">
      <c r="A6319" s="25" t="s">
        <v>6288</v>
      </c>
      <c r="B6319" s="77" t="s">
        <v>19369</v>
      </c>
    </row>
    <row r="6320" spans="1:2" ht="15" x14ac:dyDescent="0.2">
      <c r="A6320" s="25" t="s">
        <v>6287</v>
      </c>
      <c r="B6320" s="77" t="s">
        <v>19370</v>
      </c>
    </row>
    <row r="6321" spans="1:2" ht="15" x14ac:dyDescent="0.2">
      <c r="A6321" s="25" t="s">
        <v>6286</v>
      </c>
      <c r="B6321" s="77" t="s">
        <v>19371</v>
      </c>
    </row>
    <row r="6322" spans="1:2" ht="15" x14ac:dyDescent="0.2">
      <c r="A6322" s="25" t="s">
        <v>6285</v>
      </c>
      <c r="B6322" s="77" t="s">
        <v>19372</v>
      </c>
    </row>
    <row r="6323" spans="1:2" ht="15" x14ac:dyDescent="0.2">
      <c r="A6323" s="25" t="s">
        <v>6284</v>
      </c>
      <c r="B6323" s="77" t="s">
        <v>19373</v>
      </c>
    </row>
    <row r="6324" spans="1:2" ht="15" x14ac:dyDescent="0.2">
      <c r="A6324" s="25" t="s">
        <v>6283</v>
      </c>
      <c r="B6324" s="77" t="s">
        <v>19374</v>
      </c>
    </row>
    <row r="6325" spans="1:2" ht="15" x14ac:dyDescent="0.2">
      <c r="A6325" s="25" t="s">
        <v>6282</v>
      </c>
      <c r="B6325" s="77" t="s">
        <v>19375</v>
      </c>
    </row>
    <row r="6326" spans="1:2" ht="15" x14ac:dyDescent="0.2">
      <c r="A6326" s="25" t="s">
        <v>6281</v>
      </c>
      <c r="B6326" s="77" t="s">
        <v>19376</v>
      </c>
    </row>
    <row r="6327" spans="1:2" ht="15" x14ac:dyDescent="0.2">
      <c r="A6327" s="25" t="s">
        <v>6280</v>
      </c>
      <c r="B6327" s="77" t="s">
        <v>19377</v>
      </c>
    </row>
    <row r="6328" spans="1:2" ht="15" x14ac:dyDescent="0.2">
      <c r="A6328" s="25" t="s">
        <v>6279</v>
      </c>
      <c r="B6328" s="77" t="s">
        <v>19378</v>
      </c>
    </row>
    <row r="6329" spans="1:2" ht="15" x14ac:dyDescent="0.2">
      <c r="A6329" s="25" t="s">
        <v>12992</v>
      </c>
      <c r="B6329" s="77" t="s">
        <v>19379</v>
      </c>
    </row>
    <row r="6330" spans="1:2" ht="15" x14ac:dyDescent="0.2">
      <c r="A6330" s="25" t="s">
        <v>12993</v>
      </c>
      <c r="B6330" s="77" t="s">
        <v>19380</v>
      </c>
    </row>
    <row r="6331" spans="1:2" ht="15" x14ac:dyDescent="0.2">
      <c r="A6331" s="25" t="s">
        <v>6278</v>
      </c>
      <c r="B6331" s="77" t="s">
        <v>19381</v>
      </c>
    </row>
    <row r="6332" spans="1:2" ht="15" x14ac:dyDescent="0.2">
      <c r="A6332" s="25" t="s">
        <v>6277</v>
      </c>
      <c r="B6332" s="77" t="s">
        <v>19382</v>
      </c>
    </row>
    <row r="6333" spans="1:2" ht="15" x14ac:dyDescent="0.2">
      <c r="A6333" s="25" t="s">
        <v>6276</v>
      </c>
      <c r="B6333" s="77" t="s">
        <v>19383</v>
      </c>
    </row>
    <row r="6334" spans="1:2" ht="15" x14ac:dyDescent="0.2">
      <c r="A6334" s="25" t="s">
        <v>6275</v>
      </c>
      <c r="B6334" s="77" t="s">
        <v>19384</v>
      </c>
    </row>
    <row r="6335" spans="1:2" ht="15" x14ac:dyDescent="0.2">
      <c r="A6335" s="25" t="s">
        <v>6274</v>
      </c>
      <c r="B6335" s="77" t="s">
        <v>19385</v>
      </c>
    </row>
    <row r="6336" spans="1:2" ht="15" x14ac:dyDescent="0.2">
      <c r="A6336" s="25" t="s">
        <v>6273</v>
      </c>
      <c r="B6336" s="77" t="s">
        <v>19386</v>
      </c>
    </row>
    <row r="6337" spans="1:2" ht="15" x14ac:dyDescent="0.2">
      <c r="A6337" s="25" t="s">
        <v>6272</v>
      </c>
      <c r="B6337" s="77" t="s">
        <v>19387</v>
      </c>
    </row>
    <row r="6338" spans="1:2" ht="15" x14ac:dyDescent="0.2">
      <c r="A6338" s="25" t="s">
        <v>6271</v>
      </c>
      <c r="B6338" s="77" t="s">
        <v>19388</v>
      </c>
    </row>
    <row r="6339" spans="1:2" ht="15" x14ac:dyDescent="0.2">
      <c r="A6339" s="25" t="s">
        <v>6270</v>
      </c>
      <c r="B6339" s="77" t="s">
        <v>19389</v>
      </c>
    </row>
    <row r="6340" spans="1:2" ht="15" x14ac:dyDescent="0.2">
      <c r="A6340" s="25" t="s">
        <v>6269</v>
      </c>
      <c r="B6340" s="77" t="s">
        <v>19390</v>
      </c>
    </row>
    <row r="6341" spans="1:2" ht="30" x14ac:dyDescent="0.2">
      <c r="A6341" s="25" t="s">
        <v>6268</v>
      </c>
      <c r="B6341" s="77" t="s">
        <v>19391</v>
      </c>
    </row>
    <row r="6342" spans="1:2" ht="15" x14ac:dyDescent="0.2">
      <c r="A6342" s="25" t="s">
        <v>6267</v>
      </c>
      <c r="B6342" s="77" t="s">
        <v>19392</v>
      </c>
    </row>
    <row r="6343" spans="1:2" ht="15" x14ac:dyDescent="0.2">
      <c r="A6343" s="25" t="s">
        <v>6266</v>
      </c>
      <c r="B6343" s="77" t="s">
        <v>19393</v>
      </c>
    </row>
    <row r="6344" spans="1:2" ht="15" x14ac:dyDescent="0.2">
      <c r="A6344" s="25" t="s">
        <v>6265</v>
      </c>
      <c r="B6344" s="77" t="s">
        <v>19394</v>
      </c>
    </row>
    <row r="6345" spans="1:2" ht="15" x14ac:dyDescent="0.2">
      <c r="A6345" s="25" t="s">
        <v>6264</v>
      </c>
      <c r="B6345" s="77" t="s">
        <v>19395</v>
      </c>
    </row>
    <row r="6346" spans="1:2" ht="15" x14ac:dyDescent="0.2">
      <c r="A6346" s="25" t="s">
        <v>6263</v>
      </c>
      <c r="B6346" s="77" t="s">
        <v>19396</v>
      </c>
    </row>
    <row r="6347" spans="1:2" ht="15" x14ac:dyDescent="0.2">
      <c r="A6347" s="25" t="s">
        <v>6262</v>
      </c>
      <c r="B6347" s="77" t="s">
        <v>19397</v>
      </c>
    </row>
    <row r="6348" spans="1:2" ht="15" x14ac:dyDescent="0.2">
      <c r="A6348" s="25" t="s">
        <v>6261</v>
      </c>
      <c r="B6348" s="77" t="s">
        <v>19398</v>
      </c>
    </row>
    <row r="6349" spans="1:2" ht="15" x14ac:dyDescent="0.2">
      <c r="A6349" s="25" t="s">
        <v>6260</v>
      </c>
      <c r="B6349" s="77" t="s">
        <v>19399</v>
      </c>
    </row>
    <row r="6350" spans="1:2" ht="15" x14ac:dyDescent="0.2">
      <c r="A6350" s="25" t="s">
        <v>6259</v>
      </c>
      <c r="B6350" s="77" t="s">
        <v>19400</v>
      </c>
    </row>
    <row r="6351" spans="1:2" ht="15" x14ac:dyDescent="0.2">
      <c r="A6351" s="25" t="s">
        <v>6258</v>
      </c>
      <c r="B6351" s="77" t="s">
        <v>19401</v>
      </c>
    </row>
    <row r="6352" spans="1:2" ht="15" x14ac:dyDescent="0.2">
      <c r="A6352" s="25" t="s">
        <v>6257</v>
      </c>
      <c r="B6352" s="77" t="s">
        <v>19402</v>
      </c>
    </row>
    <row r="6353" spans="1:2" ht="30" x14ac:dyDescent="0.2">
      <c r="A6353" s="25" t="s">
        <v>6256</v>
      </c>
      <c r="B6353" s="77" t="s">
        <v>19403</v>
      </c>
    </row>
    <row r="6354" spans="1:2" ht="15" x14ac:dyDescent="0.2">
      <c r="A6354" s="25" t="s">
        <v>6255</v>
      </c>
      <c r="B6354" s="77" t="s">
        <v>19404</v>
      </c>
    </row>
    <row r="6355" spans="1:2" ht="15" x14ac:dyDescent="0.2">
      <c r="A6355" s="25" t="s">
        <v>6254</v>
      </c>
      <c r="B6355" s="77" t="s">
        <v>19405</v>
      </c>
    </row>
    <row r="6356" spans="1:2" ht="15" x14ac:dyDescent="0.2">
      <c r="A6356" s="25" t="s">
        <v>6253</v>
      </c>
      <c r="B6356" s="77" t="s">
        <v>19406</v>
      </c>
    </row>
    <row r="6357" spans="1:2" ht="15" x14ac:dyDescent="0.2">
      <c r="A6357" s="25" t="s">
        <v>6252</v>
      </c>
      <c r="B6357" s="77" t="s">
        <v>19407</v>
      </c>
    </row>
    <row r="6358" spans="1:2" ht="15" x14ac:dyDescent="0.2">
      <c r="A6358" s="25" t="s">
        <v>6251</v>
      </c>
      <c r="B6358" s="77" t="s">
        <v>19408</v>
      </c>
    </row>
    <row r="6359" spans="1:2" ht="15" x14ac:dyDescent="0.2">
      <c r="A6359" s="25" t="s">
        <v>6250</v>
      </c>
      <c r="B6359" s="77" t="s">
        <v>19409</v>
      </c>
    </row>
    <row r="6360" spans="1:2" ht="15" x14ac:dyDescent="0.2">
      <c r="A6360" s="25" t="s">
        <v>6249</v>
      </c>
      <c r="B6360" s="77" t="s">
        <v>19410</v>
      </c>
    </row>
    <row r="6361" spans="1:2" ht="15" x14ac:dyDescent="0.2">
      <c r="A6361" s="25" t="s">
        <v>6248</v>
      </c>
      <c r="B6361" s="77" t="s">
        <v>19411</v>
      </c>
    </row>
    <row r="6362" spans="1:2" ht="15" x14ac:dyDescent="0.2">
      <c r="A6362" s="25" t="s">
        <v>6247</v>
      </c>
      <c r="B6362" s="77" t="s">
        <v>19412</v>
      </c>
    </row>
    <row r="6363" spans="1:2" ht="15" x14ac:dyDescent="0.2">
      <c r="A6363" s="25" t="s">
        <v>6246</v>
      </c>
      <c r="B6363" s="77" t="s">
        <v>19413</v>
      </c>
    </row>
    <row r="6364" spans="1:2" ht="15" x14ac:dyDescent="0.2">
      <c r="A6364" s="25" t="s">
        <v>6245</v>
      </c>
      <c r="B6364" s="77" t="s">
        <v>19414</v>
      </c>
    </row>
    <row r="6365" spans="1:2" ht="15" x14ac:dyDescent="0.2">
      <c r="A6365" s="25" t="s">
        <v>6244</v>
      </c>
      <c r="B6365" s="77" t="s">
        <v>19415</v>
      </c>
    </row>
    <row r="6366" spans="1:2" ht="15" x14ac:dyDescent="0.2">
      <c r="A6366" s="25" t="s">
        <v>6243</v>
      </c>
      <c r="B6366" s="77" t="s">
        <v>19416</v>
      </c>
    </row>
    <row r="6367" spans="1:2" ht="15" x14ac:dyDescent="0.2">
      <c r="A6367" s="25" t="s">
        <v>6242</v>
      </c>
      <c r="B6367" s="77" t="s">
        <v>19417</v>
      </c>
    </row>
    <row r="6368" spans="1:2" ht="15" x14ac:dyDescent="0.2">
      <c r="A6368" s="25" t="s">
        <v>6241</v>
      </c>
      <c r="B6368" s="77" t="s">
        <v>19418</v>
      </c>
    </row>
    <row r="6369" spans="1:2" ht="15" x14ac:dyDescent="0.2">
      <c r="A6369" s="25" t="s">
        <v>6240</v>
      </c>
      <c r="B6369" s="77" t="s">
        <v>19419</v>
      </c>
    </row>
    <row r="6370" spans="1:2" ht="15" x14ac:dyDescent="0.2">
      <c r="A6370" s="25" t="s">
        <v>6239</v>
      </c>
      <c r="B6370" s="77" t="s">
        <v>19420</v>
      </c>
    </row>
    <row r="6371" spans="1:2" ht="15" x14ac:dyDescent="0.2">
      <c r="A6371" s="25" t="s">
        <v>6238</v>
      </c>
      <c r="B6371" s="77" t="s">
        <v>19421</v>
      </c>
    </row>
    <row r="6372" spans="1:2" ht="15" x14ac:dyDescent="0.2">
      <c r="A6372" s="25" t="s">
        <v>6237</v>
      </c>
      <c r="B6372" s="77" t="s">
        <v>19422</v>
      </c>
    </row>
    <row r="6373" spans="1:2" ht="15" x14ac:dyDescent="0.2">
      <c r="A6373" s="25" t="s">
        <v>6236</v>
      </c>
      <c r="B6373" s="77" t="s">
        <v>19423</v>
      </c>
    </row>
    <row r="6374" spans="1:2" ht="15" x14ac:dyDescent="0.2">
      <c r="A6374" s="25" t="s">
        <v>6235</v>
      </c>
      <c r="B6374" s="77" t="s">
        <v>19424</v>
      </c>
    </row>
    <row r="6375" spans="1:2" ht="15" x14ac:dyDescent="0.2">
      <c r="A6375" s="25" t="s">
        <v>6234</v>
      </c>
      <c r="B6375" s="77" t="s">
        <v>19425</v>
      </c>
    </row>
    <row r="6376" spans="1:2" ht="15" x14ac:dyDescent="0.2">
      <c r="A6376" s="25" t="s">
        <v>6233</v>
      </c>
      <c r="B6376" s="77" t="s">
        <v>19426</v>
      </c>
    </row>
    <row r="6377" spans="1:2" ht="15" x14ac:dyDescent="0.2">
      <c r="A6377" s="25" t="s">
        <v>6232</v>
      </c>
      <c r="B6377" s="77" t="s">
        <v>19427</v>
      </c>
    </row>
    <row r="6378" spans="1:2" ht="15" x14ac:dyDescent="0.2">
      <c r="A6378" s="25" t="s">
        <v>6231</v>
      </c>
      <c r="B6378" s="77" t="s">
        <v>19428</v>
      </c>
    </row>
    <row r="6379" spans="1:2" ht="15" x14ac:dyDescent="0.2">
      <c r="A6379" s="25" t="s">
        <v>6230</v>
      </c>
      <c r="B6379" s="77" t="s">
        <v>19429</v>
      </c>
    </row>
    <row r="6380" spans="1:2" ht="15" x14ac:dyDescent="0.2">
      <c r="A6380" s="25" t="s">
        <v>6229</v>
      </c>
      <c r="B6380" s="77" t="s">
        <v>19430</v>
      </c>
    </row>
    <row r="6381" spans="1:2" ht="15" x14ac:dyDescent="0.2">
      <c r="A6381" s="25" t="s">
        <v>6228</v>
      </c>
      <c r="B6381" s="77" t="s">
        <v>19431</v>
      </c>
    </row>
    <row r="6382" spans="1:2" ht="15" x14ac:dyDescent="0.2">
      <c r="A6382" s="25" t="s">
        <v>6227</v>
      </c>
      <c r="B6382" s="77" t="s">
        <v>19432</v>
      </c>
    </row>
    <row r="6383" spans="1:2" ht="15" x14ac:dyDescent="0.2">
      <c r="A6383" s="25" t="s">
        <v>6226</v>
      </c>
      <c r="B6383" s="77" t="s">
        <v>19433</v>
      </c>
    </row>
    <row r="6384" spans="1:2" ht="15" x14ac:dyDescent="0.2">
      <c r="A6384" s="25" t="s">
        <v>6225</v>
      </c>
      <c r="B6384" s="77" t="s">
        <v>19434</v>
      </c>
    </row>
    <row r="6385" spans="1:2" ht="15" x14ac:dyDescent="0.2">
      <c r="A6385" s="25" t="s">
        <v>6224</v>
      </c>
      <c r="B6385" s="77" t="s">
        <v>19435</v>
      </c>
    </row>
    <row r="6386" spans="1:2" ht="15" x14ac:dyDescent="0.2">
      <c r="A6386" s="25" t="s">
        <v>6223</v>
      </c>
      <c r="B6386" s="77" t="s">
        <v>19436</v>
      </c>
    </row>
    <row r="6387" spans="1:2" ht="15" x14ac:dyDescent="0.2">
      <c r="A6387" s="25" t="s">
        <v>6222</v>
      </c>
      <c r="B6387" s="77" t="s">
        <v>19437</v>
      </c>
    </row>
    <row r="6388" spans="1:2" ht="15" x14ac:dyDescent="0.2">
      <c r="A6388" s="25" t="s">
        <v>6221</v>
      </c>
      <c r="B6388" s="77" t="s">
        <v>19438</v>
      </c>
    </row>
    <row r="6389" spans="1:2" ht="15" x14ac:dyDescent="0.2">
      <c r="A6389" s="25" t="s">
        <v>6220</v>
      </c>
      <c r="B6389" s="77" t="s">
        <v>19439</v>
      </c>
    </row>
    <row r="6390" spans="1:2" ht="15" x14ac:dyDescent="0.2">
      <c r="A6390" s="25" t="s">
        <v>6219</v>
      </c>
      <c r="B6390" s="77" t="s">
        <v>19440</v>
      </c>
    </row>
    <row r="6391" spans="1:2" ht="15" x14ac:dyDescent="0.2">
      <c r="A6391" s="25" t="s">
        <v>6218</v>
      </c>
      <c r="B6391" s="77" t="s">
        <v>19441</v>
      </c>
    </row>
    <row r="6392" spans="1:2" ht="15" x14ac:dyDescent="0.2">
      <c r="A6392" s="25" t="s">
        <v>6217</v>
      </c>
      <c r="B6392" s="77" t="s">
        <v>19442</v>
      </c>
    </row>
    <row r="6393" spans="1:2" ht="15" x14ac:dyDescent="0.2">
      <c r="A6393" s="25" t="s">
        <v>6216</v>
      </c>
      <c r="B6393" s="77" t="s">
        <v>19443</v>
      </c>
    </row>
    <row r="6394" spans="1:2" ht="15" x14ac:dyDescent="0.2">
      <c r="A6394" s="25" t="s">
        <v>6215</v>
      </c>
      <c r="B6394" s="77" t="s">
        <v>19444</v>
      </c>
    </row>
    <row r="6395" spans="1:2" ht="15" x14ac:dyDescent="0.2">
      <c r="A6395" s="25" t="s">
        <v>6214</v>
      </c>
      <c r="B6395" s="77" t="s">
        <v>19445</v>
      </c>
    </row>
    <row r="6396" spans="1:2" ht="15" x14ac:dyDescent="0.2">
      <c r="A6396" s="25" t="s">
        <v>6213</v>
      </c>
      <c r="B6396" s="77" t="s">
        <v>19446</v>
      </c>
    </row>
    <row r="6397" spans="1:2" ht="15" x14ac:dyDescent="0.2">
      <c r="A6397" s="25" t="s">
        <v>6212</v>
      </c>
      <c r="B6397" s="77" t="s">
        <v>19447</v>
      </c>
    </row>
    <row r="6398" spans="1:2" ht="15" x14ac:dyDescent="0.2">
      <c r="A6398" s="25" t="s">
        <v>6211</v>
      </c>
      <c r="B6398" s="77" t="s">
        <v>19448</v>
      </c>
    </row>
    <row r="6399" spans="1:2" ht="15" x14ac:dyDescent="0.2">
      <c r="A6399" s="25" t="s">
        <v>6210</v>
      </c>
      <c r="B6399" s="77" t="s">
        <v>19449</v>
      </c>
    </row>
    <row r="6400" spans="1:2" ht="15" x14ac:dyDescent="0.2">
      <c r="A6400" s="25" t="s">
        <v>6209</v>
      </c>
      <c r="B6400" s="77" t="s">
        <v>19450</v>
      </c>
    </row>
    <row r="6401" spans="1:2" ht="15" x14ac:dyDescent="0.2">
      <c r="A6401" s="25" t="s">
        <v>6208</v>
      </c>
      <c r="B6401" s="77" t="s">
        <v>19451</v>
      </c>
    </row>
    <row r="6402" spans="1:2" ht="15" x14ac:dyDescent="0.2">
      <c r="A6402" s="25" t="s">
        <v>6207</v>
      </c>
      <c r="B6402" s="77" t="s">
        <v>19452</v>
      </c>
    </row>
    <row r="6403" spans="1:2" ht="15" x14ac:dyDescent="0.2">
      <c r="A6403" s="25" t="s">
        <v>6206</v>
      </c>
      <c r="B6403" s="77" t="s">
        <v>19453</v>
      </c>
    </row>
    <row r="6404" spans="1:2" ht="15" x14ac:dyDescent="0.2">
      <c r="A6404" s="25" t="s">
        <v>6205</v>
      </c>
      <c r="B6404" s="77" t="s">
        <v>19454</v>
      </c>
    </row>
    <row r="6405" spans="1:2" ht="15" x14ac:dyDescent="0.2">
      <c r="A6405" s="25" t="s">
        <v>6204</v>
      </c>
      <c r="B6405" s="77" t="s">
        <v>19455</v>
      </c>
    </row>
    <row r="6406" spans="1:2" ht="15" x14ac:dyDescent="0.2">
      <c r="A6406" s="25" t="s">
        <v>6203</v>
      </c>
      <c r="B6406" s="77" t="s">
        <v>19456</v>
      </c>
    </row>
    <row r="6407" spans="1:2" ht="15" x14ac:dyDescent="0.2">
      <c r="A6407" s="25" t="s">
        <v>6202</v>
      </c>
      <c r="B6407" s="77" t="s">
        <v>19457</v>
      </c>
    </row>
    <row r="6408" spans="1:2" ht="15" x14ac:dyDescent="0.2">
      <c r="A6408" s="25" t="s">
        <v>6201</v>
      </c>
      <c r="B6408" s="77" t="s">
        <v>19458</v>
      </c>
    </row>
    <row r="6409" spans="1:2" ht="15" x14ac:dyDescent="0.2">
      <c r="A6409" s="25" t="s">
        <v>6200</v>
      </c>
      <c r="B6409" s="77" t="s">
        <v>19459</v>
      </c>
    </row>
    <row r="6410" spans="1:2" ht="15" x14ac:dyDescent="0.2">
      <c r="A6410" s="25" t="s">
        <v>6199</v>
      </c>
      <c r="B6410" s="77" t="s">
        <v>19460</v>
      </c>
    </row>
    <row r="6411" spans="1:2" ht="15" x14ac:dyDescent="0.2">
      <c r="A6411" s="25" t="s">
        <v>6198</v>
      </c>
      <c r="B6411" s="77" t="s">
        <v>19461</v>
      </c>
    </row>
    <row r="6412" spans="1:2" ht="15" x14ac:dyDescent="0.2">
      <c r="A6412" s="25" t="s">
        <v>6197</v>
      </c>
      <c r="B6412" s="77" t="s">
        <v>19462</v>
      </c>
    </row>
    <row r="6413" spans="1:2" ht="15" x14ac:dyDescent="0.2">
      <c r="A6413" s="25" t="s">
        <v>6196</v>
      </c>
      <c r="B6413" s="77" t="s">
        <v>19463</v>
      </c>
    </row>
    <row r="6414" spans="1:2" ht="15" x14ac:dyDescent="0.2">
      <c r="A6414" s="25" t="s">
        <v>6195</v>
      </c>
      <c r="B6414" s="77" t="s">
        <v>19464</v>
      </c>
    </row>
    <row r="6415" spans="1:2" ht="15" x14ac:dyDescent="0.2">
      <c r="A6415" s="25" t="s">
        <v>6194</v>
      </c>
      <c r="B6415" s="77" t="s">
        <v>19465</v>
      </c>
    </row>
    <row r="6416" spans="1:2" ht="15" x14ac:dyDescent="0.2">
      <c r="A6416" s="25" t="s">
        <v>6193</v>
      </c>
      <c r="B6416" s="77" t="s">
        <v>19466</v>
      </c>
    </row>
    <row r="6417" spans="1:2" ht="15" x14ac:dyDescent="0.2">
      <c r="A6417" s="25" t="s">
        <v>6192</v>
      </c>
      <c r="B6417" s="77" t="s">
        <v>19467</v>
      </c>
    </row>
    <row r="6418" spans="1:2" ht="15" x14ac:dyDescent="0.2">
      <c r="A6418" s="25" t="s">
        <v>6191</v>
      </c>
      <c r="B6418" s="77" t="s">
        <v>19468</v>
      </c>
    </row>
    <row r="6419" spans="1:2" ht="15" x14ac:dyDescent="0.2">
      <c r="A6419" s="25" t="s">
        <v>6190</v>
      </c>
      <c r="B6419" s="77" t="s">
        <v>19469</v>
      </c>
    </row>
    <row r="6420" spans="1:2" ht="15" x14ac:dyDescent="0.2">
      <c r="A6420" s="25" t="s">
        <v>6189</v>
      </c>
      <c r="B6420" s="77" t="s">
        <v>19470</v>
      </c>
    </row>
    <row r="6421" spans="1:2" ht="15" x14ac:dyDescent="0.2">
      <c r="A6421" s="25" t="s">
        <v>6188</v>
      </c>
      <c r="B6421" s="77" t="s">
        <v>19471</v>
      </c>
    </row>
    <row r="6422" spans="1:2" ht="15" x14ac:dyDescent="0.2">
      <c r="A6422" s="25" t="s">
        <v>6187</v>
      </c>
      <c r="B6422" s="77" t="s">
        <v>19472</v>
      </c>
    </row>
    <row r="6423" spans="1:2" ht="15" x14ac:dyDescent="0.2">
      <c r="A6423" s="25" t="s">
        <v>6186</v>
      </c>
      <c r="B6423" s="77" t="s">
        <v>19473</v>
      </c>
    </row>
    <row r="6424" spans="1:2" ht="15" x14ac:dyDescent="0.2">
      <c r="A6424" s="25" t="s">
        <v>6185</v>
      </c>
      <c r="B6424" s="77" t="s">
        <v>19474</v>
      </c>
    </row>
    <row r="6425" spans="1:2" ht="15" x14ac:dyDescent="0.2">
      <c r="A6425" s="25" t="s">
        <v>6184</v>
      </c>
      <c r="B6425" s="77" t="s">
        <v>19475</v>
      </c>
    </row>
    <row r="6426" spans="1:2" ht="15" x14ac:dyDescent="0.2">
      <c r="A6426" s="25" t="s">
        <v>6183</v>
      </c>
      <c r="B6426" s="77" t="s">
        <v>19476</v>
      </c>
    </row>
    <row r="6427" spans="1:2" ht="15" x14ac:dyDescent="0.2">
      <c r="A6427" s="25" t="s">
        <v>6182</v>
      </c>
      <c r="B6427" s="77" t="s">
        <v>19477</v>
      </c>
    </row>
    <row r="6428" spans="1:2" ht="15" x14ac:dyDescent="0.2">
      <c r="A6428" s="25" t="s">
        <v>6181</v>
      </c>
      <c r="B6428" s="77" t="s">
        <v>19478</v>
      </c>
    </row>
    <row r="6429" spans="1:2" ht="15" x14ac:dyDescent="0.2">
      <c r="A6429" s="25" t="s">
        <v>6180</v>
      </c>
      <c r="B6429" s="77" t="s">
        <v>19479</v>
      </c>
    </row>
    <row r="6430" spans="1:2" ht="15" x14ac:dyDescent="0.2">
      <c r="A6430" s="25" t="s">
        <v>6179</v>
      </c>
      <c r="B6430" s="77" t="s">
        <v>19480</v>
      </c>
    </row>
    <row r="6431" spans="1:2" ht="15" x14ac:dyDescent="0.2">
      <c r="A6431" s="25" t="s">
        <v>6178</v>
      </c>
      <c r="B6431" s="77" t="s">
        <v>19481</v>
      </c>
    </row>
    <row r="6432" spans="1:2" ht="15" x14ac:dyDescent="0.2">
      <c r="A6432" s="25" t="s">
        <v>6177</v>
      </c>
      <c r="B6432" s="77" t="s">
        <v>19482</v>
      </c>
    </row>
    <row r="6433" spans="1:2" ht="15" x14ac:dyDescent="0.2">
      <c r="A6433" s="25" t="s">
        <v>6176</v>
      </c>
      <c r="B6433" s="77" t="s">
        <v>19483</v>
      </c>
    </row>
    <row r="6434" spans="1:2" ht="15" x14ac:dyDescent="0.2">
      <c r="A6434" s="25" t="s">
        <v>6175</v>
      </c>
      <c r="B6434" s="77" t="s">
        <v>19484</v>
      </c>
    </row>
    <row r="6435" spans="1:2" ht="15" x14ac:dyDescent="0.2">
      <c r="A6435" s="25" t="s">
        <v>6174</v>
      </c>
      <c r="B6435" s="77" t="s">
        <v>19485</v>
      </c>
    </row>
    <row r="6436" spans="1:2" ht="15" x14ac:dyDescent="0.2">
      <c r="A6436" s="25" t="s">
        <v>6173</v>
      </c>
      <c r="B6436" s="77" t="s">
        <v>19486</v>
      </c>
    </row>
    <row r="6437" spans="1:2" ht="15" x14ac:dyDescent="0.2">
      <c r="A6437" s="25" t="s">
        <v>6172</v>
      </c>
      <c r="B6437" s="77" t="s">
        <v>19487</v>
      </c>
    </row>
    <row r="6438" spans="1:2" ht="15" x14ac:dyDescent="0.2">
      <c r="A6438" s="25" t="s">
        <v>6171</v>
      </c>
      <c r="B6438" s="77" t="s">
        <v>19488</v>
      </c>
    </row>
    <row r="6439" spans="1:2" ht="15" x14ac:dyDescent="0.2">
      <c r="A6439" s="25" t="s">
        <v>6170</v>
      </c>
      <c r="B6439" s="77" t="s">
        <v>19489</v>
      </c>
    </row>
    <row r="6440" spans="1:2" ht="30" x14ac:dyDescent="0.2">
      <c r="A6440" s="25" t="s">
        <v>6169</v>
      </c>
      <c r="B6440" s="77" t="s">
        <v>19490</v>
      </c>
    </row>
    <row r="6441" spans="1:2" ht="15" x14ac:dyDescent="0.2">
      <c r="A6441" s="25" t="s">
        <v>6168</v>
      </c>
      <c r="B6441" s="77" t="s">
        <v>19491</v>
      </c>
    </row>
    <row r="6442" spans="1:2" ht="15" x14ac:dyDescent="0.2">
      <c r="A6442" s="25" t="s">
        <v>6167</v>
      </c>
      <c r="B6442" s="77" t="s">
        <v>19492</v>
      </c>
    </row>
    <row r="6443" spans="1:2" ht="15" x14ac:dyDescent="0.2">
      <c r="A6443" s="25" t="s">
        <v>6166</v>
      </c>
      <c r="B6443" s="77" t="s">
        <v>19493</v>
      </c>
    </row>
    <row r="6444" spans="1:2" ht="15" x14ac:dyDescent="0.2">
      <c r="A6444" s="25" t="s">
        <v>6165</v>
      </c>
      <c r="B6444" s="77" t="s">
        <v>19494</v>
      </c>
    </row>
    <row r="6445" spans="1:2" ht="15" x14ac:dyDescent="0.2">
      <c r="A6445" s="25" t="s">
        <v>6164</v>
      </c>
      <c r="B6445" s="77" t="s">
        <v>19495</v>
      </c>
    </row>
    <row r="6446" spans="1:2" ht="15" x14ac:dyDescent="0.2">
      <c r="A6446" s="25" t="s">
        <v>6163</v>
      </c>
      <c r="B6446" s="77" t="s">
        <v>19496</v>
      </c>
    </row>
    <row r="6447" spans="1:2" ht="15" x14ac:dyDescent="0.2">
      <c r="A6447" s="25" t="s">
        <v>6162</v>
      </c>
      <c r="B6447" s="77" t="s">
        <v>19497</v>
      </c>
    </row>
    <row r="6448" spans="1:2" ht="15" x14ac:dyDescent="0.2">
      <c r="A6448" s="25" t="s">
        <v>6161</v>
      </c>
      <c r="B6448" s="77" t="s">
        <v>19498</v>
      </c>
    </row>
    <row r="6449" spans="1:2" ht="15" x14ac:dyDescent="0.2">
      <c r="A6449" s="25" t="s">
        <v>6160</v>
      </c>
      <c r="B6449" s="77" t="s">
        <v>19499</v>
      </c>
    </row>
    <row r="6450" spans="1:2" ht="15" x14ac:dyDescent="0.2">
      <c r="A6450" s="25" t="s">
        <v>6159</v>
      </c>
      <c r="B6450" s="77" t="s">
        <v>19500</v>
      </c>
    </row>
    <row r="6451" spans="1:2" ht="15" x14ac:dyDescent="0.2">
      <c r="A6451" s="25" t="s">
        <v>6158</v>
      </c>
      <c r="B6451" s="77" t="s">
        <v>19501</v>
      </c>
    </row>
    <row r="6452" spans="1:2" ht="15" x14ac:dyDescent="0.2">
      <c r="A6452" s="25" t="s">
        <v>6157</v>
      </c>
      <c r="B6452" s="77" t="s">
        <v>19502</v>
      </c>
    </row>
    <row r="6453" spans="1:2" ht="15" x14ac:dyDescent="0.2">
      <c r="A6453" s="25" t="s">
        <v>6156</v>
      </c>
      <c r="B6453" s="77" t="s">
        <v>19503</v>
      </c>
    </row>
    <row r="6454" spans="1:2" ht="15" x14ac:dyDescent="0.2">
      <c r="A6454" s="25" t="s">
        <v>6155</v>
      </c>
      <c r="B6454" s="77" t="s">
        <v>19504</v>
      </c>
    </row>
    <row r="6455" spans="1:2" ht="15" x14ac:dyDescent="0.2">
      <c r="A6455" s="25" t="s">
        <v>6154</v>
      </c>
      <c r="B6455" s="77" t="s">
        <v>19505</v>
      </c>
    </row>
    <row r="6456" spans="1:2" ht="15" x14ac:dyDescent="0.2">
      <c r="A6456" s="25" t="s">
        <v>6153</v>
      </c>
      <c r="B6456" s="77" t="s">
        <v>19506</v>
      </c>
    </row>
    <row r="6457" spans="1:2" ht="15" x14ac:dyDescent="0.2">
      <c r="A6457" s="25" t="s">
        <v>6152</v>
      </c>
      <c r="B6457" s="77" t="s">
        <v>19507</v>
      </c>
    </row>
    <row r="6458" spans="1:2" ht="15" x14ac:dyDescent="0.2">
      <c r="A6458" s="25" t="s">
        <v>6151</v>
      </c>
      <c r="B6458" s="77" t="s">
        <v>19508</v>
      </c>
    </row>
    <row r="6459" spans="1:2" ht="15" x14ac:dyDescent="0.2">
      <c r="A6459" s="25" t="s">
        <v>6150</v>
      </c>
      <c r="B6459" s="77" t="s">
        <v>19509</v>
      </c>
    </row>
    <row r="6460" spans="1:2" ht="15" x14ac:dyDescent="0.2">
      <c r="A6460" s="25" t="s">
        <v>6149</v>
      </c>
      <c r="B6460" s="77" t="s">
        <v>19510</v>
      </c>
    </row>
    <row r="6461" spans="1:2" ht="15" x14ac:dyDescent="0.2">
      <c r="A6461" s="25" t="s">
        <v>6148</v>
      </c>
      <c r="B6461" s="77" t="s">
        <v>19511</v>
      </c>
    </row>
    <row r="6462" spans="1:2" ht="15" x14ac:dyDescent="0.2">
      <c r="A6462" s="25" t="s">
        <v>6147</v>
      </c>
      <c r="B6462" s="77" t="s">
        <v>19512</v>
      </c>
    </row>
    <row r="6463" spans="1:2" ht="15" x14ac:dyDescent="0.2">
      <c r="A6463" s="25" t="s">
        <v>6146</v>
      </c>
      <c r="B6463" s="77" t="s">
        <v>19513</v>
      </c>
    </row>
    <row r="6464" spans="1:2" ht="15" x14ac:dyDescent="0.2">
      <c r="A6464" s="25" t="s">
        <v>6145</v>
      </c>
      <c r="B6464" s="77" t="s">
        <v>19514</v>
      </c>
    </row>
    <row r="6465" spans="1:2" ht="15" x14ac:dyDescent="0.2">
      <c r="A6465" s="25" t="s">
        <v>6144</v>
      </c>
      <c r="B6465" s="77" t="s">
        <v>19515</v>
      </c>
    </row>
    <row r="6466" spans="1:2" ht="15" x14ac:dyDescent="0.2">
      <c r="A6466" s="25" t="s">
        <v>6143</v>
      </c>
      <c r="B6466" s="77" t="s">
        <v>19516</v>
      </c>
    </row>
    <row r="6467" spans="1:2" ht="30" x14ac:dyDescent="0.2">
      <c r="A6467" s="25" t="s">
        <v>6142</v>
      </c>
      <c r="B6467" s="77" t="s">
        <v>19517</v>
      </c>
    </row>
    <row r="6468" spans="1:2" ht="15" x14ac:dyDescent="0.2">
      <c r="A6468" s="25" t="s">
        <v>6141</v>
      </c>
      <c r="B6468" s="77" t="s">
        <v>19518</v>
      </c>
    </row>
    <row r="6469" spans="1:2" ht="15" x14ac:dyDescent="0.2">
      <c r="A6469" s="25" t="s">
        <v>6140</v>
      </c>
      <c r="B6469" s="77" t="s">
        <v>19519</v>
      </c>
    </row>
    <row r="6470" spans="1:2" ht="15" x14ac:dyDescent="0.2">
      <c r="A6470" s="25" t="s">
        <v>6139</v>
      </c>
      <c r="B6470" s="77" t="s">
        <v>19520</v>
      </c>
    </row>
    <row r="6471" spans="1:2" ht="15" x14ac:dyDescent="0.2">
      <c r="A6471" s="25" t="s">
        <v>6138</v>
      </c>
      <c r="B6471" s="77" t="s">
        <v>19521</v>
      </c>
    </row>
    <row r="6472" spans="1:2" ht="15" x14ac:dyDescent="0.2">
      <c r="A6472" s="25" t="s">
        <v>6137</v>
      </c>
      <c r="B6472" s="77" t="s">
        <v>19522</v>
      </c>
    </row>
    <row r="6473" spans="1:2" ht="15" x14ac:dyDescent="0.2">
      <c r="A6473" s="25" t="s">
        <v>6136</v>
      </c>
      <c r="B6473" s="77" t="s">
        <v>19523</v>
      </c>
    </row>
    <row r="6474" spans="1:2" ht="15" x14ac:dyDescent="0.2">
      <c r="A6474" s="25" t="s">
        <v>6135</v>
      </c>
      <c r="B6474" s="77" t="s">
        <v>19524</v>
      </c>
    </row>
    <row r="6475" spans="1:2" ht="15" x14ac:dyDescent="0.2">
      <c r="A6475" s="25" t="s">
        <v>6134</v>
      </c>
      <c r="B6475" s="77" t="s">
        <v>19525</v>
      </c>
    </row>
    <row r="6476" spans="1:2" ht="15" x14ac:dyDescent="0.2">
      <c r="A6476" s="25" t="s">
        <v>6133</v>
      </c>
      <c r="B6476" s="77" t="s">
        <v>19526</v>
      </c>
    </row>
    <row r="6477" spans="1:2" ht="15" x14ac:dyDescent="0.2">
      <c r="A6477" s="25" t="s">
        <v>6132</v>
      </c>
      <c r="B6477" s="77" t="s">
        <v>19527</v>
      </c>
    </row>
    <row r="6478" spans="1:2" ht="15" x14ac:dyDescent="0.2">
      <c r="A6478" s="25" t="s">
        <v>6131</v>
      </c>
      <c r="B6478" s="77" t="s">
        <v>19528</v>
      </c>
    </row>
    <row r="6479" spans="1:2" ht="15" x14ac:dyDescent="0.2">
      <c r="A6479" s="25" t="s">
        <v>6130</v>
      </c>
      <c r="B6479" s="77" t="s">
        <v>19529</v>
      </c>
    </row>
    <row r="6480" spans="1:2" ht="15" x14ac:dyDescent="0.2">
      <c r="A6480" s="25" t="s">
        <v>6129</v>
      </c>
      <c r="B6480" s="77" t="s">
        <v>19530</v>
      </c>
    </row>
    <row r="6481" spans="1:2" ht="15" x14ac:dyDescent="0.2">
      <c r="A6481" s="25" t="s">
        <v>6128</v>
      </c>
      <c r="B6481" s="77" t="s">
        <v>19531</v>
      </c>
    </row>
    <row r="6482" spans="1:2" ht="15" x14ac:dyDescent="0.2">
      <c r="A6482" s="25" t="s">
        <v>6127</v>
      </c>
      <c r="B6482" s="77" t="s">
        <v>19532</v>
      </c>
    </row>
    <row r="6483" spans="1:2" ht="15" x14ac:dyDescent="0.2">
      <c r="A6483" s="25" t="s">
        <v>6126</v>
      </c>
      <c r="B6483" s="77" t="s">
        <v>19533</v>
      </c>
    </row>
    <row r="6484" spans="1:2" ht="15" x14ac:dyDescent="0.2">
      <c r="A6484" s="25" t="s">
        <v>6125</v>
      </c>
      <c r="B6484" s="77" t="s">
        <v>19534</v>
      </c>
    </row>
    <row r="6485" spans="1:2" ht="15" x14ac:dyDescent="0.2">
      <c r="A6485" s="25" t="s">
        <v>6124</v>
      </c>
      <c r="B6485" s="77" t="s">
        <v>19535</v>
      </c>
    </row>
    <row r="6486" spans="1:2" ht="15" x14ac:dyDescent="0.2">
      <c r="A6486" s="25" t="s">
        <v>6123</v>
      </c>
      <c r="B6486" s="77" t="s">
        <v>19536</v>
      </c>
    </row>
    <row r="6487" spans="1:2" ht="15" x14ac:dyDescent="0.2">
      <c r="A6487" s="25" t="s">
        <v>6122</v>
      </c>
      <c r="B6487" s="77" t="s">
        <v>19537</v>
      </c>
    </row>
    <row r="6488" spans="1:2" ht="15" x14ac:dyDescent="0.2">
      <c r="A6488" s="25" t="s">
        <v>6121</v>
      </c>
      <c r="B6488" s="77" t="s">
        <v>19538</v>
      </c>
    </row>
    <row r="6489" spans="1:2" ht="15" x14ac:dyDescent="0.2">
      <c r="A6489" s="25" t="s">
        <v>6120</v>
      </c>
      <c r="B6489" s="77" t="s">
        <v>19539</v>
      </c>
    </row>
    <row r="6490" spans="1:2" ht="15" x14ac:dyDescent="0.2">
      <c r="A6490" s="25" t="s">
        <v>6119</v>
      </c>
      <c r="B6490" s="77" t="s">
        <v>19540</v>
      </c>
    </row>
    <row r="6491" spans="1:2" ht="15" x14ac:dyDescent="0.2">
      <c r="A6491" s="25" t="s">
        <v>6118</v>
      </c>
      <c r="B6491" s="77" t="s">
        <v>19541</v>
      </c>
    </row>
    <row r="6492" spans="1:2" ht="15" x14ac:dyDescent="0.2">
      <c r="A6492" s="25" t="s">
        <v>6117</v>
      </c>
      <c r="B6492" s="77" t="s">
        <v>19542</v>
      </c>
    </row>
    <row r="6493" spans="1:2" ht="15" x14ac:dyDescent="0.2">
      <c r="A6493" s="25" t="s">
        <v>6116</v>
      </c>
      <c r="B6493" s="77" t="s">
        <v>19543</v>
      </c>
    </row>
    <row r="6494" spans="1:2" ht="15" x14ac:dyDescent="0.2">
      <c r="A6494" s="25" t="s">
        <v>6115</v>
      </c>
      <c r="B6494" s="77" t="s">
        <v>19544</v>
      </c>
    </row>
    <row r="6495" spans="1:2" ht="15" x14ac:dyDescent="0.2">
      <c r="A6495" s="25" t="s">
        <v>6114</v>
      </c>
      <c r="B6495" s="77" t="s">
        <v>19545</v>
      </c>
    </row>
    <row r="6496" spans="1:2" ht="15" x14ac:dyDescent="0.2">
      <c r="A6496" s="25" t="s">
        <v>6113</v>
      </c>
      <c r="B6496" s="77" t="s">
        <v>19546</v>
      </c>
    </row>
    <row r="6497" spans="1:2" ht="15" x14ac:dyDescent="0.2">
      <c r="A6497" s="25" t="s">
        <v>6112</v>
      </c>
      <c r="B6497" s="77" t="s">
        <v>19547</v>
      </c>
    </row>
    <row r="6498" spans="1:2" ht="15" x14ac:dyDescent="0.2">
      <c r="A6498" s="25" t="s">
        <v>6111</v>
      </c>
      <c r="B6498" s="77" t="s">
        <v>19548</v>
      </c>
    </row>
    <row r="6499" spans="1:2" ht="15" x14ac:dyDescent="0.2">
      <c r="A6499" s="25" t="s">
        <v>6110</v>
      </c>
      <c r="B6499" s="77" t="s">
        <v>19549</v>
      </c>
    </row>
    <row r="6500" spans="1:2" ht="15" x14ac:dyDescent="0.2">
      <c r="A6500" s="25" t="s">
        <v>6109</v>
      </c>
      <c r="B6500" s="77" t="s">
        <v>19550</v>
      </c>
    </row>
    <row r="6501" spans="1:2" ht="15" x14ac:dyDescent="0.2">
      <c r="A6501" s="25" t="s">
        <v>6108</v>
      </c>
      <c r="B6501" s="77" t="s">
        <v>19551</v>
      </c>
    </row>
    <row r="6502" spans="1:2" ht="15" x14ac:dyDescent="0.2">
      <c r="A6502" s="25" t="s">
        <v>6107</v>
      </c>
      <c r="B6502" s="77" t="s">
        <v>19552</v>
      </c>
    </row>
    <row r="6503" spans="1:2" ht="15" x14ac:dyDescent="0.2">
      <c r="A6503" s="25" t="s">
        <v>6106</v>
      </c>
      <c r="B6503" s="77" t="s">
        <v>19553</v>
      </c>
    </row>
    <row r="6504" spans="1:2" ht="15" x14ac:dyDescent="0.2">
      <c r="A6504" s="25" t="s">
        <v>6105</v>
      </c>
      <c r="B6504" s="77" t="s">
        <v>19554</v>
      </c>
    </row>
    <row r="6505" spans="1:2" ht="15" x14ac:dyDescent="0.2">
      <c r="A6505" s="25" t="s">
        <v>6104</v>
      </c>
      <c r="B6505" s="77" t="s">
        <v>19555</v>
      </c>
    </row>
    <row r="6506" spans="1:2" ht="15" x14ac:dyDescent="0.2">
      <c r="A6506" s="25" t="s">
        <v>6103</v>
      </c>
      <c r="B6506" s="77" t="s">
        <v>19556</v>
      </c>
    </row>
    <row r="6507" spans="1:2" ht="15" x14ac:dyDescent="0.2">
      <c r="A6507" s="25" t="s">
        <v>6102</v>
      </c>
      <c r="B6507" s="77" t="s">
        <v>19557</v>
      </c>
    </row>
    <row r="6508" spans="1:2" ht="15" x14ac:dyDescent="0.2">
      <c r="A6508" s="25" t="s">
        <v>6101</v>
      </c>
      <c r="B6508" s="77" t="s">
        <v>19558</v>
      </c>
    </row>
    <row r="6509" spans="1:2" ht="15" x14ac:dyDescent="0.2">
      <c r="A6509" s="25" t="s">
        <v>6100</v>
      </c>
      <c r="B6509" s="77" t="s">
        <v>19559</v>
      </c>
    </row>
    <row r="6510" spans="1:2" ht="15" x14ac:dyDescent="0.2">
      <c r="A6510" s="25" t="s">
        <v>6099</v>
      </c>
      <c r="B6510" s="77" t="s">
        <v>19560</v>
      </c>
    </row>
    <row r="6511" spans="1:2" ht="15" x14ac:dyDescent="0.2">
      <c r="A6511" s="25" t="s">
        <v>6098</v>
      </c>
      <c r="B6511" s="77" t="s">
        <v>19561</v>
      </c>
    </row>
    <row r="6512" spans="1:2" ht="15" x14ac:dyDescent="0.2">
      <c r="A6512" s="25" t="s">
        <v>6097</v>
      </c>
      <c r="B6512" s="77" t="s">
        <v>19562</v>
      </c>
    </row>
    <row r="6513" spans="1:2" ht="15" x14ac:dyDescent="0.2">
      <c r="A6513" s="25" t="s">
        <v>6096</v>
      </c>
      <c r="B6513" s="77" t="s">
        <v>19563</v>
      </c>
    </row>
    <row r="6514" spans="1:2" ht="15" x14ac:dyDescent="0.2">
      <c r="A6514" s="25" t="s">
        <v>6095</v>
      </c>
      <c r="B6514" s="77" t="s">
        <v>19564</v>
      </c>
    </row>
    <row r="6515" spans="1:2" ht="15" x14ac:dyDescent="0.2">
      <c r="A6515" s="25" t="s">
        <v>6094</v>
      </c>
      <c r="B6515" s="77" t="s">
        <v>19565</v>
      </c>
    </row>
    <row r="6516" spans="1:2" ht="15" x14ac:dyDescent="0.2">
      <c r="A6516" s="25" t="s">
        <v>6093</v>
      </c>
      <c r="B6516" s="77" t="s">
        <v>19566</v>
      </c>
    </row>
    <row r="6517" spans="1:2" ht="15" x14ac:dyDescent="0.2">
      <c r="A6517" s="25" t="s">
        <v>6092</v>
      </c>
      <c r="B6517" s="77" t="s">
        <v>19567</v>
      </c>
    </row>
    <row r="6518" spans="1:2" ht="15" x14ac:dyDescent="0.2">
      <c r="A6518" s="25" t="s">
        <v>6091</v>
      </c>
      <c r="B6518" s="77" t="s">
        <v>19568</v>
      </c>
    </row>
    <row r="6519" spans="1:2" ht="15" x14ac:dyDescent="0.2">
      <c r="A6519" s="25" t="s">
        <v>6090</v>
      </c>
      <c r="B6519" s="77" t="s">
        <v>19569</v>
      </c>
    </row>
    <row r="6520" spans="1:2" ht="15" x14ac:dyDescent="0.2">
      <c r="A6520" s="25" t="s">
        <v>6089</v>
      </c>
      <c r="B6520" s="77" t="s">
        <v>19570</v>
      </c>
    </row>
    <row r="6521" spans="1:2" ht="15" x14ac:dyDescent="0.2">
      <c r="A6521" s="25" t="s">
        <v>6088</v>
      </c>
      <c r="B6521" s="77" t="s">
        <v>19571</v>
      </c>
    </row>
    <row r="6522" spans="1:2" ht="15" x14ac:dyDescent="0.2">
      <c r="A6522" s="25" t="s">
        <v>6087</v>
      </c>
      <c r="B6522" s="77" t="s">
        <v>19572</v>
      </c>
    </row>
    <row r="6523" spans="1:2" ht="15" x14ac:dyDescent="0.2">
      <c r="A6523" s="25" t="s">
        <v>6086</v>
      </c>
      <c r="B6523" s="77" t="s">
        <v>19573</v>
      </c>
    </row>
    <row r="6524" spans="1:2" ht="30" x14ac:dyDescent="0.2">
      <c r="A6524" s="25" t="s">
        <v>6085</v>
      </c>
      <c r="B6524" s="77" t="s">
        <v>19574</v>
      </c>
    </row>
    <row r="6525" spans="1:2" ht="15" x14ac:dyDescent="0.2">
      <c r="A6525" s="25" t="s">
        <v>6084</v>
      </c>
      <c r="B6525" s="77" t="s">
        <v>19575</v>
      </c>
    </row>
    <row r="6526" spans="1:2" ht="15" x14ac:dyDescent="0.2">
      <c r="A6526" s="25" t="s">
        <v>6083</v>
      </c>
      <c r="B6526" s="77" t="s">
        <v>19576</v>
      </c>
    </row>
    <row r="6527" spans="1:2" ht="15" x14ac:dyDescent="0.2">
      <c r="A6527" s="25" t="s">
        <v>6082</v>
      </c>
      <c r="B6527" s="77" t="s">
        <v>19577</v>
      </c>
    </row>
    <row r="6528" spans="1:2" ht="15" x14ac:dyDescent="0.2">
      <c r="A6528" s="25" t="s">
        <v>6081</v>
      </c>
      <c r="B6528" s="77" t="s">
        <v>19578</v>
      </c>
    </row>
    <row r="6529" spans="1:2" ht="15" x14ac:dyDescent="0.2">
      <c r="A6529" s="25" t="s">
        <v>6080</v>
      </c>
      <c r="B6529" s="77" t="s">
        <v>19579</v>
      </c>
    </row>
    <row r="6530" spans="1:2" ht="15" x14ac:dyDescent="0.2">
      <c r="A6530" s="25" t="s">
        <v>6079</v>
      </c>
      <c r="B6530" s="77" t="s">
        <v>19580</v>
      </c>
    </row>
    <row r="6531" spans="1:2" ht="15" x14ac:dyDescent="0.2">
      <c r="A6531" s="25" t="s">
        <v>6078</v>
      </c>
      <c r="B6531" s="77" t="s">
        <v>19581</v>
      </c>
    </row>
    <row r="6532" spans="1:2" ht="15" x14ac:dyDescent="0.2">
      <c r="A6532" s="25" t="s">
        <v>6077</v>
      </c>
      <c r="B6532" s="77" t="s">
        <v>19582</v>
      </c>
    </row>
    <row r="6533" spans="1:2" ht="15" x14ac:dyDescent="0.2">
      <c r="A6533" s="25" t="s">
        <v>6076</v>
      </c>
      <c r="B6533" s="77" t="s">
        <v>19583</v>
      </c>
    </row>
    <row r="6534" spans="1:2" ht="15" x14ac:dyDescent="0.2">
      <c r="A6534" s="25" t="s">
        <v>6075</v>
      </c>
      <c r="B6534" s="77" t="s">
        <v>19584</v>
      </c>
    </row>
    <row r="6535" spans="1:2" ht="15" x14ac:dyDescent="0.2">
      <c r="A6535" s="25" t="s">
        <v>6074</v>
      </c>
      <c r="B6535" s="77" t="s">
        <v>19585</v>
      </c>
    </row>
    <row r="6536" spans="1:2" ht="15" x14ac:dyDescent="0.2">
      <c r="A6536" s="25" t="s">
        <v>6073</v>
      </c>
      <c r="B6536" s="77" t="s">
        <v>19586</v>
      </c>
    </row>
    <row r="6537" spans="1:2" ht="15" x14ac:dyDescent="0.2">
      <c r="A6537" s="25" t="s">
        <v>6072</v>
      </c>
      <c r="B6537" s="77" t="s">
        <v>19587</v>
      </c>
    </row>
    <row r="6538" spans="1:2" ht="15" x14ac:dyDescent="0.2">
      <c r="A6538" s="25" t="s">
        <v>6071</v>
      </c>
      <c r="B6538" s="77" t="s">
        <v>19588</v>
      </c>
    </row>
    <row r="6539" spans="1:2" ht="15" x14ac:dyDescent="0.2">
      <c r="A6539" s="25" t="s">
        <v>6070</v>
      </c>
      <c r="B6539" s="77" t="s">
        <v>19589</v>
      </c>
    </row>
    <row r="6540" spans="1:2" ht="15" x14ac:dyDescent="0.2">
      <c r="A6540" s="25" t="s">
        <v>6069</v>
      </c>
      <c r="B6540" s="77" t="s">
        <v>19590</v>
      </c>
    </row>
    <row r="6541" spans="1:2" ht="15" x14ac:dyDescent="0.2">
      <c r="A6541" s="25" t="s">
        <v>6068</v>
      </c>
      <c r="B6541" s="77" t="s">
        <v>19591</v>
      </c>
    </row>
    <row r="6542" spans="1:2" ht="15" x14ac:dyDescent="0.2">
      <c r="A6542" s="25" t="s">
        <v>12994</v>
      </c>
      <c r="B6542" s="77" t="s">
        <v>19592</v>
      </c>
    </row>
    <row r="6543" spans="1:2" ht="15" x14ac:dyDescent="0.2">
      <c r="A6543" s="25" t="s">
        <v>6067</v>
      </c>
      <c r="B6543" s="77" t="s">
        <v>19593</v>
      </c>
    </row>
    <row r="6544" spans="1:2" ht="15" x14ac:dyDescent="0.2">
      <c r="A6544" s="25" t="s">
        <v>6066</v>
      </c>
      <c r="B6544" s="77" t="s">
        <v>19594</v>
      </c>
    </row>
    <row r="6545" spans="1:2" ht="15" x14ac:dyDescent="0.2">
      <c r="A6545" s="25" t="s">
        <v>6065</v>
      </c>
      <c r="B6545" s="77" t="s">
        <v>19595</v>
      </c>
    </row>
    <row r="6546" spans="1:2" ht="15" x14ac:dyDescent="0.2">
      <c r="A6546" s="25" t="s">
        <v>6064</v>
      </c>
      <c r="B6546" s="77" t="s">
        <v>19596</v>
      </c>
    </row>
    <row r="6547" spans="1:2" ht="15" x14ac:dyDescent="0.2">
      <c r="A6547" s="25" t="s">
        <v>6063</v>
      </c>
      <c r="B6547" s="77" t="s">
        <v>19597</v>
      </c>
    </row>
    <row r="6548" spans="1:2" ht="15" x14ac:dyDescent="0.2">
      <c r="A6548" s="25" t="s">
        <v>6062</v>
      </c>
      <c r="B6548" s="77" t="s">
        <v>19598</v>
      </c>
    </row>
    <row r="6549" spans="1:2" ht="15" x14ac:dyDescent="0.2">
      <c r="A6549" s="25" t="s">
        <v>6061</v>
      </c>
      <c r="B6549" s="77" t="s">
        <v>19599</v>
      </c>
    </row>
    <row r="6550" spans="1:2" ht="15" x14ac:dyDescent="0.2">
      <c r="A6550" s="25" t="s">
        <v>6060</v>
      </c>
      <c r="B6550" s="77" t="s">
        <v>19600</v>
      </c>
    </row>
    <row r="6551" spans="1:2" ht="15" x14ac:dyDescent="0.2">
      <c r="A6551" s="25" t="s">
        <v>6059</v>
      </c>
      <c r="B6551" s="77" t="s">
        <v>19601</v>
      </c>
    </row>
    <row r="6552" spans="1:2" ht="15" x14ac:dyDescent="0.2">
      <c r="A6552" s="25" t="s">
        <v>6058</v>
      </c>
      <c r="B6552" s="77" t="s">
        <v>19602</v>
      </c>
    </row>
    <row r="6553" spans="1:2" ht="15" x14ac:dyDescent="0.2">
      <c r="A6553" s="25" t="s">
        <v>6057</v>
      </c>
      <c r="B6553" s="77" t="s">
        <v>19603</v>
      </c>
    </row>
    <row r="6554" spans="1:2" ht="15" x14ac:dyDescent="0.2">
      <c r="A6554" s="25" t="s">
        <v>6056</v>
      </c>
      <c r="B6554" s="77" t="s">
        <v>19604</v>
      </c>
    </row>
    <row r="6555" spans="1:2" ht="15" x14ac:dyDescent="0.2">
      <c r="A6555" s="25" t="s">
        <v>6055</v>
      </c>
      <c r="B6555" s="77" t="s">
        <v>19605</v>
      </c>
    </row>
    <row r="6556" spans="1:2" ht="15" x14ac:dyDescent="0.2">
      <c r="A6556" s="25" t="s">
        <v>6054</v>
      </c>
      <c r="B6556" s="77" t="s">
        <v>19606</v>
      </c>
    </row>
    <row r="6557" spans="1:2" ht="15" x14ac:dyDescent="0.2">
      <c r="A6557" s="25" t="s">
        <v>6053</v>
      </c>
      <c r="B6557" s="77" t="s">
        <v>19607</v>
      </c>
    </row>
    <row r="6558" spans="1:2" ht="15" x14ac:dyDescent="0.2">
      <c r="A6558" s="25" t="s">
        <v>6052</v>
      </c>
      <c r="B6558" s="77" t="s">
        <v>19608</v>
      </c>
    </row>
    <row r="6559" spans="1:2" ht="15" x14ac:dyDescent="0.2">
      <c r="A6559" s="25" t="s">
        <v>6051</v>
      </c>
      <c r="B6559" s="77" t="s">
        <v>19609</v>
      </c>
    </row>
    <row r="6560" spans="1:2" ht="15" x14ac:dyDescent="0.2">
      <c r="A6560" s="25" t="s">
        <v>6050</v>
      </c>
      <c r="B6560" s="77" t="s">
        <v>19610</v>
      </c>
    </row>
    <row r="6561" spans="1:2" ht="15" x14ac:dyDescent="0.2">
      <c r="A6561" s="25" t="s">
        <v>6049</v>
      </c>
      <c r="B6561" s="77" t="s">
        <v>19611</v>
      </c>
    </row>
    <row r="6562" spans="1:2" ht="15" x14ac:dyDescent="0.2">
      <c r="A6562" s="25" t="s">
        <v>6048</v>
      </c>
      <c r="B6562" s="77" t="s">
        <v>19612</v>
      </c>
    </row>
    <row r="6563" spans="1:2" ht="15" x14ac:dyDescent="0.2">
      <c r="A6563" s="25" t="s">
        <v>6047</v>
      </c>
      <c r="B6563" s="77" t="s">
        <v>19613</v>
      </c>
    </row>
    <row r="6564" spans="1:2" ht="15" x14ac:dyDescent="0.2">
      <c r="A6564" s="25" t="s">
        <v>6046</v>
      </c>
      <c r="B6564" s="77" t="s">
        <v>19614</v>
      </c>
    </row>
    <row r="6565" spans="1:2" ht="15" x14ac:dyDescent="0.2">
      <c r="A6565" s="25" t="s">
        <v>6045</v>
      </c>
      <c r="B6565" s="77" t="s">
        <v>19615</v>
      </c>
    </row>
    <row r="6566" spans="1:2" ht="15" x14ac:dyDescent="0.2">
      <c r="A6566" s="25" t="s">
        <v>6044</v>
      </c>
      <c r="B6566" s="77" t="s">
        <v>19616</v>
      </c>
    </row>
    <row r="6567" spans="1:2" ht="15" x14ac:dyDescent="0.2">
      <c r="A6567" s="25" t="s">
        <v>6043</v>
      </c>
      <c r="B6567" s="77" t="s">
        <v>19617</v>
      </c>
    </row>
    <row r="6568" spans="1:2" ht="15" x14ac:dyDescent="0.2">
      <c r="A6568" s="25" t="s">
        <v>6042</v>
      </c>
      <c r="B6568" s="77" t="s">
        <v>19618</v>
      </c>
    </row>
    <row r="6569" spans="1:2" ht="15" x14ac:dyDescent="0.2">
      <c r="A6569" s="25" t="s">
        <v>6041</v>
      </c>
      <c r="B6569" s="77" t="s">
        <v>19619</v>
      </c>
    </row>
    <row r="6570" spans="1:2" ht="15" x14ac:dyDescent="0.2">
      <c r="A6570" s="25" t="s">
        <v>6040</v>
      </c>
      <c r="B6570" s="77" t="s">
        <v>19620</v>
      </c>
    </row>
    <row r="6571" spans="1:2" ht="15" x14ac:dyDescent="0.2">
      <c r="A6571" s="25" t="s">
        <v>6039</v>
      </c>
      <c r="B6571" s="77" t="s">
        <v>19621</v>
      </c>
    </row>
    <row r="6572" spans="1:2" ht="15" x14ac:dyDescent="0.2">
      <c r="A6572" s="25" t="s">
        <v>6038</v>
      </c>
      <c r="B6572" s="77" t="s">
        <v>19622</v>
      </c>
    </row>
    <row r="6573" spans="1:2" ht="15" x14ac:dyDescent="0.2">
      <c r="A6573" s="25" t="s">
        <v>6037</v>
      </c>
      <c r="B6573" s="77" t="s">
        <v>19623</v>
      </c>
    </row>
    <row r="6574" spans="1:2" ht="15" x14ac:dyDescent="0.2">
      <c r="A6574" s="25" t="s">
        <v>6036</v>
      </c>
      <c r="B6574" s="77" t="s">
        <v>19624</v>
      </c>
    </row>
    <row r="6575" spans="1:2" ht="15" x14ac:dyDescent="0.2">
      <c r="A6575" s="25" t="s">
        <v>6035</v>
      </c>
      <c r="B6575" s="77" t="s">
        <v>19625</v>
      </c>
    </row>
    <row r="6576" spans="1:2" ht="15" x14ac:dyDescent="0.2">
      <c r="A6576" s="25" t="s">
        <v>6034</v>
      </c>
      <c r="B6576" s="77" t="s">
        <v>19626</v>
      </c>
    </row>
    <row r="6577" spans="1:2" ht="15" x14ac:dyDescent="0.2">
      <c r="A6577" s="25" t="s">
        <v>6033</v>
      </c>
      <c r="B6577" s="77" t="s">
        <v>19627</v>
      </c>
    </row>
    <row r="6578" spans="1:2" ht="15" x14ac:dyDescent="0.2">
      <c r="A6578" s="25" t="s">
        <v>6032</v>
      </c>
      <c r="B6578" s="77" t="s">
        <v>19628</v>
      </c>
    </row>
    <row r="6579" spans="1:2" ht="15" x14ac:dyDescent="0.2">
      <c r="A6579" s="25" t="s">
        <v>6031</v>
      </c>
      <c r="B6579" s="77" t="s">
        <v>19629</v>
      </c>
    </row>
    <row r="6580" spans="1:2" ht="15" x14ac:dyDescent="0.2">
      <c r="A6580" s="25" t="s">
        <v>6030</v>
      </c>
      <c r="B6580" s="77" t="s">
        <v>19630</v>
      </c>
    </row>
    <row r="6581" spans="1:2" ht="15" x14ac:dyDescent="0.2">
      <c r="A6581" s="25" t="s">
        <v>6029</v>
      </c>
      <c r="B6581" s="77" t="s">
        <v>19631</v>
      </c>
    </row>
    <row r="6582" spans="1:2" ht="15" x14ac:dyDescent="0.2">
      <c r="A6582" s="25" t="s">
        <v>6028</v>
      </c>
      <c r="B6582" s="77" t="s">
        <v>19632</v>
      </c>
    </row>
    <row r="6583" spans="1:2" ht="15" x14ac:dyDescent="0.2">
      <c r="A6583" s="25" t="s">
        <v>6027</v>
      </c>
      <c r="B6583" s="77" t="s">
        <v>19633</v>
      </c>
    </row>
    <row r="6584" spans="1:2" ht="15" x14ac:dyDescent="0.2">
      <c r="A6584" s="25" t="s">
        <v>6026</v>
      </c>
      <c r="B6584" s="77" t="s">
        <v>19634</v>
      </c>
    </row>
    <row r="6585" spans="1:2" ht="15" x14ac:dyDescent="0.2">
      <c r="A6585" s="25" t="s">
        <v>6025</v>
      </c>
      <c r="B6585" s="77" t="s">
        <v>19635</v>
      </c>
    </row>
    <row r="6586" spans="1:2" ht="15" x14ac:dyDescent="0.2">
      <c r="A6586" s="25" t="s">
        <v>6024</v>
      </c>
      <c r="B6586" s="77" t="s">
        <v>19636</v>
      </c>
    </row>
    <row r="6587" spans="1:2" ht="15" x14ac:dyDescent="0.2">
      <c r="A6587" s="25" t="s">
        <v>6023</v>
      </c>
      <c r="B6587" s="77" t="s">
        <v>19637</v>
      </c>
    </row>
    <row r="6588" spans="1:2" ht="15" x14ac:dyDescent="0.2">
      <c r="A6588" s="25" t="s">
        <v>6022</v>
      </c>
      <c r="B6588" s="77" t="s">
        <v>19638</v>
      </c>
    </row>
    <row r="6589" spans="1:2" ht="15" x14ac:dyDescent="0.2">
      <c r="A6589" s="25" t="s">
        <v>6021</v>
      </c>
      <c r="B6589" s="77" t="s">
        <v>19639</v>
      </c>
    </row>
    <row r="6590" spans="1:2" ht="15" x14ac:dyDescent="0.2">
      <c r="A6590" s="25" t="s">
        <v>6020</v>
      </c>
      <c r="B6590" s="77" t="s">
        <v>19640</v>
      </c>
    </row>
    <row r="6591" spans="1:2" ht="15" x14ac:dyDescent="0.2">
      <c r="A6591" s="25" t="s">
        <v>6019</v>
      </c>
      <c r="B6591" s="77" t="s">
        <v>19641</v>
      </c>
    </row>
    <row r="6592" spans="1:2" ht="15" x14ac:dyDescent="0.2">
      <c r="A6592" s="25" t="s">
        <v>6018</v>
      </c>
      <c r="B6592" s="77" t="s">
        <v>19642</v>
      </c>
    </row>
    <row r="6593" spans="1:2" ht="15" x14ac:dyDescent="0.2">
      <c r="A6593" s="25" t="s">
        <v>6017</v>
      </c>
      <c r="B6593" s="77" t="s">
        <v>19643</v>
      </c>
    </row>
    <row r="6594" spans="1:2" ht="15" x14ac:dyDescent="0.2">
      <c r="A6594" s="25" t="s">
        <v>6016</v>
      </c>
      <c r="B6594" s="77" t="s">
        <v>19644</v>
      </c>
    </row>
    <row r="6595" spans="1:2" ht="15" x14ac:dyDescent="0.2">
      <c r="A6595" s="25" t="s">
        <v>6015</v>
      </c>
      <c r="B6595" s="77" t="s">
        <v>19645</v>
      </c>
    </row>
    <row r="6596" spans="1:2" ht="15" x14ac:dyDescent="0.2">
      <c r="A6596" s="25" t="s">
        <v>6014</v>
      </c>
      <c r="B6596" s="77" t="s">
        <v>19646</v>
      </c>
    </row>
    <row r="6597" spans="1:2" ht="15" x14ac:dyDescent="0.2">
      <c r="A6597" s="25" t="s">
        <v>6013</v>
      </c>
      <c r="B6597" s="77" t="s">
        <v>19647</v>
      </c>
    </row>
    <row r="6598" spans="1:2" ht="15" x14ac:dyDescent="0.2">
      <c r="A6598" s="25" t="s">
        <v>6012</v>
      </c>
      <c r="B6598" s="77" t="s">
        <v>19648</v>
      </c>
    </row>
    <row r="6599" spans="1:2" ht="15" x14ac:dyDescent="0.2">
      <c r="A6599" s="25" t="s">
        <v>6011</v>
      </c>
      <c r="B6599" s="77" t="s">
        <v>19649</v>
      </c>
    </row>
    <row r="6600" spans="1:2" ht="15" x14ac:dyDescent="0.2">
      <c r="A6600" s="25" t="s">
        <v>6010</v>
      </c>
      <c r="B6600" s="77" t="s">
        <v>19650</v>
      </c>
    </row>
    <row r="6601" spans="1:2" ht="15" x14ac:dyDescent="0.2">
      <c r="A6601" s="25" t="s">
        <v>6009</v>
      </c>
      <c r="B6601" s="77" t="s">
        <v>19651</v>
      </c>
    </row>
    <row r="6602" spans="1:2" ht="30" x14ac:dyDescent="0.2">
      <c r="A6602" s="25" t="s">
        <v>6008</v>
      </c>
      <c r="B6602" s="77" t="s">
        <v>19652</v>
      </c>
    </row>
    <row r="6603" spans="1:2" ht="15" x14ac:dyDescent="0.2">
      <c r="A6603" s="25" t="s">
        <v>6007</v>
      </c>
      <c r="B6603" s="77" t="s">
        <v>19653</v>
      </c>
    </row>
    <row r="6604" spans="1:2" ht="15" x14ac:dyDescent="0.2">
      <c r="A6604" s="25" t="s">
        <v>6006</v>
      </c>
      <c r="B6604" s="77" t="s">
        <v>19654</v>
      </c>
    </row>
    <row r="6605" spans="1:2" ht="15" x14ac:dyDescent="0.2">
      <c r="A6605" s="25" t="s">
        <v>6005</v>
      </c>
      <c r="B6605" s="77" t="s">
        <v>19655</v>
      </c>
    </row>
    <row r="6606" spans="1:2" ht="30" x14ac:dyDescent="0.2">
      <c r="A6606" s="25" t="s">
        <v>6004</v>
      </c>
      <c r="B6606" s="77" t="s">
        <v>19656</v>
      </c>
    </row>
    <row r="6607" spans="1:2" ht="30" x14ac:dyDescent="0.2">
      <c r="A6607" s="25" t="s">
        <v>6003</v>
      </c>
      <c r="B6607" s="77" t="s">
        <v>19657</v>
      </c>
    </row>
    <row r="6608" spans="1:2" ht="15" x14ac:dyDescent="0.2">
      <c r="A6608" s="25" t="s">
        <v>6002</v>
      </c>
      <c r="B6608" s="77" t="s">
        <v>19658</v>
      </c>
    </row>
    <row r="6609" spans="1:2" ht="15" x14ac:dyDescent="0.2">
      <c r="A6609" s="25" t="s">
        <v>6001</v>
      </c>
      <c r="B6609" s="77" t="s">
        <v>19659</v>
      </c>
    </row>
    <row r="6610" spans="1:2" ht="15" x14ac:dyDescent="0.2">
      <c r="A6610" s="25" t="s">
        <v>6000</v>
      </c>
      <c r="B6610" s="77" t="s">
        <v>19660</v>
      </c>
    </row>
    <row r="6611" spans="1:2" ht="15" x14ac:dyDescent="0.2">
      <c r="A6611" s="25" t="s">
        <v>5999</v>
      </c>
      <c r="B6611" s="77" t="s">
        <v>19661</v>
      </c>
    </row>
    <row r="6612" spans="1:2" ht="15" x14ac:dyDescent="0.2">
      <c r="A6612" s="25" t="s">
        <v>5998</v>
      </c>
      <c r="B6612" s="77" t="s">
        <v>19662</v>
      </c>
    </row>
    <row r="6613" spans="1:2" ht="30" x14ac:dyDescent="0.2">
      <c r="A6613" s="25" t="s">
        <v>5997</v>
      </c>
      <c r="B6613" s="77" t="s">
        <v>19663</v>
      </c>
    </row>
    <row r="6614" spans="1:2" ht="15" x14ac:dyDescent="0.2">
      <c r="A6614" s="25" t="s">
        <v>5996</v>
      </c>
      <c r="B6614" s="77" t="s">
        <v>19664</v>
      </c>
    </row>
    <row r="6615" spans="1:2" ht="15" x14ac:dyDescent="0.2">
      <c r="A6615" s="25" t="s">
        <v>5995</v>
      </c>
      <c r="B6615" s="77" t="s">
        <v>19665</v>
      </c>
    </row>
    <row r="6616" spans="1:2" ht="15" x14ac:dyDescent="0.2">
      <c r="A6616" s="25" t="s">
        <v>5994</v>
      </c>
      <c r="B6616" s="77" t="s">
        <v>19666</v>
      </c>
    </row>
    <row r="6617" spans="1:2" ht="15" x14ac:dyDescent="0.2">
      <c r="A6617" s="25" t="s">
        <v>5993</v>
      </c>
      <c r="B6617" s="77" t="s">
        <v>19667</v>
      </c>
    </row>
    <row r="6618" spans="1:2" ht="15" x14ac:dyDescent="0.2">
      <c r="A6618" s="25" t="s">
        <v>5992</v>
      </c>
      <c r="B6618" s="77" t="s">
        <v>19668</v>
      </c>
    </row>
    <row r="6619" spans="1:2" ht="15" x14ac:dyDescent="0.2">
      <c r="A6619" s="25" t="s">
        <v>5991</v>
      </c>
      <c r="B6619" s="77" t="s">
        <v>19669</v>
      </c>
    </row>
    <row r="6620" spans="1:2" ht="15" x14ac:dyDescent="0.2">
      <c r="A6620" s="25" t="s">
        <v>5990</v>
      </c>
      <c r="B6620" s="77" t="s">
        <v>19670</v>
      </c>
    </row>
    <row r="6621" spans="1:2" ht="15" x14ac:dyDescent="0.2">
      <c r="A6621" s="25" t="s">
        <v>5989</v>
      </c>
      <c r="B6621" s="77" t="s">
        <v>19671</v>
      </c>
    </row>
    <row r="6622" spans="1:2" ht="15" x14ac:dyDescent="0.2">
      <c r="A6622" s="25" t="s">
        <v>5988</v>
      </c>
      <c r="B6622" s="77" t="s">
        <v>19672</v>
      </c>
    </row>
    <row r="6623" spans="1:2" ht="15" x14ac:dyDescent="0.2">
      <c r="A6623" s="25" t="s">
        <v>5987</v>
      </c>
      <c r="B6623" s="77" t="s">
        <v>19673</v>
      </c>
    </row>
    <row r="6624" spans="1:2" ht="15" x14ac:dyDescent="0.2">
      <c r="A6624" s="25" t="s">
        <v>5986</v>
      </c>
      <c r="B6624" s="77" t="s">
        <v>19674</v>
      </c>
    </row>
    <row r="6625" spans="1:2" ht="15" x14ac:dyDescent="0.2">
      <c r="A6625" s="25" t="s">
        <v>5985</v>
      </c>
      <c r="B6625" s="77" t="s">
        <v>19675</v>
      </c>
    </row>
    <row r="6626" spans="1:2" ht="15" x14ac:dyDescent="0.2">
      <c r="A6626" s="25" t="s">
        <v>5984</v>
      </c>
      <c r="B6626" s="77" t="s">
        <v>19676</v>
      </c>
    </row>
    <row r="6627" spans="1:2" ht="15" x14ac:dyDescent="0.2">
      <c r="A6627" s="25" t="s">
        <v>5983</v>
      </c>
      <c r="B6627" s="77" t="s">
        <v>19677</v>
      </c>
    </row>
    <row r="6628" spans="1:2" ht="15" x14ac:dyDescent="0.2">
      <c r="A6628" s="25" t="s">
        <v>5982</v>
      </c>
      <c r="B6628" s="77" t="s">
        <v>19678</v>
      </c>
    </row>
    <row r="6629" spans="1:2" ht="15" x14ac:dyDescent="0.2">
      <c r="A6629" s="25" t="s">
        <v>5981</v>
      </c>
      <c r="B6629" s="77" t="s">
        <v>19679</v>
      </c>
    </row>
    <row r="6630" spans="1:2" ht="15" x14ac:dyDescent="0.2">
      <c r="A6630" s="25" t="s">
        <v>5980</v>
      </c>
      <c r="B6630" s="77" t="s">
        <v>19680</v>
      </c>
    </row>
    <row r="6631" spans="1:2" ht="15" x14ac:dyDescent="0.2">
      <c r="A6631" s="25" t="s">
        <v>5979</v>
      </c>
      <c r="B6631" s="77" t="s">
        <v>19681</v>
      </c>
    </row>
    <row r="6632" spans="1:2" ht="15" x14ac:dyDescent="0.2">
      <c r="A6632" s="25" t="s">
        <v>5978</v>
      </c>
      <c r="B6632" s="77" t="s">
        <v>19682</v>
      </c>
    </row>
    <row r="6633" spans="1:2" ht="15" x14ac:dyDescent="0.2">
      <c r="A6633" s="25" t="s">
        <v>5977</v>
      </c>
      <c r="B6633" s="77" t="s">
        <v>19683</v>
      </c>
    </row>
    <row r="6634" spans="1:2" ht="15" x14ac:dyDescent="0.2">
      <c r="A6634" s="25" t="s">
        <v>5976</v>
      </c>
      <c r="B6634" s="77" t="s">
        <v>19684</v>
      </c>
    </row>
    <row r="6635" spans="1:2" ht="15" x14ac:dyDescent="0.2">
      <c r="A6635" s="25" t="s">
        <v>5975</v>
      </c>
      <c r="B6635" s="77" t="s">
        <v>19685</v>
      </c>
    </row>
    <row r="6636" spans="1:2" ht="15" x14ac:dyDescent="0.2">
      <c r="A6636" s="25" t="s">
        <v>5974</v>
      </c>
      <c r="B6636" s="77" t="s">
        <v>19686</v>
      </c>
    </row>
    <row r="6637" spans="1:2" ht="15" x14ac:dyDescent="0.2">
      <c r="A6637" s="25" t="s">
        <v>5973</v>
      </c>
      <c r="B6637" s="77" t="s">
        <v>19687</v>
      </c>
    </row>
    <row r="6638" spans="1:2" ht="15" x14ac:dyDescent="0.2">
      <c r="A6638" s="25" t="s">
        <v>5972</v>
      </c>
      <c r="B6638" s="77" t="s">
        <v>19688</v>
      </c>
    </row>
    <row r="6639" spans="1:2" ht="15" x14ac:dyDescent="0.2">
      <c r="A6639" s="25" t="s">
        <v>5971</v>
      </c>
      <c r="B6639" s="77" t="s">
        <v>19689</v>
      </c>
    </row>
    <row r="6640" spans="1:2" ht="15" x14ac:dyDescent="0.2">
      <c r="A6640" s="25" t="s">
        <v>5970</v>
      </c>
      <c r="B6640" s="77" t="s">
        <v>19690</v>
      </c>
    </row>
    <row r="6641" spans="1:2" ht="15" x14ac:dyDescent="0.2">
      <c r="A6641" s="25" t="s">
        <v>5969</v>
      </c>
      <c r="B6641" s="77" t="s">
        <v>19691</v>
      </c>
    </row>
    <row r="6642" spans="1:2" ht="15" x14ac:dyDescent="0.2">
      <c r="A6642" s="25" t="s">
        <v>5968</v>
      </c>
      <c r="B6642" s="77" t="s">
        <v>19692</v>
      </c>
    </row>
    <row r="6643" spans="1:2" ht="15" x14ac:dyDescent="0.2">
      <c r="A6643" s="25" t="s">
        <v>5967</v>
      </c>
      <c r="B6643" s="77" t="s">
        <v>19693</v>
      </c>
    </row>
    <row r="6644" spans="1:2" ht="30" x14ac:dyDescent="0.2">
      <c r="A6644" s="25" t="s">
        <v>5966</v>
      </c>
      <c r="B6644" s="77" t="s">
        <v>19694</v>
      </c>
    </row>
    <row r="6645" spans="1:2" ht="15" x14ac:dyDescent="0.2">
      <c r="A6645" s="25" t="s">
        <v>5965</v>
      </c>
      <c r="B6645" s="77" t="s">
        <v>19695</v>
      </c>
    </row>
    <row r="6646" spans="1:2" ht="15" x14ac:dyDescent="0.2">
      <c r="A6646" s="25" t="s">
        <v>5964</v>
      </c>
      <c r="B6646" s="77" t="s">
        <v>19696</v>
      </c>
    </row>
    <row r="6647" spans="1:2" ht="15" x14ac:dyDescent="0.2">
      <c r="A6647" s="25" t="s">
        <v>5963</v>
      </c>
      <c r="B6647" s="77" t="s">
        <v>19697</v>
      </c>
    </row>
    <row r="6648" spans="1:2" ht="15" x14ac:dyDescent="0.2">
      <c r="A6648" s="25" t="s">
        <v>5962</v>
      </c>
      <c r="B6648" s="77" t="s">
        <v>19698</v>
      </c>
    </row>
    <row r="6649" spans="1:2" ht="15" x14ac:dyDescent="0.2">
      <c r="A6649" s="25" t="s">
        <v>5961</v>
      </c>
      <c r="B6649" s="77" t="s">
        <v>19699</v>
      </c>
    </row>
    <row r="6650" spans="1:2" ht="15" x14ac:dyDescent="0.2">
      <c r="A6650" s="25" t="s">
        <v>5960</v>
      </c>
      <c r="B6650" s="77" t="s">
        <v>19700</v>
      </c>
    </row>
    <row r="6651" spans="1:2" ht="15" x14ac:dyDescent="0.2">
      <c r="A6651" s="25" t="s">
        <v>5959</v>
      </c>
      <c r="B6651" s="77" t="s">
        <v>19701</v>
      </c>
    </row>
    <row r="6652" spans="1:2" ht="15" x14ac:dyDescent="0.2">
      <c r="A6652" s="25" t="s">
        <v>5958</v>
      </c>
      <c r="B6652" s="77" t="s">
        <v>19702</v>
      </c>
    </row>
    <row r="6653" spans="1:2" ht="15" x14ac:dyDescent="0.2">
      <c r="A6653" s="25" t="s">
        <v>5957</v>
      </c>
      <c r="B6653" s="77" t="s">
        <v>19703</v>
      </c>
    </row>
    <row r="6654" spans="1:2" ht="15" x14ac:dyDescent="0.2">
      <c r="A6654" s="25" t="s">
        <v>5956</v>
      </c>
      <c r="B6654" s="77" t="s">
        <v>19704</v>
      </c>
    </row>
    <row r="6655" spans="1:2" ht="15" x14ac:dyDescent="0.2">
      <c r="A6655" s="25" t="s">
        <v>5955</v>
      </c>
      <c r="B6655" s="77" t="s">
        <v>19705</v>
      </c>
    </row>
    <row r="6656" spans="1:2" ht="15" x14ac:dyDescent="0.2">
      <c r="A6656" s="25" t="s">
        <v>5954</v>
      </c>
      <c r="B6656" s="77" t="s">
        <v>19706</v>
      </c>
    </row>
    <row r="6657" spans="1:2" ht="15" x14ac:dyDescent="0.2">
      <c r="A6657" s="25" t="s">
        <v>5953</v>
      </c>
      <c r="B6657" s="77" t="s">
        <v>19707</v>
      </c>
    </row>
    <row r="6658" spans="1:2" ht="15" x14ac:dyDescent="0.2">
      <c r="A6658" s="25" t="s">
        <v>5952</v>
      </c>
      <c r="B6658" s="77" t="s">
        <v>19708</v>
      </c>
    </row>
    <row r="6659" spans="1:2" ht="15" x14ac:dyDescent="0.2">
      <c r="A6659" s="25" t="s">
        <v>5951</v>
      </c>
      <c r="B6659" s="77" t="s">
        <v>19709</v>
      </c>
    </row>
    <row r="6660" spans="1:2" ht="15" x14ac:dyDescent="0.2">
      <c r="A6660" s="25" t="s">
        <v>5950</v>
      </c>
      <c r="B6660" s="77" t="s">
        <v>19710</v>
      </c>
    </row>
    <row r="6661" spans="1:2" ht="15" x14ac:dyDescent="0.2">
      <c r="A6661" s="25" t="s">
        <v>5949</v>
      </c>
      <c r="B6661" s="77" t="s">
        <v>19711</v>
      </c>
    </row>
    <row r="6662" spans="1:2" ht="15" x14ac:dyDescent="0.2">
      <c r="A6662" s="25" t="s">
        <v>5948</v>
      </c>
      <c r="B6662" s="77" t="s">
        <v>19712</v>
      </c>
    </row>
    <row r="6663" spans="1:2" ht="30" x14ac:dyDescent="0.2">
      <c r="A6663" s="25" t="s">
        <v>5947</v>
      </c>
      <c r="B6663" s="77" t="s">
        <v>19713</v>
      </c>
    </row>
    <row r="6664" spans="1:2" ht="15" x14ac:dyDescent="0.2">
      <c r="A6664" s="25" t="s">
        <v>5946</v>
      </c>
      <c r="B6664" s="77" t="s">
        <v>19714</v>
      </c>
    </row>
    <row r="6665" spans="1:2" ht="15" x14ac:dyDescent="0.2">
      <c r="A6665" s="25" t="s">
        <v>5945</v>
      </c>
      <c r="B6665" s="77" t="s">
        <v>19715</v>
      </c>
    </row>
    <row r="6666" spans="1:2" ht="15" x14ac:dyDescent="0.2">
      <c r="A6666" s="25" t="s">
        <v>5944</v>
      </c>
      <c r="B6666" s="77" t="s">
        <v>19716</v>
      </c>
    </row>
    <row r="6667" spans="1:2" ht="15" x14ac:dyDescent="0.2">
      <c r="A6667" s="25" t="s">
        <v>5943</v>
      </c>
      <c r="B6667" s="77" t="s">
        <v>19717</v>
      </c>
    </row>
    <row r="6668" spans="1:2" ht="15" x14ac:dyDescent="0.2">
      <c r="A6668" s="25" t="s">
        <v>5942</v>
      </c>
      <c r="B6668" s="77" t="s">
        <v>19718</v>
      </c>
    </row>
    <row r="6669" spans="1:2" ht="15" x14ac:dyDescent="0.2">
      <c r="A6669" s="25" t="s">
        <v>5941</v>
      </c>
      <c r="B6669" s="77" t="s">
        <v>19719</v>
      </c>
    </row>
    <row r="6670" spans="1:2" ht="15" x14ac:dyDescent="0.2">
      <c r="A6670" s="25" t="s">
        <v>5940</v>
      </c>
      <c r="B6670" s="77" t="s">
        <v>19720</v>
      </c>
    </row>
    <row r="6671" spans="1:2" ht="15" x14ac:dyDescent="0.2">
      <c r="A6671" s="25" t="s">
        <v>5939</v>
      </c>
      <c r="B6671" s="77" t="s">
        <v>19721</v>
      </c>
    </row>
    <row r="6672" spans="1:2" ht="15" x14ac:dyDescent="0.2">
      <c r="A6672" s="25" t="s">
        <v>5938</v>
      </c>
      <c r="B6672" s="77" t="s">
        <v>19722</v>
      </c>
    </row>
    <row r="6673" spans="1:2" ht="15" x14ac:dyDescent="0.2">
      <c r="A6673" s="25" t="s">
        <v>5937</v>
      </c>
      <c r="B6673" s="77" t="s">
        <v>19723</v>
      </c>
    </row>
    <row r="6674" spans="1:2" ht="15" x14ac:dyDescent="0.2">
      <c r="A6674" s="25" t="s">
        <v>5936</v>
      </c>
      <c r="B6674" s="77" t="s">
        <v>19724</v>
      </c>
    </row>
    <row r="6675" spans="1:2" ht="15" x14ac:dyDescent="0.2">
      <c r="A6675" s="25" t="s">
        <v>5935</v>
      </c>
      <c r="B6675" s="77" t="s">
        <v>19725</v>
      </c>
    </row>
    <row r="6676" spans="1:2" ht="15" x14ac:dyDescent="0.2">
      <c r="A6676" s="25" t="s">
        <v>5934</v>
      </c>
      <c r="B6676" s="77" t="s">
        <v>19726</v>
      </c>
    </row>
    <row r="6677" spans="1:2" ht="15" x14ac:dyDescent="0.2">
      <c r="A6677" s="25" t="s">
        <v>5933</v>
      </c>
      <c r="B6677" s="77" t="s">
        <v>19727</v>
      </c>
    </row>
    <row r="6678" spans="1:2" ht="15" x14ac:dyDescent="0.2">
      <c r="A6678" s="25" t="s">
        <v>5932</v>
      </c>
      <c r="B6678" s="77" t="s">
        <v>19728</v>
      </c>
    </row>
    <row r="6679" spans="1:2" ht="15" x14ac:dyDescent="0.2">
      <c r="A6679" s="25" t="s">
        <v>5931</v>
      </c>
      <c r="B6679" s="77" t="s">
        <v>19729</v>
      </c>
    </row>
    <row r="6680" spans="1:2" ht="30" x14ac:dyDescent="0.2">
      <c r="A6680" s="25" t="s">
        <v>5930</v>
      </c>
      <c r="B6680" s="77" t="s">
        <v>19730</v>
      </c>
    </row>
    <row r="6681" spans="1:2" ht="15" x14ac:dyDescent="0.2">
      <c r="A6681" s="25" t="s">
        <v>5929</v>
      </c>
      <c r="B6681" s="77" t="s">
        <v>19731</v>
      </c>
    </row>
    <row r="6682" spans="1:2" ht="15" x14ac:dyDescent="0.2">
      <c r="A6682" s="25" t="s">
        <v>5928</v>
      </c>
      <c r="B6682" s="77" t="s">
        <v>19732</v>
      </c>
    </row>
    <row r="6683" spans="1:2" ht="30" x14ac:dyDescent="0.2">
      <c r="A6683" s="25" t="s">
        <v>5927</v>
      </c>
      <c r="B6683" s="77" t="s">
        <v>19733</v>
      </c>
    </row>
    <row r="6684" spans="1:2" ht="30" x14ac:dyDescent="0.2">
      <c r="A6684" s="25" t="s">
        <v>5926</v>
      </c>
      <c r="B6684" s="77" t="s">
        <v>19734</v>
      </c>
    </row>
    <row r="6685" spans="1:2" ht="15" x14ac:dyDescent="0.2">
      <c r="A6685" s="25" t="s">
        <v>5925</v>
      </c>
      <c r="B6685" s="77" t="s">
        <v>19735</v>
      </c>
    </row>
    <row r="6686" spans="1:2" ht="15" x14ac:dyDescent="0.2">
      <c r="A6686" s="25" t="s">
        <v>5924</v>
      </c>
      <c r="B6686" s="77" t="s">
        <v>19736</v>
      </c>
    </row>
    <row r="6687" spans="1:2" ht="15" x14ac:dyDescent="0.2">
      <c r="A6687" s="25" t="s">
        <v>5923</v>
      </c>
      <c r="B6687" s="77" t="s">
        <v>19737</v>
      </c>
    </row>
    <row r="6688" spans="1:2" ht="15" x14ac:dyDescent="0.2">
      <c r="A6688" s="25" t="s">
        <v>5922</v>
      </c>
      <c r="B6688" s="77" t="s">
        <v>19738</v>
      </c>
    </row>
    <row r="6689" spans="1:2" ht="15" x14ac:dyDescent="0.2">
      <c r="A6689" s="25" t="s">
        <v>5921</v>
      </c>
      <c r="B6689" s="77" t="s">
        <v>19739</v>
      </c>
    </row>
    <row r="6690" spans="1:2" ht="15" x14ac:dyDescent="0.2">
      <c r="A6690" s="25" t="s">
        <v>5920</v>
      </c>
      <c r="B6690" s="77" t="s">
        <v>19740</v>
      </c>
    </row>
    <row r="6691" spans="1:2" ht="15" x14ac:dyDescent="0.2">
      <c r="A6691" s="25" t="s">
        <v>5919</v>
      </c>
      <c r="B6691" s="77" t="s">
        <v>19741</v>
      </c>
    </row>
    <row r="6692" spans="1:2" ht="15" x14ac:dyDescent="0.2">
      <c r="A6692" s="25" t="s">
        <v>5918</v>
      </c>
      <c r="B6692" s="77" t="s">
        <v>19742</v>
      </c>
    </row>
    <row r="6693" spans="1:2" ht="15" x14ac:dyDescent="0.2">
      <c r="A6693" s="25" t="s">
        <v>5917</v>
      </c>
      <c r="B6693" s="77" t="s">
        <v>19743</v>
      </c>
    </row>
    <row r="6694" spans="1:2" ht="15" x14ac:dyDescent="0.2">
      <c r="A6694" s="25" t="s">
        <v>5916</v>
      </c>
      <c r="B6694" s="77" t="s">
        <v>19744</v>
      </c>
    </row>
    <row r="6695" spans="1:2" ht="15" x14ac:dyDescent="0.2">
      <c r="A6695" s="25" t="s">
        <v>5915</v>
      </c>
      <c r="B6695" s="77" t="s">
        <v>19745</v>
      </c>
    </row>
    <row r="6696" spans="1:2" ht="15" x14ac:dyDescent="0.2">
      <c r="A6696" s="25" t="s">
        <v>5914</v>
      </c>
      <c r="B6696" s="77" t="s">
        <v>19746</v>
      </c>
    </row>
    <row r="6697" spans="1:2" ht="15" x14ac:dyDescent="0.2">
      <c r="A6697" s="25" t="s">
        <v>5913</v>
      </c>
      <c r="B6697" s="77" t="s">
        <v>19747</v>
      </c>
    </row>
    <row r="6698" spans="1:2" ht="15" x14ac:dyDescent="0.2">
      <c r="A6698" s="25" t="s">
        <v>5912</v>
      </c>
      <c r="B6698" s="77" t="s">
        <v>19748</v>
      </c>
    </row>
    <row r="6699" spans="1:2" ht="15" x14ac:dyDescent="0.2">
      <c r="A6699" s="25" t="s">
        <v>5911</v>
      </c>
      <c r="B6699" s="77" t="s">
        <v>19749</v>
      </c>
    </row>
    <row r="6700" spans="1:2" ht="15" x14ac:dyDescent="0.2">
      <c r="A6700" s="25" t="s">
        <v>5910</v>
      </c>
      <c r="B6700" s="77" t="s">
        <v>19750</v>
      </c>
    </row>
    <row r="6701" spans="1:2" ht="15" x14ac:dyDescent="0.2">
      <c r="A6701" s="25" t="s">
        <v>5909</v>
      </c>
      <c r="B6701" s="77" t="s">
        <v>19751</v>
      </c>
    </row>
    <row r="6702" spans="1:2" ht="15" x14ac:dyDescent="0.2">
      <c r="A6702" s="25" t="s">
        <v>5908</v>
      </c>
      <c r="B6702" s="77" t="s">
        <v>19752</v>
      </c>
    </row>
    <row r="6703" spans="1:2" ht="15" x14ac:dyDescent="0.2">
      <c r="A6703" s="25" t="s">
        <v>5907</v>
      </c>
      <c r="B6703" s="77" t="s">
        <v>19753</v>
      </c>
    </row>
    <row r="6704" spans="1:2" ht="15" x14ac:dyDescent="0.2">
      <c r="A6704" s="25" t="s">
        <v>5906</v>
      </c>
      <c r="B6704" s="77" t="s">
        <v>19754</v>
      </c>
    </row>
    <row r="6705" spans="1:2" ht="15" x14ac:dyDescent="0.2">
      <c r="A6705" s="25" t="s">
        <v>5905</v>
      </c>
      <c r="B6705" s="77" t="s">
        <v>19755</v>
      </c>
    </row>
    <row r="6706" spans="1:2" ht="15" x14ac:dyDescent="0.2">
      <c r="A6706" s="25" t="s">
        <v>5904</v>
      </c>
      <c r="B6706" s="77" t="s">
        <v>19756</v>
      </c>
    </row>
    <row r="6707" spans="1:2" ht="15" x14ac:dyDescent="0.2">
      <c r="A6707" s="25" t="s">
        <v>5903</v>
      </c>
      <c r="B6707" s="77" t="s">
        <v>19757</v>
      </c>
    </row>
    <row r="6708" spans="1:2" ht="15" x14ac:dyDescent="0.2">
      <c r="A6708" s="25" t="s">
        <v>5902</v>
      </c>
      <c r="B6708" s="77" t="s">
        <v>19758</v>
      </c>
    </row>
    <row r="6709" spans="1:2" ht="15" x14ac:dyDescent="0.2">
      <c r="A6709" s="25" t="s">
        <v>5901</v>
      </c>
      <c r="B6709" s="77" t="s">
        <v>19759</v>
      </c>
    </row>
    <row r="6710" spans="1:2" ht="15" x14ac:dyDescent="0.2">
      <c r="A6710" s="25" t="s">
        <v>5900</v>
      </c>
      <c r="B6710" s="77" t="s">
        <v>19760</v>
      </c>
    </row>
    <row r="6711" spans="1:2" ht="15" x14ac:dyDescent="0.2">
      <c r="A6711" s="25" t="s">
        <v>5899</v>
      </c>
      <c r="B6711" s="77" t="s">
        <v>19761</v>
      </c>
    </row>
    <row r="6712" spans="1:2" ht="15" x14ac:dyDescent="0.2">
      <c r="A6712" s="25" t="s">
        <v>5898</v>
      </c>
      <c r="B6712" s="77" t="s">
        <v>19762</v>
      </c>
    </row>
    <row r="6713" spans="1:2" ht="15" x14ac:dyDescent="0.2">
      <c r="A6713" s="25" t="s">
        <v>5897</v>
      </c>
      <c r="B6713" s="77" t="s">
        <v>19763</v>
      </c>
    </row>
    <row r="6714" spans="1:2" ht="15" x14ac:dyDescent="0.2">
      <c r="A6714" s="25" t="s">
        <v>5896</v>
      </c>
      <c r="B6714" s="77" t="s">
        <v>19764</v>
      </c>
    </row>
    <row r="6715" spans="1:2" ht="15" x14ac:dyDescent="0.2">
      <c r="A6715" s="25" t="s">
        <v>5895</v>
      </c>
      <c r="B6715" s="77" t="s">
        <v>19765</v>
      </c>
    </row>
    <row r="6716" spans="1:2" ht="15" x14ac:dyDescent="0.2">
      <c r="A6716" s="25" t="s">
        <v>5894</v>
      </c>
      <c r="B6716" s="77" t="s">
        <v>19766</v>
      </c>
    </row>
    <row r="6717" spans="1:2" ht="15" x14ac:dyDescent="0.2">
      <c r="A6717" s="25" t="s">
        <v>5893</v>
      </c>
      <c r="B6717" s="77" t="s">
        <v>19767</v>
      </c>
    </row>
    <row r="6718" spans="1:2" ht="15" x14ac:dyDescent="0.2">
      <c r="A6718" s="25" t="s">
        <v>5892</v>
      </c>
      <c r="B6718" s="77" t="s">
        <v>19768</v>
      </c>
    </row>
    <row r="6719" spans="1:2" ht="15" x14ac:dyDescent="0.2">
      <c r="A6719" s="25" t="s">
        <v>5891</v>
      </c>
      <c r="B6719" s="77" t="s">
        <v>19769</v>
      </c>
    </row>
    <row r="6720" spans="1:2" ht="15" x14ac:dyDescent="0.2">
      <c r="A6720" s="25" t="s">
        <v>5890</v>
      </c>
      <c r="B6720" s="77" t="s">
        <v>19770</v>
      </c>
    </row>
    <row r="6721" spans="1:2" ht="15" x14ac:dyDescent="0.2">
      <c r="A6721" s="25" t="s">
        <v>5889</v>
      </c>
      <c r="B6721" s="77" t="s">
        <v>19771</v>
      </c>
    </row>
    <row r="6722" spans="1:2" ht="15" x14ac:dyDescent="0.2">
      <c r="A6722" s="25" t="s">
        <v>5888</v>
      </c>
      <c r="B6722" s="77" t="s">
        <v>19772</v>
      </c>
    </row>
    <row r="6723" spans="1:2" ht="15" x14ac:dyDescent="0.2">
      <c r="A6723" s="25" t="s">
        <v>5887</v>
      </c>
      <c r="B6723" s="77" t="s">
        <v>19773</v>
      </c>
    </row>
    <row r="6724" spans="1:2" ht="15" x14ac:dyDescent="0.2">
      <c r="A6724" s="25" t="s">
        <v>5886</v>
      </c>
      <c r="B6724" s="77" t="s">
        <v>19774</v>
      </c>
    </row>
    <row r="6725" spans="1:2" ht="15" x14ac:dyDescent="0.2">
      <c r="A6725" s="25" t="s">
        <v>5885</v>
      </c>
      <c r="B6725" s="77" t="s">
        <v>19775</v>
      </c>
    </row>
    <row r="6726" spans="1:2" ht="15" x14ac:dyDescent="0.2">
      <c r="A6726" s="25" t="s">
        <v>5884</v>
      </c>
      <c r="B6726" s="77" t="s">
        <v>19776</v>
      </c>
    </row>
    <row r="6727" spans="1:2" ht="15" x14ac:dyDescent="0.2">
      <c r="A6727" s="25" t="s">
        <v>5883</v>
      </c>
      <c r="B6727" s="77" t="s">
        <v>19777</v>
      </c>
    </row>
    <row r="6728" spans="1:2" ht="15" x14ac:dyDescent="0.2">
      <c r="A6728" s="25" t="s">
        <v>5882</v>
      </c>
      <c r="B6728" s="77" t="s">
        <v>19778</v>
      </c>
    </row>
    <row r="6729" spans="1:2" ht="15" x14ac:dyDescent="0.2">
      <c r="A6729" s="25" t="s">
        <v>5881</v>
      </c>
      <c r="B6729" s="77" t="s">
        <v>19779</v>
      </c>
    </row>
    <row r="6730" spans="1:2" ht="15" x14ac:dyDescent="0.2">
      <c r="A6730" s="25" t="s">
        <v>5880</v>
      </c>
      <c r="B6730" s="77" t="s">
        <v>19780</v>
      </c>
    </row>
    <row r="6731" spans="1:2" ht="15" x14ac:dyDescent="0.2">
      <c r="A6731" s="25" t="s">
        <v>5879</v>
      </c>
      <c r="B6731" s="77" t="s">
        <v>19781</v>
      </c>
    </row>
    <row r="6732" spans="1:2" ht="15" x14ac:dyDescent="0.2">
      <c r="A6732" s="25" t="s">
        <v>5878</v>
      </c>
      <c r="B6732" s="77" t="s">
        <v>19782</v>
      </c>
    </row>
    <row r="6733" spans="1:2" ht="15" x14ac:dyDescent="0.2">
      <c r="A6733" s="25" t="s">
        <v>5877</v>
      </c>
      <c r="B6733" s="77" t="s">
        <v>19783</v>
      </c>
    </row>
    <row r="6734" spans="1:2" ht="15" x14ac:dyDescent="0.2">
      <c r="A6734" s="25" t="s">
        <v>5876</v>
      </c>
      <c r="B6734" s="77" t="s">
        <v>19784</v>
      </c>
    </row>
    <row r="6735" spans="1:2" ht="15" x14ac:dyDescent="0.2">
      <c r="A6735" s="25" t="s">
        <v>5875</v>
      </c>
      <c r="B6735" s="77" t="s">
        <v>19785</v>
      </c>
    </row>
    <row r="6736" spans="1:2" ht="15" x14ac:dyDescent="0.2">
      <c r="A6736" s="25" t="s">
        <v>5874</v>
      </c>
      <c r="B6736" s="77" t="s">
        <v>19786</v>
      </c>
    </row>
    <row r="6737" spans="1:2" ht="15" x14ac:dyDescent="0.2">
      <c r="A6737" s="25" t="s">
        <v>5873</v>
      </c>
      <c r="B6737" s="77" t="s">
        <v>19787</v>
      </c>
    </row>
    <row r="6738" spans="1:2" ht="15" x14ac:dyDescent="0.2">
      <c r="A6738" s="25" t="s">
        <v>5872</v>
      </c>
      <c r="B6738" s="77" t="s">
        <v>19788</v>
      </c>
    </row>
    <row r="6739" spans="1:2" ht="15" x14ac:dyDescent="0.2">
      <c r="A6739" s="25" t="s">
        <v>5871</v>
      </c>
      <c r="B6739" s="77" t="s">
        <v>19789</v>
      </c>
    </row>
    <row r="6740" spans="1:2" ht="15" x14ac:dyDescent="0.2">
      <c r="A6740" s="25" t="s">
        <v>5870</v>
      </c>
      <c r="B6740" s="77" t="s">
        <v>19790</v>
      </c>
    </row>
    <row r="6741" spans="1:2" ht="15" x14ac:dyDescent="0.2">
      <c r="A6741" s="25" t="s">
        <v>5869</v>
      </c>
      <c r="B6741" s="77" t="s">
        <v>19791</v>
      </c>
    </row>
    <row r="6742" spans="1:2" ht="15" x14ac:dyDescent="0.2">
      <c r="A6742" s="25" t="s">
        <v>5868</v>
      </c>
      <c r="B6742" s="77" t="s">
        <v>19792</v>
      </c>
    </row>
    <row r="6743" spans="1:2" ht="15" x14ac:dyDescent="0.2">
      <c r="A6743" s="25" t="s">
        <v>5867</v>
      </c>
      <c r="B6743" s="77" t="s">
        <v>19793</v>
      </c>
    </row>
    <row r="6744" spans="1:2" ht="15" x14ac:dyDescent="0.2">
      <c r="A6744" s="25" t="s">
        <v>5866</v>
      </c>
      <c r="B6744" s="77" t="s">
        <v>19794</v>
      </c>
    </row>
    <row r="6745" spans="1:2" ht="15" x14ac:dyDescent="0.2">
      <c r="A6745" s="25" t="s">
        <v>5865</v>
      </c>
      <c r="B6745" s="77" t="s">
        <v>19795</v>
      </c>
    </row>
    <row r="6746" spans="1:2" ht="15" x14ac:dyDescent="0.2">
      <c r="A6746" s="25" t="s">
        <v>5864</v>
      </c>
      <c r="B6746" s="77" t="s">
        <v>19796</v>
      </c>
    </row>
    <row r="6747" spans="1:2" ht="15" x14ac:dyDescent="0.2">
      <c r="A6747" s="25" t="s">
        <v>5863</v>
      </c>
      <c r="B6747" s="77" t="s">
        <v>19797</v>
      </c>
    </row>
    <row r="6748" spans="1:2" ht="15" x14ac:dyDescent="0.2">
      <c r="A6748" s="25" t="s">
        <v>5862</v>
      </c>
      <c r="B6748" s="77" t="s">
        <v>19798</v>
      </c>
    </row>
    <row r="6749" spans="1:2" ht="15" x14ac:dyDescent="0.2">
      <c r="A6749" s="25" t="s">
        <v>5861</v>
      </c>
      <c r="B6749" s="77" t="s">
        <v>19799</v>
      </c>
    </row>
    <row r="6750" spans="1:2" ht="15" x14ac:dyDescent="0.2">
      <c r="A6750" s="25" t="s">
        <v>5860</v>
      </c>
      <c r="B6750" s="77" t="s">
        <v>19800</v>
      </c>
    </row>
    <row r="6751" spans="1:2" ht="15" x14ac:dyDescent="0.2">
      <c r="A6751" s="25" t="s">
        <v>5859</v>
      </c>
      <c r="B6751" s="77" t="s">
        <v>19801</v>
      </c>
    </row>
    <row r="6752" spans="1:2" ht="15" x14ac:dyDescent="0.2">
      <c r="A6752" s="25" t="s">
        <v>5858</v>
      </c>
      <c r="B6752" s="77" t="s">
        <v>19802</v>
      </c>
    </row>
    <row r="6753" spans="1:2" ht="15" x14ac:dyDescent="0.2">
      <c r="A6753" s="25" t="s">
        <v>5857</v>
      </c>
      <c r="B6753" s="77" t="s">
        <v>19803</v>
      </c>
    </row>
    <row r="6754" spans="1:2" ht="15" x14ac:dyDescent="0.2">
      <c r="A6754" s="25" t="s">
        <v>5856</v>
      </c>
      <c r="B6754" s="77" t="s">
        <v>19804</v>
      </c>
    </row>
    <row r="6755" spans="1:2" ht="15" x14ac:dyDescent="0.2">
      <c r="A6755" s="25" t="s">
        <v>5855</v>
      </c>
      <c r="B6755" s="77" t="s">
        <v>19805</v>
      </c>
    </row>
    <row r="6756" spans="1:2" ht="15" x14ac:dyDescent="0.2">
      <c r="A6756" s="25" t="s">
        <v>5854</v>
      </c>
      <c r="B6756" s="77" t="s">
        <v>19806</v>
      </c>
    </row>
    <row r="6757" spans="1:2" ht="15" x14ac:dyDescent="0.2">
      <c r="A6757" s="25" t="s">
        <v>5853</v>
      </c>
      <c r="B6757" s="77" t="s">
        <v>19807</v>
      </c>
    </row>
    <row r="6758" spans="1:2" ht="15" x14ac:dyDescent="0.2">
      <c r="A6758" s="25" t="s">
        <v>5852</v>
      </c>
      <c r="B6758" s="77" t="s">
        <v>19808</v>
      </c>
    </row>
    <row r="6759" spans="1:2" ht="15" x14ac:dyDescent="0.2">
      <c r="A6759" s="25" t="s">
        <v>5851</v>
      </c>
      <c r="B6759" s="77" t="s">
        <v>19809</v>
      </c>
    </row>
    <row r="6760" spans="1:2" ht="15" x14ac:dyDescent="0.2">
      <c r="A6760" s="25" t="s">
        <v>5850</v>
      </c>
      <c r="B6760" s="77" t="s">
        <v>19810</v>
      </c>
    </row>
    <row r="6761" spans="1:2" ht="15" x14ac:dyDescent="0.2">
      <c r="A6761" s="25" t="s">
        <v>5849</v>
      </c>
      <c r="B6761" s="77" t="s">
        <v>19811</v>
      </c>
    </row>
    <row r="6762" spans="1:2" ht="15" x14ac:dyDescent="0.2">
      <c r="A6762" s="25" t="s">
        <v>5848</v>
      </c>
      <c r="B6762" s="77" t="s">
        <v>19812</v>
      </c>
    </row>
    <row r="6763" spans="1:2" ht="30" x14ac:dyDescent="0.2">
      <c r="A6763" s="25" t="s">
        <v>5847</v>
      </c>
      <c r="B6763" s="77" t="s">
        <v>19813</v>
      </c>
    </row>
    <row r="6764" spans="1:2" ht="15" x14ac:dyDescent="0.2">
      <c r="A6764" s="25" t="s">
        <v>5846</v>
      </c>
      <c r="B6764" s="77" t="s">
        <v>19814</v>
      </c>
    </row>
    <row r="6765" spans="1:2" ht="15" x14ac:dyDescent="0.2">
      <c r="A6765" s="25" t="s">
        <v>5845</v>
      </c>
      <c r="B6765" s="77" t="s">
        <v>19815</v>
      </c>
    </row>
    <row r="6766" spans="1:2" ht="15" x14ac:dyDescent="0.2">
      <c r="A6766" s="25" t="s">
        <v>5844</v>
      </c>
      <c r="B6766" s="77" t="s">
        <v>19816</v>
      </c>
    </row>
    <row r="6767" spans="1:2" ht="15" x14ac:dyDescent="0.2">
      <c r="A6767" s="25" t="s">
        <v>5843</v>
      </c>
      <c r="B6767" s="77" t="s">
        <v>19817</v>
      </c>
    </row>
    <row r="6768" spans="1:2" ht="15" x14ac:dyDescent="0.2">
      <c r="A6768" s="25" t="s">
        <v>5842</v>
      </c>
      <c r="B6768" s="77" t="s">
        <v>19818</v>
      </c>
    </row>
    <row r="6769" spans="1:2" ht="15" x14ac:dyDescent="0.2">
      <c r="A6769" s="25" t="s">
        <v>5841</v>
      </c>
      <c r="B6769" s="77" t="s">
        <v>19819</v>
      </c>
    </row>
    <row r="6770" spans="1:2" ht="15" x14ac:dyDescent="0.2">
      <c r="A6770" s="25" t="s">
        <v>5840</v>
      </c>
      <c r="B6770" s="77" t="s">
        <v>19820</v>
      </c>
    </row>
    <row r="6771" spans="1:2" ht="15" x14ac:dyDescent="0.2">
      <c r="A6771" s="25" t="s">
        <v>5839</v>
      </c>
      <c r="B6771" s="77" t="s">
        <v>19821</v>
      </c>
    </row>
    <row r="6772" spans="1:2" ht="15" x14ac:dyDescent="0.2">
      <c r="A6772" s="25" t="s">
        <v>5838</v>
      </c>
      <c r="B6772" s="77" t="s">
        <v>19822</v>
      </c>
    </row>
    <row r="6773" spans="1:2" ht="15" x14ac:dyDescent="0.2">
      <c r="A6773" s="25" t="s">
        <v>5837</v>
      </c>
      <c r="B6773" s="77" t="s">
        <v>19823</v>
      </c>
    </row>
    <row r="6774" spans="1:2" ht="15" x14ac:dyDescent="0.2">
      <c r="A6774" s="25" t="s">
        <v>5836</v>
      </c>
      <c r="B6774" s="77" t="s">
        <v>19824</v>
      </c>
    </row>
    <row r="6775" spans="1:2" ht="15" x14ac:dyDescent="0.2">
      <c r="A6775" s="25" t="s">
        <v>5835</v>
      </c>
      <c r="B6775" s="77" t="s">
        <v>19825</v>
      </c>
    </row>
    <row r="6776" spans="1:2" ht="15" x14ac:dyDescent="0.2">
      <c r="A6776" s="25" t="s">
        <v>5834</v>
      </c>
      <c r="B6776" s="77" t="s">
        <v>19826</v>
      </c>
    </row>
    <row r="6777" spans="1:2" ht="15" x14ac:dyDescent="0.2">
      <c r="A6777" s="25" t="s">
        <v>5833</v>
      </c>
      <c r="B6777" s="77" t="s">
        <v>19827</v>
      </c>
    </row>
    <row r="6778" spans="1:2" ht="15" x14ac:dyDescent="0.2">
      <c r="A6778" s="25" t="s">
        <v>5832</v>
      </c>
      <c r="B6778" s="77" t="s">
        <v>19828</v>
      </c>
    </row>
    <row r="6779" spans="1:2" ht="15" x14ac:dyDescent="0.2">
      <c r="A6779" s="25" t="s">
        <v>5831</v>
      </c>
      <c r="B6779" s="77" t="s">
        <v>19829</v>
      </c>
    </row>
    <row r="6780" spans="1:2" ht="15" x14ac:dyDescent="0.2">
      <c r="A6780" s="25" t="s">
        <v>5830</v>
      </c>
      <c r="B6780" s="77" t="s">
        <v>19830</v>
      </c>
    </row>
    <row r="6781" spans="1:2" ht="15" x14ac:dyDescent="0.2">
      <c r="A6781" s="25" t="s">
        <v>5829</v>
      </c>
      <c r="B6781" s="77" t="s">
        <v>19831</v>
      </c>
    </row>
    <row r="6782" spans="1:2" ht="15" x14ac:dyDescent="0.2">
      <c r="A6782" s="25" t="s">
        <v>5828</v>
      </c>
      <c r="B6782" s="77" t="s">
        <v>19832</v>
      </c>
    </row>
    <row r="6783" spans="1:2" ht="15" x14ac:dyDescent="0.2">
      <c r="A6783" s="25" t="s">
        <v>5827</v>
      </c>
      <c r="B6783" s="77" t="s">
        <v>19833</v>
      </c>
    </row>
    <row r="6784" spans="1:2" ht="15" x14ac:dyDescent="0.2">
      <c r="A6784" s="25" t="s">
        <v>5826</v>
      </c>
      <c r="B6784" s="77" t="s">
        <v>19834</v>
      </c>
    </row>
    <row r="6785" spans="1:2" ht="15" x14ac:dyDescent="0.2">
      <c r="A6785" s="25" t="s">
        <v>5825</v>
      </c>
      <c r="B6785" s="77" t="s">
        <v>19835</v>
      </c>
    </row>
    <row r="6786" spans="1:2" ht="15" x14ac:dyDescent="0.2">
      <c r="A6786" s="25" t="s">
        <v>5824</v>
      </c>
      <c r="B6786" s="77" t="s">
        <v>19836</v>
      </c>
    </row>
    <row r="6787" spans="1:2" ht="15" x14ac:dyDescent="0.2">
      <c r="A6787" s="25" t="s">
        <v>5823</v>
      </c>
      <c r="B6787" s="77" t="s">
        <v>19837</v>
      </c>
    </row>
    <row r="6788" spans="1:2" ht="15" x14ac:dyDescent="0.2">
      <c r="A6788" s="25" t="s">
        <v>5822</v>
      </c>
      <c r="B6788" s="77" t="s">
        <v>19838</v>
      </c>
    </row>
    <row r="6789" spans="1:2" ht="15" x14ac:dyDescent="0.2">
      <c r="A6789" s="25" t="s">
        <v>5821</v>
      </c>
      <c r="B6789" s="77" t="s">
        <v>19839</v>
      </c>
    </row>
    <row r="6790" spans="1:2" ht="15" x14ac:dyDescent="0.2">
      <c r="A6790" s="25" t="s">
        <v>5820</v>
      </c>
      <c r="B6790" s="77" t="s">
        <v>19840</v>
      </c>
    </row>
    <row r="6791" spans="1:2" ht="15" x14ac:dyDescent="0.2">
      <c r="A6791" s="25" t="s">
        <v>5819</v>
      </c>
      <c r="B6791" s="77" t="s">
        <v>19841</v>
      </c>
    </row>
    <row r="6792" spans="1:2" ht="15" x14ac:dyDescent="0.2">
      <c r="A6792" s="25" t="s">
        <v>5818</v>
      </c>
      <c r="B6792" s="77" t="s">
        <v>19842</v>
      </c>
    </row>
    <row r="6793" spans="1:2" ht="15" x14ac:dyDescent="0.2">
      <c r="A6793" s="25" t="s">
        <v>5817</v>
      </c>
      <c r="B6793" s="77" t="s">
        <v>19843</v>
      </c>
    </row>
    <row r="6794" spans="1:2" ht="15" x14ac:dyDescent="0.2">
      <c r="A6794" s="25" t="s">
        <v>5816</v>
      </c>
      <c r="B6794" s="77" t="s">
        <v>19844</v>
      </c>
    </row>
    <row r="6795" spans="1:2" ht="15" x14ac:dyDescent="0.2">
      <c r="A6795" s="25" t="s">
        <v>5815</v>
      </c>
      <c r="B6795" s="77" t="s">
        <v>19845</v>
      </c>
    </row>
    <row r="6796" spans="1:2" ht="15" x14ac:dyDescent="0.2">
      <c r="A6796" s="25" t="s">
        <v>5814</v>
      </c>
      <c r="B6796" s="77" t="s">
        <v>19846</v>
      </c>
    </row>
    <row r="6797" spans="1:2" ht="30" x14ac:dyDescent="0.2">
      <c r="A6797" s="25" t="s">
        <v>5813</v>
      </c>
      <c r="B6797" s="77" t="s">
        <v>19847</v>
      </c>
    </row>
    <row r="6798" spans="1:2" ht="15" x14ac:dyDescent="0.2">
      <c r="A6798" s="25" t="s">
        <v>5812</v>
      </c>
      <c r="B6798" s="77" t="s">
        <v>19848</v>
      </c>
    </row>
    <row r="6799" spans="1:2" ht="30" x14ac:dyDescent="0.2">
      <c r="A6799" s="25" t="s">
        <v>5811</v>
      </c>
      <c r="B6799" s="77" t="s">
        <v>19849</v>
      </c>
    </row>
    <row r="6800" spans="1:2" ht="15" x14ac:dyDescent="0.2">
      <c r="A6800" s="25" t="s">
        <v>5810</v>
      </c>
      <c r="B6800" s="77" t="s">
        <v>19850</v>
      </c>
    </row>
    <row r="6801" spans="1:2" ht="15" x14ac:dyDescent="0.2">
      <c r="A6801" s="25" t="s">
        <v>5809</v>
      </c>
      <c r="B6801" s="77" t="s">
        <v>19851</v>
      </c>
    </row>
    <row r="6802" spans="1:2" ht="15" x14ac:dyDescent="0.2">
      <c r="A6802" s="25" t="s">
        <v>5808</v>
      </c>
      <c r="B6802" s="77" t="s">
        <v>19852</v>
      </c>
    </row>
    <row r="6803" spans="1:2" ht="15" x14ac:dyDescent="0.2">
      <c r="A6803" s="25" t="s">
        <v>5807</v>
      </c>
      <c r="B6803" s="77" t="s">
        <v>19853</v>
      </c>
    </row>
    <row r="6804" spans="1:2" ht="15" x14ac:dyDescent="0.2">
      <c r="A6804" s="25" t="s">
        <v>5806</v>
      </c>
      <c r="B6804" s="77" t="s">
        <v>19854</v>
      </c>
    </row>
    <row r="6805" spans="1:2" ht="15" x14ac:dyDescent="0.2">
      <c r="A6805" s="25" t="s">
        <v>5805</v>
      </c>
      <c r="B6805" s="77" t="s">
        <v>19855</v>
      </c>
    </row>
    <row r="6806" spans="1:2" ht="15" x14ac:dyDescent="0.2">
      <c r="A6806" s="25" t="s">
        <v>5804</v>
      </c>
      <c r="B6806" s="77" t="s">
        <v>19856</v>
      </c>
    </row>
    <row r="6807" spans="1:2" ht="15" x14ac:dyDescent="0.2">
      <c r="A6807" s="25" t="s">
        <v>5803</v>
      </c>
      <c r="B6807" s="77" t="s">
        <v>19857</v>
      </c>
    </row>
    <row r="6808" spans="1:2" ht="15" x14ac:dyDescent="0.2">
      <c r="A6808" s="25" t="s">
        <v>5802</v>
      </c>
      <c r="B6808" s="77" t="s">
        <v>19858</v>
      </c>
    </row>
    <row r="6809" spans="1:2" ht="30" x14ac:dyDescent="0.2">
      <c r="A6809" s="25" t="s">
        <v>5801</v>
      </c>
      <c r="B6809" s="77" t="s">
        <v>19859</v>
      </c>
    </row>
    <row r="6810" spans="1:2" ht="30" x14ac:dyDescent="0.2">
      <c r="A6810" s="25" t="s">
        <v>5800</v>
      </c>
      <c r="B6810" s="77" t="s">
        <v>19860</v>
      </c>
    </row>
    <row r="6811" spans="1:2" ht="15" x14ac:dyDescent="0.2">
      <c r="A6811" s="25" t="s">
        <v>5799</v>
      </c>
      <c r="B6811" s="77" t="s">
        <v>19861</v>
      </c>
    </row>
    <row r="6812" spans="1:2" ht="15" x14ac:dyDescent="0.2">
      <c r="A6812" s="25" t="s">
        <v>5798</v>
      </c>
      <c r="B6812" s="77" t="s">
        <v>19862</v>
      </c>
    </row>
    <row r="6813" spans="1:2" ht="15" x14ac:dyDescent="0.2">
      <c r="A6813" s="25" t="s">
        <v>5797</v>
      </c>
      <c r="B6813" s="77" t="s">
        <v>19863</v>
      </c>
    </row>
    <row r="6814" spans="1:2" ht="15" x14ac:dyDescent="0.2">
      <c r="A6814" s="25" t="s">
        <v>5796</v>
      </c>
      <c r="B6814" s="77" t="s">
        <v>19864</v>
      </c>
    </row>
    <row r="6815" spans="1:2" ht="30" x14ac:dyDescent="0.2">
      <c r="A6815" s="25" t="s">
        <v>5795</v>
      </c>
      <c r="B6815" s="77" t="s">
        <v>19865</v>
      </c>
    </row>
    <row r="6816" spans="1:2" ht="15" x14ac:dyDescent="0.2">
      <c r="A6816" s="25" t="s">
        <v>5794</v>
      </c>
      <c r="B6816" s="77" t="s">
        <v>19866</v>
      </c>
    </row>
    <row r="6817" spans="1:2" ht="15" x14ac:dyDescent="0.2">
      <c r="A6817" s="25" t="s">
        <v>5793</v>
      </c>
      <c r="B6817" s="77" t="s">
        <v>19867</v>
      </c>
    </row>
    <row r="6818" spans="1:2" ht="15" x14ac:dyDescent="0.2">
      <c r="A6818" s="25" t="s">
        <v>5792</v>
      </c>
      <c r="B6818" s="77" t="s">
        <v>19868</v>
      </c>
    </row>
    <row r="6819" spans="1:2" ht="15" x14ac:dyDescent="0.2">
      <c r="A6819" s="25" t="s">
        <v>5791</v>
      </c>
      <c r="B6819" s="77" t="s">
        <v>19869</v>
      </c>
    </row>
    <row r="6820" spans="1:2" ht="15" x14ac:dyDescent="0.2">
      <c r="A6820" s="25" t="s">
        <v>5790</v>
      </c>
      <c r="B6820" s="77" t="s">
        <v>19870</v>
      </c>
    </row>
    <row r="6821" spans="1:2" ht="15" x14ac:dyDescent="0.2">
      <c r="A6821" s="25" t="s">
        <v>5789</v>
      </c>
      <c r="B6821" s="77" t="s">
        <v>19871</v>
      </c>
    </row>
    <row r="6822" spans="1:2" ht="15" x14ac:dyDescent="0.2">
      <c r="A6822" s="25" t="s">
        <v>5788</v>
      </c>
      <c r="B6822" s="77" t="s">
        <v>19872</v>
      </c>
    </row>
    <row r="6823" spans="1:2" ht="15" x14ac:dyDescent="0.2">
      <c r="A6823" s="25" t="s">
        <v>5787</v>
      </c>
      <c r="B6823" s="77" t="s">
        <v>19873</v>
      </c>
    </row>
    <row r="6824" spans="1:2" ht="15" x14ac:dyDescent="0.2">
      <c r="A6824" s="25" t="s">
        <v>5786</v>
      </c>
      <c r="B6824" s="77" t="s">
        <v>19874</v>
      </c>
    </row>
    <row r="6825" spans="1:2" ht="15" x14ac:dyDescent="0.2">
      <c r="A6825" s="25" t="s">
        <v>5785</v>
      </c>
      <c r="B6825" s="77" t="s">
        <v>19875</v>
      </c>
    </row>
    <row r="6826" spans="1:2" ht="15" x14ac:dyDescent="0.2">
      <c r="A6826" s="25" t="s">
        <v>5784</v>
      </c>
      <c r="B6826" s="77" t="s">
        <v>19876</v>
      </c>
    </row>
    <row r="6827" spans="1:2" ht="15" x14ac:dyDescent="0.2">
      <c r="A6827" s="25" t="s">
        <v>5783</v>
      </c>
      <c r="B6827" s="77" t="s">
        <v>19877</v>
      </c>
    </row>
    <row r="6828" spans="1:2" ht="15" x14ac:dyDescent="0.2">
      <c r="A6828" s="25" t="s">
        <v>5782</v>
      </c>
      <c r="B6828" s="77" t="s">
        <v>19878</v>
      </c>
    </row>
    <row r="6829" spans="1:2" ht="30" x14ac:dyDescent="0.2">
      <c r="A6829" s="25" t="s">
        <v>5781</v>
      </c>
      <c r="B6829" s="77" t="s">
        <v>19879</v>
      </c>
    </row>
    <row r="6830" spans="1:2" ht="30" x14ac:dyDescent="0.2">
      <c r="A6830" s="25" t="s">
        <v>5780</v>
      </c>
      <c r="B6830" s="77" t="s">
        <v>19880</v>
      </c>
    </row>
    <row r="6831" spans="1:2" ht="15" x14ac:dyDescent="0.2">
      <c r="A6831" s="25" t="s">
        <v>5779</v>
      </c>
      <c r="B6831" s="77" t="s">
        <v>19881</v>
      </c>
    </row>
    <row r="6832" spans="1:2" ht="15" x14ac:dyDescent="0.2">
      <c r="A6832" s="25" t="s">
        <v>5778</v>
      </c>
      <c r="B6832" s="77" t="s">
        <v>19882</v>
      </c>
    </row>
    <row r="6833" spans="1:2" ht="15" x14ac:dyDescent="0.2">
      <c r="A6833" s="25" t="s">
        <v>5777</v>
      </c>
      <c r="B6833" s="77" t="s">
        <v>19883</v>
      </c>
    </row>
    <row r="6834" spans="1:2" ht="15" x14ac:dyDescent="0.2">
      <c r="A6834" s="25" t="s">
        <v>5776</v>
      </c>
      <c r="B6834" s="77" t="s">
        <v>19884</v>
      </c>
    </row>
    <row r="6835" spans="1:2" ht="15" x14ac:dyDescent="0.2">
      <c r="A6835" s="25" t="s">
        <v>5775</v>
      </c>
      <c r="B6835" s="77" t="s">
        <v>19885</v>
      </c>
    </row>
    <row r="6836" spans="1:2" ht="15" x14ac:dyDescent="0.2">
      <c r="A6836" s="25" t="s">
        <v>5774</v>
      </c>
      <c r="B6836" s="77" t="s">
        <v>19886</v>
      </c>
    </row>
    <row r="6837" spans="1:2" ht="15" x14ac:dyDescent="0.2">
      <c r="A6837" s="25" t="s">
        <v>5773</v>
      </c>
      <c r="B6837" s="77" t="s">
        <v>19887</v>
      </c>
    </row>
    <row r="6838" spans="1:2" ht="15" x14ac:dyDescent="0.2">
      <c r="A6838" s="25" t="s">
        <v>5772</v>
      </c>
      <c r="B6838" s="77" t="s">
        <v>19888</v>
      </c>
    </row>
    <row r="6839" spans="1:2" ht="15" x14ac:dyDescent="0.2">
      <c r="A6839" s="25" t="s">
        <v>5771</v>
      </c>
      <c r="B6839" s="77" t="s">
        <v>19889</v>
      </c>
    </row>
    <row r="6840" spans="1:2" ht="15" x14ac:dyDescent="0.2">
      <c r="A6840" s="25" t="s">
        <v>5770</v>
      </c>
      <c r="B6840" s="77" t="s">
        <v>19890</v>
      </c>
    </row>
    <row r="6841" spans="1:2" ht="15" x14ac:dyDescent="0.2">
      <c r="A6841" s="25" t="s">
        <v>5769</v>
      </c>
      <c r="B6841" s="77" t="s">
        <v>19891</v>
      </c>
    </row>
    <row r="6842" spans="1:2" ht="15" x14ac:dyDescent="0.2">
      <c r="A6842" s="25" t="s">
        <v>5768</v>
      </c>
      <c r="B6842" s="77" t="s">
        <v>19892</v>
      </c>
    </row>
    <row r="6843" spans="1:2" ht="15" x14ac:dyDescent="0.2">
      <c r="A6843" s="25" t="s">
        <v>5767</v>
      </c>
      <c r="B6843" s="77" t="s">
        <v>19893</v>
      </c>
    </row>
    <row r="6844" spans="1:2" ht="15" x14ac:dyDescent="0.2">
      <c r="A6844" s="25" t="s">
        <v>5766</v>
      </c>
      <c r="B6844" s="77" t="s">
        <v>19894</v>
      </c>
    </row>
    <row r="6845" spans="1:2" ht="15" x14ac:dyDescent="0.2">
      <c r="A6845" s="25" t="s">
        <v>5765</v>
      </c>
      <c r="B6845" s="77" t="s">
        <v>19895</v>
      </c>
    </row>
    <row r="6846" spans="1:2" ht="15" x14ac:dyDescent="0.2">
      <c r="A6846" s="25" t="s">
        <v>5764</v>
      </c>
      <c r="B6846" s="77" t="s">
        <v>19896</v>
      </c>
    </row>
    <row r="6847" spans="1:2" ht="15" x14ac:dyDescent="0.2">
      <c r="A6847" s="25" t="s">
        <v>5763</v>
      </c>
      <c r="B6847" s="77" t="s">
        <v>19897</v>
      </c>
    </row>
    <row r="6848" spans="1:2" ht="15" x14ac:dyDescent="0.2">
      <c r="A6848" s="25" t="s">
        <v>5762</v>
      </c>
      <c r="B6848" s="77" t="s">
        <v>19898</v>
      </c>
    </row>
    <row r="6849" spans="1:2" ht="15" x14ac:dyDescent="0.2">
      <c r="A6849" s="25" t="s">
        <v>5761</v>
      </c>
      <c r="B6849" s="77" t="s">
        <v>19899</v>
      </c>
    </row>
    <row r="6850" spans="1:2" ht="15" x14ac:dyDescent="0.2">
      <c r="A6850" s="25" t="s">
        <v>5760</v>
      </c>
      <c r="B6850" s="77" t="s">
        <v>19900</v>
      </c>
    </row>
    <row r="6851" spans="1:2" ht="15" x14ac:dyDescent="0.2">
      <c r="A6851" s="25" t="s">
        <v>5759</v>
      </c>
      <c r="B6851" s="77" t="s">
        <v>19901</v>
      </c>
    </row>
    <row r="6852" spans="1:2" ht="15" x14ac:dyDescent="0.2">
      <c r="A6852" s="25" t="s">
        <v>5758</v>
      </c>
      <c r="B6852" s="77" t="s">
        <v>19902</v>
      </c>
    </row>
    <row r="6853" spans="1:2" ht="15" x14ac:dyDescent="0.2">
      <c r="A6853" s="25" t="s">
        <v>5757</v>
      </c>
      <c r="B6853" s="77" t="s">
        <v>19903</v>
      </c>
    </row>
    <row r="6854" spans="1:2" ht="15" x14ac:dyDescent="0.2">
      <c r="A6854" s="25" t="s">
        <v>5756</v>
      </c>
      <c r="B6854" s="77" t="s">
        <v>19904</v>
      </c>
    </row>
    <row r="6855" spans="1:2" ht="15" x14ac:dyDescent="0.2">
      <c r="A6855" s="25" t="s">
        <v>5755</v>
      </c>
      <c r="B6855" s="77" t="s">
        <v>19905</v>
      </c>
    </row>
    <row r="6856" spans="1:2" ht="15" x14ac:dyDescent="0.2">
      <c r="A6856" s="25" t="s">
        <v>5754</v>
      </c>
      <c r="B6856" s="77" t="s">
        <v>19906</v>
      </c>
    </row>
    <row r="6857" spans="1:2" ht="15" x14ac:dyDescent="0.2">
      <c r="A6857" s="25" t="s">
        <v>5753</v>
      </c>
      <c r="B6857" s="77" t="s">
        <v>19907</v>
      </c>
    </row>
    <row r="6858" spans="1:2" ht="15" x14ac:dyDescent="0.2">
      <c r="A6858" s="25" t="s">
        <v>5752</v>
      </c>
      <c r="B6858" s="77" t="s">
        <v>19908</v>
      </c>
    </row>
    <row r="6859" spans="1:2" ht="15" x14ac:dyDescent="0.2">
      <c r="A6859" s="25" t="s">
        <v>5751</v>
      </c>
      <c r="B6859" s="77" t="s">
        <v>19909</v>
      </c>
    </row>
    <row r="6860" spans="1:2" ht="15" x14ac:dyDescent="0.2">
      <c r="A6860" s="25" t="s">
        <v>5750</v>
      </c>
      <c r="B6860" s="77" t="s">
        <v>19910</v>
      </c>
    </row>
    <row r="6861" spans="1:2" ht="15" x14ac:dyDescent="0.2">
      <c r="A6861" s="25" t="s">
        <v>5749</v>
      </c>
      <c r="B6861" s="77" t="s">
        <v>19911</v>
      </c>
    </row>
    <row r="6862" spans="1:2" ht="15" x14ac:dyDescent="0.2">
      <c r="A6862" s="25" t="s">
        <v>5748</v>
      </c>
      <c r="B6862" s="77" t="s">
        <v>19912</v>
      </c>
    </row>
    <row r="6863" spans="1:2" ht="15" x14ac:dyDescent="0.2">
      <c r="A6863" s="25" t="s">
        <v>5747</v>
      </c>
      <c r="B6863" s="77" t="s">
        <v>19913</v>
      </c>
    </row>
    <row r="6864" spans="1:2" ht="15" x14ac:dyDescent="0.2">
      <c r="A6864" s="25" t="s">
        <v>5746</v>
      </c>
      <c r="B6864" s="77" t="s">
        <v>19914</v>
      </c>
    </row>
    <row r="6865" spans="1:2" ht="15" x14ac:dyDescent="0.2">
      <c r="A6865" s="25" t="s">
        <v>5745</v>
      </c>
      <c r="B6865" s="77" t="s">
        <v>19915</v>
      </c>
    </row>
    <row r="6866" spans="1:2" ht="15" x14ac:dyDescent="0.2">
      <c r="A6866" s="25" t="s">
        <v>5744</v>
      </c>
      <c r="B6866" s="77" t="s">
        <v>19916</v>
      </c>
    </row>
    <row r="6867" spans="1:2" ht="15" x14ac:dyDescent="0.2">
      <c r="A6867" s="25" t="s">
        <v>5743</v>
      </c>
      <c r="B6867" s="77" t="s">
        <v>19917</v>
      </c>
    </row>
    <row r="6868" spans="1:2" ht="15" x14ac:dyDescent="0.2">
      <c r="A6868" s="25" t="s">
        <v>5742</v>
      </c>
      <c r="B6868" s="77" t="s">
        <v>19918</v>
      </c>
    </row>
    <row r="6869" spans="1:2" ht="15" x14ac:dyDescent="0.2">
      <c r="A6869" s="25" t="s">
        <v>5741</v>
      </c>
      <c r="B6869" s="77" t="s">
        <v>19919</v>
      </c>
    </row>
    <row r="6870" spans="1:2" ht="15" x14ac:dyDescent="0.2">
      <c r="A6870" s="25" t="s">
        <v>5740</v>
      </c>
      <c r="B6870" s="77" t="s">
        <v>19920</v>
      </c>
    </row>
    <row r="6871" spans="1:2" ht="15" x14ac:dyDescent="0.2">
      <c r="A6871" s="25" t="s">
        <v>5739</v>
      </c>
      <c r="B6871" s="77" t="s">
        <v>19921</v>
      </c>
    </row>
    <row r="6872" spans="1:2" ht="15" x14ac:dyDescent="0.2">
      <c r="A6872" s="25" t="s">
        <v>5738</v>
      </c>
      <c r="B6872" s="77" t="s">
        <v>19922</v>
      </c>
    </row>
    <row r="6873" spans="1:2" ht="15" x14ac:dyDescent="0.2">
      <c r="A6873" s="25" t="s">
        <v>5737</v>
      </c>
      <c r="B6873" s="77" t="s">
        <v>19923</v>
      </c>
    </row>
    <row r="6874" spans="1:2" ht="15" x14ac:dyDescent="0.2">
      <c r="A6874" s="25" t="s">
        <v>5736</v>
      </c>
      <c r="B6874" s="77" t="s">
        <v>19924</v>
      </c>
    </row>
    <row r="6875" spans="1:2" ht="15" x14ac:dyDescent="0.2">
      <c r="A6875" s="25" t="s">
        <v>5735</v>
      </c>
      <c r="B6875" s="77" t="s">
        <v>19925</v>
      </c>
    </row>
    <row r="6876" spans="1:2" ht="15" x14ac:dyDescent="0.2">
      <c r="A6876" s="25" t="s">
        <v>5734</v>
      </c>
      <c r="B6876" s="77" t="s">
        <v>19926</v>
      </c>
    </row>
    <row r="6877" spans="1:2" ht="15" x14ac:dyDescent="0.2">
      <c r="A6877" s="25" t="s">
        <v>5733</v>
      </c>
      <c r="B6877" s="77" t="s">
        <v>19927</v>
      </c>
    </row>
    <row r="6878" spans="1:2" ht="15" x14ac:dyDescent="0.2">
      <c r="A6878" s="25" t="s">
        <v>5732</v>
      </c>
      <c r="B6878" s="77" t="s">
        <v>19928</v>
      </c>
    </row>
    <row r="6879" spans="1:2" ht="15" x14ac:dyDescent="0.2">
      <c r="A6879" s="25" t="s">
        <v>5731</v>
      </c>
      <c r="B6879" s="77" t="s">
        <v>19929</v>
      </c>
    </row>
    <row r="6880" spans="1:2" ht="15" x14ac:dyDescent="0.2">
      <c r="A6880" s="25" t="s">
        <v>5730</v>
      </c>
      <c r="B6880" s="77" t="s">
        <v>19930</v>
      </c>
    </row>
    <row r="6881" spans="1:2" ht="15" x14ac:dyDescent="0.2">
      <c r="A6881" s="25" t="s">
        <v>5729</v>
      </c>
      <c r="B6881" s="77" t="s">
        <v>19931</v>
      </c>
    </row>
    <row r="6882" spans="1:2" ht="15" x14ac:dyDescent="0.2">
      <c r="A6882" s="25" t="s">
        <v>5728</v>
      </c>
      <c r="B6882" s="77" t="s">
        <v>19932</v>
      </c>
    </row>
    <row r="6883" spans="1:2" ht="15" x14ac:dyDescent="0.2">
      <c r="A6883" s="25" t="s">
        <v>5727</v>
      </c>
      <c r="B6883" s="77" t="s">
        <v>19933</v>
      </c>
    </row>
    <row r="6884" spans="1:2" ht="15" x14ac:dyDescent="0.2">
      <c r="A6884" s="25" t="s">
        <v>5726</v>
      </c>
      <c r="B6884" s="77" t="s">
        <v>19934</v>
      </c>
    </row>
    <row r="6885" spans="1:2" ht="15" x14ac:dyDescent="0.2">
      <c r="A6885" s="25" t="s">
        <v>5725</v>
      </c>
      <c r="B6885" s="77" t="s">
        <v>19935</v>
      </c>
    </row>
    <row r="6886" spans="1:2" ht="15" x14ac:dyDescent="0.2">
      <c r="A6886" s="25" t="s">
        <v>5724</v>
      </c>
      <c r="B6886" s="77" t="s">
        <v>19936</v>
      </c>
    </row>
    <row r="6887" spans="1:2" ht="15" x14ac:dyDescent="0.2">
      <c r="A6887" s="25" t="s">
        <v>5723</v>
      </c>
      <c r="B6887" s="77" t="s">
        <v>19937</v>
      </c>
    </row>
    <row r="6888" spans="1:2" ht="15" x14ac:dyDescent="0.2">
      <c r="A6888" s="25" t="s">
        <v>5722</v>
      </c>
      <c r="B6888" s="77" t="s">
        <v>19938</v>
      </c>
    </row>
    <row r="6889" spans="1:2" ht="15" x14ac:dyDescent="0.2">
      <c r="A6889" s="25" t="s">
        <v>5721</v>
      </c>
      <c r="B6889" s="77" t="s">
        <v>19939</v>
      </c>
    </row>
    <row r="6890" spans="1:2" ht="15" x14ac:dyDescent="0.2">
      <c r="A6890" s="25" t="s">
        <v>5720</v>
      </c>
      <c r="B6890" s="77" t="s">
        <v>19940</v>
      </c>
    </row>
    <row r="6891" spans="1:2" ht="30" x14ac:dyDescent="0.2">
      <c r="A6891" s="25" t="s">
        <v>5719</v>
      </c>
      <c r="B6891" s="77" t="s">
        <v>19941</v>
      </c>
    </row>
    <row r="6892" spans="1:2" ht="30" x14ac:dyDescent="0.2">
      <c r="A6892" s="25" t="s">
        <v>5718</v>
      </c>
      <c r="B6892" s="77" t="s">
        <v>19942</v>
      </c>
    </row>
    <row r="6893" spans="1:2" ht="30" x14ac:dyDescent="0.2">
      <c r="A6893" s="25" t="s">
        <v>5717</v>
      </c>
      <c r="B6893" s="77" t="s">
        <v>19943</v>
      </c>
    </row>
    <row r="6894" spans="1:2" ht="30" x14ac:dyDescent="0.2">
      <c r="A6894" s="25" t="s">
        <v>5716</v>
      </c>
      <c r="B6894" s="77" t="s">
        <v>19944</v>
      </c>
    </row>
    <row r="6895" spans="1:2" ht="15" x14ac:dyDescent="0.2">
      <c r="A6895" s="25" t="s">
        <v>5715</v>
      </c>
      <c r="B6895" s="77" t="s">
        <v>19945</v>
      </c>
    </row>
    <row r="6896" spans="1:2" ht="15" x14ac:dyDescent="0.2">
      <c r="A6896" s="25" t="s">
        <v>5714</v>
      </c>
      <c r="B6896" s="77" t="s">
        <v>19946</v>
      </c>
    </row>
    <row r="6897" spans="1:2" ht="30" x14ac:dyDescent="0.2">
      <c r="A6897" s="25" t="s">
        <v>5713</v>
      </c>
      <c r="B6897" s="77" t="s">
        <v>19947</v>
      </c>
    </row>
    <row r="6898" spans="1:2" ht="30" x14ac:dyDescent="0.2">
      <c r="A6898" s="25" t="s">
        <v>5712</v>
      </c>
      <c r="B6898" s="77" t="s">
        <v>19948</v>
      </c>
    </row>
    <row r="6899" spans="1:2" ht="15" x14ac:dyDescent="0.2">
      <c r="A6899" s="25" t="s">
        <v>5711</v>
      </c>
      <c r="B6899" s="77" t="s">
        <v>19949</v>
      </c>
    </row>
    <row r="6900" spans="1:2" ht="15" x14ac:dyDescent="0.2">
      <c r="A6900" s="25" t="s">
        <v>5710</v>
      </c>
      <c r="B6900" s="77" t="s">
        <v>19950</v>
      </c>
    </row>
    <row r="6901" spans="1:2" ht="15" x14ac:dyDescent="0.2">
      <c r="A6901" s="25" t="s">
        <v>5709</v>
      </c>
      <c r="B6901" s="77" t="s">
        <v>19951</v>
      </c>
    </row>
    <row r="6902" spans="1:2" ht="15" x14ac:dyDescent="0.2">
      <c r="A6902" s="25" t="s">
        <v>5708</v>
      </c>
      <c r="B6902" s="77" t="s">
        <v>19952</v>
      </c>
    </row>
    <row r="6903" spans="1:2" ht="15" x14ac:dyDescent="0.2">
      <c r="A6903" s="25" t="s">
        <v>5707</v>
      </c>
      <c r="B6903" s="77" t="s">
        <v>19953</v>
      </c>
    </row>
    <row r="6904" spans="1:2" ht="15" x14ac:dyDescent="0.2">
      <c r="A6904" s="25" t="s">
        <v>5706</v>
      </c>
      <c r="B6904" s="77" t="s">
        <v>19954</v>
      </c>
    </row>
    <row r="6905" spans="1:2" ht="15" x14ac:dyDescent="0.2">
      <c r="A6905" s="25" t="s">
        <v>5705</v>
      </c>
      <c r="B6905" s="77" t="s">
        <v>19955</v>
      </c>
    </row>
    <row r="6906" spans="1:2" ht="15" x14ac:dyDescent="0.2">
      <c r="A6906" s="25" t="s">
        <v>5704</v>
      </c>
      <c r="B6906" s="77" t="s">
        <v>19956</v>
      </c>
    </row>
    <row r="6907" spans="1:2" ht="15" x14ac:dyDescent="0.2">
      <c r="A6907" s="25" t="s">
        <v>5703</v>
      </c>
      <c r="B6907" s="77" t="s">
        <v>19957</v>
      </c>
    </row>
    <row r="6908" spans="1:2" ht="15" x14ac:dyDescent="0.2">
      <c r="A6908" s="25" t="s">
        <v>5702</v>
      </c>
      <c r="B6908" s="77" t="s">
        <v>19958</v>
      </c>
    </row>
    <row r="6909" spans="1:2" ht="15" x14ac:dyDescent="0.2">
      <c r="A6909" s="25" t="s">
        <v>5701</v>
      </c>
      <c r="B6909" s="77" t="s">
        <v>19959</v>
      </c>
    </row>
    <row r="6910" spans="1:2" ht="15" x14ac:dyDescent="0.2">
      <c r="A6910" s="25" t="s">
        <v>5700</v>
      </c>
      <c r="B6910" s="77" t="s">
        <v>19960</v>
      </c>
    </row>
    <row r="6911" spans="1:2" ht="15" x14ac:dyDescent="0.2">
      <c r="A6911" s="25" t="s">
        <v>5699</v>
      </c>
      <c r="B6911" s="77" t="s">
        <v>19961</v>
      </c>
    </row>
    <row r="6912" spans="1:2" ht="15" x14ac:dyDescent="0.2">
      <c r="A6912" s="25" t="s">
        <v>5698</v>
      </c>
      <c r="B6912" s="77" t="s">
        <v>19962</v>
      </c>
    </row>
    <row r="6913" spans="1:2" ht="15" x14ac:dyDescent="0.2">
      <c r="A6913" s="25" t="s">
        <v>5697</v>
      </c>
      <c r="B6913" s="77" t="s">
        <v>19963</v>
      </c>
    </row>
    <row r="6914" spans="1:2" ht="15" x14ac:dyDescent="0.2">
      <c r="A6914" s="25" t="s">
        <v>5696</v>
      </c>
      <c r="B6914" s="77" t="s">
        <v>19964</v>
      </c>
    </row>
    <row r="6915" spans="1:2" ht="15" x14ac:dyDescent="0.2">
      <c r="A6915" s="25" t="s">
        <v>5695</v>
      </c>
      <c r="B6915" s="77" t="s">
        <v>19965</v>
      </c>
    </row>
    <row r="6916" spans="1:2" ht="15" x14ac:dyDescent="0.2">
      <c r="A6916" s="25" t="s">
        <v>5694</v>
      </c>
      <c r="B6916" s="77" t="s">
        <v>19966</v>
      </c>
    </row>
    <row r="6917" spans="1:2" ht="15" x14ac:dyDescent="0.2">
      <c r="A6917" s="25" t="s">
        <v>5693</v>
      </c>
      <c r="B6917" s="77" t="s">
        <v>19967</v>
      </c>
    </row>
    <row r="6918" spans="1:2" ht="15" x14ac:dyDescent="0.2">
      <c r="A6918" s="25" t="s">
        <v>5692</v>
      </c>
      <c r="B6918" s="77" t="s">
        <v>19968</v>
      </c>
    </row>
    <row r="6919" spans="1:2" ht="15" x14ac:dyDescent="0.2">
      <c r="A6919" s="25" t="s">
        <v>5691</v>
      </c>
      <c r="B6919" s="77" t="s">
        <v>19969</v>
      </c>
    </row>
    <row r="6920" spans="1:2" ht="30" x14ac:dyDescent="0.2">
      <c r="A6920" s="25" t="s">
        <v>5690</v>
      </c>
      <c r="B6920" s="77" t="s">
        <v>19970</v>
      </c>
    </row>
    <row r="6921" spans="1:2" ht="15" x14ac:dyDescent="0.2">
      <c r="A6921" s="25" t="s">
        <v>5689</v>
      </c>
      <c r="B6921" s="77" t="s">
        <v>19971</v>
      </c>
    </row>
    <row r="6922" spans="1:2" ht="15" x14ac:dyDescent="0.2">
      <c r="A6922" s="25" t="s">
        <v>5688</v>
      </c>
      <c r="B6922" s="77" t="s">
        <v>19972</v>
      </c>
    </row>
    <row r="6923" spans="1:2" ht="15" x14ac:dyDescent="0.2">
      <c r="A6923" s="25" t="s">
        <v>5687</v>
      </c>
      <c r="B6923" s="77" t="s">
        <v>19973</v>
      </c>
    </row>
    <row r="6924" spans="1:2" ht="15" x14ac:dyDescent="0.2">
      <c r="A6924" s="25" t="s">
        <v>5686</v>
      </c>
      <c r="B6924" s="77" t="s">
        <v>19974</v>
      </c>
    </row>
    <row r="6925" spans="1:2" ht="15" x14ac:dyDescent="0.2">
      <c r="A6925" s="25" t="s">
        <v>5685</v>
      </c>
      <c r="B6925" s="77" t="s">
        <v>19975</v>
      </c>
    </row>
    <row r="6926" spans="1:2" ht="15" x14ac:dyDescent="0.2">
      <c r="A6926" s="25" t="s">
        <v>5684</v>
      </c>
      <c r="B6926" s="77" t="s">
        <v>19976</v>
      </c>
    </row>
    <row r="6927" spans="1:2" ht="15" x14ac:dyDescent="0.2">
      <c r="A6927" s="25" t="s">
        <v>5683</v>
      </c>
      <c r="B6927" s="77" t="s">
        <v>19977</v>
      </c>
    </row>
    <row r="6928" spans="1:2" ht="15" x14ac:dyDescent="0.2">
      <c r="A6928" s="25" t="s">
        <v>5682</v>
      </c>
      <c r="B6928" s="77" t="s">
        <v>19978</v>
      </c>
    </row>
    <row r="6929" spans="1:2" ht="15" x14ac:dyDescent="0.2">
      <c r="A6929" s="25" t="s">
        <v>5681</v>
      </c>
      <c r="B6929" s="77" t="s">
        <v>19979</v>
      </c>
    </row>
    <row r="6930" spans="1:2" ht="30" x14ac:dyDescent="0.2">
      <c r="A6930" s="25" t="s">
        <v>5680</v>
      </c>
      <c r="B6930" s="77" t="s">
        <v>19980</v>
      </c>
    </row>
    <row r="6931" spans="1:2" ht="15" x14ac:dyDescent="0.2">
      <c r="A6931" s="25" t="s">
        <v>5679</v>
      </c>
      <c r="B6931" s="77" t="s">
        <v>19981</v>
      </c>
    </row>
    <row r="6932" spans="1:2" ht="15" x14ac:dyDescent="0.2">
      <c r="A6932" s="25" t="s">
        <v>5678</v>
      </c>
      <c r="B6932" s="77" t="s">
        <v>19982</v>
      </c>
    </row>
    <row r="6933" spans="1:2" ht="15" x14ac:dyDescent="0.2">
      <c r="A6933" s="25" t="s">
        <v>5677</v>
      </c>
      <c r="B6933" s="77" t="s">
        <v>19983</v>
      </c>
    </row>
    <row r="6934" spans="1:2" ht="15" x14ac:dyDescent="0.2">
      <c r="A6934" s="25" t="s">
        <v>5676</v>
      </c>
      <c r="B6934" s="77" t="s">
        <v>19984</v>
      </c>
    </row>
    <row r="6935" spans="1:2" ht="15" x14ac:dyDescent="0.2">
      <c r="A6935" s="25" t="s">
        <v>5675</v>
      </c>
      <c r="B6935" s="77" t="s">
        <v>19985</v>
      </c>
    </row>
    <row r="6936" spans="1:2" ht="15" x14ac:dyDescent="0.2">
      <c r="A6936" s="25" t="s">
        <v>5674</v>
      </c>
      <c r="B6936" s="77" t="s">
        <v>19986</v>
      </c>
    </row>
    <row r="6937" spans="1:2" ht="15" x14ac:dyDescent="0.2">
      <c r="A6937" s="25" t="s">
        <v>5673</v>
      </c>
      <c r="B6937" s="77" t="s">
        <v>19987</v>
      </c>
    </row>
    <row r="6938" spans="1:2" ht="15" x14ac:dyDescent="0.2">
      <c r="A6938" s="25" t="s">
        <v>5672</v>
      </c>
      <c r="B6938" s="77" t="s">
        <v>19988</v>
      </c>
    </row>
    <row r="6939" spans="1:2" ht="15" x14ac:dyDescent="0.2">
      <c r="A6939" s="25" t="s">
        <v>5671</v>
      </c>
      <c r="B6939" s="77" t="s">
        <v>19989</v>
      </c>
    </row>
    <row r="6940" spans="1:2" ht="15" x14ac:dyDescent="0.2">
      <c r="A6940" s="25" t="s">
        <v>5670</v>
      </c>
      <c r="B6940" s="77" t="s">
        <v>19990</v>
      </c>
    </row>
    <row r="6941" spans="1:2" ht="15" x14ac:dyDescent="0.2">
      <c r="A6941" s="25" t="s">
        <v>5669</v>
      </c>
      <c r="B6941" s="77" t="s">
        <v>19991</v>
      </c>
    </row>
    <row r="6942" spans="1:2" ht="15" x14ac:dyDescent="0.2">
      <c r="A6942" s="25" t="s">
        <v>5668</v>
      </c>
      <c r="B6942" s="77" t="s">
        <v>19992</v>
      </c>
    </row>
    <row r="6943" spans="1:2" ht="15" x14ac:dyDescent="0.2">
      <c r="A6943" s="25" t="s">
        <v>5667</v>
      </c>
      <c r="B6943" s="77" t="s">
        <v>19993</v>
      </c>
    </row>
    <row r="6944" spans="1:2" ht="15" x14ac:dyDescent="0.2">
      <c r="A6944" s="25" t="s">
        <v>5666</v>
      </c>
      <c r="B6944" s="77" t="s">
        <v>19994</v>
      </c>
    </row>
    <row r="6945" spans="1:2" ht="15" x14ac:dyDescent="0.2">
      <c r="A6945" s="25" t="s">
        <v>5665</v>
      </c>
      <c r="B6945" s="77" t="s">
        <v>19995</v>
      </c>
    </row>
    <row r="6946" spans="1:2" ht="15" x14ac:dyDescent="0.2">
      <c r="A6946" s="25" t="s">
        <v>5664</v>
      </c>
      <c r="B6946" s="77" t="s">
        <v>19996</v>
      </c>
    </row>
    <row r="6947" spans="1:2" ht="15" x14ac:dyDescent="0.2">
      <c r="A6947" s="25" t="s">
        <v>5663</v>
      </c>
      <c r="B6947" s="77" t="s">
        <v>19997</v>
      </c>
    </row>
    <row r="6948" spans="1:2" ht="15" x14ac:dyDescent="0.2">
      <c r="A6948" s="25" t="s">
        <v>5662</v>
      </c>
      <c r="B6948" s="77" t="s">
        <v>19998</v>
      </c>
    </row>
    <row r="6949" spans="1:2" ht="15" x14ac:dyDescent="0.2">
      <c r="A6949" s="25" t="s">
        <v>5661</v>
      </c>
      <c r="B6949" s="77" t="s">
        <v>19999</v>
      </c>
    </row>
    <row r="6950" spans="1:2" ht="15" x14ac:dyDescent="0.2">
      <c r="A6950" s="25" t="s">
        <v>5660</v>
      </c>
      <c r="B6950" s="77" t="s">
        <v>20000</v>
      </c>
    </row>
    <row r="6951" spans="1:2" ht="15" x14ac:dyDescent="0.2">
      <c r="A6951" s="25" t="s">
        <v>5659</v>
      </c>
      <c r="B6951" s="77" t="s">
        <v>20001</v>
      </c>
    </row>
    <row r="6952" spans="1:2" ht="15" x14ac:dyDescent="0.2">
      <c r="A6952" s="25" t="s">
        <v>5658</v>
      </c>
      <c r="B6952" s="77" t="s">
        <v>20002</v>
      </c>
    </row>
    <row r="6953" spans="1:2" ht="15" x14ac:dyDescent="0.2">
      <c r="A6953" s="25" t="s">
        <v>5657</v>
      </c>
      <c r="B6953" s="77" t="s">
        <v>20003</v>
      </c>
    </row>
    <row r="6954" spans="1:2" ht="15" x14ac:dyDescent="0.2">
      <c r="A6954" s="25" t="s">
        <v>5656</v>
      </c>
      <c r="B6954" s="77" t="s">
        <v>20004</v>
      </c>
    </row>
    <row r="6955" spans="1:2" ht="15" x14ac:dyDescent="0.2">
      <c r="A6955" s="25" t="s">
        <v>5655</v>
      </c>
      <c r="B6955" s="77" t="s">
        <v>20005</v>
      </c>
    </row>
    <row r="6956" spans="1:2" ht="15" x14ac:dyDescent="0.2">
      <c r="A6956" s="25" t="s">
        <v>5654</v>
      </c>
      <c r="B6956" s="77" t="s">
        <v>20006</v>
      </c>
    </row>
    <row r="6957" spans="1:2" ht="15" x14ac:dyDescent="0.2">
      <c r="A6957" s="25" t="s">
        <v>5653</v>
      </c>
      <c r="B6957" s="77" t="s">
        <v>20007</v>
      </c>
    </row>
    <row r="6958" spans="1:2" ht="30" x14ac:dyDescent="0.2">
      <c r="A6958" s="25" t="s">
        <v>5652</v>
      </c>
      <c r="B6958" s="77" t="s">
        <v>20008</v>
      </c>
    </row>
    <row r="6959" spans="1:2" ht="30" x14ac:dyDescent="0.2">
      <c r="A6959" s="25" t="s">
        <v>5651</v>
      </c>
      <c r="B6959" s="77" t="s">
        <v>20009</v>
      </c>
    </row>
    <row r="6960" spans="1:2" ht="15" x14ac:dyDescent="0.2">
      <c r="A6960" s="25" t="s">
        <v>5650</v>
      </c>
      <c r="B6960" s="77" t="s">
        <v>20010</v>
      </c>
    </row>
    <row r="6961" spans="1:2" ht="15" x14ac:dyDescent="0.2">
      <c r="A6961" s="25" t="s">
        <v>5649</v>
      </c>
      <c r="B6961" s="77" t="s">
        <v>20011</v>
      </c>
    </row>
    <row r="6962" spans="1:2" ht="15" x14ac:dyDescent="0.2">
      <c r="A6962" s="25" t="s">
        <v>5648</v>
      </c>
      <c r="B6962" s="77" t="s">
        <v>20012</v>
      </c>
    </row>
    <row r="6963" spans="1:2" ht="15" x14ac:dyDescent="0.2">
      <c r="A6963" s="25" t="s">
        <v>5647</v>
      </c>
      <c r="B6963" s="77" t="s">
        <v>20013</v>
      </c>
    </row>
    <row r="6964" spans="1:2" ht="15" x14ac:dyDescent="0.2">
      <c r="A6964" s="25" t="s">
        <v>5646</v>
      </c>
      <c r="B6964" s="77" t="s">
        <v>20014</v>
      </c>
    </row>
    <row r="6965" spans="1:2" ht="15" x14ac:dyDescent="0.2">
      <c r="A6965" s="25" t="s">
        <v>5645</v>
      </c>
      <c r="B6965" s="77" t="s">
        <v>20015</v>
      </c>
    </row>
    <row r="6966" spans="1:2" ht="15" x14ac:dyDescent="0.2">
      <c r="A6966" s="25" t="s">
        <v>5644</v>
      </c>
      <c r="B6966" s="77" t="s">
        <v>20016</v>
      </c>
    </row>
    <row r="6967" spans="1:2" ht="15" x14ac:dyDescent="0.2">
      <c r="A6967" s="25" t="s">
        <v>5643</v>
      </c>
      <c r="B6967" s="77" t="s">
        <v>20017</v>
      </c>
    </row>
    <row r="6968" spans="1:2" ht="30" x14ac:dyDescent="0.2">
      <c r="A6968" s="25" t="s">
        <v>5642</v>
      </c>
      <c r="B6968" s="77" t="s">
        <v>20018</v>
      </c>
    </row>
    <row r="6969" spans="1:2" ht="30" x14ac:dyDescent="0.2">
      <c r="A6969" s="25" t="s">
        <v>5641</v>
      </c>
      <c r="B6969" s="77" t="s">
        <v>20019</v>
      </c>
    </row>
    <row r="6970" spans="1:2" ht="15" x14ac:dyDescent="0.2">
      <c r="A6970" s="25" t="s">
        <v>5640</v>
      </c>
      <c r="B6970" s="77" t="s">
        <v>20020</v>
      </c>
    </row>
    <row r="6971" spans="1:2" ht="15" x14ac:dyDescent="0.2">
      <c r="A6971" s="25" t="s">
        <v>5639</v>
      </c>
      <c r="B6971" s="77" t="s">
        <v>20021</v>
      </c>
    </row>
    <row r="6972" spans="1:2" ht="15" x14ac:dyDescent="0.2">
      <c r="A6972" s="25" t="s">
        <v>5638</v>
      </c>
      <c r="B6972" s="77" t="s">
        <v>20022</v>
      </c>
    </row>
    <row r="6973" spans="1:2" ht="15" x14ac:dyDescent="0.2">
      <c r="A6973" s="25" t="s">
        <v>5637</v>
      </c>
      <c r="B6973" s="77" t="s">
        <v>20023</v>
      </c>
    </row>
    <row r="6974" spans="1:2" ht="15" x14ac:dyDescent="0.2">
      <c r="A6974" s="25" t="s">
        <v>5636</v>
      </c>
      <c r="B6974" s="77" t="s">
        <v>20024</v>
      </c>
    </row>
    <row r="6975" spans="1:2" ht="15" x14ac:dyDescent="0.2">
      <c r="A6975" s="25" t="s">
        <v>5635</v>
      </c>
      <c r="B6975" s="77" t="s">
        <v>20025</v>
      </c>
    </row>
    <row r="6976" spans="1:2" ht="15" x14ac:dyDescent="0.2">
      <c r="A6976" s="25" t="s">
        <v>5634</v>
      </c>
      <c r="B6976" s="77" t="s">
        <v>20026</v>
      </c>
    </row>
    <row r="6977" spans="1:2" ht="15" x14ac:dyDescent="0.2">
      <c r="A6977" s="25" t="s">
        <v>5633</v>
      </c>
      <c r="B6977" s="77" t="s">
        <v>20027</v>
      </c>
    </row>
    <row r="6978" spans="1:2" ht="15" x14ac:dyDescent="0.2">
      <c r="A6978" s="25" t="s">
        <v>5632</v>
      </c>
      <c r="B6978" s="77" t="s">
        <v>20028</v>
      </c>
    </row>
    <row r="6979" spans="1:2" ht="15" x14ac:dyDescent="0.2">
      <c r="A6979" s="25" t="s">
        <v>5631</v>
      </c>
      <c r="B6979" s="77" t="s">
        <v>20029</v>
      </c>
    </row>
    <row r="6980" spans="1:2" ht="15" x14ac:dyDescent="0.2">
      <c r="A6980" s="25" t="s">
        <v>5630</v>
      </c>
      <c r="B6980" s="77" t="s">
        <v>20030</v>
      </c>
    </row>
    <row r="6981" spans="1:2" ht="15" x14ac:dyDescent="0.2">
      <c r="A6981" s="25" t="s">
        <v>5629</v>
      </c>
      <c r="B6981" s="77" t="s">
        <v>20031</v>
      </c>
    </row>
    <row r="6982" spans="1:2" ht="15" x14ac:dyDescent="0.2">
      <c r="A6982" s="25" t="s">
        <v>5628</v>
      </c>
      <c r="B6982" s="77" t="s">
        <v>20032</v>
      </c>
    </row>
    <row r="6983" spans="1:2" ht="15" x14ac:dyDescent="0.2">
      <c r="A6983" s="25" t="s">
        <v>5627</v>
      </c>
      <c r="B6983" s="77" t="s">
        <v>20033</v>
      </c>
    </row>
    <row r="6984" spans="1:2" ht="15" x14ac:dyDescent="0.2">
      <c r="A6984" s="25" t="s">
        <v>5626</v>
      </c>
      <c r="B6984" s="77" t="s">
        <v>20034</v>
      </c>
    </row>
    <row r="6985" spans="1:2" ht="15" x14ac:dyDescent="0.2">
      <c r="A6985" s="25" t="s">
        <v>5625</v>
      </c>
      <c r="B6985" s="77" t="s">
        <v>20035</v>
      </c>
    </row>
    <row r="6986" spans="1:2" ht="15" x14ac:dyDescent="0.2">
      <c r="A6986" s="25" t="s">
        <v>5624</v>
      </c>
      <c r="B6986" s="77" t="s">
        <v>20036</v>
      </c>
    </row>
    <row r="6987" spans="1:2" ht="15" x14ac:dyDescent="0.2">
      <c r="A6987" s="25" t="s">
        <v>5623</v>
      </c>
      <c r="B6987" s="77" t="s">
        <v>20037</v>
      </c>
    </row>
    <row r="6988" spans="1:2" ht="15" x14ac:dyDescent="0.2">
      <c r="A6988" s="25" t="s">
        <v>5622</v>
      </c>
      <c r="B6988" s="77" t="s">
        <v>20038</v>
      </c>
    </row>
    <row r="6989" spans="1:2" ht="15" x14ac:dyDescent="0.2">
      <c r="A6989" s="25" t="s">
        <v>5621</v>
      </c>
      <c r="B6989" s="77" t="s">
        <v>20039</v>
      </c>
    </row>
    <row r="6990" spans="1:2" ht="15" x14ac:dyDescent="0.2">
      <c r="A6990" s="25" t="s">
        <v>5620</v>
      </c>
      <c r="B6990" s="77" t="s">
        <v>20040</v>
      </c>
    </row>
    <row r="6991" spans="1:2" ht="15" x14ac:dyDescent="0.2">
      <c r="A6991" s="25" t="s">
        <v>5619</v>
      </c>
      <c r="B6991" s="77" t="s">
        <v>20041</v>
      </c>
    </row>
    <row r="6992" spans="1:2" ht="15" x14ac:dyDescent="0.2">
      <c r="A6992" s="25" t="s">
        <v>5618</v>
      </c>
      <c r="B6992" s="77" t="s">
        <v>20042</v>
      </c>
    </row>
    <row r="6993" spans="1:2" ht="15" x14ac:dyDescent="0.2">
      <c r="A6993" s="25" t="s">
        <v>5617</v>
      </c>
      <c r="B6993" s="77" t="s">
        <v>20043</v>
      </c>
    </row>
    <row r="6994" spans="1:2" ht="15" x14ac:dyDescent="0.2">
      <c r="A6994" s="25" t="s">
        <v>5616</v>
      </c>
      <c r="B6994" s="77" t="s">
        <v>20044</v>
      </c>
    </row>
    <row r="6995" spans="1:2" ht="15" x14ac:dyDescent="0.2">
      <c r="A6995" s="25" t="s">
        <v>5615</v>
      </c>
      <c r="B6995" s="77" t="s">
        <v>20045</v>
      </c>
    </row>
    <row r="6996" spans="1:2" ht="15" x14ac:dyDescent="0.2">
      <c r="A6996" s="25" t="s">
        <v>5614</v>
      </c>
      <c r="B6996" s="77" t="s">
        <v>20046</v>
      </c>
    </row>
    <row r="6997" spans="1:2" ht="15" x14ac:dyDescent="0.2">
      <c r="A6997" s="25" t="s">
        <v>5613</v>
      </c>
      <c r="B6997" s="77" t="s">
        <v>20047</v>
      </c>
    </row>
    <row r="6998" spans="1:2" ht="15" x14ac:dyDescent="0.2">
      <c r="A6998" s="25" t="s">
        <v>5612</v>
      </c>
      <c r="B6998" s="77" t="s">
        <v>20048</v>
      </c>
    </row>
    <row r="6999" spans="1:2" ht="15" x14ac:dyDescent="0.2">
      <c r="A6999" s="25" t="s">
        <v>5611</v>
      </c>
      <c r="B6999" s="77" t="s">
        <v>20049</v>
      </c>
    </row>
    <row r="7000" spans="1:2" ht="15" x14ac:dyDescent="0.2">
      <c r="A7000" s="25" t="s">
        <v>5610</v>
      </c>
      <c r="B7000" s="77" t="s">
        <v>20050</v>
      </c>
    </row>
    <row r="7001" spans="1:2" ht="15" x14ac:dyDescent="0.2">
      <c r="A7001" s="25" t="s">
        <v>5609</v>
      </c>
      <c r="B7001" s="77" t="s">
        <v>20051</v>
      </c>
    </row>
    <row r="7002" spans="1:2" ht="15" x14ac:dyDescent="0.2">
      <c r="A7002" s="25" t="s">
        <v>5608</v>
      </c>
      <c r="B7002" s="77" t="s">
        <v>20052</v>
      </c>
    </row>
    <row r="7003" spans="1:2" ht="15" x14ac:dyDescent="0.2">
      <c r="A7003" s="25" t="s">
        <v>5607</v>
      </c>
      <c r="B7003" s="77" t="s">
        <v>20053</v>
      </c>
    </row>
    <row r="7004" spans="1:2" ht="15" x14ac:dyDescent="0.2">
      <c r="A7004" s="25" t="s">
        <v>5606</v>
      </c>
      <c r="B7004" s="77" t="s">
        <v>20054</v>
      </c>
    </row>
    <row r="7005" spans="1:2" ht="15" x14ac:dyDescent="0.2">
      <c r="A7005" s="25" t="s">
        <v>5605</v>
      </c>
      <c r="B7005" s="77" t="s">
        <v>20055</v>
      </c>
    </row>
    <row r="7006" spans="1:2" ht="15" x14ac:dyDescent="0.2">
      <c r="A7006" s="25" t="s">
        <v>5604</v>
      </c>
      <c r="B7006" s="77" t="s">
        <v>20056</v>
      </c>
    </row>
    <row r="7007" spans="1:2" ht="15" x14ac:dyDescent="0.2">
      <c r="A7007" s="25" t="s">
        <v>5603</v>
      </c>
      <c r="B7007" s="77" t="s">
        <v>20057</v>
      </c>
    </row>
    <row r="7008" spans="1:2" ht="15" x14ac:dyDescent="0.2">
      <c r="A7008" s="25" t="s">
        <v>5602</v>
      </c>
      <c r="B7008" s="77" t="s">
        <v>20058</v>
      </c>
    </row>
    <row r="7009" spans="1:2" ht="30" x14ac:dyDescent="0.2">
      <c r="A7009" s="25" t="s">
        <v>5601</v>
      </c>
      <c r="B7009" s="77" t="s">
        <v>20059</v>
      </c>
    </row>
    <row r="7010" spans="1:2" ht="15" x14ac:dyDescent="0.2">
      <c r="A7010" s="25" t="s">
        <v>5600</v>
      </c>
      <c r="B7010" s="77" t="s">
        <v>20060</v>
      </c>
    </row>
    <row r="7011" spans="1:2" ht="15" x14ac:dyDescent="0.2">
      <c r="A7011" s="25" t="s">
        <v>5599</v>
      </c>
      <c r="B7011" s="77" t="s">
        <v>20061</v>
      </c>
    </row>
    <row r="7012" spans="1:2" ht="15" x14ac:dyDescent="0.2">
      <c r="A7012" s="25" t="s">
        <v>75</v>
      </c>
      <c r="B7012" s="77" t="s">
        <v>20062</v>
      </c>
    </row>
    <row r="7013" spans="1:2" ht="15" x14ac:dyDescent="0.2">
      <c r="A7013" s="25" t="s">
        <v>5598</v>
      </c>
      <c r="B7013" s="77" t="s">
        <v>20063</v>
      </c>
    </row>
    <row r="7014" spans="1:2" ht="15" x14ac:dyDescent="0.2">
      <c r="A7014" s="25" t="s">
        <v>5597</v>
      </c>
      <c r="B7014" s="77" t="s">
        <v>20064</v>
      </c>
    </row>
    <row r="7015" spans="1:2" ht="15" x14ac:dyDescent="0.2">
      <c r="A7015" s="25" t="s">
        <v>5596</v>
      </c>
      <c r="B7015" s="77" t="s">
        <v>20065</v>
      </c>
    </row>
    <row r="7016" spans="1:2" ht="15" x14ac:dyDescent="0.2">
      <c r="A7016" s="25" t="s">
        <v>5595</v>
      </c>
      <c r="B7016" s="77" t="s">
        <v>20066</v>
      </c>
    </row>
    <row r="7017" spans="1:2" ht="15" x14ac:dyDescent="0.2">
      <c r="A7017" s="25" t="s">
        <v>5594</v>
      </c>
      <c r="B7017" s="77" t="s">
        <v>20067</v>
      </c>
    </row>
    <row r="7018" spans="1:2" ht="15" x14ac:dyDescent="0.2">
      <c r="A7018" s="25" t="s">
        <v>5593</v>
      </c>
      <c r="B7018" s="77" t="s">
        <v>20068</v>
      </c>
    </row>
    <row r="7019" spans="1:2" ht="15" x14ac:dyDescent="0.2">
      <c r="A7019" s="25" t="s">
        <v>5592</v>
      </c>
      <c r="B7019" s="77" t="s">
        <v>20069</v>
      </c>
    </row>
    <row r="7020" spans="1:2" ht="15" x14ac:dyDescent="0.2">
      <c r="A7020" s="25" t="s">
        <v>5591</v>
      </c>
      <c r="B7020" s="77" t="s">
        <v>20070</v>
      </c>
    </row>
    <row r="7021" spans="1:2" ht="15" x14ac:dyDescent="0.2">
      <c r="A7021" s="25" t="s">
        <v>5590</v>
      </c>
      <c r="B7021" s="77" t="s">
        <v>20071</v>
      </c>
    </row>
    <row r="7022" spans="1:2" ht="15" x14ac:dyDescent="0.2">
      <c r="A7022" s="25" t="s">
        <v>5589</v>
      </c>
      <c r="B7022" s="77" t="s">
        <v>20072</v>
      </c>
    </row>
    <row r="7023" spans="1:2" ht="15" x14ac:dyDescent="0.2">
      <c r="A7023" s="25" t="s">
        <v>5588</v>
      </c>
      <c r="B7023" s="77" t="s">
        <v>20073</v>
      </c>
    </row>
    <row r="7024" spans="1:2" ht="15" x14ac:dyDescent="0.2">
      <c r="A7024" s="25" t="s">
        <v>5587</v>
      </c>
      <c r="B7024" s="77" t="s">
        <v>20074</v>
      </c>
    </row>
    <row r="7025" spans="1:2" ht="15" x14ac:dyDescent="0.2">
      <c r="A7025" s="25" t="s">
        <v>5586</v>
      </c>
      <c r="B7025" s="77" t="s">
        <v>20075</v>
      </c>
    </row>
    <row r="7026" spans="1:2" ht="15" x14ac:dyDescent="0.2">
      <c r="A7026" s="25" t="s">
        <v>5585</v>
      </c>
      <c r="B7026" s="77" t="s">
        <v>20076</v>
      </c>
    </row>
    <row r="7027" spans="1:2" ht="15" x14ac:dyDescent="0.2">
      <c r="A7027" s="25" t="s">
        <v>5584</v>
      </c>
      <c r="B7027" s="77" t="s">
        <v>20077</v>
      </c>
    </row>
    <row r="7028" spans="1:2" ht="15" x14ac:dyDescent="0.2">
      <c r="A7028" s="25" t="s">
        <v>5583</v>
      </c>
      <c r="B7028" s="77" t="s">
        <v>20078</v>
      </c>
    </row>
    <row r="7029" spans="1:2" ht="15" x14ac:dyDescent="0.2">
      <c r="A7029" s="25" t="s">
        <v>5582</v>
      </c>
      <c r="B7029" s="77" t="s">
        <v>20079</v>
      </c>
    </row>
    <row r="7030" spans="1:2" ht="15" x14ac:dyDescent="0.2">
      <c r="A7030" s="25" t="s">
        <v>5581</v>
      </c>
      <c r="B7030" s="77" t="s">
        <v>20080</v>
      </c>
    </row>
    <row r="7031" spans="1:2" ht="15" x14ac:dyDescent="0.2">
      <c r="A7031" s="25" t="s">
        <v>5580</v>
      </c>
      <c r="B7031" s="77" t="s">
        <v>20081</v>
      </c>
    </row>
    <row r="7032" spans="1:2" ht="30" x14ac:dyDescent="0.2">
      <c r="A7032" s="25" t="s">
        <v>5579</v>
      </c>
      <c r="B7032" s="77" t="s">
        <v>20082</v>
      </c>
    </row>
    <row r="7033" spans="1:2" ht="15" x14ac:dyDescent="0.2">
      <c r="A7033" s="25" t="s">
        <v>5578</v>
      </c>
      <c r="B7033" s="77" t="s">
        <v>20083</v>
      </c>
    </row>
    <row r="7034" spans="1:2" ht="15" x14ac:dyDescent="0.2">
      <c r="A7034" s="25" t="s">
        <v>5577</v>
      </c>
      <c r="B7034" s="77" t="s">
        <v>20084</v>
      </c>
    </row>
    <row r="7035" spans="1:2" ht="15" x14ac:dyDescent="0.2">
      <c r="A7035" s="25" t="s">
        <v>5576</v>
      </c>
      <c r="B7035" s="77" t="s">
        <v>20085</v>
      </c>
    </row>
    <row r="7036" spans="1:2" ht="15" x14ac:dyDescent="0.2">
      <c r="A7036" s="25" t="s">
        <v>5575</v>
      </c>
      <c r="B7036" s="77" t="s">
        <v>20086</v>
      </c>
    </row>
    <row r="7037" spans="1:2" ht="15" x14ac:dyDescent="0.2">
      <c r="A7037" s="25" t="s">
        <v>5574</v>
      </c>
      <c r="B7037" s="77" t="s">
        <v>20087</v>
      </c>
    </row>
    <row r="7038" spans="1:2" ht="15" x14ac:dyDescent="0.2">
      <c r="A7038" s="25" t="s">
        <v>5573</v>
      </c>
      <c r="B7038" s="77" t="s">
        <v>20088</v>
      </c>
    </row>
    <row r="7039" spans="1:2" ht="15" x14ac:dyDescent="0.2">
      <c r="A7039" s="25" t="s">
        <v>5572</v>
      </c>
      <c r="B7039" s="77" t="s">
        <v>20089</v>
      </c>
    </row>
    <row r="7040" spans="1:2" ht="15" x14ac:dyDescent="0.2">
      <c r="A7040" s="25" t="s">
        <v>5571</v>
      </c>
      <c r="B7040" s="77" t="s">
        <v>20090</v>
      </c>
    </row>
    <row r="7041" spans="1:2" ht="15" x14ac:dyDescent="0.2">
      <c r="A7041" s="25" t="s">
        <v>5570</v>
      </c>
      <c r="B7041" s="77" t="s">
        <v>20091</v>
      </c>
    </row>
    <row r="7042" spans="1:2" ht="15" x14ac:dyDescent="0.2">
      <c r="A7042" s="25" t="s">
        <v>5569</v>
      </c>
      <c r="B7042" s="77" t="s">
        <v>20092</v>
      </c>
    </row>
    <row r="7043" spans="1:2" ht="15" x14ac:dyDescent="0.2">
      <c r="A7043" s="25" t="s">
        <v>5568</v>
      </c>
      <c r="B7043" s="77" t="s">
        <v>20093</v>
      </c>
    </row>
    <row r="7044" spans="1:2" ht="15" x14ac:dyDescent="0.2">
      <c r="A7044" s="25" t="s">
        <v>5567</v>
      </c>
      <c r="B7044" s="77" t="s">
        <v>20094</v>
      </c>
    </row>
    <row r="7045" spans="1:2" ht="15" x14ac:dyDescent="0.2">
      <c r="A7045" s="25" t="s">
        <v>5566</v>
      </c>
      <c r="B7045" s="77" t="s">
        <v>20095</v>
      </c>
    </row>
    <row r="7046" spans="1:2" ht="15" x14ac:dyDescent="0.2">
      <c r="A7046" s="25" t="s">
        <v>5565</v>
      </c>
      <c r="B7046" s="77" t="s">
        <v>20096</v>
      </c>
    </row>
    <row r="7047" spans="1:2" ht="15" x14ac:dyDescent="0.2">
      <c r="A7047" s="25" t="s">
        <v>5564</v>
      </c>
      <c r="B7047" s="77" t="s">
        <v>20097</v>
      </c>
    </row>
    <row r="7048" spans="1:2" ht="15" x14ac:dyDescent="0.2">
      <c r="A7048" s="25" t="s">
        <v>5563</v>
      </c>
      <c r="B7048" s="77" t="s">
        <v>20098</v>
      </c>
    </row>
    <row r="7049" spans="1:2" ht="15" x14ac:dyDescent="0.2">
      <c r="A7049" s="25" t="s">
        <v>5562</v>
      </c>
      <c r="B7049" s="77" t="s">
        <v>20099</v>
      </c>
    </row>
    <row r="7050" spans="1:2" ht="15" x14ac:dyDescent="0.2">
      <c r="A7050" s="25" t="s">
        <v>5561</v>
      </c>
      <c r="B7050" s="77" t="s">
        <v>20100</v>
      </c>
    </row>
    <row r="7051" spans="1:2" ht="15" x14ac:dyDescent="0.2">
      <c r="A7051" s="25" t="s">
        <v>5560</v>
      </c>
      <c r="B7051" s="77" t="s">
        <v>20101</v>
      </c>
    </row>
    <row r="7052" spans="1:2" ht="15" x14ac:dyDescent="0.2">
      <c r="A7052" s="25" t="s">
        <v>5559</v>
      </c>
      <c r="B7052" s="77" t="s">
        <v>20102</v>
      </c>
    </row>
    <row r="7053" spans="1:2" ht="15" x14ac:dyDescent="0.2">
      <c r="A7053" s="25" t="s">
        <v>5558</v>
      </c>
      <c r="B7053" s="77" t="s">
        <v>20103</v>
      </c>
    </row>
    <row r="7054" spans="1:2" ht="15" x14ac:dyDescent="0.2">
      <c r="A7054" s="25" t="s">
        <v>5557</v>
      </c>
      <c r="B7054" s="77" t="s">
        <v>20104</v>
      </c>
    </row>
    <row r="7055" spans="1:2" ht="15" x14ac:dyDescent="0.2">
      <c r="A7055" s="25" t="s">
        <v>5556</v>
      </c>
      <c r="B7055" s="77" t="s">
        <v>20105</v>
      </c>
    </row>
    <row r="7056" spans="1:2" ht="15" x14ac:dyDescent="0.2">
      <c r="A7056" s="25" t="s">
        <v>5555</v>
      </c>
      <c r="B7056" s="77" t="s">
        <v>20106</v>
      </c>
    </row>
    <row r="7057" spans="1:2" ht="15" x14ac:dyDescent="0.2">
      <c r="A7057" s="25" t="s">
        <v>5554</v>
      </c>
      <c r="B7057" s="77" t="s">
        <v>20107</v>
      </c>
    </row>
    <row r="7058" spans="1:2" ht="15" x14ac:dyDescent="0.2">
      <c r="A7058" s="25" t="s">
        <v>5553</v>
      </c>
      <c r="B7058" s="77" t="s">
        <v>20108</v>
      </c>
    </row>
    <row r="7059" spans="1:2" ht="15" x14ac:dyDescent="0.2">
      <c r="A7059" s="25" t="s">
        <v>5552</v>
      </c>
      <c r="B7059" s="77" t="s">
        <v>20109</v>
      </c>
    </row>
    <row r="7060" spans="1:2" ht="15" x14ac:dyDescent="0.2">
      <c r="A7060" s="75" t="s">
        <v>12995</v>
      </c>
      <c r="B7060" s="60" t="s">
        <v>20110</v>
      </c>
    </row>
    <row r="7061" spans="1:2" ht="15" x14ac:dyDescent="0.2">
      <c r="A7061" s="25" t="s">
        <v>5551</v>
      </c>
      <c r="B7061" s="77" t="s">
        <v>20111</v>
      </c>
    </row>
    <row r="7062" spans="1:2" ht="15" x14ac:dyDescent="0.2">
      <c r="A7062" s="25" t="s">
        <v>5550</v>
      </c>
      <c r="B7062" s="77" t="s">
        <v>20112</v>
      </c>
    </row>
    <row r="7063" spans="1:2" ht="15" x14ac:dyDescent="0.2">
      <c r="A7063" s="25" t="s">
        <v>5549</v>
      </c>
      <c r="B7063" s="77" t="s">
        <v>20113</v>
      </c>
    </row>
    <row r="7064" spans="1:2" ht="15" x14ac:dyDescent="0.2">
      <c r="A7064" s="25" t="s">
        <v>5548</v>
      </c>
      <c r="B7064" s="77" t="s">
        <v>20114</v>
      </c>
    </row>
    <row r="7065" spans="1:2" ht="15" x14ac:dyDescent="0.2">
      <c r="A7065" s="25" t="s">
        <v>5547</v>
      </c>
      <c r="B7065" s="77" t="s">
        <v>20115</v>
      </c>
    </row>
    <row r="7066" spans="1:2" ht="15" x14ac:dyDescent="0.2">
      <c r="A7066" s="25" t="s">
        <v>5546</v>
      </c>
      <c r="B7066" s="77" t="s">
        <v>20116</v>
      </c>
    </row>
    <row r="7067" spans="1:2" ht="15" x14ac:dyDescent="0.2">
      <c r="A7067" s="25" t="s">
        <v>5545</v>
      </c>
      <c r="B7067" s="77" t="s">
        <v>20117</v>
      </c>
    </row>
    <row r="7068" spans="1:2" ht="15" x14ac:dyDescent="0.2">
      <c r="A7068" s="25" t="s">
        <v>5544</v>
      </c>
      <c r="B7068" s="77" t="s">
        <v>20118</v>
      </c>
    </row>
    <row r="7069" spans="1:2" ht="15" x14ac:dyDescent="0.2">
      <c r="A7069" s="25" t="s">
        <v>12996</v>
      </c>
      <c r="B7069" s="77" t="s">
        <v>20119</v>
      </c>
    </row>
    <row r="7070" spans="1:2" ht="30" x14ac:dyDescent="0.2">
      <c r="A7070" s="25" t="s">
        <v>5543</v>
      </c>
      <c r="B7070" s="77" t="s">
        <v>20120</v>
      </c>
    </row>
    <row r="7071" spans="1:2" ht="15" x14ac:dyDescent="0.2">
      <c r="A7071" s="25" t="s">
        <v>5542</v>
      </c>
      <c r="B7071" s="77" t="s">
        <v>20121</v>
      </c>
    </row>
    <row r="7072" spans="1:2" ht="15" x14ac:dyDescent="0.2">
      <c r="A7072" s="25" t="s">
        <v>5541</v>
      </c>
      <c r="B7072" s="77" t="s">
        <v>20122</v>
      </c>
    </row>
    <row r="7073" spans="1:2" ht="15" x14ac:dyDescent="0.2">
      <c r="A7073" s="25" t="s">
        <v>5540</v>
      </c>
      <c r="B7073" s="77" t="s">
        <v>20123</v>
      </c>
    </row>
    <row r="7074" spans="1:2" ht="15" x14ac:dyDescent="0.2">
      <c r="A7074" s="25" t="s">
        <v>5539</v>
      </c>
      <c r="B7074" s="77" t="s">
        <v>20124</v>
      </c>
    </row>
    <row r="7075" spans="1:2" ht="15" x14ac:dyDescent="0.2">
      <c r="A7075" s="25" t="s">
        <v>5538</v>
      </c>
      <c r="B7075" s="77" t="s">
        <v>20125</v>
      </c>
    </row>
    <row r="7076" spans="1:2" ht="15" x14ac:dyDescent="0.2">
      <c r="A7076" s="25" t="s">
        <v>5537</v>
      </c>
      <c r="B7076" s="77" t="s">
        <v>20126</v>
      </c>
    </row>
    <row r="7077" spans="1:2" ht="15" x14ac:dyDescent="0.2">
      <c r="A7077" s="25" t="s">
        <v>5536</v>
      </c>
      <c r="B7077" s="77" t="s">
        <v>20127</v>
      </c>
    </row>
    <row r="7078" spans="1:2" ht="15" x14ac:dyDescent="0.2">
      <c r="A7078" s="25" t="s">
        <v>5535</v>
      </c>
      <c r="B7078" s="77" t="s">
        <v>20128</v>
      </c>
    </row>
    <row r="7079" spans="1:2" ht="15" x14ac:dyDescent="0.2">
      <c r="A7079" s="25" t="s">
        <v>5534</v>
      </c>
      <c r="B7079" s="77" t="s">
        <v>20129</v>
      </c>
    </row>
    <row r="7080" spans="1:2" ht="15" x14ac:dyDescent="0.2">
      <c r="A7080" s="25" t="s">
        <v>5533</v>
      </c>
      <c r="B7080" s="77" t="s">
        <v>20130</v>
      </c>
    </row>
    <row r="7081" spans="1:2" ht="15" x14ac:dyDescent="0.2">
      <c r="A7081" s="25" t="s">
        <v>5532</v>
      </c>
      <c r="B7081" s="77" t="s">
        <v>20131</v>
      </c>
    </row>
    <row r="7082" spans="1:2" ht="15" x14ac:dyDescent="0.2">
      <c r="A7082" s="25" t="s">
        <v>5531</v>
      </c>
      <c r="B7082" s="77" t="s">
        <v>20132</v>
      </c>
    </row>
    <row r="7083" spans="1:2" ht="30" x14ac:dyDescent="0.2">
      <c r="A7083" s="25" t="s">
        <v>5530</v>
      </c>
      <c r="B7083" s="77" t="s">
        <v>20133</v>
      </c>
    </row>
    <row r="7084" spans="1:2" ht="15" x14ac:dyDescent="0.2">
      <c r="A7084" s="25" t="s">
        <v>5529</v>
      </c>
      <c r="B7084" s="77" t="s">
        <v>20134</v>
      </c>
    </row>
    <row r="7085" spans="1:2" ht="15" x14ac:dyDescent="0.2">
      <c r="A7085" s="25" t="s">
        <v>5528</v>
      </c>
      <c r="B7085" s="77" t="s">
        <v>20135</v>
      </c>
    </row>
    <row r="7086" spans="1:2" ht="15" x14ac:dyDescent="0.2">
      <c r="A7086" s="25" t="s">
        <v>5527</v>
      </c>
      <c r="B7086" s="77" t="s">
        <v>20136</v>
      </c>
    </row>
    <row r="7087" spans="1:2" ht="15" x14ac:dyDescent="0.2">
      <c r="A7087" s="25" t="s">
        <v>5526</v>
      </c>
      <c r="B7087" s="77" t="s">
        <v>20137</v>
      </c>
    </row>
    <row r="7088" spans="1:2" ht="15" x14ac:dyDescent="0.2">
      <c r="A7088" s="25" t="s">
        <v>5525</v>
      </c>
      <c r="B7088" s="77" t="s">
        <v>20138</v>
      </c>
    </row>
    <row r="7089" spans="1:2" ht="15" x14ac:dyDescent="0.2">
      <c r="A7089" s="25" t="s">
        <v>5524</v>
      </c>
      <c r="B7089" s="77" t="s">
        <v>20139</v>
      </c>
    </row>
    <row r="7090" spans="1:2" ht="15" x14ac:dyDescent="0.2">
      <c r="A7090" s="25" t="s">
        <v>5523</v>
      </c>
      <c r="B7090" s="77" t="s">
        <v>20140</v>
      </c>
    </row>
    <row r="7091" spans="1:2" ht="30" x14ac:dyDescent="0.2">
      <c r="A7091" s="25" t="s">
        <v>5522</v>
      </c>
      <c r="B7091" s="77" t="s">
        <v>20141</v>
      </c>
    </row>
    <row r="7092" spans="1:2" ht="15" x14ac:dyDescent="0.2">
      <c r="A7092" s="25" t="s">
        <v>5521</v>
      </c>
      <c r="B7092" s="77" t="s">
        <v>20142</v>
      </c>
    </row>
    <row r="7093" spans="1:2" ht="15" x14ac:dyDescent="0.2">
      <c r="A7093" s="25" t="s">
        <v>5520</v>
      </c>
      <c r="B7093" s="77" t="s">
        <v>20143</v>
      </c>
    </row>
    <row r="7094" spans="1:2" ht="15" x14ac:dyDescent="0.2">
      <c r="A7094" s="25" t="s">
        <v>5519</v>
      </c>
      <c r="B7094" s="77" t="s">
        <v>20144</v>
      </c>
    </row>
    <row r="7095" spans="1:2" ht="15" x14ac:dyDescent="0.2">
      <c r="A7095" s="25" t="s">
        <v>5518</v>
      </c>
      <c r="B7095" s="77" t="s">
        <v>20145</v>
      </c>
    </row>
    <row r="7096" spans="1:2" ht="15" x14ac:dyDescent="0.2">
      <c r="A7096" s="25" t="s">
        <v>5517</v>
      </c>
      <c r="B7096" s="77" t="s">
        <v>20146</v>
      </c>
    </row>
    <row r="7097" spans="1:2" ht="15" x14ac:dyDescent="0.2">
      <c r="A7097" s="25" t="s">
        <v>5516</v>
      </c>
      <c r="B7097" s="77" t="s">
        <v>20147</v>
      </c>
    </row>
    <row r="7098" spans="1:2" ht="15" x14ac:dyDescent="0.2">
      <c r="A7098" s="25" t="s">
        <v>5515</v>
      </c>
      <c r="B7098" s="77" t="s">
        <v>20148</v>
      </c>
    </row>
    <row r="7099" spans="1:2" ht="15" x14ac:dyDescent="0.2">
      <c r="A7099" s="25" t="s">
        <v>5514</v>
      </c>
      <c r="B7099" s="77" t="s">
        <v>20149</v>
      </c>
    </row>
    <row r="7100" spans="1:2" ht="15" x14ac:dyDescent="0.2">
      <c r="A7100" s="25" t="s">
        <v>5513</v>
      </c>
      <c r="B7100" s="77" t="s">
        <v>20150</v>
      </c>
    </row>
    <row r="7101" spans="1:2" ht="30" x14ac:dyDescent="0.2">
      <c r="A7101" s="25" t="s">
        <v>5512</v>
      </c>
      <c r="B7101" s="77" t="s">
        <v>20151</v>
      </c>
    </row>
    <row r="7102" spans="1:2" ht="15" x14ac:dyDescent="0.2">
      <c r="A7102" s="25" t="s">
        <v>5511</v>
      </c>
      <c r="B7102" s="77" t="s">
        <v>20152</v>
      </c>
    </row>
    <row r="7103" spans="1:2" ht="15" x14ac:dyDescent="0.2">
      <c r="A7103" s="25" t="s">
        <v>5510</v>
      </c>
      <c r="B7103" s="77" t="s">
        <v>20153</v>
      </c>
    </row>
    <row r="7104" spans="1:2" ht="15" x14ac:dyDescent="0.2">
      <c r="A7104" s="25" t="s">
        <v>5509</v>
      </c>
      <c r="B7104" s="77" t="s">
        <v>20154</v>
      </c>
    </row>
    <row r="7105" spans="1:2" ht="15" x14ac:dyDescent="0.2">
      <c r="A7105" s="25" t="s">
        <v>5508</v>
      </c>
      <c r="B7105" s="77" t="s">
        <v>20155</v>
      </c>
    </row>
    <row r="7106" spans="1:2" ht="15" x14ac:dyDescent="0.2">
      <c r="A7106" s="25" t="s">
        <v>5507</v>
      </c>
      <c r="B7106" s="77" t="s">
        <v>20156</v>
      </c>
    </row>
    <row r="7107" spans="1:2" ht="15" x14ac:dyDescent="0.2">
      <c r="A7107" s="25" t="s">
        <v>5506</v>
      </c>
      <c r="B7107" s="77" t="s">
        <v>20157</v>
      </c>
    </row>
    <row r="7108" spans="1:2" ht="15" x14ac:dyDescent="0.2">
      <c r="A7108" s="25" t="s">
        <v>5505</v>
      </c>
      <c r="B7108" s="77" t="s">
        <v>20158</v>
      </c>
    </row>
    <row r="7109" spans="1:2" ht="15" x14ac:dyDescent="0.2">
      <c r="A7109" s="25" t="s">
        <v>5504</v>
      </c>
      <c r="B7109" s="77" t="s">
        <v>20159</v>
      </c>
    </row>
    <row r="7110" spans="1:2" ht="15" x14ac:dyDescent="0.2">
      <c r="A7110" s="25" t="s">
        <v>5503</v>
      </c>
      <c r="B7110" s="77" t="s">
        <v>20160</v>
      </c>
    </row>
    <row r="7111" spans="1:2" ht="15" x14ac:dyDescent="0.2">
      <c r="A7111" s="25" t="s">
        <v>5502</v>
      </c>
      <c r="B7111" s="77" t="s">
        <v>20161</v>
      </c>
    </row>
    <row r="7112" spans="1:2" ht="15" x14ac:dyDescent="0.2">
      <c r="A7112" s="25" t="s">
        <v>5501</v>
      </c>
      <c r="B7112" s="77" t="s">
        <v>20162</v>
      </c>
    </row>
    <row r="7113" spans="1:2" ht="15" x14ac:dyDescent="0.2">
      <c r="A7113" s="25" t="s">
        <v>5500</v>
      </c>
      <c r="B7113" s="77" t="s">
        <v>20163</v>
      </c>
    </row>
    <row r="7114" spans="1:2" ht="15" x14ac:dyDescent="0.2">
      <c r="A7114" s="25" t="s">
        <v>5499</v>
      </c>
      <c r="B7114" s="77" t="s">
        <v>20164</v>
      </c>
    </row>
    <row r="7115" spans="1:2" ht="15" x14ac:dyDescent="0.2">
      <c r="A7115" s="25" t="s">
        <v>5498</v>
      </c>
      <c r="B7115" s="77" t="s">
        <v>20165</v>
      </c>
    </row>
    <row r="7116" spans="1:2" ht="15" x14ac:dyDescent="0.2">
      <c r="A7116" s="25" t="s">
        <v>5497</v>
      </c>
      <c r="B7116" s="77" t="s">
        <v>20166</v>
      </c>
    </row>
    <row r="7117" spans="1:2" ht="15" x14ac:dyDescent="0.2">
      <c r="A7117" s="25" t="s">
        <v>5496</v>
      </c>
      <c r="B7117" s="77" t="s">
        <v>20167</v>
      </c>
    </row>
    <row r="7118" spans="1:2" ht="30" x14ac:dyDescent="0.2">
      <c r="A7118" s="25" t="s">
        <v>5495</v>
      </c>
      <c r="B7118" s="77" t="s">
        <v>20168</v>
      </c>
    </row>
    <row r="7119" spans="1:2" ht="15" x14ac:dyDescent="0.2">
      <c r="A7119" s="25" t="s">
        <v>5494</v>
      </c>
      <c r="B7119" s="77" t="s">
        <v>20169</v>
      </c>
    </row>
    <row r="7120" spans="1:2" ht="15" x14ac:dyDescent="0.2">
      <c r="A7120" s="25" t="s">
        <v>5493</v>
      </c>
      <c r="B7120" s="77" t="s">
        <v>20170</v>
      </c>
    </row>
    <row r="7121" spans="1:2" ht="15" x14ac:dyDescent="0.2">
      <c r="A7121" s="25" t="s">
        <v>5492</v>
      </c>
      <c r="B7121" s="77" t="s">
        <v>20171</v>
      </c>
    </row>
    <row r="7122" spans="1:2" ht="15" x14ac:dyDescent="0.2">
      <c r="A7122" s="25" t="s">
        <v>5491</v>
      </c>
      <c r="B7122" s="77" t="s">
        <v>20172</v>
      </c>
    </row>
    <row r="7123" spans="1:2" ht="15" x14ac:dyDescent="0.2">
      <c r="A7123" s="25" t="s">
        <v>5490</v>
      </c>
      <c r="B7123" s="77" t="s">
        <v>20173</v>
      </c>
    </row>
    <row r="7124" spans="1:2" ht="15" x14ac:dyDescent="0.2">
      <c r="A7124" s="25" t="s">
        <v>5489</v>
      </c>
      <c r="B7124" s="77" t="s">
        <v>20174</v>
      </c>
    </row>
    <row r="7125" spans="1:2" ht="15" x14ac:dyDescent="0.2">
      <c r="A7125" s="25" t="s">
        <v>5488</v>
      </c>
      <c r="B7125" s="77" t="s">
        <v>20175</v>
      </c>
    </row>
    <row r="7126" spans="1:2" ht="15" x14ac:dyDescent="0.2">
      <c r="A7126" s="25" t="s">
        <v>5487</v>
      </c>
      <c r="B7126" s="77" t="s">
        <v>20176</v>
      </c>
    </row>
    <row r="7127" spans="1:2" ht="15" x14ac:dyDescent="0.2">
      <c r="A7127" s="25" t="s">
        <v>5486</v>
      </c>
      <c r="B7127" s="77" t="s">
        <v>20177</v>
      </c>
    </row>
    <row r="7128" spans="1:2" ht="15" x14ac:dyDescent="0.2">
      <c r="A7128" s="25" t="s">
        <v>5485</v>
      </c>
      <c r="B7128" s="77" t="s">
        <v>20178</v>
      </c>
    </row>
    <row r="7129" spans="1:2" ht="15" x14ac:dyDescent="0.2">
      <c r="A7129" s="25" t="s">
        <v>5484</v>
      </c>
      <c r="B7129" s="77" t="s">
        <v>20179</v>
      </c>
    </row>
    <row r="7130" spans="1:2" ht="15" x14ac:dyDescent="0.2">
      <c r="A7130" s="25" t="s">
        <v>5483</v>
      </c>
      <c r="B7130" s="77" t="s">
        <v>20180</v>
      </c>
    </row>
    <row r="7131" spans="1:2" ht="15" x14ac:dyDescent="0.2">
      <c r="A7131" s="25" t="s">
        <v>12997</v>
      </c>
      <c r="B7131" s="77" t="s">
        <v>20181</v>
      </c>
    </row>
    <row r="7132" spans="1:2" ht="15" x14ac:dyDescent="0.2">
      <c r="A7132" s="25" t="s">
        <v>12998</v>
      </c>
      <c r="B7132" s="77" t="s">
        <v>20182</v>
      </c>
    </row>
    <row r="7133" spans="1:2" ht="15" x14ac:dyDescent="0.2">
      <c r="A7133" s="25" t="s">
        <v>88</v>
      </c>
      <c r="B7133" s="77" t="s">
        <v>20183</v>
      </c>
    </row>
    <row r="7134" spans="1:2" ht="15" x14ac:dyDescent="0.2">
      <c r="A7134" s="25" t="s">
        <v>71</v>
      </c>
      <c r="B7134" s="77" t="s">
        <v>20184</v>
      </c>
    </row>
    <row r="7135" spans="1:2" ht="15" x14ac:dyDescent="0.2">
      <c r="A7135" s="25" t="s">
        <v>5482</v>
      </c>
      <c r="B7135" s="77" t="s">
        <v>20185</v>
      </c>
    </row>
    <row r="7136" spans="1:2" ht="15" x14ac:dyDescent="0.2">
      <c r="A7136" s="25" t="s">
        <v>5481</v>
      </c>
      <c r="B7136" s="77" t="s">
        <v>20186</v>
      </c>
    </row>
    <row r="7137" spans="1:2" ht="15" x14ac:dyDescent="0.2">
      <c r="A7137" s="25" t="s">
        <v>5480</v>
      </c>
      <c r="B7137" s="77" t="s">
        <v>20187</v>
      </c>
    </row>
    <row r="7138" spans="1:2" ht="15" x14ac:dyDescent="0.2">
      <c r="A7138" s="25" t="s">
        <v>5479</v>
      </c>
      <c r="B7138" s="77" t="s">
        <v>20188</v>
      </c>
    </row>
    <row r="7139" spans="1:2" ht="15" x14ac:dyDescent="0.2">
      <c r="A7139" s="25" t="s">
        <v>5478</v>
      </c>
      <c r="B7139" s="77" t="s">
        <v>20189</v>
      </c>
    </row>
    <row r="7140" spans="1:2" ht="15" x14ac:dyDescent="0.2">
      <c r="A7140" s="25" t="s">
        <v>5477</v>
      </c>
      <c r="B7140" s="77" t="s">
        <v>20190</v>
      </c>
    </row>
    <row r="7141" spans="1:2" ht="15" x14ac:dyDescent="0.2">
      <c r="A7141" s="25" t="s">
        <v>5476</v>
      </c>
      <c r="B7141" s="77" t="s">
        <v>20191</v>
      </c>
    </row>
    <row r="7142" spans="1:2" ht="15" x14ac:dyDescent="0.2">
      <c r="A7142" s="25" t="s">
        <v>5475</v>
      </c>
      <c r="B7142" s="77" t="s">
        <v>20192</v>
      </c>
    </row>
    <row r="7143" spans="1:2" ht="15" x14ac:dyDescent="0.2">
      <c r="A7143" s="25" t="s">
        <v>5474</v>
      </c>
      <c r="B7143" s="77" t="s">
        <v>20193</v>
      </c>
    </row>
    <row r="7144" spans="1:2" ht="15" x14ac:dyDescent="0.2">
      <c r="A7144" s="25" t="s">
        <v>5473</v>
      </c>
      <c r="B7144" s="77" t="s">
        <v>20194</v>
      </c>
    </row>
    <row r="7145" spans="1:2" ht="15" x14ac:dyDescent="0.2">
      <c r="A7145" s="25" t="s">
        <v>5472</v>
      </c>
      <c r="B7145" s="77" t="s">
        <v>20195</v>
      </c>
    </row>
    <row r="7146" spans="1:2" ht="15" x14ac:dyDescent="0.2">
      <c r="A7146" s="75" t="s">
        <v>12999</v>
      </c>
      <c r="B7146" s="60" t="s">
        <v>20196</v>
      </c>
    </row>
    <row r="7147" spans="1:2" ht="15" x14ac:dyDescent="0.2">
      <c r="A7147" s="25" t="s">
        <v>5471</v>
      </c>
      <c r="B7147" s="77" t="s">
        <v>20197</v>
      </c>
    </row>
    <row r="7148" spans="1:2" ht="15" x14ac:dyDescent="0.2">
      <c r="A7148" s="25" t="s">
        <v>5470</v>
      </c>
      <c r="B7148" s="77" t="s">
        <v>20198</v>
      </c>
    </row>
    <row r="7149" spans="1:2" ht="15" x14ac:dyDescent="0.2">
      <c r="A7149" s="25" t="s">
        <v>5469</v>
      </c>
      <c r="B7149" s="77" t="s">
        <v>20199</v>
      </c>
    </row>
    <row r="7150" spans="1:2" ht="15" x14ac:dyDescent="0.2">
      <c r="A7150" s="25" t="s">
        <v>5468</v>
      </c>
      <c r="B7150" s="77" t="s">
        <v>20200</v>
      </c>
    </row>
    <row r="7151" spans="1:2" ht="15" x14ac:dyDescent="0.2">
      <c r="A7151" s="25" t="s">
        <v>5467</v>
      </c>
      <c r="B7151" s="77" t="s">
        <v>20201</v>
      </c>
    </row>
    <row r="7152" spans="1:2" ht="15" x14ac:dyDescent="0.2">
      <c r="A7152" s="25" t="s">
        <v>5466</v>
      </c>
      <c r="B7152" s="77" t="s">
        <v>20202</v>
      </c>
    </row>
    <row r="7153" spans="1:2" ht="15" x14ac:dyDescent="0.2">
      <c r="A7153" s="25" t="s">
        <v>5465</v>
      </c>
      <c r="B7153" s="77" t="s">
        <v>20203</v>
      </c>
    </row>
    <row r="7154" spans="1:2" ht="15" x14ac:dyDescent="0.2">
      <c r="A7154" s="25" t="s">
        <v>5464</v>
      </c>
      <c r="B7154" s="77" t="s">
        <v>20204</v>
      </c>
    </row>
    <row r="7155" spans="1:2" ht="15" x14ac:dyDescent="0.2">
      <c r="A7155" s="25" t="s">
        <v>5463</v>
      </c>
      <c r="B7155" s="77" t="s">
        <v>20205</v>
      </c>
    </row>
    <row r="7156" spans="1:2" ht="15" x14ac:dyDescent="0.2">
      <c r="A7156" s="25" t="s">
        <v>5462</v>
      </c>
      <c r="B7156" s="77" t="s">
        <v>20206</v>
      </c>
    </row>
    <row r="7157" spans="1:2" ht="15" x14ac:dyDescent="0.2">
      <c r="A7157" s="25" t="s">
        <v>5461</v>
      </c>
      <c r="B7157" s="77" t="s">
        <v>20207</v>
      </c>
    </row>
    <row r="7158" spans="1:2" ht="15" x14ac:dyDescent="0.2">
      <c r="A7158" s="25" t="s">
        <v>5460</v>
      </c>
      <c r="B7158" s="77" t="s">
        <v>20208</v>
      </c>
    </row>
    <row r="7159" spans="1:2" ht="15" x14ac:dyDescent="0.2">
      <c r="A7159" s="25" t="s">
        <v>5459</v>
      </c>
      <c r="B7159" s="77" t="s">
        <v>20209</v>
      </c>
    </row>
    <row r="7160" spans="1:2" ht="15" x14ac:dyDescent="0.2">
      <c r="A7160" s="25" t="s">
        <v>5458</v>
      </c>
      <c r="B7160" s="77" t="s">
        <v>20210</v>
      </c>
    </row>
    <row r="7161" spans="1:2" ht="15" x14ac:dyDescent="0.2">
      <c r="A7161" s="25" t="s">
        <v>5457</v>
      </c>
      <c r="B7161" s="77" t="s">
        <v>20211</v>
      </c>
    </row>
    <row r="7162" spans="1:2" ht="15" x14ac:dyDescent="0.2">
      <c r="A7162" s="25" t="s">
        <v>5456</v>
      </c>
      <c r="B7162" s="77" t="s">
        <v>20212</v>
      </c>
    </row>
    <row r="7163" spans="1:2" ht="15" x14ac:dyDescent="0.2">
      <c r="A7163" s="25" t="s">
        <v>5455</v>
      </c>
      <c r="B7163" s="77" t="s">
        <v>20213</v>
      </c>
    </row>
    <row r="7164" spans="1:2" ht="15" x14ac:dyDescent="0.2">
      <c r="A7164" s="25" t="s">
        <v>5454</v>
      </c>
      <c r="B7164" s="77" t="s">
        <v>20214</v>
      </c>
    </row>
    <row r="7165" spans="1:2" ht="15" x14ac:dyDescent="0.2">
      <c r="A7165" s="25" t="s">
        <v>5453</v>
      </c>
      <c r="B7165" s="77" t="s">
        <v>20215</v>
      </c>
    </row>
    <row r="7166" spans="1:2" ht="15" x14ac:dyDescent="0.2">
      <c r="A7166" s="25" t="s">
        <v>5452</v>
      </c>
      <c r="B7166" s="77" t="s">
        <v>20216</v>
      </c>
    </row>
    <row r="7167" spans="1:2" ht="15" x14ac:dyDescent="0.2">
      <c r="A7167" s="25" t="s">
        <v>5451</v>
      </c>
      <c r="B7167" s="77" t="s">
        <v>20217</v>
      </c>
    </row>
    <row r="7168" spans="1:2" ht="15" x14ac:dyDescent="0.2">
      <c r="A7168" s="75" t="s">
        <v>13000</v>
      </c>
      <c r="B7168" s="60" t="s">
        <v>20218</v>
      </c>
    </row>
    <row r="7169" spans="1:2" ht="30" x14ac:dyDescent="0.2">
      <c r="A7169" s="25" t="s">
        <v>5450</v>
      </c>
      <c r="B7169" s="77" t="s">
        <v>20219</v>
      </c>
    </row>
    <row r="7170" spans="1:2" ht="15" x14ac:dyDescent="0.2">
      <c r="A7170" s="25" t="s">
        <v>5449</v>
      </c>
      <c r="B7170" s="77" t="s">
        <v>20220</v>
      </c>
    </row>
    <row r="7171" spans="1:2" ht="30" x14ac:dyDescent="0.2">
      <c r="A7171" s="75" t="s">
        <v>13001</v>
      </c>
      <c r="B7171" s="60" t="s">
        <v>20221</v>
      </c>
    </row>
    <row r="7172" spans="1:2" ht="30" x14ac:dyDescent="0.2">
      <c r="A7172" s="75" t="s">
        <v>13002</v>
      </c>
      <c r="B7172" s="60" t="s">
        <v>20222</v>
      </c>
    </row>
    <row r="7173" spans="1:2" ht="30" x14ac:dyDescent="0.2">
      <c r="A7173" s="75" t="s">
        <v>13003</v>
      </c>
      <c r="B7173" s="60" t="s">
        <v>20223</v>
      </c>
    </row>
    <row r="7174" spans="1:2" ht="30" x14ac:dyDescent="0.2">
      <c r="A7174" s="75" t="s">
        <v>13004</v>
      </c>
      <c r="B7174" s="60" t="s">
        <v>20224</v>
      </c>
    </row>
    <row r="7175" spans="1:2" ht="15" x14ac:dyDescent="0.2">
      <c r="A7175" s="75" t="s">
        <v>13005</v>
      </c>
      <c r="B7175" s="60" t="s">
        <v>20225</v>
      </c>
    </row>
    <row r="7176" spans="1:2" ht="15" x14ac:dyDescent="0.2">
      <c r="A7176" s="25" t="s">
        <v>5448</v>
      </c>
      <c r="B7176" s="77" t="s">
        <v>20226</v>
      </c>
    </row>
    <row r="7177" spans="1:2" ht="15" x14ac:dyDescent="0.2">
      <c r="A7177" s="25" t="s">
        <v>5447</v>
      </c>
      <c r="B7177" s="77" t="s">
        <v>20227</v>
      </c>
    </row>
    <row r="7178" spans="1:2" ht="15" x14ac:dyDescent="0.2">
      <c r="A7178" s="25" t="s">
        <v>5446</v>
      </c>
      <c r="B7178" s="77" t="s">
        <v>20228</v>
      </c>
    </row>
    <row r="7179" spans="1:2" ht="15" x14ac:dyDescent="0.2">
      <c r="A7179" s="25" t="s">
        <v>5445</v>
      </c>
      <c r="B7179" s="77" t="s">
        <v>20229</v>
      </c>
    </row>
    <row r="7180" spans="1:2" ht="15" x14ac:dyDescent="0.2">
      <c r="A7180" s="25" t="s">
        <v>5444</v>
      </c>
      <c r="B7180" s="77" t="s">
        <v>20230</v>
      </c>
    </row>
    <row r="7181" spans="1:2" ht="15" x14ac:dyDescent="0.2">
      <c r="A7181" s="25" t="s">
        <v>5443</v>
      </c>
      <c r="B7181" s="77" t="s">
        <v>20231</v>
      </c>
    </row>
    <row r="7182" spans="1:2" ht="15" x14ac:dyDescent="0.2">
      <c r="A7182" s="25" t="s">
        <v>5442</v>
      </c>
      <c r="B7182" s="77" t="s">
        <v>20232</v>
      </c>
    </row>
    <row r="7183" spans="1:2" ht="15" x14ac:dyDescent="0.2">
      <c r="A7183" s="25" t="s">
        <v>5441</v>
      </c>
      <c r="B7183" s="77" t="s">
        <v>20233</v>
      </c>
    </row>
    <row r="7184" spans="1:2" ht="15" x14ac:dyDescent="0.2">
      <c r="A7184" s="25" t="s">
        <v>5440</v>
      </c>
      <c r="B7184" s="77" t="s">
        <v>20234</v>
      </c>
    </row>
    <row r="7185" spans="1:2" ht="15" x14ac:dyDescent="0.2">
      <c r="A7185" s="25" t="s">
        <v>5439</v>
      </c>
      <c r="B7185" s="77" t="s">
        <v>20235</v>
      </c>
    </row>
    <row r="7186" spans="1:2" ht="15" x14ac:dyDescent="0.2">
      <c r="A7186" s="25" t="s">
        <v>5438</v>
      </c>
      <c r="B7186" s="77" t="s">
        <v>20236</v>
      </c>
    </row>
    <row r="7187" spans="1:2" ht="15" x14ac:dyDescent="0.2">
      <c r="A7187" s="25" t="s">
        <v>5437</v>
      </c>
      <c r="B7187" s="77" t="s">
        <v>20237</v>
      </c>
    </row>
    <row r="7188" spans="1:2" ht="15" x14ac:dyDescent="0.2">
      <c r="A7188" s="25" t="s">
        <v>5436</v>
      </c>
      <c r="B7188" s="77" t="s">
        <v>20238</v>
      </c>
    </row>
    <row r="7189" spans="1:2" ht="15" x14ac:dyDescent="0.2">
      <c r="A7189" s="25" t="s">
        <v>5435</v>
      </c>
      <c r="B7189" s="77" t="s">
        <v>20239</v>
      </c>
    </row>
    <row r="7190" spans="1:2" ht="15" x14ac:dyDescent="0.2">
      <c r="A7190" s="25" t="s">
        <v>5434</v>
      </c>
      <c r="B7190" s="77" t="s">
        <v>20240</v>
      </c>
    </row>
    <row r="7191" spans="1:2" ht="15" x14ac:dyDescent="0.2">
      <c r="A7191" s="25" t="s">
        <v>5433</v>
      </c>
      <c r="B7191" s="77" t="s">
        <v>20241</v>
      </c>
    </row>
    <row r="7192" spans="1:2" ht="15" x14ac:dyDescent="0.2">
      <c r="A7192" s="25" t="s">
        <v>5432</v>
      </c>
      <c r="B7192" s="77" t="s">
        <v>20242</v>
      </c>
    </row>
    <row r="7193" spans="1:2" ht="15" x14ac:dyDescent="0.2">
      <c r="A7193" s="25" t="s">
        <v>5431</v>
      </c>
      <c r="B7193" s="77" t="s">
        <v>20243</v>
      </c>
    </row>
    <row r="7194" spans="1:2" ht="15" x14ac:dyDescent="0.2">
      <c r="A7194" s="25" t="s">
        <v>5430</v>
      </c>
      <c r="B7194" s="77" t="s">
        <v>20244</v>
      </c>
    </row>
    <row r="7195" spans="1:2" ht="15" x14ac:dyDescent="0.2">
      <c r="A7195" s="25" t="s">
        <v>5429</v>
      </c>
      <c r="B7195" s="77" t="s">
        <v>20245</v>
      </c>
    </row>
    <row r="7196" spans="1:2" ht="15" x14ac:dyDescent="0.2">
      <c r="A7196" s="25" t="s">
        <v>5428</v>
      </c>
      <c r="B7196" s="77" t="s">
        <v>20246</v>
      </c>
    </row>
    <row r="7197" spans="1:2" ht="15" x14ac:dyDescent="0.2">
      <c r="A7197" s="25" t="s">
        <v>5427</v>
      </c>
      <c r="B7197" s="77" t="s">
        <v>20247</v>
      </c>
    </row>
    <row r="7198" spans="1:2" ht="15" x14ac:dyDescent="0.2">
      <c r="A7198" s="25" t="s">
        <v>5426</v>
      </c>
      <c r="B7198" s="77" t="s">
        <v>20248</v>
      </c>
    </row>
    <row r="7199" spans="1:2" ht="15" x14ac:dyDescent="0.2">
      <c r="A7199" s="25" t="s">
        <v>5425</v>
      </c>
      <c r="B7199" s="77" t="s">
        <v>20249</v>
      </c>
    </row>
    <row r="7200" spans="1:2" ht="15" x14ac:dyDescent="0.2">
      <c r="A7200" s="25" t="s">
        <v>5424</v>
      </c>
      <c r="B7200" s="77" t="s">
        <v>20250</v>
      </c>
    </row>
    <row r="7201" spans="1:2" ht="15" x14ac:dyDescent="0.2">
      <c r="A7201" s="25" t="s">
        <v>5423</v>
      </c>
      <c r="B7201" s="77" t="s">
        <v>20251</v>
      </c>
    </row>
    <row r="7202" spans="1:2" ht="15" x14ac:dyDescent="0.2">
      <c r="A7202" s="25" t="s">
        <v>5422</v>
      </c>
      <c r="B7202" s="77" t="s">
        <v>20252</v>
      </c>
    </row>
    <row r="7203" spans="1:2" ht="15" x14ac:dyDescent="0.2">
      <c r="A7203" s="25" t="s">
        <v>5421</v>
      </c>
      <c r="B7203" s="77" t="s">
        <v>20253</v>
      </c>
    </row>
    <row r="7204" spans="1:2" ht="15" x14ac:dyDescent="0.2">
      <c r="A7204" s="25" t="s">
        <v>5420</v>
      </c>
      <c r="B7204" s="77" t="s">
        <v>20254</v>
      </c>
    </row>
    <row r="7205" spans="1:2" ht="15" x14ac:dyDescent="0.2">
      <c r="A7205" s="25" t="s">
        <v>5419</v>
      </c>
      <c r="B7205" s="77" t="s">
        <v>20255</v>
      </c>
    </row>
    <row r="7206" spans="1:2" ht="15" x14ac:dyDescent="0.2">
      <c r="A7206" s="25" t="s">
        <v>5418</v>
      </c>
      <c r="B7206" s="77" t="s">
        <v>20256</v>
      </c>
    </row>
    <row r="7207" spans="1:2" ht="15" x14ac:dyDescent="0.2">
      <c r="A7207" s="25" t="s">
        <v>5417</v>
      </c>
      <c r="B7207" s="77" t="s">
        <v>20257</v>
      </c>
    </row>
    <row r="7208" spans="1:2" ht="15" x14ac:dyDescent="0.2">
      <c r="A7208" s="25" t="s">
        <v>5416</v>
      </c>
      <c r="B7208" s="77" t="s">
        <v>20258</v>
      </c>
    </row>
    <row r="7209" spans="1:2" ht="15" x14ac:dyDescent="0.2">
      <c r="A7209" s="25" t="s">
        <v>5415</v>
      </c>
      <c r="B7209" s="77" t="s">
        <v>20259</v>
      </c>
    </row>
    <row r="7210" spans="1:2" ht="30" x14ac:dyDescent="0.2">
      <c r="A7210" s="25" t="s">
        <v>5414</v>
      </c>
      <c r="B7210" s="77" t="s">
        <v>20260</v>
      </c>
    </row>
    <row r="7211" spans="1:2" ht="30" x14ac:dyDescent="0.2">
      <c r="A7211" s="25" t="s">
        <v>5413</v>
      </c>
      <c r="B7211" s="77" t="s">
        <v>20261</v>
      </c>
    </row>
    <row r="7212" spans="1:2" ht="15" x14ac:dyDescent="0.2">
      <c r="A7212" s="25" t="s">
        <v>5412</v>
      </c>
      <c r="B7212" s="77" t="s">
        <v>20262</v>
      </c>
    </row>
    <row r="7213" spans="1:2" ht="15" x14ac:dyDescent="0.2">
      <c r="A7213" s="25" t="s">
        <v>5411</v>
      </c>
      <c r="B7213" s="77" t="s">
        <v>20263</v>
      </c>
    </row>
    <row r="7214" spans="1:2" ht="15" x14ac:dyDescent="0.2">
      <c r="A7214" s="25" t="s">
        <v>5410</v>
      </c>
      <c r="B7214" s="77" t="s">
        <v>20264</v>
      </c>
    </row>
    <row r="7215" spans="1:2" ht="15" x14ac:dyDescent="0.2">
      <c r="A7215" s="25" t="s">
        <v>5409</v>
      </c>
      <c r="B7215" s="77" t="s">
        <v>20265</v>
      </c>
    </row>
    <row r="7216" spans="1:2" ht="15" x14ac:dyDescent="0.2">
      <c r="A7216" s="25" t="s">
        <v>5408</v>
      </c>
      <c r="B7216" s="77" t="s">
        <v>20266</v>
      </c>
    </row>
    <row r="7217" spans="1:2" ht="15" x14ac:dyDescent="0.2">
      <c r="A7217" s="25" t="s">
        <v>5407</v>
      </c>
      <c r="B7217" s="77" t="s">
        <v>20267</v>
      </c>
    </row>
    <row r="7218" spans="1:2" ht="15" x14ac:dyDescent="0.2">
      <c r="A7218" s="25" t="s">
        <v>5406</v>
      </c>
      <c r="B7218" s="77" t="s">
        <v>20268</v>
      </c>
    </row>
    <row r="7219" spans="1:2" ht="15" x14ac:dyDescent="0.2">
      <c r="A7219" s="25" t="s">
        <v>5405</v>
      </c>
      <c r="B7219" s="77" t="s">
        <v>20269</v>
      </c>
    </row>
    <row r="7220" spans="1:2" ht="15" x14ac:dyDescent="0.2">
      <c r="A7220" s="25" t="s">
        <v>5404</v>
      </c>
      <c r="B7220" s="77" t="s">
        <v>20270</v>
      </c>
    </row>
    <row r="7221" spans="1:2" ht="15" x14ac:dyDescent="0.2">
      <c r="A7221" s="25" t="s">
        <v>5403</v>
      </c>
      <c r="B7221" s="77" t="s">
        <v>20271</v>
      </c>
    </row>
    <row r="7222" spans="1:2" ht="30" x14ac:dyDescent="0.2">
      <c r="A7222" s="25" t="s">
        <v>5402</v>
      </c>
      <c r="B7222" s="77" t="s">
        <v>20272</v>
      </c>
    </row>
    <row r="7223" spans="1:2" ht="30" x14ac:dyDescent="0.2">
      <c r="A7223" s="25" t="s">
        <v>5401</v>
      </c>
      <c r="B7223" s="77" t="s">
        <v>20273</v>
      </c>
    </row>
    <row r="7224" spans="1:2" ht="15" x14ac:dyDescent="0.2">
      <c r="A7224" s="25" t="s">
        <v>5400</v>
      </c>
      <c r="B7224" s="77" t="s">
        <v>20274</v>
      </c>
    </row>
    <row r="7225" spans="1:2" ht="15" x14ac:dyDescent="0.2">
      <c r="A7225" s="25" t="s">
        <v>5399</v>
      </c>
      <c r="B7225" s="77" t="s">
        <v>20275</v>
      </c>
    </row>
    <row r="7226" spans="1:2" ht="15" x14ac:dyDescent="0.2">
      <c r="A7226" s="25" t="s">
        <v>5398</v>
      </c>
      <c r="B7226" s="77" t="s">
        <v>20276</v>
      </c>
    </row>
    <row r="7227" spans="1:2" ht="30" x14ac:dyDescent="0.2">
      <c r="A7227" s="25" t="s">
        <v>5397</v>
      </c>
      <c r="B7227" s="77" t="s">
        <v>20277</v>
      </c>
    </row>
    <row r="7228" spans="1:2" ht="30" x14ac:dyDescent="0.2">
      <c r="A7228" s="25" t="s">
        <v>5396</v>
      </c>
      <c r="B7228" s="77" t="s">
        <v>20278</v>
      </c>
    </row>
    <row r="7229" spans="1:2" ht="30" x14ac:dyDescent="0.2">
      <c r="A7229" s="25" t="s">
        <v>5395</v>
      </c>
      <c r="B7229" s="77" t="s">
        <v>20279</v>
      </c>
    </row>
    <row r="7230" spans="1:2" ht="30" x14ac:dyDescent="0.2">
      <c r="A7230" s="25" t="s">
        <v>5394</v>
      </c>
      <c r="B7230" s="77" t="s">
        <v>20280</v>
      </c>
    </row>
    <row r="7231" spans="1:2" ht="30" x14ac:dyDescent="0.2">
      <c r="A7231" s="25" t="s">
        <v>5393</v>
      </c>
      <c r="B7231" s="77" t="s">
        <v>20281</v>
      </c>
    </row>
    <row r="7232" spans="1:2" ht="30" x14ac:dyDescent="0.2">
      <c r="A7232" s="25" t="s">
        <v>5392</v>
      </c>
      <c r="B7232" s="77" t="s">
        <v>20282</v>
      </c>
    </row>
    <row r="7233" spans="1:2" ht="30" x14ac:dyDescent="0.2">
      <c r="A7233" s="25" t="s">
        <v>5391</v>
      </c>
      <c r="B7233" s="77" t="s">
        <v>20283</v>
      </c>
    </row>
    <row r="7234" spans="1:2" ht="30" x14ac:dyDescent="0.2">
      <c r="A7234" s="25" t="s">
        <v>5390</v>
      </c>
      <c r="B7234" s="77" t="s">
        <v>20284</v>
      </c>
    </row>
    <row r="7235" spans="1:2" ht="30" x14ac:dyDescent="0.2">
      <c r="A7235" s="25" t="s">
        <v>5389</v>
      </c>
      <c r="B7235" s="77" t="s">
        <v>20285</v>
      </c>
    </row>
    <row r="7236" spans="1:2" ht="30" x14ac:dyDescent="0.2">
      <c r="A7236" s="25" t="s">
        <v>5388</v>
      </c>
      <c r="B7236" s="77" t="s">
        <v>20286</v>
      </c>
    </row>
    <row r="7237" spans="1:2" ht="30" x14ac:dyDescent="0.2">
      <c r="A7237" s="25" t="s">
        <v>5387</v>
      </c>
      <c r="B7237" s="77" t="s">
        <v>20287</v>
      </c>
    </row>
    <row r="7238" spans="1:2" ht="30" x14ac:dyDescent="0.2">
      <c r="A7238" s="25" t="s">
        <v>5386</v>
      </c>
      <c r="B7238" s="77" t="s">
        <v>20288</v>
      </c>
    </row>
    <row r="7239" spans="1:2" ht="45" x14ac:dyDescent="0.2">
      <c r="A7239" s="25" t="s">
        <v>5385</v>
      </c>
      <c r="B7239" s="77" t="s">
        <v>20289</v>
      </c>
    </row>
    <row r="7240" spans="1:2" ht="45" x14ac:dyDescent="0.2">
      <c r="A7240" s="25" t="s">
        <v>5384</v>
      </c>
      <c r="B7240" s="77" t="s">
        <v>20290</v>
      </c>
    </row>
    <row r="7241" spans="1:2" ht="30" x14ac:dyDescent="0.2">
      <c r="A7241" s="25" t="s">
        <v>5383</v>
      </c>
      <c r="B7241" s="77" t="s">
        <v>20291</v>
      </c>
    </row>
    <row r="7242" spans="1:2" ht="45" x14ac:dyDescent="0.2">
      <c r="A7242" s="25" t="s">
        <v>5382</v>
      </c>
      <c r="B7242" s="77" t="s">
        <v>20292</v>
      </c>
    </row>
    <row r="7243" spans="1:2" ht="30" x14ac:dyDescent="0.2">
      <c r="A7243" s="25" t="s">
        <v>5381</v>
      </c>
      <c r="B7243" s="77" t="s">
        <v>20293</v>
      </c>
    </row>
    <row r="7244" spans="1:2" ht="30" x14ac:dyDescent="0.2">
      <c r="A7244" s="25" t="s">
        <v>5380</v>
      </c>
      <c r="B7244" s="77" t="s">
        <v>20294</v>
      </c>
    </row>
    <row r="7245" spans="1:2" ht="30" x14ac:dyDescent="0.2">
      <c r="A7245" s="25" t="s">
        <v>5379</v>
      </c>
      <c r="B7245" s="77" t="s">
        <v>20295</v>
      </c>
    </row>
    <row r="7246" spans="1:2" ht="30" x14ac:dyDescent="0.2">
      <c r="A7246" s="25" t="s">
        <v>5378</v>
      </c>
      <c r="B7246" s="77" t="s">
        <v>20296</v>
      </c>
    </row>
    <row r="7247" spans="1:2" ht="30" x14ac:dyDescent="0.2">
      <c r="A7247" s="25" t="s">
        <v>5377</v>
      </c>
      <c r="B7247" s="77" t="s">
        <v>20297</v>
      </c>
    </row>
    <row r="7248" spans="1:2" ht="30" x14ac:dyDescent="0.2">
      <c r="A7248" s="25" t="s">
        <v>5376</v>
      </c>
      <c r="B7248" s="77" t="s">
        <v>20298</v>
      </c>
    </row>
    <row r="7249" spans="1:2" ht="45" x14ac:dyDescent="0.2">
      <c r="A7249" s="25" t="s">
        <v>5375</v>
      </c>
      <c r="B7249" s="77" t="s">
        <v>20299</v>
      </c>
    </row>
    <row r="7250" spans="1:2" ht="45" x14ac:dyDescent="0.2">
      <c r="A7250" s="25" t="s">
        <v>5374</v>
      </c>
      <c r="B7250" s="77" t="s">
        <v>20300</v>
      </c>
    </row>
    <row r="7251" spans="1:2" ht="30" x14ac:dyDescent="0.2">
      <c r="A7251" s="25" t="s">
        <v>5373</v>
      </c>
      <c r="B7251" s="77" t="s">
        <v>20301</v>
      </c>
    </row>
    <row r="7252" spans="1:2" ht="45" x14ac:dyDescent="0.2">
      <c r="A7252" s="25" t="s">
        <v>5372</v>
      </c>
      <c r="B7252" s="77" t="s">
        <v>20302</v>
      </c>
    </row>
    <row r="7253" spans="1:2" ht="45" x14ac:dyDescent="0.2">
      <c r="A7253" s="25" t="s">
        <v>5371</v>
      </c>
      <c r="B7253" s="77" t="s">
        <v>20303</v>
      </c>
    </row>
    <row r="7254" spans="1:2" ht="30" x14ac:dyDescent="0.2">
      <c r="A7254" s="25" t="s">
        <v>5370</v>
      </c>
      <c r="B7254" s="77" t="s">
        <v>20304</v>
      </c>
    </row>
    <row r="7255" spans="1:2" ht="45" x14ac:dyDescent="0.2">
      <c r="A7255" s="25" t="s">
        <v>5369</v>
      </c>
      <c r="B7255" s="77" t="s">
        <v>20305</v>
      </c>
    </row>
    <row r="7256" spans="1:2" ht="30" x14ac:dyDescent="0.2">
      <c r="A7256" s="25" t="s">
        <v>5368</v>
      </c>
      <c r="B7256" s="77" t="s">
        <v>20306</v>
      </c>
    </row>
    <row r="7257" spans="1:2" ht="30" x14ac:dyDescent="0.2">
      <c r="A7257" s="25" t="s">
        <v>5367</v>
      </c>
      <c r="B7257" s="77" t="s">
        <v>20307</v>
      </c>
    </row>
    <row r="7258" spans="1:2" ht="30" x14ac:dyDescent="0.2">
      <c r="A7258" s="25" t="s">
        <v>5366</v>
      </c>
      <c r="B7258" s="77" t="s">
        <v>20308</v>
      </c>
    </row>
    <row r="7259" spans="1:2" ht="30" x14ac:dyDescent="0.2">
      <c r="A7259" s="25" t="s">
        <v>5365</v>
      </c>
      <c r="B7259" s="77" t="s">
        <v>20309</v>
      </c>
    </row>
    <row r="7260" spans="1:2" ht="30" x14ac:dyDescent="0.2">
      <c r="A7260" s="25" t="s">
        <v>5364</v>
      </c>
      <c r="B7260" s="77" t="s">
        <v>20310</v>
      </c>
    </row>
    <row r="7261" spans="1:2" ht="30" x14ac:dyDescent="0.2">
      <c r="A7261" s="25" t="s">
        <v>5363</v>
      </c>
      <c r="B7261" s="77" t="s">
        <v>20311</v>
      </c>
    </row>
    <row r="7262" spans="1:2" ht="45" x14ac:dyDescent="0.2">
      <c r="A7262" s="25" t="s">
        <v>5362</v>
      </c>
      <c r="B7262" s="77" t="s">
        <v>20312</v>
      </c>
    </row>
    <row r="7263" spans="1:2" ht="30" x14ac:dyDescent="0.2">
      <c r="A7263" s="25" t="s">
        <v>5361</v>
      </c>
      <c r="B7263" s="77" t="s">
        <v>20313</v>
      </c>
    </row>
    <row r="7264" spans="1:2" ht="30" x14ac:dyDescent="0.2">
      <c r="A7264" s="25" t="s">
        <v>5360</v>
      </c>
      <c r="B7264" s="77" t="s">
        <v>20314</v>
      </c>
    </row>
    <row r="7265" spans="1:2" ht="30" x14ac:dyDescent="0.2">
      <c r="A7265" s="25" t="s">
        <v>5359</v>
      </c>
      <c r="B7265" s="77" t="s">
        <v>20315</v>
      </c>
    </row>
    <row r="7266" spans="1:2" ht="30" x14ac:dyDescent="0.2">
      <c r="A7266" s="25" t="s">
        <v>5358</v>
      </c>
      <c r="B7266" s="77" t="s">
        <v>20316</v>
      </c>
    </row>
    <row r="7267" spans="1:2" ht="30" x14ac:dyDescent="0.2">
      <c r="A7267" s="25" t="s">
        <v>5357</v>
      </c>
      <c r="B7267" s="77" t="s">
        <v>20317</v>
      </c>
    </row>
    <row r="7268" spans="1:2" ht="30" x14ac:dyDescent="0.2">
      <c r="A7268" s="25" t="s">
        <v>5356</v>
      </c>
      <c r="B7268" s="77" t="s">
        <v>20318</v>
      </c>
    </row>
    <row r="7269" spans="1:2" ht="30" x14ac:dyDescent="0.2">
      <c r="A7269" s="25" t="s">
        <v>5355</v>
      </c>
      <c r="B7269" s="77" t="s">
        <v>20319</v>
      </c>
    </row>
    <row r="7270" spans="1:2" ht="30" x14ac:dyDescent="0.2">
      <c r="A7270" s="25" t="s">
        <v>5354</v>
      </c>
      <c r="B7270" s="77" t="s">
        <v>20320</v>
      </c>
    </row>
    <row r="7271" spans="1:2" ht="30" x14ac:dyDescent="0.2">
      <c r="A7271" s="25" t="s">
        <v>5353</v>
      </c>
      <c r="B7271" s="77" t="s">
        <v>20321</v>
      </c>
    </row>
    <row r="7272" spans="1:2" ht="30" x14ac:dyDescent="0.2">
      <c r="A7272" s="25" t="s">
        <v>5352</v>
      </c>
      <c r="B7272" s="77" t="s">
        <v>20322</v>
      </c>
    </row>
    <row r="7273" spans="1:2" ht="30" x14ac:dyDescent="0.2">
      <c r="A7273" s="25" t="s">
        <v>5351</v>
      </c>
      <c r="B7273" s="77" t="s">
        <v>20323</v>
      </c>
    </row>
    <row r="7274" spans="1:2" ht="30" x14ac:dyDescent="0.2">
      <c r="A7274" s="25" t="s">
        <v>5350</v>
      </c>
      <c r="B7274" s="77" t="s">
        <v>20324</v>
      </c>
    </row>
    <row r="7275" spans="1:2" ht="30" x14ac:dyDescent="0.2">
      <c r="A7275" s="25" t="s">
        <v>5349</v>
      </c>
      <c r="B7275" s="77" t="s">
        <v>20325</v>
      </c>
    </row>
    <row r="7276" spans="1:2" ht="30" x14ac:dyDescent="0.2">
      <c r="A7276" s="25" t="s">
        <v>5348</v>
      </c>
      <c r="B7276" s="77" t="s">
        <v>20326</v>
      </c>
    </row>
    <row r="7277" spans="1:2" ht="30" x14ac:dyDescent="0.2">
      <c r="A7277" s="25" t="s">
        <v>5347</v>
      </c>
      <c r="B7277" s="77" t="s">
        <v>20327</v>
      </c>
    </row>
    <row r="7278" spans="1:2" ht="30" x14ac:dyDescent="0.2">
      <c r="A7278" s="25" t="s">
        <v>5346</v>
      </c>
      <c r="B7278" s="77" t="s">
        <v>20328</v>
      </c>
    </row>
    <row r="7279" spans="1:2" ht="30" x14ac:dyDescent="0.2">
      <c r="A7279" s="25" t="s">
        <v>5345</v>
      </c>
      <c r="B7279" s="77" t="s">
        <v>20329</v>
      </c>
    </row>
    <row r="7280" spans="1:2" ht="45" x14ac:dyDescent="0.2">
      <c r="A7280" s="25" t="s">
        <v>5344</v>
      </c>
      <c r="B7280" s="77" t="s">
        <v>20330</v>
      </c>
    </row>
    <row r="7281" spans="1:2" ht="30" x14ac:dyDescent="0.2">
      <c r="A7281" s="25" t="s">
        <v>5343</v>
      </c>
      <c r="B7281" s="77" t="s">
        <v>20331</v>
      </c>
    </row>
    <row r="7282" spans="1:2" ht="45" x14ac:dyDescent="0.2">
      <c r="A7282" s="25" t="s">
        <v>5342</v>
      </c>
      <c r="B7282" s="77" t="s">
        <v>20332</v>
      </c>
    </row>
    <row r="7283" spans="1:2" ht="30" x14ac:dyDescent="0.2">
      <c r="A7283" s="25" t="s">
        <v>5341</v>
      </c>
      <c r="B7283" s="77" t="s">
        <v>20333</v>
      </c>
    </row>
    <row r="7284" spans="1:2" ht="30" x14ac:dyDescent="0.2">
      <c r="A7284" s="25" t="s">
        <v>5340</v>
      </c>
      <c r="B7284" s="77" t="s">
        <v>20334</v>
      </c>
    </row>
    <row r="7285" spans="1:2" ht="30" x14ac:dyDescent="0.2">
      <c r="A7285" s="25" t="s">
        <v>5339</v>
      </c>
      <c r="B7285" s="77" t="s">
        <v>20335</v>
      </c>
    </row>
    <row r="7286" spans="1:2" ht="30" x14ac:dyDescent="0.2">
      <c r="A7286" s="25" t="s">
        <v>5338</v>
      </c>
      <c r="B7286" s="77" t="s">
        <v>20336</v>
      </c>
    </row>
    <row r="7287" spans="1:2" ht="15" x14ac:dyDescent="0.2">
      <c r="A7287" s="25" t="s">
        <v>5337</v>
      </c>
      <c r="B7287" s="77" t="s">
        <v>20337</v>
      </c>
    </row>
    <row r="7288" spans="1:2" ht="30" x14ac:dyDescent="0.2">
      <c r="A7288" s="25" t="s">
        <v>5336</v>
      </c>
      <c r="B7288" s="77" t="s">
        <v>20338</v>
      </c>
    </row>
    <row r="7289" spans="1:2" ht="15" x14ac:dyDescent="0.2">
      <c r="A7289" s="25" t="s">
        <v>5335</v>
      </c>
      <c r="B7289" s="77" t="s">
        <v>20339</v>
      </c>
    </row>
    <row r="7290" spans="1:2" ht="15" x14ac:dyDescent="0.2">
      <c r="A7290" s="25" t="s">
        <v>5334</v>
      </c>
      <c r="B7290" s="77" t="s">
        <v>20340</v>
      </c>
    </row>
    <row r="7291" spans="1:2" ht="30" x14ac:dyDescent="0.2">
      <c r="A7291" s="25" t="s">
        <v>5333</v>
      </c>
      <c r="B7291" s="77" t="s">
        <v>20341</v>
      </c>
    </row>
    <row r="7292" spans="1:2" ht="30" x14ac:dyDescent="0.2">
      <c r="A7292" s="25" t="s">
        <v>5332</v>
      </c>
      <c r="B7292" s="77" t="s">
        <v>20342</v>
      </c>
    </row>
    <row r="7293" spans="1:2" ht="30" x14ac:dyDescent="0.2">
      <c r="A7293" s="25" t="s">
        <v>5331</v>
      </c>
      <c r="B7293" s="77" t="s">
        <v>20343</v>
      </c>
    </row>
    <row r="7294" spans="1:2" ht="30" x14ac:dyDescent="0.2">
      <c r="A7294" s="25" t="s">
        <v>5330</v>
      </c>
      <c r="B7294" s="77" t="s">
        <v>20344</v>
      </c>
    </row>
    <row r="7295" spans="1:2" ht="15" x14ac:dyDescent="0.2">
      <c r="A7295" s="25" t="s">
        <v>5329</v>
      </c>
      <c r="B7295" s="77" t="s">
        <v>20345</v>
      </c>
    </row>
    <row r="7296" spans="1:2" ht="30" x14ac:dyDescent="0.2">
      <c r="A7296" s="25" t="s">
        <v>5328</v>
      </c>
      <c r="B7296" s="77" t="s">
        <v>20346</v>
      </c>
    </row>
    <row r="7297" spans="1:2" ht="15" x14ac:dyDescent="0.2">
      <c r="A7297" s="25" t="s">
        <v>5327</v>
      </c>
      <c r="B7297" s="77" t="s">
        <v>20347</v>
      </c>
    </row>
    <row r="7298" spans="1:2" ht="30" x14ac:dyDescent="0.2">
      <c r="A7298" s="25" t="s">
        <v>5326</v>
      </c>
      <c r="B7298" s="77" t="s">
        <v>20348</v>
      </c>
    </row>
    <row r="7299" spans="1:2" ht="30" x14ac:dyDescent="0.2">
      <c r="A7299" s="25" t="s">
        <v>5325</v>
      </c>
      <c r="B7299" s="77" t="s">
        <v>20349</v>
      </c>
    </row>
    <row r="7300" spans="1:2" ht="15" x14ac:dyDescent="0.2">
      <c r="A7300" s="25" t="s">
        <v>5324</v>
      </c>
      <c r="B7300" s="77" t="s">
        <v>20350</v>
      </c>
    </row>
    <row r="7301" spans="1:2" ht="30" x14ac:dyDescent="0.2">
      <c r="A7301" s="25" t="s">
        <v>5323</v>
      </c>
      <c r="B7301" s="77" t="s">
        <v>20351</v>
      </c>
    </row>
    <row r="7302" spans="1:2" ht="15" x14ac:dyDescent="0.2">
      <c r="A7302" s="25" t="s">
        <v>5322</v>
      </c>
      <c r="B7302" s="77" t="s">
        <v>20352</v>
      </c>
    </row>
    <row r="7303" spans="1:2" ht="15" x14ac:dyDescent="0.2">
      <c r="A7303" s="25" t="s">
        <v>5321</v>
      </c>
      <c r="B7303" s="77" t="s">
        <v>20353</v>
      </c>
    </row>
    <row r="7304" spans="1:2" ht="15" x14ac:dyDescent="0.2">
      <c r="A7304" s="25" t="s">
        <v>5320</v>
      </c>
      <c r="B7304" s="77" t="s">
        <v>20354</v>
      </c>
    </row>
    <row r="7305" spans="1:2" ht="15" x14ac:dyDescent="0.2">
      <c r="A7305" s="25" t="s">
        <v>5319</v>
      </c>
      <c r="B7305" s="77" t="s">
        <v>20355</v>
      </c>
    </row>
    <row r="7306" spans="1:2" ht="15" x14ac:dyDescent="0.2">
      <c r="A7306" s="25" t="s">
        <v>5318</v>
      </c>
      <c r="B7306" s="77" t="s">
        <v>20356</v>
      </c>
    </row>
    <row r="7307" spans="1:2" ht="15" x14ac:dyDescent="0.2">
      <c r="A7307" s="25" t="s">
        <v>5317</v>
      </c>
      <c r="B7307" s="77" t="s">
        <v>20357</v>
      </c>
    </row>
    <row r="7308" spans="1:2" ht="30" x14ac:dyDescent="0.2">
      <c r="A7308" s="25" t="s">
        <v>5316</v>
      </c>
      <c r="B7308" s="77" t="s">
        <v>20358</v>
      </c>
    </row>
    <row r="7309" spans="1:2" ht="15" x14ac:dyDescent="0.2">
      <c r="A7309" s="74" t="s">
        <v>13006</v>
      </c>
      <c r="B7309" s="78" t="s">
        <v>20359</v>
      </c>
    </row>
    <row r="7310" spans="1:2" ht="15" x14ac:dyDescent="0.2">
      <c r="A7310" s="74" t="s">
        <v>13007</v>
      </c>
      <c r="B7310" s="78" t="s">
        <v>20360</v>
      </c>
    </row>
    <row r="7311" spans="1:2" ht="15" x14ac:dyDescent="0.2">
      <c r="A7311" s="25" t="s">
        <v>5315</v>
      </c>
      <c r="B7311" s="77" t="s">
        <v>20361</v>
      </c>
    </row>
    <row r="7312" spans="1:2" ht="30" x14ac:dyDescent="0.2">
      <c r="A7312" s="25" t="s">
        <v>5314</v>
      </c>
      <c r="B7312" s="77" t="s">
        <v>20362</v>
      </c>
    </row>
    <row r="7313" spans="1:2" ht="15" x14ac:dyDescent="0.2">
      <c r="A7313" s="25" t="s">
        <v>5313</v>
      </c>
      <c r="B7313" s="77" t="s">
        <v>20363</v>
      </c>
    </row>
    <row r="7314" spans="1:2" ht="15" x14ac:dyDescent="0.2">
      <c r="A7314" s="25" t="s">
        <v>5312</v>
      </c>
      <c r="B7314" s="77" t="s">
        <v>20364</v>
      </c>
    </row>
    <row r="7315" spans="1:2" ht="15" x14ac:dyDescent="0.2">
      <c r="A7315" s="25" t="s">
        <v>5311</v>
      </c>
      <c r="B7315" s="77" t="s">
        <v>20365</v>
      </c>
    </row>
    <row r="7316" spans="1:2" ht="15" x14ac:dyDescent="0.2">
      <c r="A7316" s="25" t="s">
        <v>5310</v>
      </c>
      <c r="B7316" s="77" t="s">
        <v>20366</v>
      </c>
    </row>
    <row r="7317" spans="1:2" ht="15" x14ac:dyDescent="0.2">
      <c r="A7317" s="25" t="s">
        <v>5309</v>
      </c>
      <c r="B7317" s="77" t="s">
        <v>20367</v>
      </c>
    </row>
    <row r="7318" spans="1:2" ht="15" x14ac:dyDescent="0.2">
      <c r="A7318" s="25" t="s">
        <v>5308</v>
      </c>
      <c r="B7318" s="77" t="s">
        <v>20368</v>
      </c>
    </row>
    <row r="7319" spans="1:2" ht="15" x14ac:dyDescent="0.2">
      <c r="A7319" s="25" t="s">
        <v>5307</v>
      </c>
      <c r="B7319" s="77" t="s">
        <v>20369</v>
      </c>
    </row>
    <row r="7320" spans="1:2" ht="15" x14ac:dyDescent="0.2">
      <c r="A7320" s="25" t="s">
        <v>5306</v>
      </c>
      <c r="B7320" s="77" t="s">
        <v>20370</v>
      </c>
    </row>
    <row r="7321" spans="1:2" ht="15" x14ac:dyDescent="0.2">
      <c r="A7321" s="25" t="s">
        <v>5305</v>
      </c>
      <c r="B7321" s="77" t="s">
        <v>20371</v>
      </c>
    </row>
    <row r="7322" spans="1:2" ht="15" x14ac:dyDescent="0.2">
      <c r="A7322" s="25" t="s">
        <v>5304</v>
      </c>
      <c r="B7322" s="77" t="s">
        <v>20372</v>
      </c>
    </row>
    <row r="7323" spans="1:2" ht="15" x14ac:dyDescent="0.2">
      <c r="A7323" s="25" t="s">
        <v>103</v>
      </c>
      <c r="B7323" s="77" t="s">
        <v>20373</v>
      </c>
    </row>
    <row r="7324" spans="1:2" ht="15" x14ac:dyDescent="0.2">
      <c r="A7324" s="25" t="s">
        <v>5303</v>
      </c>
      <c r="B7324" s="77" t="s">
        <v>20374</v>
      </c>
    </row>
    <row r="7325" spans="1:2" ht="15" x14ac:dyDescent="0.2">
      <c r="A7325" s="25" t="s">
        <v>5302</v>
      </c>
      <c r="B7325" s="77" t="s">
        <v>20375</v>
      </c>
    </row>
    <row r="7326" spans="1:2" ht="15" x14ac:dyDescent="0.2">
      <c r="A7326" s="25" t="s">
        <v>5301</v>
      </c>
      <c r="B7326" s="77" t="s">
        <v>20376</v>
      </c>
    </row>
    <row r="7327" spans="1:2" ht="15" x14ac:dyDescent="0.2">
      <c r="A7327" s="25" t="s">
        <v>5300</v>
      </c>
      <c r="B7327" s="77" t="s">
        <v>20377</v>
      </c>
    </row>
    <row r="7328" spans="1:2" ht="15" x14ac:dyDescent="0.2">
      <c r="A7328" s="25" t="s">
        <v>5299</v>
      </c>
      <c r="B7328" s="77" t="s">
        <v>20378</v>
      </c>
    </row>
    <row r="7329" spans="1:2" ht="15" x14ac:dyDescent="0.2">
      <c r="A7329" s="25" t="s">
        <v>5298</v>
      </c>
      <c r="B7329" s="77" t="s">
        <v>20379</v>
      </c>
    </row>
    <row r="7330" spans="1:2" ht="15" x14ac:dyDescent="0.2">
      <c r="A7330" s="25" t="s">
        <v>5297</v>
      </c>
      <c r="B7330" s="77" t="s">
        <v>20380</v>
      </c>
    </row>
    <row r="7331" spans="1:2" ht="15" x14ac:dyDescent="0.2">
      <c r="A7331" s="25" t="s">
        <v>5296</v>
      </c>
      <c r="B7331" s="77" t="s">
        <v>20381</v>
      </c>
    </row>
    <row r="7332" spans="1:2" ht="15" x14ac:dyDescent="0.2">
      <c r="A7332" s="25" t="s">
        <v>5295</v>
      </c>
      <c r="B7332" s="77" t="s">
        <v>20382</v>
      </c>
    </row>
    <row r="7333" spans="1:2" ht="15" x14ac:dyDescent="0.2">
      <c r="A7333" s="25" t="s">
        <v>5294</v>
      </c>
      <c r="B7333" s="77" t="s">
        <v>20383</v>
      </c>
    </row>
    <row r="7334" spans="1:2" ht="15" x14ac:dyDescent="0.2">
      <c r="A7334" s="25" t="s">
        <v>5293</v>
      </c>
      <c r="B7334" s="77" t="s">
        <v>20384</v>
      </c>
    </row>
    <row r="7335" spans="1:2" ht="15" x14ac:dyDescent="0.2">
      <c r="A7335" s="25" t="s">
        <v>5292</v>
      </c>
      <c r="B7335" s="77" t="s">
        <v>20385</v>
      </c>
    </row>
    <row r="7336" spans="1:2" ht="15" x14ac:dyDescent="0.2">
      <c r="A7336" s="25" t="s">
        <v>5291</v>
      </c>
      <c r="B7336" s="77" t="s">
        <v>20386</v>
      </c>
    </row>
    <row r="7337" spans="1:2" ht="15" x14ac:dyDescent="0.2">
      <c r="A7337" s="25" t="s">
        <v>5290</v>
      </c>
      <c r="B7337" s="77" t="s">
        <v>20387</v>
      </c>
    </row>
    <row r="7338" spans="1:2" ht="15" x14ac:dyDescent="0.2">
      <c r="A7338" s="25" t="s">
        <v>5289</v>
      </c>
      <c r="B7338" s="77" t="s">
        <v>20388</v>
      </c>
    </row>
    <row r="7339" spans="1:2" ht="15" x14ac:dyDescent="0.2">
      <c r="A7339" s="25" t="s">
        <v>5288</v>
      </c>
      <c r="B7339" s="77" t="s">
        <v>20389</v>
      </c>
    </row>
    <row r="7340" spans="1:2" ht="15" x14ac:dyDescent="0.2">
      <c r="A7340" s="25" t="s">
        <v>5287</v>
      </c>
      <c r="B7340" s="77" t="s">
        <v>20390</v>
      </c>
    </row>
    <row r="7341" spans="1:2" ht="15" x14ac:dyDescent="0.2">
      <c r="A7341" s="25" t="s">
        <v>5286</v>
      </c>
      <c r="B7341" s="77" t="s">
        <v>20391</v>
      </c>
    </row>
    <row r="7342" spans="1:2" ht="15" x14ac:dyDescent="0.2">
      <c r="A7342" s="25" t="s">
        <v>5285</v>
      </c>
      <c r="B7342" s="77" t="s">
        <v>20392</v>
      </c>
    </row>
    <row r="7343" spans="1:2" ht="15" x14ac:dyDescent="0.2">
      <c r="A7343" s="25" t="s">
        <v>5284</v>
      </c>
      <c r="B7343" s="77" t="s">
        <v>20393</v>
      </c>
    </row>
    <row r="7344" spans="1:2" ht="15" x14ac:dyDescent="0.2">
      <c r="A7344" s="25" t="s">
        <v>5283</v>
      </c>
      <c r="B7344" s="77" t="s">
        <v>20394</v>
      </c>
    </row>
    <row r="7345" spans="1:2" ht="15" x14ac:dyDescent="0.2">
      <c r="A7345" s="25" t="s">
        <v>5282</v>
      </c>
      <c r="B7345" s="77" t="s">
        <v>20395</v>
      </c>
    </row>
    <row r="7346" spans="1:2" ht="15" x14ac:dyDescent="0.2">
      <c r="A7346" s="25" t="s">
        <v>5281</v>
      </c>
      <c r="B7346" s="77" t="s">
        <v>20396</v>
      </c>
    </row>
    <row r="7347" spans="1:2" ht="15" x14ac:dyDescent="0.2">
      <c r="A7347" s="25" t="s">
        <v>5280</v>
      </c>
      <c r="B7347" s="77" t="s">
        <v>20397</v>
      </c>
    </row>
    <row r="7348" spans="1:2" ht="30" x14ac:dyDescent="0.2">
      <c r="A7348" s="25" t="s">
        <v>5279</v>
      </c>
      <c r="B7348" s="77" t="s">
        <v>20398</v>
      </c>
    </row>
    <row r="7349" spans="1:2" ht="15" x14ac:dyDescent="0.2">
      <c r="A7349" s="25" t="s">
        <v>5278</v>
      </c>
      <c r="B7349" s="77" t="s">
        <v>20399</v>
      </c>
    </row>
    <row r="7350" spans="1:2" ht="15" x14ac:dyDescent="0.2">
      <c r="A7350" s="25" t="s">
        <v>5277</v>
      </c>
      <c r="B7350" s="77" t="s">
        <v>20400</v>
      </c>
    </row>
    <row r="7351" spans="1:2" ht="15" x14ac:dyDescent="0.2">
      <c r="A7351" s="25" t="s">
        <v>5276</v>
      </c>
      <c r="B7351" s="77" t="s">
        <v>20401</v>
      </c>
    </row>
    <row r="7352" spans="1:2" ht="15" x14ac:dyDescent="0.2">
      <c r="A7352" s="25" t="s">
        <v>5275</v>
      </c>
      <c r="B7352" s="77" t="s">
        <v>20402</v>
      </c>
    </row>
    <row r="7353" spans="1:2" ht="15" x14ac:dyDescent="0.2">
      <c r="A7353" s="25" t="s">
        <v>5274</v>
      </c>
      <c r="B7353" s="77" t="s">
        <v>20403</v>
      </c>
    </row>
    <row r="7354" spans="1:2" ht="15" x14ac:dyDescent="0.2">
      <c r="A7354" s="25" t="s">
        <v>5273</v>
      </c>
      <c r="B7354" s="77" t="s">
        <v>20404</v>
      </c>
    </row>
    <row r="7355" spans="1:2" ht="15" x14ac:dyDescent="0.2">
      <c r="A7355" s="25" t="s">
        <v>5272</v>
      </c>
      <c r="B7355" s="77" t="s">
        <v>20405</v>
      </c>
    </row>
    <row r="7356" spans="1:2" ht="15" x14ac:dyDescent="0.2">
      <c r="A7356" s="25" t="s">
        <v>5271</v>
      </c>
      <c r="B7356" s="77" t="s">
        <v>20406</v>
      </c>
    </row>
    <row r="7357" spans="1:2" ht="15" x14ac:dyDescent="0.2">
      <c r="A7357" s="25" t="s">
        <v>5270</v>
      </c>
      <c r="B7357" s="77" t="s">
        <v>20407</v>
      </c>
    </row>
    <row r="7358" spans="1:2" ht="15" x14ac:dyDescent="0.2">
      <c r="A7358" s="25" t="s">
        <v>5269</v>
      </c>
      <c r="B7358" s="77" t="s">
        <v>20408</v>
      </c>
    </row>
    <row r="7359" spans="1:2" ht="30" x14ac:dyDescent="0.2">
      <c r="A7359" s="25" t="s">
        <v>5268</v>
      </c>
      <c r="B7359" s="77" t="s">
        <v>20409</v>
      </c>
    </row>
    <row r="7360" spans="1:2" ht="15" x14ac:dyDescent="0.2">
      <c r="A7360" s="25" t="s">
        <v>5267</v>
      </c>
      <c r="B7360" s="77" t="s">
        <v>20410</v>
      </c>
    </row>
    <row r="7361" spans="1:2" ht="15" x14ac:dyDescent="0.2">
      <c r="A7361" s="25" t="s">
        <v>5266</v>
      </c>
      <c r="B7361" s="77" t="s">
        <v>20411</v>
      </c>
    </row>
    <row r="7362" spans="1:2" ht="15" x14ac:dyDescent="0.2">
      <c r="A7362" s="25" t="s">
        <v>5265</v>
      </c>
      <c r="B7362" s="77" t="s">
        <v>20412</v>
      </c>
    </row>
    <row r="7363" spans="1:2" ht="15" x14ac:dyDescent="0.2">
      <c r="A7363" s="25" t="s">
        <v>5264</v>
      </c>
      <c r="B7363" s="77" t="s">
        <v>20413</v>
      </c>
    </row>
    <row r="7364" spans="1:2" ht="15" x14ac:dyDescent="0.2">
      <c r="A7364" s="25" t="s">
        <v>5263</v>
      </c>
      <c r="B7364" s="77" t="s">
        <v>20414</v>
      </c>
    </row>
    <row r="7365" spans="1:2" ht="15" x14ac:dyDescent="0.2">
      <c r="A7365" s="25" t="s">
        <v>5262</v>
      </c>
      <c r="B7365" s="77" t="s">
        <v>20415</v>
      </c>
    </row>
    <row r="7366" spans="1:2" ht="15" x14ac:dyDescent="0.2">
      <c r="A7366" s="25" t="s">
        <v>5261</v>
      </c>
      <c r="B7366" s="77" t="s">
        <v>20416</v>
      </c>
    </row>
    <row r="7367" spans="1:2" ht="15" x14ac:dyDescent="0.2">
      <c r="A7367" s="25" t="s">
        <v>5260</v>
      </c>
      <c r="B7367" s="77" t="s">
        <v>20417</v>
      </c>
    </row>
    <row r="7368" spans="1:2" ht="15" x14ac:dyDescent="0.2">
      <c r="A7368" s="25" t="s">
        <v>5259</v>
      </c>
      <c r="B7368" s="77" t="s">
        <v>20418</v>
      </c>
    </row>
    <row r="7369" spans="1:2" ht="15" x14ac:dyDescent="0.2">
      <c r="A7369" s="25" t="s">
        <v>5258</v>
      </c>
      <c r="B7369" s="77" t="s">
        <v>20419</v>
      </c>
    </row>
    <row r="7370" spans="1:2" ht="15" x14ac:dyDescent="0.2">
      <c r="A7370" s="25" t="s">
        <v>5257</v>
      </c>
      <c r="B7370" s="77" t="s">
        <v>20420</v>
      </c>
    </row>
    <row r="7371" spans="1:2" ht="15" x14ac:dyDescent="0.2">
      <c r="A7371" s="25" t="s">
        <v>5256</v>
      </c>
      <c r="B7371" s="77" t="s">
        <v>20421</v>
      </c>
    </row>
    <row r="7372" spans="1:2" ht="15" x14ac:dyDescent="0.2">
      <c r="A7372" s="25" t="s">
        <v>5255</v>
      </c>
      <c r="B7372" s="77" t="s">
        <v>20422</v>
      </c>
    </row>
    <row r="7373" spans="1:2" ht="15" x14ac:dyDescent="0.2">
      <c r="A7373" s="25" t="s">
        <v>5254</v>
      </c>
      <c r="B7373" s="77" t="s">
        <v>20423</v>
      </c>
    </row>
    <row r="7374" spans="1:2" ht="15" x14ac:dyDescent="0.2">
      <c r="A7374" s="25" t="s">
        <v>5253</v>
      </c>
      <c r="B7374" s="77" t="s">
        <v>20424</v>
      </c>
    </row>
    <row r="7375" spans="1:2" ht="15" x14ac:dyDescent="0.2">
      <c r="A7375" s="25" t="s">
        <v>5252</v>
      </c>
      <c r="B7375" s="77" t="s">
        <v>20425</v>
      </c>
    </row>
    <row r="7376" spans="1:2" ht="15" x14ac:dyDescent="0.2">
      <c r="A7376" s="25" t="s">
        <v>5251</v>
      </c>
      <c r="B7376" s="77" t="s">
        <v>20426</v>
      </c>
    </row>
    <row r="7377" spans="1:2" ht="15" x14ac:dyDescent="0.2">
      <c r="A7377" s="25" t="s">
        <v>5250</v>
      </c>
      <c r="B7377" s="77" t="s">
        <v>20427</v>
      </c>
    </row>
    <row r="7378" spans="1:2" ht="15" x14ac:dyDescent="0.2">
      <c r="A7378" s="25" t="s">
        <v>5249</v>
      </c>
      <c r="B7378" s="77" t="s">
        <v>20428</v>
      </c>
    </row>
    <row r="7379" spans="1:2" ht="15" x14ac:dyDescent="0.2">
      <c r="A7379" s="25" t="s">
        <v>5248</v>
      </c>
      <c r="B7379" s="77" t="s">
        <v>20429</v>
      </c>
    </row>
    <row r="7380" spans="1:2" ht="15" x14ac:dyDescent="0.2">
      <c r="A7380" s="25" t="s">
        <v>5247</v>
      </c>
      <c r="B7380" s="77" t="s">
        <v>20430</v>
      </c>
    </row>
    <row r="7381" spans="1:2" ht="15" x14ac:dyDescent="0.2">
      <c r="A7381" s="25" t="s">
        <v>5246</v>
      </c>
      <c r="B7381" s="77" t="s">
        <v>20431</v>
      </c>
    </row>
    <row r="7382" spans="1:2" ht="15" x14ac:dyDescent="0.2">
      <c r="A7382" s="25" t="s">
        <v>5245</v>
      </c>
      <c r="B7382" s="77" t="s">
        <v>20432</v>
      </c>
    </row>
    <row r="7383" spans="1:2" ht="15" x14ac:dyDescent="0.2">
      <c r="A7383" s="25" t="s">
        <v>5244</v>
      </c>
      <c r="B7383" s="77" t="s">
        <v>20433</v>
      </c>
    </row>
    <row r="7384" spans="1:2" ht="15" x14ac:dyDescent="0.2">
      <c r="A7384" s="25" t="s">
        <v>5243</v>
      </c>
      <c r="B7384" s="77" t="s">
        <v>20434</v>
      </c>
    </row>
    <row r="7385" spans="1:2" ht="15" x14ac:dyDescent="0.2">
      <c r="A7385" s="25" t="s">
        <v>5242</v>
      </c>
      <c r="B7385" s="77" t="s">
        <v>20435</v>
      </c>
    </row>
    <row r="7386" spans="1:2" ht="15" x14ac:dyDescent="0.2">
      <c r="A7386" s="25" t="s">
        <v>5241</v>
      </c>
      <c r="B7386" s="77" t="s">
        <v>20436</v>
      </c>
    </row>
    <row r="7387" spans="1:2" ht="30" x14ac:dyDescent="0.2">
      <c r="A7387" s="25" t="s">
        <v>5240</v>
      </c>
      <c r="B7387" s="77" t="s">
        <v>20437</v>
      </c>
    </row>
    <row r="7388" spans="1:2" ht="15" x14ac:dyDescent="0.2">
      <c r="A7388" s="25" t="s">
        <v>5239</v>
      </c>
      <c r="B7388" s="77" t="s">
        <v>20438</v>
      </c>
    </row>
    <row r="7389" spans="1:2" ht="15" x14ac:dyDescent="0.2">
      <c r="A7389" s="25" t="s">
        <v>5238</v>
      </c>
      <c r="B7389" s="77" t="s">
        <v>20439</v>
      </c>
    </row>
    <row r="7390" spans="1:2" ht="15" x14ac:dyDescent="0.2">
      <c r="A7390" s="25" t="s">
        <v>5237</v>
      </c>
      <c r="B7390" s="77" t="s">
        <v>20440</v>
      </c>
    </row>
    <row r="7391" spans="1:2" ht="15" x14ac:dyDescent="0.2">
      <c r="A7391" s="25" t="s">
        <v>5236</v>
      </c>
      <c r="B7391" s="77" t="s">
        <v>20441</v>
      </c>
    </row>
    <row r="7392" spans="1:2" ht="15" x14ac:dyDescent="0.2">
      <c r="A7392" s="25" t="s">
        <v>5235</v>
      </c>
      <c r="B7392" s="77" t="s">
        <v>20442</v>
      </c>
    </row>
    <row r="7393" spans="1:2" ht="15" x14ac:dyDescent="0.2">
      <c r="A7393" s="25" t="s">
        <v>5234</v>
      </c>
      <c r="B7393" s="77" t="s">
        <v>20443</v>
      </c>
    </row>
    <row r="7394" spans="1:2" ht="15" x14ac:dyDescent="0.2">
      <c r="A7394" s="25" t="s">
        <v>5233</v>
      </c>
      <c r="B7394" s="77" t="s">
        <v>20444</v>
      </c>
    </row>
    <row r="7395" spans="1:2" ht="15" x14ac:dyDescent="0.2">
      <c r="A7395" s="25" t="s">
        <v>5232</v>
      </c>
      <c r="B7395" s="77" t="s">
        <v>20445</v>
      </c>
    </row>
    <row r="7396" spans="1:2" ht="15" x14ac:dyDescent="0.2">
      <c r="A7396" s="25" t="s">
        <v>5231</v>
      </c>
      <c r="B7396" s="77" t="s">
        <v>20446</v>
      </c>
    </row>
    <row r="7397" spans="1:2" ht="15" x14ac:dyDescent="0.2">
      <c r="A7397" s="25" t="s">
        <v>5230</v>
      </c>
      <c r="B7397" s="77" t="s">
        <v>20447</v>
      </c>
    </row>
    <row r="7398" spans="1:2" ht="15" x14ac:dyDescent="0.2">
      <c r="A7398" s="25" t="s">
        <v>5229</v>
      </c>
      <c r="B7398" s="77" t="s">
        <v>20448</v>
      </c>
    </row>
    <row r="7399" spans="1:2" ht="15" x14ac:dyDescent="0.2">
      <c r="A7399" s="25" t="s">
        <v>5228</v>
      </c>
      <c r="B7399" s="77" t="s">
        <v>20449</v>
      </c>
    </row>
    <row r="7400" spans="1:2" ht="15" x14ac:dyDescent="0.2">
      <c r="A7400" s="25" t="s">
        <v>5227</v>
      </c>
      <c r="B7400" s="77" t="s">
        <v>20450</v>
      </c>
    </row>
    <row r="7401" spans="1:2" ht="15" x14ac:dyDescent="0.2">
      <c r="A7401" s="25" t="s">
        <v>5226</v>
      </c>
      <c r="B7401" s="77" t="s">
        <v>20451</v>
      </c>
    </row>
    <row r="7402" spans="1:2" ht="15" x14ac:dyDescent="0.2">
      <c r="A7402" s="25" t="s">
        <v>5225</v>
      </c>
      <c r="B7402" s="77" t="s">
        <v>20452</v>
      </c>
    </row>
    <row r="7403" spans="1:2" ht="15" x14ac:dyDescent="0.2">
      <c r="A7403" s="25" t="s">
        <v>5224</v>
      </c>
      <c r="B7403" s="77" t="s">
        <v>20453</v>
      </c>
    </row>
    <row r="7404" spans="1:2" ht="15" x14ac:dyDescent="0.2">
      <c r="A7404" s="25" t="s">
        <v>5223</v>
      </c>
      <c r="B7404" s="77" t="s">
        <v>20454</v>
      </c>
    </row>
    <row r="7405" spans="1:2" ht="15" x14ac:dyDescent="0.2">
      <c r="A7405" s="25" t="s">
        <v>5222</v>
      </c>
      <c r="B7405" s="77" t="s">
        <v>20455</v>
      </c>
    </row>
    <row r="7406" spans="1:2" ht="15" x14ac:dyDescent="0.2">
      <c r="A7406" s="25" t="s">
        <v>5221</v>
      </c>
      <c r="B7406" s="77" t="s">
        <v>20456</v>
      </c>
    </row>
    <row r="7407" spans="1:2" ht="15" x14ac:dyDescent="0.2">
      <c r="A7407" s="25" t="s">
        <v>5220</v>
      </c>
      <c r="B7407" s="77" t="s">
        <v>20457</v>
      </c>
    </row>
    <row r="7408" spans="1:2" ht="15" x14ac:dyDescent="0.2">
      <c r="A7408" s="25" t="s">
        <v>5219</v>
      </c>
      <c r="B7408" s="77" t="s">
        <v>20458</v>
      </c>
    </row>
    <row r="7409" spans="1:2" ht="15" x14ac:dyDescent="0.2">
      <c r="A7409" s="25" t="s">
        <v>5218</v>
      </c>
      <c r="B7409" s="77" t="s">
        <v>20459</v>
      </c>
    </row>
    <row r="7410" spans="1:2" ht="15" x14ac:dyDescent="0.2">
      <c r="A7410" s="25" t="s">
        <v>5217</v>
      </c>
      <c r="B7410" s="77" t="s">
        <v>20460</v>
      </c>
    </row>
    <row r="7411" spans="1:2" ht="15" x14ac:dyDescent="0.2">
      <c r="A7411" s="25" t="s">
        <v>5216</v>
      </c>
      <c r="B7411" s="77" t="s">
        <v>20461</v>
      </c>
    </row>
    <row r="7412" spans="1:2" ht="15" x14ac:dyDescent="0.2">
      <c r="A7412" s="25" t="s">
        <v>5215</v>
      </c>
      <c r="B7412" s="77" t="s">
        <v>20462</v>
      </c>
    </row>
    <row r="7413" spans="1:2" ht="15" x14ac:dyDescent="0.2">
      <c r="A7413" s="25" t="s">
        <v>5214</v>
      </c>
      <c r="B7413" s="77" t="s">
        <v>20463</v>
      </c>
    </row>
    <row r="7414" spans="1:2" ht="15" x14ac:dyDescent="0.2">
      <c r="A7414" s="25" t="s">
        <v>5213</v>
      </c>
      <c r="B7414" s="77" t="s">
        <v>20464</v>
      </c>
    </row>
    <row r="7415" spans="1:2" ht="15" x14ac:dyDescent="0.2">
      <c r="A7415" s="25" t="s">
        <v>5212</v>
      </c>
      <c r="B7415" s="77" t="s">
        <v>20465</v>
      </c>
    </row>
    <row r="7416" spans="1:2" ht="30" x14ac:dyDescent="0.2">
      <c r="A7416" s="25" t="s">
        <v>5211</v>
      </c>
      <c r="B7416" s="77" t="s">
        <v>20466</v>
      </c>
    </row>
    <row r="7417" spans="1:2" ht="15" x14ac:dyDescent="0.2">
      <c r="A7417" s="25" t="s">
        <v>5210</v>
      </c>
      <c r="B7417" s="77" t="s">
        <v>20467</v>
      </c>
    </row>
    <row r="7418" spans="1:2" ht="15" x14ac:dyDescent="0.2">
      <c r="A7418" s="25" t="s">
        <v>5209</v>
      </c>
      <c r="B7418" s="77" t="s">
        <v>20468</v>
      </c>
    </row>
    <row r="7419" spans="1:2" ht="15" x14ac:dyDescent="0.2">
      <c r="A7419" s="25" t="s">
        <v>5208</v>
      </c>
      <c r="B7419" s="77" t="s">
        <v>20469</v>
      </c>
    </row>
    <row r="7420" spans="1:2" ht="15" x14ac:dyDescent="0.2">
      <c r="A7420" s="25" t="s">
        <v>5207</v>
      </c>
      <c r="B7420" s="77" t="s">
        <v>20470</v>
      </c>
    </row>
    <row r="7421" spans="1:2" ht="15" x14ac:dyDescent="0.2">
      <c r="A7421" s="25" t="s">
        <v>5206</v>
      </c>
      <c r="B7421" s="77" t="s">
        <v>20471</v>
      </c>
    </row>
    <row r="7422" spans="1:2" ht="15" x14ac:dyDescent="0.2">
      <c r="A7422" s="25" t="s">
        <v>5205</v>
      </c>
      <c r="B7422" s="77" t="s">
        <v>20472</v>
      </c>
    </row>
    <row r="7423" spans="1:2" ht="15" x14ac:dyDescent="0.2">
      <c r="A7423" s="25" t="s">
        <v>5204</v>
      </c>
      <c r="B7423" s="77" t="s">
        <v>20473</v>
      </c>
    </row>
    <row r="7424" spans="1:2" ht="15" x14ac:dyDescent="0.2">
      <c r="A7424" s="25" t="s">
        <v>5203</v>
      </c>
      <c r="B7424" s="77" t="s">
        <v>20474</v>
      </c>
    </row>
    <row r="7425" spans="1:2" ht="15" x14ac:dyDescent="0.2">
      <c r="A7425" s="25" t="s">
        <v>5202</v>
      </c>
      <c r="B7425" s="77" t="s">
        <v>20475</v>
      </c>
    </row>
    <row r="7426" spans="1:2" ht="15" x14ac:dyDescent="0.2">
      <c r="A7426" s="25" t="s">
        <v>5201</v>
      </c>
      <c r="B7426" s="77" t="s">
        <v>20476</v>
      </c>
    </row>
    <row r="7427" spans="1:2" ht="15" x14ac:dyDescent="0.2">
      <c r="A7427" s="25" t="s">
        <v>5200</v>
      </c>
      <c r="B7427" s="77" t="s">
        <v>20477</v>
      </c>
    </row>
    <row r="7428" spans="1:2" ht="15" x14ac:dyDescent="0.2">
      <c r="A7428" s="25" t="s">
        <v>5199</v>
      </c>
      <c r="B7428" s="77" t="s">
        <v>20478</v>
      </c>
    </row>
    <row r="7429" spans="1:2" ht="15" x14ac:dyDescent="0.2">
      <c r="A7429" s="25" t="s">
        <v>5198</v>
      </c>
      <c r="B7429" s="77" t="s">
        <v>20479</v>
      </c>
    </row>
    <row r="7430" spans="1:2" ht="15" x14ac:dyDescent="0.2">
      <c r="A7430" s="25" t="s">
        <v>5197</v>
      </c>
      <c r="B7430" s="77" t="s">
        <v>20480</v>
      </c>
    </row>
    <row r="7431" spans="1:2" ht="15" x14ac:dyDescent="0.2">
      <c r="A7431" s="25" t="s">
        <v>5196</v>
      </c>
      <c r="B7431" s="77" t="s">
        <v>20481</v>
      </c>
    </row>
    <row r="7432" spans="1:2" ht="15" x14ac:dyDescent="0.2">
      <c r="A7432" s="25" t="s">
        <v>5195</v>
      </c>
      <c r="B7432" s="77" t="s">
        <v>20482</v>
      </c>
    </row>
    <row r="7433" spans="1:2" ht="15" x14ac:dyDescent="0.2">
      <c r="A7433" s="25" t="s">
        <v>5194</v>
      </c>
      <c r="B7433" s="77" t="s">
        <v>20483</v>
      </c>
    </row>
    <row r="7434" spans="1:2" ht="15" x14ac:dyDescent="0.2">
      <c r="A7434" s="25" t="s">
        <v>5193</v>
      </c>
      <c r="B7434" s="77" t="s">
        <v>20484</v>
      </c>
    </row>
    <row r="7435" spans="1:2" ht="15" x14ac:dyDescent="0.2">
      <c r="A7435" s="25" t="s">
        <v>5192</v>
      </c>
      <c r="B7435" s="77" t="s">
        <v>20485</v>
      </c>
    </row>
    <row r="7436" spans="1:2" ht="15" x14ac:dyDescent="0.2">
      <c r="A7436" s="25" t="s">
        <v>5191</v>
      </c>
      <c r="B7436" s="77" t="s">
        <v>20486</v>
      </c>
    </row>
    <row r="7437" spans="1:2" ht="15" x14ac:dyDescent="0.2">
      <c r="A7437" s="25" t="s">
        <v>5190</v>
      </c>
      <c r="B7437" s="77" t="s">
        <v>20487</v>
      </c>
    </row>
    <row r="7438" spans="1:2" ht="15" x14ac:dyDescent="0.2">
      <c r="A7438" s="25" t="s">
        <v>5189</v>
      </c>
      <c r="B7438" s="77" t="s">
        <v>20488</v>
      </c>
    </row>
    <row r="7439" spans="1:2" ht="15" x14ac:dyDescent="0.2">
      <c r="A7439" s="25" t="s">
        <v>5188</v>
      </c>
      <c r="B7439" s="77" t="s">
        <v>20489</v>
      </c>
    </row>
    <row r="7440" spans="1:2" ht="15" x14ac:dyDescent="0.2">
      <c r="A7440" s="25" t="s">
        <v>5187</v>
      </c>
      <c r="B7440" s="77" t="s">
        <v>20490</v>
      </c>
    </row>
    <row r="7441" spans="1:2" ht="15" x14ac:dyDescent="0.2">
      <c r="A7441" s="25" t="s">
        <v>5186</v>
      </c>
      <c r="B7441" s="77" t="s">
        <v>20491</v>
      </c>
    </row>
    <row r="7442" spans="1:2" ht="15" x14ac:dyDescent="0.2">
      <c r="A7442" s="25" t="s">
        <v>5185</v>
      </c>
      <c r="B7442" s="77" t="s">
        <v>20492</v>
      </c>
    </row>
    <row r="7443" spans="1:2" ht="15" x14ac:dyDescent="0.2">
      <c r="A7443" s="25" t="s">
        <v>5184</v>
      </c>
      <c r="B7443" s="77" t="s">
        <v>20493</v>
      </c>
    </row>
    <row r="7444" spans="1:2" ht="15" x14ac:dyDescent="0.2">
      <c r="A7444" s="25" t="s">
        <v>5183</v>
      </c>
      <c r="B7444" s="77" t="s">
        <v>20494</v>
      </c>
    </row>
    <row r="7445" spans="1:2" ht="15" x14ac:dyDescent="0.2">
      <c r="A7445" s="25" t="s">
        <v>5182</v>
      </c>
      <c r="B7445" s="77" t="s">
        <v>20495</v>
      </c>
    </row>
    <row r="7446" spans="1:2" ht="15" x14ac:dyDescent="0.2">
      <c r="A7446" s="25" t="s">
        <v>5181</v>
      </c>
      <c r="B7446" s="77" t="s">
        <v>20496</v>
      </c>
    </row>
    <row r="7447" spans="1:2" ht="15" x14ac:dyDescent="0.2">
      <c r="A7447" s="25" t="s">
        <v>5180</v>
      </c>
      <c r="B7447" s="77" t="s">
        <v>20497</v>
      </c>
    </row>
    <row r="7448" spans="1:2" ht="15" x14ac:dyDescent="0.2">
      <c r="A7448" s="25" t="s">
        <v>5179</v>
      </c>
      <c r="B7448" s="77" t="s">
        <v>20498</v>
      </c>
    </row>
    <row r="7449" spans="1:2" ht="15" x14ac:dyDescent="0.2">
      <c r="A7449" s="25" t="s">
        <v>5178</v>
      </c>
      <c r="B7449" s="77" t="s">
        <v>20499</v>
      </c>
    </row>
    <row r="7450" spans="1:2" ht="15" x14ac:dyDescent="0.2">
      <c r="A7450" s="25" t="s">
        <v>5177</v>
      </c>
      <c r="B7450" s="77" t="s">
        <v>20500</v>
      </c>
    </row>
    <row r="7451" spans="1:2" ht="15" x14ac:dyDescent="0.2">
      <c r="A7451" s="25" t="s">
        <v>5176</v>
      </c>
      <c r="B7451" s="77" t="s">
        <v>20501</v>
      </c>
    </row>
    <row r="7452" spans="1:2" ht="15" x14ac:dyDescent="0.2">
      <c r="A7452" s="25" t="s">
        <v>5175</v>
      </c>
      <c r="B7452" s="77" t="s">
        <v>20502</v>
      </c>
    </row>
    <row r="7453" spans="1:2" ht="15" x14ac:dyDescent="0.2">
      <c r="A7453" s="25" t="s">
        <v>5174</v>
      </c>
      <c r="B7453" s="77" t="s">
        <v>20503</v>
      </c>
    </row>
    <row r="7454" spans="1:2" ht="15" x14ac:dyDescent="0.2">
      <c r="A7454" s="25" t="s">
        <v>5173</v>
      </c>
      <c r="B7454" s="77" t="s">
        <v>20504</v>
      </c>
    </row>
    <row r="7455" spans="1:2" ht="15" x14ac:dyDescent="0.2">
      <c r="A7455" s="25" t="s">
        <v>5172</v>
      </c>
      <c r="B7455" s="77" t="s">
        <v>20505</v>
      </c>
    </row>
    <row r="7456" spans="1:2" ht="15" x14ac:dyDescent="0.2">
      <c r="A7456" s="25" t="s">
        <v>5171</v>
      </c>
      <c r="B7456" s="77" t="s">
        <v>20506</v>
      </c>
    </row>
    <row r="7457" spans="1:2" ht="15" x14ac:dyDescent="0.2">
      <c r="A7457" s="25" t="s">
        <v>5170</v>
      </c>
      <c r="B7457" s="77" t="s">
        <v>20507</v>
      </c>
    </row>
    <row r="7458" spans="1:2" ht="15" x14ac:dyDescent="0.2">
      <c r="A7458" s="25" t="s">
        <v>5169</v>
      </c>
      <c r="B7458" s="77" t="s">
        <v>20508</v>
      </c>
    </row>
    <row r="7459" spans="1:2" ht="15" x14ac:dyDescent="0.2">
      <c r="A7459" s="25" t="s">
        <v>5168</v>
      </c>
      <c r="B7459" s="77" t="s">
        <v>20509</v>
      </c>
    </row>
    <row r="7460" spans="1:2" ht="15" x14ac:dyDescent="0.2">
      <c r="A7460" s="25" t="s">
        <v>5167</v>
      </c>
      <c r="B7460" s="77" t="s">
        <v>20510</v>
      </c>
    </row>
    <row r="7461" spans="1:2" ht="15" x14ac:dyDescent="0.2">
      <c r="A7461" s="25" t="s">
        <v>5166</v>
      </c>
      <c r="B7461" s="77" t="s">
        <v>20511</v>
      </c>
    </row>
    <row r="7462" spans="1:2" ht="15" x14ac:dyDescent="0.2">
      <c r="A7462" s="25" t="s">
        <v>5165</v>
      </c>
      <c r="B7462" s="77" t="s">
        <v>20512</v>
      </c>
    </row>
    <row r="7463" spans="1:2" ht="15" x14ac:dyDescent="0.2">
      <c r="A7463" s="25" t="s">
        <v>5164</v>
      </c>
      <c r="B7463" s="77" t="s">
        <v>20513</v>
      </c>
    </row>
    <row r="7464" spans="1:2" ht="15" x14ac:dyDescent="0.2">
      <c r="A7464" s="25" t="s">
        <v>5163</v>
      </c>
      <c r="B7464" s="77" t="s">
        <v>20514</v>
      </c>
    </row>
    <row r="7465" spans="1:2" ht="15" x14ac:dyDescent="0.2">
      <c r="A7465" s="25" t="s">
        <v>5162</v>
      </c>
      <c r="B7465" s="77" t="s">
        <v>20515</v>
      </c>
    </row>
    <row r="7466" spans="1:2" ht="15" x14ac:dyDescent="0.2">
      <c r="A7466" s="25" t="s">
        <v>5161</v>
      </c>
      <c r="B7466" s="77" t="s">
        <v>20516</v>
      </c>
    </row>
    <row r="7467" spans="1:2" ht="15" x14ac:dyDescent="0.2">
      <c r="A7467" s="25" t="s">
        <v>5160</v>
      </c>
      <c r="B7467" s="77" t="s">
        <v>20517</v>
      </c>
    </row>
    <row r="7468" spans="1:2" ht="15" x14ac:dyDescent="0.2">
      <c r="A7468" s="25" t="s">
        <v>5159</v>
      </c>
      <c r="B7468" s="77" t="s">
        <v>20518</v>
      </c>
    </row>
    <row r="7469" spans="1:2" ht="15" x14ac:dyDescent="0.2">
      <c r="A7469" s="25" t="s">
        <v>5158</v>
      </c>
      <c r="B7469" s="77" t="s">
        <v>20519</v>
      </c>
    </row>
    <row r="7470" spans="1:2" ht="15" x14ac:dyDescent="0.2">
      <c r="A7470" s="25" t="s">
        <v>5157</v>
      </c>
      <c r="B7470" s="77" t="s">
        <v>20520</v>
      </c>
    </row>
    <row r="7471" spans="1:2" ht="15" x14ac:dyDescent="0.2">
      <c r="A7471" s="25" t="s">
        <v>5156</v>
      </c>
      <c r="B7471" s="77" t="s">
        <v>20521</v>
      </c>
    </row>
    <row r="7472" spans="1:2" ht="15" x14ac:dyDescent="0.2">
      <c r="A7472" s="25" t="s">
        <v>5155</v>
      </c>
      <c r="B7472" s="77" t="s">
        <v>20522</v>
      </c>
    </row>
    <row r="7473" spans="1:2" ht="15" x14ac:dyDescent="0.2">
      <c r="A7473" s="25" t="s">
        <v>5154</v>
      </c>
      <c r="B7473" s="77" t="s">
        <v>20523</v>
      </c>
    </row>
    <row r="7474" spans="1:2" ht="15" x14ac:dyDescent="0.2">
      <c r="A7474" s="25" t="s">
        <v>5153</v>
      </c>
      <c r="B7474" s="77" t="s">
        <v>20524</v>
      </c>
    </row>
    <row r="7475" spans="1:2" ht="15" x14ac:dyDescent="0.2">
      <c r="A7475" s="25" t="s">
        <v>5152</v>
      </c>
      <c r="B7475" s="77" t="s">
        <v>20525</v>
      </c>
    </row>
    <row r="7476" spans="1:2" ht="15" x14ac:dyDescent="0.2">
      <c r="A7476" s="25" t="s">
        <v>5151</v>
      </c>
      <c r="B7476" s="77" t="s">
        <v>20526</v>
      </c>
    </row>
    <row r="7477" spans="1:2" ht="15" x14ac:dyDescent="0.2">
      <c r="A7477" s="25" t="s">
        <v>5150</v>
      </c>
      <c r="B7477" s="77" t="s">
        <v>20527</v>
      </c>
    </row>
    <row r="7478" spans="1:2" ht="15" x14ac:dyDescent="0.2">
      <c r="A7478" s="25" t="s">
        <v>5149</v>
      </c>
      <c r="B7478" s="77" t="s">
        <v>20528</v>
      </c>
    </row>
    <row r="7479" spans="1:2" ht="15" x14ac:dyDescent="0.2">
      <c r="A7479" s="25" t="s">
        <v>5148</v>
      </c>
      <c r="B7479" s="77" t="s">
        <v>20529</v>
      </c>
    </row>
    <row r="7480" spans="1:2" ht="15" x14ac:dyDescent="0.2">
      <c r="A7480" s="25" t="s">
        <v>5147</v>
      </c>
      <c r="B7480" s="77" t="s">
        <v>20530</v>
      </c>
    </row>
    <row r="7481" spans="1:2" ht="15" x14ac:dyDescent="0.2">
      <c r="A7481" s="25" t="s">
        <v>5146</v>
      </c>
      <c r="B7481" s="77" t="s">
        <v>20531</v>
      </c>
    </row>
    <row r="7482" spans="1:2" ht="15" x14ac:dyDescent="0.2">
      <c r="A7482" s="25" t="s">
        <v>5145</v>
      </c>
      <c r="B7482" s="77" t="s">
        <v>20532</v>
      </c>
    </row>
    <row r="7483" spans="1:2" ht="15" x14ac:dyDescent="0.2">
      <c r="A7483" s="25" t="s">
        <v>5144</v>
      </c>
      <c r="B7483" s="77" t="s">
        <v>20533</v>
      </c>
    </row>
    <row r="7484" spans="1:2" ht="15" x14ac:dyDescent="0.2">
      <c r="A7484" s="25" t="s">
        <v>5143</v>
      </c>
      <c r="B7484" s="77" t="s">
        <v>20534</v>
      </c>
    </row>
    <row r="7485" spans="1:2" ht="15" x14ac:dyDescent="0.2">
      <c r="A7485" s="25" t="s">
        <v>5142</v>
      </c>
      <c r="B7485" s="77" t="s">
        <v>20535</v>
      </c>
    </row>
    <row r="7486" spans="1:2" ht="15" x14ac:dyDescent="0.2">
      <c r="A7486" s="25" t="s">
        <v>5141</v>
      </c>
      <c r="B7486" s="77" t="s">
        <v>20536</v>
      </c>
    </row>
    <row r="7487" spans="1:2" ht="15" x14ac:dyDescent="0.2">
      <c r="A7487" s="25" t="s">
        <v>5140</v>
      </c>
      <c r="B7487" s="77" t="s">
        <v>20537</v>
      </c>
    </row>
    <row r="7488" spans="1:2" ht="15" x14ac:dyDescent="0.2">
      <c r="A7488" s="25" t="s">
        <v>5139</v>
      </c>
      <c r="B7488" s="77" t="s">
        <v>20538</v>
      </c>
    </row>
    <row r="7489" spans="1:2" ht="15" x14ac:dyDescent="0.2">
      <c r="A7489" s="25" t="s">
        <v>5138</v>
      </c>
      <c r="B7489" s="77" t="s">
        <v>20539</v>
      </c>
    </row>
    <row r="7490" spans="1:2" ht="15" x14ac:dyDescent="0.2">
      <c r="A7490" s="25" t="s">
        <v>5137</v>
      </c>
      <c r="B7490" s="77" t="s">
        <v>20540</v>
      </c>
    </row>
    <row r="7491" spans="1:2" ht="15" x14ac:dyDescent="0.2">
      <c r="A7491" s="25" t="s">
        <v>5136</v>
      </c>
      <c r="B7491" s="77" t="s">
        <v>20541</v>
      </c>
    </row>
    <row r="7492" spans="1:2" ht="15" x14ac:dyDescent="0.2">
      <c r="A7492" s="25" t="s">
        <v>5135</v>
      </c>
      <c r="B7492" s="77" t="s">
        <v>20542</v>
      </c>
    </row>
    <row r="7493" spans="1:2" ht="15" x14ac:dyDescent="0.2">
      <c r="A7493" s="25" t="s">
        <v>5134</v>
      </c>
      <c r="B7493" s="77" t="s">
        <v>20543</v>
      </c>
    </row>
    <row r="7494" spans="1:2" ht="15" x14ac:dyDescent="0.2">
      <c r="A7494" s="25" t="s">
        <v>5133</v>
      </c>
      <c r="B7494" s="77" t="s">
        <v>20544</v>
      </c>
    </row>
    <row r="7495" spans="1:2" ht="15" x14ac:dyDescent="0.2">
      <c r="A7495" s="25" t="s">
        <v>5132</v>
      </c>
      <c r="B7495" s="77" t="s">
        <v>20545</v>
      </c>
    </row>
    <row r="7496" spans="1:2" ht="15" x14ac:dyDescent="0.2">
      <c r="A7496" s="25" t="s">
        <v>5131</v>
      </c>
      <c r="B7496" s="77" t="s">
        <v>20546</v>
      </c>
    </row>
    <row r="7497" spans="1:2" ht="15" x14ac:dyDescent="0.2">
      <c r="A7497" s="25" t="s">
        <v>5130</v>
      </c>
      <c r="B7497" s="77" t="s">
        <v>20547</v>
      </c>
    </row>
    <row r="7498" spans="1:2" ht="15" x14ac:dyDescent="0.2">
      <c r="A7498" s="25" t="s">
        <v>5129</v>
      </c>
      <c r="B7498" s="77" t="s">
        <v>20548</v>
      </c>
    </row>
    <row r="7499" spans="1:2" ht="15" x14ac:dyDescent="0.2">
      <c r="A7499" s="25" t="s">
        <v>5128</v>
      </c>
      <c r="B7499" s="77" t="s">
        <v>20549</v>
      </c>
    </row>
    <row r="7500" spans="1:2" ht="15" x14ac:dyDescent="0.2">
      <c r="A7500" s="25" t="s">
        <v>5127</v>
      </c>
      <c r="B7500" s="77" t="s">
        <v>20550</v>
      </c>
    </row>
    <row r="7501" spans="1:2" ht="15" x14ac:dyDescent="0.2">
      <c r="A7501" s="25" t="s">
        <v>5126</v>
      </c>
      <c r="B7501" s="77" t="s">
        <v>20551</v>
      </c>
    </row>
    <row r="7502" spans="1:2" ht="15" x14ac:dyDescent="0.2">
      <c r="A7502" s="25" t="s">
        <v>5125</v>
      </c>
      <c r="B7502" s="77" t="s">
        <v>20552</v>
      </c>
    </row>
    <row r="7503" spans="1:2" ht="15" x14ac:dyDescent="0.2">
      <c r="A7503" s="25" t="s">
        <v>5124</v>
      </c>
      <c r="B7503" s="77" t="s">
        <v>20553</v>
      </c>
    </row>
    <row r="7504" spans="1:2" ht="30" x14ac:dyDescent="0.2">
      <c r="A7504" s="25" t="s">
        <v>5123</v>
      </c>
      <c r="B7504" s="77" t="s">
        <v>20554</v>
      </c>
    </row>
    <row r="7505" spans="1:2" ht="30" x14ac:dyDescent="0.2">
      <c r="A7505" s="25" t="s">
        <v>5122</v>
      </c>
      <c r="B7505" s="77" t="s">
        <v>20555</v>
      </c>
    </row>
    <row r="7506" spans="1:2" ht="30" x14ac:dyDescent="0.2">
      <c r="A7506" s="25" t="s">
        <v>5121</v>
      </c>
      <c r="B7506" s="77" t="s">
        <v>20556</v>
      </c>
    </row>
    <row r="7507" spans="1:2" ht="15" x14ac:dyDescent="0.2">
      <c r="A7507" s="25" t="s">
        <v>5120</v>
      </c>
      <c r="B7507" s="77" t="s">
        <v>20557</v>
      </c>
    </row>
    <row r="7508" spans="1:2" ht="15" x14ac:dyDescent="0.2">
      <c r="A7508" s="25" t="s">
        <v>5119</v>
      </c>
      <c r="B7508" s="77" t="s">
        <v>20558</v>
      </c>
    </row>
    <row r="7509" spans="1:2" ht="15" x14ac:dyDescent="0.2">
      <c r="A7509" s="25" t="s">
        <v>5118</v>
      </c>
      <c r="B7509" s="77" t="s">
        <v>20559</v>
      </c>
    </row>
    <row r="7510" spans="1:2" ht="15" x14ac:dyDescent="0.2">
      <c r="A7510" s="25" t="s">
        <v>5117</v>
      </c>
      <c r="B7510" s="77" t="s">
        <v>20560</v>
      </c>
    </row>
    <row r="7511" spans="1:2" ht="15" x14ac:dyDescent="0.2">
      <c r="A7511" s="25" t="s">
        <v>5116</v>
      </c>
      <c r="B7511" s="77" t="s">
        <v>20561</v>
      </c>
    </row>
    <row r="7512" spans="1:2" ht="15" x14ac:dyDescent="0.2">
      <c r="A7512" s="25" t="s">
        <v>5115</v>
      </c>
      <c r="B7512" s="77" t="s">
        <v>20562</v>
      </c>
    </row>
    <row r="7513" spans="1:2" ht="15" x14ac:dyDescent="0.2">
      <c r="A7513" s="25" t="s">
        <v>5114</v>
      </c>
      <c r="B7513" s="77" t="s">
        <v>20563</v>
      </c>
    </row>
    <row r="7514" spans="1:2" ht="15" x14ac:dyDescent="0.2">
      <c r="A7514" s="25" t="s">
        <v>5113</v>
      </c>
      <c r="B7514" s="77" t="s">
        <v>20564</v>
      </c>
    </row>
    <row r="7515" spans="1:2" ht="15" x14ac:dyDescent="0.2">
      <c r="A7515" s="25" t="s">
        <v>5112</v>
      </c>
      <c r="B7515" s="77" t="s">
        <v>20565</v>
      </c>
    </row>
    <row r="7516" spans="1:2" ht="15" x14ac:dyDescent="0.2">
      <c r="A7516" s="25" t="s">
        <v>5111</v>
      </c>
      <c r="B7516" s="77" t="s">
        <v>20566</v>
      </c>
    </row>
    <row r="7517" spans="1:2" ht="15" x14ac:dyDescent="0.2">
      <c r="A7517" s="25" t="s">
        <v>5110</v>
      </c>
      <c r="B7517" s="77" t="s">
        <v>20567</v>
      </c>
    </row>
    <row r="7518" spans="1:2" ht="15" x14ac:dyDescent="0.2">
      <c r="A7518" s="25" t="s">
        <v>5109</v>
      </c>
      <c r="B7518" s="77" t="s">
        <v>20568</v>
      </c>
    </row>
    <row r="7519" spans="1:2" ht="15" x14ac:dyDescent="0.2">
      <c r="A7519" s="25" t="s">
        <v>5108</v>
      </c>
      <c r="B7519" s="77" t="s">
        <v>20569</v>
      </c>
    </row>
    <row r="7520" spans="1:2" ht="15" x14ac:dyDescent="0.2">
      <c r="A7520" s="25" t="s">
        <v>5107</v>
      </c>
      <c r="B7520" s="77" t="s">
        <v>20570</v>
      </c>
    </row>
    <row r="7521" spans="1:2" ht="15" x14ac:dyDescent="0.2">
      <c r="A7521" s="25" t="s">
        <v>5106</v>
      </c>
      <c r="B7521" s="77" t="s">
        <v>20571</v>
      </c>
    </row>
    <row r="7522" spans="1:2" ht="30" x14ac:dyDescent="0.2">
      <c r="A7522" s="25" t="s">
        <v>5105</v>
      </c>
      <c r="B7522" s="77" t="s">
        <v>20572</v>
      </c>
    </row>
    <row r="7523" spans="1:2" ht="15" x14ac:dyDescent="0.2">
      <c r="A7523" s="25" t="s">
        <v>5104</v>
      </c>
      <c r="B7523" s="77" t="s">
        <v>20573</v>
      </c>
    </row>
    <row r="7524" spans="1:2" ht="15" x14ac:dyDescent="0.2">
      <c r="A7524" s="25" t="s">
        <v>5103</v>
      </c>
      <c r="B7524" s="77" t="s">
        <v>20574</v>
      </c>
    </row>
    <row r="7525" spans="1:2" ht="15" x14ac:dyDescent="0.2">
      <c r="A7525" s="25" t="s">
        <v>5102</v>
      </c>
      <c r="B7525" s="77" t="s">
        <v>20575</v>
      </c>
    </row>
    <row r="7526" spans="1:2" ht="30" x14ac:dyDescent="0.2">
      <c r="A7526" s="25" t="s">
        <v>5101</v>
      </c>
      <c r="B7526" s="77" t="s">
        <v>20576</v>
      </c>
    </row>
    <row r="7527" spans="1:2" ht="15" x14ac:dyDescent="0.2">
      <c r="A7527" s="25" t="s">
        <v>5100</v>
      </c>
      <c r="B7527" s="77" t="s">
        <v>20577</v>
      </c>
    </row>
    <row r="7528" spans="1:2" ht="15" x14ac:dyDescent="0.2">
      <c r="A7528" s="25" t="s">
        <v>5099</v>
      </c>
      <c r="B7528" s="77" t="s">
        <v>20578</v>
      </c>
    </row>
    <row r="7529" spans="1:2" ht="15" x14ac:dyDescent="0.2">
      <c r="A7529" s="25" t="s">
        <v>5098</v>
      </c>
      <c r="B7529" s="77" t="s">
        <v>20579</v>
      </c>
    </row>
    <row r="7530" spans="1:2" ht="30" x14ac:dyDescent="0.2">
      <c r="A7530" s="25" t="s">
        <v>5097</v>
      </c>
      <c r="B7530" s="77" t="s">
        <v>20580</v>
      </c>
    </row>
    <row r="7531" spans="1:2" ht="15" x14ac:dyDescent="0.2">
      <c r="A7531" s="25" t="s">
        <v>5096</v>
      </c>
      <c r="B7531" s="77" t="s">
        <v>20581</v>
      </c>
    </row>
    <row r="7532" spans="1:2" ht="15" x14ac:dyDescent="0.2">
      <c r="A7532" s="25" t="s">
        <v>5095</v>
      </c>
      <c r="B7532" s="77" t="s">
        <v>20582</v>
      </c>
    </row>
    <row r="7533" spans="1:2" ht="15" x14ac:dyDescent="0.2">
      <c r="A7533" s="25" t="s">
        <v>5094</v>
      </c>
      <c r="B7533" s="77" t="s">
        <v>20583</v>
      </c>
    </row>
    <row r="7534" spans="1:2" ht="15" x14ac:dyDescent="0.2">
      <c r="A7534" s="25" t="s">
        <v>5093</v>
      </c>
      <c r="B7534" s="77" t="s">
        <v>20584</v>
      </c>
    </row>
    <row r="7535" spans="1:2" ht="15" x14ac:dyDescent="0.2">
      <c r="A7535" s="25" t="s">
        <v>5092</v>
      </c>
      <c r="B7535" s="77" t="s">
        <v>20585</v>
      </c>
    </row>
    <row r="7536" spans="1:2" ht="15" x14ac:dyDescent="0.2">
      <c r="A7536" s="25" t="s">
        <v>5091</v>
      </c>
      <c r="B7536" s="77" t="s">
        <v>20586</v>
      </c>
    </row>
    <row r="7537" spans="1:2" ht="30" x14ac:dyDescent="0.2">
      <c r="A7537" s="25" t="s">
        <v>5090</v>
      </c>
      <c r="B7537" s="77" t="s">
        <v>20587</v>
      </c>
    </row>
    <row r="7538" spans="1:2" ht="30" x14ac:dyDescent="0.2">
      <c r="A7538" s="25" t="s">
        <v>5089</v>
      </c>
      <c r="B7538" s="77" t="s">
        <v>20588</v>
      </c>
    </row>
    <row r="7539" spans="1:2" ht="15" x14ac:dyDescent="0.2">
      <c r="A7539" s="25" t="s">
        <v>5088</v>
      </c>
      <c r="B7539" s="77" t="s">
        <v>20589</v>
      </c>
    </row>
    <row r="7540" spans="1:2" ht="15" x14ac:dyDescent="0.2">
      <c r="A7540" s="25" t="s">
        <v>5087</v>
      </c>
      <c r="B7540" s="77" t="s">
        <v>20590</v>
      </c>
    </row>
    <row r="7541" spans="1:2" ht="15" x14ac:dyDescent="0.2">
      <c r="A7541" s="25" t="s">
        <v>5086</v>
      </c>
      <c r="B7541" s="77" t="s">
        <v>20591</v>
      </c>
    </row>
    <row r="7542" spans="1:2" ht="15" x14ac:dyDescent="0.2">
      <c r="A7542" s="25" t="s">
        <v>5085</v>
      </c>
      <c r="B7542" s="77" t="s">
        <v>20592</v>
      </c>
    </row>
    <row r="7543" spans="1:2" ht="15" x14ac:dyDescent="0.2">
      <c r="A7543" s="25" t="s">
        <v>5084</v>
      </c>
      <c r="B7543" s="77" t="s">
        <v>20593</v>
      </c>
    </row>
    <row r="7544" spans="1:2" ht="15" x14ac:dyDescent="0.2">
      <c r="A7544" s="25" t="s">
        <v>5083</v>
      </c>
      <c r="B7544" s="77" t="s">
        <v>20594</v>
      </c>
    </row>
    <row r="7545" spans="1:2" ht="30" x14ac:dyDescent="0.2">
      <c r="A7545" s="25" t="s">
        <v>5082</v>
      </c>
      <c r="B7545" s="77" t="s">
        <v>20595</v>
      </c>
    </row>
    <row r="7546" spans="1:2" ht="30" x14ac:dyDescent="0.2">
      <c r="A7546" s="25" t="s">
        <v>5081</v>
      </c>
      <c r="B7546" s="77" t="s">
        <v>20596</v>
      </c>
    </row>
    <row r="7547" spans="1:2" ht="30" x14ac:dyDescent="0.2">
      <c r="A7547" s="25" t="s">
        <v>5080</v>
      </c>
      <c r="B7547" s="77" t="s">
        <v>20597</v>
      </c>
    </row>
    <row r="7548" spans="1:2" ht="15" x14ac:dyDescent="0.2">
      <c r="A7548" s="25" t="s">
        <v>5079</v>
      </c>
      <c r="B7548" s="77" t="s">
        <v>20598</v>
      </c>
    </row>
    <row r="7549" spans="1:2" ht="15" x14ac:dyDescent="0.2">
      <c r="A7549" s="25" t="s">
        <v>5078</v>
      </c>
      <c r="B7549" s="77" t="s">
        <v>20599</v>
      </c>
    </row>
    <row r="7550" spans="1:2" ht="15" x14ac:dyDescent="0.2">
      <c r="A7550" s="25" t="s">
        <v>5077</v>
      </c>
      <c r="B7550" s="77" t="s">
        <v>20600</v>
      </c>
    </row>
    <row r="7551" spans="1:2" ht="15" x14ac:dyDescent="0.2">
      <c r="A7551" s="25" t="s">
        <v>5076</v>
      </c>
      <c r="B7551" s="77" t="s">
        <v>20601</v>
      </c>
    </row>
    <row r="7552" spans="1:2" ht="15" x14ac:dyDescent="0.2">
      <c r="A7552" s="25" t="s">
        <v>5075</v>
      </c>
      <c r="B7552" s="77" t="s">
        <v>20602</v>
      </c>
    </row>
    <row r="7553" spans="1:2" ht="15" x14ac:dyDescent="0.2">
      <c r="A7553" s="25" t="s">
        <v>5074</v>
      </c>
      <c r="B7553" s="77" t="s">
        <v>20603</v>
      </c>
    </row>
    <row r="7554" spans="1:2" ht="15" x14ac:dyDescent="0.2">
      <c r="A7554" s="25" t="s">
        <v>5073</v>
      </c>
      <c r="B7554" s="77" t="s">
        <v>20604</v>
      </c>
    </row>
    <row r="7555" spans="1:2" ht="15" x14ac:dyDescent="0.2">
      <c r="A7555" s="25" t="s">
        <v>5072</v>
      </c>
      <c r="B7555" s="77" t="s">
        <v>20605</v>
      </c>
    </row>
    <row r="7556" spans="1:2" ht="15" x14ac:dyDescent="0.2">
      <c r="A7556" s="25" t="s">
        <v>5071</v>
      </c>
      <c r="B7556" s="77" t="s">
        <v>20606</v>
      </c>
    </row>
    <row r="7557" spans="1:2" ht="15" x14ac:dyDescent="0.2">
      <c r="A7557" s="25" t="s">
        <v>5070</v>
      </c>
      <c r="B7557" s="77" t="s">
        <v>20607</v>
      </c>
    </row>
    <row r="7558" spans="1:2" ht="15" x14ac:dyDescent="0.2">
      <c r="A7558" s="25" t="s">
        <v>5069</v>
      </c>
      <c r="B7558" s="77" t="s">
        <v>20608</v>
      </c>
    </row>
    <row r="7559" spans="1:2" ht="15" x14ac:dyDescent="0.2">
      <c r="A7559" s="25" t="s">
        <v>5068</v>
      </c>
      <c r="B7559" s="77" t="s">
        <v>20609</v>
      </c>
    </row>
    <row r="7560" spans="1:2" ht="15" x14ac:dyDescent="0.2">
      <c r="A7560" s="25" t="s">
        <v>5067</v>
      </c>
      <c r="B7560" s="77" t="s">
        <v>20610</v>
      </c>
    </row>
    <row r="7561" spans="1:2" ht="15" x14ac:dyDescent="0.2">
      <c r="A7561" s="25" t="s">
        <v>5066</v>
      </c>
      <c r="B7561" s="77" t="s">
        <v>20611</v>
      </c>
    </row>
    <row r="7562" spans="1:2" ht="15" x14ac:dyDescent="0.2">
      <c r="A7562" s="25" t="s">
        <v>5065</v>
      </c>
      <c r="B7562" s="77" t="s">
        <v>20612</v>
      </c>
    </row>
    <row r="7563" spans="1:2" ht="15" x14ac:dyDescent="0.2">
      <c r="A7563" s="25" t="s">
        <v>5064</v>
      </c>
      <c r="B7563" s="77" t="s">
        <v>20613</v>
      </c>
    </row>
    <row r="7564" spans="1:2" ht="15" x14ac:dyDescent="0.2">
      <c r="A7564" s="25" t="s">
        <v>5063</v>
      </c>
      <c r="B7564" s="77" t="s">
        <v>20614</v>
      </c>
    </row>
    <row r="7565" spans="1:2" ht="15" x14ac:dyDescent="0.2">
      <c r="A7565" s="25" t="s">
        <v>5062</v>
      </c>
      <c r="B7565" s="77" t="s">
        <v>20615</v>
      </c>
    </row>
    <row r="7566" spans="1:2" ht="15" x14ac:dyDescent="0.2">
      <c r="A7566" s="25" t="s">
        <v>5061</v>
      </c>
      <c r="B7566" s="77" t="s">
        <v>20616</v>
      </c>
    </row>
    <row r="7567" spans="1:2" ht="15" x14ac:dyDescent="0.2">
      <c r="A7567" s="25" t="s">
        <v>5060</v>
      </c>
      <c r="B7567" s="77" t="s">
        <v>20617</v>
      </c>
    </row>
    <row r="7568" spans="1:2" ht="15" x14ac:dyDescent="0.2">
      <c r="A7568" s="25" t="s">
        <v>5059</v>
      </c>
      <c r="B7568" s="77" t="s">
        <v>20618</v>
      </c>
    </row>
    <row r="7569" spans="1:2" ht="30" x14ac:dyDescent="0.2">
      <c r="A7569" s="25" t="s">
        <v>5058</v>
      </c>
      <c r="B7569" s="77" t="s">
        <v>20619</v>
      </c>
    </row>
    <row r="7570" spans="1:2" ht="15" x14ac:dyDescent="0.2">
      <c r="A7570" s="25" t="s">
        <v>5057</v>
      </c>
      <c r="B7570" s="77" t="s">
        <v>20620</v>
      </c>
    </row>
    <row r="7571" spans="1:2" ht="30" x14ac:dyDescent="0.2">
      <c r="A7571" s="25" t="s">
        <v>5056</v>
      </c>
      <c r="B7571" s="77" t="s">
        <v>20621</v>
      </c>
    </row>
    <row r="7572" spans="1:2" ht="30" x14ac:dyDescent="0.2">
      <c r="A7572" s="25" t="s">
        <v>5055</v>
      </c>
      <c r="B7572" s="77" t="s">
        <v>20622</v>
      </c>
    </row>
    <row r="7573" spans="1:2" ht="15" x14ac:dyDescent="0.2">
      <c r="A7573" s="25" t="s">
        <v>5054</v>
      </c>
      <c r="B7573" s="77" t="s">
        <v>20623</v>
      </c>
    </row>
    <row r="7574" spans="1:2" ht="30" x14ac:dyDescent="0.2">
      <c r="A7574" s="25" t="s">
        <v>5053</v>
      </c>
      <c r="B7574" s="77" t="s">
        <v>20624</v>
      </c>
    </row>
    <row r="7575" spans="1:2" ht="30" x14ac:dyDescent="0.2">
      <c r="A7575" s="25" t="s">
        <v>5052</v>
      </c>
      <c r="B7575" s="77" t="s">
        <v>20625</v>
      </c>
    </row>
    <row r="7576" spans="1:2" ht="30" x14ac:dyDescent="0.2">
      <c r="A7576" s="25" t="s">
        <v>5051</v>
      </c>
      <c r="B7576" s="77" t="s">
        <v>20626</v>
      </c>
    </row>
    <row r="7577" spans="1:2" ht="15" x14ac:dyDescent="0.2">
      <c r="A7577" s="25" t="s">
        <v>101</v>
      </c>
      <c r="B7577" s="77" t="s">
        <v>20627</v>
      </c>
    </row>
    <row r="7578" spans="1:2" ht="15" x14ac:dyDescent="0.2">
      <c r="A7578" s="25" t="s">
        <v>5050</v>
      </c>
      <c r="B7578" s="77" t="s">
        <v>20628</v>
      </c>
    </row>
    <row r="7579" spans="1:2" ht="15" x14ac:dyDescent="0.2">
      <c r="A7579" s="25" t="s">
        <v>5049</v>
      </c>
      <c r="B7579" s="77" t="s">
        <v>20629</v>
      </c>
    </row>
    <row r="7580" spans="1:2" ht="15" x14ac:dyDescent="0.2">
      <c r="A7580" s="25" t="s">
        <v>5048</v>
      </c>
      <c r="B7580" s="77" t="s">
        <v>20630</v>
      </c>
    </row>
    <row r="7581" spans="1:2" ht="15" x14ac:dyDescent="0.2">
      <c r="A7581" s="25" t="s">
        <v>5047</v>
      </c>
      <c r="B7581" s="77" t="s">
        <v>20631</v>
      </c>
    </row>
    <row r="7582" spans="1:2" ht="15" x14ac:dyDescent="0.2">
      <c r="A7582" s="25" t="s">
        <v>5046</v>
      </c>
      <c r="B7582" s="77" t="s">
        <v>20632</v>
      </c>
    </row>
    <row r="7583" spans="1:2" ht="15" x14ac:dyDescent="0.2">
      <c r="A7583" s="25" t="s">
        <v>5045</v>
      </c>
      <c r="B7583" s="77" t="s">
        <v>20633</v>
      </c>
    </row>
    <row r="7584" spans="1:2" ht="15" x14ac:dyDescent="0.2">
      <c r="A7584" s="25" t="s">
        <v>5044</v>
      </c>
      <c r="B7584" s="77" t="s">
        <v>20634</v>
      </c>
    </row>
    <row r="7585" spans="1:2" ht="15" x14ac:dyDescent="0.2">
      <c r="A7585" s="25" t="s">
        <v>5043</v>
      </c>
      <c r="B7585" s="77" t="s">
        <v>20635</v>
      </c>
    </row>
    <row r="7586" spans="1:2" ht="15" x14ac:dyDescent="0.2">
      <c r="A7586" s="25" t="s">
        <v>5042</v>
      </c>
      <c r="B7586" s="77" t="s">
        <v>20636</v>
      </c>
    </row>
    <row r="7587" spans="1:2" ht="15" x14ac:dyDescent="0.2">
      <c r="A7587" s="25" t="s">
        <v>5041</v>
      </c>
      <c r="B7587" s="77" t="s">
        <v>20637</v>
      </c>
    </row>
    <row r="7588" spans="1:2" ht="15" x14ac:dyDescent="0.2">
      <c r="A7588" s="25" t="s">
        <v>5040</v>
      </c>
      <c r="B7588" s="77" t="s">
        <v>20638</v>
      </c>
    </row>
    <row r="7589" spans="1:2" ht="15" x14ac:dyDescent="0.2">
      <c r="A7589" s="25" t="s">
        <v>5039</v>
      </c>
      <c r="B7589" s="77" t="s">
        <v>20639</v>
      </c>
    </row>
    <row r="7590" spans="1:2" ht="15" x14ac:dyDescent="0.2">
      <c r="A7590" s="25" t="s">
        <v>5038</v>
      </c>
      <c r="B7590" s="77" t="s">
        <v>20640</v>
      </c>
    </row>
    <row r="7591" spans="1:2" ht="15" x14ac:dyDescent="0.2">
      <c r="A7591" s="25" t="s">
        <v>5037</v>
      </c>
      <c r="B7591" s="77" t="s">
        <v>20641</v>
      </c>
    </row>
    <row r="7592" spans="1:2" ht="15" x14ac:dyDescent="0.2">
      <c r="A7592" s="25" t="s">
        <v>5036</v>
      </c>
      <c r="B7592" s="77" t="s">
        <v>20642</v>
      </c>
    </row>
    <row r="7593" spans="1:2" ht="15" x14ac:dyDescent="0.2">
      <c r="A7593" s="25" t="s">
        <v>5035</v>
      </c>
      <c r="B7593" s="77" t="s">
        <v>20643</v>
      </c>
    </row>
    <row r="7594" spans="1:2" ht="15" x14ac:dyDescent="0.2">
      <c r="A7594" s="25" t="s">
        <v>5034</v>
      </c>
      <c r="B7594" s="77" t="s">
        <v>20644</v>
      </c>
    </row>
    <row r="7595" spans="1:2" ht="15" x14ac:dyDescent="0.2">
      <c r="A7595" s="25" t="s">
        <v>5033</v>
      </c>
      <c r="B7595" s="77" t="s">
        <v>20645</v>
      </c>
    </row>
    <row r="7596" spans="1:2" ht="15" x14ac:dyDescent="0.2">
      <c r="A7596" s="25" t="s">
        <v>5032</v>
      </c>
      <c r="B7596" s="77" t="s">
        <v>20646</v>
      </c>
    </row>
    <row r="7597" spans="1:2" ht="15" x14ac:dyDescent="0.2">
      <c r="A7597" s="25" t="s">
        <v>5031</v>
      </c>
      <c r="B7597" s="77" t="s">
        <v>20647</v>
      </c>
    </row>
    <row r="7598" spans="1:2" ht="15" x14ac:dyDescent="0.2">
      <c r="A7598" s="25" t="s">
        <v>5030</v>
      </c>
      <c r="B7598" s="77" t="s">
        <v>20648</v>
      </c>
    </row>
    <row r="7599" spans="1:2" ht="15" x14ac:dyDescent="0.2">
      <c r="A7599" s="25" t="s">
        <v>5029</v>
      </c>
      <c r="B7599" s="77" t="s">
        <v>20649</v>
      </c>
    </row>
    <row r="7600" spans="1:2" ht="30" x14ac:dyDescent="0.2">
      <c r="A7600" s="25" t="s">
        <v>5028</v>
      </c>
      <c r="B7600" s="77" t="s">
        <v>20650</v>
      </c>
    </row>
    <row r="7601" spans="1:2" ht="15" x14ac:dyDescent="0.2">
      <c r="A7601" s="25" t="s">
        <v>5027</v>
      </c>
      <c r="B7601" s="77" t="s">
        <v>20651</v>
      </c>
    </row>
    <row r="7602" spans="1:2" ht="15" x14ac:dyDescent="0.2">
      <c r="A7602" s="25" t="s">
        <v>5026</v>
      </c>
      <c r="B7602" s="77" t="s">
        <v>20652</v>
      </c>
    </row>
    <row r="7603" spans="1:2" ht="15" x14ac:dyDescent="0.2">
      <c r="A7603" s="25" t="s">
        <v>5025</v>
      </c>
      <c r="B7603" s="77" t="s">
        <v>20653</v>
      </c>
    </row>
    <row r="7604" spans="1:2" ht="15" x14ac:dyDescent="0.2">
      <c r="A7604" s="25" t="s">
        <v>5024</v>
      </c>
      <c r="B7604" s="77" t="s">
        <v>20654</v>
      </c>
    </row>
    <row r="7605" spans="1:2" ht="15" x14ac:dyDescent="0.2">
      <c r="A7605" s="25" t="s">
        <v>5023</v>
      </c>
      <c r="B7605" s="77" t="s">
        <v>20655</v>
      </c>
    </row>
    <row r="7606" spans="1:2" ht="15" x14ac:dyDescent="0.2">
      <c r="A7606" s="25" t="s">
        <v>5022</v>
      </c>
      <c r="B7606" s="77" t="s">
        <v>20656</v>
      </c>
    </row>
    <row r="7607" spans="1:2" ht="15" x14ac:dyDescent="0.2">
      <c r="A7607" s="25" t="s">
        <v>5021</v>
      </c>
      <c r="B7607" s="77" t="s">
        <v>20657</v>
      </c>
    </row>
    <row r="7608" spans="1:2" ht="15" x14ac:dyDescent="0.2">
      <c r="A7608" s="25" t="s">
        <v>5020</v>
      </c>
      <c r="B7608" s="77" t="s">
        <v>20658</v>
      </c>
    </row>
    <row r="7609" spans="1:2" ht="15" x14ac:dyDescent="0.2">
      <c r="A7609" s="25" t="s">
        <v>5019</v>
      </c>
      <c r="B7609" s="77" t="s">
        <v>20659</v>
      </c>
    </row>
    <row r="7610" spans="1:2" ht="15" x14ac:dyDescent="0.2">
      <c r="A7610" s="25" t="s">
        <v>5018</v>
      </c>
      <c r="B7610" s="77" t="s">
        <v>20660</v>
      </c>
    </row>
    <row r="7611" spans="1:2" ht="15" x14ac:dyDescent="0.2">
      <c r="A7611" s="25" t="s">
        <v>5017</v>
      </c>
      <c r="B7611" s="77" t="s">
        <v>20661</v>
      </c>
    </row>
    <row r="7612" spans="1:2" ht="15" x14ac:dyDescent="0.2">
      <c r="A7612" s="25" t="s">
        <v>5016</v>
      </c>
      <c r="B7612" s="77" t="s">
        <v>20662</v>
      </c>
    </row>
    <row r="7613" spans="1:2" ht="15" x14ac:dyDescent="0.2">
      <c r="A7613" s="25" t="s">
        <v>5015</v>
      </c>
      <c r="B7613" s="77" t="s">
        <v>20663</v>
      </c>
    </row>
    <row r="7614" spans="1:2" ht="15" x14ac:dyDescent="0.2">
      <c r="A7614" s="25" t="s">
        <v>5014</v>
      </c>
      <c r="B7614" s="77" t="s">
        <v>20664</v>
      </c>
    </row>
    <row r="7615" spans="1:2" ht="15" x14ac:dyDescent="0.2">
      <c r="A7615" s="25" t="s">
        <v>5013</v>
      </c>
      <c r="B7615" s="77" t="s">
        <v>20665</v>
      </c>
    </row>
    <row r="7616" spans="1:2" ht="30" x14ac:dyDescent="0.2">
      <c r="A7616" s="25" t="s">
        <v>5012</v>
      </c>
      <c r="B7616" s="77" t="s">
        <v>20666</v>
      </c>
    </row>
    <row r="7617" spans="1:2" ht="30" x14ac:dyDescent="0.2">
      <c r="A7617" s="25" t="s">
        <v>5011</v>
      </c>
      <c r="B7617" s="77" t="s">
        <v>20667</v>
      </c>
    </row>
    <row r="7618" spans="1:2" ht="15" x14ac:dyDescent="0.2">
      <c r="A7618" s="25" t="s">
        <v>5010</v>
      </c>
      <c r="B7618" s="77" t="s">
        <v>20668</v>
      </c>
    </row>
    <row r="7619" spans="1:2" ht="15" x14ac:dyDescent="0.2">
      <c r="A7619" s="25" t="s">
        <v>5009</v>
      </c>
      <c r="B7619" s="77" t="s">
        <v>20669</v>
      </c>
    </row>
    <row r="7620" spans="1:2" ht="15" x14ac:dyDescent="0.2">
      <c r="A7620" s="25" t="s">
        <v>5008</v>
      </c>
      <c r="B7620" s="77" t="s">
        <v>20670</v>
      </c>
    </row>
    <row r="7621" spans="1:2" ht="30" x14ac:dyDescent="0.2">
      <c r="A7621" s="25" t="s">
        <v>5007</v>
      </c>
      <c r="B7621" s="77" t="s">
        <v>20671</v>
      </c>
    </row>
    <row r="7622" spans="1:2" ht="15" x14ac:dyDescent="0.2">
      <c r="A7622" s="25" t="s">
        <v>5006</v>
      </c>
      <c r="B7622" s="77" t="s">
        <v>20672</v>
      </c>
    </row>
    <row r="7623" spans="1:2" ht="30" x14ac:dyDescent="0.2">
      <c r="A7623" s="25" t="s">
        <v>5005</v>
      </c>
      <c r="B7623" s="77" t="s">
        <v>20673</v>
      </c>
    </row>
    <row r="7624" spans="1:2" ht="15" x14ac:dyDescent="0.2">
      <c r="A7624" s="25" t="s">
        <v>5004</v>
      </c>
      <c r="B7624" s="77" t="s">
        <v>20674</v>
      </c>
    </row>
    <row r="7625" spans="1:2" ht="15" x14ac:dyDescent="0.2">
      <c r="A7625" s="25" t="s">
        <v>5003</v>
      </c>
      <c r="B7625" s="77" t="s">
        <v>20675</v>
      </c>
    </row>
    <row r="7626" spans="1:2" ht="15" x14ac:dyDescent="0.2">
      <c r="A7626" s="25" t="s">
        <v>5002</v>
      </c>
      <c r="B7626" s="77" t="s">
        <v>20676</v>
      </c>
    </row>
    <row r="7627" spans="1:2" ht="15" x14ac:dyDescent="0.2">
      <c r="A7627" s="25" t="s">
        <v>5001</v>
      </c>
      <c r="B7627" s="77" t="s">
        <v>20677</v>
      </c>
    </row>
    <row r="7628" spans="1:2" ht="15" x14ac:dyDescent="0.2">
      <c r="A7628" s="25" t="s">
        <v>5000</v>
      </c>
      <c r="B7628" s="77" t="s">
        <v>20678</v>
      </c>
    </row>
    <row r="7629" spans="1:2" ht="15" x14ac:dyDescent="0.2">
      <c r="A7629" s="25" t="s">
        <v>4999</v>
      </c>
      <c r="B7629" s="77" t="s">
        <v>20679</v>
      </c>
    </row>
    <row r="7630" spans="1:2" ht="15" x14ac:dyDescent="0.2">
      <c r="A7630" s="25" t="s">
        <v>4998</v>
      </c>
      <c r="B7630" s="77" t="s">
        <v>20680</v>
      </c>
    </row>
    <row r="7631" spans="1:2" ht="15" x14ac:dyDescent="0.2">
      <c r="A7631" s="25" t="s">
        <v>4997</v>
      </c>
      <c r="B7631" s="77" t="s">
        <v>20681</v>
      </c>
    </row>
    <row r="7632" spans="1:2" ht="15" x14ac:dyDescent="0.2">
      <c r="A7632" s="25" t="s">
        <v>59</v>
      </c>
      <c r="B7632" s="77" t="s">
        <v>20682</v>
      </c>
    </row>
    <row r="7633" spans="1:2" ht="15" x14ac:dyDescent="0.2">
      <c r="A7633" s="25" t="s">
        <v>4996</v>
      </c>
      <c r="B7633" s="77" t="s">
        <v>20683</v>
      </c>
    </row>
    <row r="7634" spans="1:2" ht="15" x14ac:dyDescent="0.2">
      <c r="A7634" s="25" t="s">
        <v>4995</v>
      </c>
      <c r="B7634" s="77" t="s">
        <v>20684</v>
      </c>
    </row>
    <row r="7635" spans="1:2" ht="15" x14ac:dyDescent="0.2">
      <c r="A7635" s="25" t="s">
        <v>4994</v>
      </c>
      <c r="B7635" s="77" t="s">
        <v>20685</v>
      </c>
    </row>
    <row r="7636" spans="1:2" ht="15" x14ac:dyDescent="0.2">
      <c r="A7636" s="25" t="s">
        <v>4993</v>
      </c>
      <c r="B7636" s="77" t="s">
        <v>20686</v>
      </c>
    </row>
    <row r="7637" spans="1:2" ht="15" x14ac:dyDescent="0.2">
      <c r="A7637" s="25" t="s">
        <v>4992</v>
      </c>
      <c r="B7637" s="77" t="s">
        <v>20687</v>
      </c>
    </row>
    <row r="7638" spans="1:2" ht="15" x14ac:dyDescent="0.2">
      <c r="A7638" s="25" t="s">
        <v>4991</v>
      </c>
      <c r="B7638" s="77" t="s">
        <v>20688</v>
      </c>
    </row>
    <row r="7639" spans="1:2" ht="15" x14ac:dyDescent="0.2">
      <c r="A7639" s="25" t="s">
        <v>4990</v>
      </c>
      <c r="B7639" s="77" t="s">
        <v>20689</v>
      </c>
    </row>
    <row r="7640" spans="1:2" ht="15" x14ac:dyDescent="0.2">
      <c r="A7640" s="25" t="s">
        <v>4989</v>
      </c>
      <c r="B7640" s="77" t="s">
        <v>20690</v>
      </c>
    </row>
    <row r="7641" spans="1:2" ht="15" x14ac:dyDescent="0.2">
      <c r="A7641" s="25" t="s">
        <v>4988</v>
      </c>
      <c r="B7641" s="77" t="s">
        <v>20691</v>
      </c>
    </row>
    <row r="7642" spans="1:2" ht="15" x14ac:dyDescent="0.2">
      <c r="A7642" s="25" t="s">
        <v>4987</v>
      </c>
      <c r="B7642" s="77" t="s">
        <v>20692</v>
      </c>
    </row>
    <row r="7643" spans="1:2" ht="15" x14ac:dyDescent="0.2">
      <c r="A7643" s="25" t="s">
        <v>4986</v>
      </c>
      <c r="B7643" s="77" t="s">
        <v>20693</v>
      </c>
    </row>
    <row r="7644" spans="1:2" ht="15" x14ac:dyDescent="0.2">
      <c r="A7644" s="25" t="s">
        <v>4985</v>
      </c>
      <c r="B7644" s="77" t="s">
        <v>20694</v>
      </c>
    </row>
    <row r="7645" spans="1:2" ht="15" x14ac:dyDescent="0.2">
      <c r="A7645" s="25" t="s">
        <v>4984</v>
      </c>
      <c r="B7645" s="77" t="s">
        <v>20695</v>
      </c>
    </row>
    <row r="7646" spans="1:2" ht="15" x14ac:dyDescent="0.2">
      <c r="A7646" s="25" t="s">
        <v>4983</v>
      </c>
      <c r="B7646" s="77" t="s">
        <v>20696</v>
      </c>
    </row>
    <row r="7647" spans="1:2" ht="15" x14ac:dyDescent="0.2">
      <c r="A7647" s="25" t="s">
        <v>4982</v>
      </c>
      <c r="B7647" s="77" t="s">
        <v>20697</v>
      </c>
    </row>
    <row r="7648" spans="1:2" ht="15" x14ac:dyDescent="0.2">
      <c r="A7648" s="25" t="s">
        <v>4981</v>
      </c>
      <c r="B7648" s="77" t="s">
        <v>20698</v>
      </c>
    </row>
    <row r="7649" spans="1:2" ht="15" x14ac:dyDescent="0.2">
      <c r="A7649" s="25" t="s">
        <v>4980</v>
      </c>
      <c r="B7649" s="77" t="s">
        <v>20699</v>
      </c>
    </row>
    <row r="7650" spans="1:2" ht="15" x14ac:dyDescent="0.2">
      <c r="A7650" s="25" t="s">
        <v>4979</v>
      </c>
      <c r="B7650" s="77" t="s">
        <v>20700</v>
      </c>
    </row>
    <row r="7651" spans="1:2" ht="15" x14ac:dyDescent="0.2">
      <c r="A7651" s="25" t="s">
        <v>4978</v>
      </c>
      <c r="B7651" s="77" t="s">
        <v>20701</v>
      </c>
    </row>
    <row r="7652" spans="1:2" ht="15" x14ac:dyDescent="0.2">
      <c r="A7652" s="25" t="s">
        <v>4977</v>
      </c>
      <c r="B7652" s="77" t="s">
        <v>20702</v>
      </c>
    </row>
    <row r="7653" spans="1:2" ht="15" x14ac:dyDescent="0.2">
      <c r="A7653" s="25" t="s">
        <v>4976</v>
      </c>
      <c r="B7653" s="77" t="s">
        <v>20703</v>
      </c>
    </row>
    <row r="7654" spans="1:2" ht="15" x14ac:dyDescent="0.2">
      <c r="A7654" s="25" t="s">
        <v>4975</v>
      </c>
      <c r="B7654" s="77" t="s">
        <v>20704</v>
      </c>
    </row>
    <row r="7655" spans="1:2" ht="15" x14ac:dyDescent="0.2">
      <c r="A7655" s="25" t="s">
        <v>4974</v>
      </c>
      <c r="B7655" s="77" t="s">
        <v>20705</v>
      </c>
    </row>
    <row r="7656" spans="1:2" ht="15" x14ac:dyDescent="0.2">
      <c r="A7656" s="25" t="s">
        <v>4973</v>
      </c>
      <c r="B7656" s="77" t="s">
        <v>20706</v>
      </c>
    </row>
    <row r="7657" spans="1:2" ht="15" x14ac:dyDescent="0.2">
      <c r="A7657" s="25" t="s">
        <v>4972</v>
      </c>
      <c r="B7657" s="77" t="s">
        <v>20707</v>
      </c>
    </row>
    <row r="7658" spans="1:2" ht="15" x14ac:dyDescent="0.2">
      <c r="A7658" s="25" t="s">
        <v>4971</v>
      </c>
      <c r="B7658" s="77" t="s">
        <v>20708</v>
      </c>
    </row>
    <row r="7659" spans="1:2" ht="15" x14ac:dyDescent="0.2">
      <c r="A7659" s="25" t="s">
        <v>4970</v>
      </c>
      <c r="B7659" s="77" t="s">
        <v>20709</v>
      </c>
    </row>
    <row r="7660" spans="1:2" ht="15" x14ac:dyDescent="0.2">
      <c r="A7660" s="25" t="s">
        <v>4969</v>
      </c>
      <c r="B7660" s="77" t="s">
        <v>20710</v>
      </c>
    </row>
    <row r="7661" spans="1:2" ht="15" x14ac:dyDescent="0.2">
      <c r="A7661" s="25" t="s">
        <v>4968</v>
      </c>
      <c r="B7661" s="77" t="s">
        <v>20711</v>
      </c>
    </row>
    <row r="7662" spans="1:2" ht="15" x14ac:dyDescent="0.2">
      <c r="A7662" s="25" t="s">
        <v>4967</v>
      </c>
      <c r="B7662" s="77" t="s">
        <v>20712</v>
      </c>
    </row>
    <row r="7663" spans="1:2" ht="15" x14ac:dyDescent="0.2">
      <c r="A7663" s="25" t="s">
        <v>4966</v>
      </c>
      <c r="B7663" s="77" t="s">
        <v>20713</v>
      </c>
    </row>
    <row r="7664" spans="1:2" ht="15" x14ac:dyDescent="0.2">
      <c r="A7664" s="25" t="s">
        <v>4965</v>
      </c>
      <c r="B7664" s="77" t="s">
        <v>20714</v>
      </c>
    </row>
    <row r="7665" spans="1:2" ht="15" x14ac:dyDescent="0.2">
      <c r="A7665" s="25" t="s">
        <v>4964</v>
      </c>
      <c r="B7665" s="77" t="s">
        <v>20715</v>
      </c>
    </row>
    <row r="7666" spans="1:2" ht="15" x14ac:dyDescent="0.2">
      <c r="A7666" s="25" t="s">
        <v>4963</v>
      </c>
      <c r="B7666" s="77" t="s">
        <v>20716</v>
      </c>
    </row>
    <row r="7667" spans="1:2" ht="15" x14ac:dyDescent="0.2">
      <c r="A7667" s="25" t="s">
        <v>4962</v>
      </c>
      <c r="B7667" s="77" t="s">
        <v>20717</v>
      </c>
    </row>
    <row r="7668" spans="1:2" ht="15" x14ac:dyDescent="0.2">
      <c r="A7668" s="25" t="s">
        <v>4961</v>
      </c>
      <c r="B7668" s="77" t="s">
        <v>20718</v>
      </c>
    </row>
    <row r="7669" spans="1:2" ht="30" x14ac:dyDescent="0.2">
      <c r="A7669" s="25" t="s">
        <v>4960</v>
      </c>
      <c r="B7669" s="77" t="s">
        <v>20719</v>
      </c>
    </row>
    <row r="7670" spans="1:2" ht="15" x14ac:dyDescent="0.2">
      <c r="A7670" s="25" t="s">
        <v>4959</v>
      </c>
      <c r="B7670" s="77" t="s">
        <v>20720</v>
      </c>
    </row>
    <row r="7671" spans="1:2" ht="30" x14ac:dyDescent="0.2">
      <c r="A7671" s="25" t="s">
        <v>4958</v>
      </c>
      <c r="B7671" s="77" t="s">
        <v>20721</v>
      </c>
    </row>
    <row r="7672" spans="1:2" ht="30" x14ac:dyDescent="0.2">
      <c r="A7672" s="25" t="s">
        <v>4957</v>
      </c>
      <c r="B7672" s="77" t="s">
        <v>20722</v>
      </c>
    </row>
    <row r="7673" spans="1:2" ht="15" x14ac:dyDescent="0.2">
      <c r="A7673" s="25" t="s">
        <v>4956</v>
      </c>
      <c r="B7673" s="77" t="s">
        <v>20723</v>
      </c>
    </row>
    <row r="7674" spans="1:2" ht="15" x14ac:dyDescent="0.2">
      <c r="A7674" s="25" t="s">
        <v>4955</v>
      </c>
      <c r="B7674" s="77" t="s">
        <v>20724</v>
      </c>
    </row>
    <row r="7675" spans="1:2" ht="30" x14ac:dyDescent="0.2">
      <c r="A7675" s="25" t="s">
        <v>4954</v>
      </c>
      <c r="B7675" s="77" t="s">
        <v>20725</v>
      </c>
    </row>
    <row r="7676" spans="1:2" ht="15" x14ac:dyDescent="0.2">
      <c r="A7676" s="25" t="s">
        <v>4953</v>
      </c>
      <c r="B7676" s="77" t="s">
        <v>20726</v>
      </c>
    </row>
    <row r="7677" spans="1:2" ht="15" x14ac:dyDescent="0.2">
      <c r="A7677" s="25" t="s">
        <v>4952</v>
      </c>
      <c r="B7677" s="77" t="s">
        <v>20727</v>
      </c>
    </row>
    <row r="7678" spans="1:2" ht="15" x14ac:dyDescent="0.2">
      <c r="A7678" s="25" t="s">
        <v>4951</v>
      </c>
      <c r="B7678" s="77" t="s">
        <v>20728</v>
      </c>
    </row>
    <row r="7679" spans="1:2" ht="15" x14ac:dyDescent="0.2">
      <c r="A7679" s="25" t="s">
        <v>4950</v>
      </c>
      <c r="B7679" s="77" t="s">
        <v>20729</v>
      </c>
    </row>
    <row r="7680" spans="1:2" ht="15" x14ac:dyDescent="0.2">
      <c r="A7680" s="25" t="s">
        <v>4949</v>
      </c>
      <c r="B7680" s="77" t="s">
        <v>20730</v>
      </c>
    </row>
    <row r="7681" spans="1:2" ht="15" x14ac:dyDescent="0.2">
      <c r="A7681" s="25" t="s">
        <v>4948</v>
      </c>
      <c r="B7681" s="77" t="s">
        <v>20731</v>
      </c>
    </row>
    <row r="7682" spans="1:2" ht="15" x14ac:dyDescent="0.2">
      <c r="A7682" s="25" t="s">
        <v>4947</v>
      </c>
      <c r="B7682" s="77" t="s">
        <v>20732</v>
      </c>
    </row>
    <row r="7683" spans="1:2" ht="15" x14ac:dyDescent="0.2">
      <c r="A7683" s="25" t="s">
        <v>4946</v>
      </c>
      <c r="B7683" s="77" t="s">
        <v>20733</v>
      </c>
    </row>
    <row r="7684" spans="1:2" ht="15" x14ac:dyDescent="0.2">
      <c r="A7684" s="25" t="s">
        <v>4945</v>
      </c>
      <c r="B7684" s="77" t="s">
        <v>20734</v>
      </c>
    </row>
    <row r="7685" spans="1:2" ht="15" x14ac:dyDescent="0.2">
      <c r="A7685" s="25" t="s">
        <v>4944</v>
      </c>
      <c r="B7685" s="77" t="s">
        <v>20735</v>
      </c>
    </row>
    <row r="7686" spans="1:2" ht="15" x14ac:dyDescent="0.2">
      <c r="A7686" s="25" t="s">
        <v>4943</v>
      </c>
      <c r="B7686" s="77" t="s">
        <v>20736</v>
      </c>
    </row>
    <row r="7687" spans="1:2" ht="15" x14ac:dyDescent="0.2">
      <c r="A7687" s="25" t="s">
        <v>79</v>
      </c>
      <c r="B7687" s="77" t="s">
        <v>20737</v>
      </c>
    </row>
    <row r="7688" spans="1:2" ht="15" x14ac:dyDescent="0.2">
      <c r="A7688" s="25" t="s">
        <v>4942</v>
      </c>
      <c r="B7688" s="77" t="s">
        <v>20738</v>
      </c>
    </row>
    <row r="7689" spans="1:2" ht="15" x14ac:dyDescent="0.2">
      <c r="A7689" s="25" t="s">
        <v>4941</v>
      </c>
      <c r="B7689" s="77" t="s">
        <v>20739</v>
      </c>
    </row>
    <row r="7690" spans="1:2" ht="15" x14ac:dyDescent="0.2">
      <c r="A7690" s="25" t="s">
        <v>4940</v>
      </c>
      <c r="B7690" s="77" t="s">
        <v>20740</v>
      </c>
    </row>
    <row r="7691" spans="1:2" ht="15" x14ac:dyDescent="0.2">
      <c r="A7691" s="25" t="s">
        <v>111</v>
      </c>
      <c r="B7691" s="77" t="s">
        <v>20741</v>
      </c>
    </row>
    <row r="7692" spans="1:2" ht="15" x14ac:dyDescent="0.2">
      <c r="A7692" s="25" t="s">
        <v>4939</v>
      </c>
      <c r="B7692" s="77" t="s">
        <v>20742</v>
      </c>
    </row>
    <row r="7693" spans="1:2" ht="15" x14ac:dyDescent="0.2">
      <c r="A7693" s="25" t="s">
        <v>4938</v>
      </c>
      <c r="B7693" s="77" t="s">
        <v>20743</v>
      </c>
    </row>
    <row r="7694" spans="1:2" ht="15" x14ac:dyDescent="0.2">
      <c r="A7694" s="25" t="s">
        <v>4937</v>
      </c>
      <c r="B7694" s="77" t="s">
        <v>20744</v>
      </c>
    </row>
    <row r="7695" spans="1:2" ht="15" x14ac:dyDescent="0.2">
      <c r="A7695" s="25" t="s">
        <v>4936</v>
      </c>
      <c r="B7695" s="77" t="s">
        <v>20745</v>
      </c>
    </row>
    <row r="7696" spans="1:2" ht="15" x14ac:dyDescent="0.2">
      <c r="A7696" s="25" t="s">
        <v>4935</v>
      </c>
      <c r="B7696" s="77" t="s">
        <v>20746</v>
      </c>
    </row>
    <row r="7697" spans="1:2" ht="15" x14ac:dyDescent="0.2">
      <c r="A7697" s="25" t="s">
        <v>4934</v>
      </c>
      <c r="B7697" s="77" t="s">
        <v>20747</v>
      </c>
    </row>
    <row r="7698" spans="1:2" ht="15" x14ac:dyDescent="0.2">
      <c r="A7698" s="25" t="s">
        <v>4933</v>
      </c>
      <c r="B7698" s="77" t="s">
        <v>20748</v>
      </c>
    </row>
    <row r="7699" spans="1:2" ht="15" x14ac:dyDescent="0.2">
      <c r="A7699" s="25" t="s">
        <v>4932</v>
      </c>
      <c r="B7699" s="77" t="s">
        <v>20749</v>
      </c>
    </row>
    <row r="7700" spans="1:2" ht="15" x14ac:dyDescent="0.2">
      <c r="A7700" s="25" t="s">
        <v>4931</v>
      </c>
      <c r="B7700" s="77" t="s">
        <v>20750</v>
      </c>
    </row>
    <row r="7701" spans="1:2" ht="15" x14ac:dyDescent="0.2">
      <c r="A7701" s="25" t="s">
        <v>4930</v>
      </c>
      <c r="B7701" s="77" t="s">
        <v>20751</v>
      </c>
    </row>
    <row r="7702" spans="1:2" ht="15" x14ac:dyDescent="0.2">
      <c r="A7702" s="25" t="s">
        <v>4929</v>
      </c>
      <c r="B7702" s="77" t="s">
        <v>20752</v>
      </c>
    </row>
    <row r="7703" spans="1:2" ht="15" x14ac:dyDescent="0.2">
      <c r="A7703" s="25" t="s">
        <v>4928</v>
      </c>
      <c r="B7703" s="77" t="s">
        <v>20753</v>
      </c>
    </row>
    <row r="7704" spans="1:2" ht="15" x14ac:dyDescent="0.2">
      <c r="A7704" s="25" t="s">
        <v>4927</v>
      </c>
      <c r="B7704" s="77" t="s">
        <v>20754</v>
      </c>
    </row>
    <row r="7705" spans="1:2" ht="15" x14ac:dyDescent="0.2">
      <c r="A7705" s="25" t="s">
        <v>4926</v>
      </c>
      <c r="B7705" s="77" t="s">
        <v>20755</v>
      </c>
    </row>
    <row r="7706" spans="1:2" ht="15" x14ac:dyDescent="0.2">
      <c r="A7706" s="25" t="s">
        <v>4925</v>
      </c>
      <c r="B7706" s="77" t="s">
        <v>20756</v>
      </c>
    </row>
    <row r="7707" spans="1:2" ht="15" x14ac:dyDescent="0.2">
      <c r="A7707" s="25" t="s">
        <v>4924</v>
      </c>
      <c r="B7707" s="77" t="s">
        <v>20757</v>
      </c>
    </row>
    <row r="7708" spans="1:2" ht="15" x14ac:dyDescent="0.2">
      <c r="A7708" s="25" t="s">
        <v>4923</v>
      </c>
      <c r="B7708" s="77" t="s">
        <v>20758</v>
      </c>
    </row>
    <row r="7709" spans="1:2" ht="30" x14ac:dyDescent="0.2">
      <c r="A7709" s="25" t="s">
        <v>4922</v>
      </c>
      <c r="B7709" s="77" t="s">
        <v>20759</v>
      </c>
    </row>
    <row r="7710" spans="1:2" ht="15" x14ac:dyDescent="0.2">
      <c r="A7710" s="25" t="s">
        <v>4921</v>
      </c>
      <c r="B7710" s="77" t="s">
        <v>20760</v>
      </c>
    </row>
    <row r="7711" spans="1:2" ht="15" x14ac:dyDescent="0.2">
      <c r="A7711" s="25" t="s">
        <v>4920</v>
      </c>
      <c r="B7711" s="77" t="s">
        <v>20761</v>
      </c>
    </row>
    <row r="7712" spans="1:2" ht="30" x14ac:dyDescent="0.2">
      <c r="A7712" s="25" t="s">
        <v>4919</v>
      </c>
      <c r="B7712" s="77" t="s">
        <v>20762</v>
      </c>
    </row>
    <row r="7713" spans="1:2" ht="15" x14ac:dyDescent="0.2">
      <c r="A7713" s="25" t="s">
        <v>4918</v>
      </c>
      <c r="B7713" s="77" t="s">
        <v>20763</v>
      </c>
    </row>
    <row r="7714" spans="1:2" ht="15" x14ac:dyDescent="0.2">
      <c r="A7714" s="25" t="s">
        <v>4917</v>
      </c>
      <c r="B7714" s="77" t="s">
        <v>20764</v>
      </c>
    </row>
    <row r="7715" spans="1:2" ht="15" x14ac:dyDescent="0.2">
      <c r="A7715" s="25" t="s">
        <v>4916</v>
      </c>
      <c r="B7715" s="77" t="s">
        <v>20765</v>
      </c>
    </row>
    <row r="7716" spans="1:2" ht="15" x14ac:dyDescent="0.2">
      <c r="A7716" s="25" t="s">
        <v>4915</v>
      </c>
      <c r="B7716" s="77" t="s">
        <v>20766</v>
      </c>
    </row>
    <row r="7717" spans="1:2" ht="15" x14ac:dyDescent="0.2">
      <c r="A7717" s="25" t="s">
        <v>4914</v>
      </c>
      <c r="B7717" s="77" t="s">
        <v>20767</v>
      </c>
    </row>
    <row r="7718" spans="1:2" ht="15" x14ac:dyDescent="0.2">
      <c r="A7718" s="25" t="s">
        <v>4913</v>
      </c>
      <c r="B7718" s="77" t="s">
        <v>20768</v>
      </c>
    </row>
    <row r="7719" spans="1:2" ht="15" x14ac:dyDescent="0.2">
      <c r="A7719" s="25" t="s">
        <v>4912</v>
      </c>
      <c r="B7719" s="77" t="s">
        <v>20769</v>
      </c>
    </row>
    <row r="7720" spans="1:2" ht="15" x14ac:dyDescent="0.2">
      <c r="A7720" s="25" t="s">
        <v>4911</v>
      </c>
      <c r="B7720" s="77" t="s">
        <v>20770</v>
      </c>
    </row>
    <row r="7721" spans="1:2" ht="15" x14ac:dyDescent="0.2">
      <c r="A7721" s="25" t="s">
        <v>4910</v>
      </c>
      <c r="B7721" s="77" t="s">
        <v>20771</v>
      </c>
    </row>
    <row r="7722" spans="1:2" ht="15" x14ac:dyDescent="0.2">
      <c r="A7722" s="25" t="s">
        <v>4909</v>
      </c>
      <c r="B7722" s="77" t="s">
        <v>20772</v>
      </c>
    </row>
    <row r="7723" spans="1:2" ht="15" x14ac:dyDescent="0.2">
      <c r="A7723" s="25" t="s">
        <v>4908</v>
      </c>
      <c r="B7723" s="77" t="s">
        <v>20773</v>
      </c>
    </row>
    <row r="7724" spans="1:2" ht="15" x14ac:dyDescent="0.2">
      <c r="A7724" s="25" t="s">
        <v>4907</v>
      </c>
      <c r="B7724" s="77" t="s">
        <v>20774</v>
      </c>
    </row>
    <row r="7725" spans="1:2" ht="15" x14ac:dyDescent="0.2">
      <c r="A7725" s="25" t="s">
        <v>4906</v>
      </c>
      <c r="B7725" s="77" t="s">
        <v>20775</v>
      </c>
    </row>
    <row r="7726" spans="1:2" ht="15" x14ac:dyDescent="0.2">
      <c r="A7726" s="25" t="s">
        <v>4905</v>
      </c>
      <c r="B7726" s="77" t="s">
        <v>20776</v>
      </c>
    </row>
    <row r="7727" spans="1:2" ht="30" x14ac:dyDescent="0.2">
      <c r="A7727" s="25" t="s">
        <v>4904</v>
      </c>
      <c r="B7727" s="77" t="s">
        <v>20777</v>
      </c>
    </row>
    <row r="7728" spans="1:2" ht="15" x14ac:dyDescent="0.2">
      <c r="A7728" s="25" t="s">
        <v>4903</v>
      </c>
      <c r="B7728" s="77" t="s">
        <v>20778</v>
      </c>
    </row>
    <row r="7729" spans="1:2" ht="30" x14ac:dyDescent="0.2">
      <c r="A7729" s="25" t="s">
        <v>4902</v>
      </c>
      <c r="B7729" s="77" t="s">
        <v>20779</v>
      </c>
    </row>
    <row r="7730" spans="1:2" ht="30" x14ac:dyDescent="0.2">
      <c r="A7730" s="25" t="s">
        <v>4901</v>
      </c>
      <c r="B7730" s="77" t="s">
        <v>20780</v>
      </c>
    </row>
    <row r="7731" spans="1:2" ht="30" x14ac:dyDescent="0.2">
      <c r="A7731" s="25" t="s">
        <v>4900</v>
      </c>
      <c r="B7731" s="77" t="s">
        <v>20781</v>
      </c>
    </row>
    <row r="7732" spans="1:2" ht="30" x14ac:dyDescent="0.2">
      <c r="A7732" s="25" t="s">
        <v>4899</v>
      </c>
      <c r="B7732" s="77" t="s">
        <v>20782</v>
      </c>
    </row>
    <row r="7733" spans="1:2" ht="30" x14ac:dyDescent="0.2">
      <c r="A7733" s="25" t="s">
        <v>4898</v>
      </c>
      <c r="B7733" s="77" t="s">
        <v>20783</v>
      </c>
    </row>
    <row r="7734" spans="1:2" ht="30" x14ac:dyDescent="0.2">
      <c r="A7734" s="25" t="s">
        <v>4897</v>
      </c>
      <c r="B7734" s="77" t="s">
        <v>20784</v>
      </c>
    </row>
    <row r="7735" spans="1:2" ht="30" x14ac:dyDescent="0.2">
      <c r="A7735" s="25" t="s">
        <v>4896</v>
      </c>
      <c r="B7735" s="77" t="s">
        <v>20785</v>
      </c>
    </row>
    <row r="7736" spans="1:2" ht="30" x14ac:dyDescent="0.2">
      <c r="A7736" s="25" t="s">
        <v>4895</v>
      </c>
      <c r="B7736" s="77" t="s">
        <v>20786</v>
      </c>
    </row>
    <row r="7737" spans="1:2" ht="30" x14ac:dyDescent="0.2">
      <c r="A7737" s="25" t="s">
        <v>4894</v>
      </c>
      <c r="B7737" s="77" t="s">
        <v>20787</v>
      </c>
    </row>
    <row r="7738" spans="1:2" ht="30" x14ac:dyDescent="0.2">
      <c r="A7738" s="25" t="s">
        <v>4893</v>
      </c>
      <c r="B7738" s="77" t="s">
        <v>20788</v>
      </c>
    </row>
    <row r="7739" spans="1:2" ht="30" x14ac:dyDescent="0.2">
      <c r="A7739" s="25" t="s">
        <v>4892</v>
      </c>
      <c r="B7739" s="77" t="s">
        <v>20789</v>
      </c>
    </row>
    <row r="7740" spans="1:2" ht="15" x14ac:dyDescent="0.2">
      <c r="A7740" s="25" t="s">
        <v>4891</v>
      </c>
      <c r="B7740" s="77" t="s">
        <v>20790</v>
      </c>
    </row>
    <row r="7741" spans="1:2" ht="30" x14ac:dyDescent="0.2">
      <c r="A7741" s="25" t="s">
        <v>4890</v>
      </c>
      <c r="B7741" s="77" t="s">
        <v>20791</v>
      </c>
    </row>
    <row r="7742" spans="1:2" ht="15" x14ac:dyDescent="0.2">
      <c r="A7742" s="25" t="s">
        <v>4889</v>
      </c>
      <c r="B7742" s="77" t="s">
        <v>20792</v>
      </c>
    </row>
    <row r="7743" spans="1:2" ht="15" x14ac:dyDescent="0.2">
      <c r="A7743" s="25" t="s">
        <v>4888</v>
      </c>
      <c r="B7743" s="77" t="s">
        <v>20793</v>
      </c>
    </row>
    <row r="7744" spans="1:2" ht="15" x14ac:dyDescent="0.2">
      <c r="A7744" s="25" t="s">
        <v>4887</v>
      </c>
      <c r="B7744" s="77" t="s">
        <v>20794</v>
      </c>
    </row>
    <row r="7745" spans="1:2" ht="30" x14ac:dyDescent="0.2">
      <c r="A7745" s="25" t="s">
        <v>4886</v>
      </c>
      <c r="B7745" s="77" t="s">
        <v>20795</v>
      </c>
    </row>
    <row r="7746" spans="1:2" ht="15" x14ac:dyDescent="0.2">
      <c r="A7746" s="25" t="s">
        <v>4885</v>
      </c>
      <c r="B7746" s="77" t="s">
        <v>20796</v>
      </c>
    </row>
    <row r="7747" spans="1:2" ht="15" x14ac:dyDescent="0.2">
      <c r="A7747" s="25" t="s">
        <v>4884</v>
      </c>
      <c r="B7747" s="77" t="s">
        <v>20797</v>
      </c>
    </row>
    <row r="7748" spans="1:2" ht="15" x14ac:dyDescent="0.2">
      <c r="A7748" s="25" t="s">
        <v>4883</v>
      </c>
      <c r="B7748" s="77" t="s">
        <v>20798</v>
      </c>
    </row>
    <row r="7749" spans="1:2" ht="15" x14ac:dyDescent="0.2">
      <c r="A7749" s="25" t="s">
        <v>4882</v>
      </c>
      <c r="B7749" s="77" t="s">
        <v>20799</v>
      </c>
    </row>
    <row r="7750" spans="1:2" ht="15" x14ac:dyDescent="0.2">
      <c r="A7750" s="25" t="s">
        <v>4881</v>
      </c>
      <c r="B7750" s="77" t="s">
        <v>20800</v>
      </c>
    </row>
    <row r="7751" spans="1:2" ht="15" x14ac:dyDescent="0.2">
      <c r="A7751" s="25" t="s">
        <v>4880</v>
      </c>
      <c r="B7751" s="77" t="s">
        <v>20801</v>
      </c>
    </row>
    <row r="7752" spans="1:2" ht="15" x14ac:dyDescent="0.2">
      <c r="A7752" s="25" t="s">
        <v>4879</v>
      </c>
      <c r="B7752" s="77" t="s">
        <v>20802</v>
      </c>
    </row>
    <row r="7753" spans="1:2" ht="15" x14ac:dyDescent="0.2">
      <c r="A7753" s="25" t="s">
        <v>4878</v>
      </c>
      <c r="B7753" s="77" t="s">
        <v>20803</v>
      </c>
    </row>
    <row r="7754" spans="1:2" ht="15" x14ac:dyDescent="0.2">
      <c r="A7754" s="25" t="s">
        <v>4877</v>
      </c>
      <c r="B7754" s="77" t="s">
        <v>20804</v>
      </c>
    </row>
    <row r="7755" spans="1:2" ht="15" x14ac:dyDescent="0.2">
      <c r="A7755" s="25" t="s">
        <v>4876</v>
      </c>
      <c r="B7755" s="77" t="s">
        <v>20805</v>
      </c>
    </row>
    <row r="7756" spans="1:2" ht="15" x14ac:dyDescent="0.2">
      <c r="A7756" s="25" t="s">
        <v>4875</v>
      </c>
      <c r="B7756" s="77" t="s">
        <v>20806</v>
      </c>
    </row>
    <row r="7757" spans="1:2" ht="15" x14ac:dyDescent="0.2">
      <c r="A7757" s="25" t="s">
        <v>4874</v>
      </c>
      <c r="B7757" s="77" t="s">
        <v>20807</v>
      </c>
    </row>
    <row r="7758" spans="1:2" ht="15" x14ac:dyDescent="0.2">
      <c r="A7758" s="25" t="s">
        <v>4873</v>
      </c>
      <c r="B7758" s="77" t="s">
        <v>20808</v>
      </c>
    </row>
    <row r="7759" spans="1:2" ht="15" x14ac:dyDescent="0.2">
      <c r="A7759" s="25" t="s">
        <v>4872</v>
      </c>
      <c r="B7759" s="77" t="s">
        <v>20809</v>
      </c>
    </row>
    <row r="7760" spans="1:2" ht="15" x14ac:dyDescent="0.2">
      <c r="A7760" s="25" t="s">
        <v>4871</v>
      </c>
      <c r="B7760" s="77" t="s">
        <v>20810</v>
      </c>
    </row>
    <row r="7761" spans="1:2" ht="15" x14ac:dyDescent="0.2">
      <c r="A7761" s="25" t="s">
        <v>4870</v>
      </c>
      <c r="B7761" s="77" t="s">
        <v>20811</v>
      </c>
    </row>
    <row r="7762" spans="1:2" ht="15" x14ac:dyDescent="0.2">
      <c r="A7762" s="25" t="s">
        <v>4869</v>
      </c>
      <c r="B7762" s="77" t="s">
        <v>20812</v>
      </c>
    </row>
    <row r="7763" spans="1:2" ht="15" x14ac:dyDescent="0.2">
      <c r="A7763" s="25" t="s">
        <v>4868</v>
      </c>
      <c r="B7763" s="77" t="s">
        <v>20813</v>
      </c>
    </row>
    <row r="7764" spans="1:2" ht="15" x14ac:dyDescent="0.2">
      <c r="A7764" s="25" t="s">
        <v>4867</v>
      </c>
      <c r="B7764" s="77" t="s">
        <v>20814</v>
      </c>
    </row>
    <row r="7765" spans="1:2" ht="15" x14ac:dyDescent="0.2">
      <c r="A7765" s="25" t="s">
        <v>4866</v>
      </c>
      <c r="B7765" s="77" t="s">
        <v>20815</v>
      </c>
    </row>
    <row r="7766" spans="1:2" ht="15" x14ac:dyDescent="0.2">
      <c r="A7766" s="25" t="s">
        <v>4865</v>
      </c>
      <c r="B7766" s="77" t="s">
        <v>20816</v>
      </c>
    </row>
    <row r="7767" spans="1:2" ht="15" x14ac:dyDescent="0.2">
      <c r="A7767" s="25" t="s">
        <v>4864</v>
      </c>
      <c r="B7767" s="77" t="s">
        <v>20817</v>
      </c>
    </row>
    <row r="7768" spans="1:2" ht="15" x14ac:dyDescent="0.2">
      <c r="A7768" s="25" t="s">
        <v>4863</v>
      </c>
      <c r="B7768" s="77" t="s">
        <v>20818</v>
      </c>
    </row>
    <row r="7769" spans="1:2" ht="15" x14ac:dyDescent="0.2">
      <c r="A7769" s="25" t="s">
        <v>4862</v>
      </c>
      <c r="B7769" s="77" t="s">
        <v>20819</v>
      </c>
    </row>
    <row r="7770" spans="1:2" ht="15" x14ac:dyDescent="0.2">
      <c r="A7770" s="25" t="s">
        <v>4861</v>
      </c>
      <c r="B7770" s="77" t="s">
        <v>20820</v>
      </c>
    </row>
    <row r="7771" spans="1:2" ht="15" x14ac:dyDescent="0.2">
      <c r="A7771" s="25" t="s">
        <v>4860</v>
      </c>
      <c r="B7771" s="77" t="s">
        <v>20821</v>
      </c>
    </row>
    <row r="7772" spans="1:2" ht="15" x14ac:dyDescent="0.2">
      <c r="A7772" s="25" t="s">
        <v>4859</v>
      </c>
      <c r="B7772" s="77" t="s">
        <v>20822</v>
      </c>
    </row>
    <row r="7773" spans="1:2" ht="15" x14ac:dyDescent="0.2">
      <c r="A7773" s="25" t="s">
        <v>4858</v>
      </c>
      <c r="B7773" s="77" t="s">
        <v>20823</v>
      </c>
    </row>
    <row r="7774" spans="1:2" ht="15" x14ac:dyDescent="0.2">
      <c r="A7774" s="25" t="s">
        <v>4857</v>
      </c>
      <c r="B7774" s="77" t="s">
        <v>20824</v>
      </c>
    </row>
    <row r="7775" spans="1:2" ht="15" x14ac:dyDescent="0.2">
      <c r="A7775" s="25" t="s">
        <v>4856</v>
      </c>
      <c r="B7775" s="77" t="s">
        <v>20825</v>
      </c>
    </row>
    <row r="7776" spans="1:2" ht="15" x14ac:dyDescent="0.2">
      <c r="A7776" s="25" t="s">
        <v>4855</v>
      </c>
      <c r="B7776" s="77" t="s">
        <v>20826</v>
      </c>
    </row>
    <row r="7777" spans="1:2" ht="15" x14ac:dyDescent="0.2">
      <c r="A7777" s="25" t="s">
        <v>4854</v>
      </c>
      <c r="B7777" s="77" t="s">
        <v>20827</v>
      </c>
    </row>
    <row r="7778" spans="1:2" ht="15" x14ac:dyDescent="0.2">
      <c r="A7778" s="25" t="s">
        <v>4853</v>
      </c>
      <c r="B7778" s="77" t="s">
        <v>20828</v>
      </c>
    </row>
    <row r="7779" spans="1:2" ht="15" x14ac:dyDescent="0.2">
      <c r="A7779" s="25" t="s">
        <v>4852</v>
      </c>
      <c r="B7779" s="77" t="s">
        <v>20829</v>
      </c>
    </row>
    <row r="7780" spans="1:2" ht="15" x14ac:dyDescent="0.2">
      <c r="A7780" s="25" t="s">
        <v>4851</v>
      </c>
      <c r="B7780" s="77" t="s">
        <v>20830</v>
      </c>
    </row>
    <row r="7781" spans="1:2" ht="15" x14ac:dyDescent="0.2">
      <c r="A7781" s="25" t="s">
        <v>4850</v>
      </c>
      <c r="B7781" s="77" t="s">
        <v>20831</v>
      </c>
    </row>
    <row r="7782" spans="1:2" ht="30" x14ac:dyDescent="0.2">
      <c r="A7782" s="25" t="s">
        <v>4849</v>
      </c>
      <c r="B7782" s="77" t="s">
        <v>20832</v>
      </c>
    </row>
    <row r="7783" spans="1:2" ht="15" x14ac:dyDescent="0.2">
      <c r="A7783" s="25" t="s">
        <v>4848</v>
      </c>
      <c r="B7783" s="77" t="s">
        <v>20833</v>
      </c>
    </row>
    <row r="7784" spans="1:2" ht="15" x14ac:dyDescent="0.2">
      <c r="A7784" s="25" t="s">
        <v>4847</v>
      </c>
      <c r="B7784" s="77" t="s">
        <v>20834</v>
      </c>
    </row>
    <row r="7785" spans="1:2" ht="15" x14ac:dyDescent="0.2">
      <c r="A7785" s="25" t="s">
        <v>4846</v>
      </c>
      <c r="B7785" s="77" t="s">
        <v>20835</v>
      </c>
    </row>
    <row r="7786" spans="1:2" ht="30" x14ac:dyDescent="0.2">
      <c r="A7786" s="25" t="s">
        <v>4845</v>
      </c>
      <c r="B7786" s="77" t="s">
        <v>20836</v>
      </c>
    </row>
    <row r="7787" spans="1:2" ht="30" x14ac:dyDescent="0.2">
      <c r="A7787" s="25" t="s">
        <v>4844</v>
      </c>
      <c r="B7787" s="77" t="s">
        <v>20837</v>
      </c>
    </row>
    <row r="7788" spans="1:2" ht="30" x14ac:dyDescent="0.2">
      <c r="A7788" s="25" t="s">
        <v>4843</v>
      </c>
      <c r="B7788" s="77" t="s">
        <v>20838</v>
      </c>
    </row>
    <row r="7789" spans="1:2" ht="15" x14ac:dyDescent="0.2">
      <c r="A7789" s="25" t="s">
        <v>4842</v>
      </c>
      <c r="B7789" s="77" t="s">
        <v>20839</v>
      </c>
    </row>
    <row r="7790" spans="1:2" ht="15" x14ac:dyDescent="0.2">
      <c r="A7790" s="25" t="s">
        <v>4841</v>
      </c>
      <c r="B7790" s="77" t="s">
        <v>20840</v>
      </c>
    </row>
    <row r="7791" spans="1:2" ht="15" x14ac:dyDescent="0.2">
      <c r="A7791" s="25" t="s">
        <v>4840</v>
      </c>
      <c r="B7791" s="77" t="s">
        <v>20841</v>
      </c>
    </row>
    <row r="7792" spans="1:2" ht="15" x14ac:dyDescent="0.2">
      <c r="A7792" s="25" t="s">
        <v>4839</v>
      </c>
      <c r="B7792" s="77" t="s">
        <v>20842</v>
      </c>
    </row>
    <row r="7793" spans="1:2" ht="15" x14ac:dyDescent="0.2">
      <c r="A7793" s="25" t="s">
        <v>4838</v>
      </c>
      <c r="B7793" s="77" t="s">
        <v>20843</v>
      </c>
    </row>
    <row r="7794" spans="1:2" ht="15" x14ac:dyDescent="0.2">
      <c r="A7794" s="25" t="s">
        <v>4837</v>
      </c>
      <c r="B7794" s="77" t="s">
        <v>20844</v>
      </c>
    </row>
    <row r="7795" spans="1:2" ht="15" x14ac:dyDescent="0.2">
      <c r="A7795" s="25" t="s">
        <v>4836</v>
      </c>
      <c r="B7795" s="77" t="s">
        <v>20845</v>
      </c>
    </row>
    <row r="7796" spans="1:2" ht="15" x14ac:dyDescent="0.2">
      <c r="A7796" s="25" t="s">
        <v>4835</v>
      </c>
      <c r="B7796" s="77" t="s">
        <v>20846</v>
      </c>
    </row>
    <row r="7797" spans="1:2" ht="15" x14ac:dyDescent="0.2">
      <c r="A7797" s="25" t="s">
        <v>4834</v>
      </c>
      <c r="B7797" s="77" t="s">
        <v>20847</v>
      </c>
    </row>
    <row r="7798" spans="1:2" ht="15" x14ac:dyDescent="0.2">
      <c r="A7798" s="25" t="s">
        <v>93</v>
      </c>
      <c r="B7798" s="77" t="s">
        <v>20848</v>
      </c>
    </row>
    <row r="7799" spans="1:2" ht="15" x14ac:dyDescent="0.2">
      <c r="A7799" s="25" t="s">
        <v>4833</v>
      </c>
      <c r="B7799" s="77" t="s">
        <v>20849</v>
      </c>
    </row>
    <row r="7800" spans="1:2" ht="15" x14ac:dyDescent="0.2">
      <c r="A7800" s="25" t="s">
        <v>4832</v>
      </c>
      <c r="B7800" s="77" t="s">
        <v>20850</v>
      </c>
    </row>
    <row r="7801" spans="1:2" ht="15" x14ac:dyDescent="0.2">
      <c r="A7801" s="25" t="s">
        <v>4831</v>
      </c>
      <c r="B7801" s="77" t="s">
        <v>20851</v>
      </c>
    </row>
    <row r="7802" spans="1:2" ht="15" x14ac:dyDescent="0.2">
      <c r="A7802" s="25" t="s">
        <v>4830</v>
      </c>
      <c r="B7802" s="77" t="s">
        <v>20852</v>
      </c>
    </row>
    <row r="7803" spans="1:2" ht="15" x14ac:dyDescent="0.2">
      <c r="A7803" s="25" t="s">
        <v>4829</v>
      </c>
      <c r="B7803" s="77" t="s">
        <v>20853</v>
      </c>
    </row>
    <row r="7804" spans="1:2" ht="15" x14ac:dyDescent="0.2">
      <c r="A7804" s="25" t="s">
        <v>4828</v>
      </c>
      <c r="B7804" s="77" t="s">
        <v>20854</v>
      </c>
    </row>
    <row r="7805" spans="1:2" ht="15" x14ac:dyDescent="0.2">
      <c r="A7805" s="25" t="s">
        <v>4827</v>
      </c>
      <c r="B7805" s="77" t="s">
        <v>20855</v>
      </c>
    </row>
    <row r="7806" spans="1:2" ht="15" x14ac:dyDescent="0.2">
      <c r="A7806" s="25" t="s">
        <v>4826</v>
      </c>
      <c r="B7806" s="77" t="s">
        <v>20856</v>
      </c>
    </row>
    <row r="7807" spans="1:2" ht="15" x14ac:dyDescent="0.2">
      <c r="A7807" s="25" t="s">
        <v>4825</v>
      </c>
      <c r="B7807" s="77" t="s">
        <v>20857</v>
      </c>
    </row>
    <row r="7808" spans="1:2" ht="15" x14ac:dyDescent="0.2">
      <c r="A7808" s="25" t="s">
        <v>4824</v>
      </c>
      <c r="B7808" s="77" t="s">
        <v>20858</v>
      </c>
    </row>
    <row r="7809" spans="1:2" ht="15" x14ac:dyDescent="0.2">
      <c r="A7809" s="25" t="s">
        <v>4823</v>
      </c>
      <c r="B7809" s="77" t="s">
        <v>20859</v>
      </c>
    </row>
    <row r="7810" spans="1:2" ht="15" x14ac:dyDescent="0.2">
      <c r="A7810" s="25" t="s">
        <v>4822</v>
      </c>
      <c r="B7810" s="77" t="s">
        <v>20860</v>
      </c>
    </row>
    <row r="7811" spans="1:2" ht="15" x14ac:dyDescent="0.2">
      <c r="A7811" s="25" t="s">
        <v>4821</v>
      </c>
      <c r="B7811" s="77" t="s">
        <v>20861</v>
      </c>
    </row>
    <row r="7812" spans="1:2" ht="15" x14ac:dyDescent="0.2">
      <c r="A7812" s="25" t="s">
        <v>4820</v>
      </c>
      <c r="B7812" s="77" t="s">
        <v>20862</v>
      </c>
    </row>
    <row r="7813" spans="1:2" ht="15" x14ac:dyDescent="0.2">
      <c r="A7813" s="25" t="s">
        <v>4819</v>
      </c>
      <c r="B7813" s="77" t="s">
        <v>20863</v>
      </c>
    </row>
    <row r="7814" spans="1:2" ht="15" x14ac:dyDescent="0.2">
      <c r="A7814" s="25" t="s">
        <v>4818</v>
      </c>
      <c r="B7814" s="77" t="s">
        <v>20864</v>
      </c>
    </row>
    <row r="7815" spans="1:2" ht="15" x14ac:dyDescent="0.2">
      <c r="A7815" s="25" t="s">
        <v>4817</v>
      </c>
      <c r="B7815" s="77" t="s">
        <v>20865</v>
      </c>
    </row>
    <row r="7816" spans="1:2" ht="15" x14ac:dyDescent="0.2">
      <c r="A7816" s="25" t="s">
        <v>4816</v>
      </c>
      <c r="B7816" s="77" t="s">
        <v>20866</v>
      </c>
    </row>
    <row r="7817" spans="1:2" ht="15" x14ac:dyDescent="0.2">
      <c r="A7817" s="25" t="s">
        <v>4815</v>
      </c>
      <c r="B7817" s="77" t="s">
        <v>20867</v>
      </c>
    </row>
    <row r="7818" spans="1:2" ht="15" x14ac:dyDescent="0.2">
      <c r="A7818" s="25" t="s">
        <v>4814</v>
      </c>
      <c r="B7818" s="77" t="s">
        <v>20868</v>
      </c>
    </row>
    <row r="7819" spans="1:2" ht="15" x14ac:dyDescent="0.2">
      <c r="A7819" s="25" t="s">
        <v>4813</v>
      </c>
      <c r="B7819" s="77" t="s">
        <v>20869</v>
      </c>
    </row>
    <row r="7820" spans="1:2" ht="15" x14ac:dyDescent="0.2">
      <c r="A7820" s="25" t="s">
        <v>4812</v>
      </c>
      <c r="B7820" s="77" t="s">
        <v>20870</v>
      </c>
    </row>
    <row r="7821" spans="1:2" ht="30" x14ac:dyDescent="0.2">
      <c r="A7821" s="25" t="s">
        <v>4811</v>
      </c>
      <c r="B7821" s="77" t="s">
        <v>20871</v>
      </c>
    </row>
    <row r="7822" spans="1:2" ht="30" x14ac:dyDescent="0.2">
      <c r="A7822" s="25" t="s">
        <v>4810</v>
      </c>
      <c r="B7822" s="77" t="s">
        <v>20872</v>
      </c>
    </row>
    <row r="7823" spans="1:2" ht="15" x14ac:dyDescent="0.2">
      <c r="A7823" s="25" t="s">
        <v>4809</v>
      </c>
      <c r="B7823" s="77" t="s">
        <v>20873</v>
      </c>
    </row>
    <row r="7824" spans="1:2" ht="15" x14ac:dyDescent="0.2">
      <c r="A7824" s="25" t="s">
        <v>4808</v>
      </c>
      <c r="B7824" s="77" t="s">
        <v>20874</v>
      </c>
    </row>
    <row r="7825" spans="1:2" ht="15" x14ac:dyDescent="0.2">
      <c r="A7825" s="25" t="s">
        <v>4807</v>
      </c>
      <c r="B7825" s="77" t="s">
        <v>20875</v>
      </c>
    </row>
    <row r="7826" spans="1:2" ht="15" x14ac:dyDescent="0.2">
      <c r="A7826" s="25" t="s">
        <v>4806</v>
      </c>
      <c r="B7826" s="77" t="s">
        <v>20876</v>
      </c>
    </row>
    <row r="7827" spans="1:2" ht="15" x14ac:dyDescent="0.2">
      <c r="A7827" s="25" t="s">
        <v>4805</v>
      </c>
      <c r="B7827" s="77" t="s">
        <v>20877</v>
      </c>
    </row>
    <row r="7828" spans="1:2" ht="15" x14ac:dyDescent="0.2">
      <c r="A7828" s="25" t="s">
        <v>4804</v>
      </c>
      <c r="B7828" s="77" t="s">
        <v>20878</v>
      </c>
    </row>
    <row r="7829" spans="1:2" ht="15" x14ac:dyDescent="0.2">
      <c r="A7829" s="25" t="s">
        <v>4803</v>
      </c>
      <c r="B7829" s="77" t="s">
        <v>20879</v>
      </c>
    </row>
    <row r="7830" spans="1:2" ht="15" x14ac:dyDescent="0.2">
      <c r="A7830" s="25" t="s">
        <v>4802</v>
      </c>
      <c r="B7830" s="77" t="s">
        <v>20880</v>
      </c>
    </row>
    <row r="7831" spans="1:2" ht="15" x14ac:dyDescent="0.2">
      <c r="A7831" s="25" t="s">
        <v>4801</v>
      </c>
      <c r="B7831" s="77" t="s">
        <v>20881</v>
      </c>
    </row>
    <row r="7832" spans="1:2" ht="15" x14ac:dyDescent="0.2">
      <c r="A7832" s="25" t="s">
        <v>4800</v>
      </c>
      <c r="B7832" s="77" t="s">
        <v>20882</v>
      </c>
    </row>
    <row r="7833" spans="1:2" ht="15" x14ac:dyDescent="0.2">
      <c r="A7833" s="25" t="s">
        <v>4799</v>
      </c>
      <c r="B7833" s="77" t="s">
        <v>20883</v>
      </c>
    </row>
    <row r="7834" spans="1:2" ht="15" x14ac:dyDescent="0.2">
      <c r="A7834" s="25" t="s">
        <v>4798</v>
      </c>
      <c r="B7834" s="77" t="s">
        <v>20884</v>
      </c>
    </row>
    <row r="7835" spans="1:2" ht="15" x14ac:dyDescent="0.2">
      <c r="A7835" s="25" t="s">
        <v>4797</v>
      </c>
      <c r="B7835" s="77" t="s">
        <v>20885</v>
      </c>
    </row>
    <row r="7836" spans="1:2" ht="15" x14ac:dyDescent="0.2">
      <c r="A7836" s="25" t="s">
        <v>4796</v>
      </c>
      <c r="B7836" s="77" t="s">
        <v>20886</v>
      </c>
    </row>
    <row r="7837" spans="1:2" ht="15" x14ac:dyDescent="0.2">
      <c r="A7837" s="25" t="s">
        <v>4795</v>
      </c>
      <c r="B7837" s="77" t="s">
        <v>20887</v>
      </c>
    </row>
    <row r="7838" spans="1:2" ht="15" x14ac:dyDescent="0.2">
      <c r="A7838" s="25" t="s">
        <v>4794</v>
      </c>
      <c r="B7838" s="77" t="s">
        <v>20888</v>
      </c>
    </row>
    <row r="7839" spans="1:2" ht="15" x14ac:dyDescent="0.2">
      <c r="A7839" s="25" t="s">
        <v>4793</v>
      </c>
      <c r="B7839" s="77" t="s">
        <v>20889</v>
      </c>
    </row>
    <row r="7840" spans="1:2" ht="15" x14ac:dyDescent="0.2">
      <c r="A7840" s="25" t="s">
        <v>4792</v>
      </c>
      <c r="B7840" s="77" t="s">
        <v>20890</v>
      </c>
    </row>
    <row r="7841" spans="1:2" ht="30" x14ac:dyDescent="0.2">
      <c r="A7841" s="25" t="s">
        <v>4791</v>
      </c>
      <c r="B7841" s="77" t="s">
        <v>20891</v>
      </c>
    </row>
    <row r="7842" spans="1:2" ht="30" x14ac:dyDescent="0.2">
      <c r="A7842" s="25" t="s">
        <v>4790</v>
      </c>
      <c r="B7842" s="77" t="s">
        <v>20892</v>
      </c>
    </row>
    <row r="7843" spans="1:2" ht="30" x14ac:dyDescent="0.2">
      <c r="A7843" s="25" t="s">
        <v>4789</v>
      </c>
      <c r="B7843" s="77" t="s">
        <v>20893</v>
      </c>
    </row>
    <row r="7844" spans="1:2" ht="15" x14ac:dyDescent="0.2">
      <c r="A7844" s="25" t="s">
        <v>4788</v>
      </c>
      <c r="B7844" s="77" t="s">
        <v>20894</v>
      </c>
    </row>
    <row r="7845" spans="1:2" ht="15" x14ac:dyDescent="0.2">
      <c r="A7845" s="25" t="s">
        <v>4787</v>
      </c>
      <c r="B7845" s="77" t="s">
        <v>20895</v>
      </c>
    </row>
    <row r="7846" spans="1:2" ht="15" x14ac:dyDescent="0.2">
      <c r="A7846" s="25" t="s">
        <v>4786</v>
      </c>
      <c r="B7846" s="77" t="s">
        <v>20896</v>
      </c>
    </row>
    <row r="7847" spans="1:2" ht="15" x14ac:dyDescent="0.2">
      <c r="A7847" s="25" t="s">
        <v>4785</v>
      </c>
      <c r="B7847" s="77" t="s">
        <v>20897</v>
      </c>
    </row>
    <row r="7848" spans="1:2" ht="30" x14ac:dyDescent="0.2">
      <c r="A7848" s="25" t="s">
        <v>4784</v>
      </c>
      <c r="B7848" s="77" t="s">
        <v>20898</v>
      </c>
    </row>
    <row r="7849" spans="1:2" ht="15" x14ac:dyDescent="0.2">
      <c r="A7849" s="25" t="s">
        <v>4783</v>
      </c>
      <c r="B7849" s="77" t="s">
        <v>20899</v>
      </c>
    </row>
    <row r="7850" spans="1:2" ht="15" x14ac:dyDescent="0.2">
      <c r="A7850" s="25" t="s">
        <v>4782</v>
      </c>
      <c r="B7850" s="77" t="s">
        <v>20900</v>
      </c>
    </row>
    <row r="7851" spans="1:2" ht="15" x14ac:dyDescent="0.2">
      <c r="A7851" s="25" t="s">
        <v>4781</v>
      </c>
      <c r="B7851" s="77" t="s">
        <v>20901</v>
      </c>
    </row>
    <row r="7852" spans="1:2" ht="15" x14ac:dyDescent="0.2">
      <c r="A7852" s="25" t="s">
        <v>4780</v>
      </c>
      <c r="B7852" s="77" t="s">
        <v>20902</v>
      </c>
    </row>
    <row r="7853" spans="1:2" ht="15" x14ac:dyDescent="0.2">
      <c r="A7853" s="25" t="s">
        <v>4779</v>
      </c>
      <c r="B7853" s="77" t="s">
        <v>20903</v>
      </c>
    </row>
    <row r="7854" spans="1:2" ht="15" x14ac:dyDescent="0.2">
      <c r="A7854" s="25" t="s">
        <v>4778</v>
      </c>
      <c r="B7854" s="77" t="s">
        <v>20904</v>
      </c>
    </row>
    <row r="7855" spans="1:2" ht="15" x14ac:dyDescent="0.2">
      <c r="A7855" s="25" t="s">
        <v>4777</v>
      </c>
      <c r="B7855" s="77" t="s">
        <v>20905</v>
      </c>
    </row>
    <row r="7856" spans="1:2" ht="15" x14ac:dyDescent="0.2">
      <c r="A7856" s="25" t="s">
        <v>4776</v>
      </c>
      <c r="B7856" s="77" t="s">
        <v>20906</v>
      </c>
    </row>
    <row r="7857" spans="1:2" ht="15" x14ac:dyDescent="0.2">
      <c r="A7857" s="25" t="s">
        <v>4775</v>
      </c>
      <c r="B7857" s="77" t="s">
        <v>20907</v>
      </c>
    </row>
    <row r="7858" spans="1:2" ht="15" x14ac:dyDescent="0.2">
      <c r="A7858" s="25" t="s">
        <v>4774</v>
      </c>
      <c r="B7858" s="77" t="s">
        <v>20908</v>
      </c>
    </row>
    <row r="7859" spans="1:2" ht="15" x14ac:dyDescent="0.2">
      <c r="A7859" s="25" t="s">
        <v>4773</v>
      </c>
      <c r="B7859" s="77" t="s">
        <v>20909</v>
      </c>
    </row>
    <row r="7860" spans="1:2" ht="15" x14ac:dyDescent="0.2">
      <c r="A7860" s="25" t="s">
        <v>4772</v>
      </c>
      <c r="B7860" s="77" t="s">
        <v>20910</v>
      </c>
    </row>
    <row r="7861" spans="1:2" ht="15" x14ac:dyDescent="0.2">
      <c r="A7861" s="25" t="s">
        <v>4771</v>
      </c>
      <c r="B7861" s="77" t="s">
        <v>20911</v>
      </c>
    </row>
    <row r="7862" spans="1:2" ht="15" x14ac:dyDescent="0.2">
      <c r="A7862" s="25" t="s">
        <v>105</v>
      </c>
      <c r="B7862" s="77" t="s">
        <v>20912</v>
      </c>
    </row>
    <row r="7863" spans="1:2" ht="15" x14ac:dyDescent="0.2">
      <c r="A7863" s="25" t="s">
        <v>4770</v>
      </c>
      <c r="B7863" s="77" t="s">
        <v>20913</v>
      </c>
    </row>
    <row r="7864" spans="1:2" ht="15" x14ac:dyDescent="0.2">
      <c r="A7864" s="25" t="s">
        <v>4769</v>
      </c>
      <c r="B7864" s="77" t="s">
        <v>20914</v>
      </c>
    </row>
    <row r="7865" spans="1:2" ht="15" x14ac:dyDescent="0.2">
      <c r="A7865" s="25" t="s">
        <v>4768</v>
      </c>
      <c r="B7865" s="77" t="s">
        <v>20915</v>
      </c>
    </row>
    <row r="7866" spans="1:2" ht="15" x14ac:dyDescent="0.2">
      <c r="A7866" s="25" t="s">
        <v>4767</v>
      </c>
      <c r="B7866" s="77" t="s">
        <v>20916</v>
      </c>
    </row>
    <row r="7867" spans="1:2" ht="15" x14ac:dyDescent="0.2">
      <c r="A7867" s="25" t="s">
        <v>4766</v>
      </c>
      <c r="B7867" s="77" t="s">
        <v>20917</v>
      </c>
    </row>
    <row r="7868" spans="1:2" ht="15" x14ac:dyDescent="0.2">
      <c r="A7868" s="25" t="s">
        <v>4765</v>
      </c>
      <c r="B7868" s="77" t="s">
        <v>20918</v>
      </c>
    </row>
    <row r="7869" spans="1:2" ht="15" x14ac:dyDescent="0.2">
      <c r="A7869" s="25" t="s">
        <v>4764</v>
      </c>
      <c r="B7869" s="77" t="s">
        <v>20919</v>
      </c>
    </row>
    <row r="7870" spans="1:2" ht="15" x14ac:dyDescent="0.2">
      <c r="A7870" s="25" t="s">
        <v>4763</v>
      </c>
      <c r="B7870" s="77" t="s">
        <v>20920</v>
      </c>
    </row>
    <row r="7871" spans="1:2" ht="15" x14ac:dyDescent="0.2">
      <c r="A7871" s="25" t="s">
        <v>4762</v>
      </c>
      <c r="B7871" s="77" t="s">
        <v>20921</v>
      </c>
    </row>
    <row r="7872" spans="1:2" ht="15" x14ac:dyDescent="0.2">
      <c r="A7872" s="25" t="s">
        <v>4761</v>
      </c>
      <c r="B7872" s="77" t="s">
        <v>20922</v>
      </c>
    </row>
    <row r="7873" spans="1:2" ht="15" x14ac:dyDescent="0.2">
      <c r="A7873" s="25" t="s">
        <v>4760</v>
      </c>
      <c r="B7873" s="77" t="s">
        <v>20923</v>
      </c>
    </row>
    <row r="7874" spans="1:2" ht="15" x14ac:dyDescent="0.2">
      <c r="A7874" s="25" t="s">
        <v>4759</v>
      </c>
      <c r="B7874" s="77" t="s">
        <v>20924</v>
      </c>
    </row>
    <row r="7875" spans="1:2" ht="15" x14ac:dyDescent="0.2">
      <c r="A7875" s="25" t="s">
        <v>4758</v>
      </c>
      <c r="B7875" s="77" t="s">
        <v>20925</v>
      </c>
    </row>
    <row r="7876" spans="1:2" ht="15" x14ac:dyDescent="0.2">
      <c r="A7876" s="25" t="s">
        <v>4757</v>
      </c>
      <c r="B7876" s="77" t="s">
        <v>20926</v>
      </c>
    </row>
    <row r="7877" spans="1:2" ht="15" x14ac:dyDescent="0.2">
      <c r="A7877" s="25" t="s">
        <v>4756</v>
      </c>
      <c r="B7877" s="77" t="s">
        <v>20927</v>
      </c>
    </row>
    <row r="7878" spans="1:2" ht="15" x14ac:dyDescent="0.2">
      <c r="A7878" s="25" t="s">
        <v>4755</v>
      </c>
      <c r="B7878" s="77" t="s">
        <v>20928</v>
      </c>
    </row>
    <row r="7879" spans="1:2" ht="15" x14ac:dyDescent="0.2">
      <c r="A7879" s="25" t="s">
        <v>106</v>
      </c>
      <c r="B7879" s="77" t="s">
        <v>20929</v>
      </c>
    </row>
    <row r="7880" spans="1:2" ht="15" x14ac:dyDescent="0.2">
      <c r="A7880" s="25" t="s">
        <v>4754</v>
      </c>
      <c r="B7880" s="77" t="s">
        <v>20930</v>
      </c>
    </row>
    <row r="7881" spans="1:2" ht="15" x14ac:dyDescent="0.2">
      <c r="A7881" s="25" t="s">
        <v>4753</v>
      </c>
      <c r="B7881" s="77" t="s">
        <v>20931</v>
      </c>
    </row>
    <row r="7882" spans="1:2" ht="15" x14ac:dyDescent="0.2">
      <c r="A7882" s="25" t="s">
        <v>4752</v>
      </c>
      <c r="B7882" s="77" t="s">
        <v>20932</v>
      </c>
    </row>
    <row r="7883" spans="1:2" ht="15" x14ac:dyDescent="0.2">
      <c r="A7883" s="25" t="s">
        <v>4751</v>
      </c>
      <c r="B7883" s="77" t="s">
        <v>20933</v>
      </c>
    </row>
    <row r="7884" spans="1:2" ht="15" x14ac:dyDescent="0.2">
      <c r="A7884" s="25" t="s">
        <v>4750</v>
      </c>
      <c r="B7884" s="77" t="s">
        <v>20934</v>
      </c>
    </row>
    <row r="7885" spans="1:2" ht="15" x14ac:dyDescent="0.2">
      <c r="A7885" s="25" t="s">
        <v>4749</v>
      </c>
      <c r="B7885" s="77" t="s">
        <v>20935</v>
      </c>
    </row>
    <row r="7886" spans="1:2" ht="15" x14ac:dyDescent="0.2">
      <c r="A7886" s="25" t="s">
        <v>4748</v>
      </c>
      <c r="B7886" s="77" t="s">
        <v>20936</v>
      </c>
    </row>
    <row r="7887" spans="1:2" ht="15" x14ac:dyDescent="0.2">
      <c r="A7887" s="25" t="s">
        <v>4747</v>
      </c>
      <c r="B7887" s="77" t="s">
        <v>20937</v>
      </c>
    </row>
    <row r="7888" spans="1:2" ht="15" x14ac:dyDescent="0.2">
      <c r="A7888" s="25" t="s">
        <v>4746</v>
      </c>
      <c r="B7888" s="77" t="s">
        <v>20938</v>
      </c>
    </row>
    <row r="7889" spans="1:2" ht="15" x14ac:dyDescent="0.2">
      <c r="A7889" s="25" t="s">
        <v>4745</v>
      </c>
      <c r="B7889" s="77" t="s">
        <v>20939</v>
      </c>
    </row>
    <row r="7890" spans="1:2" ht="15" x14ac:dyDescent="0.2">
      <c r="A7890" s="25" t="s">
        <v>4744</v>
      </c>
      <c r="B7890" s="77" t="s">
        <v>20940</v>
      </c>
    </row>
    <row r="7891" spans="1:2" ht="15" x14ac:dyDescent="0.2">
      <c r="A7891" s="25" t="s">
        <v>4743</v>
      </c>
      <c r="B7891" s="77" t="s">
        <v>20941</v>
      </c>
    </row>
    <row r="7892" spans="1:2" ht="15" x14ac:dyDescent="0.2">
      <c r="A7892" s="25" t="s">
        <v>4742</v>
      </c>
      <c r="B7892" s="77" t="s">
        <v>20942</v>
      </c>
    </row>
    <row r="7893" spans="1:2" ht="15" x14ac:dyDescent="0.2">
      <c r="A7893" s="25" t="s">
        <v>4741</v>
      </c>
      <c r="B7893" s="77" t="s">
        <v>20943</v>
      </c>
    </row>
    <row r="7894" spans="1:2" ht="15" x14ac:dyDescent="0.2">
      <c r="A7894" s="25" t="s">
        <v>4740</v>
      </c>
      <c r="B7894" s="77" t="s">
        <v>20944</v>
      </c>
    </row>
    <row r="7895" spans="1:2" ht="30" x14ac:dyDescent="0.2">
      <c r="A7895" s="25" t="s">
        <v>4739</v>
      </c>
      <c r="B7895" s="77" t="s">
        <v>20945</v>
      </c>
    </row>
    <row r="7896" spans="1:2" ht="30" x14ac:dyDescent="0.2">
      <c r="A7896" s="25" t="s">
        <v>4738</v>
      </c>
      <c r="B7896" s="77" t="s">
        <v>20946</v>
      </c>
    </row>
    <row r="7897" spans="1:2" ht="15" x14ac:dyDescent="0.2">
      <c r="A7897" s="25" t="s">
        <v>4737</v>
      </c>
      <c r="B7897" s="77" t="s">
        <v>20947</v>
      </c>
    </row>
    <row r="7898" spans="1:2" ht="15" x14ac:dyDescent="0.2">
      <c r="A7898" s="25" t="s">
        <v>4736</v>
      </c>
      <c r="B7898" s="77" t="s">
        <v>20948</v>
      </c>
    </row>
    <row r="7899" spans="1:2" ht="15" x14ac:dyDescent="0.2">
      <c r="A7899" s="25" t="s">
        <v>4735</v>
      </c>
      <c r="B7899" s="77" t="s">
        <v>20949</v>
      </c>
    </row>
    <row r="7900" spans="1:2" ht="30" x14ac:dyDescent="0.2">
      <c r="A7900" s="25" t="s">
        <v>4734</v>
      </c>
      <c r="B7900" s="77" t="s">
        <v>20950</v>
      </c>
    </row>
    <row r="7901" spans="1:2" ht="15" x14ac:dyDescent="0.2">
      <c r="A7901" s="25" t="s">
        <v>4733</v>
      </c>
      <c r="B7901" s="77" t="s">
        <v>20951</v>
      </c>
    </row>
    <row r="7902" spans="1:2" ht="15" x14ac:dyDescent="0.2">
      <c r="A7902" s="25" t="s">
        <v>4732</v>
      </c>
      <c r="B7902" s="77" t="s">
        <v>20952</v>
      </c>
    </row>
    <row r="7903" spans="1:2" ht="15" x14ac:dyDescent="0.2">
      <c r="A7903" s="25" t="s">
        <v>4731</v>
      </c>
      <c r="B7903" s="77" t="s">
        <v>20953</v>
      </c>
    </row>
    <row r="7904" spans="1:2" ht="15" x14ac:dyDescent="0.2">
      <c r="A7904" s="25" t="s">
        <v>4730</v>
      </c>
      <c r="B7904" s="77" t="s">
        <v>20954</v>
      </c>
    </row>
    <row r="7905" spans="1:2" ht="15" x14ac:dyDescent="0.2">
      <c r="A7905" s="25" t="s">
        <v>4729</v>
      </c>
      <c r="B7905" s="77" t="s">
        <v>20955</v>
      </c>
    </row>
    <row r="7906" spans="1:2" ht="15" x14ac:dyDescent="0.2">
      <c r="A7906" s="25" t="s">
        <v>4728</v>
      </c>
      <c r="B7906" s="77" t="s">
        <v>20956</v>
      </c>
    </row>
    <row r="7907" spans="1:2" ht="15" x14ac:dyDescent="0.2">
      <c r="A7907" s="25" t="s">
        <v>4727</v>
      </c>
      <c r="B7907" s="77" t="s">
        <v>20957</v>
      </c>
    </row>
    <row r="7908" spans="1:2" ht="15" x14ac:dyDescent="0.2">
      <c r="A7908" s="25" t="s">
        <v>4726</v>
      </c>
      <c r="B7908" s="77" t="s">
        <v>20958</v>
      </c>
    </row>
    <row r="7909" spans="1:2" ht="15" x14ac:dyDescent="0.2">
      <c r="A7909" s="25" t="s">
        <v>4725</v>
      </c>
      <c r="B7909" s="77" t="s">
        <v>20959</v>
      </c>
    </row>
    <row r="7910" spans="1:2" ht="15" x14ac:dyDescent="0.2">
      <c r="A7910" s="25" t="s">
        <v>4724</v>
      </c>
      <c r="B7910" s="77" t="s">
        <v>20960</v>
      </c>
    </row>
    <row r="7911" spans="1:2" ht="15" x14ac:dyDescent="0.2">
      <c r="A7911" s="25" t="s">
        <v>4723</v>
      </c>
      <c r="B7911" s="77" t="s">
        <v>20961</v>
      </c>
    </row>
    <row r="7912" spans="1:2" ht="15" x14ac:dyDescent="0.2">
      <c r="A7912" s="25" t="s">
        <v>4722</v>
      </c>
      <c r="B7912" s="77" t="s">
        <v>20962</v>
      </c>
    </row>
    <row r="7913" spans="1:2" ht="30" x14ac:dyDescent="0.2">
      <c r="A7913" s="25" t="s">
        <v>4721</v>
      </c>
      <c r="B7913" s="77" t="s">
        <v>20963</v>
      </c>
    </row>
    <row r="7914" spans="1:2" ht="30" x14ac:dyDescent="0.2">
      <c r="A7914" s="25" t="s">
        <v>4720</v>
      </c>
      <c r="B7914" s="77" t="s">
        <v>20964</v>
      </c>
    </row>
    <row r="7915" spans="1:2" ht="30" x14ac:dyDescent="0.2">
      <c r="A7915" s="25" t="s">
        <v>4719</v>
      </c>
      <c r="B7915" s="77" t="s">
        <v>20965</v>
      </c>
    </row>
    <row r="7916" spans="1:2" ht="30" x14ac:dyDescent="0.2">
      <c r="A7916" s="25" t="s">
        <v>4718</v>
      </c>
      <c r="B7916" s="77" t="s">
        <v>20966</v>
      </c>
    </row>
    <row r="7917" spans="1:2" ht="30" x14ac:dyDescent="0.2">
      <c r="A7917" s="25" t="s">
        <v>4717</v>
      </c>
      <c r="B7917" s="77" t="s">
        <v>20967</v>
      </c>
    </row>
    <row r="7918" spans="1:2" ht="15" x14ac:dyDescent="0.2">
      <c r="A7918" s="25" t="s">
        <v>4716</v>
      </c>
      <c r="B7918" s="77" t="s">
        <v>20968</v>
      </c>
    </row>
    <row r="7919" spans="1:2" ht="15" x14ac:dyDescent="0.2">
      <c r="A7919" s="25" t="s">
        <v>4715</v>
      </c>
      <c r="B7919" s="77" t="s">
        <v>20969</v>
      </c>
    </row>
    <row r="7920" spans="1:2" ht="30" x14ac:dyDescent="0.2">
      <c r="A7920" s="25" t="s">
        <v>4714</v>
      </c>
      <c r="B7920" s="77" t="s">
        <v>20970</v>
      </c>
    </row>
    <row r="7921" spans="1:2" ht="15" x14ac:dyDescent="0.2">
      <c r="A7921" s="25" t="s">
        <v>4713</v>
      </c>
      <c r="B7921" s="77" t="s">
        <v>20971</v>
      </c>
    </row>
    <row r="7922" spans="1:2" ht="15" x14ac:dyDescent="0.2">
      <c r="A7922" s="25" t="s">
        <v>4712</v>
      </c>
      <c r="B7922" s="77" t="s">
        <v>20972</v>
      </c>
    </row>
    <row r="7923" spans="1:2" ht="30" x14ac:dyDescent="0.2">
      <c r="A7923" s="25" t="s">
        <v>4711</v>
      </c>
      <c r="B7923" s="77" t="s">
        <v>20973</v>
      </c>
    </row>
    <row r="7924" spans="1:2" ht="15" x14ac:dyDescent="0.2">
      <c r="A7924" s="25" t="s">
        <v>4710</v>
      </c>
      <c r="B7924" s="77" t="s">
        <v>20974</v>
      </c>
    </row>
    <row r="7925" spans="1:2" ht="15" x14ac:dyDescent="0.2">
      <c r="A7925" s="25" t="s">
        <v>4709</v>
      </c>
      <c r="B7925" s="77" t="s">
        <v>20975</v>
      </c>
    </row>
    <row r="7926" spans="1:2" ht="15" x14ac:dyDescent="0.2">
      <c r="A7926" s="25" t="s">
        <v>4708</v>
      </c>
      <c r="B7926" s="77" t="s">
        <v>20976</v>
      </c>
    </row>
    <row r="7927" spans="1:2" ht="15" x14ac:dyDescent="0.2">
      <c r="A7927" s="25" t="s">
        <v>4707</v>
      </c>
      <c r="B7927" s="77" t="s">
        <v>20977</v>
      </c>
    </row>
    <row r="7928" spans="1:2" ht="15" x14ac:dyDescent="0.2">
      <c r="A7928" s="25" t="s">
        <v>4706</v>
      </c>
      <c r="B7928" s="77" t="s">
        <v>20978</v>
      </c>
    </row>
    <row r="7929" spans="1:2" ht="15" x14ac:dyDescent="0.2">
      <c r="A7929" s="25" t="s">
        <v>4705</v>
      </c>
      <c r="B7929" s="77" t="s">
        <v>20979</v>
      </c>
    </row>
    <row r="7930" spans="1:2" ht="15" x14ac:dyDescent="0.2">
      <c r="A7930" s="25" t="s">
        <v>4704</v>
      </c>
      <c r="B7930" s="77" t="s">
        <v>20980</v>
      </c>
    </row>
    <row r="7931" spans="1:2" ht="15" x14ac:dyDescent="0.2">
      <c r="A7931" s="25" t="s">
        <v>4703</v>
      </c>
      <c r="B7931" s="77" t="s">
        <v>20981</v>
      </c>
    </row>
    <row r="7932" spans="1:2" ht="30" x14ac:dyDescent="0.2">
      <c r="A7932" s="25" t="s">
        <v>4702</v>
      </c>
      <c r="B7932" s="77" t="s">
        <v>20982</v>
      </c>
    </row>
    <row r="7933" spans="1:2" ht="30" x14ac:dyDescent="0.2">
      <c r="A7933" s="25" t="s">
        <v>4701</v>
      </c>
      <c r="B7933" s="77" t="s">
        <v>20983</v>
      </c>
    </row>
    <row r="7934" spans="1:2" ht="15" x14ac:dyDescent="0.2">
      <c r="A7934" s="25" t="s">
        <v>4700</v>
      </c>
      <c r="B7934" s="77" t="s">
        <v>20984</v>
      </c>
    </row>
    <row r="7935" spans="1:2" ht="15" x14ac:dyDescent="0.2">
      <c r="A7935" s="25" t="s">
        <v>4699</v>
      </c>
      <c r="B7935" s="77" t="s">
        <v>20985</v>
      </c>
    </row>
    <row r="7936" spans="1:2" ht="15" x14ac:dyDescent="0.2">
      <c r="A7936" s="25" t="s">
        <v>4698</v>
      </c>
      <c r="B7936" s="77" t="s">
        <v>20986</v>
      </c>
    </row>
    <row r="7937" spans="1:2" ht="30" x14ac:dyDescent="0.2">
      <c r="A7937" s="25" t="s">
        <v>4697</v>
      </c>
      <c r="B7937" s="77" t="s">
        <v>20987</v>
      </c>
    </row>
    <row r="7938" spans="1:2" ht="30" x14ac:dyDescent="0.2">
      <c r="A7938" s="25" t="s">
        <v>4696</v>
      </c>
      <c r="B7938" s="77" t="s">
        <v>20988</v>
      </c>
    </row>
    <row r="7939" spans="1:2" ht="30" x14ac:dyDescent="0.2">
      <c r="A7939" s="25" t="s">
        <v>4695</v>
      </c>
      <c r="B7939" s="77" t="s">
        <v>20989</v>
      </c>
    </row>
    <row r="7940" spans="1:2" ht="30" x14ac:dyDescent="0.2">
      <c r="A7940" s="25" t="s">
        <v>4694</v>
      </c>
      <c r="B7940" s="77" t="s">
        <v>20990</v>
      </c>
    </row>
    <row r="7941" spans="1:2" ht="30" x14ac:dyDescent="0.2">
      <c r="A7941" s="25" t="s">
        <v>4693</v>
      </c>
      <c r="B7941" s="77" t="s">
        <v>20991</v>
      </c>
    </row>
    <row r="7942" spans="1:2" ht="15" x14ac:dyDescent="0.2">
      <c r="A7942" s="25" t="s">
        <v>4692</v>
      </c>
      <c r="B7942" s="77" t="s">
        <v>20992</v>
      </c>
    </row>
    <row r="7943" spans="1:2" ht="15" x14ac:dyDescent="0.2">
      <c r="A7943" s="25" t="s">
        <v>4691</v>
      </c>
      <c r="B7943" s="77" t="s">
        <v>20993</v>
      </c>
    </row>
    <row r="7944" spans="1:2" ht="30" x14ac:dyDescent="0.2">
      <c r="A7944" s="25" t="s">
        <v>4690</v>
      </c>
      <c r="B7944" s="77" t="s">
        <v>20994</v>
      </c>
    </row>
    <row r="7945" spans="1:2" ht="30" x14ac:dyDescent="0.2">
      <c r="A7945" s="25" t="s">
        <v>4689</v>
      </c>
      <c r="B7945" s="77" t="s">
        <v>20995</v>
      </c>
    </row>
    <row r="7946" spans="1:2" ht="30" x14ac:dyDescent="0.2">
      <c r="A7946" s="25" t="s">
        <v>4688</v>
      </c>
      <c r="B7946" s="77" t="s">
        <v>20996</v>
      </c>
    </row>
    <row r="7947" spans="1:2" ht="30" x14ac:dyDescent="0.2">
      <c r="A7947" s="25" t="s">
        <v>4687</v>
      </c>
      <c r="B7947" s="77" t="s">
        <v>20997</v>
      </c>
    </row>
    <row r="7948" spans="1:2" ht="30" x14ac:dyDescent="0.2">
      <c r="A7948" s="25" t="s">
        <v>4686</v>
      </c>
      <c r="B7948" s="77" t="s">
        <v>20998</v>
      </c>
    </row>
    <row r="7949" spans="1:2" ht="30" x14ac:dyDescent="0.2">
      <c r="A7949" s="25" t="s">
        <v>4685</v>
      </c>
      <c r="B7949" s="77" t="s">
        <v>20999</v>
      </c>
    </row>
    <row r="7950" spans="1:2" ht="15" x14ac:dyDescent="0.2">
      <c r="A7950" s="25" t="s">
        <v>4684</v>
      </c>
      <c r="B7950" s="77" t="s">
        <v>21000</v>
      </c>
    </row>
    <row r="7951" spans="1:2" ht="15" x14ac:dyDescent="0.2">
      <c r="A7951" s="25" t="s">
        <v>4683</v>
      </c>
      <c r="B7951" s="77" t="s">
        <v>21001</v>
      </c>
    </row>
    <row r="7952" spans="1:2" ht="30" x14ac:dyDescent="0.2">
      <c r="A7952" s="25" t="s">
        <v>4682</v>
      </c>
      <c r="B7952" s="77" t="s">
        <v>21002</v>
      </c>
    </row>
    <row r="7953" spans="1:2" ht="15" x14ac:dyDescent="0.2">
      <c r="A7953" s="25" t="s">
        <v>4681</v>
      </c>
      <c r="B7953" s="77" t="s">
        <v>21003</v>
      </c>
    </row>
    <row r="7954" spans="1:2" ht="15" x14ac:dyDescent="0.2">
      <c r="A7954" s="25" t="s">
        <v>4680</v>
      </c>
      <c r="B7954" s="77" t="s">
        <v>21004</v>
      </c>
    </row>
    <row r="7955" spans="1:2" ht="30" x14ac:dyDescent="0.2">
      <c r="A7955" s="25" t="s">
        <v>4679</v>
      </c>
      <c r="B7955" s="77" t="s">
        <v>21005</v>
      </c>
    </row>
    <row r="7956" spans="1:2" ht="15" x14ac:dyDescent="0.2">
      <c r="A7956" s="25" t="s">
        <v>4678</v>
      </c>
      <c r="B7956" s="77" t="s">
        <v>21006</v>
      </c>
    </row>
    <row r="7957" spans="1:2" ht="30" x14ac:dyDescent="0.2">
      <c r="A7957" s="25" t="s">
        <v>4677</v>
      </c>
      <c r="B7957" s="77" t="s">
        <v>21007</v>
      </c>
    </row>
    <row r="7958" spans="1:2" ht="30" x14ac:dyDescent="0.2">
      <c r="A7958" s="25" t="s">
        <v>4676</v>
      </c>
      <c r="B7958" s="77" t="s">
        <v>21008</v>
      </c>
    </row>
    <row r="7959" spans="1:2" ht="15" x14ac:dyDescent="0.2">
      <c r="A7959" s="25" t="s">
        <v>4675</v>
      </c>
      <c r="B7959" s="77" t="s">
        <v>21009</v>
      </c>
    </row>
    <row r="7960" spans="1:2" ht="30" x14ac:dyDescent="0.2">
      <c r="A7960" s="25" t="s">
        <v>4674</v>
      </c>
      <c r="B7960" s="77" t="s">
        <v>21010</v>
      </c>
    </row>
    <row r="7961" spans="1:2" ht="30" x14ac:dyDescent="0.2">
      <c r="A7961" s="25" t="s">
        <v>4673</v>
      </c>
      <c r="B7961" s="77" t="s">
        <v>21011</v>
      </c>
    </row>
    <row r="7962" spans="1:2" ht="15" x14ac:dyDescent="0.2">
      <c r="A7962" s="25" t="s">
        <v>4672</v>
      </c>
      <c r="B7962" s="77" t="s">
        <v>21012</v>
      </c>
    </row>
    <row r="7963" spans="1:2" ht="30" x14ac:dyDescent="0.2">
      <c r="A7963" s="25" t="s">
        <v>4671</v>
      </c>
      <c r="B7963" s="77" t="s">
        <v>21013</v>
      </c>
    </row>
    <row r="7964" spans="1:2" ht="30" x14ac:dyDescent="0.2">
      <c r="A7964" s="25" t="s">
        <v>4670</v>
      </c>
      <c r="B7964" s="77" t="s">
        <v>21014</v>
      </c>
    </row>
    <row r="7965" spans="1:2" ht="30" x14ac:dyDescent="0.2">
      <c r="A7965" s="25" t="s">
        <v>4669</v>
      </c>
      <c r="B7965" s="77" t="s">
        <v>21015</v>
      </c>
    </row>
    <row r="7966" spans="1:2" ht="15" x14ac:dyDescent="0.2">
      <c r="A7966" s="25" t="s">
        <v>4668</v>
      </c>
      <c r="B7966" s="77" t="s">
        <v>21016</v>
      </c>
    </row>
    <row r="7967" spans="1:2" ht="15" x14ac:dyDescent="0.2">
      <c r="A7967" s="25" t="s">
        <v>4667</v>
      </c>
      <c r="B7967" s="77" t="s">
        <v>21017</v>
      </c>
    </row>
    <row r="7968" spans="1:2" ht="15" x14ac:dyDescent="0.2">
      <c r="A7968" s="25" t="s">
        <v>4666</v>
      </c>
      <c r="B7968" s="77" t="s">
        <v>21018</v>
      </c>
    </row>
    <row r="7969" spans="1:2" ht="15" x14ac:dyDescent="0.2">
      <c r="A7969" s="25" t="s">
        <v>4665</v>
      </c>
      <c r="B7969" s="77" t="s">
        <v>21019</v>
      </c>
    </row>
    <row r="7970" spans="1:2" ht="15" x14ac:dyDescent="0.2">
      <c r="A7970" s="25" t="s">
        <v>4664</v>
      </c>
      <c r="B7970" s="77" t="s">
        <v>21020</v>
      </c>
    </row>
    <row r="7971" spans="1:2" ht="30" x14ac:dyDescent="0.2">
      <c r="A7971" s="25" t="s">
        <v>4663</v>
      </c>
      <c r="B7971" s="77" t="s">
        <v>21021</v>
      </c>
    </row>
    <row r="7972" spans="1:2" ht="15" x14ac:dyDescent="0.2">
      <c r="A7972" s="25" t="s">
        <v>4662</v>
      </c>
      <c r="B7972" s="77" t="s">
        <v>21022</v>
      </c>
    </row>
    <row r="7973" spans="1:2" ht="30" x14ac:dyDescent="0.2">
      <c r="A7973" s="25" t="s">
        <v>4661</v>
      </c>
      <c r="B7973" s="77" t="s">
        <v>21023</v>
      </c>
    </row>
    <row r="7974" spans="1:2" ht="15" x14ac:dyDescent="0.2">
      <c r="A7974" s="25" t="s">
        <v>4660</v>
      </c>
      <c r="B7974" s="77" t="s">
        <v>21024</v>
      </c>
    </row>
    <row r="7975" spans="1:2" ht="15" x14ac:dyDescent="0.2">
      <c r="A7975" s="25" t="s">
        <v>4659</v>
      </c>
      <c r="B7975" s="77" t="s">
        <v>21025</v>
      </c>
    </row>
    <row r="7976" spans="1:2" ht="15" x14ac:dyDescent="0.2">
      <c r="A7976" s="25" t="s">
        <v>4658</v>
      </c>
      <c r="B7976" s="77" t="s">
        <v>21026</v>
      </c>
    </row>
    <row r="7977" spans="1:2" ht="15" x14ac:dyDescent="0.2">
      <c r="A7977" s="25" t="s">
        <v>4657</v>
      </c>
      <c r="B7977" s="77" t="s">
        <v>21027</v>
      </c>
    </row>
    <row r="7978" spans="1:2" ht="15" x14ac:dyDescent="0.2">
      <c r="A7978" s="25" t="s">
        <v>4656</v>
      </c>
      <c r="B7978" s="77" t="s">
        <v>21028</v>
      </c>
    </row>
    <row r="7979" spans="1:2" ht="15" x14ac:dyDescent="0.2">
      <c r="A7979" s="25" t="s">
        <v>4655</v>
      </c>
      <c r="B7979" s="77" t="s">
        <v>21029</v>
      </c>
    </row>
    <row r="7980" spans="1:2" ht="15" x14ac:dyDescent="0.2">
      <c r="A7980" s="25" t="s">
        <v>4654</v>
      </c>
      <c r="B7980" s="77" t="s">
        <v>21030</v>
      </c>
    </row>
    <row r="7981" spans="1:2" ht="30" x14ac:dyDescent="0.2">
      <c r="A7981" s="25" t="s">
        <v>4653</v>
      </c>
      <c r="B7981" s="77" t="s">
        <v>21031</v>
      </c>
    </row>
    <row r="7982" spans="1:2" ht="30" x14ac:dyDescent="0.2">
      <c r="A7982" s="25" t="s">
        <v>4652</v>
      </c>
      <c r="B7982" s="77" t="s">
        <v>21032</v>
      </c>
    </row>
    <row r="7983" spans="1:2" ht="30" x14ac:dyDescent="0.2">
      <c r="A7983" s="25" t="s">
        <v>4651</v>
      </c>
      <c r="B7983" s="77" t="s">
        <v>21033</v>
      </c>
    </row>
    <row r="7984" spans="1:2" ht="30" x14ac:dyDescent="0.2">
      <c r="A7984" s="25" t="s">
        <v>4650</v>
      </c>
      <c r="B7984" s="77" t="s">
        <v>21034</v>
      </c>
    </row>
    <row r="7985" spans="1:2" ht="15" x14ac:dyDescent="0.2">
      <c r="A7985" s="25" t="s">
        <v>4649</v>
      </c>
      <c r="B7985" s="77" t="s">
        <v>21035</v>
      </c>
    </row>
    <row r="7986" spans="1:2" ht="30" x14ac:dyDescent="0.2">
      <c r="A7986" s="25" t="s">
        <v>4648</v>
      </c>
      <c r="B7986" s="77" t="s">
        <v>21036</v>
      </c>
    </row>
    <row r="7987" spans="1:2" ht="15" x14ac:dyDescent="0.2">
      <c r="A7987" s="25" t="s">
        <v>4647</v>
      </c>
      <c r="B7987" s="77" t="s">
        <v>21037</v>
      </c>
    </row>
    <row r="7988" spans="1:2" ht="15" x14ac:dyDescent="0.2">
      <c r="A7988" s="25" t="s">
        <v>4646</v>
      </c>
      <c r="B7988" s="77" t="s">
        <v>21038</v>
      </c>
    </row>
    <row r="7989" spans="1:2" ht="15" x14ac:dyDescent="0.2">
      <c r="A7989" s="25" t="s">
        <v>4645</v>
      </c>
      <c r="B7989" s="77" t="s">
        <v>21039</v>
      </c>
    </row>
    <row r="7990" spans="1:2" ht="15" x14ac:dyDescent="0.2">
      <c r="A7990" s="25" t="s">
        <v>4644</v>
      </c>
      <c r="B7990" s="77" t="s">
        <v>21040</v>
      </c>
    </row>
    <row r="7991" spans="1:2" ht="30" x14ac:dyDescent="0.2">
      <c r="A7991" s="25" t="s">
        <v>4643</v>
      </c>
      <c r="B7991" s="77" t="s">
        <v>21041</v>
      </c>
    </row>
    <row r="7992" spans="1:2" ht="30" x14ac:dyDescent="0.2">
      <c r="A7992" s="25" t="s">
        <v>4642</v>
      </c>
      <c r="B7992" s="77" t="s">
        <v>21042</v>
      </c>
    </row>
    <row r="7993" spans="1:2" ht="30" x14ac:dyDescent="0.2">
      <c r="A7993" s="25" t="s">
        <v>4641</v>
      </c>
      <c r="B7993" s="77" t="s">
        <v>21043</v>
      </c>
    </row>
    <row r="7994" spans="1:2" ht="30" x14ac:dyDescent="0.2">
      <c r="A7994" s="25" t="s">
        <v>4640</v>
      </c>
      <c r="B7994" s="77" t="s">
        <v>21044</v>
      </c>
    </row>
    <row r="7995" spans="1:2" ht="15" x14ac:dyDescent="0.2">
      <c r="A7995" s="25" t="s">
        <v>4639</v>
      </c>
      <c r="B7995" s="77" t="s">
        <v>21045</v>
      </c>
    </row>
    <row r="7996" spans="1:2" ht="30" x14ac:dyDescent="0.2">
      <c r="A7996" s="25" t="s">
        <v>4638</v>
      </c>
      <c r="B7996" s="77" t="s">
        <v>21046</v>
      </c>
    </row>
    <row r="7997" spans="1:2" ht="15" x14ac:dyDescent="0.2">
      <c r="A7997" s="25" t="s">
        <v>4637</v>
      </c>
      <c r="B7997" s="77" t="s">
        <v>21047</v>
      </c>
    </row>
    <row r="7998" spans="1:2" ht="15" x14ac:dyDescent="0.2">
      <c r="A7998" s="25" t="s">
        <v>4636</v>
      </c>
      <c r="B7998" s="77" t="s">
        <v>21048</v>
      </c>
    </row>
    <row r="7999" spans="1:2" ht="15" x14ac:dyDescent="0.2">
      <c r="A7999" s="25" t="s">
        <v>4635</v>
      </c>
      <c r="B7999" s="77" t="s">
        <v>21049</v>
      </c>
    </row>
    <row r="8000" spans="1:2" ht="15" x14ac:dyDescent="0.2">
      <c r="A8000" s="25" t="s">
        <v>4634</v>
      </c>
      <c r="B8000" s="77" t="s">
        <v>21050</v>
      </c>
    </row>
    <row r="8001" spans="1:2" ht="15" x14ac:dyDescent="0.2">
      <c r="A8001" s="25" t="s">
        <v>4633</v>
      </c>
      <c r="B8001" s="77" t="s">
        <v>21051</v>
      </c>
    </row>
    <row r="8002" spans="1:2" ht="15" x14ac:dyDescent="0.2">
      <c r="A8002" s="25" t="s">
        <v>4632</v>
      </c>
      <c r="B8002" s="77" t="s">
        <v>21052</v>
      </c>
    </row>
    <row r="8003" spans="1:2" ht="15" x14ac:dyDescent="0.2">
      <c r="A8003" s="25" t="s">
        <v>4631</v>
      </c>
      <c r="B8003" s="77" t="s">
        <v>21053</v>
      </c>
    </row>
    <row r="8004" spans="1:2" ht="15" x14ac:dyDescent="0.2">
      <c r="A8004" s="25" t="s">
        <v>4630</v>
      </c>
      <c r="B8004" s="77" t="s">
        <v>21054</v>
      </c>
    </row>
    <row r="8005" spans="1:2" ht="30" x14ac:dyDescent="0.2">
      <c r="A8005" s="25" t="s">
        <v>4629</v>
      </c>
      <c r="B8005" s="77" t="s">
        <v>21055</v>
      </c>
    </row>
    <row r="8006" spans="1:2" ht="15" x14ac:dyDescent="0.2">
      <c r="A8006" s="25" t="s">
        <v>4628</v>
      </c>
      <c r="B8006" s="77" t="s">
        <v>21056</v>
      </c>
    </row>
    <row r="8007" spans="1:2" ht="15" x14ac:dyDescent="0.2">
      <c r="A8007" s="25" t="s">
        <v>4627</v>
      </c>
      <c r="B8007" s="77" t="s">
        <v>21057</v>
      </c>
    </row>
    <row r="8008" spans="1:2" ht="15" x14ac:dyDescent="0.2">
      <c r="A8008" s="25" t="s">
        <v>4626</v>
      </c>
      <c r="B8008" s="77" t="s">
        <v>21058</v>
      </c>
    </row>
    <row r="8009" spans="1:2" ht="15" x14ac:dyDescent="0.2">
      <c r="A8009" s="25" t="s">
        <v>4625</v>
      </c>
      <c r="B8009" s="77" t="s">
        <v>21059</v>
      </c>
    </row>
    <row r="8010" spans="1:2" ht="15" x14ac:dyDescent="0.2">
      <c r="A8010" s="25" t="s">
        <v>4624</v>
      </c>
      <c r="B8010" s="77" t="s">
        <v>21060</v>
      </c>
    </row>
    <row r="8011" spans="1:2" ht="15" x14ac:dyDescent="0.2">
      <c r="A8011" s="25" t="s">
        <v>4623</v>
      </c>
      <c r="B8011" s="77" t="s">
        <v>21061</v>
      </c>
    </row>
    <row r="8012" spans="1:2" ht="15" x14ac:dyDescent="0.2">
      <c r="A8012" s="25" t="s">
        <v>4622</v>
      </c>
      <c r="B8012" s="77" t="s">
        <v>21062</v>
      </c>
    </row>
    <row r="8013" spans="1:2" ht="15" x14ac:dyDescent="0.2">
      <c r="A8013" s="25" t="s">
        <v>4621</v>
      </c>
      <c r="B8013" s="77" t="s">
        <v>21063</v>
      </c>
    </row>
    <row r="8014" spans="1:2" ht="15" x14ac:dyDescent="0.2">
      <c r="A8014" s="25" t="s">
        <v>4620</v>
      </c>
      <c r="B8014" s="77" t="s">
        <v>21064</v>
      </c>
    </row>
    <row r="8015" spans="1:2" ht="15" x14ac:dyDescent="0.2">
      <c r="A8015" s="25" t="s">
        <v>4619</v>
      </c>
      <c r="B8015" s="77" t="s">
        <v>21065</v>
      </c>
    </row>
    <row r="8016" spans="1:2" ht="15" x14ac:dyDescent="0.2">
      <c r="A8016" s="25" t="s">
        <v>4618</v>
      </c>
      <c r="B8016" s="77" t="s">
        <v>21066</v>
      </c>
    </row>
    <row r="8017" spans="1:2" ht="15" x14ac:dyDescent="0.2">
      <c r="A8017" s="25" t="s">
        <v>4617</v>
      </c>
      <c r="B8017" s="77" t="s">
        <v>21067</v>
      </c>
    </row>
    <row r="8018" spans="1:2" ht="15" x14ac:dyDescent="0.2">
      <c r="A8018" s="25" t="s">
        <v>4616</v>
      </c>
      <c r="B8018" s="77" t="s">
        <v>21068</v>
      </c>
    </row>
    <row r="8019" spans="1:2" ht="15" x14ac:dyDescent="0.2">
      <c r="A8019" s="25" t="s">
        <v>4615</v>
      </c>
      <c r="B8019" s="77" t="s">
        <v>21069</v>
      </c>
    </row>
    <row r="8020" spans="1:2" ht="15" x14ac:dyDescent="0.2">
      <c r="A8020" s="25" t="s">
        <v>4614</v>
      </c>
      <c r="B8020" s="77" t="s">
        <v>21070</v>
      </c>
    </row>
    <row r="8021" spans="1:2" ht="15" x14ac:dyDescent="0.2">
      <c r="A8021" s="25" t="s">
        <v>4613</v>
      </c>
      <c r="B8021" s="77" t="s">
        <v>21071</v>
      </c>
    </row>
    <row r="8022" spans="1:2" ht="15" x14ac:dyDescent="0.2">
      <c r="A8022" s="25" t="s">
        <v>4612</v>
      </c>
      <c r="B8022" s="77" t="s">
        <v>21072</v>
      </c>
    </row>
    <row r="8023" spans="1:2" ht="15" x14ac:dyDescent="0.2">
      <c r="A8023" s="25" t="s">
        <v>4611</v>
      </c>
      <c r="B8023" s="77" t="s">
        <v>21073</v>
      </c>
    </row>
    <row r="8024" spans="1:2" ht="15" x14ac:dyDescent="0.2">
      <c r="A8024" s="25" t="s">
        <v>4610</v>
      </c>
      <c r="B8024" s="77" t="s">
        <v>21074</v>
      </c>
    </row>
    <row r="8025" spans="1:2" ht="15" x14ac:dyDescent="0.2">
      <c r="A8025" s="25" t="s">
        <v>4609</v>
      </c>
      <c r="B8025" s="77" t="s">
        <v>21075</v>
      </c>
    </row>
    <row r="8026" spans="1:2" ht="15" x14ac:dyDescent="0.2">
      <c r="A8026" s="25" t="s">
        <v>4608</v>
      </c>
      <c r="B8026" s="77" t="s">
        <v>21076</v>
      </c>
    </row>
    <row r="8027" spans="1:2" ht="15" x14ac:dyDescent="0.2">
      <c r="A8027" s="25" t="s">
        <v>4607</v>
      </c>
      <c r="B8027" s="77" t="s">
        <v>21077</v>
      </c>
    </row>
    <row r="8028" spans="1:2" ht="15" x14ac:dyDescent="0.2">
      <c r="A8028" s="25" t="s">
        <v>4606</v>
      </c>
      <c r="B8028" s="77" t="s">
        <v>21078</v>
      </c>
    </row>
    <row r="8029" spans="1:2" ht="15" x14ac:dyDescent="0.2">
      <c r="A8029" s="25" t="s">
        <v>4605</v>
      </c>
      <c r="B8029" s="77" t="s">
        <v>21079</v>
      </c>
    </row>
    <row r="8030" spans="1:2" ht="15" x14ac:dyDescent="0.2">
      <c r="A8030" s="25" t="s">
        <v>4604</v>
      </c>
      <c r="B8030" s="77" t="s">
        <v>21080</v>
      </c>
    </row>
    <row r="8031" spans="1:2" ht="15" x14ac:dyDescent="0.2">
      <c r="A8031" s="25" t="s">
        <v>4603</v>
      </c>
      <c r="B8031" s="77" t="s">
        <v>21081</v>
      </c>
    </row>
    <row r="8032" spans="1:2" ht="15" x14ac:dyDescent="0.2">
      <c r="A8032" s="25" t="s">
        <v>4602</v>
      </c>
      <c r="B8032" s="77" t="s">
        <v>21082</v>
      </c>
    </row>
    <row r="8033" spans="1:2" ht="15" x14ac:dyDescent="0.2">
      <c r="A8033" s="25" t="s">
        <v>4601</v>
      </c>
      <c r="B8033" s="77" t="s">
        <v>21083</v>
      </c>
    </row>
    <row r="8034" spans="1:2" ht="15" x14ac:dyDescent="0.2">
      <c r="A8034" s="25" t="s">
        <v>4600</v>
      </c>
      <c r="B8034" s="77" t="s">
        <v>21084</v>
      </c>
    </row>
    <row r="8035" spans="1:2" ht="15" x14ac:dyDescent="0.2">
      <c r="A8035" s="25" t="s">
        <v>4599</v>
      </c>
      <c r="B8035" s="77" t="s">
        <v>21085</v>
      </c>
    </row>
    <row r="8036" spans="1:2" ht="15" x14ac:dyDescent="0.2">
      <c r="A8036" s="25" t="s">
        <v>4598</v>
      </c>
      <c r="B8036" s="77" t="s">
        <v>21086</v>
      </c>
    </row>
    <row r="8037" spans="1:2" ht="15" x14ac:dyDescent="0.2">
      <c r="A8037" s="25" t="s">
        <v>4597</v>
      </c>
      <c r="B8037" s="77" t="s">
        <v>21087</v>
      </c>
    </row>
    <row r="8038" spans="1:2" ht="15" x14ac:dyDescent="0.2">
      <c r="A8038" s="25" t="s">
        <v>4596</v>
      </c>
      <c r="B8038" s="77" t="s">
        <v>21088</v>
      </c>
    </row>
    <row r="8039" spans="1:2" ht="15" x14ac:dyDescent="0.2">
      <c r="A8039" s="25" t="s">
        <v>4595</v>
      </c>
      <c r="B8039" s="77" t="s">
        <v>21089</v>
      </c>
    </row>
    <row r="8040" spans="1:2" ht="15" x14ac:dyDescent="0.2">
      <c r="A8040" s="25" t="s">
        <v>4594</v>
      </c>
      <c r="B8040" s="77" t="s">
        <v>21090</v>
      </c>
    </row>
    <row r="8041" spans="1:2" ht="15" x14ac:dyDescent="0.2">
      <c r="A8041" s="25" t="s">
        <v>4593</v>
      </c>
      <c r="B8041" s="77" t="s">
        <v>21091</v>
      </c>
    </row>
    <row r="8042" spans="1:2" ht="15" x14ac:dyDescent="0.2">
      <c r="A8042" s="25" t="s">
        <v>4592</v>
      </c>
      <c r="B8042" s="77" t="s">
        <v>21092</v>
      </c>
    </row>
    <row r="8043" spans="1:2" ht="15" x14ac:dyDescent="0.2">
      <c r="A8043" s="25" t="s">
        <v>4591</v>
      </c>
      <c r="B8043" s="77" t="s">
        <v>21093</v>
      </c>
    </row>
    <row r="8044" spans="1:2" ht="15" x14ac:dyDescent="0.2">
      <c r="A8044" s="25" t="s">
        <v>4590</v>
      </c>
      <c r="B8044" s="77" t="s">
        <v>21094</v>
      </c>
    </row>
    <row r="8045" spans="1:2" ht="15" x14ac:dyDescent="0.2">
      <c r="A8045" s="25" t="s">
        <v>4589</v>
      </c>
      <c r="B8045" s="77" t="s">
        <v>21095</v>
      </c>
    </row>
    <row r="8046" spans="1:2" ht="15" x14ac:dyDescent="0.2">
      <c r="A8046" s="25" t="s">
        <v>4588</v>
      </c>
      <c r="B8046" s="77" t="s">
        <v>21096</v>
      </c>
    </row>
    <row r="8047" spans="1:2" ht="15" x14ac:dyDescent="0.2">
      <c r="A8047" s="25" t="s">
        <v>4587</v>
      </c>
      <c r="B8047" s="77" t="s">
        <v>21097</v>
      </c>
    </row>
    <row r="8048" spans="1:2" ht="15" x14ac:dyDescent="0.2">
      <c r="A8048" s="25" t="s">
        <v>4586</v>
      </c>
      <c r="B8048" s="77" t="s">
        <v>21098</v>
      </c>
    </row>
    <row r="8049" spans="1:2" ht="15" x14ac:dyDescent="0.2">
      <c r="A8049" s="25" t="s">
        <v>4585</v>
      </c>
      <c r="B8049" s="77" t="s">
        <v>21099</v>
      </c>
    </row>
    <row r="8050" spans="1:2" ht="15" x14ac:dyDescent="0.2">
      <c r="A8050" s="25" t="s">
        <v>4584</v>
      </c>
      <c r="B8050" s="77" t="s">
        <v>21100</v>
      </c>
    </row>
    <row r="8051" spans="1:2" ht="30" x14ac:dyDescent="0.2">
      <c r="A8051" s="25" t="s">
        <v>4583</v>
      </c>
      <c r="B8051" s="77" t="s">
        <v>21101</v>
      </c>
    </row>
    <row r="8052" spans="1:2" ht="30" x14ac:dyDescent="0.2">
      <c r="A8052" s="25" t="s">
        <v>4582</v>
      </c>
      <c r="B8052" s="77" t="s">
        <v>21102</v>
      </c>
    </row>
    <row r="8053" spans="1:2" ht="30" x14ac:dyDescent="0.2">
      <c r="A8053" s="25" t="s">
        <v>4581</v>
      </c>
      <c r="B8053" s="77" t="s">
        <v>21103</v>
      </c>
    </row>
    <row r="8054" spans="1:2" ht="30" x14ac:dyDescent="0.2">
      <c r="A8054" s="25" t="s">
        <v>4580</v>
      </c>
      <c r="B8054" s="77" t="s">
        <v>21104</v>
      </c>
    </row>
    <row r="8055" spans="1:2" ht="30" x14ac:dyDescent="0.2">
      <c r="A8055" s="25" t="s">
        <v>4579</v>
      </c>
      <c r="B8055" s="77" t="s">
        <v>21105</v>
      </c>
    </row>
    <row r="8056" spans="1:2" ht="30" x14ac:dyDescent="0.2">
      <c r="A8056" s="25" t="s">
        <v>4578</v>
      </c>
      <c r="B8056" s="77" t="s">
        <v>21106</v>
      </c>
    </row>
    <row r="8057" spans="1:2" ht="30" x14ac:dyDescent="0.2">
      <c r="A8057" s="25" t="s">
        <v>4577</v>
      </c>
      <c r="B8057" s="77" t="s">
        <v>21107</v>
      </c>
    </row>
    <row r="8058" spans="1:2" ht="30" x14ac:dyDescent="0.2">
      <c r="A8058" s="25" t="s">
        <v>4576</v>
      </c>
      <c r="B8058" s="77" t="s">
        <v>21108</v>
      </c>
    </row>
    <row r="8059" spans="1:2" ht="15" x14ac:dyDescent="0.2">
      <c r="A8059" s="25" t="s">
        <v>4575</v>
      </c>
      <c r="B8059" s="77" t="s">
        <v>21109</v>
      </c>
    </row>
    <row r="8060" spans="1:2" ht="15" x14ac:dyDescent="0.2">
      <c r="A8060" s="25" t="s">
        <v>4574</v>
      </c>
      <c r="B8060" s="77" t="s">
        <v>21110</v>
      </c>
    </row>
    <row r="8061" spans="1:2" ht="15" x14ac:dyDescent="0.2">
      <c r="A8061" s="25" t="s">
        <v>4573</v>
      </c>
      <c r="B8061" s="77" t="s">
        <v>21111</v>
      </c>
    </row>
    <row r="8062" spans="1:2" ht="15" x14ac:dyDescent="0.2">
      <c r="A8062" s="25" t="s">
        <v>4572</v>
      </c>
      <c r="B8062" s="77" t="s">
        <v>21112</v>
      </c>
    </row>
    <row r="8063" spans="1:2" ht="15" x14ac:dyDescent="0.2">
      <c r="A8063" s="25" t="s">
        <v>4571</v>
      </c>
      <c r="B8063" s="77" t="s">
        <v>21113</v>
      </c>
    </row>
    <row r="8064" spans="1:2" ht="15" x14ac:dyDescent="0.2">
      <c r="A8064" s="25" t="s">
        <v>4570</v>
      </c>
      <c r="B8064" s="77" t="s">
        <v>21114</v>
      </c>
    </row>
    <row r="8065" spans="1:2" ht="15" x14ac:dyDescent="0.2">
      <c r="A8065" s="25" t="s">
        <v>4569</v>
      </c>
      <c r="B8065" s="77" t="s">
        <v>21115</v>
      </c>
    </row>
    <row r="8066" spans="1:2" ht="15" x14ac:dyDescent="0.2">
      <c r="A8066" s="25" t="s">
        <v>4568</v>
      </c>
      <c r="B8066" s="77" t="s">
        <v>21116</v>
      </c>
    </row>
    <row r="8067" spans="1:2" ht="30" x14ac:dyDescent="0.2">
      <c r="A8067" s="25" t="s">
        <v>4567</v>
      </c>
      <c r="B8067" s="77" t="s">
        <v>21117</v>
      </c>
    </row>
    <row r="8068" spans="1:2" ht="30" x14ac:dyDescent="0.2">
      <c r="A8068" s="25" t="s">
        <v>4566</v>
      </c>
      <c r="B8068" s="77" t="s">
        <v>21118</v>
      </c>
    </row>
    <row r="8069" spans="1:2" ht="30" x14ac:dyDescent="0.2">
      <c r="A8069" s="25" t="s">
        <v>4565</v>
      </c>
      <c r="B8069" s="77" t="s">
        <v>21119</v>
      </c>
    </row>
    <row r="8070" spans="1:2" ht="30" x14ac:dyDescent="0.2">
      <c r="A8070" s="25" t="s">
        <v>4564</v>
      </c>
      <c r="B8070" s="77" t="s">
        <v>21120</v>
      </c>
    </row>
    <row r="8071" spans="1:2" ht="30" x14ac:dyDescent="0.2">
      <c r="A8071" s="25" t="s">
        <v>4563</v>
      </c>
      <c r="B8071" s="77" t="s">
        <v>21121</v>
      </c>
    </row>
    <row r="8072" spans="1:2" ht="30" x14ac:dyDescent="0.2">
      <c r="A8072" s="25" t="s">
        <v>4562</v>
      </c>
      <c r="B8072" s="77" t="s">
        <v>21122</v>
      </c>
    </row>
    <row r="8073" spans="1:2" ht="30" x14ac:dyDescent="0.2">
      <c r="A8073" s="25" t="s">
        <v>4561</v>
      </c>
      <c r="B8073" s="77" t="s">
        <v>21123</v>
      </c>
    </row>
    <row r="8074" spans="1:2" ht="30" x14ac:dyDescent="0.2">
      <c r="A8074" s="25" t="s">
        <v>4560</v>
      </c>
      <c r="B8074" s="77" t="s">
        <v>21124</v>
      </c>
    </row>
    <row r="8075" spans="1:2" ht="15" x14ac:dyDescent="0.2">
      <c r="A8075" s="25" t="s">
        <v>4559</v>
      </c>
      <c r="B8075" s="77" t="s">
        <v>21125</v>
      </c>
    </row>
    <row r="8076" spans="1:2" ht="15" x14ac:dyDescent="0.2">
      <c r="A8076" s="25" t="s">
        <v>4558</v>
      </c>
      <c r="B8076" s="77" t="s">
        <v>21126</v>
      </c>
    </row>
    <row r="8077" spans="1:2" ht="15" x14ac:dyDescent="0.2">
      <c r="A8077" s="25" t="s">
        <v>4557</v>
      </c>
      <c r="B8077" s="77" t="s">
        <v>21127</v>
      </c>
    </row>
    <row r="8078" spans="1:2" ht="15" x14ac:dyDescent="0.2">
      <c r="A8078" s="25" t="s">
        <v>4556</v>
      </c>
      <c r="B8078" s="77" t="s">
        <v>21128</v>
      </c>
    </row>
    <row r="8079" spans="1:2" ht="15" x14ac:dyDescent="0.2">
      <c r="A8079" s="25" t="s">
        <v>4555</v>
      </c>
      <c r="B8079" s="77" t="s">
        <v>21129</v>
      </c>
    </row>
    <row r="8080" spans="1:2" ht="15" x14ac:dyDescent="0.2">
      <c r="A8080" s="25" t="s">
        <v>4554</v>
      </c>
      <c r="B8080" s="77" t="s">
        <v>21130</v>
      </c>
    </row>
    <row r="8081" spans="1:2" ht="15" x14ac:dyDescent="0.2">
      <c r="A8081" s="25" t="s">
        <v>4553</v>
      </c>
      <c r="B8081" s="77" t="s">
        <v>21131</v>
      </c>
    </row>
    <row r="8082" spans="1:2" ht="15" x14ac:dyDescent="0.2">
      <c r="A8082" s="25" t="s">
        <v>4552</v>
      </c>
      <c r="B8082" s="77" t="s">
        <v>21132</v>
      </c>
    </row>
    <row r="8083" spans="1:2" ht="15" x14ac:dyDescent="0.2">
      <c r="A8083" s="25" t="s">
        <v>4551</v>
      </c>
      <c r="B8083" s="77" t="s">
        <v>21133</v>
      </c>
    </row>
    <row r="8084" spans="1:2" ht="15" x14ac:dyDescent="0.2">
      <c r="A8084" s="25" t="s">
        <v>4550</v>
      </c>
      <c r="B8084" s="77" t="s">
        <v>21134</v>
      </c>
    </row>
    <row r="8085" spans="1:2" ht="15" x14ac:dyDescent="0.2">
      <c r="A8085" s="25" t="s">
        <v>4549</v>
      </c>
      <c r="B8085" s="77" t="s">
        <v>21135</v>
      </c>
    </row>
    <row r="8086" spans="1:2" ht="15" x14ac:dyDescent="0.2">
      <c r="A8086" s="25" t="s">
        <v>4548</v>
      </c>
      <c r="B8086" s="77" t="s">
        <v>21136</v>
      </c>
    </row>
    <row r="8087" spans="1:2" ht="15" x14ac:dyDescent="0.2">
      <c r="A8087" s="25" t="s">
        <v>4547</v>
      </c>
      <c r="B8087" s="77" t="s">
        <v>21137</v>
      </c>
    </row>
    <row r="8088" spans="1:2" ht="15" x14ac:dyDescent="0.2">
      <c r="A8088" s="25" t="s">
        <v>4546</v>
      </c>
      <c r="B8088" s="77" t="s">
        <v>21138</v>
      </c>
    </row>
    <row r="8089" spans="1:2" ht="15" x14ac:dyDescent="0.2">
      <c r="A8089" s="25" t="s">
        <v>4545</v>
      </c>
      <c r="B8089" s="77" t="s">
        <v>21139</v>
      </c>
    </row>
    <row r="8090" spans="1:2" ht="15" x14ac:dyDescent="0.2">
      <c r="A8090" s="25" t="s">
        <v>4544</v>
      </c>
      <c r="B8090" s="77" t="s">
        <v>21140</v>
      </c>
    </row>
    <row r="8091" spans="1:2" ht="15" x14ac:dyDescent="0.2">
      <c r="A8091" s="25" t="s">
        <v>4543</v>
      </c>
      <c r="B8091" s="77" t="s">
        <v>21141</v>
      </c>
    </row>
    <row r="8092" spans="1:2" ht="15" x14ac:dyDescent="0.2">
      <c r="A8092" s="25" t="s">
        <v>4542</v>
      </c>
      <c r="B8092" s="77" t="s">
        <v>21142</v>
      </c>
    </row>
    <row r="8093" spans="1:2" ht="15" x14ac:dyDescent="0.2">
      <c r="A8093" s="25" t="s">
        <v>4541</v>
      </c>
      <c r="B8093" s="77" t="s">
        <v>21143</v>
      </c>
    </row>
    <row r="8094" spans="1:2" ht="15" x14ac:dyDescent="0.2">
      <c r="A8094" s="25" t="s">
        <v>4540</v>
      </c>
      <c r="B8094" s="77" t="s">
        <v>21144</v>
      </c>
    </row>
    <row r="8095" spans="1:2" ht="15" x14ac:dyDescent="0.2">
      <c r="A8095" s="25" t="s">
        <v>4539</v>
      </c>
      <c r="B8095" s="77" t="s">
        <v>21145</v>
      </c>
    </row>
    <row r="8096" spans="1:2" ht="15" x14ac:dyDescent="0.2">
      <c r="A8096" s="25" t="s">
        <v>4538</v>
      </c>
      <c r="B8096" s="77" t="s">
        <v>21146</v>
      </c>
    </row>
    <row r="8097" spans="1:2" ht="15" x14ac:dyDescent="0.2">
      <c r="A8097" s="25" t="s">
        <v>4537</v>
      </c>
      <c r="B8097" s="77" t="s">
        <v>21147</v>
      </c>
    </row>
    <row r="8098" spans="1:2" ht="15" x14ac:dyDescent="0.2">
      <c r="A8098" s="25" t="s">
        <v>4536</v>
      </c>
      <c r="B8098" s="77" t="s">
        <v>21148</v>
      </c>
    </row>
    <row r="8099" spans="1:2" ht="15" x14ac:dyDescent="0.2">
      <c r="A8099" s="25" t="s">
        <v>4535</v>
      </c>
      <c r="B8099" s="77" t="s">
        <v>21149</v>
      </c>
    </row>
    <row r="8100" spans="1:2" ht="15" x14ac:dyDescent="0.2">
      <c r="A8100" s="25" t="s">
        <v>4534</v>
      </c>
      <c r="B8100" s="77" t="s">
        <v>21150</v>
      </c>
    </row>
    <row r="8101" spans="1:2" ht="15" x14ac:dyDescent="0.2">
      <c r="A8101" s="25" t="s">
        <v>4533</v>
      </c>
      <c r="B8101" s="77" t="s">
        <v>21151</v>
      </c>
    </row>
    <row r="8102" spans="1:2" ht="15" x14ac:dyDescent="0.2">
      <c r="A8102" s="25" t="s">
        <v>4532</v>
      </c>
      <c r="B8102" s="77" t="s">
        <v>21152</v>
      </c>
    </row>
    <row r="8103" spans="1:2" ht="15" x14ac:dyDescent="0.2">
      <c r="A8103" s="25" t="s">
        <v>4531</v>
      </c>
      <c r="B8103" s="77" t="s">
        <v>21153</v>
      </c>
    </row>
    <row r="8104" spans="1:2" ht="15" x14ac:dyDescent="0.2">
      <c r="A8104" s="25" t="s">
        <v>4530</v>
      </c>
      <c r="B8104" s="77" t="s">
        <v>21154</v>
      </c>
    </row>
    <row r="8105" spans="1:2" ht="15" x14ac:dyDescent="0.2">
      <c r="A8105" s="25" t="s">
        <v>4529</v>
      </c>
      <c r="B8105" s="77" t="s">
        <v>21155</v>
      </c>
    </row>
    <row r="8106" spans="1:2" ht="15" x14ac:dyDescent="0.2">
      <c r="A8106" s="25" t="s">
        <v>4528</v>
      </c>
      <c r="B8106" s="77" t="s">
        <v>21156</v>
      </c>
    </row>
    <row r="8107" spans="1:2" ht="15" x14ac:dyDescent="0.2">
      <c r="A8107" s="25" t="s">
        <v>4527</v>
      </c>
      <c r="B8107" s="77" t="s">
        <v>21157</v>
      </c>
    </row>
    <row r="8108" spans="1:2" ht="15" x14ac:dyDescent="0.2">
      <c r="A8108" s="25" t="s">
        <v>4526</v>
      </c>
      <c r="B8108" s="77" t="s">
        <v>21158</v>
      </c>
    </row>
    <row r="8109" spans="1:2" ht="15" x14ac:dyDescent="0.2">
      <c r="A8109" s="25" t="s">
        <v>4525</v>
      </c>
      <c r="B8109" s="77" t="s">
        <v>21159</v>
      </c>
    </row>
    <row r="8110" spans="1:2" ht="15" x14ac:dyDescent="0.2">
      <c r="A8110" s="25" t="s">
        <v>4524</v>
      </c>
      <c r="B8110" s="77" t="s">
        <v>21160</v>
      </c>
    </row>
    <row r="8111" spans="1:2" ht="15" x14ac:dyDescent="0.2">
      <c r="A8111" s="25" t="s">
        <v>4523</v>
      </c>
      <c r="B8111" s="77" t="s">
        <v>21161</v>
      </c>
    </row>
    <row r="8112" spans="1:2" ht="30" x14ac:dyDescent="0.2">
      <c r="A8112" s="25" t="s">
        <v>4522</v>
      </c>
      <c r="B8112" s="77" t="s">
        <v>21162</v>
      </c>
    </row>
    <row r="8113" spans="1:2" ht="30" x14ac:dyDescent="0.2">
      <c r="A8113" s="25" t="s">
        <v>4521</v>
      </c>
      <c r="B8113" s="77" t="s">
        <v>21163</v>
      </c>
    </row>
    <row r="8114" spans="1:2" ht="30" x14ac:dyDescent="0.2">
      <c r="A8114" s="25" t="s">
        <v>4520</v>
      </c>
      <c r="B8114" s="77" t="s">
        <v>21164</v>
      </c>
    </row>
    <row r="8115" spans="1:2" ht="15" x14ac:dyDescent="0.2">
      <c r="A8115" s="25" t="s">
        <v>4519</v>
      </c>
      <c r="B8115" s="77" t="s">
        <v>21165</v>
      </c>
    </row>
    <row r="8116" spans="1:2" ht="15" x14ac:dyDescent="0.2">
      <c r="A8116" s="25" t="s">
        <v>4518</v>
      </c>
      <c r="B8116" s="77" t="s">
        <v>21166</v>
      </c>
    </row>
    <row r="8117" spans="1:2" ht="15" x14ac:dyDescent="0.2">
      <c r="A8117" s="25" t="s">
        <v>4517</v>
      </c>
      <c r="B8117" s="77" t="s">
        <v>21167</v>
      </c>
    </row>
    <row r="8118" spans="1:2" ht="30" x14ac:dyDescent="0.2">
      <c r="A8118" s="25" t="s">
        <v>4516</v>
      </c>
      <c r="B8118" s="77" t="s">
        <v>21168</v>
      </c>
    </row>
    <row r="8119" spans="1:2" ht="15" x14ac:dyDescent="0.2">
      <c r="A8119" s="25" t="s">
        <v>4515</v>
      </c>
      <c r="B8119" s="77" t="s">
        <v>21169</v>
      </c>
    </row>
    <row r="8120" spans="1:2" ht="15" x14ac:dyDescent="0.2">
      <c r="A8120" s="25" t="s">
        <v>4514</v>
      </c>
      <c r="B8120" s="77" t="s">
        <v>21170</v>
      </c>
    </row>
    <row r="8121" spans="1:2" ht="15" x14ac:dyDescent="0.2">
      <c r="A8121" s="25" t="s">
        <v>4513</v>
      </c>
      <c r="B8121" s="77" t="s">
        <v>21171</v>
      </c>
    </row>
    <row r="8122" spans="1:2" ht="15" x14ac:dyDescent="0.2">
      <c r="A8122" s="25" t="s">
        <v>4512</v>
      </c>
      <c r="B8122" s="77" t="s">
        <v>21172</v>
      </c>
    </row>
    <row r="8123" spans="1:2" ht="15" x14ac:dyDescent="0.2">
      <c r="A8123" s="25" t="s">
        <v>4511</v>
      </c>
      <c r="B8123" s="77" t="s">
        <v>21173</v>
      </c>
    </row>
    <row r="8124" spans="1:2" ht="15" x14ac:dyDescent="0.2">
      <c r="A8124" s="25" t="s">
        <v>4510</v>
      </c>
      <c r="B8124" s="77" t="s">
        <v>21174</v>
      </c>
    </row>
    <row r="8125" spans="1:2" ht="15" x14ac:dyDescent="0.2">
      <c r="A8125" s="25" t="s">
        <v>4509</v>
      </c>
      <c r="B8125" s="77" t="s">
        <v>21175</v>
      </c>
    </row>
    <row r="8126" spans="1:2" ht="15" x14ac:dyDescent="0.2">
      <c r="A8126" s="25" t="s">
        <v>4508</v>
      </c>
      <c r="B8126" s="77" t="s">
        <v>21176</v>
      </c>
    </row>
    <row r="8127" spans="1:2" ht="15" x14ac:dyDescent="0.2">
      <c r="A8127" s="25" t="s">
        <v>4507</v>
      </c>
      <c r="B8127" s="77" t="s">
        <v>21177</v>
      </c>
    </row>
    <row r="8128" spans="1:2" ht="15" x14ac:dyDescent="0.2">
      <c r="A8128" s="25" t="s">
        <v>4506</v>
      </c>
      <c r="B8128" s="77" t="s">
        <v>21178</v>
      </c>
    </row>
    <row r="8129" spans="1:2" ht="15" x14ac:dyDescent="0.2">
      <c r="A8129" s="25" t="s">
        <v>4505</v>
      </c>
      <c r="B8129" s="77" t="s">
        <v>21179</v>
      </c>
    </row>
    <row r="8130" spans="1:2" ht="15" x14ac:dyDescent="0.2">
      <c r="A8130" s="25" t="s">
        <v>4504</v>
      </c>
      <c r="B8130" s="77" t="s">
        <v>21180</v>
      </c>
    </row>
    <row r="8131" spans="1:2" ht="15" x14ac:dyDescent="0.2">
      <c r="A8131" s="25" t="s">
        <v>4503</v>
      </c>
      <c r="B8131" s="77" t="s">
        <v>21181</v>
      </c>
    </row>
    <row r="8132" spans="1:2" ht="15" x14ac:dyDescent="0.2">
      <c r="A8132" s="25" t="s">
        <v>4502</v>
      </c>
      <c r="B8132" s="77" t="s">
        <v>21182</v>
      </c>
    </row>
    <row r="8133" spans="1:2" ht="15" x14ac:dyDescent="0.2">
      <c r="A8133" s="25" t="s">
        <v>4501</v>
      </c>
      <c r="B8133" s="77" t="s">
        <v>21183</v>
      </c>
    </row>
    <row r="8134" spans="1:2" ht="15" x14ac:dyDescent="0.2">
      <c r="A8134" s="25" t="s">
        <v>4500</v>
      </c>
      <c r="B8134" s="77" t="s">
        <v>21184</v>
      </c>
    </row>
    <row r="8135" spans="1:2" ht="15" x14ac:dyDescent="0.2">
      <c r="A8135" s="25" t="s">
        <v>4499</v>
      </c>
      <c r="B8135" s="77" t="s">
        <v>21185</v>
      </c>
    </row>
    <row r="8136" spans="1:2" ht="15" x14ac:dyDescent="0.2">
      <c r="A8136" s="25" t="s">
        <v>4498</v>
      </c>
      <c r="B8136" s="77" t="s">
        <v>21186</v>
      </c>
    </row>
    <row r="8137" spans="1:2" ht="15" x14ac:dyDescent="0.2">
      <c r="A8137" s="25" t="s">
        <v>4497</v>
      </c>
      <c r="B8137" s="77" t="s">
        <v>21187</v>
      </c>
    </row>
    <row r="8138" spans="1:2" ht="15" x14ac:dyDescent="0.2">
      <c r="A8138" s="25" t="s">
        <v>4496</v>
      </c>
      <c r="B8138" s="77" t="s">
        <v>21188</v>
      </c>
    </row>
    <row r="8139" spans="1:2" ht="15" x14ac:dyDescent="0.2">
      <c r="A8139" s="25" t="s">
        <v>4495</v>
      </c>
      <c r="B8139" s="77" t="s">
        <v>21189</v>
      </c>
    </row>
    <row r="8140" spans="1:2" ht="15" x14ac:dyDescent="0.2">
      <c r="A8140" s="25" t="s">
        <v>4494</v>
      </c>
      <c r="B8140" s="77" t="s">
        <v>21190</v>
      </c>
    </row>
    <row r="8141" spans="1:2" ht="15" x14ac:dyDescent="0.2">
      <c r="A8141" s="25" t="s">
        <v>4493</v>
      </c>
      <c r="B8141" s="77" t="s">
        <v>21191</v>
      </c>
    </row>
    <row r="8142" spans="1:2" ht="15" x14ac:dyDescent="0.2">
      <c r="A8142" s="25" t="s">
        <v>4492</v>
      </c>
      <c r="B8142" s="77" t="s">
        <v>21192</v>
      </c>
    </row>
    <row r="8143" spans="1:2" ht="15" x14ac:dyDescent="0.2">
      <c r="A8143" s="25" t="s">
        <v>4491</v>
      </c>
      <c r="B8143" s="77" t="s">
        <v>21193</v>
      </c>
    </row>
    <row r="8144" spans="1:2" ht="15" x14ac:dyDescent="0.2">
      <c r="A8144" s="25" t="s">
        <v>4490</v>
      </c>
      <c r="B8144" s="77" t="s">
        <v>21194</v>
      </c>
    </row>
    <row r="8145" spans="1:2" ht="15" x14ac:dyDescent="0.2">
      <c r="A8145" s="25" t="s">
        <v>4489</v>
      </c>
      <c r="B8145" s="77" t="s">
        <v>21195</v>
      </c>
    </row>
    <row r="8146" spans="1:2" ht="15" x14ac:dyDescent="0.2">
      <c r="A8146" s="25" t="s">
        <v>4488</v>
      </c>
      <c r="B8146" s="77" t="s">
        <v>21196</v>
      </c>
    </row>
    <row r="8147" spans="1:2" ht="15" x14ac:dyDescent="0.2">
      <c r="A8147" s="25" t="s">
        <v>4487</v>
      </c>
      <c r="B8147" s="77" t="s">
        <v>21197</v>
      </c>
    </row>
    <row r="8148" spans="1:2" ht="15" x14ac:dyDescent="0.2">
      <c r="A8148" s="25" t="s">
        <v>4486</v>
      </c>
      <c r="B8148" s="77" t="s">
        <v>21198</v>
      </c>
    </row>
    <row r="8149" spans="1:2" ht="15" x14ac:dyDescent="0.2">
      <c r="A8149" s="25" t="s">
        <v>4485</v>
      </c>
      <c r="B8149" s="77" t="s">
        <v>21199</v>
      </c>
    </row>
    <row r="8150" spans="1:2" ht="30" x14ac:dyDescent="0.2">
      <c r="A8150" s="25" t="s">
        <v>4484</v>
      </c>
      <c r="B8150" s="77" t="s">
        <v>21200</v>
      </c>
    </row>
    <row r="8151" spans="1:2" ht="15" x14ac:dyDescent="0.2">
      <c r="A8151" s="25" t="s">
        <v>4483</v>
      </c>
      <c r="B8151" s="77" t="s">
        <v>21201</v>
      </c>
    </row>
    <row r="8152" spans="1:2" ht="15" x14ac:dyDescent="0.2">
      <c r="A8152" s="25" t="s">
        <v>4482</v>
      </c>
      <c r="B8152" s="77" t="s">
        <v>21202</v>
      </c>
    </row>
    <row r="8153" spans="1:2" ht="15" x14ac:dyDescent="0.2">
      <c r="A8153" s="25" t="s">
        <v>4481</v>
      </c>
      <c r="B8153" s="77" t="s">
        <v>21203</v>
      </c>
    </row>
    <row r="8154" spans="1:2" ht="15" x14ac:dyDescent="0.2">
      <c r="A8154" s="25" t="s">
        <v>4480</v>
      </c>
      <c r="B8154" s="77" t="s">
        <v>21204</v>
      </c>
    </row>
    <row r="8155" spans="1:2" ht="15" x14ac:dyDescent="0.2">
      <c r="A8155" s="25" t="s">
        <v>4479</v>
      </c>
      <c r="B8155" s="77" t="s">
        <v>21205</v>
      </c>
    </row>
    <row r="8156" spans="1:2" ht="15" x14ac:dyDescent="0.2">
      <c r="A8156" s="25" t="s">
        <v>4478</v>
      </c>
      <c r="B8156" s="77" t="s">
        <v>21206</v>
      </c>
    </row>
    <row r="8157" spans="1:2" ht="15" x14ac:dyDescent="0.2">
      <c r="A8157" s="25" t="s">
        <v>4477</v>
      </c>
      <c r="B8157" s="77" t="s">
        <v>21207</v>
      </c>
    </row>
    <row r="8158" spans="1:2" ht="15" x14ac:dyDescent="0.2">
      <c r="A8158" s="25" t="s">
        <v>4476</v>
      </c>
      <c r="B8158" s="77" t="s">
        <v>21208</v>
      </c>
    </row>
    <row r="8159" spans="1:2" ht="15" x14ac:dyDescent="0.2">
      <c r="A8159" s="25" t="s">
        <v>4475</v>
      </c>
      <c r="B8159" s="77" t="s">
        <v>21209</v>
      </c>
    </row>
    <row r="8160" spans="1:2" ht="30" x14ac:dyDescent="0.2">
      <c r="A8160" s="25" t="s">
        <v>4474</v>
      </c>
      <c r="B8160" s="77" t="s">
        <v>21210</v>
      </c>
    </row>
    <row r="8161" spans="1:2" ht="15" x14ac:dyDescent="0.2">
      <c r="A8161" s="25" t="s">
        <v>4473</v>
      </c>
      <c r="B8161" s="77" t="s">
        <v>21211</v>
      </c>
    </row>
    <row r="8162" spans="1:2" ht="15" x14ac:dyDescent="0.2">
      <c r="A8162" s="25" t="s">
        <v>4472</v>
      </c>
      <c r="B8162" s="77" t="s">
        <v>21212</v>
      </c>
    </row>
    <row r="8163" spans="1:2" ht="15" x14ac:dyDescent="0.2">
      <c r="A8163" s="25" t="s">
        <v>4471</v>
      </c>
      <c r="B8163" s="77" t="s">
        <v>21213</v>
      </c>
    </row>
    <row r="8164" spans="1:2" ht="15" x14ac:dyDescent="0.2">
      <c r="A8164" s="25" t="s">
        <v>4470</v>
      </c>
      <c r="B8164" s="77" t="s">
        <v>21214</v>
      </c>
    </row>
    <row r="8165" spans="1:2" ht="15" x14ac:dyDescent="0.2">
      <c r="A8165" s="25" t="s">
        <v>4469</v>
      </c>
      <c r="B8165" s="77" t="s">
        <v>21215</v>
      </c>
    </row>
    <row r="8166" spans="1:2" ht="15" x14ac:dyDescent="0.2">
      <c r="A8166" s="25" t="s">
        <v>4468</v>
      </c>
      <c r="B8166" s="77" t="s">
        <v>21216</v>
      </c>
    </row>
    <row r="8167" spans="1:2" ht="15" x14ac:dyDescent="0.2">
      <c r="A8167" s="25" t="s">
        <v>4467</v>
      </c>
      <c r="B8167" s="77" t="s">
        <v>21217</v>
      </c>
    </row>
    <row r="8168" spans="1:2" ht="15" x14ac:dyDescent="0.2">
      <c r="A8168" s="25" t="s">
        <v>4466</v>
      </c>
      <c r="B8168" s="77" t="s">
        <v>21218</v>
      </c>
    </row>
    <row r="8169" spans="1:2" ht="15" x14ac:dyDescent="0.2">
      <c r="A8169" s="25" t="s">
        <v>4465</v>
      </c>
      <c r="B8169" s="77" t="s">
        <v>21219</v>
      </c>
    </row>
    <row r="8170" spans="1:2" ht="30" x14ac:dyDescent="0.2">
      <c r="A8170" s="25" t="s">
        <v>4464</v>
      </c>
      <c r="B8170" s="77" t="s">
        <v>21220</v>
      </c>
    </row>
    <row r="8171" spans="1:2" ht="15" x14ac:dyDescent="0.2">
      <c r="A8171" s="25" t="s">
        <v>4463</v>
      </c>
      <c r="B8171" s="77" t="s">
        <v>21221</v>
      </c>
    </row>
    <row r="8172" spans="1:2" ht="15" x14ac:dyDescent="0.2">
      <c r="A8172" s="25" t="s">
        <v>4462</v>
      </c>
      <c r="B8172" s="77" t="s">
        <v>21222</v>
      </c>
    </row>
    <row r="8173" spans="1:2" ht="15" x14ac:dyDescent="0.2">
      <c r="A8173" s="25" t="s">
        <v>4461</v>
      </c>
      <c r="B8173" s="77" t="s">
        <v>21223</v>
      </c>
    </row>
    <row r="8174" spans="1:2" ht="15" x14ac:dyDescent="0.2">
      <c r="A8174" s="25" t="s">
        <v>4460</v>
      </c>
      <c r="B8174" s="77" t="s">
        <v>21224</v>
      </c>
    </row>
    <row r="8175" spans="1:2" ht="15" x14ac:dyDescent="0.2">
      <c r="A8175" s="25" t="s">
        <v>4459</v>
      </c>
      <c r="B8175" s="77" t="s">
        <v>21225</v>
      </c>
    </row>
    <row r="8176" spans="1:2" ht="15" x14ac:dyDescent="0.2">
      <c r="A8176" s="25" t="s">
        <v>4458</v>
      </c>
      <c r="B8176" s="77" t="s">
        <v>21226</v>
      </c>
    </row>
    <row r="8177" spans="1:2" ht="15" x14ac:dyDescent="0.2">
      <c r="A8177" s="25" t="s">
        <v>4457</v>
      </c>
      <c r="B8177" s="77" t="s">
        <v>21227</v>
      </c>
    </row>
    <row r="8178" spans="1:2" ht="15" x14ac:dyDescent="0.2">
      <c r="A8178" s="25" t="s">
        <v>4456</v>
      </c>
      <c r="B8178" s="77" t="s">
        <v>21228</v>
      </c>
    </row>
    <row r="8179" spans="1:2" ht="15" x14ac:dyDescent="0.2">
      <c r="A8179" s="25" t="s">
        <v>4455</v>
      </c>
      <c r="B8179" s="77" t="s">
        <v>21229</v>
      </c>
    </row>
    <row r="8180" spans="1:2" ht="15" x14ac:dyDescent="0.2">
      <c r="A8180" s="25" t="s">
        <v>4454</v>
      </c>
      <c r="B8180" s="77" t="s">
        <v>21230</v>
      </c>
    </row>
    <row r="8181" spans="1:2" ht="15" x14ac:dyDescent="0.2">
      <c r="A8181" s="25" t="s">
        <v>4453</v>
      </c>
      <c r="B8181" s="77" t="s">
        <v>21231</v>
      </c>
    </row>
    <row r="8182" spans="1:2" ht="15" x14ac:dyDescent="0.2">
      <c r="A8182" s="25" t="s">
        <v>4452</v>
      </c>
      <c r="B8182" s="77" t="s">
        <v>21232</v>
      </c>
    </row>
    <row r="8183" spans="1:2" ht="15" x14ac:dyDescent="0.2">
      <c r="A8183" s="25" t="s">
        <v>4451</v>
      </c>
      <c r="B8183" s="77" t="s">
        <v>21233</v>
      </c>
    </row>
    <row r="8184" spans="1:2" ht="15" x14ac:dyDescent="0.2">
      <c r="A8184" s="25" t="s">
        <v>4450</v>
      </c>
      <c r="B8184" s="77" t="s">
        <v>21234</v>
      </c>
    </row>
    <row r="8185" spans="1:2" ht="15" x14ac:dyDescent="0.2">
      <c r="A8185" s="25" t="s">
        <v>4449</v>
      </c>
      <c r="B8185" s="77" t="s">
        <v>21235</v>
      </c>
    </row>
    <row r="8186" spans="1:2" ht="15" x14ac:dyDescent="0.2">
      <c r="A8186" s="25" t="s">
        <v>4448</v>
      </c>
      <c r="B8186" s="77" t="s">
        <v>21236</v>
      </c>
    </row>
    <row r="8187" spans="1:2" ht="30" x14ac:dyDescent="0.2">
      <c r="A8187" s="25" t="s">
        <v>4447</v>
      </c>
      <c r="B8187" s="77" t="s">
        <v>21237</v>
      </c>
    </row>
    <row r="8188" spans="1:2" ht="15" x14ac:dyDescent="0.2">
      <c r="A8188" s="25" t="s">
        <v>4446</v>
      </c>
      <c r="B8188" s="77" t="s">
        <v>21238</v>
      </c>
    </row>
    <row r="8189" spans="1:2" ht="15" x14ac:dyDescent="0.2">
      <c r="A8189" s="25" t="s">
        <v>4445</v>
      </c>
      <c r="B8189" s="77" t="s">
        <v>21239</v>
      </c>
    </row>
    <row r="8190" spans="1:2" ht="15" x14ac:dyDescent="0.2">
      <c r="A8190" s="25" t="s">
        <v>4444</v>
      </c>
      <c r="B8190" s="77" t="s">
        <v>21240</v>
      </c>
    </row>
    <row r="8191" spans="1:2" ht="30" x14ac:dyDescent="0.2">
      <c r="A8191" s="25" t="s">
        <v>4443</v>
      </c>
      <c r="B8191" s="77" t="s">
        <v>21241</v>
      </c>
    </row>
    <row r="8192" spans="1:2" ht="30" x14ac:dyDescent="0.2">
      <c r="A8192" s="25" t="s">
        <v>4442</v>
      </c>
      <c r="B8192" s="77" t="s">
        <v>21242</v>
      </c>
    </row>
    <row r="8193" spans="1:2" ht="15" x14ac:dyDescent="0.2">
      <c r="A8193" s="25" t="s">
        <v>4441</v>
      </c>
      <c r="B8193" s="77" t="s">
        <v>21243</v>
      </c>
    </row>
    <row r="8194" spans="1:2" ht="15" x14ac:dyDescent="0.2">
      <c r="A8194" s="25" t="s">
        <v>4440</v>
      </c>
      <c r="B8194" s="77" t="s">
        <v>21244</v>
      </c>
    </row>
    <row r="8195" spans="1:2" ht="15" x14ac:dyDescent="0.2">
      <c r="A8195" s="25" t="s">
        <v>4439</v>
      </c>
      <c r="B8195" s="77" t="s">
        <v>21245</v>
      </c>
    </row>
    <row r="8196" spans="1:2" ht="30" x14ac:dyDescent="0.2">
      <c r="A8196" s="25" t="s">
        <v>4438</v>
      </c>
      <c r="B8196" s="77" t="s">
        <v>21246</v>
      </c>
    </row>
    <row r="8197" spans="1:2" ht="15" x14ac:dyDescent="0.2">
      <c r="A8197" s="25" t="s">
        <v>4437</v>
      </c>
      <c r="B8197" s="77" t="s">
        <v>21247</v>
      </c>
    </row>
    <row r="8198" spans="1:2" ht="15" x14ac:dyDescent="0.2">
      <c r="A8198" s="25" t="s">
        <v>4436</v>
      </c>
      <c r="B8198" s="77" t="s">
        <v>21248</v>
      </c>
    </row>
    <row r="8199" spans="1:2" ht="30" x14ac:dyDescent="0.2">
      <c r="A8199" s="25" t="s">
        <v>4435</v>
      </c>
      <c r="B8199" s="77" t="s">
        <v>21249</v>
      </c>
    </row>
    <row r="8200" spans="1:2" ht="15" x14ac:dyDescent="0.2">
      <c r="A8200" s="25" t="s">
        <v>4434</v>
      </c>
      <c r="B8200" s="77" t="s">
        <v>21250</v>
      </c>
    </row>
    <row r="8201" spans="1:2" ht="30" x14ac:dyDescent="0.2">
      <c r="A8201" s="25" t="s">
        <v>4433</v>
      </c>
      <c r="B8201" s="77" t="s">
        <v>21251</v>
      </c>
    </row>
    <row r="8202" spans="1:2" ht="30" x14ac:dyDescent="0.2">
      <c r="A8202" s="25" t="s">
        <v>4432</v>
      </c>
      <c r="B8202" s="77" t="s">
        <v>21252</v>
      </c>
    </row>
    <row r="8203" spans="1:2" ht="15" x14ac:dyDescent="0.2">
      <c r="A8203" s="25" t="s">
        <v>4431</v>
      </c>
      <c r="B8203" s="77" t="s">
        <v>21253</v>
      </c>
    </row>
    <row r="8204" spans="1:2" ht="15" x14ac:dyDescent="0.2">
      <c r="A8204" s="25" t="s">
        <v>4430</v>
      </c>
      <c r="B8204" s="77" t="s">
        <v>21254</v>
      </c>
    </row>
    <row r="8205" spans="1:2" ht="15" x14ac:dyDescent="0.2">
      <c r="A8205" s="25" t="s">
        <v>4429</v>
      </c>
      <c r="B8205" s="77" t="s">
        <v>21255</v>
      </c>
    </row>
    <row r="8206" spans="1:2" ht="15" x14ac:dyDescent="0.2">
      <c r="A8206" s="25" t="s">
        <v>4428</v>
      </c>
      <c r="B8206" s="77" t="s">
        <v>21256</v>
      </c>
    </row>
    <row r="8207" spans="1:2" ht="15" x14ac:dyDescent="0.2">
      <c r="A8207" s="25" t="s">
        <v>4427</v>
      </c>
      <c r="B8207" s="77" t="s">
        <v>21257</v>
      </c>
    </row>
    <row r="8208" spans="1:2" ht="30" x14ac:dyDescent="0.2">
      <c r="A8208" s="25" t="s">
        <v>4426</v>
      </c>
      <c r="B8208" s="77" t="s">
        <v>21258</v>
      </c>
    </row>
    <row r="8209" spans="1:2" ht="30" x14ac:dyDescent="0.2">
      <c r="A8209" s="25" t="s">
        <v>4425</v>
      </c>
      <c r="B8209" s="77" t="s">
        <v>21259</v>
      </c>
    </row>
    <row r="8210" spans="1:2" ht="15" x14ac:dyDescent="0.2">
      <c r="A8210" s="25" t="s">
        <v>4424</v>
      </c>
      <c r="B8210" s="77" t="s">
        <v>21260</v>
      </c>
    </row>
    <row r="8211" spans="1:2" ht="15" x14ac:dyDescent="0.2">
      <c r="A8211" s="25" t="s">
        <v>4423</v>
      </c>
      <c r="B8211" s="77" t="s">
        <v>21261</v>
      </c>
    </row>
    <row r="8212" spans="1:2" ht="15" x14ac:dyDescent="0.2">
      <c r="A8212" s="25" t="s">
        <v>4422</v>
      </c>
      <c r="B8212" s="77" t="s">
        <v>21262</v>
      </c>
    </row>
    <row r="8213" spans="1:2" ht="15" x14ac:dyDescent="0.2">
      <c r="A8213" s="25" t="s">
        <v>4421</v>
      </c>
      <c r="B8213" s="77" t="s">
        <v>21263</v>
      </c>
    </row>
    <row r="8214" spans="1:2" ht="15" x14ac:dyDescent="0.2">
      <c r="A8214" s="25" t="s">
        <v>4420</v>
      </c>
      <c r="B8214" s="77" t="s">
        <v>21264</v>
      </c>
    </row>
    <row r="8215" spans="1:2" ht="15" x14ac:dyDescent="0.2">
      <c r="A8215" s="25" t="s">
        <v>4419</v>
      </c>
      <c r="B8215" s="77" t="s">
        <v>21265</v>
      </c>
    </row>
    <row r="8216" spans="1:2" ht="15" x14ac:dyDescent="0.2">
      <c r="A8216" s="25" t="s">
        <v>4418</v>
      </c>
      <c r="B8216" s="77" t="s">
        <v>21266</v>
      </c>
    </row>
    <row r="8217" spans="1:2" ht="15" x14ac:dyDescent="0.2">
      <c r="A8217" s="25" t="s">
        <v>4417</v>
      </c>
      <c r="B8217" s="77" t="s">
        <v>21267</v>
      </c>
    </row>
    <row r="8218" spans="1:2" ht="15" x14ac:dyDescent="0.2">
      <c r="A8218" s="25" t="s">
        <v>4416</v>
      </c>
      <c r="B8218" s="77" t="s">
        <v>21268</v>
      </c>
    </row>
    <row r="8219" spans="1:2" ht="30" x14ac:dyDescent="0.2">
      <c r="A8219" s="25" t="s">
        <v>4415</v>
      </c>
      <c r="B8219" s="77" t="s">
        <v>21269</v>
      </c>
    </row>
    <row r="8220" spans="1:2" ht="15" x14ac:dyDescent="0.2">
      <c r="A8220" s="25" t="s">
        <v>4414</v>
      </c>
      <c r="B8220" s="77" t="s">
        <v>21270</v>
      </c>
    </row>
    <row r="8221" spans="1:2" ht="15" x14ac:dyDescent="0.2">
      <c r="A8221" s="25" t="s">
        <v>4413</v>
      </c>
      <c r="B8221" s="77" t="s">
        <v>21271</v>
      </c>
    </row>
    <row r="8222" spans="1:2" ht="15" x14ac:dyDescent="0.2">
      <c r="A8222" s="25" t="s">
        <v>4412</v>
      </c>
      <c r="B8222" s="77" t="s">
        <v>21272</v>
      </c>
    </row>
    <row r="8223" spans="1:2" ht="15" x14ac:dyDescent="0.2">
      <c r="A8223" s="25" t="s">
        <v>4411</v>
      </c>
      <c r="B8223" s="77" t="s">
        <v>21273</v>
      </c>
    </row>
    <row r="8224" spans="1:2" ht="15" x14ac:dyDescent="0.2">
      <c r="A8224" s="25" t="s">
        <v>4410</v>
      </c>
      <c r="B8224" s="77" t="s">
        <v>21274</v>
      </c>
    </row>
    <row r="8225" spans="1:2" ht="15" x14ac:dyDescent="0.2">
      <c r="A8225" s="25" t="s">
        <v>4409</v>
      </c>
      <c r="B8225" s="77" t="s">
        <v>21275</v>
      </c>
    </row>
    <row r="8226" spans="1:2" ht="15" x14ac:dyDescent="0.2">
      <c r="A8226" s="25" t="s">
        <v>4408</v>
      </c>
      <c r="B8226" s="77" t="s">
        <v>21276</v>
      </c>
    </row>
    <row r="8227" spans="1:2" ht="15" x14ac:dyDescent="0.2">
      <c r="A8227" s="25" t="s">
        <v>4407</v>
      </c>
      <c r="B8227" s="77" t="s">
        <v>21277</v>
      </c>
    </row>
    <row r="8228" spans="1:2" ht="15" x14ac:dyDescent="0.2">
      <c r="A8228" s="25" t="s">
        <v>4406</v>
      </c>
      <c r="B8228" s="77" t="s">
        <v>21278</v>
      </c>
    </row>
    <row r="8229" spans="1:2" ht="15" x14ac:dyDescent="0.2">
      <c r="A8229" s="25" t="s">
        <v>4405</v>
      </c>
      <c r="B8229" s="77" t="s">
        <v>21279</v>
      </c>
    </row>
    <row r="8230" spans="1:2" ht="15" x14ac:dyDescent="0.2">
      <c r="A8230" s="25" t="s">
        <v>4404</v>
      </c>
      <c r="B8230" s="77" t="s">
        <v>21280</v>
      </c>
    </row>
    <row r="8231" spans="1:2" ht="15" x14ac:dyDescent="0.2">
      <c r="A8231" s="25" t="s">
        <v>4403</v>
      </c>
      <c r="B8231" s="77" t="s">
        <v>21281</v>
      </c>
    </row>
    <row r="8232" spans="1:2" ht="15" x14ac:dyDescent="0.2">
      <c r="A8232" s="25" t="s">
        <v>4402</v>
      </c>
      <c r="B8232" s="77" t="s">
        <v>21282</v>
      </c>
    </row>
    <row r="8233" spans="1:2" ht="30" x14ac:dyDescent="0.2">
      <c r="A8233" s="25" t="s">
        <v>4401</v>
      </c>
      <c r="B8233" s="77" t="s">
        <v>21283</v>
      </c>
    </row>
    <row r="8234" spans="1:2" ht="30" x14ac:dyDescent="0.2">
      <c r="A8234" s="25" t="s">
        <v>4400</v>
      </c>
      <c r="B8234" s="77" t="s">
        <v>21284</v>
      </c>
    </row>
    <row r="8235" spans="1:2" ht="15" x14ac:dyDescent="0.2">
      <c r="A8235" s="25" t="s">
        <v>4399</v>
      </c>
      <c r="B8235" s="77" t="s">
        <v>21285</v>
      </c>
    </row>
    <row r="8236" spans="1:2" ht="15" x14ac:dyDescent="0.2">
      <c r="A8236" s="25" t="s">
        <v>4398</v>
      </c>
      <c r="B8236" s="77" t="s">
        <v>21286</v>
      </c>
    </row>
    <row r="8237" spans="1:2" ht="15" x14ac:dyDescent="0.2">
      <c r="A8237" s="25" t="s">
        <v>4397</v>
      </c>
      <c r="B8237" s="77" t="s">
        <v>21287</v>
      </c>
    </row>
    <row r="8238" spans="1:2" ht="15" x14ac:dyDescent="0.2">
      <c r="A8238" s="25" t="s">
        <v>4396</v>
      </c>
      <c r="B8238" s="77" t="s">
        <v>21288</v>
      </c>
    </row>
    <row r="8239" spans="1:2" ht="15" x14ac:dyDescent="0.2">
      <c r="A8239" s="25" t="s">
        <v>4395</v>
      </c>
      <c r="B8239" s="77" t="s">
        <v>21289</v>
      </c>
    </row>
    <row r="8240" spans="1:2" ht="30" x14ac:dyDescent="0.2">
      <c r="A8240" s="25" t="s">
        <v>4394</v>
      </c>
      <c r="B8240" s="77" t="s">
        <v>21290</v>
      </c>
    </row>
    <row r="8241" spans="1:2" ht="15" x14ac:dyDescent="0.2">
      <c r="A8241" s="25" t="s">
        <v>4393</v>
      </c>
      <c r="B8241" s="77" t="s">
        <v>21291</v>
      </c>
    </row>
    <row r="8242" spans="1:2" ht="15" x14ac:dyDescent="0.2">
      <c r="A8242" s="25" t="s">
        <v>4392</v>
      </c>
      <c r="B8242" s="77" t="s">
        <v>21292</v>
      </c>
    </row>
    <row r="8243" spans="1:2" ht="15" x14ac:dyDescent="0.2">
      <c r="A8243" s="25" t="s">
        <v>4391</v>
      </c>
      <c r="B8243" s="77" t="s">
        <v>21293</v>
      </c>
    </row>
    <row r="8244" spans="1:2" ht="15" x14ac:dyDescent="0.2">
      <c r="A8244" s="25" t="s">
        <v>4390</v>
      </c>
      <c r="B8244" s="77" t="s">
        <v>21294</v>
      </c>
    </row>
    <row r="8245" spans="1:2" ht="15" x14ac:dyDescent="0.2">
      <c r="A8245" s="25" t="s">
        <v>4389</v>
      </c>
      <c r="B8245" s="77" t="s">
        <v>21295</v>
      </c>
    </row>
    <row r="8246" spans="1:2" ht="30" x14ac:dyDescent="0.2">
      <c r="A8246" s="25" t="s">
        <v>4388</v>
      </c>
      <c r="B8246" s="77" t="s">
        <v>21296</v>
      </c>
    </row>
    <row r="8247" spans="1:2" ht="30" x14ac:dyDescent="0.2">
      <c r="A8247" s="25" t="s">
        <v>4387</v>
      </c>
      <c r="B8247" s="77" t="s">
        <v>21297</v>
      </c>
    </row>
    <row r="8248" spans="1:2" ht="30" x14ac:dyDescent="0.2">
      <c r="A8248" s="25" t="s">
        <v>4386</v>
      </c>
      <c r="B8248" s="77" t="s">
        <v>21298</v>
      </c>
    </row>
    <row r="8249" spans="1:2" ht="30" x14ac:dyDescent="0.2">
      <c r="A8249" s="25" t="s">
        <v>4385</v>
      </c>
      <c r="B8249" s="77" t="s">
        <v>21299</v>
      </c>
    </row>
    <row r="8250" spans="1:2" ht="30" x14ac:dyDescent="0.2">
      <c r="A8250" s="25" t="s">
        <v>4384</v>
      </c>
      <c r="B8250" s="77" t="s">
        <v>21300</v>
      </c>
    </row>
    <row r="8251" spans="1:2" ht="30" x14ac:dyDescent="0.2">
      <c r="A8251" s="25" t="s">
        <v>4383</v>
      </c>
      <c r="B8251" s="77" t="s">
        <v>21301</v>
      </c>
    </row>
    <row r="8252" spans="1:2" ht="30" x14ac:dyDescent="0.2">
      <c r="A8252" s="25" t="s">
        <v>4382</v>
      </c>
      <c r="B8252" s="77" t="s">
        <v>21302</v>
      </c>
    </row>
    <row r="8253" spans="1:2" ht="30" x14ac:dyDescent="0.2">
      <c r="A8253" s="25" t="s">
        <v>4381</v>
      </c>
      <c r="B8253" s="77" t="s">
        <v>21303</v>
      </c>
    </row>
    <row r="8254" spans="1:2" ht="15" x14ac:dyDescent="0.2">
      <c r="A8254" s="25" t="s">
        <v>4380</v>
      </c>
      <c r="B8254" s="77" t="s">
        <v>21304</v>
      </c>
    </row>
    <row r="8255" spans="1:2" ht="15" x14ac:dyDescent="0.2">
      <c r="A8255" s="25" t="s">
        <v>4379</v>
      </c>
      <c r="B8255" s="77" t="s">
        <v>21305</v>
      </c>
    </row>
    <row r="8256" spans="1:2" ht="15" x14ac:dyDescent="0.2">
      <c r="A8256" s="25" t="s">
        <v>4378</v>
      </c>
      <c r="B8256" s="77" t="s">
        <v>21306</v>
      </c>
    </row>
    <row r="8257" spans="1:2" ht="15" x14ac:dyDescent="0.2">
      <c r="A8257" s="25" t="s">
        <v>4377</v>
      </c>
      <c r="B8257" s="77" t="s">
        <v>21307</v>
      </c>
    </row>
    <row r="8258" spans="1:2" ht="15" x14ac:dyDescent="0.2">
      <c r="A8258" s="25" t="s">
        <v>4376</v>
      </c>
      <c r="B8258" s="77" t="s">
        <v>21308</v>
      </c>
    </row>
    <row r="8259" spans="1:2" ht="15" x14ac:dyDescent="0.2">
      <c r="A8259" s="25" t="s">
        <v>4375</v>
      </c>
      <c r="B8259" s="77" t="s">
        <v>21309</v>
      </c>
    </row>
    <row r="8260" spans="1:2" ht="15" x14ac:dyDescent="0.2">
      <c r="A8260" s="25" t="s">
        <v>4374</v>
      </c>
      <c r="B8260" s="77" t="s">
        <v>21310</v>
      </c>
    </row>
    <row r="8261" spans="1:2" ht="30" x14ac:dyDescent="0.2">
      <c r="A8261" s="25" t="s">
        <v>4373</v>
      </c>
      <c r="B8261" s="77" t="s">
        <v>21311</v>
      </c>
    </row>
    <row r="8262" spans="1:2" ht="30" x14ac:dyDescent="0.2">
      <c r="A8262" s="25" t="s">
        <v>4372</v>
      </c>
      <c r="B8262" s="77" t="s">
        <v>21312</v>
      </c>
    </row>
    <row r="8263" spans="1:2" ht="30" x14ac:dyDescent="0.2">
      <c r="A8263" s="25" t="s">
        <v>4371</v>
      </c>
      <c r="B8263" s="77" t="s">
        <v>21313</v>
      </c>
    </row>
    <row r="8264" spans="1:2" ht="30" x14ac:dyDescent="0.2">
      <c r="A8264" s="25" t="s">
        <v>4370</v>
      </c>
      <c r="B8264" s="77" t="s">
        <v>21314</v>
      </c>
    </row>
    <row r="8265" spans="1:2" ht="15" x14ac:dyDescent="0.2">
      <c r="A8265" s="25" t="s">
        <v>4369</v>
      </c>
      <c r="B8265" s="77" t="s">
        <v>21315</v>
      </c>
    </row>
    <row r="8266" spans="1:2" ht="30" x14ac:dyDescent="0.2">
      <c r="A8266" s="25" t="s">
        <v>4368</v>
      </c>
      <c r="B8266" s="77" t="s">
        <v>21316</v>
      </c>
    </row>
    <row r="8267" spans="1:2" ht="30" x14ac:dyDescent="0.2">
      <c r="A8267" s="25" t="s">
        <v>4367</v>
      </c>
      <c r="B8267" s="77" t="s">
        <v>21317</v>
      </c>
    </row>
    <row r="8268" spans="1:2" ht="30" x14ac:dyDescent="0.2">
      <c r="A8268" s="25" t="s">
        <v>4366</v>
      </c>
      <c r="B8268" s="77" t="s">
        <v>21318</v>
      </c>
    </row>
    <row r="8269" spans="1:2" ht="30" x14ac:dyDescent="0.2">
      <c r="A8269" s="25" t="s">
        <v>4365</v>
      </c>
      <c r="B8269" s="77" t="s">
        <v>21319</v>
      </c>
    </row>
    <row r="8270" spans="1:2" ht="15" x14ac:dyDescent="0.2">
      <c r="A8270" s="25" t="s">
        <v>4364</v>
      </c>
      <c r="B8270" s="77" t="s">
        <v>21320</v>
      </c>
    </row>
    <row r="8271" spans="1:2" ht="15" x14ac:dyDescent="0.2">
      <c r="A8271" s="25" t="s">
        <v>4363</v>
      </c>
      <c r="B8271" s="77" t="s">
        <v>21321</v>
      </c>
    </row>
    <row r="8272" spans="1:2" ht="15" x14ac:dyDescent="0.2">
      <c r="A8272" s="25" t="s">
        <v>4362</v>
      </c>
      <c r="B8272" s="77" t="s">
        <v>21322</v>
      </c>
    </row>
    <row r="8273" spans="1:2" ht="30" x14ac:dyDescent="0.2">
      <c r="A8273" s="25" t="s">
        <v>4361</v>
      </c>
      <c r="B8273" s="77" t="s">
        <v>21323</v>
      </c>
    </row>
    <row r="8274" spans="1:2" ht="15" x14ac:dyDescent="0.2">
      <c r="A8274" s="25" t="s">
        <v>4360</v>
      </c>
      <c r="B8274" s="77" t="s">
        <v>21324</v>
      </c>
    </row>
    <row r="8275" spans="1:2" ht="30" x14ac:dyDescent="0.2">
      <c r="A8275" s="25" t="s">
        <v>4359</v>
      </c>
      <c r="B8275" s="77" t="s">
        <v>21325</v>
      </c>
    </row>
    <row r="8276" spans="1:2" ht="15" x14ac:dyDescent="0.2">
      <c r="A8276" s="25" t="s">
        <v>4358</v>
      </c>
      <c r="B8276" s="77" t="s">
        <v>21326</v>
      </c>
    </row>
    <row r="8277" spans="1:2" ht="15" x14ac:dyDescent="0.2">
      <c r="A8277" s="25" t="s">
        <v>4357</v>
      </c>
      <c r="B8277" s="77" t="s">
        <v>21327</v>
      </c>
    </row>
    <row r="8278" spans="1:2" ht="15" x14ac:dyDescent="0.2">
      <c r="A8278" s="25" t="s">
        <v>4356</v>
      </c>
      <c r="B8278" s="77" t="s">
        <v>21328</v>
      </c>
    </row>
    <row r="8279" spans="1:2" ht="15" x14ac:dyDescent="0.2">
      <c r="A8279" s="25" t="s">
        <v>4355</v>
      </c>
      <c r="B8279" s="77" t="s">
        <v>21329</v>
      </c>
    </row>
    <row r="8280" spans="1:2" ht="15" x14ac:dyDescent="0.2">
      <c r="A8280" s="25" t="s">
        <v>4354</v>
      </c>
      <c r="B8280" s="77" t="s">
        <v>21330</v>
      </c>
    </row>
    <row r="8281" spans="1:2" ht="15" x14ac:dyDescent="0.2">
      <c r="A8281" s="25" t="s">
        <v>4353</v>
      </c>
      <c r="B8281" s="77" t="s">
        <v>21331</v>
      </c>
    </row>
    <row r="8282" spans="1:2" ht="30" x14ac:dyDescent="0.2">
      <c r="A8282" s="25" t="s">
        <v>4352</v>
      </c>
      <c r="B8282" s="77" t="s">
        <v>21332</v>
      </c>
    </row>
    <row r="8283" spans="1:2" ht="30" x14ac:dyDescent="0.2">
      <c r="A8283" s="25" t="s">
        <v>4351</v>
      </c>
      <c r="B8283" s="77" t="s">
        <v>21333</v>
      </c>
    </row>
    <row r="8284" spans="1:2" ht="15" x14ac:dyDescent="0.2">
      <c r="A8284" s="25" t="s">
        <v>4350</v>
      </c>
      <c r="B8284" s="77" t="s">
        <v>21334</v>
      </c>
    </row>
    <row r="8285" spans="1:2" ht="30" x14ac:dyDescent="0.2">
      <c r="A8285" s="25" t="s">
        <v>4349</v>
      </c>
      <c r="B8285" s="77" t="s">
        <v>21335</v>
      </c>
    </row>
    <row r="8286" spans="1:2" ht="30" x14ac:dyDescent="0.2">
      <c r="A8286" s="25" t="s">
        <v>4348</v>
      </c>
      <c r="B8286" s="77" t="s">
        <v>21336</v>
      </c>
    </row>
    <row r="8287" spans="1:2" ht="15" x14ac:dyDescent="0.2">
      <c r="A8287" s="25" t="s">
        <v>4347</v>
      </c>
      <c r="B8287" s="77" t="s">
        <v>21337</v>
      </c>
    </row>
    <row r="8288" spans="1:2" ht="15" x14ac:dyDescent="0.2">
      <c r="A8288" s="25" t="s">
        <v>4346</v>
      </c>
      <c r="B8288" s="77" t="s">
        <v>21338</v>
      </c>
    </row>
    <row r="8289" spans="1:2" ht="15" x14ac:dyDescent="0.2">
      <c r="A8289" s="25" t="s">
        <v>4345</v>
      </c>
      <c r="B8289" s="77" t="s">
        <v>21339</v>
      </c>
    </row>
    <row r="8290" spans="1:2" ht="15" x14ac:dyDescent="0.2">
      <c r="A8290" s="25" t="s">
        <v>4344</v>
      </c>
      <c r="B8290" s="77" t="s">
        <v>21340</v>
      </c>
    </row>
    <row r="8291" spans="1:2" ht="30" x14ac:dyDescent="0.2">
      <c r="A8291" s="25" t="s">
        <v>4343</v>
      </c>
      <c r="B8291" s="77" t="s">
        <v>21341</v>
      </c>
    </row>
    <row r="8292" spans="1:2" ht="30" x14ac:dyDescent="0.2">
      <c r="A8292" s="25" t="s">
        <v>4342</v>
      </c>
      <c r="B8292" s="77" t="s">
        <v>21342</v>
      </c>
    </row>
    <row r="8293" spans="1:2" ht="15" x14ac:dyDescent="0.2">
      <c r="A8293" s="25" t="s">
        <v>4341</v>
      </c>
      <c r="B8293" s="77" t="s">
        <v>21343</v>
      </c>
    </row>
    <row r="8294" spans="1:2" ht="15" x14ac:dyDescent="0.2">
      <c r="A8294" s="25" t="s">
        <v>4340</v>
      </c>
      <c r="B8294" s="77" t="s">
        <v>21344</v>
      </c>
    </row>
    <row r="8295" spans="1:2" ht="15" x14ac:dyDescent="0.2">
      <c r="A8295" s="25" t="s">
        <v>4339</v>
      </c>
      <c r="B8295" s="77" t="s">
        <v>21345</v>
      </c>
    </row>
    <row r="8296" spans="1:2" ht="30" x14ac:dyDescent="0.2">
      <c r="A8296" s="25" t="s">
        <v>4338</v>
      </c>
      <c r="B8296" s="77" t="s">
        <v>21346</v>
      </c>
    </row>
    <row r="8297" spans="1:2" ht="15" x14ac:dyDescent="0.2">
      <c r="A8297" s="25" t="s">
        <v>4337</v>
      </c>
      <c r="B8297" s="77" t="s">
        <v>21347</v>
      </c>
    </row>
    <row r="8298" spans="1:2" ht="15" x14ac:dyDescent="0.2">
      <c r="A8298" s="25" t="s">
        <v>4336</v>
      </c>
      <c r="B8298" s="77" t="s">
        <v>21348</v>
      </c>
    </row>
    <row r="8299" spans="1:2" ht="15" x14ac:dyDescent="0.2">
      <c r="A8299" s="25" t="s">
        <v>4335</v>
      </c>
      <c r="B8299" s="77" t="s">
        <v>21349</v>
      </c>
    </row>
    <row r="8300" spans="1:2" ht="15" x14ac:dyDescent="0.2">
      <c r="A8300" s="25" t="s">
        <v>4334</v>
      </c>
      <c r="B8300" s="77" t="s">
        <v>21350</v>
      </c>
    </row>
    <row r="8301" spans="1:2" ht="15" x14ac:dyDescent="0.2">
      <c r="A8301" s="25" t="s">
        <v>4333</v>
      </c>
      <c r="B8301" s="77" t="s">
        <v>21351</v>
      </c>
    </row>
    <row r="8302" spans="1:2" ht="15" x14ac:dyDescent="0.2">
      <c r="A8302" s="25" t="s">
        <v>4332</v>
      </c>
      <c r="B8302" s="77" t="s">
        <v>21352</v>
      </c>
    </row>
    <row r="8303" spans="1:2" ht="15" x14ac:dyDescent="0.2">
      <c r="A8303" s="25" t="s">
        <v>4331</v>
      </c>
      <c r="B8303" s="77" t="s">
        <v>21353</v>
      </c>
    </row>
    <row r="8304" spans="1:2" ht="30" x14ac:dyDescent="0.2">
      <c r="A8304" s="25" t="s">
        <v>4330</v>
      </c>
      <c r="B8304" s="77" t="s">
        <v>21354</v>
      </c>
    </row>
    <row r="8305" spans="1:2" ht="30" x14ac:dyDescent="0.2">
      <c r="A8305" s="25" t="s">
        <v>4329</v>
      </c>
      <c r="B8305" s="77" t="s">
        <v>21355</v>
      </c>
    </row>
    <row r="8306" spans="1:2" ht="15" x14ac:dyDescent="0.2">
      <c r="A8306" s="25" t="s">
        <v>4328</v>
      </c>
      <c r="B8306" s="77" t="s">
        <v>21356</v>
      </c>
    </row>
    <row r="8307" spans="1:2" ht="15" x14ac:dyDescent="0.2">
      <c r="A8307" s="25" t="s">
        <v>4327</v>
      </c>
      <c r="B8307" s="77" t="s">
        <v>21357</v>
      </c>
    </row>
    <row r="8308" spans="1:2" ht="30" x14ac:dyDescent="0.2">
      <c r="A8308" s="25" t="s">
        <v>4326</v>
      </c>
      <c r="B8308" s="77" t="s">
        <v>21358</v>
      </c>
    </row>
    <row r="8309" spans="1:2" ht="15" x14ac:dyDescent="0.2">
      <c r="A8309" s="25" t="s">
        <v>4325</v>
      </c>
      <c r="B8309" s="77" t="s">
        <v>21359</v>
      </c>
    </row>
    <row r="8310" spans="1:2" ht="15" x14ac:dyDescent="0.2">
      <c r="A8310" s="25" t="s">
        <v>4324</v>
      </c>
      <c r="B8310" s="77" t="s">
        <v>21360</v>
      </c>
    </row>
    <row r="8311" spans="1:2" ht="30" x14ac:dyDescent="0.2">
      <c r="A8311" s="25" t="s">
        <v>4323</v>
      </c>
      <c r="B8311" s="77" t="s">
        <v>21361</v>
      </c>
    </row>
    <row r="8312" spans="1:2" ht="15" x14ac:dyDescent="0.2">
      <c r="A8312" s="25" t="s">
        <v>4322</v>
      </c>
      <c r="B8312" s="77" t="s">
        <v>21362</v>
      </c>
    </row>
    <row r="8313" spans="1:2" ht="15" x14ac:dyDescent="0.2">
      <c r="A8313" s="25" t="s">
        <v>4321</v>
      </c>
      <c r="B8313" s="77" t="s">
        <v>21363</v>
      </c>
    </row>
    <row r="8314" spans="1:2" ht="15" x14ac:dyDescent="0.2">
      <c r="A8314" s="25" t="s">
        <v>4320</v>
      </c>
      <c r="B8314" s="77" t="s">
        <v>21364</v>
      </c>
    </row>
    <row r="8315" spans="1:2" ht="15" x14ac:dyDescent="0.2">
      <c r="A8315" s="25" t="s">
        <v>4319</v>
      </c>
      <c r="B8315" s="77" t="s">
        <v>21365</v>
      </c>
    </row>
    <row r="8316" spans="1:2" ht="15" x14ac:dyDescent="0.2">
      <c r="A8316" s="25" t="s">
        <v>4318</v>
      </c>
      <c r="B8316" s="77" t="s">
        <v>21366</v>
      </c>
    </row>
    <row r="8317" spans="1:2" ht="15" x14ac:dyDescent="0.2">
      <c r="A8317" s="25" t="s">
        <v>4317</v>
      </c>
      <c r="B8317" s="77" t="s">
        <v>21367</v>
      </c>
    </row>
    <row r="8318" spans="1:2" ht="15" x14ac:dyDescent="0.2">
      <c r="A8318" s="25" t="s">
        <v>4316</v>
      </c>
      <c r="B8318" s="77" t="s">
        <v>21368</v>
      </c>
    </row>
    <row r="8319" spans="1:2" ht="15" x14ac:dyDescent="0.2">
      <c r="A8319" s="25" t="s">
        <v>4315</v>
      </c>
      <c r="B8319" s="77" t="s">
        <v>21369</v>
      </c>
    </row>
    <row r="8320" spans="1:2" ht="15" x14ac:dyDescent="0.2">
      <c r="A8320" s="25" t="s">
        <v>4314</v>
      </c>
      <c r="B8320" s="77" t="s">
        <v>21370</v>
      </c>
    </row>
    <row r="8321" spans="1:2" ht="15" x14ac:dyDescent="0.2">
      <c r="A8321" s="25" t="s">
        <v>4313</v>
      </c>
      <c r="B8321" s="77" t="s">
        <v>21371</v>
      </c>
    </row>
    <row r="8322" spans="1:2" ht="15" x14ac:dyDescent="0.2">
      <c r="A8322" s="25" t="s">
        <v>4312</v>
      </c>
      <c r="B8322" s="77" t="s">
        <v>21372</v>
      </c>
    </row>
    <row r="8323" spans="1:2" ht="15" x14ac:dyDescent="0.2">
      <c r="A8323" s="25" t="s">
        <v>4311</v>
      </c>
      <c r="B8323" s="77" t="s">
        <v>21373</v>
      </c>
    </row>
    <row r="8324" spans="1:2" ht="15" x14ac:dyDescent="0.2">
      <c r="A8324" s="25" t="s">
        <v>4310</v>
      </c>
      <c r="B8324" s="77" t="s">
        <v>21374</v>
      </c>
    </row>
    <row r="8325" spans="1:2" ht="15" x14ac:dyDescent="0.2">
      <c r="A8325" s="25" t="s">
        <v>4309</v>
      </c>
      <c r="B8325" s="77" t="s">
        <v>21375</v>
      </c>
    </row>
    <row r="8326" spans="1:2" ht="15" x14ac:dyDescent="0.2">
      <c r="A8326" s="25" t="s">
        <v>4308</v>
      </c>
      <c r="B8326" s="77" t="s">
        <v>21376</v>
      </c>
    </row>
    <row r="8327" spans="1:2" ht="15" x14ac:dyDescent="0.2">
      <c r="A8327" s="25" t="s">
        <v>4307</v>
      </c>
      <c r="B8327" s="77" t="s">
        <v>21377</v>
      </c>
    </row>
    <row r="8328" spans="1:2" ht="15" x14ac:dyDescent="0.2">
      <c r="A8328" s="25" t="s">
        <v>4306</v>
      </c>
      <c r="B8328" s="77" t="s">
        <v>21378</v>
      </c>
    </row>
    <row r="8329" spans="1:2" ht="15" x14ac:dyDescent="0.2">
      <c r="A8329" s="25" t="s">
        <v>4305</v>
      </c>
      <c r="B8329" s="77" t="s">
        <v>21379</v>
      </c>
    </row>
    <row r="8330" spans="1:2" ht="15" x14ac:dyDescent="0.2">
      <c r="A8330" s="25" t="s">
        <v>4304</v>
      </c>
      <c r="B8330" s="77" t="s">
        <v>21380</v>
      </c>
    </row>
    <row r="8331" spans="1:2" ht="15" x14ac:dyDescent="0.2">
      <c r="A8331" s="25" t="s">
        <v>4303</v>
      </c>
      <c r="B8331" s="77" t="s">
        <v>21381</v>
      </c>
    </row>
    <row r="8332" spans="1:2" ht="15" x14ac:dyDescent="0.2">
      <c r="A8332" s="25" t="s">
        <v>4302</v>
      </c>
      <c r="B8332" s="77" t="s">
        <v>21382</v>
      </c>
    </row>
    <row r="8333" spans="1:2" ht="30" x14ac:dyDescent="0.2">
      <c r="A8333" s="25" t="s">
        <v>4301</v>
      </c>
      <c r="B8333" s="77" t="s">
        <v>21383</v>
      </c>
    </row>
    <row r="8334" spans="1:2" ht="15" x14ac:dyDescent="0.2">
      <c r="A8334" s="25" t="s">
        <v>4300</v>
      </c>
      <c r="B8334" s="77" t="s">
        <v>21384</v>
      </c>
    </row>
    <row r="8335" spans="1:2" ht="15" x14ac:dyDescent="0.2">
      <c r="A8335" s="25" t="s">
        <v>4299</v>
      </c>
      <c r="B8335" s="77" t="s">
        <v>21385</v>
      </c>
    </row>
    <row r="8336" spans="1:2" ht="15" x14ac:dyDescent="0.2">
      <c r="A8336" s="25" t="s">
        <v>4298</v>
      </c>
      <c r="B8336" s="77" t="s">
        <v>21386</v>
      </c>
    </row>
    <row r="8337" spans="1:2" ht="15" x14ac:dyDescent="0.2">
      <c r="A8337" s="25" t="s">
        <v>4297</v>
      </c>
      <c r="B8337" s="77" t="s">
        <v>21387</v>
      </c>
    </row>
    <row r="8338" spans="1:2" ht="15" x14ac:dyDescent="0.2">
      <c r="A8338" s="25" t="s">
        <v>4296</v>
      </c>
      <c r="B8338" s="77" t="s">
        <v>21388</v>
      </c>
    </row>
    <row r="8339" spans="1:2" ht="15" x14ac:dyDescent="0.2">
      <c r="A8339" s="25" t="s">
        <v>4295</v>
      </c>
      <c r="B8339" s="77" t="s">
        <v>21389</v>
      </c>
    </row>
    <row r="8340" spans="1:2" ht="15" x14ac:dyDescent="0.2">
      <c r="A8340" s="25" t="s">
        <v>4294</v>
      </c>
      <c r="B8340" s="77" t="s">
        <v>21390</v>
      </c>
    </row>
    <row r="8341" spans="1:2" ht="15" x14ac:dyDescent="0.2">
      <c r="A8341" s="25" t="s">
        <v>4293</v>
      </c>
      <c r="B8341" s="77" t="s">
        <v>21391</v>
      </c>
    </row>
    <row r="8342" spans="1:2" ht="15" x14ac:dyDescent="0.2">
      <c r="A8342" s="25" t="s">
        <v>4292</v>
      </c>
      <c r="B8342" s="77" t="s">
        <v>21392</v>
      </c>
    </row>
    <row r="8343" spans="1:2" ht="15" x14ac:dyDescent="0.2">
      <c r="A8343" s="25" t="s">
        <v>4291</v>
      </c>
      <c r="B8343" s="77" t="s">
        <v>21393</v>
      </c>
    </row>
    <row r="8344" spans="1:2" ht="15" x14ac:dyDescent="0.2">
      <c r="A8344" s="25" t="s">
        <v>4290</v>
      </c>
      <c r="B8344" s="77" t="s">
        <v>21394</v>
      </c>
    </row>
    <row r="8345" spans="1:2" ht="15" x14ac:dyDescent="0.2">
      <c r="A8345" s="25" t="s">
        <v>4289</v>
      </c>
      <c r="B8345" s="77" t="s">
        <v>21395</v>
      </c>
    </row>
    <row r="8346" spans="1:2" ht="15" x14ac:dyDescent="0.2">
      <c r="A8346" s="25" t="s">
        <v>4288</v>
      </c>
      <c r="B8346" s="77" t="s">
        <v>21396</v>
      </c>
    </row>
    <row r="8347" spans="1:2" ht="15" x14ac:dyDescent="0.2">
      <c r="A8347" s="25" t="s">
        <v>4287</v>
      </c>
      <c r="B8347" s="77" t="s">
        <v>21397</v>
      </c>
    </row>
    <row r="8348" spans="1:2" ht="15" x14ac:dyDescent="0.2">
      <c r="A8348" s="25" t="s">
        <v>4286</v>
      </c>
      <c r="B8348" s="77" t="s">
        <v>21398</v>
      </c>
    </row>
    <row r="8349" spans="1:2" ht="15" x14ac:dyDescent="0.2">
      <c r="A8349" s="25" t="s">
        <v>4285</v>
      </c>
      <c r="B8349" s="77" t="s">
        <v>21399</v>
      </c>
    </row>
    <row r="8350" spans="1:2" ht="15" x14ac:dyDescent="0.2">
      <c r="A8350" s="25" t="s">
        <v>4284</v>
      </c>
      <c r="B8350" s="77" t="s">
        <v>21400</v>
      </c>
    </row>
    <row r="8351" spans="1:2" ht="15" x14ac:dyDescent="0.2">
      <c r="A8351" s="25" t="s">
        <v>4283</v>
      </c>
      <c r="B8351" s="77" t="s">
        <v>21401</v>
      </c>
    </row>
    <row r="8352" spans="1:2" ht="15" x14ac:dyDescent="0.2">
      <c r="A8352" s="25" t="s">
        <v>4282</v>
      </c>
      <c r="B8352" s="77" t="s">
        <v>21402</v>
      </c>
    </row>
    <row r="8353" spans="1:2" ht="15" x14ac:dyDescent="0.2">
      <c r="A8353" s="25" t="s">
        <v>4281</v>
      </c>
      <c r="B8353" s="77" t="s">
        <v>21403</v>
      </c>
    </row>
    <row r="8354" spans="1:2" ht="15" x14ac:dyDescent="0.2">
      <c r="A8354" s="25" t="s">
        <v>4280</v>
      </c>
      <c r="B8354" s="77" t="s">
        <v>21404</v>
      </c>
    </row>
    <row r="8355" spans="1:2" ht="15" x14ac:dyDescent="0.2">
      <c r="A8355" s="25" t="s">
        <v>4279</v>
      </c>
      <c r="B8355" s="77" t="s">
        <v>21405</v>
      </c>
    </row>
    <row r="8356" spans="1:2" ht="15" x14ac:dyDescent="0.2">
      <c r="A8356" s="25" t="s">
        <v>4278</v>
      </c>
      <c r="B8356" s="77" t="s">
        <v>21406</v>
      </c>
    </row>
    <row r="8357" spans="1:2" ht="15" x14ac:dyDescent="0.2">
      <c r="A8357" s="25" t="s">
        <v>4277</v>
      </c>
      <c r="B8357" s="77" t="s">
        <v>21407</v>
      </c>
    </row>
    <row r="8358" spans="1:2" ht="15" x14ac:dyDescent="0.2">
      <c r="A8358" s="25" t="s">
        <v>4276</v>
      </c>
      <c r="B8358" s="77" t="s">
        <v>21408</v>
      </c>
    </row>
    <row r="8359" spans="1:2" ht="15" x14ac:dyDescent="0.2">
      <c r="A8359" s="25" t="s">
        <v>4275</v>
      </c>
      <c r="B8359" s="77" t="s">
        <v>21409</v>
      </c>
    </row>
    <row r="8360" spans="1:2" ht="15" x14ac:dyDescent="0.2">
      <c r="A8360" s="25" t="s">
        <v>4274</v>
      </c>
      <c r="B8360" s="77" t="s">
        <v>21410</v>
      </c>
    </row>
    <row r="8361" spans="1:2" ht="15" x14ac:dyDescent="0.2">
      <c r="A8361" s="25" t="s">
        <v>4273</v>
      </c>
      <c r="B8361" s="77" t="s">
        <v>21411</v>
      </c>
    </row>
    <row r="8362" spans="1:2" ht="15" x14ac:dyDescent="0.2">
      <c r="A8362" s="25" t="s">
        <v>4272</v>
      </c>
      <c r="B8362" s="77" t="s">
        <v>21412</v>
      </c>
    </row>
    <row r="8363" spans="1:2" ht="15" x14ac:dyDescent="0.2">
      <c r="A8363" s="25" t="s">
        <v>4271</v>
      </c>
      <c r="B8363" s="77" t="s">
        <v>21413</v>
      </c>
    </row>
    <row r="8364" spans="1:2" ht="15" x14ac:dyDescent="0.2">
      <c r="A8364" s="25" t="s">
        <v>4270</v>
      </c>
      <c r="B8364" s="77" t="s">
        <v>21414</v>
      </c>
    </row>
    <row r="8365" spans="1:2" ht="15" x14ac:dyDescent="0.2">
      <c r="A8365" s="25" t="s">
        <v>4269</v>
      </c>
      <c r="B8365" s="77" t="s">
        <v>21415</v>
      </c>
    </row>
    <row r="8366" spans="1:2" ht="15" x14ac:dyDescent="0.2">
      <c r="A8366" s="25" t="s">
        <v>4268</v>
      </c>
      <c r="B8366" s="77" t="s">
        <v>21416</v>
      </c>
    </row>
    <row r="8367" spans="1:2" ht="15" x14ac:dyDescent="0.2">
      <c r="A8367" s="25" t="s">
        <v>4267</v>
      </c>
      <c r="B8367" s="77" t="s">
        <v>21417</v>
      </c>
    </row>
    <row r="8368" spans="1:2" ht="15" x14ac:dyDescent="0.2">
      <c r="A8368" s="25" t="s">
        <v>4266</v>
      </c>
      <c r="B8368" s="77" t="s">
        <v>21418</v>
      </c>
    </row>
    <row r="8369" spans="1:2" ht="15" x14ac:dyDescent="0.2">
      <c r="A8369" s="25" t="s">
        <v>4265</v>
      </c>
      <c r="B8369" s="77" t="s">
        <v>21419</v>
      </c>
    </row>
    <row r="8370" spans="1:2" ht="15" x14ac:dyDescent="0.2">
      <c r="A8370" s="25" t="s">
        <v>4264</v>
      </c>
      <c r="B8370" s="77" t="s">
        <v>21420</v>
      </c>
    </row>
    <row r="8371" spans="1:2" ht="15" x14ac:dyDescent="0.2">
      <c r="A8371" s="25" t="s">
        <v>4263</v>
      </c>
      <c r="B8371" s="77" t="s">
        <v>21421</v>
      </c>
    </row>
    <row r="8372" spans="1:2" ht="15" x14ac:dyDescent="0.2">
      <c r="A8372" s="25" t="s">
        <v>4262</v>
      </c>
      <c r="B8372" s="77" t="s">
        <v>21422</v>
      </c>
    </row>
    <row r="8373" spans="1:2" ht="15" x14ac:dyDescent="0.2">
      <c r="A8373" s="25" t="s">
        <v>4261</v>
      </c>
      <c r="B8373" s="77" t="s">
        <v>21423</v>
      </c>
    </row>
    <row r="8374" spans="1:2" ht="15" x14ac:dyDescent="0.2">
      <c r="A8374" s="25" t="s">
        <v>4260</v>
      </c>
      <c r="B8374" s="77" t="s">
        <v>21424</v>
      </c>
    </row>
    <row r="8375" spans="1:2" ht="15" x14ac:dyDescent="0.2">
      <c r="A8375" s="25" t="s">
        <v>4259</v>
      </c>
      <c r="B8375" s="77" t="s">
        <v>21425</v>
      </c>
    </row>
    <row r="8376" spans="1:2" ht="15" x14ac:dyDescent="0.2">
      <c r="A8376" s="25" t="s">
        <v>4258</v>
      </c>
      <c r="B8376" s="77" t="s">
        <v>21426</v>
      </c>
    </row>
    <row r="8377" spans="1:2" ht="15" x14ac:dyDescent="0.2">
      <c r="A8377" s="25" t="s">
        <v>4257</v>
      </c>
      <c r="B8377" s="77" t="s">
        <v>21427</v>
      </c>
    </row>
    <row r="8378" spans="1:2" ht="15" x14ac:dyDescent="0.2">
      <c r="A8378" s="25" t="s">
        <v>4256</v>
      </c>
      <c r="B8378" s="77" t="s">
        <v>21428</v>
      </c>
    </row>
    <row r="8379" spans="1:2" ht="15" x14ac:dyDescent="0.2">
      <c r="A8379" s="25" t="s">
        <v>4255</v>
      </c>
      <c r="B8379" s="77" t="s">
        <v>21429</v>
      </c>
    </row>
    <row r="8380" spans="1:2" ht="15" x14ac:dyDescent="0.2">
      <c r="A8380" s="25" t="s">
        <v>4254</v>
      </c>
      <c r="B8380" s="77" t="s">
        <v>21430</v>
      </c>
    </row>
    <row r="8381" spans="1:2" ht="15" x14ac:dyDescent="0.2">
      <c r="A8381" s="25" t="s">
        <v>4253</v>
      </c>
      <c r="B8381" s="77" t="s">
        <v>21431</v>
      </c>
    </row>
    <row r="8382" spans="1:2" ht="30" x14ac:dyDescent="0.2">
      <c r="A8382" s="25" t="s">
        <v>4252</v>
      </c>
      <c r="B8382" s="77" t="s">
        <v>21432</v>
      </c>
    </row>
    <row r="8383" spans="1:2" ht="15" x14ac:dyDescent="0.2">
      <c r="A8383" s="25" t="s">
        <v>4251</v>
      </c>
      <c r="B8383" s="77" t="s">
        <v>21433</v>
      </c>
    </row>
    <row r="8384" spans="1:2" ht="15" x14ac:dyDescent="0.2">
      <c r="A8384" s="25" t="s">
        <v>4250</v>
      </c>
      <c r="B8384" s="77" t="s">
        <v>21434</v>
      </c>
    </row>
    <row r="8385" spans="1:2" ht="15" x14ac:dyDescent="0.2">
      <c r="A8385" s="25" t="s">
        <v>4249</v>
      </c>
      <c r="B8385" s="77" t="s">
        <v>21435</v>
      </c>
    </row>
    <row r="8386" spans="1:2" ht="15" x14ac:dyDescent="0.2">
      <c r="A8386" s="25" t="s">
        <v>4248</v>
      </c>
      <c r="B8386" s="77" t="s">
        <v>21436</v>
      </c>
    </row>
    <row r="8387" spans="1:2" ht="15" x14ac:dyDescent="0.2">
      <c r="A8387" s="25" t="s">
        <v>4247</v>
      </c>
      <c r="B8387" s="77" t="s">
        <v>21437</v>
      </c>
    </row>
    <row r="8388" spans="1:2" ht="15" x14ac:dyDescent="0.2">
      <c r="A8388" s="25" t="s">
        <v>4246</v>
      </c>
      <c r="B8388" s="77" t="s">
        <v>21438</v>
      </c>
    </row>
    <row r="8389" spans="1:2" ht="15" x14ac:dyDescent="0.2">
      <c r="A8389" s="25" t="s">
        <v>4245</v>
      </c>
      <c r="B8389" s="77" t="s">
        <v>21439</v>
      </c>
    </row>
    <row r="8390" spans="1:2" ht="15" x14ac:dyDescent="0.2">
      <c r="A8390" s="25" t="s">
        <v>4244</v>
      </c>
      <c r="B8390" s="77" t="s">
        <v>21440</v>
      </c>
    </row>
    <row r="8391" spans="1:2" ht="15" x14ac:dyDescent="0.2">
      <c r="A8391" s="25" t="s">
        <v>4243</v>
      </c>
      <c r="B8391" s="77" t="s">
        <v>21441</v>
      </c>
    </row>
    <row r="8392" spans="1:2" ht="15" x14ac:dyDescent="0.2">
      <c r="A8392" s="25" t="s">
        <v>4242</v>
      </c>
      <c r="B8392" s="77" t="s">
        <v>21442</v>
      </c>
    </row>
    <row r="8393" spans="1:2" ht="15" x14ac:dyDescent="0.2">
      <c r="A8393" s="25" t="s">
        <v>4241</v>
      </c>
      <c r="B8393" s="77" t="s">
        <v>21443</v>
      </c>
    </row>
    <row r="8394" spans="1:2" ht="15" x14ac:dyDescent="0.2">
      <c r="A8394" s="25" t="s">
        <v>4240</v>
      </c>
      <c r="B8394" s="77" t="s">
        <v>21444</v>
      </c>
    </row>
    <row r="8395" spans="1:2" ht="15" x14ac:dyDescent="0.2">
      <c r="A8395" s="25" t="s">
        <v>4239</v>
      </c>
      <c r="B8395" s="77" t="s">
        <v>21445</v>
      </c>
    </row>
    <row r="8396" spans="1:2" ht="15" x14ac:dyDescent="0.2">
      <c r="A8396" s="25" t="s">
        <v>4238</v>
      </c>
      <c r="B8396" s="77" t="s">
        <v>21446</v>
      </c>
    </row>
    <row r="8397" spans="1:2" ht="30" x14ac:dyDescent="0.2">
      <c r="A8397" s="25" t="s">
        <v>4237</v>
      </c>
      <c r="B8397" s="77" t="s">
        <v>21447</v>
      </c>
    </row>
    <row r="8398" spans="1:2" ht="15" x14ac:dyDescent="0.2">
      <c r="A8398" s="25" t="s">
        <v>4236</v>
      </c>
      <c r="B8398" s="77" t="s">
        <v>21448</v>
      </c>
    </row>
    <row r="8399" spans="1:2" ht="15" x14ac:dyDescent="0.2">
      <c r="A8399" s="25" t="s">
        <v>4235</v>
      </c>
      <c r="B8399" s="77" t="s">
        <v>21449</v>
      </c>
    </row>
    <row r="8400" spans="1:2" ht="15" x14ac:dyDescent="0.2">
      <c r="A8400" s="25" t="s">
        <v>4234</v>
      </c>
      <c r="B8400" s="77" t="s">
        <v>21450</v>
      </c>
    </row>
    <row r="8401" spans="1:2" ht="15" x14ac:dyDescent="0.2">
      <c r="A8401" s="25" t="s">
        <v>4233</v>
      </c>
      <c r="B8401" s="77" t="s">
        <v>21451</v>
      </c>
    </row>
    <row r="8402" spans="1:2" ht="15" x14ac:dyDescent="0.2">
      <c r="A8402" s="25" t="s">
        <v>4232</v>
      </c>
      <c r="B8402" s="77" t="s">
        <v>21452</v>
      </c>
    </row>
    <row r="8403" spans="1:2" ht="15" x14ac:dyDescent="0.2">
      <c r="A8403" s="25" t="s">
        <v>4231</v>
      </c>
      <c r="B8403" s="77" t="s">
        <v>21453</v>
      </c>
    </row>
    <row r="8404" spans="1:2" ht="15" x14ac:dyDescent="0.2">
      <c r="A8404" s="25" t="s">
        <v>4230</v>
      </c>
      <c r="B8404" s="77" t="s">
        <v>21454</v>
      </c>
    </row>
    <row r="8405" spans="1:2" ht="15" x14ac:dyDescent="0.2">
      <c r="A8405" s="25" t="s">
        <v>4229</v>
      </c>
      <c r="B8405" s="77" t="s">
        <v>21455</v>
      </c>
    </row>
    <row r="8406" spans="1:2" ht="15" x14ac:dyDescent="0.2">
      <c r="A8406" s="25" t="s">
        <v>4228</v>
      </c>
      <c r="B8406" s="77" t="s">
        <v>21456</v>
      </c>
    </row>
    <row r="8407" spans="1:2" ht="15" x14ac:dyDescent="0.2">
      <c r="A8407" s="25" t="s">
        <v>4227</v>
      </c>
      <c r="B8407" s="77" t="s">
        <v>21457</v>
      </c>
    </row>
    <row r="8408" spans="1:2" ht="15" x14ac:dyDescent="0.2">
      <c r="A8408" s="25" t="s">
        <v>4226</v>
      </c>
      <c r="B8408" s="77" t="s">
        <v>21458</v>
      </c>
    </row>
    <row r="8409" spans="1:2" ht="15" x14ac:dyDescent="0.2">
      <c r="A8409" s="25" t="s">
        <v>4225</v>
      </c>
      <c r="B8409" s="77" t="s">
        <v>21459</v>
      </c>
    </row>
    <row r="8410" spans="1:2" ht="15" x14ac:dyDescent="0.2">
      <c r="A8410" s="25" t="s">
        <v>4224</v>
      </c>
      <c r="B8410" s="77" t="s">
        <v>21460</v>
      </c>
    </row>
    <row r="8411" spans="1:2" ht="15" x14ac:dyDescent="0.2">
      <c r="A8411" s="25" t="s">
        <v>4223</v>
      </c>
      <c r="B8411" s="77" t="s">
        <v>21461</v>
      </c>
    </row>
    <row r="8412" spans="1:2" ht="15" x14ac:dyDescent="0.2">
      <c r="A8412" s="25" t="s">
        <v>4222</v>
      </c>
      <c r="B8412" s="77" t="s">
        <v>21462</v>
      </c>
    </row>
    <row r="8413" spans="1:2" ht="15" x14ac:dyDescent="0.2">
      <c r="A8413" s="25" t="s">
        <v>4221</v>
      </c>
      <c r="B8413" s="77" t="s">
        <v>21463</v>
      </c>
    </row>
    <row r="8414" spans="1:2" ht="15" x14ac:dyDescent="0.2">
      <c r="A8414" s="25" t="s">
        <v>4220</v>
      </c>
      <c r="B8414" s="77" t="s">
        <v>21464</v>
      </c>
    </row>
    <row r="8415" spans="1:2" ht="15" x14ac:dyDescent="0.2">
      <c r="A8415" s="25" t="s">
        <v>4219</v>
      </c>
      <c r="B8415" s="77" t="s">
        <v>21465</v>
      </c>
    </row>
    <row r="8416" spans="1:2" ht="15" x14ac:dyDescent="0.2">
      <c r="A8416" s="25" t="s">
        <v>4218</v>
      </c>
      <c r="B8416" s="77" t="s">
        <v>21466</v>
      </c>
    </row>
    <row r="8417" spans="1:2" ht="15" x14ac:dyDescent="0.2">
      <c r="A8417" s="25" t="s">
        <v>4217</v>
      </c>
      <c r="B8417" s="77" t="s">
        <v>21467</v>
      </c>
    </row>
    <row r="8418" spans="1:2" ht="15" x14ac:dyDescent="0.2">
      <c r="A8418" s="25" t="s">
        <v>4216</v>
      </c>
      <c r="B8418" s="77" t="s">
        <v>21468</v>
      </c>
    </row>
    <row r="8419" spans="1:2" ht="15" x14ac:dyDescent="0.2">
      <c r="A8419" s="25" t="s">
        <v>4215</v>
      </c>
      <c r="B8419" s="77" t="s">
        <v>21469</v>
      </c>
    </row>
    <row r="8420" spans="1:2" ht="15" x14ac:dyDescent="0.2">
      <c r="A8420" s="25" t="s">
        <v>4214</v>
      </c>
      <c r="B8420" s="77" t="s">
        <v>21470</v>
      </c>
    </row>
    <row r="8421" spans="1:2" ht="15" x14ac:dyDescent="0.2">
      <c r="A8421" s="25" t="s">
        <v>4213</v>
      </c>
      <c r="B8421" s="77" t="s">
        <v>21471</v>
      </c>
    </row>
    <row r="8422" spans="1:2" ht="15" x14ac:dyDescent="0.2">
      <c r="A8422" s="25" t="s">
        <v>4212</v>
      </c>
      <c r="B8422" s="77" t="s">
        <v>21472</v>
      </c>
    </row>
    <row r="8423" spans="1:2" ht="15" x14ac:dyDescent="0.2">
      <c r="A8423" s="25" t="s">
        <v>4211</v>
      </c>
      <c r="B8423" s="77" t="s">
        <v>21473</v>
      </c>
    </row>
    <row r="8424" spans="1:2" ht="15" x14ac:dyDescent="0.2">
      <c r="A8424" s="25" t="s">
        <v>4210</v>
      </c>
      <c r="B8424" s="77" t="s">
        <v>21474</v>
      </c>
    </row>
    <row r="8425" spans="1:2" ht="15" x14ac:dyDescent="0.2">
      <c r="A8425" s="25" t="s">
        <v>4209</v>
      </c>
      <c r="B8425" s="77" t="s">
        <v>21475</v>
      </c>
    </row>
    <row r="8426" spans="1:2" ht="15" x14ac:dyDescent="0.2">
      <c r="A8426" s="25" t="s">
        <v>4208</v>
      </c>
      <c r="B8426" s="77" t="s">
        <v>20055</v>
      </c>
    </row>
    <row r="8427" spans="1:2" ht="15" x14ac:dyDescent="0.2">
      <c r="A8427" s="25" t="s">
        <v>4207</v>
      </c>
      <c r="B8427" s="77" t="s">
        <v>21476</v>
      </c>
    </row>
    <row r="8428" spans="1:2" ht="15" x14ac:dyDescent="0.2">
      <c r="A8428" s="25" t="s">
        <v>4206</v>
      </c>
      <c r="B8428" s="77" t="s">
        <v>21477</v>
      </c>
    </row>
    <row r="8429" spans="1:2" ht="15" x14ac:dyDescent="0.2">
      <c r="A8429" s="25" t="s">
        <v>4205</v>
      </c>
      <c r="B8429" s="77" t="s">
        <v>21478</v>
      </c>
    </row>
    <row r="8430" spans="1:2" ht="15" x14ac:dyDescent="0.2">
      <c r="A8430" s="25" t="s">
        <v>4204</v>
      </c>
      <c r="B8430" s="77" t="s">
        <v>21479</v>
      </c>
    </row>
    <row r="8431" spans="1:2" ht="15" x14ac:dyDescent="0.2">
      <c r="A8431" s="25" t="s">
        <v>4203</v>
      </c>
      <c r="B8431" s="77" t="s">
        <v>21480</v>
      </c>
    </row>
    <row r="8432" spans="1:2" ht="15" x14ac:dyDescent="0.2">
      <c r="A8432" s="25" t="s">
        <v>4202</v>
      </c>
      <c r="B8432" s="77" t="s">
        <v>21481</v>
      </c>
    </row>
    <row r="8433" spans="1:2" ht="15" x14ac:dyDescent="0.2">
      <c r="A8433" s="25" t="s">
        <v>4201</v>
      </c>
      <c r="B8433" s="77" t="s">
        <v>21482</v>
      </c>
    </row>
    <row r="8434" spans="1:2" ht="15" x14ac:dyDescent="0.2">
      <c r="A8434" s="25" t="s">
        <v>4200</v>
      </c>
      <c r="B8434" s="77" t="s">
        <v>21483</v>
      </c>
    </row>
    <row r="8435" spans="1:2" ht="15" x14ac:dyDescent="0.2">
      <c r="A8435" s="25" t="s">
        <v>4199</v>
      </c>
      <c r="B8435" s="77" t="s">
        <v>21484</v>
      </c>
    </row>
    <row r="8436" spans="1:2" ht="15" x14ac:dyDescent="0.2">
      <c r="A8436" s="25" t="s">
        <v>4198</v>
      </c>
      <c r="B8436" s="77" t="s">
        <v>21485</v>
      </c>
    </row>
    <row r="8437" spans="1:2" ht="15" x14ac:dyDescent="0.2">
      <c r="A8437" s="25" t="s">
        <v>4197</v>
      </c>
      <c r="B8437" s="77" t="s">
        <v>21486</v>
      </c>
    </row>
    <row r="8438" spans="1:2" ht="15" x14ac:dyDescent="0.2">
      <c r="A8438" s="25" t="s">
        <v>4196</v>
      </c>
      <c r="B8438" s="77" t="s">
        <v>21487</v>
      </c>
    </row>
    <row r="8439" spans="1:2" ht="15" x14ac:dyDescent="0.2">
      <c r="A8439" s="25" t="s">
        <v>4195</v>
      </c>
      <c r="B8439" s="77" t="s">
        <v>21488</v>
      </c>
    </row>
    <row r="8440" spans="1:2" ht="15" x14ac:dyDescent="0.2">
      <c r="A8440" s="25" t="s">
        <v>4194</v>
      </c>
      <c r="B8440" s="77" t="s">
        <v>21489</v>
      </c>
    </row>
    <row r="8441" spans="1:2" ht="15" x14ac:dyDescent="0.2">
      <c r="A8441" s="25" t="s">
        <v>4193</v>
      </c>
      <c r="B8441" s="77" t="s">
        <v>21490</v>
      </c>
    </row>
    <row r="8442" spans="1:2" ht="15" x14ac:dyDescent="0.2">
      <c r="A8442" s="25" t="s">
        <v>4192</v>
      </c>
      <c r="B8442" s="77" t="s">
        <v>21491</v>
      </c>
    </row>
    <row r="8443" spans="1:2" ht="15" x14ac:dyDescent="0.2">
      <c r="A8443" s="25" t="s">
        <v>4191</v>
      </c>
      <c r="B8443" s="77" t="s">
        <v>21492</v>
      </c>
    </row>
    <row r="8444" spans="1:2" ht="15" x14ac:dyDescent="0.2">
      <c r="A8444" s="25" t="s">
        <v>4190</v>
      </c>
      <c r="B8444" s="77" t="s">
        <v>21493</v>
      </c>
    </row>
    <row r="8445" spans="1:2" ht="15" x14ac:dyDescent="0.2">
      <c r="A8445" s="25" t="s">
        <v>4189</v>
      </c>
      <c r="B8445" s="77" t="s">
        <v>21494</v>
      </c>
    </row>
    <row r="8446" spans="1:2" ht="15" x14ac:dyDescent="0.2">
      <c r="A8446" s="25" t="s">
        <v>4188</v>
      </c>
      <c r="B8446" s="77" t="s">
        <v>21495</v>
      </c>
    </row>
    <row r="8447" spans="1:2" ht="15" x14ac:dyDescent="0.2">
      <c r="A8447" s="25" t="s">
        <v>4187</v>
      </c>
      <c r="B8447" s="77" t="s">
        <v>21496</v>
      </c>
    </row>
    <row r="8448" spans="1:2" ht="15" x14ac:dyDescent="0.2">
      <c r="A8448" s="25" t="s">
        <v>4186</v>
      </c>
      <c r="B8448" s="77" t="s">
        <v>21497</v>
      </c>
    </row>
    <row r="8449" spans="1:2" ht="15" x14ac:dyDescent="0.2">
      <c r="A8449" s="25" t="s">
        <v>4185</v>
      </c>
      <c r="B8449" s="77" t="s">
        <v>21498</v>
      </c>
    </row>
    <row r="8450" spans="1:2" ht="15" x14ac:dyDescent="0.2">
      <c r="A8450" s="25" t="s">
        <v>4184</v>
      </c>
      <c r="B8450" s="77" t="s">
        <v>21499</v>
      </c>
    </row>
    <row r="8451" spans="1:2" ht="15" x14ac:dyDescent="0.2">
      <c r="A8451" s="25" t="s">
        <v>4183</v>
      </c>
      <c r="B8451" s="77" t="s">
        <v>21500</v>
      </c>
    </row>
    <row r="8452" spans="1:2" ht="15" x14ac:dyDescent="0.2">
      <c r="A8452" s="25" t="s">
        <v>4182</v>
      </c>
      <c r="B8452" s="77" t="s">
        <v>21501</v>
      </c>
    </row>
    <row r="8453" spans="1:2" ht="15" x14ac:dyDescent="0.2">
      <c r="A8453" s="25" t="s">
        <v>4181</v>
      </c>
      <c r="B8453" s="77" t="s">
        <v>21502</v>
      </c>
    </row>
    <row r="8454" spans="1:2" ht="15" x14ac:dyDescent="0.2">
      <c r="A8454" s="25" t="s">
        <v>4180</v>
      </c>
      <c r="B8454" s="77" t="s">
        <v>21503</v>
      </c>
    </row>
    <row r="8455" spans="1:2" ht="15" x14ac:dyDescent="0.2">
      <c r="A8455" s="25" t="s">
        <v>4179</v>
      </c>
      <c r="B8455" s="77" t="s">
        <v>21504</v>
      </c>
    </row>
    <row r="8456" spans="1:2" ht="15" x14ac:dyDescent="0.2">
      <c r="A8456" s="25" t="s">
        <v>4178</v>
      </c>
      <c r="B8456" s="77" t="s">
        <v>21505</v>
      </c>
    </row>
    <row r="8457" spans="1:2" ht="15" x14ac:dyDescent="0.2">
      <c r="A8457" s="25" t="s">
        <v>4177</v>
      </c>
      <c r="B8457" s="77" t="s">
        <v>21506</v>
      </c>
    </row>
    <row r="8458" spans="1:2" ht="15" x14ac:dyDescent="0.2">
      <c r="A8458" s="25" t="s">
        <v>4176</v>
      </c>
      <c r="B8458" s="77" t="s">
        <v>21507</v>
      </c>
    </row>
    <row r="8459" spans="1:2" ht="15" x14ac:dyDescent="0.2">
      <c r="A8459" s="25" t="s">
        <v>4175</v>
      </c>
      <c r="B8459" s="77" t="s">
        <v>21508</v>
      </c>
    </row>
    <row r="8460" spans="1:2" ht="15" x14ac:dyDescent="0.2">
      <c r="A8460" s="25" t="s">
        <v>4174</v>
      </c>
      <c r="B8460" s="77" t="s">
        <v>21509</v>
      </c>
    </row>
    <row r="8461" spans="1:2" ht="15" x14ac:dyDescent="0.2">
      <c r="A8461" s="25" t="s">
        <v>4173</v>
      </c>
      <c r="B8461" s="77" t="s">
        <v>21510</v>
      </c>
    </row>
    <row r="8462" spans="1:2" ht="15" x14ac:dyDescent="0.2">
      <c r="A8462" s="25" t="s">
        <v>4172</v>
      </c>
      <c r="B8462" s="77" t="s">
        <v>21511</v>
      </c>
    </row>
    <row r="8463" spans="1:2" ht="30" x14ac:dyDescent="0.2">
      <c r="A8463" s="25" t="s">
        <v>4171</v>
      </c>
      <c r="B8463" s="77" t="s">
        <v>21512</v>
      </c>
    </row>
    <row r="8464" spans="1:2" ht="15" x14ac:dyDescent="0.2">
      <c r="A8464" s="25" t="s">
        <v>4170</v>
      </c>
      <c r="B8464" s="77" t="s">
        <v>21513</v>
      </c>
    </row>
    <row r="8465" spans="1:2" ht="15" x14ac:dyDescent="0.2">
      <c r="A8465" s="25" t="s">
        <v>4169</v>
      </c>
      <c r="B8465" s="77" t="s">
        <v>21514</v>
      </c>
    </row>
    <row r="8466" spans="1:2" ht="15" x14ac:dyDescent="0.2">
      <c r="A8466" s="25" t="s">
        <v>4168</v>
      </c>
      <c r="B8466" s="77" t="s">
        <v>21515</v>
      </c>
    </row>
    <row r="8467" spans="1:2" ht="15" x14ac:dyDescent="0.2">
      <c r="A8467" s="25" t="s">
        <v>4167</v>
      </c>
      <c r="B8467" s="77" t="s">
        <v>21516</v>
      </c>
    </row>
    <row r="8468" spans="1:2" ht="15" x14ac:dyDescent="0.2">
      <c r="A8468" s="25" t="s">
        <v>4166</v>
      </c>
      <c r="B8468" s="77" t="s">
        <v>21517</v>
      </c>
    </row>
    <row r="8469" spans="1:2" ht="30" x14ac:dyDescent="0.2">
      <c r="A8469" s="25" t="s">
        <v>4165</v>
      </c>
      <c r="B8469" s="77" t="s">
        <v>21518</v>
      </c>
    </row>
    <row r="8470" spans="1:2" ht="30" x14ac:dyDescent="0.2">
      <c r="A8470" s="25" t="s">
        <v>4164</v>
      </c>
      <c r="B8470" s="77" t="s">
        <v>21519</v>
      </c>
    </row>
    <row r="8471" spans="1:2" ht="30" x14ac:dyDescent="0.2">
      <c r="A8471" s="25" t="s">
        <v>4163</v>
      </c>
      <c r="B8471" s="77" t="s">
        <v>21520</v>
      </c>
    </row>
    <row r="8472" spans="1:2" ht="30" x14ac:dyDescent="0.2">
      <c r="A8472" s="25" t="s">
        <v>4162</v>
      </c>
      <c r="B8472" s="77" t="s">
        <v>21521</v>
      </c>
    </row>
    <row r="8473" spans="1:2" ht="30" x14ac:dyDescent="0.2">
      <c r="A8473" s="25" t="s">
        <v>4161</v>
      </c>
      <c r="B8473" s="77" t="s">
        <v>21522</v>
      </c>
    </row>
    <row r="8474" spans="1:2" ht="15" x14ac:dyDescent="0.2">
      <c r="A8474" s="25" t="s">
        <v>4160</v>
      </c>
      <c r="B8474" s="77" t="s">
        <v>21523</v>
      </c>
    </row>
    <row r="8475" spans="1:2" ht="15" x14ac:dyDescent="0.2">
      <c r="A8475" s="25" t="s">
        <v>4159</v>
      </c>
      <c r="B8475" s="77" t="s">
        <v>21524</v>
      </c>
    </row>
    <row r="8476" spans="1:2" ht="30" x14ac:dyDescent="0.2">
      <c r="A8476" s="25" t="s">
        <v>4158</v>
      </c>
      <c r="B8476" s="77" t="s">
        <v>21525</v>
      </c>
    </row>
    <row r="8477" spans="1:2" ht="30" x14ac:dyDescent="0.2">
      <c r="A8477" s="25" t="s">
        <v>4157</v>
      </c>
      <c r="B8477" s="77" t="s">
        <v>21526</v>
      </c>
    </row>
    <row r="8478" spans="1:2" ht="30" x14ac:dyDescent="0.2">
      <c r="A8478" s="25" t="s">
        <v>4156</v>
      </c>
      <c r="B8478" s="77" t="s">
        <v>21527</v>
      </c>
    </row>
    <row r="8479" spans="1:2" ht="15" x14ac:dyDescent="0.2">
      <c r="A8479" s="25" t="s">
        <v>4155</v>
      </c>
      <c r="B8479" s="77" t="s">
        <v>21528</v>
      </c>
    </row>
    <row r="8480" spans="1:2" ht="15" x14ac:dyDescent="0.2">
      <c r="A8480" s="25" t="s">
        <v>4154</v>
      </c>
      <c r="B8480" s="77" t="s">
        <v>21529</v>
      </c>
    </row>
    <row r="8481" spans="1:2" ht="15" x14ac:dyDescent="0.2">
      <c r="A8481" s="25" t="s">
        <v>4153</v>
      </c>
      <c r="B8481" s="77" t="s">
        <v>21530</v>
      </c>
    </row>
    <row r="8482" spans="1:2" ht="15" x14ac:dyDescent="0.2">
      <c r="A8482" s="25" t="s">
        <v>4152</v>
      </c>
      <c r="B8482" s="77" t="s">
        <v>21531</v>
      </c>
    </row>
    <row r="8483" spans="1:2" ht="15" x14ac:dyDescent="0.2">
      <c r="A8483" s="25" t="s">
        <v>4151</v>
      </c>
      <c r="B8483" s="77" t="s">
        <v>21532</v>
      </c>
    </row>
    <row r="8484" spans="1:2" ht="15" x14ac:dyDescent="0.2">
      <c r="A8484" s="25" t="s">
        <v>4150</v>
      </c>
      <c r="B8484" s="77" t="s">
        <v>21533</v>
      </c>
    </row>
    <row r="8485" spans="1:2" ht="15" x14ac:dyDescent="0.2">
      <c r="A8485" s="25" t="s">
        <v>4149</v>
      </c>
      <c r="B8485" s="77" t="s">
        <v>21534</v>
      </c>
    </row>
    <row r="8486" spans="1:2" ht="15" x14ac:dyDescent="0.2">
      <c r="A8486" s="25" t="s">
        <v>4148</v>
      </c>
      <c r="B8486" s="77" t="s">
        <v>21535</v>
      </c>
    </row>
    <row r="8487" spans="1:2" ht="15" x14ac:dyDescent="0.2">
      <c r="A8487" s="25" t="s">
        <v>4147</v>
      </c>
      <c r="B8487" s="77" t="s">
        <v>21536</v>
      </c>
    </row>
    <row r="8488" spans="1:2" ht="30" x14ac:dyDescent="0.2">
      <c r="A8488" s="25" t="s">
        <v>4146</v>
      </c>
      <c r="B8488" s="77" t="s">
        <v>21537</v>
      </c>
    </row>
    <row r="8489" spans="1:2" ht="30" x14ac:dyDescent="0.2">
      <c r="A8489" s="25" t="s">
        <v>4145</v>
      </c>
      <c r="B8489" s="77" t="s">
        <v>21538</v>
      </c>
    </row>
    <row r="8490" spans="1:2" ht="30" x14ac:dyDescent="0.2">
      <c r="A8490" s="25" t="s">
        <v>4144</v>
      </c>
      <c r="B8490" s="77" t="s">
        <v>21539</v>
      </c>
    </row>
    <row r="8491" spans="1:2" ht="15" x14ac:dyDescent="0.2">
      <c r="A8491" s="25" t="s">
        <v>4143</v>
      </c>
      <c r="B8491" s="77" t="s">
        <v>21540</v>
      </c>
    </row>
    <row r="8492" spans="1:2" ht="15" x14ac:dyDescent="0.2">
      <c r="A8492" s="25" t="s">
        <v>4142</v>
      </c>
      <c r="B8492" s="77" t="s">
        <v>21541</v>
      </c>
    </row>
    <row r="8493" spans="1:2" ht="15" x14ac:dyDescent="0.2">
      <c r="A8493" s="25" t="s">
        <v>4141</v>
      </c>
      <c r="B8493" s="77" t="s">
        <v>21542</v>
      </c>
    </row>
    <row r="8494" spans="1:2" ht="15" x14ac:dyDescent="0.2">
      <c r="A8494" s="25" t="s">
        <v>4140</v>
      </c>
      <c r="B8494" s="77" t="s">
        <v>21543</v>
      </c>
    </row>
    <row r="8495" spans="1:2" ht="30" x14ac:dyDescent="0.2">
      <c r="A8495" s="25" t="s">
        <v>4139</v>
      </c>
      <c r="B8495" s="77" t="s">
        <v>21544</v>
      </c>
    </row>
    <row r="8496" spans="1:2" ht="30" x14ac:dyDescent="0.2">
      <c r="A8496" s="25" t="s">
        <v>4138</v>
      </c>
      <c r="B8496" s="77" t="s">
        <v>21545</v>
      </c>
    </row>
    <row r="8497" spans="1:2" ht="30" x14ac:dyDescent="0.2">
      <c r="A8497" s="25" t="s">
        <v>4137</v>
      </c>
      <c r="B8497" s="77" t="s">
        <v>21546</v>
      </c>
    </row>
    <row r="8498" spans="1:2" ht="30" x14ac:dyDescent="0.2">
      <c r="A8498" s="25" t="s">
        <v>4136</v>
      </c>
      <c r="B8498" s="77" t="s">
        <v>21547</v>
      </c>
    </row>
    <row r="8499" spans="1:2" ht="30" x14ac:dyDescent="0.2">
      <c r="A8499" s="25" t="s">
        <v>4135</v>
      </c>
      <c r="B8499" s="77" t="s">
        <v>21548</v>
      </c>
    </row>
    <row r="8500" spans="1:2" ht="15" x14ac:dyDescent="0.2">
      <c r="A8500" s="25" t="s">
        <v>4134</v>
      </c>
      <c r="B8500" s="77" t="s">
        <v>21549</v>
      </c>
    </row>
    <row r="8501" spans="1:2" ht="30" x14ac:dyDescent="0.2">
      <c r="A8501" s="25" t="s">
        <v>4133</v>
      </c>
      <c r="B8501" s="77" t="s">
        <v>21550</v>
      </c>
    </row>
    <row r="8502" spans="1:2" ht="15" x14ac:dyDescent="0.2">
      <c r="A8502" s="25" t="s">
        <v>4132</v>
      </c>
      <c r="B8502" s="77" t="s">
        <v>21551</v>
      </c>
    </row>
    <row r="8503" spans="1:2" ht="15" x14ac:dyDescent="0.2">
      <c r="A8503" s="25" t="s">
        <v>4131</v>
      </c>
      <c r="B8503" s="77" t="s">
        <v>21552</v>
      </c>
    </row>
    <row r="8504" spans="1:2" ht="30" x14ac:dyDescent="0.2">
      <c r="A8504" s="25" t="s">
        <v>4130</v>
      </c>
      <c r="B8504" s="77" t="s">
        <v>21553</v>
      </c>
    </row>
    <row r="8505" spans="1:2" ht="15" x14ac:dyDescent="0.2">
      <c r="A8505" s="25" t="s">
        <v>4129</v>
      </c>
      <c r="B8505" s="77" t="s">
        <v>21554</v>
      </c>
    </row>
    <row r="8506" spans="1:2" ht="30" x14ac:dyDescent="0.2">
      <c r="A8506" s="25" t="s">
        <v>4128</v>
      </c>
      <c r="B8506" s="77" t="s">
        <v>21555</v>
      </c>
    </row>
    <row r="8507" spans="1:2" ht="30" x14ac:dyDescent="0.2">
      <c r="A8507" s="25" t="s">
        <v>4127</v>
      </c>
      <c r="B8507" s="77" t="s">
        <v>21556</v>
      </c>
    </row>
    <row r="8508" spans="1:2" ht="30" x14ac:dyDescent="0.2">
      <c r="A8508" s="25" t="s">
        <v>4126</v>
      </c>
      <c r="B8508" s="77" t="s">
        <v>21557</v>
      </c>
    </row>
    <row r="8509" spans="1:2" ht="30" x14ac:dyDescent="0.2">
      <c r="A8509" s="25" t="s">
        <v>4125</v>
      </c>
      <c r="B8509" s="77" t="s">
        <v>21558</v>
      </c>
    </row>
    <row r="8510" spans="1:2" ht="30" x14ac:dyDescent="0.2">
      <c r="A8510" s="25" t="s">
        <v>4124</v>
      </c>
      <c r="B8510" s="77" t="s">
        <v>21559</v>
      </c>
    </row>
    <row r="8511" spans="1:2" ht="30" x14ac:dyDescent="0.2">
      <c r="A8511" s="25" t="s">
        <v>4123</v>
      </c>
      <c r="B8511" s="77" t="s">
        <v>21560</v>
      </c>
    </row>
    <row r="8512" spans="1:2" ht="15" x14ac:dyDescent="0.2">
      <c r="A8512" s="25" t="s">
        <v>4122</v>
      </c>
      <c r="B8512" s="77" t="s">
        <v>21561</v>
      </c>
    </row>
    <row r="8513" spans="1:2" ht="30" x14ac:dyDescent="0.2">
      <c r="A8513" s="25" t="s">
        <v>4121</v>
      </c>
      <c r="B8513" s="77" t="s">
        <v>21562</v>
      </c>
    </row>
    <row r="8514" spans="1:2" ht="15" x14ac:dyDescent="0.2">
      <c r="A8514" s="25" t="s">
        <v>4120</v>
      </c>
      <c r="B8514" s="77" t="s">
        <v>21563</v>
      </c>
    </row>
    <row r="8515" spans="1:2" ht="30" x14ac:dyDescent="0.2">
      <c r="A8515" s="25" t="s">
        <v>4119</v>
      </c>
      <c r="B8515" s="77" t="s">
        <v>21564</v>
      </c>
    </row>
    <row r="8516" spans="1:2" ht="30" x14ac:dyDescent="0.2">
      <c r="A8516" s="25" t="s">
        <v>4118</v>
      </c>
      <c r="B8516" s="77" t="s">
        <v>21565</v>
      </c>
    </row>
    <row r="8517" spans="1:2" ht="30" x14ac:dyDescent="0.2">
      <c r="A8517" s="25" t="s">
        <v>4117</v>
      </c>
      <c r="B8517" s="77" t="s">
        <v>21566</v>
      </c>
    </row>
    <row r="8518" spans="1:2" ht="30" x14ac:dyDescent="0.2">
      <c r="A8518" s="25" t="s">
        <v>4116</v>
      </c>
      <c r="B8518" s="77" t="s">
        <v>21567</v>
      </c>
    </row>
    <row r="8519" spans="1:2" ht="30" x14ac:dyDescent="0.2">
      <c r="A8519" s="25" t="s">
        <v>4115</v>
      </c>
      <c r="B8519" s="77" t="s">
        <v>21568</v>
      </c>
    </row>
    <row r="8520" spans="1:2" ht="15" x14ac:dyDescent="0.2">
      <c r="A8520" s="25" t="s">
        <v>4114</v>
      </c>
      <c r="B8520" s="77" t="s">
        <v>21569</v>
      </c>
    </row>
    <row r="8521" spans="1:2" ht="15" x14ac:dyDescent="0.2">
      <c r="A8521" s="25" t="s">
        <v>4113</v>
      </c>
      <c r="B8521" s="77" t="s">
        <v>21570</v>
      </c>
    </row>
    <row r="8522" spans="1:2" ht="15" x14ac:dyDescent="0.2">
      <c r="A8522" s="25" t="s">
        <v>4112</v>
      </c>
      <c r="B8522" s="77" t="s">
        <v>21571</v>
      </c>
    </row>
    <row r="8523" spans="1:2" ht="15" x14ac:dyDescent="0.2">
      <c r="A8523" s="25" t="s">
        <v>4111</v>
      </c>
      <c r="B8523" s="77" t="s">
        <v>21572</v>
      </c>
    </row>
    <row r="8524" spans="1:2" ht="15" x14ac:dyDescent="0.2">
      <c r="A8524" s="25" t="s">
        <v>4110</v>
      </c>
      <c r="B8524" s="77" t="s">
        <v>21573</v>
      </c>
    </row>
    <row r="8525" spans="1:2" ht="15" x14ac:dyDescent="0.2">
      <c r="A8525" s="25" t="s">
        <v>4109</v>
      </c>
      <c r="B8525" s="77" t="s">
        <v>21574</v>
      </c>
    </row>
    <row r="8526" spans="1:2" ht="15" x14ac:dyDescent="0.2">
      <c r="A8526" s="25" t="s">
        <v>4108</v>
      </c>
      <c r="B8526" s="77" t="s">
        <v>21575</v>
      </c>
    </row>
    <row r="8527" spans="1:2" ht="15" x14ac:dyDescent="0.2">
      <c r="A8527" s="25" t="s">
        <v>4107</v>
      </c>
      <c r="B8527" s="77" t="s">
        <v>21576</v>
      </c>
    </row>
    <row r="8528" spans="1:2" ht="15" x14ac:dyDescent="0.2">
      <c r="A8528" s="25" t="s">
        <v>4106</v>
      </c>
      <c r="B8528" s="77" t="s">
        <v>21577</v>
      </c>
    </row>
    <row r="8529" spans="1:2" ht="15" x14ac:dyDescent="0.2">
      <c r="A8529" s="25" t="s">
        <v>4105</v>
      </c>
      <c r="B8529" s="77" t="s">
        <v>21578</v>
      </c>
    </row>
    <row r="8530" spans="1:2" ht="15" x14ac:dyDescent="0.2">
      <c r="A8530" s="25" t="s">
        <v>4104</v>
      </c>
      <c r="B8530" s="77" t="s">
        <v>21579</v>
      </c>
    </row>
    <row r="8531" spans="1:2" ht="15" x14ac:dyDescent="0.2">
      <c r="A8531" s="25" t="s">
        <v>4103</v>
      </c>
      <c r="B8531" s="77" t="s">
        <v>21580</v>
      </c>
    </row>
    <row r="8532" spans="1:2" ht="15" x14ac:dyDescent="0.2">
      <c r="A8532" s="25" t="s">
        <v>4102</v>
      </c>
      <c r="B8532" s="77" t="s">
        <v>21581</v>
      </c>
    </row>
    <row r="8533" spans="1:2" ht="15" x14ac:dyDescent="0.2">
      <c r="A8533" s="25" t="s">
        <v>4101</v>
      </c>
      <c r="B8533" s="77" t="s">
        <v>21582</v>
      </c>
    </row>
    <row r="8534" spans="1:2" ht="15" x14ac:dyDescent="0.2">
      <c r="A8534" s="25" t="s">
        <v>4100</v>
      </c>
      <c r="B8534" s="77" t="s">
        <v>21583</v>
      </c>
    </row>
    <row r="8535" spans="1:2" ht="30" x14ac:dyDescent="0.2">
      <c r="A8535" s="25" t="s">
        <v>4099</v>
      </c>
      <c r="B8535" s="77" t="s">
        <v>21584</v>
      </c>
    </row>
    <row r="8536" spans="1:2" ht="15" x14ac:dyDescent="0.2">
      <c r="A8536" s="25" t="s">
        <v>4098</v>
      </c>
      <c r="B8536" s="77" t="s">
        <v>21585</v>
      </c>
    </row>
    <row r="8537" spans="1:2" ht="15" x14ac:dyDescent="0.2">
      <c r="A8537" s="25" t="s">
        <v>4097</v>
      </c>
      <c r="B8537" s="77" t="s">
        <v>21586</v>
      </c>
    </row>
    <row r="8538" spans="1:2" ht="15" x14ac:dyDescent="0.2">
      <c r="A8538" s="25" t="s">
        <v>4096</v>
      </c>
      <c r="B8538" s="77" t="s">
        <v>21587</v>
      </c>
    </row>
    <row r="8539" spans="1:2" ht="15" x14ac:dyDescent="0.2">
      <c r="A8539" s="25" t="s">
        <v>4095</v>
      </c>
      <c r="B8539" s="77" t="s">
        <v>21588</v>
      </c>
    </row>
    <row r="8540" spans="1:2" ht="30" x14ac:dyDescent="0.2">
      <c r="A8540" s="25" t="s">
        <v>4094</v>
      </c>
      <c r="B8540" s="77" t="s">
        <v>21589</v>
      </c>
    </row>
    <row r="8541" spans="1:2" ht="15" x14ac:dyDescent="0.2">
      <c r="A8541" s="25" t="s">
        <v>4093</v>
      </c>
      <c r="B8541" s="77" t="s">
        <v>21590</v>
      </c>
    </row>
    <row r="8542" spans="1:2" ht="30" x14ac:dyDescent="0.2">
      <c r="A8542" s="25" t="s">
        <v>4092</v>
      </c>
      <c r="B8542" s="77" t="s">
        <v>21591</v>
      </c>
    </row>
    <row r="8543" spans="1:2" ht="15" x14ac:dyDescent="0.2">
      <c r="A8543" s="25" t="s">
        <v>4091</v>
      </c>
      <c r="B8543" s="77" t="s">
        <v>21592</v>
      </c>
    </row>
    <row r="8544" spans="1:2" ht="15" x14ac:dyDescent="0.2">
      <c r="A8544" s="25" t="s">
        <v>4090</v>
      </c>
      <c r="B8544" s="77" t="s">
        <v>21593</v>
      </c>
    </row>
    <row r="8545" spans="1:2" ht="15" x14ac:dyDescent="0.2">
      <c r="A8545" s="25" t="s">
        <v>4089</v>
      </c>
      <c r="B8545" s="77" t="s">
        <v>21594</v>
      </c>
    </row>
    <row r="8546" spans="1:2" ht="15" x14ac:dyDescent="0.2">
      <c r="A8546" s="25" t="s">
        <v>4088</v>
      </c>
      <c r="B8546" s="77" t="s">
        <v>21595</v>
      </c>
    </row>
    <row r="8547" spans="1:2" ht="15" x14ac:dyDescent="0.2">
      <c r="A8547" s="25" t="s">
        <v>4087</v>
      </c>
      <c r="B8547" s="77" t="s">
        <v>21596</v>
      </c>
    </row>
    <row r="8548" spans="1:2" ht="15" x14ac:dyDescent="0.2">
      <c r="A8548" s="25" t="s">
        <v>4086</v>
      </c>
      <c r="B8548" s="77" t="s">
        <v>21597</v>
      </c>
    </row>
    <row r="8549" spans="1:2" ht="15" x14ac:dyDescent="0.2">
      <c r="A8549" s="25" t="s">
        <v>4085</v>
      </c>
      <c r="B8549" s="77" t="s">
        <v>21598</v>
      </c>
    </row>
    <row r="8550" spans="1:2" ht="15" x14ac:dyDescent="0.2">
      <c r="A8550" s="25" t="s">
        <v>4084</v>
      </c>
      <c r="B8550" s="77" t="s">
        <v>21599</v>
      </c>
    </row>
    <row r="8551" spans="1:2" ht="15" x14ac:dyDescent="0.2">
      <c r="A8551" s="25" t="s">
        <v>4083</v>
      </c>
      <c r="B8551" s="77" t="s">
        <v>21600</v>
      </c>
    </row>
    <row r="8552" spans="1:2" ht="15" x14ac:dyDescent="0.2">
      <c r="A8552" s="25" t="s">
        <v>4082</v>
      </c>
      <c r="B8552" s="77" t="s">
        <v>21601</v>
      </c>
    </row>
    <row r="8553" spans="1:2" ht="15" x14ac:dyDescent="0.2">
      <c r="A8553" s="25" t="s">
        <v>4081</v>
      </c>
      <c r="B8553" s="77" t="s">
        <v>21602</v>
      </c>
    </row>
    <row r="8554" spans="1:2" ht="15" x14ac:dyDescent="0.2">
      <c r="A8554" s="25" t="s">
        <v>4080</v>
      </c>
      <c r="B8554" s="77" t="s">
        <v>21603</v>
      </c>
    </row>
    <row r="8555" spans="1:2" ht="15" x14ac:dyDescent="0.2">
      <c r="A8555" s="25" t="s">
        <v>4079</v>
      </c>
      <c r="B8555" s="77" t="s">
        <v>21604</v>
      </c>
    </row>
    <row r="8556" spans="1:2" ht="15" x14ac:dyDescent="0.2">
      <c r="A8556" s="25" t="s">
        <v>4078</v>
      </c>
      <c r="B8556" s="77" t="s">
        <v>21605</v>
      </c>
    </row>
    <row r="8557" spans="1:2" ht="15" x14ac:dyDescent="0.2">
      <c r="A8557" s="25" t="s">
        <v>4077</v>
      </c>
      <c r="B8557" s="77" t="s">
        <v>21606</v>
      </c>
    </row>
    <row r="8558" spans="1:2" ht="15" x14ac:dyDescent="0.2">
      <c r="A8558" s="25" t="s">
        <v>4076</v>
      </c>
      <c r="B8558" s="77" t="s">
        <v>21607</v>
      </c>
    </row>
    <row r="8559" spans="1:2" ht="15" x14ac:dyDescent="0.2">
      <c r="A8559" s="25" t="s">
        <v>4075</v>
      </c>
      <c r="B8559" s="77" t="s">
        <v>21608</v>
      </c>
    </row>
    <row r="8560" spans="1:2" ht="15" x14ac:dyDescent="0.2">
      <c r="A8560" s="25" t="s">
        <v>4074</v>
      </c>
      <c r="B8560" s="77" t="s">
        <v>21609</v>
      </c>
    </row>
    <row r="8561" spans="1:2" ht="15" x14ac:dyDescent="0.2">
      <c r="A8561" s="25" t="s">
        <v>4073</v>
      </c>
      <c r="B8561" s="77" t="s">
        <v>21610</v>
      </c>
    </row>
    <row r="8562" spans="1:2" ht="15" x14ac:dyDescent="0.2">
      <c r="A8562" s="25" t="s">
        <v>4072</v>
      </c>
      <c r="B8562" s="77" t="s">
        <v>21611</v>
      </c>
    </row>
    <row r="8563" spans="1:2" ht="15" x14ac:dyDescent="0.2">
      <c r="A8563" s="25" t="s">
        <v>4071</v>
      </c>
      <c r="B8563" s="77" t="s">
        <v>21612</v>
      </c>
    </row>
    <row r="8564" spans="1:2" ht="15" x14ac:dyDescent="0.2">
      <c r="A8564" s="25" t="s">
        <v>4070</v>
      </c>
      <c r="B8564" s="77" t="s">
        <v>21613</v>
      </c>
    </row>
    <row r="8565" spans="1:2" ht="15" x14ac:dyDescent="0.2">
      <c r="A8565" s="25" t="s">
        <v>4069</v>
      </c>
      <c r="B8565" s="77" t="s">
        <v>21614</v>
      </c>
    </row>
    <row r="8566" spans="1:2" ht="15" x14ac:dyDescent="0.2">
      <c r="A8566" s="25" t="s">
        <v>4068</v>
      </c>
      <c r="B8566" s="77" t="s">
        <v>21615</v>
      </c>
    </row>
    <row r="8567" spans="1:2" ht="15" x14ac:dyDescent="0.2">
      <c r="A8567" s="25" t="s">
        <v>4067</v>
      </c>
      <c r="B8567" s="77" t="s">
        <v>21616</v>
      </c>
    </row>
    <row r="8568" spans="1:2" ht="15" x14ac:dyDescent="0.2">
      <c r="A8568" s="25" t="s">
        <v>4066</v>
      </c>
      <c r="B8568" s="77" t="s">
        <v>21617</v>
      </c>
    </row>
    <row r="8569" spans="1:2" ht="15" x14ac:dyDescent="0.2">
      <c r="A8569" s="25" t="s">
        <v>4065</v>
      </c>
      <c r="B8569" s="77" t="s">
        <v>21618</v>
      </c>
    </row>
    <row r="8570" spans="1:2" ht="15" x14ac:dyDescent="0.2">
      <c r="A8570" s="25" t="s">
        <v>4064</v>
      </c>
      <c r="B8570" s="77" t="s">
        <v>21619</v>
      </c>
    </row>
    <row r="8571" spans="1:2" ht="15" x14ac:dyDescent="0.2">
      <c r="A8571" s="25" t="s">
        <v>4063</v>
      </c>
      <c r="B8571" s="77" t="s">
        <v>21620</v>
      </c>
    </row>
    <row r="8572" spans="1:2" ht="15" x14ac:dyDescent="0.2">
      <c r="A8572" s="25" t="s">
        <v>4062</v>
      </c>
      <c r="B8572" s="77" t="s">
        <v>21621</v>
      </c>
    </row>
    <row r="8573" spans="1:2" ht="15" x14ac:dyDescent="0.2">
      <c r="A8573" s="25" t="s">
        <v>4061</v>
      </c>
      <c r="B8573" s="77" t="s">
        <v>21622</v>
      </c>
    </row>
    <row r="8574" spans="1:2" ht="15" x14ac:dyDescent="0.2">
      <c r="A8574" s="25" t="s">
        <v>4060</v>
      </c>
      <c r="B8574" s="77" t="s">
        <v>21623</v>
      </c>
    </row>
    <row r="8575" spans="1:2" ht="15" x14ac:dyDescent="0.2">
      <c r="A8575" s="25" t="s">
        <v>4059</v>
      </c>
      <c r="B8575" s="77" t="s">
        <v>21624</v>
      </c>
    </row>
    <row r="8576" spans="1:2" ht="15" x14ac:dyDescent="0.2">
      <c r="A8576" s="25" t="s">
        <v>4058</v>
      </c>
      <c r="B8576" s="77" t="s">
        <v>21625</v>
      </c>
    </row>
    <row r="8577" spans="1:2" ht="15" x14ac:dyDescent="0.2">
      <c r="A8577" s="25" t="s">
        <v>4057</v>
      </c>
      <c r="B8577" s="77" t="s">
        <v>21626</v>
      </c>
    </row>
    <row r="8578" spans="1:2" ht="15" x14ac:dyDescent="0.2">
      <c r="A8578" s="25" t="s">
        <v>4056</v>
      </c>
      <c r="B8578" s="77" t="s">
        <v>21627</v>
      </c>
    </row>
    <row r="8579" spans="1:2" ht="15" x14ac:dyDescent="0.2">
      <c r="A8579" s="25" t="s">
        <v>4055</v>
      </c>
      <c r="B8579" s="77" t="s">
        <v>21628</v>
      </c>
    </row>
    <row r="8580" spans="1:2" ht="15" x14ac:dyDescent="0.2">
      <c r="A8580" s="25" t="s">
        <v>4054</v>
      </c>
      <c r="B8580" s="77" t="s">
        <v>21629</v>
      </c>
    </row>
    <row r="8581" spans="1:2" ht="15" x14ac:dyDescent="0.2">
      <c r="A8581" s="25" t="s">
        <v>4053</v>
      </c>
      <c r="B8581" s="77" t="s">
        <v>21630</v>
      </c>
    </row>
    <row r="8582" spans="1:2" ht="15" x14ac:dyDescent="0.2">
      <c r="A8582" s="25" t="s">
        <v>4052</v>
      </c>
      <c r="B8582" s="77" t="s">
        <v>21631</v>
      </c>
    </row>
    <row r="8583" spans="1:2" ht="15" x14ac:dyDescent="0.2">
      <c r="A8583" s="25" t="s">
        <v>4051</v>
      </c>
      <c r="B8583" s="77" t="s">
        <v>21632</v>
      </c>
    </row>
    <row r="8584" spans="1:2" ht="30" x14ac:dyDescent="0.2">
      <c r="A8584" s="25" t="s">
        <v>4050</v>
      </c>
      <c r="B8584" s="77" t="s">
        <v>21633</v>
      </c>
    </row>
    <row r="8585" spans="1:2" ht="15" x14ac:dyDescent="0.2">
      <c r="A8585" s="25" t="s">
        <v>4049</v>
      </c>
      <c r="B8585" s="77" t="s">
        <v>21634</v>
      </c>
    </row>
    <row r="8586" spans="1:2" ht="15" x14ac:dyDescent="0.2">
      <c r="A8586" s="25" t="s">
        <v>4048</v>
      </c>
      <c r="B8586" s="77" t="s">
        <v>21635</v>
      </c>
    </row>
    <row r="8587" spans="1:2" ht="30" x14ac:dyDescent="0.2">
      <c r="A8587" s="25" t="s">
        <v>4047</v>
      </c>
      <c r="B8587" s="77" t="s">
        <v>21636</v>
      </c>
    </row>
    <row r="8588" spans="1:2" ht="30" x14ac:dyDescent="0.2">
      <c r="A8588" s="25" t="s">
        <v>4046</v>
      </c>
      <c r="B8588" s="77" t="s">
        <v>21637</v>
      </c>
    </row>
    <row r="8589" spans="1:2" ht="15" x14ac:dyDescent="0.2">
      <c r="A8589" s="25" t="s">
        <v>4045</v>
      </c>
      <c r="B8589" s="77" t="s">
        <v>21638</v>
      </c>
    </row>
    <row r="8590" spans="1:2" ht="15" x14ac:dyDescent="0.2">
      <c r="A8590" s="25" t="s">
        <v>4044</v>
      </c>
      <c r="B8590" s="77" t="s">
        <v>21639</v>
      </c>
    </row>
    <row r="8591" spans="1:2" ht="15" x14ac:dyDescent="0.2">
      <c r="A8591" s="25" t="s">
        <v>4043</v>
      </c>
      <c r="B8591" s="77" t="s">
        <v>21640</v>
      </c>
    </row>
    <row r="8592" spans="1:2" ht="30" x14ac:dyDescent="0.2">
      <c r="A8592" s="25" t="s">
        <v>4042</v>
      </c>
      <c r="B8592" s="77" t="s">
        <v>21641</v>
      </c>
    </row>
    <row r="8593" spans="1:2" ht="30" x14ac:dyDescent="0.2">
      <c r="A8593" s="25" t="s">
        <v>4041</v>
      </c>
      <c r="B8593" s="77" t="s">
        <v>21642</v>
      </c>
    </row>
    <row r="8594" spans="1:2" ht="15" x14ac:dyDescent="0.2">
      <c r="A8594" s="25" t="s">
        <v>4040</v>
      </c>
      <c r="B8594" s="77" t="s">
        <v>21643</v>
      </c>
    </row>
    <row r="8595" spans="1:2" ht="30" x14ac:dyDescent="0.2">
      <c r="A8595" s="25" t="s">
        <v>4039</v>
      </c>
      <c r="B8595" s="77" t="s">
        <v>21644</v>
      </c>
    </row>
    <row r="8596" spans="1:2" ht="30" x14ac:dyDescent="0.2">
      <c r="A8596" s="25" t="s">
        <v>4038</v>
      </c>
      <c r="B8596" s="77" t="s">
        <v>21645</v>
      </c>
    </row>
    <row r="8597" spans="1:2" ht="30" x14ac:dyDescent="0.2">
      <c r="A8597" s="25" t="s">
        <v>4037</v>
      </c>
      <c r="B8597" s="77" t="s">
        <v>21646</v>
      </c>
    </row>
    <row r="8598" spans="1:2" ht="30" x14ac:dyDescent="0.2">
      <c r="A8598" s="25" t="s">
        <v>4036</v>
      </c>
      <c r="B8598" s="77" t="s">
        <v>21647</v>
      </c>
    </row>
    <row r="8599" spans="1:2" ht="30" x14ac:dyDescent="0.2">
      <c r="A8599" s="25" t="s">
        <v>4035</v>
      </c>
      <c r="B8599" s="77" t="s">
        <v>21648</v>
      </c>
    </row>
    <row r="8600" spans="1:2" ht="30" x14ac:dyDescent="0.2">
      <c r="A8600" s="25" t="s">
        <v>4034</v>
      </c>
      <c r="B8600" s="77" t="s">
        <v>21649</v>
      </c>
    </row>
    <row r="8601" spans="1:2" ht="30" x14ac:dyDescent="0.2">
      <c r="A8601" s="25" t="s">
        <v>4033</v>
      </c>
      <c r="B8601" s="77" t="s">
        <v>21650</v>
      </c>
    </row>
    <row r="8602" spans="1:2" ht="30" x14ac:dyDescent="0.2">
      <c r="A8602" s="25" t="s">
        <v>4032</v>
      </c>
      <c r="B8602" s="77" t="s">
        <v>21651</v>
      </c>
    </row>
    <row r="8603" spans="1:2" ht="30" x14ac:dyDescent="0.2">
      <c r="A8603" s="25" t="s">
        <v>4031</v>
      </c>
      <c r="B8603" s="77" t="s">
        <v>21652</v>
      </c>
    </row>
    <row r="8604" spans="1:2" ht="30" x14ac:dyDescent="0.2">
      <c r="A8604" s="25" t="s">
        <v>4030</v>
      </c>
      <c r="B8604" s="77" t="s">
        <v>21653</v>
      </c>
    </row>
    <row r="8605" spans="1:2" ht="30" x14ac:dyDescent="0.2">
      <c r="A8605" s="25" t="s">
        <v>4029</v>
      </c>
      <c r="B8605" s="77" t="s">
        <v>21654</v>
      </c>
    </row>
    <row r="8606" spans="1:2" ht="30" x14ac:dyDescent="0.2">
      <c r="A8606" s="25" t="s">
        <v>4028</v>
      </c>
      <c r="B8606" s="77" t="s">
        <v>21655</v>
      </c>
    </row>
    <row r="8607" spans="1:2" ht="30" x14ac:dyDescent="0.2">
      <c r="A8607" s="25" t="s">
        <v>4027</v>
      </c>
      <c r="B8607" s="77" t="s">
        <v>21656</v>
      </c>
    </row>
    <row r="8608" spans="1:2" ht="30" x14ac:dyDescent="0.2">
      <c r="A8608" s="25" t="s">
        <v>4026</v>
      </c>
      <c r="B8608" s="77" t="s">
        <v>21657</v>
      </c>
    </row>
    <row r="8609" spans="1:2" ht="30" x14ac:dyDescent="0.2">
      <c r="A8609" s="25" t="s">
        <v>4025</v>
      </c>
      <c r="B8609" s="77" t="s">
        <v>21658</v>
      </c>
    </row>
    <row r="8610" spans="1:2" ht="30" x14ac:dyDescent="0.2">
      <c r="A8610" s="25" t="s">
        <v>4024</v>
      </c>
      <c r="B8610" s="77" t="s">
        <v>21659</v>
      </c>
    </row>
    <row r="8611" spans="1:2" ht="30" x14ac:dyDescent="0.2">
      <c r="A8611" s="25" t="s">
        <v>4023</v>
      </c>
      <c r="B8611" s="77" t="s">
        <v>21660</v>
      </c>
    </row>
    <row r="8612" spans="1:2" ht="15" x14ac:dyDescent="0.2">
      <c r="A8612" s="25" t="s">
        <v>4022</v>
      </c>
      <c r="B8612" s="77" t="s">
        <v>21661</v>
      </c>
    </row>
    <row r="8613" spans="1:2" ht="30" x14ac:dyDescent="0.2">
      <c r="A8613" s="25" t="s">
        <v>4021</v>
      </c>
      <c r="B8613" s="77" t="s">
        <v>21662</v>
      </c>
    </row>
    <row r="8614" spans="1:2" ht="15" x14ac:dyDescent="0.2">
      <c r="A8614" s="25" t="s">
        <v>4020</v>
      </c>
      <c r="B8614" s="77" t="s">
        <v>21663</v>
      </c>
    </row>
    <row r="8615" spans="1:2" ht="15" x14ac:dyDescent="0.2">
      <c r="A8615" s="25" t="s">
        <v>4019</v>
      </c>
      <c r="B8615" s="77" t="s">
        <v>21664</v>
      </c>
    </row>
    <row r="8616" spans="1:2" ht="30" x14ac:dyDescent="0.2">
      <c r="A8616" s="25" t="s">
        <v>4018</v>
      </c>
      <c r="B8616" s="77" t="s">
        <v>21665</v>
      </c>
    </row>
    <row r="8617" spans="1:2" ht="30" x14ac:dyDescent="0.2">
      <c r="A8617" s="25" t="s">
        <v>4017</v>
      </c>
      <c r="B8617" s="77" t="s">
        <v>21666</v>
      </c>
    </row>
    <row r="8618" spans="1:2" ht="30" x14ac:dyDescent="0.2">
      <c r="A8618" s="25" t="s">
        <v>4016</v>
      </c>
      <c r="B8618" s="77" t="s">
        <v>21667</v>
      </c>
    </row>
    <row r="8619" spans="1:2" ht="30" x14ac:dyDescent="0.2">
      <c r="A8619" s="25" t="s">
        <v>4015</v>
      </c>
      <c r="B8619" s="77" t="s">
        <v>21668</v>
      </c>
    </row>
    <row r="8620" spans="1:2" ht="30" x14ac:dyDescent="0.2">
      <c r="A8620" s="25" t="s">
        <v>4014</v>
      </c>
      <c r="B8620" s="77" t="s">
        <v>21669</v>
      </c>
    </row>
    <row r="8621" spans="1:2" ht="30" x14ac:dyDescent="0.2">
      <c r="A8621" s="25" t="s">
        <v>4013</v>
      </c>
      <c r="B8621" s="77" t="s">
        <v>21670</v>
      </c>
    </row>
    <row r="8622" spans="1:2" ht="30" x14ac:dyDescent="0.2">
      <c r="A8622" s="25" t="s">
        <v>4012</v>
      </c>
      <c r="B8622" s="77" t="s">
        <v>21671</v>
      </c>
    </row>
    <row r="8623" spans="1:2" ht="30" x14ac:dyDescent="0.2">
      <c r="A8623" s="25" t="s">
        <v>4011</v>
      </c>
      <c r="B8623" s="77" t="s">
        <v>21672</v>
      </c>
    </row>
    <row r="8624" spans="1:2" ht="30" x14ac:dyDescent="0.2">
      <c r="A8624" s="25" t="s">
        <v>4010</v>
      </c>
      <c r="B8624" s="77" t="s">
        <v>21673</v>
      </c>
    </row>
    <row r="8625" spans="1:2" ht="30" x14ac:dyDescent="0.2">
      <c r="A8625" s="25" t="s">
        <v>4009</v>
      </c>
      <c r="B8625" s="77" t="s">
        <v>21674</v>
      </c>
    </row>
    <row r="8626" spans="1:2" ht="30" x14ac:dyDescent="0.2">
      <c r="A8626" s="25" t="s">
        <v>4008</v>
      </c>
      <c r="B8626" s="77" t="s">
        <v>21675</v>
      </c>
    </row>
    <row r="8627" spans="1:2" ht="30" x14ac:dyDescent="0.2">
      <c r="A8627" s="25" t="s">
        <v>4007</v>
      </c>
      <c r="B8627" s="77" t="s">
        <v>21676</v>
      </c>
    </row>
    <row r="8628" spans="1:2" ht="30" x14ac:dyDescent="0.2">
      <c r="A8628" s="25" t="s">
        <v>4006</v>
      </c>
      <c r="B8628" s="77" t="s">
        <v>21677</v>
      </c>
    </row>
    <row r="8629" spans="1:2" ht="30" x14ac:dyDescent="0.2">
      <c r="A8629" s="25" t="s">
        <v>4005</v>
      </c>
      <c r="B8629" s="77" t="s">
        <v>21678</v>
      </c>
    </row>
    <row r="8630" spans="1:2" ht="30" x14ac:dyDescent="0.2">
      <c r="A8630" s="25" t="s">
        <v>4004</v>
      </c>
      <c r="B8630" s="77" t="s">
        <v>21679</v>
      </c>
    </row>
    <row r="8631" spans="1:2" ht="30" x14ac:dyDescent="0.2">
      <c r="A8631" s="25" t="s">
        <v>4003</v>
      </c>
      <c r="B8631" s="77" t="s">
        <v>21680</v>
      </c>
    </row>
    <row r="8632" spans="1:2" ht="30" x14ac:dyDescent="0.2">
      <c r="A8632" s="25" t="s">
        <v>4002</v>
      </c>
      <c r="B8632" s="77" t="s">
        <v>21681</v>
      </c>
    </row>
    <row r="8633" spans="1:2" ht="30" x14ac:dyDescent="0.2">
      <c r="A8633" s="25" t="s">
        <v>4001</v>
      </c>
      <c r="B8633" s="77" t="s">
        <v>21682</v>
      </c>
    </row>
    <row r="8634" spans="1:2" ht="30" x14ac:dyDescent="0.2">
      <c r="A8634" s="25" t="s">
        <v>4000</v>
      </c>
      <c r="B8634" s="77" t="s">
        <v>21683</v>
      </c>
    </row>
    <row r="8635" spans="1:2" ht="30" x14ac:dyDescent="0.2">
      <c r="A8635" s="25" t="s">
        <v>3999</v>
      </c>
      <c r="B8635" s="77" t="s">
        <v>21684</v>
      </c>
    </row>
    <row r="8636" spans="1:2" ht="30" x14ac:dyDescent="0.2">
      <c r="A8636" s="25" t="s">
        <v>3998</v>
      </c>
      <c r="B8636" s="77" t="s">
        <v>21685</v>
      </c>
    </row>
    <row r="8637" spans="1:2" ht="30" x14ac:dyDescent="0.2">
      <c r="A8637" s="25" t="s">
        <v>3997</v>
      </c>
      <c r="B8637" s="77" t="s">
        <v>21686</v>
      </c>
    </row>
    <row r="8638" spans="1:2" ht="30" x14ac:dyDescent="0.2">
      <c r="A8638" s="25" t="s">
        <v>3996</v>
      </c>
      <c r="B8638" s="77" t="s">
        <v>21687</v>
      </c>
    </row>
    <row r="8639" spans="1:2" ht="30" x14ac:dyDescent="0.2">
      <c r="A8639" s="25" t="s">
        <v>3995</v>
      </c>
      <c r="B8639" s="77" t="s">
        <v>21688</v>
      </c>
    </row>
    <row r="8640" spans="1:2" ht="30" x14ac:dyDescent="0.2">
      <c r="A8640" s="25" t="s">
        <v>3994</v>
      </c>
      <c r="B8640" s="77" t="s">
        <v>21689</v>
      </c>
    </row>
    <row r="8641" spans="1:2" ht="30" x14ac:dyDescent="0.2">
      <c r="A8641" s="25" t="s">
        <v>3993</v>
      </c>
      <c r="B8641" s="77" t="s">
        <v>21690</v>
      </c>
    </row>
    <row r="8642" spans="1:2" ht="30" x14ac:dyDescent="0.2">
      <c r="A8642" s="25" t="s">
        <v>3992</v>
      </c>
      <c r="B8642" s="77" t="s">
        <v>21691</v>
      </c>
    </row>
    <row r="8643" spans="1:2" ht="30" x14ac:dyDescent="0.2">
      <c r="A8643" s="25" t="s">
        <v>3991</v>
      </c>
      <c r="B8643" s="77" t="s">
        <v>21692</v>
      </c>
    </row>
    <row r="8644" spans="1:2" ht="30" x14ac:dyDescent="0.2">
      <c r="A8644" s="25" t="s">
        <v>3990</v>
      </c>
      <c r="B8644" s="77" t="s">
        <v>21693</v>
      </c>
    </row>
    <row r="8645" spans="1:2" ht="30" x14ac:dyDescent="0.2">
      <c r="A8645" s="25" t="s">
        <v>3989</v>
      </c>
      <c r="B8645" s="77" t="s">
        <v>21694</v>
      </c>
    </row>
    <row r="8646" spans="1:2" ht="30" x14ac:dyDescent="0.2">
      <c r="A8646" s="25" t="s">
        <v>3988</v>
      </c>
      <c r="B8646" s="77" t="s">
        <v>21695</v>
      </c>
    </row>
    <row r="8647" spans="1:2" ht="30" x14ac:dyDescent="0.2">
      <c r="A8647" s="25" t="s">
        <v>3987</v>
      </c>
      <c r="B8647" s="77" t="s">
        <v>21696</v>
      </c>
    </row>
    <row r="8648" spans="1:2" ht="30" x14ac:dyDescent="0.2">
      <c r="A8648" s="25" t="s">
        <v>3986</v>
      </c>
      <c r="B8648" s="77" t="s">
        <v>21697</v>
      </c>
    </row>
    <row r="8649" spans="1:2" ht="30" x14ac:dyDescent="0.2">
      <c r="A8649" s="25" t="s">
        <v>3985</v>
      </c>
      <c r="B8649" s="77" t="s">
        <v>21698</v>
      </c>
    </row>
    <row r="8650" spans="1:2" ht="30" x14ac:dyDescent="0.2">
      <c r="A8650" s="25" t="s">
        <v>3984</v>
      </c>
      <c r="B8650" s="77" t="s">
        <v>21699</v>
      </c>
    </row>
    <row r="8651" spans="1:2" ht="30" x14ac:dyDescent="0.2">
      <c r="A8651" s="25" t="s">
        <v>3983</v>
      </c>
      <c r="B8651" s="77" t="s">
        <v>21700</v>
      </c>
    </row>
    <row r="8652" spans="1:2" ht="30" x14ac:dyDescent="0.2">
      <c r="A8652" s="25" t="s">
        <v>3982</v>
      </c>
      <c r="B8652" s="77" t="s">
        <v>21701</v>
      </c>
    </row>
    <row r="8653" spans="1:2" ht="30" x14ac:dyDescent="0.2">
      <c r="A8653" s="25" t="s">
        <v>3981</v>
      </c>
      <c r="B8653" s="77" t="s">
        <v>21702</v>
      </c>
    </row>
    <row r="8654" spans="1:2" ht="30" x14ac:dyDescent="0.2">
      <c r="A8654" s="25" t="s">
        <v>3980</v>
      </c>
      <c r="B8654" s="77" t="s">
        <v>21703</v>
      </c>
    </row>
    <row r="8655" spans="1:2" ht="30" x14ac:dyDescent="0.2">
      <c r="A8655" s="25" t="s">
        <v>3979</v>
      </c>
      <c r="B8655" s="77" t="s">
        <v>21704</v>
      </c>
    </row>
    <row r="8656" spans="1:2" ht="30" x14ac:dyDescent="0.2">
      <c r="A8656" s="25" t="s">
        <v>3978</v>
      </c>
      <c r="B8656" s="77" t="s">
        <v>21705</v>
      </c>
    </row>
    <row r="8657" spans="1:2" ht="30" x14ac:dyDescent="0.2">
      <c r="A8657" s="25" t="s">
        <v>3977</v>
      </c>
      <c r="B8657" s="77" t="s">
        <v>21706</v>
      </c>
    </row>
    <row r="8658" spans="1:2" ht="30" x14ac:dyDescent="0.2">
      <c r="A8658" s="25" t="s">
        <v>3976</v>
      </c>
      <c r="B8658" s="77" t="s">
        <v>21707</v>
      </c>
    </row>
    <row r="8659" spans="1:2" ht="30" x14ac:dyDescent="0.2">
      <c r="A8659" s="25" t="s">
        <v>3975</v>
      </c>
      <c r="B8659" s="77" t="s">
        <v>21708</v>
      </c>
    </row>
    <row r="8660" spans="1:2" ht="30" x14ac:dyDescent="0.2">
      <c r="A8660" s="25" t="s">
        <v>3974</v>
      </c>
      <c r="B8660" s="77" t="s">
        <v>21709</v>
      </c>
    </row>
    <row r="8661" spans="1:2" ht="30" x14ac:dyDescent="0.2">
      <c r="A8661" s="25" t="s">
        <v>3973</v>
      </c>
      <c r="B8661" s="77" t="s">
        <v>21710</v>
      </c>
    </row>
    <row r="8662" spans="1:2" ht="30" x14ac:dyDescent="0.2">
      <c r="A8662" s="25" t="s">
        <v>3972</v>
      </c>
      <c r="B8662" s="77" t="s">
        <v>21711</v>
      </c>
    </row>
    <row r="8663" spans="1:2" ht="30" x14ac:dyDescent="0.2">
      <c r="A8663" s="25" t="s">
        <v>3971</v>
      </c>
      <c r="B8663" s="77" t="s">
        <v>21712</v>
      </c>
    </row>
    <row r="8664" spans="1:2" ht="30" x14ac:dyDescent="0.2">
      <c r="A8664" s="25" t="s">
        <v>3970</v>
      </c>
      <c r="B8664" s="77" t="s">
        <v>21713</v>
      </c>
    </row>
    <row r="8665" spans="1:2" ht="30" x14ac:dyDescent="0.2">
      <c r="A8665" s="25" t="s">
        <v>3969</v>
      </c>
      <c r="B8665" s="77" t="s">
        <v>21714</v>
      </c>
    </row>
    <row r="8666" spans="1:2" ht="30" x14ac:dyDescent="0.2">
      <c r="A8666" s="25" t="s">
        <v>3968</v>
      </c>
      <c r="B8666" s="77" t="s">
        <v>21715</v>
      </c>
    </row>
    <row r="8667" spans="1:2" ht="30" x14ac:dyDescent="0.2">
      <c r="A8667" s="25" t="s">
        <v>3967</v>
      </c>
      <c r="B8667" s="77" t="s">
        <v>21716</v>
      </c>
    </row>
    <row r="8668" spans="1:2" ht="30" x14ac:dyDescent="0.2">
      <c r="A8668" s="25" t="s">
        <v>3966</v>
      </c>
      <c r="B8668" s="77" t="s">
        <v>21717</v>
      </c>
    </row>
    <row r="8669" spans="1:2" ht="30" x14ac:dyDescent="0.2">
      <c r="A8669" s="25" t="s">
        <v>3965</v>
      </c>
      <c r="B8669" s="77" t="s">
        <v>21718</v>
      </c>
    </row>
    <row r="8670" spans="1:2" ht="30" x14ac:dyDescent="0.2">
      <c r="A8670" s="25" t="s">
        <v>3964</v>
      </c>
      <c r="B8670" s="77" t="s">
        <v>21719</v>
      </c>
    </row>
    <row r="8671" spans="1:2" ht="30" x14ac:dyDescent="0.2">
      <c r="A8671" s="25" t="s">
        <v>3963</v>
      </c>
      <c r="B8671" s="77" t="s">
        <v>21720</v>
      </c>
    </row>
    <row r="8672" spans="1:2" ht="30" x14ac:dyDescent="0.2">
      <c r="A8672" s="25" t="s">
        <v>3962</v>
      </c>
      <c r="B8672" s="77" t="s">
        <v>21721</v>
      </c>
    </row>
    <row r="8673" spans="1:2" ht="30" x14ac:dyDescent="0.2">
      <c r="A8673" s="25" t="s">
        <v>3961</v>
      </c>
      <c r="B8673" s="77" t="s">
        <v>21722</v>
      </c>
    </row>
    <row r="8674" spans="1:2" ht="30" x14ac:dyDescent="0.2">
      <c r="A8674" s="25" t="s">
        <v>3960</v>
      </c>
      <c r="B8674" s="77" t="s">
        <v>21723</v>
      </c>
    </row>
    <row r="8675" spans="1:2" ht="30" x14ac:dyDescent="0.2">
      <c r="A8675" s="25" t="s">
        <v>3959</v>
      </c>
      <c r="B8675" s="77" t="s">
        <v>21724</v>
      </c>
    </row>
    <row r="8676" spans="1:2" ht="30" x14ac:dyDescent="0.2">
      <c r="A8676" s="25" t="s">
        <v>3958</v>
      </c>
      <c r="B8676" s="77" t="s">
        <v>21725</v>
      </c>
    </row>
    <row r="8677" spans="1:2" ht="30" x14ac:dyDescent="0.2">
      <c r="A8677" s="25" t="s">
        <v>3957</v>
      </c>
      <c r="B8677" s="77" t="s">
        <v>21726</v>
      </c>
    </row>
    <row r="8678" spans="1:2" ht="30" x14ac:dyDescent="0.2">
      <c r="A8678" s="25" t="s">
        <v>3956</v>
      </c>
      <c r="B8678" s="77" t="s">
        <v>21727</v>
      </c>
    </row>
    <row r="8679" spans="1:2" ht="30" x14ac:dyDescent="0.2">
      <c r="A8679" s="25" t="s">
        <v>3955</v>
      </c>
      <c r="B8679" s="77" t="s">
        <v>21728</v>
      </c>
    </row>
    <row r="8680" spans="1:2" ht="30" x14ac:dyDescent="0.2">
      <c r="A8680" s="25" t="s">
        <v>3954</v>
      </c>
      <c r="B8680" s="77" t="s">
        <v>21729</v>
      </c>
    </row>
    <row r="8681" spans="1:2" ht="30" x14ac:dyDescent="0.2">
      <c r="A8681" s="25" t="s">
        <v>3953</v>
      </c>
      <c r="B8681" s="77" t="s">
        <v>21730</v>
      </c>
    </row>
    <row r="8682" spans="1:2" ht="15" x14ac:dyDescent="0.2">
      <c r="A8682" s="25" t="s">
        <v>3952</v>
      </c>
      <c r="B8682" s="77" t="s">
        <v>21731</v>
      </c>
    </row>
    <row r="8683" spans="1:2" ht="30" x14ac:dyDescent="0.2">
      <c r="A8683" s="25" t="s">
        <v>3951</v>
      </c>
      <c r="B8683" s="77" t="s">
        <v>21732</v>
      </c>
    </row>
    <row r="8684" spans="1:2" ht="30" x14ac:dyDescent="0.2">
      <c r="A8684" s="25" t="s">
        <v>3950</v>
      </c>
      <c r="B8684" s="77" t="s">
        <v>21733</v>
      </c>
    </row>
    <row r="8685" spans="1:2" ht="30" x14ac:dyDescent="0.2">
      <c r="A8685" s="25" t="s">
        <v>3949</v>
      </c>
      <c r="B8685" s="77" t="s">
        <v>21734</v>
      </c>
    </row>
    <row r="8686" spans="1:2" ht="30" x14ac:dyDescent="0.2">
      <c r="A8686" s="25" t="s">
        <v>3948</v>
      </c>
      <c r="B8686" s="77" t="s">
        <v>21735</v>
      </c>
    </row>
    <row r="8687" spans="1:2" ht="15" x14ac:dyDescent="0.2">
      <c r="A8687" s="25" t="s">
        <v>3947</v>
      </c>
      <c r="B8687" s="77" t="s">
        <v>21736</v>
      </c>
    </row>
    <row r="8688" spans="1:2" ht="30" x14ac:dyDescent="0.2">
      <c r="A8688" s="25" t="s">
        <v>3946</v>
      </c>
      <c r="B8688" s="77" t="s">
        <v>21737</v>
      </c>
    </row>
    <row r="8689" spans="1:2" ht="30" x14ac:dyDescent="0.2">
      <c r="A8689" s="25" t="s">
        <v>3945</v>
      </c>
      <c r="B8689" s="77" t="s">
        <v>21738</v>
      </c>
    </row>
    <row r="8690" spans="1:2" ht="30" x14ac:dyDescent="0.2">
      <c r="A8690" s="25" t="s">
        <v>3944</v>
      </c>
      <c r="B8690" s="77" t="s">
        <v>21739</v>
      </c>
    </row>
    <row r="8691" spans="1:2" ht="30" x14ac:dyDescent="0.2">
      <c r="A8691" s="25" t="s">
        <v>3943</v>
      </c>
      <c r="B8691" s="77" t="s">
        <v>21740</v>
      </c>
    </row>
    <row r="8692" spans="1:2" ht="30" x14ac:dyDescent="0.2">
      <c r="A8692" s="25" t="s">
        <v>3942</v>
      </c>
      <c r="B8692" s="77" t="s">
        <v>21741</v>
      </c>
    </row>
    <row r="8693" spans="1:2" ht="30" x14ac:dyDescent="0.2">
      <c r="A8693" s="25" t="s">
        <v>3941</v>
      </c>
      <c r="B8693" s="77" t="s">
        <v>21742</v>
      </c>
    </row>
    <row r="8694" spans="1:2" ht="30" x14ac:dyDescent="0.2">
      <c r="A8694" s="25" t="s">
        <v>3940</v>
      </c>
      <c r="B8694" s="77" t="s">
        <v>21743</v>
      </c>
    </row>
    <row r="8695" spans="1:2" ht="30" x14ac:dyDescent="0.2">
      <c r="A8695" s="25" t="s">
        <v>3939</v>
      </c>
      <c r="B8695" s="77" t="s">
        <v>21744</v>
      </c>
    </row>
    <row r="8696" spans="1:2" ht="30" x14ac:dyDescent="0.2">
      <c r="A8696" s="25" t="s">
        <v>3938</v>
      </c>
      <c r="B8696" s="77" t="s">
        <v>21745</v>
      </c>
    </row>
    <row r="8697" spans="1:2" ht="30" x14ac:dyDescent="0.2">
      <c r="A8697" s="25" t="s">
        <v>3937</v>
      </c>
      <c r="B8697" s="77" t="s">
        <v>21746</v>
      </c>
    </row>
    <row r="8698" spans="1:2" ht="30" x14ac:dyDescent="0.2">
      <c r="A8698" s="25" t="s">
        <v>3936</v>
      </c>
      <c r="B8698" s="77" t="s">
        <v>21747</v>
      </c>
    </row>
    <row r="8699" spans="1:2" ht="30" x14ac:dyDescent="0.2">
      <c r="A8699" s="25" t="s">
        <v>3935</v>
      </c>
      <c r="B8699" s="77" t="s">
        <v>21748</v>
      </c>
    </row>
    <row r="8700" spans="1:2" ht="30" x14ac:dyDescent="0.2">
      <c r="A8700" s="25" t="s">
        <v>3934</v>
      </c>
      <c r="B8700" s="77" t="s">
        <v>21749</v>
      </c>
    </row>
    <row r="8701" spans="1:2" ht="30" x14ac:dyDescent="0.2">
      <c r="A8701" s="25" t="s">
        <v>3933</v>
      </c>
      <c r="B8701" s="77" t="s">
        <v>21750</v>
      </c>
    </row>
    <row r="8702" spans="1:2" ht="30" x14ac:dyDescent="0.2">
      <c r="A8702" s="25" t="s">
        <v>3932</v>
      </c>
      <c r="B8702" s="77" t="s">
        <v>21751</v>
      </c>
    </row>
    <row r="8703" spans="1:2" ht="30" x14ac:dyDescent="0.2">
      <c r="A8703" s="25" t="s">
        <v>3931</v>
      </c>
      <c r="B8703" s="77" t="s">
        <v>21752</v>
      </c>
    </row>
    <row r="8704" spans="1:2" ht="30" x14ac:dyDescent="0.2">
      <c r="A8704" s="25" t="s">
        <v>3930</v>
      </c>
      <c r="B8704" s="77" t="s">
        <v>21753</v>
      </c>
    </row>
    <row r="8705" spans="1:2" ht="30" x14ac:dyDescent="0.2">
      <c r="A8705" s="25" t="s">
        <v>3929</v>
      </c>
      <c r="B8705" s="77" t="s">
        <v>21754</v>
      </c>
    </row>
    <row r="8706" spans="1:2" ht="30" x14ac:dyDescent="0.2">
      <c r="A8706" s="25" t="s">
        <v>3928</v>
      </c>
      <c r="B8706" s="77" t="s">
        <v>21755</v>
      </c>
    </row>
    <row r="8707" spans="1:2" ht="30" x14ac:dyDescent="0.2">
      <c r="A8707" s="25" t="s">
        <v>3927</v>
      </c>
      <c r="B8707" s="77" t="s">
        <v>21756</v>
      </c>
    </row>
    <row r="8708" spans="1:2" ht="30" x14ac:dyDescent="0.2">
      <c r="A8708" s="25" t="s">
        <v>3926</v>
      </c>
      <c r="B8708" s="77" t="s">
        <v>21757</v>
      </c>
    </row>
    <row r="8709" spans="1:2" ht="30" x14ac:dyDescent="0.2">
      <c r="A8709" s="25" t="s">
        <v>3925</v>
      </c>
      <c r="B8709" s="77" t="s">
        <v>21758</v>
      </c>
    </row>
    <row r="8710" spans="1:2" ht="30" x14ac:dyDescent="0.2">
      <c r="A8710" s="25" t="s">
        <v>3924</v>
      </c>
      <c r="B8710" s="77" t="s">
        <v>21759</v>
      </c>
    </row>
    <row r="8711" spans="1:2" ht="30" x14ac:dyDescent="0.2">
      <c r="A8711" s="25" t="s">
        <v>3923</v>
      </c>
      <c r="B8711" s="77" t="s">
        <v>21760</v>
      </c>
    </row>
    <row r="8712" spans="1:2" ht="30" x14ac:dyDescent="0.2">
      <c r="A8712" s="25" t="s">
        <v>3922</v>
      </c>
      <c r="B8712" s="77" t="s">
        <v>21761</v>
      </c>
    </row>
    <row r="8713" spans="1:2" ht="30" x14ac:dyDescent="0.2">
      <c r="A8713" s="25" t="s">
        <v>3921</v>
      </c>
      <c r="B8713" s="77" t="s">
        <v>21762</v>
      </c>
    </row>
    <row r="8714" spans="1:2" ht="30" x14ac:dyDescent="0.2">
      <c r="A8714" s="25" t="s">
        <v>3920</v>
      </c>
      <c r="B8714" s="77" t="s">
        <v>21763</v>
      </c>
    </row>
    <row r="8715" spans="1:2" ht="30" x14ac:dyDescent="0.2">
      <c r="A8715" s="25" t="s">
        <v>3919</v>
      </c>
      <c r="B8715" s="77" t="s">
        <v>21764</v>
      </c>
    </row>
    <row r="8716" spans="1:2" ht="30" x14ac:dyDescent="0.2">
      <c r="A8716" s="25" t="s">
        <v>3918</v>
      </c>
      <c r="B8716" s="77" t="s">
        <v>21765</v>
      </c>
    </row>
    <row r="8717" spans="1:2" ht="30" x14ac:dyDescent="0.2">
      <c r="A8717" s="25" t="s">
        <v>3917</v>
      </c>
      <c r="B8717" s="77" t="s">
        <v>21766</v>
      </c>
    </row>
    <row r="8718" spans="1:2" ht="30" x14ac:dyDescent="0.2">
      <c r="A8718" s="25" t="s">
        <v>3916</v>
      </c>
      <c r="B8718" s="77" t="s">
        <v>21767</v>
      </c>
    </row>
    <row r="8719" spans="1:2" ht="30" x14ac:dyDescent="0.2">
      <c r="A8719" s="25" t="s">
        <v>3915</v>
      </c>
      <c r="B8719" s="77" t="s">
        <v>21768</v>
      </c>
    </row>
    <row r="8720" spans="1:2" ht="30" x14ac:dyDescent="0.2">
      <c r="A8720" s="25" t="s">
        <v>3914</v>
      </c>
      <c r="B8720" s="77" t="s">
        <v>21769</v>
      </c>
    </row>
    <row r="8721" spans="1:2" ht="30" x14ac:dyDescent="0.2">
      <c r="A8721" s="25" t="s">
        <v>3913</v>
      </c>
      <c r="B8721" s="77" t="s">
        <v>21770</v>
      </c>
    </row>
    <row r="8722" spans="1:2" ht="30" x14ac:dyDescent="0.2">
      <c r="A8722" s="25" t="s">
        <v>3912</v>
      </c>
      <c r="B8722" s="77" t="s">
        <v>21771</v>
      </c>
    </row>
    <row r="8723" spans="1:2" ht="30" x14ac:dyDescent="0.2">
      <c r="A8723" s="25" t="s">
        <v>3911</v>
      </c>
      <c r="B8723" s="77" t="s">
        <v>21772</v>
      </c>
    </row>
    <row r="8724" spans="1:2" ht="30" x14ac:dyDescent="0.2">
      <c r="A8724" s="25" t="s">
        <v>3910</v>
      </c>
      <c r="B8724" s="77" t="s">
        <v>21773</v>
      </c>
    </row>
    <row r="8725" spans="1:2" ht="30" x14ac:dyDescent="0.2">
      <c r="A8725" s="25" t="s">
        <v>3909</v>
      </c>
      <c r="B8725" s="77" t="s">
        <v>21774</v>
      </c>
    </row>
    <row r="8726" spans="1:2" ht="30" x14ac:dyDescent="0.2">
      <c r="A8726" s="25" t="s">
        <v>3908</v>
      </c>
      <c r="B8726" s="77" t="s">
        <v>21775</v>
      </c>
    </row>
    <row r="8727" spans="1:2" ht="30" x14ac:dyDescent="0.2">
      <c r="A8727" s="25" t="s">
        <v>3907</v>
      </c>
      <c r="B8727" s="77" t="s">
        <v>21776</v>
      </c>
    </row>
    <row r="8728" spans="1:2" ht="30" x14ac:dyDescent="0.2">
      <c r="A8728" s="25" t="s">
        <v>3906</v>
      </c>
      <c r="B8728" s="77" t="s">
        <v>21777</v>
      </c>
    </row>
    <row r="8729" spans="1:2" ht="30" x14ac:dyDescent="0.2">
      <c r="A8729" s="25" t="s">
        <v>3905</v>
      </c>
      <c r="B8729" s="77" t="s">
        <v>21778</v>
      </c>
    </row>
    <row r="8730" spans="1:2" ht="30" x14ac:dyDescent="0.2">
      <c r="A8730" s="25" t="s">
        <v>3904</v>
      </c>
      <c r="B8730" s="77" t="s">
        <v>21779</v>
      </c>
    </row>
    <row r="8731" spans="1:2" ht="30" x14ac:dyDescent="0.2">
      <c r="A8731" s="25" t="s">
        <v>3903</v>
      </c>
      <c r="B8731" s="77" t="s">
        <v>21780</v>
      </c>
    </row>
    <row r="8732" spans="1:2" ht="30" x14ac:dyDescent="0.2">
      <c r="A8732" s="25" t="s">
        <v>3902</v>
      </c>
      <c r="B8732" s="77" t="s">
        <v>21781</v>
      </c>
    </row>
    <row r="8733" spans="1:2" ht="30" x14ac:dyDescent="0.2">
      <c r="A8733" s="25" t="s">
        <v>3901</v>
      </c>
      <c r="B8733" s="77" t="s">
        <v>21782</v>
      </c>
    </row>
    <row r="8734" spans="1:2" ht="30" x14ac:dyDescent="0.2">
      <c r="A8734" s="25" t="s">
        <v>3900</v>
      </c>
      <c r="B8734" s="77" t="s">
        <v>21783</v>
      </c>
    </row>
    <row r="8735" spans="1:2" ht="30" x14ac:dyDescent="0.2">
      <c r="A8735" s="25" t="s">
        <v>3899</v>
      </c>
      <c r="B8735" s="77" t="s">
        <v>21784</v>
      </c>
    </row>
    <row r="8736" spans="1:2" ht="30" x14ac:dyDescent="0.2">
      <c r="A8736" s="25" t="s">
        <v>3898</v>
      </c>
      <c r="B8736" s="77" t="s">
        <v>21785</v>
      </c>
    </row>
    <row r="8737" spans="1:2" ht="30" x14ac:dyDescent="0.2">
      <c r="A8737" s="25" t="s">
        <v>3897</v>
      </c>
      <c r="B8737" s="77" t="s">
        <v>21786</v>
      </c>
    </row>
    <row r="8738" spans="1:2" ht="30" x14ac:dyDescent="0.2">
      <c r="A8738" s="25" t="s">
        <v>3896</v>
      </c>
      <c r="B8738" s="77" t="s">
        <v>21787</v>
      </c>
    </row>
    <row r="8739" spans="1:2" ht="30" x14ac:dyDescent="0.2">
      <c r="A8739" s="25" t="s">
        <v>3895</v>
      </c>
      <c r="B8739" s="77" t="s">
        <v>21788</v>
      </c>
    </row>
    <row r="8740" spans="1:2" ht="30" x14ac:dyDescent="0.2">
      <c r="A8740" s="25" t="s">
        <v>3894</v>
      </c>
      <c r="B8740" s="77" t="s">
        <v>21789</v>
      </c>
    </row>
    <row r="8741" spans="1:2" ht="30" x14ac:dyDescent="0.2">
      <c r="A8741" s="25" t="s">
        <v>3893</v>
      </c>
      <c r="B8741" s="77" t="s">
        <v>21790</v>
      </c>
    </row>
    <row r="8742" spans="1:2" ht="30" x14ac:dyDescent="0.2">
      <c r="A8742" s="25" t="s">
        <v>3892</v>
      </c>
      <c r="B8742" s="77" t="s">
        <v>21791</v>
      </c>
    </row>
    <row r="8743" spans="1:2" ht="30" x14ac:dyDescent="0.2">
      <c r="A8743" s="25" t="s">
        <v>3891</v>
      </c>
      <c r="B8743" s="77" t="s">
        <v>21792</v>
      </c>
    </row>
    <row r="8744" spans="1:2" ht="30" x14ac:dyDescent="0.2">
      <c r="A8744" s="25" t="s">
        <v>3890</v>
      </c>
      <c r="B8744" s="77" t="s">
        <v>21793</v>
      </c>
    </row>
    <row r="8745" spans="1:2" ht="30" x14ac:dyDescent="0.2">
      <c r="A8745" s="25" t="s">
        <v>3889</v>
      </c>
      <c r="B8745" s="77" t="s">
        <v>21794</v>
      </c>
    </row>
    <row r="8746" spans="1:2" ht="30" x14ac:dyDescent="0.2">
      <c r="A8746" s="25" t="s">
        <v>3888</v>
      </c>
      <c r="B8746" s="77" t="s">
        <v>21795</v>
      </c>
    </row>
    <row r="8747" spans="1:2" ht="30" x14ac:dyDescent="0.2">
      <c r="A8747" s="25" t="s">
        <v>3887</v>
      </c>
      <c r="B8747" s="77" t="s">
        <v>21796</v>
      </c>
    </row>
    <row r="8748" spans="1:2" ht="30" x14ac:dyDescent="0.2">
      <c r="A8748" s="25" t="s">
        <v>3886</v>
      </c>
      <c r="B8748" s="77" t="s">
        <v>21797</v>
      </c>
    </row>
    <row r="8749" spans="1:2" ht="30" x14ac:dyDescent="0.2">
      <c r="A8749" s="25" t="s">
        <v>3885</v>
      </c>
      <c r="B8749" s="77" t="s">
        <v>21798</v>
      </c>
    </row>
    <row r="8750" spans="1:2" ht="30" x14ac:dyDescent="0.2">
      <c r="A8750" s="25" t="s">
        <v>3884</v>
      </c>
      <c r="B8750" s="77" t="s">
        <v>21799</v>
      </c>
    </row>
    <row r="8751" spans="1:2" ht="30" x14ac:dyDescent="0.2">
      <c r="A8751" s="25" t="s">
        <v>3883</v>
      </c>
      <c r="B8751" s="77" t="s">
        <v>21800</v>
      </c>
    </row>
    <row r="8752" spans="1:2" ht="30" x14ac:dyDescent="0.2">
      <c r="A8752" s="25" t="s">
        <v>3882</v>
      </c>
      <c r="B8752" s="77" t="s">
        <v>21801</v>
      </c>
    </row>
    <row r="8753" spans="1:2" ht="30" x14ac:dyDescent="0.2">
      <c r="A8753" s="25" t="s">
        <v>3881</v>
      </c>
      <c r="B8753" s="77" t="s">
        <v>21802</v>
      </c>
    </row>
    <row r="8754" spans="1:2" ht="30" x14ac:dyDescent="0.2">
      <c r="A8754" s="25" t="s">
        <v>3880</v>
      </c>
      <c r="B8754" s="77" t="s">
        <v>21803</v>
      </c>
    </row>
    <row r="8755" spans="1:2" ht="30" x14ac:dyDescent="0.2">
      <c r="A8755" s="25" t="s">
        <v>3879</v>
      </c>
      <c r="B8755" s="77" t="s">
        <v>21804</v>
      </c>
    </row>
    <row r="8756" spans="1:2" ht="30" x14ac:dyDescent="0.2">
      <c r="A8756" s="25" t="s">
        <v>3878</v>
      </c>
      <c r="B8756" s="77" t="s">
        <v>21805</v>
      </c>
    </row>
    <row r="8757" spans="1:2" ht="30" x14ac:dyDescent="0.2">
      <c r="A8757" s="25" t="s">
        <v>3877</v>
      </c>
      <c r="B8757" s="77" t="s">
        <v>21806</v>
      </c>
    </row>
    <row r="8758" spans="1:2" ht="30" x14ac:dyDescent="0.2">
      <c r="A8758" s="25" t="s">
        <v>3876</v>
      </c>
      <c r="B8758" s="77" t="s">
        <v>21807</v>
      </c>
    </row>
    <row r="8759" spans="1:2" ht="15" x14ac:dyDescent="0.2">
      <c r="A8759" s="25" t="s">
        <v>3875</v>
      </c>
      <c r="B8759" s="77" t="s">
        <v>21808</v>
      </c>
    </row>
    <row r="8760" spans="1:2" ht="30" x14ac:dyDescent="0.2">
      <c r="A8760" s="25" t="s">
        <v>3874</v>
      </c>
      <c r="B8760" s="77" t="s">
        <v>21809</v>
      </c>
    </row>
    <row r="8761" spans="1:2" ht="30" x14ac:dyDescent="0.2">
      <c r="A8761" s="25" t="s">
        <v>3873</v>
      </c>
      <c r="B8761" s="77" t="s">
        <v>21810</v>
      </c>
    </row>
    <row r="8762" spans="1:2" ht="45" x14ac:dyDescent="0.2">
      <c r="A8762" s="25" t="s">
        <v>3872</v>
      </c>
      <c r="B8762" s="77" t="s">
        <v>21811</v>
      </c>
    </row>
    <row r="8763" spans="1:2" ht="45" x14ac:dyDescent="0.2">
      <c r="A8763" s="25" t="s">
        <v>3871</v>
      </c>
      <c r="B8763" s="77" t="s">
        <v>21812</v>
      </c>
    </row>
    <row r="8764" spans="1:2" ht="30" x14ac:dyDescent="0.2">
      <c r="A8764" s="25" t="s">
        <v>3870</v>
      </c>
      <c r="B8764" s="77" t="s">
        <v>21813</v>
      </c>
    </row>
    <row r="8765" spans="1:2" ht="30" x14ac:dyDescent="0.2">
      <c r="A8765" s="25" t="s">
        <v>3869</v>
      </c>
      <c r="B8765" s="77" t="s">
        <v>21814</v>
      </c>
    </row>
    <row r="8766" spans="1:2" ht="30" x14ac:dyDescent="0.2">
      <c r="A8766" s="25" t="s">
        <v>3868</v>
      </c>
      <c r="B8766" s="77" t="s">
        <v>21815</v>
      </c>
    </row>
    <row r="8767" spans="1:2" ht="45" x14ac:dyDescent="0.2">
      <c r="A8767" s="25" t="s">
        <v>3867</v>
      </c>
      <c r="B8767" s="77" t="s">
        <v>21816</v>
      </c>
    </row>
    <row r="8768" spans="1:2" ht="45" x14ac:dyDescent="0.2">
      <c r="A8768" s="25" t="s">
        <v>3866</v>
      </c>
      <c r="B8768" s="77" t="s">
        <v>21817</v>
      </c>
    </row>
    <row r="8769" spans="1:2" ht="30" x14ac:dyDescent="0.2">
      <c r="A8769" s="25" t="s">
        <v>3865</v>
      </c>
      <c r="B8769" s="77" t="s">
        <v>21818</v>
      </c>
    </row>
    <row r="8770" spans="1:2" ht="30" x14ac:dyDescent="0.2">
      <c r="A8770" s="25" t="s">
        <v>3864</v>
      </c>
      <c r="B8770" s="77" t="s">
        <v>21819</v>
      </c>
    </row>
    <row r="8771" spans="1:2" ht="45" x14ac:dyDescent="0.2">
      <c r="A8771" s="25" t="s">
        <v>3863</v>
      </c>
      <c r="B8771" s="77" t="s">
        <v>21820</v>
      </c>
    </row>
    <row r="8772" spans="1:2" ht="45" x14ac:dyDescent="0.2">
      <c r="A8772" s="25" t="s">
        <v>3862</v>
      </c>
      <c r="B8772" s="77" t="s">
        <v>21821</v>
      </c>
    </row>
    <row r="8773" spans="1:2" ht="30" x14ac:dyDescent="0.2">
      <c r="A8773" s="25" t="s">
        <v>3861</v>
      </c>
      <c r="B8773" s="77" t="s">
        <v>21822</v>
      </c>
    </row>
    <row r="8774" spans="1:2" ht="30" x14ac:dyDescent="0.2">
      <c r="A8774" s="25" t="s">
        <v>3860</v>
      </c>
      <c r="B8774" s="77" t="s">
        <v>21823</v>
      </c>
    </row>
    <row r="8775" spans="1:2" ht="30" x14ac:dyDescent="0.2">
      <c r="A8775" s="25" t="s">
        <v>3859</v>
      </c>
      <c r="B8775" s="77" t="s">
        <v>21824</v>
      </c>
    </row>
    <row r="8776" spans="1:2" ht="45" x14ac:dyDescent="0.2">
      <c r="A8776" s="25" t="s">
        <v>3858</v>
      </c>
      <c r="B8776" s="77" t="s">
        <v>21825</v>
      </c>
    </row>
    <row r="8777" spans="1:2" ht="45" x14ac:dyDescent="0.2">
      <c r="A8777" s="25" t="s">
        <v>3857</v>
      </c>
      <c r="B8777" s="77" t="s">
        <v>21826</v>
      </c>
    </row>
    <row r="8778" spans="1:2" ht="45" x14ac:dyDescent="0.2">
      <c r="A8778" s="25" t="s">
        <v>3856</v>
      </c>
      <c r="B8778" s="77" t="s">
        <v>21827</v>
      </c>
    </row>
    <row r="8779" spans="1:2" ht="45" x14ac:dyDescent="0.2">
      <c r="A8779" s="25" t="s">
        <v>3855</v>
      </c>
      <c r="B8779" s="77" t="s">
        <v>21828</v>
      </c>
    </row>
    <row r="8780" spans="1:2" ht="45" x14ac:dyDescent="0.2">
      <c r="A8780" s="25" t="s">
        <v>3854</v>
      </c>
      <c r="B8780" s="77" t="s">
        <v>21829</v>
      </c>
    </row>
    <row r="8781" spans="1:2" ht="45" x14ac:dyDescent="0.2">
      <c r="A8781" s="25" t="s">
        <v>3853</v>
      </c>
      <c r="B8781" s="77" t="s">
        <v>21830</v>
      </c>
    </row>
    <row r="8782" spans="1:2" ht="45" x14ac:dyDescent="0.2">
      <c r="A8782" s="25" t="s">
        <v>3852</v>
      </c>
      <c r="B8782" s="77" t="s">
        <v>21831</v>
      </c>
    </row>
    <row r="8783" spans="1:2" ht="45" x14ac:dyDescent="0.2">
      <c r="A8783" s="25" t="s">
        <v>3851</v>
      </c>
      <c r="B8783" s="77" t="s">
        <v>21832</v>
      </c>
    </row>
    <row r="8784" spans="1:2" ht="45" x14ac:dyDescent="0.2">
      <c r="A8784" s="25" t="s">
        <v>3850</v>
      </c>
      <c r="B8784" s="77" t="s">
        <v>21833</v>
      </c>
    </row>
    <row r="8785" spans="1:2" ht="45" x14ac:dyDescent="0.2">
      <c r="A8785" s="25" t="s">
        <v>3849</v>
      </c>
      <c r="B8785" s="77" t="s">
        <v>21834</v>
      </c>
    </row>
    <row r="8786" spans="1:2" ht="45" x14ac:dyDescent="0.2">
      <c r="A8786" s="25" t="s">
        <v>3848</v>
      </c>
      <c r="B8786" s="77" t="s">
        <v>21835</v>
      </c>
    </row>
    <row r="8787" spans="1:2" ht="45" x14ac:dyDescent="0.2">
      <c r="A8787" s="25" t="s">
        <v>3847</v>
      </c>
      <c r="B8787" s="77" t="s">
        <v>21836</v>
      </c>
    </row>
    <row r="8788" spans="1:2" ht="45" x14ac:dyDescent="0.2">
      <c r="A8788" s="25" t="s">
        <v>3846</v>
      </c>
      <c r="B8788" s="77" t="s">
        <v>21837</v>
      </c>
    </row>
    <row r="8789" spans="1:2" ht="45" x14ac:dyDescent="0.2">
      <c r="A8789" s="25" t="s">
        <v>3845</v>
      </c>
      <c r="B8789" s="77" t="s">
        <v>21838</v>
      </c>
    </row>
    <row r="8790" spans="1:2" ht="45" x14ac:dyDescent="0.2">
      <c r="A8790" s="25" t="s">
        <v>3844</v>
      </c>
      <c r="B8790" s="77" t="s">
        <v>21839</v>
      </c>
    </row>
    <row r="8791" spans="1:2" ht="45" x14ac:dyDescent="0.2">
      <c r="A8791" s="25" t="s">
        <v>3843</v>
      </c>
      <c r="B8791" s="77" t="s">
        <v>21840</v>
      </c>
    </row>
    <row r="8792" spans="1:2" ht="45" x14ac:dyDescent="0.2">
      <c r="A8792" s="25" t="s">
        <v>3842</v>
      </c>
      <c r="B8792" s="77" t="s">
        <v>21841</v>
      </c>
    </row>
    <row r="8793" spans="1:2" ht="45" x14ac:dyDescent="0.2">
      <c r="A8793" s="25" t="s">
        <v>3841</v>
      </c>
      <c r="B8793" s="77" t="s">
        <v>21842</v>
      </c>
    </row>
    <row r="8794" spans="1:2" ht="45" x14ac:dyDescent="0.2">
      <c r="A8794" s="25" t="s">
        <v>3840</v>
      </c>
      <c r="B8794" s="77" t="s">
        <v>21843</v>
      </c>
    </row>
    <row r="8795" spans="1:2" ht="45" x14ac:dyDescent="0.2">
      <c r="A8795" s="25" t="s">
        <v>3839</v>
      </c>
      <c r="B8795" s="77" t="s">
        <v>21844</v>
      </c>
    </row>
    <row r="8796" spans="1:2" ht="45" x14ac:dyDescent="0.2">
      <c r="A8796" s="25" t="s">
        <v>3838</v>
      </c>
      <c r="B8796" s="77" t="s">
        <v>21845</v>
      </c>
    </row>
    <row r="8797" spans="1:2" ht="45" x14ac:dyDescent="0.2">
      <c r="A8797" s="25" t="s">
        <v>3837</v>
      </c>
      <c r="B8797" s="77" t="s">
        <v>21846</v>
      </c>
    </row>
    <row r="8798" spans="1:2" ht="45" x14ac:dyDescent="0.2">
      <c r="A8798" s="25" t="s">
        <v>3836</v>
      </c>
      <c r="B8798" s="77" t="s">
        <v>21847</v>
      </c>
    </row>
    <row r="8799" spans="1:2" ht="45" x14ac:dyDescent="0.2">
      <c r="A8799" s="25" t="s">
        <v>3835</v>
      </c>
      <c r="B8799" s="77" t="s">
        <v>21848</v>
      </c>
    </row>
    <row r="8800" spans="1:2" ht="45" x14ac:dyDescent="0.2">
      <c r="A8800" s="25" t="s">
        <v>3834</v>
      </c>
      <c r="B8800" s="77" t="s">
        <v>21849</v>
      </c>
    </row>
    <row r="8801" spans="1:2" ht="45" x14ac:dyDescent="0.2">
      <c r="A8801" s="25" t="s">
        <v>3833</v>
      </c>
      <c r="B8801" s="77" t="s">
        <v>21850</v>
      </c>
    </row>
    <row r="8802" spans="1:2" ht="45" x14ac:dyDescent="0.2">
      <c r="A8802" s="25" t="s">
        <v>3832</v>
      </c>
      <c r="B8802" s="77" t="s">
        <v>21851</v>
      </c>
    </row>
    <row r="8803" spans="1:2" ht="45" x14ac:dyDescent="0.2">
      <c r="A8803" s="25" t="s">
        <v>3831</v>
      </c>
      <c r="B8803" s="77" t="s">
        <v>21852</v>
      </c>
    </row>
    <row r="8804" spans="1:2" ht="45" x14ac:dyDescent="0.2">
      <c r="A8804" s="25" t="s">
        <v>3830</v>
      </c>
      <c r="B8804" s="77" t="s">
        <v>21853</v>
      </c>
    </row>
    <row r="8805" spans="1:2" ht="30" x14ac:dyDescent="0.2">
      <c r="A8805" s="25" t="s">
        <v>3829</v>
      </c>
      <c r="B8805" s="77" t="s">
        <v>21854</v>
      </c>
    </row>
    <row r="8806" spans="1:2" ht="30" x14ac:dyDescent="0.2">
      <c r="A8806" s="25" t="s">
        <v>3828</v>
      </c>
      <c r="B8806" s="77" t="s">
        <v>21855</v>
      </c>
    </row>
    <row r="8807" spans="1:2" ht="45" x14ac:dyDescent="0.2">
      <c r="A8807" s="25" t="s">
        <v>3827</v>
      </c>
      <c r="B8807" s="77" t="s">
        <v>21856</v>
      </c>
    </row>
    <row r="8808" spans="1:2" ht="45" x14ac:dyDescent="0.2">
      <c r="A8808" s="25" t="s">
        <v>3826</v>
      </c>
      <c r="B8808" s="77" t="s">
        <v>21857</v>
      </c>
    </row>
    <row r="8809" spans="1:2" ht="30" x14ac:dyDescent="0.2">
      <c r="A8809" s="25" t="s">
        <v>3825</v>
      </c>
      <c r="B8809" s="77" t="s">
        <v>21858</v>
      </c>
    </row>
    <row r="8810" spans="1:2" ht="30" x14ac:dyDescent="0.2">
      <c r="A8810" s="25" t="s">
        <v>3824</v>
      </c>
      <c r="B8810" s="77" t="s">
        <v>21859</v>
      </c>
    </row>
    <row r="8811" spans="1:2" ht="30" x14ac:dyDescent="0.2">
      <c r="A8811" s="25" t="s">
        <v>3823</v>
      </c>
      <c r="B8811" s="77" t="s">
        <v>21860</v>
      </c>
    </row>
    <row r="8812" spans="1:2" ht="45" x14ac:dyDescent="0.2">
      <c r="A8812" s="25" t="s">
        <v>3822</v>
      </c>
      <c r="B8812" s="77" t="s">
        <v>21861</v>
      </c>
    </row>
    <row r="8813" spans="1:2" ht="45" x14ac:dyDescent="0.2">
      <c r="A8813" s="25" t="s">
        <v>3821</v>
      </c>
      <c r="B8813" s="77" t="s">
        <v>21862</v>
      </c>
    </row>
    <row r="8814" spans="1:2" ht="30" x14ac:dyDescent="0.2">
      <c r="A8814" s="25" t="s">
        <v>3820</v>
      </c>
      <c r="B8814" s="77" t="s">
        <v>21863</v>
      </c>
    </row>
    <row r="8815" spans="1:2" ht="30" x14ac:dyDescent="0.2">
      <c r="A8815" s="25" t="s">
        <v>3819</v>
      </c>
      <c r="B8815" s="77" t="s">
        <v>21864</v>
      </c>
    </row>
    <row r="8816" spans="1:2" ht="45" x14ac:dyDescent="0.2">
      <c r="A8816" s="25" t="s">
        <v>3818</v>
      </c>
      <c r="B8816" s="77" t="s">
        <v>21865</v>
      </c>
    </row>
    <row r="8817" spans="1:2" ht="45" x14ac:dyDescent="0.2">
      <c r="A8817" s="25" t="s">
        <v>3817</v>
      </c>
      <c r="B8817" s="77" t="s">
        <v>21866</v>
      </c>
    </row>
    <row r="8818" spans="1:2" ht="30" x14ac:dyDescent="0.2">
      <c r="A8818" s="25" t="s">
        <v>3816</v>
      </c>
      <c r="B8818" s="77" t="s">
        <v>21867</v>
      </c>
    </row>
    <row r="8819" spans="1:2" ht="30" x14ac:dyDescent="0.2">
      <c r="A8819" s="25" t="s">
        <v>3815</v>
      </c>
      <c r="B8819" s="77" t="s">
        <v>21868</v>
      </c>
    </row>
    <row r="8820" spans="1:2" ht="30" x14ac:dyDescent="0.2">
      <c r="A8820" s="25" t="s">
        <v>3814</v>
      </c>
      <c r="B8820" s="77" t="s">
        <v>21869</v>
      </c>
    </row>
    <row r="8821" spans="1:2" ht="45" x14ac:dyDescent="0.2">
      <c r="A8821" s="25" t="s">
        <v>3813</v>
      </c>
      <c r="B8821" s="77" t="s">
        <v>21870</v>
      </c>
    </row>
    <row r="8822" spans="1:2" ht="45" x14ac:dyDescent="0.2">
      <c r="A8822" s="25" t="s">
        <v>3812</v>
      </c>
      <c r="B8822" s="77" t="s">
        <v>21871</v>
      </c>
    </row>
    <row r="8823" spans="1:2" ht="30" x14ac:dyDescent="0.2">
      <c r="A8823" s="25" t="s">
        <v>3811</v>
      </c>
      <c r="B8823" s="77" t="s">
        <v>21872</v>
      </c>
    </row>
    <row r="8824" spans="1:2" ht="30" x14ac:dyDescent="0.2">
      <c r="A8824" s="25" t="s">
        <v>3810</v>
      </c>
      <c r="B8824" s="77" t="s">
        <v>21873</v>
      </c>
    </row>
    <row r="8825" spans="1:2" ht="45" x14ac:dyDescent="0.2">
      <c r="A8825" s="25" t="s">
        <v>3809</v>
      </c>
      <c r="B8825" s="77" t="s">
        <v>21874</v>
      </c>
    </row>
    <row r="8826" spans="1:2" ht="45" x14ac:dyDescent="0.2">
      <c r="A8826" s="25" t="s">
        <v>3808</v>
      </c>
      <c r="B8826" s="77" t="s">
        <v>21875</v>
      </c>
    </row>
    <row r="8827" spans="1:2" ht="30" x14ac:dyDescent="0.2">
      <c r="A8827" s="25" t="s">
        <v>3807</v>
      </c>
      <c r="B8827" s="77" t="s">
        <v>21876</v>
      </c>
    </row>
    <row r="8828" spans="1:2" ht="30" x14ac:dyDescent="0.2">
      <c r="A8828" s="25" t="s">
        <v>3806</v>
      </c>
      <c r="B8828" s="77" t="s">
        <v>21877</v>
      </c>
    </row>
    <row r="8829" spans="1:2" ht="30" x14ac:dyDescent="0.2">
      <c r="A8829" s="25" t="s">
        <v>3805</v>
      </c>
      <c r="B8829" s="77" t="s">
        <v>21878</v>
      </c>
    </row>
    <row r="8830" spans="1:2" ht="45" x14ac:dyDescent="0.2">
      <c r="A8830" s="25" t="s">
        <v>3804</v>
      </c>
      <c r="B8830" s="77" t="s">
        <v>21879</v>
      </c>
    </row>
    <row r="8831" spans="1:2" ht="45" x14ac:dyDescent="0.2">
      <c r="A8831" s="25" t="s">
        <v>3803</v>
      </c>
      <c r="B8831" s="77" t="s">
        <v>21880</v>
      </c>
    </row>
    <row r="8832" spans="1:2" ht="30" x14ac:dyDescent="0.2">
      <c r="A8832" s="25" t="s">
        <v>3802</v>
      </c>
      <c r="B8832" s="77" t="s">
        <v>21881</v>
      </c>
    </row>
    <row r="8833" spans="1:2" ht="30" x14ac:dyDescent="0.2">
      <c r="A8833" s="25" t="s">
        <v>3801</v>
      </c>
      <c r="B8833" s="77" t="s">
        <v>21882</v>
      </c>
    </row>
    <row r="8834" spans="1:2" ht="45" x14ac:dyDescent="0.2">
      <c r="A8834" s="25" t="s">
        <v>3800</v>
      </c>
      <c r="B8834" s="77" t="s">
        <v>21883</v>
      </c>
    </row>
    <row r="8835" spans="1:2" ht="45" x14ac:dyDescent="0.2">
      <c r="A8835" s="25" t="s">
        <v>3799</v>
      </c>
      <c r="B8835" s="77" t="s">
        <v>21884</v>
      </c>
    </row>
    <row r="8836" spans="1:2" ht="30" x14ac:dyDescent="0.2">
      <c r="A8836" s="25" t="s">
        <v>3798</v>
      </c>
      <c r="B8836" s="77" t="s">
        <v>21885</v>
      </c>
    </row>
    <row r="8837" spans="1:2" ht="30" x14ac:dyDescent="0.2">
      <c r="A8837" s="25" t="s">
        <v>3797</v>
      </c>
      <c r="B8837" s="77" t="s">
        <v>21886</v>
      </c>
    </row>
    <row r="8838" spans="1:2" ht="30" x14ac:dyDescent="0.2">
      <c r="A8838" s="25" t="s">
        <v>3796</v>
      </c>
      <c r="B8838" s="77" t="s">
        <v>21887</v>
      </c>
    </row>
    <row r="8839" spans="1:2" ht="45" x14ac:dyDescent="0.2">
      <c r="A8839" s="25" t="s">
        <v>3795</v>
      </c>
      <c r="B8839" s="77" t="s">
        <v>21888</v>
      </c>
    </row>
    <row r="8840" spans="1:2" ht="45" x14ac:dyDescent="0.2">
      <c r="A8840" s="25" t="s">
        <v>3794</v>
      </c>
      <c r="B8840" s="77" t="s">
        <v>21889</v>
      </c>
    </row>
    <row r="8841" spans="1:2" ht="45" x14ac:dyDescent="0.2">
      <c r="A8841" s="25" t="s">
        <v>3793</v>
      </c>
      <c r="B8841" s="77" t="s">
        <v>21890</v>
      </c>
    </row>
    <row r="8842" spans="1:2" ht="45" x14ac:dyDescent="0.2">
      <c r="A8842" s="25" t="s">
        <v>3792</v>
      </c>
      <c r="B8842" s="77" t="s">
        <v>21891</v>
      </c>
    </row>
    <row r="8843" spans="1:2" ht="45" x14ac:dyDescent="0.2">
      <c r="A8843" s="25" t="s">
        <v>3791</v>
      </c>
      <c r="B8843" s="77" t="s">
        <v>21892</v>
      </c>
    </row>
    <row r="8844" spans="1:2" ht="30" x14ac:dyDescent="0.2">
      <c r="A8844" s="25" t="s">
        <v>3790</v>
      </c>
      <c r="B8844" s="77" t="s">
        <v>21893</v>
      </c>
    </row>
    <row r="8845" spans="1:2" ht="45" x14ac:dyDescent="0.2">
      <c r="A8845" s="25" t="s">
        <v>3789</v>
      </c>
      <c r="B8845" s="77" t="s">
        <v>21894</v>
      </c>
    </row>
    <row r="8846" spans="1:2" ht="45" x14ac:dyDescent="0.2">
      <c r="A8846" s="25" t="s">
        <v>3788</v>
      </c>
      <c r="B8846" s="77" t="s">
        <v>21895</v>
      </c>
    </row>
    <row r="8847" spans="1:2" ht="45" x14ac:dyDescent="0.2">
      <c r="A8847" s="25" t="s">
        <v>3787</v>
      </c>
      <c r="B8847" s="77" t="s">
        <v>21896</v>
      </c>
    </row>
    <row r="8848" spans="1:2" ht="30" x14ac:dyDescent="0.2">
      <c r="A8848" s="25" t="s">
        <v>3786</v>
      </c>
      <c r="B8848" s="77" t="s">
        <v>21897</v>
      </c>
    </row>
    <row r="8849" spans="1:2" ht="30" x14ac:dyDescent="0.2">
      <c r="A8849" s="25" t="s">
        <v>3785</v>
      </c>
      <c r="B8849" s="77" t="s">
        <v>21898</v>
      </c>
    </row>
    <row r="8850" spans="1:2" ht="30" x14ac:dyDescent="0.2">
      <c r="A8850" s="25" t="s">
        <v>3784</v>
      </c>
      <c r="B8850" s="77" t="s">
        <v>21899</v>
      </c>
    </row>
    <row r="8851" spans="1:2" ht="30" x14ac:dyDescent="0.2">
      <c r="A8851" s="25" t="s">
        <v>3783</v>
      </c>
      <c r="B8851" s="77" t="s">
        <v>21900</v>
      </c>
    </row>
    <row r="8852" spans="1:2" ht="30" x14ac:dyDescent="0.2">
      <c r="A8852" s="25" t="s">
        <v>3782</v>
      </c>
      <c r="B8852" s="77" t="s">
        <v>21901</v>
      </c>
    </row>
    <row r="8853" spans="1:2" ht="45" x14ac:dyDescent="0.2">
      <c r="A8853" s="25" t="s">
        <v>3781</v>
      </c>
      <c r="B8853" s="77" t="s">
        <v>21902</v>
      </c>
    </row>
    <row r="8854" spans="1:2" ht="30" x14ac:dyDescent="0.2">
      <c r="A8854" s="25" t="s">
        <v>3780</v>
      </c>
      <c r="B8854" s="77" t="s">
        <v>21903</v>
      </c>
    </row>
    <row r="8855" spans="1:2" ht="30" x14ac:dyDescent="0.2">
      <c r="A8855" s="25" t="s">
        <v>3779</v>
      </c>
      <c r="B8855" s="77" t="s">
        <v>21904</v>
      </c>
    </row>
    <row r="8856" spans="1:2" ht="30" x14ac:dyDescent="0.2">
      <c r="A8856" s="25" t="s">
        <v>3778</v>
      </c>
      <c r="B8856" s="77" t="s">
        <v>21905</v>
      </c>
    </row>
    <row r="8857" spans="1:2" ht="30" x14ac:dyDescent="0.2">
      <c r="A8857" s="25" t="s">
        <v>3777</v>
      </c>
      <c r="B8857" s="77" t="s">
        <v>21906</v>
      </c>
    </row>
    <row r="8858" spans="1:2" ht="30" x14ac:dyDescent="0.2">
      <c r="A8858" s="25" t="s">
        <v>3776</v>
      </c>
      <c r="B8858" s="77" t="s">
        <v>21907</v>
      </c>
    </row>
    <row r="8859" spans="1:2" ht="30" x14ac:dyDescent="0.2">
      <c r="A8859" s="25" t="s">
        <v>3775</v>
      </c>
      <c r="B8859" s="77" t="s">
        <v>21908</v>
      </c>
    </row>
    <row r="8860" spans="1:2" ht="30" x14ac:dyDescent="0.2">
      <c r="A8860" s="25" t="s">
        <v>3774</v>
      </c>
      <c r="B8860" s="77" t="s">
        <v>21909</v>
      </c>
    </row>
    <row r="8861" spans="1:2" ht="30" x14ac:dyDescent="0.2">
      <c r="A8861" s="25" t="s">
        <v>3773</v>
      </c>
      <c r="B8861" s="77" t="s">
        <v>21910</v>
      </c>
    </row>
    <row r="8862" spans="1:2" ht="45" x14ac:dyDescent="0.2">
      <c r="A8862" s="25" t="s">
        <v>3772</v>
      </c>
      <c r="B8862" s="77" t="s">
        <v>21911</v>
      </c>
    </row>
    <row r="8863" spans="1:2" ht="30" x14ac:dyDescent="0.2">
      <c r="A8863" s="25" t="s">
        <v>3771</v>
      </c>
      <c r="B8863" s="77" t="s">
        <v>21912</v>
      </c>
    </row>
    <row r="8864" spans="1:2" ht="30" x14ac:dyDescent="0.2">
      <c r="A8864" s="25" t="s">
        <v>3770</v>
      </c>
      <c r="B8864" s="77" t="s">
        <v>21913</v>
      </c>
    </row>
    <row r="8865" spans="1:2" ht="30" x14ac:dyDescent="0.2">
      <c r="A8865" s="25" t="s">
        <v>3769</v>
      </c>
      <c r="B8865" s="77" t="s">
        <v>21914</v>
      </c>
    </row>
    <row r="8866" spans="1:2" ht="30" x14ac:dyDescent="0.2">
      <c r="A8866" s="25" t="s">
        <v>3768</v>
      </c>
      <c r="B8866" s="77" t="s">
        <v>21915</v>
      </c>
    </row>
    <row r="8867" spans="1:2" ht="30" x14ac:dyDescent="0.2">
      <c r="A8867" s="25" t="s">
        <v>3767</v>
      </c>
      <c r="B8867" s="77" t="s">
        <v>21916</v>
      </c>
    </row>
    <row r="8868" spans="1:2" ht="30" x14ac:dyDescent="0.2">
      <c r="A8868" s="25" t="s">
        <v>3766</v>
      </c>
      <c r="B8868" s="77" t="s">
        <v>21917</v>
      </c>
    </row>
    <row r="8869" spans="1:2" ht="30" x14ac:dyDescent="0.2">
      <c r="A8869" s="25" t="s">
        <v>3765</v>
      </c>
      <c r="B8869" s="77" t="s">
        <v>21918</v>
      </c>
    </row>
    <row r="8870" spans="1:2" ht="45" x14ac:dyDescent="0.2">
      <c r="A8870" s="25" t="s">
        <v>3764</v>
      </c>
      <c r="B8870" s="77" t="s">
        <v>21919</v>
      </c>
    </row>
    <row r="8871" spans="1:2" ht="45" x14ac:dyDescent="0.2">
      <c r="A8871" s="25" t="s">
        <v>3763</v>
      </c>
      <c r="B8871" s="77" t="s">
        <v>21920</v>
      </c>
    </row>
    <row r="8872" spans="1:2" ht="30" x14ac:dyDescent="0.2">
      <c r="A8872" s="25" t="s">
        <v>3762</v>
      </c>
      <c r="B8872" s="77" t="s">
        <v>21921</v>
      </c>
    </row>
    <row r="8873" spans="1:2" ht="30" x14ac:dyDescent="0.2">
      <c r="A8873" s="25" t="s">
        <v>3761</v>
      </c>
      <c r="B8873" s="77" t="s">
        <v>21922</v>
      </c>
    </row>
    <row r="8874" spans="1:2" ht="30" x14ac:dyDescent="0.2">
      <c r="A8874" s="25" t="s">
        <v>3760</v>
      </c>
      <c r="B8874" s="77" t="s">
        <v>21923</v>
      </c>
    </row>
    <row r="8875" spans="1:2" ht="45" x14ac:dyDescent="0.2">
      <c r="A8875" s="25" t="s">
        <v>3759</v>
      </c>
      <c r="B8875" s="77" t="s">
        <v>21924</v>
      </c>
    </row>
    <row r="8876" spans="1:2" ht="45" x14ac:dyDescent="0.2">
      <c r="A8876" s="25" t="s">
        <v>3758</v>
      </c>
      <c r="B8876" s="77" t="s">
        <v>21925</v>
      </c>
    </row>
    <row r="8877" spans="1:2" ht="30" x14ac:dyDescent="0.2">
      <c r="A8877" s="25" t="s">
        <v>3757</v>
      </c>
      <c r="B8877" s="77" t="s">
        <v>21926</v>
      </c>
    </row>
    <row r="8878" spans="1:2" ht="30" x14ac:dyDescent="0.2">
      <c r="A8878" s="25" t="s">
        <v>3756</v>
      </c>
      <c r="B8878" s="77" t="s">
        <v>21927</v>
      </c>
    </row>
    <row r="8879" spans="1:2" ht="45" x14ac:dyDescent="0.2">
      <c r="A8879" s="25" t="s">
        <v>3755</v>
      </c>
      <c r="B8879" s="77" t="s">
        <v>21928</v>
      </c>
    </row>
    <row r="8880" spans="1:2" ht="45" x14ac:dyDescent="0.2">
      <c r="A8880" s="25" t="s">
        <v>3754</v>
      </c>
      <c r="B8880" s="77" t="s">
        <v>21929</v>
      </c>
    </row>
    <row r="8881" spans="1:2" ht="30" x14ac:dyDescent="0.2">
      <c r="A8881" s="25" t="s">
        <v>3753</v>
      </c>
      <c r="B8881" s="77" t="s">
        <v>21930</v>
      </c>
    </row>
    <row r="8882" spans="1:2" ht="30" x14ac:dyDescent="0.2">
      <c r="A8882" s="25" t="s">
        <v>3752</v>
      </c>
      <c r="B8882" s="77" t="s">
        <v>21931</v>
      </c>
    </row>
    <row r="8883" spans="1:2" ht="30" x14ac:dyDescent="0.2">
      <c r="A8883" s="25" t="s">
        <v>3751</v>
      </c>
      <c r="B8883" s="77" t="s">
        <v>21932</v>
      </c>
    </row>
    <row r="8884" spans="1:2" ht="45" x14ac:dyDescent="0.2">
      <c r="A8884" s="25" t="s">
        <v>3750</v>
      </c>
      <c r="B8884" s="77" t="s">
        <v>21933</v>
      </c>
    </row>
    <row r="8885" spans="1:2" ht="45" x14ac:dyDescent="0.2">
      <c r="A8885" s="25" t="s">
        <v>3749</v>
      </c>
      <c r="B8885" s="77" t="s">
        <v>21934</v>
      </c>
    </row>
    <row r="8886" spans="1:2" ht="30" x14ac:dyDescent="0.2">
      <c r="A8886" s="25" t="s">
        <v>3748</v>
      </c>
      <c r="B8886" s="77" t="s">
        <v>21935</v>
      </c>
    </row>
    <row r="8887" spans="1:2" ht="30" x14ac:dyDescent="0.2">
      <c r="A8887" s="25" t="s">
        <v>3747</v>
      </c>
      <c r="B8887" s="77" t="s">
        <v>21936</v>
      </c>
    </row>
    <row r="8888" spans="1:2" ht="45" x14ac:dyDescent="0.2">
      <c r="A8888" s="25" t="s">
        <v>3746</v>
      </c>
      <c r="B8888" s="77" t="s">
        <v>21937</v>
      </c>
    </row>
    <row r="8889" spans="1:2" ht="45" x14ac:dyDescent="0.2">
      <c r="A8889" s="25" t="s">
        <v>3745</v>
      </c>
      <c r="B8889" s="77" t="s">
        <v>21938</v>
      </c>
    </row>
    <row r="8890" spans="1:2" ht="30" x14ac:dyDescent="0.2">
      <c r="A8890" s="25" t="s">
        <v>3744</v>
      </c>
      <c r="B8890" s="77" t="s">
        <v>21939</v>
      </c>
    </row>
    <row r="8891" spans="1:2" ht="30" x14ac:dyDescent="0.2">
      <c r="A8891" s="25" t="s">
        <v>3743</v>
      </c>
      <c r="B8891" s="77" t="s">
        <v>21940</v>
      </c>
    </row>
    <row r="8892" spans="1:2" ht="30" x14ac:dyDescent="0.2">
      <c r="A8892" s="25" t="s">
        <v>3742</v>
      </c>
      <c r="B8892" s="77" t="s">
        <v>21941</v>
      </c>
    </row>
    <row r="8893" spans="1:2" ht="45" x14ac:dyDescent="0.2">
      <c r="A8893" s="25" t="s">
        <v>3741</v>
      </c>
      <c r="B8893" s="77" t="s">
        <v>21942</v>
      </c>
    </row>
    <row r="8894" spans="1:2" ht="45" x14ac:dyDescent="0.2">
      <c r="A8894" s="25" t="s">
        <v>3740</v>
      </c>
      <c r="B8894" s="77" t="s">
        <v>21943</v>
      </c>
    </row>
    <row r="8895" spans="1:2" ht="30" x14ac:dyDescent="0.2">
      <c r="A8895" s="25" t="s">
        <v>3739</v>
      </c>
      <c r="B8895" s="77" t="s">
        <v>21944</v>
      </c>
    </row>
    <row r="8896" spans="1:2" ht="30" x14ac:dyDescent="0.2">
      <c r="A8896" s="25" t="s">
        <v>3738</v>
      </c>
      <c r="B8896" s="77" t="s">
        <v>21945</v>
      </c>
    </row>
    <row r="8897" spans="1:2" ht="30" x14ac:dyDescent="0.2">
      <c r="A8897" s="25" t="s">
        <v>3737</v>
      </c>
      <c r="B8897" s="77" t="s">
        <v>21946</v>
      </c>
    </row>
    <row r="8898" spans="1:2" ht="45" x14ac:dyDescent="0.2">
      <c r="A8898" s="25" t="s">
        <v>3736</v>
      </c>
      <c r="B8898" s="77" t="s">
        <v>21947</v>
      </c>
    </row>
    <row r="8899" spans="1:2" ht="30" x14ac:dyDescent="0.2">
      <c r="A8899" s="25" t="s">
        <v>3735</v>
      </c>
      <c r="B8899" s="77" t="s">
        <v>21948</v>
      </c>
    </row>
    <row r="8900" spans="1:2" ht="30" x14ac:dyDescent="0.2">
      <c r="A8900" s="25" t="s">
        <v>3734</v>
      </c>
      <c r="B8900" s="77" t="s">
        <v>21949</v>
      </c>
    </row>
    <row r="8901" spans="1:2" ht="30" x14ac:dyDescent="0.2">
      <c r="A8901" s="25" t="s">
        <v>3733</v>
      </c>
      <c r="B8901" s="77" t="s">
        <v>21950</v>
      </c>
    </row>
    <row r="8902" spans="1:2" ht="30" x14ac:dyDescent="0.2">
      <c r="A8902" s="25" t="s">
        <v>3732</v>
      </c>
      <c r="B8902" s="77" t="s">
        <v>21951</v>
      </c>
    </row>
    <row r="8903" spans="1:2" ht="30" x14ac:dyDescent="0.2">
      <c r="A8903" s="25" t="s">
        <v>3731</v>
      </c>
      <c r="B8903" s="77" t="s">
        <v>21952</v>
      </c>
    </row>
    <row r="8904" spans="1:2" ht="30" x14ac:dyDescent="0.2">
      <c r="A8904" s="25" t="s">
        <v>3730</v>
      </c>
      <c r="B8904" s="77" t="s">
        <v>21953</v>
      </c>
    </row>
    <row r="8905" spans="1:2" ht="30" x14ac:dyDescent="0.2">
      <c r="A8905" s="25" t="s">
        <v>3729</v>
      </c>
      <c r="B8905" s="77" t="s">
        <v>21954</v>
      </c>
    </row>
    <row r="8906" spans="1:2" ht="30" x14ac:dyDescent="0.2">
      <c r="A8906" s="25" t="s">
        <v>3728</v>
      </c>
      <c r="B8906" s="77" t="s">
        <v>21955</v>
      </c>
    </row>
    <row r="8907" spans="1:2" ht="45" x14ac:dyDescent="0.2">
      <c r="A8907" s="25" t="s">
        <v>3727</v>
      </c>
      <c r="B8907" s="77" t="s">
        <v>21956</v>
      </c>
    </row>
    <row r="8908" spans="1:2" ht="30" x14ac:dyDescent="0.2">
      <c r="A8908" s="25" t="s">
        <v>3726</v>
      </c>
      <c r="B8908" s="77" t="s">
        <v>21957</v>
      </c>
    </row>
    <row r="8909" spans="1:2" ht="30" x14ac:dyDescent="0.2">
      <c r="A8909" s="25" t="s">
        <v>3725</v>
      </c>
      <c r="B8909" s="77" t="s">
        <v>21958</v>
      </c>
    </row>
    <row r="8910" spans="1:2" ht="30" x14ac:dyDescent="0.2">
      <c r="A8910" s="25" t="s">
        <v>3724</v>
      </c>
      <c r="B8910" s="77" t="s">
        <v>21959</v>
      </c>
    </row>
    <row r="8911" spans="1:2" ht="30" x14ac:dyDescent="0.2">
      <c r="A8911" s="25" t="s">
        <v>3723</v>
      </c>
      <c r="B8911" s="77" t="s">
        <v>21960</v>
      </c>
    </row>
    <row r="8912" spans="1:2" ht="30" x14ac:dyDescent="0.2">
      <c r="A8912" s="25" t="s">
        <v>3722</v>
      </c>
      <c r="B8912" s="77" t="s">
        <v>21961</v>
      </c>
    </row>
    <row r="8913" spans="1:2" ht="30" x14ac:dyDescent="0.2">
      <c r="A8913" s="25" t="s">
        <v>3721</v>
      </c>
      <c r="B8913" s="77" t="s">
        <v>21962</v>
      </c>
    </row>
    <row r="8914" spans="1:2" ht="30" x14ac:dyDescent="0.2">
      <c r="A8914" s="25" t="s">
        <v>3720</v>
      </c>
      <c r="B8914" s="77" t="s">
        <v>21963</v>
      </c>
    </row>
    <row r="8915" spans="1:2" ht="45" x14ac:dyDescent="0.2">
      <c r="A8915" s="25" t="s">
        <v>3719</v>
      </c>
      <c r="B8915" s="77" t="s">
        <v>21964</v>
      </c>
    </row>
    <row r="8916" spans="1:2" ht="45" x14ac:dyDescent="0.2">
      <c r="A8916" s="25" t="s">
        <v>3718</v>
      </c>
      <c r="B8916" s="77" t="s">
        <v>21965</v>
      </c>
    </row>
    <row r="8917" spans="1:2" ht="30" x14ac:dyDescent="0.2">
      <c r="A8917" s="25" t="s">
        <v>3717</v>
      </c>
      <c r="B8917" s="77" t="s">
        <v>21966</v>
      </c>
    </row>
    <row r="8918" spans="1:2" ht="30" x14ac:dyDescent="0.2">
      <c r="A8918" s="25" t="s">
        <v>3716</v>
      </c>
      <c r="B8918" s="77" t="s">
        <v>21967</v>
      </c>
    </row>
    <row r="8919" spans="1:2" ht="30" x14ac:dyDescent="0.2">
      <c r="A8919" s="25" t="s">
        <v>3715</v>
      </c>
      <c r="B8919" s="77" t="s">
        <v>21968</v>
      </c>
    </row>
    <row r="8920" spans="1:2" ht="45" x14ac:dyDescent="0.2">
      <c r="A8920" s="25" t="s">
        <v>3714</v>
      </c>
      <c r="B8920" s="77" t="s">
        <v>21969</v>
      </c>
    </row>
    <row r="8921" spans="1:2" ht="45" x14ac:dyDescent="0.2">
      <c r="A8921" s="25" t="s">
        <v>3713</v>
      </c>
      <c r="B8921" s="77" t="s">
        <v>21970</v>
      </c>
    </row>
    <row r="8922" spans="1:2" ht="30" x14ac:dyDescent="0.2">
      <c r="A8922" s="25" t="s">
        <v>3712</v>
      </c>
      <c r="B8922" s="77" t="s">
        <v>21971</v>
      </c>
    </row>
    <row r="8923" spans="1:2" ht="30" x14ac:dyDescent="0.2">
      <c r="A8923" s="25" t="s">
        <v>3711</v>
      </c>
      <c r="B8923" s="77" t="s">
        <v>21972</v>
      </c>
    </row>
    <row r="8924" spans="1:2" ht="30" x14ac:dyDescent="0.2">
      <c r="A8924" s="25" t="s">
        <v>3710</v>
      </c>
      <c r="B8924" s="77" t="s">
        <v>21973</v>
      </c>
    </row>
    <row r="8925" spans="1:2" ht="45" x14ac:dyDescent="0.2">
      <c r="A8925" s="25" t="s">
        <v>3709</v>
      </c>
      <c r="B8925" s="77" t="s">
        <v>21974</v>
      </c>
    </row>
    <row r="8926" spans="1:2" ht="30" x14ac:dyDescent="0.2">
      <c r="A8926" s="25" t="s">
        <v>3708</v>
      </c>
      <c r="B8926" s="77" t="s">
        <v>21975</v>
      </c>
    </row>
    <row r="8927" spans="1:2" ht="30" x14ac:dyDescent="0.2">
      <c r="A8927" s="25" t="s">
        <v>3707</v>
      </c>
      <c r="B8927" s="77" t="s">
        <v>21976</v>
      </c>
    </row>
    <row r="8928" spans="1:2" ht="30" x14ac:dyDescent="0.2">
      <c r="A8928" s="25" t="s">
        <v>3706</v>
      </c>
      <c r="B8928" s="77" t="s">
        <v>21977</v>
      </c>
    </row>
    <row r="8929" spans="1:2" ht="30" x14ac:dyDescent="0.2">
      <c r="A8929" s="25" t="s">
        <v>3705</v>
      </c>
      <c r="B8929" s="77" t="s">
        <v>21978</v>
      </c>
    </row>
    <row r="8930" spans="1:2" ht="30" x14ac:dyDescent="0.2">
      <c r="A8930" s="25" t="s">
        <v>3704</v>
      </c>
      <c r="B8930" s="77" t="s">
        <v>21979</v>
      </c>
    </row>
    <row r="8931" spans="1:2" ht="30" x14ac:dyDescent="0.2">
      <c r="A8931" s="25" t="s">
        <v>3703</v>
      </c>
      <c r="B8931" s="77" t="s">
        <v>21980</v>
      </c>
    </row>
    <row r="8932" spans="1:2" ht="30" x14ac:dyDescent="0.2">
      <c r="A8932" s="25" t="s">
        <v>3702</v>
      </c>
      <c r="B8932" s="77" t="s">
        <v>21981</v>
      </c>
    </row>
    <row r="8933" spans="1:2" ht="30" x14ac:dyDescent="0.2">
      <c r="A8933" s="25" t="s">
        <v>3701</v>
      </c>
      <c r="B8933" s="77" t="s">
        <v>21982</v>
      </c>
    </row>
    <row r="8934" spans="1:2" ht="30" x14ac:dyDescent="0.2">
      <c r="A8934" s="25" t="s">
        <v>3700</v>
      </c>
      <c r="B8934" s="77" t="s">
        <v>21983</v>
      </c>
    </row>
    <row r="8935" spans="1:2" ht="30" x14ac:dyDescent="0.2">
      <c r="A8935" s="25" t="s">
        <v>3699</v>
      </c>
      <c r="B8935" s="77" t="s">
        <v>21984</v>
      </c>
    </row>
    <row r="8936" spans="1:2" ht="30" x14ac:dyDescent="0.2">
      <c r="A8936" s="25" t="s">
        <v>3698</v>
      </c>
      <c r="B8936" s="77" t="s">
        <v>21985</v>
      </c>
    </row>
    <row r="8937" spans="1:2" ht="30" x14ac:dyDescent="0.2">
      <c r="A8937" s="25" t="s">
        <v>3697</v>
      </c>
      <c r="B8937" s="77" t="s">
        <v>21986</v>
      </c>
    </row>
    <row r="8938" spans="1:2" ht="30" x14ac:dyDescent="0.2">
      <c r="A8938" s="25" t="s">
        <v>3696</v>
      </c>
      <c r="B8938" s="77" t="s">
        <v>21987</v>
      </c>
    </row>
    <row r="8939" spans="1:2" ht="30" x14ac:dyDescent="0.2">
      <c r="A8939" s="25" t="s">
        <v>3695</v>
      </c>
      <c r="B8939" s="77" t="s">
        <v>21988</v>
      </c>
    </row>
    <row r="8940" spans="1:2" ht="30" x14ac:dyDescent="0.2">
      <c r="A8940" s="25" t="s">
        <v>3694</v>
      </c>
      <c r="B8940" s="77" t="s">
        <v>21989</v>
      </c>
    </row>
    <row r="8941" spans="1:2" ht="30" x14ac:dyDescent="0.2">
      <c r="A8941" s="25" t="s">
        <v>3693</v>
      </c>
      <c r="B8941" s="77" t="s">
        <v>21990</v>
      </c>
    </row>
    <row r="8942" spans="1:2" ht="45" x14ac:dyDescent="0.2">
      <c r="A8942" s="25" t="s">
        <v>3692</v>
      </c>
      <c r="B8942" s="77" t="s">
        <v>21991</v>
      </c>
    </row>
    <row r="8943" spans="1:2" ht="45" x14ac:dyDescent="0.2">
      <c r="A8943" s="25" t="s">
        <v>3691</v>
      </c>
      <c r="B8943" s="77" t="s">
        <v>21992</v>
      </c>
    </row>
    <row r="8944" spans="1:2" ht="30" x14ac:dyDescent="0.2">
      <c r="A8944" s="25" t="s">
        <v>3690</v>
      </c>
      <c r="B8944" s="77" t="s">
        <v>21993</v>
      </c>
    </row>
    <row r="8945" spans="1:2" ht="30" x14ac:dyDescent="0.2">
      <c r="A8945" s="25" t="s">
        <v>3689</v>
      </c>
      <c r="B8945" s="77" t="s">
        <v>21994</v>
      </c>
    </row>
    <row r="8946" spans="1:2" ht="30" x14ac:dyDescent="0.2">
      <c r="A8946" s="25" t="s">
        <v>3688</v>
      </c>
      <c r="B8946" s="77" t="s">
        <v>21995</v>
      </c>
    </row>
    <row r="8947" spans="1:2" ht="45" x14ac:dyDescent="0.2">
      <c r="A8947" s="25" t="s">
        <v>3687</v>
      </c>
      <c r="B8947" s="77" t="s">
        <v>21996</v>
      </c>
    </row>
    <row r="8948" spans="1:2" ht="45" x14ac:dyDescent="0.2">
      <c r="A8948" s="25" t="s">
        <v>3686</v>
      </c>
      <c r="B8948" s="77" t="s">
        <v>21997</v>
      </c>
    </row>
    <row r="8949" spans="1:2" ht="30" x14ac:dyDescent="0.2">
      <c r="A8949" s="25" t="s">
        <v>3685</v>
      </c>
      <c r="B8949" s="77" t="s">
        <v>21998</v>
      </c>
    </row>
    <row r="8950" spans="1:2" ht="30" x14ac:dyDescent="0.2">
      <c r="A8950" s="25" t="s">
        <v>3684</v>
      </c>
      <c r="B8950" s="77" t="s">
        <v>21999</v>
      </c>
    </row>
    <row r="8951" spans="1:2" ht="45" x14ac:dyDescent="0.2">
      <c r="A8951" s="25" t="s">
        <v>3683</v>
      </c>
      <c r="B8951" s="77" t="s">
        <v>22000</v>
      </c>
    </row>
    <row r="8952" spans="1:2" ht="45" x14ac:dyDescent="0.2">
      <c r="A8952" s="25" t="s">
        <v>3682</v>
      </c>
      <c r="B8952" s="77" t="s">
        <v>22001</v>
      </c>
    </row>
    <row r="8953" spans="1:2" ht="30" x14ac:dyDescent="0.2">
      <c r="A8953" s="25" t="s">
        <v>3681</v>
      </c>
      <c r="B8953" s="77" t="s">
        <v>22002</v>
      </c>
    </row>
    <row r="8954" spans="1:2" ht="30" x14ac:dyDescent="0.2">
      <c r="A8954" s="25" t="s">
        <v>3680</v>
      </c>
      <c r="B8954" s="77" t="s">
        <v>22003</v>
      </c>
    </row>
    <row r="8955" spans="1:2" ht="30" x14ac:dyDescent="0.2">
      <c r="A8955" s="25" t="s">
        <v>3679</v>
      </c>
      <c r="B8955" s="77" t="s">
        <v>22004</v>
      </c>
    </row>
    <row r="8956" spans="1:2" ht="45" x14ac:dyDescent="0.2">
      <c r="A8956" s="25" t="s">
        <v>3678</v>
      </c>
      <c r="B8956" s="77" t="s">
        <v>22005</v>
      </c>
    </row>
    <row r="8957" spans="1:2" ht="45" x14ac:dyDescent="0.2">
      <c r="A8957" s="25" t="s">
        <v>3677</v>
      </c>
      <c r="B8957" s="77" t="s">
        <v>22006</v>
      </c>
    </row>
    <row r="8958" spans="1:2" ht="30" x14ac:dyDescent="0.2">
      <c r="A8958" s="25" t="s">
        <v>3676</v>
      </c>
      <c r="B8958" s="77" t="s">
        <v>22007</v>
      </c>
    </row>
    <row r="8959" spans="1:2" ht="30" x14ac:dyDescent="0.2">
      <c r="A8959" s="25" t="s">
        <v>3675</v>
      </c>
      <c r="B8959" s="77" t="s">
        <v>22008</v>
      </c>
    </row>
    <row r="8960" spans="1:2" ht="45" x14ac:dyDescent="0.2">
      <c r="A8960" s="25" t="s">
        <v>3674</v>
      </c>
      <c r="B8960" s="77" t="s">
        <v>22009</v>
      </c>
    </row>
    <row r="8961" spans="1:2" ht="45" x14ac:dyDescent="0.2">
      <c r="A8961" s="25" t="s">
        <v>3673</v>
      </c>
      <c r="B8961" s="77" t="s">
        <v>22010</v>
      </c>
    </row>
    <row r="8962" spans="1:2" ht="30" x14ac:dyDescent="0.2">
      <c r="A8962" s="25" t="s">
        <v>3672</v>
      </c>
      <c r="B8962" s="77" t="s">
        <v>22011</v>
      </c>
    </row>
    <row r="8963" spans="1:2" ht="30" x14ac:dyDescent="0.2">
      <c r="A8963" s="25" t="s">
        <v>3671</v>
      </c>
      <c r="B8963" s="77" t="s">
        <v>22012</v>
      </c>
    </row>
    <row r="8964" spans="1:2" ht="30" x14ac:dyDescent="0.2">
      <c r="A8964" s="25" t="s">
        <v>3670</v>
      </c>
      <c r="B8964" s="77" t="s">
        <v>22013</v>
      </c>
    </row>
    <row r="8965" spans="1:2" ht="45" x14ac:dyDescent="0.2">
      <c r="A8965" s="25" t="s">
        <v>3669</v>
      </c>
      <c r="B8965" s="77" t="s">
        <v>22014</v>
      </c>
    </row>
    <row r="8966" spans="1:2" ht="45" x14ac:dyDescent="0.2">
      <c r="A8966" s="25" t="s">
        <v>3668</v>
      </c>
      <c r="B8966" s="77" t="s">
        <v>22015</v>
      </c>
    </row>
    <row r="8967" spans="1:2" ht="30" x14ac:dyDescent="0.2">
      <c r="A8967" s="25" t="s">
        <v>3667</v>
      </c>
      <c r="B8967" s="77" t="s">
        <v>22016</v>
      </c>
    </row>
    <row r="8968" spans="1:2" ht="30" x14ac:dyDescent="0.2">
      <c r="A8968" s="25" t="s">
        <v>3666</v>
      </c>
      <c r="B8968" s="77" t="s">
        <v>22017</v>
      </c>
    </row>
    <row r="8969" spans="1:2" ht="45" x14ac:dyDescent="0.2">
      <c r="A8969" s="25" t="s">
        <v>3665</v>
      </c>
      <c r="B8969" s="77" t="s">
        <v>22018</v>
      </c>
    </row>
    <row r="8970" spans="1:2" ht="45" x14ac:dyDescent="0.2">
      <c r="A8970" s="25" t="s">
        <v>3664</v>
      </c>
      <c r="B8970" s="77" t="s">
        <v>22019</v>
      </c>
    </row>
    <row r="8971" spans="1:2" ht="30" x14ac:dyDescent="0.2">
      <c r="A8971" s="25" t="s">
        <v>3663</v>
      </c>
      <c r="B8971" s="77" t="s">
        <v>22020</v>
      </c>
    </row>
    <row r="8972" spans="1:2" ht="30" x14ac:dyDescent="0.2">
      <c r="A8972" s="25" t="s">
        <v>3662</v>
      </c>
      <c r="B8972" s="77" t="s">
        <v>22021</v>
      </c>
    </row>
    <row r="8973" spans="1:2" ht="30" x14ac:dyDescent="0.2">
      <c r="A8973" s="25" t="s">
        <v>3661</v>
      </c>
      <c r="B8973" s="77" t="s">
        <v>22022</v>
      </c>
    </row>
    <row r="8974" spans="1:2" ht="45" x14ac:dyDescent="0.2">
      <c r="A8974" s="25" t="s">
        <v>3660</v>
      </c>
      <c r="B8974" s="77" t="s">
        <v>22023</v>
      </c>
    </row>
    <row r="8975" spans="1:2" ht="45" x14ac:dyDescent="0.2">
      <c r="A8975" s="25" t="s">
        <v>3659</v>
      </c>
      <c r="B8975" s="77" t="s">
        <v>22024</v>
      </c>
    </row>
    <row r="8976" spans="1:2" ht="45" x14ac:dyDescent="0.2">
      <c r="A8976" s="25" t="s">
        <v>3658</v>
      </c>
      <c r="B8976" s="77" t="s">
        <v>22025</v>
      </c>
    </row>
    <row r="8977" spans="1:2" ht="30" x14ac:dyDescent="0.2">
      <c r="A8977" s="25" t="s">
        <v>3657</v>
      </c>
      <c r="B8977" s="77" t="s">
        <v>22026</v>
      </c>
    </row>
    <row r="8978" spans="1:2" ht="45" x14ac:dyDescent="0.2">
      <c r="A8978" s="25" t="s">
        <v>3656</v>
      </c>
      <c r="B8978" s="77" t="s">
        <v>22027</v>
      </c>
    </row>
    <row r="8979" spans="1:2" ht="45" x14ac:dyDescent="0.2">
      <c r="A8979" s="25" t="s">
        <v>3655</v>
      </c>
      <c r="B8979" s="77" t="s">
        <v>22028</v>
      </c>
    </row>
    <row r="8980" spans="1:2" ht="30" x14ac:dyDescent="0.2">
      <c r="A8980" s="25" t="s">
        <v>3654</v>
      </c>
      <c r="B8980" s="77" t="s">
        <v>22029</v>
      </c>
    </row>
    <row r="8981" spans="1:2" ht="30" x14ac:dyDescent="0.2">
      <c r="A8981" s="25" t="s">
        <v>3653</v>
      </c>
      <c r="B8981" s="77" t="s">
        <v>22030</v>
      </c>
    </row>
    <row r="8982" spans="1:2" ht="30" x14ac:dyDescent="0.2">
      <c r="A8982" s="25" t="s">
        <v>3652</v>
      </c>
      <c r="B8982" s="77" t="s">
        <v>22031</v>
      </c>
    </row>
    <row r="8983" spans="1:2" ht="45" x14ac:dyDescent="0.2">
      <c r="A8983" s="25" t="s">
        <v>3651</v>
      </c>
      <c r="B8983" s="77" t="s">
        <v>22032</v>
      </c>
    </row>
    <row r="8984" spans="1:2" ht="45" x14ac:dyDescent="0.2">
      <c r="A8984" s="25" t="s">
        <v>3650</v>
      </c>
      <c r="B8984" s="77" t="s">
        <v>22033</v>
      </c>
    </row>
    <row r="8985" spans="1:2" ht="30" x14ac:dyDescent="0.2">
      <c r="A8985" s="25" t="s">
        <v>3649</v>
      </c>
      <c r="B8985" s="77" t="s">
        <v>22034</v>
      </c>
    </row>
    <row r="8986" spans="1:2" ht="30" x14ac:dyDescent="0.2">
      <c r="A8986" s="25" t="s">
        <v>3648</v>
      </c>
      <c r="B8986" s="77" t="s">
        <v>22035</v>
      </c>
    </row>
    <row r="8987" spans="1:2" ht="45" x14ac:dyDescent="0.2">
      <c r="A8987" s="25" t="s">
        <v>3647</v>
      </c>
      <c r="B8987" s="77" t="s">
        <v>22036</v>
      </c>
    </row>
    <row r="8988" spans="1:2" ht="45" x14ac:dyDescent="0.2">
      <c r="A8988" s="25" t="s">
        <v>3646</v>
      </c>
      <c r="B8988" s="77" t="s">
        <v>22037</v>
      </c>
    </row>
    <row r="8989" spans="1:2" ht="30" x14ac:dyDescent="0.2">
      <c r="A8989" s="25" t="s">
        <v>3645</v>
      </c>
      <c r="B8989" s="77" t="s">
        <v>22038</v>
      </c>
    </row>
    <row r="8990" spans="1:2" ht="30" x14ac:dyDescent="0.2">
      <c r="A8990" s="25" t="s">
        <v>3644</v>
      </c>
      <c r="B8990" s="77" t="s">
        <v>22039</v>
      </c>
    </row>
    <row r="8991" spans="1:2" ht="30" x14ac:dyDescent="0.2">
      <c r="A8991" s="25" t="s">
        <v>3643</v>
      </c>
      <c r="B8991" s="77" t="s">
        <v>22040</v>
      </c>
    </row>
    <row r="8992" spans="1:2" ht="45" x14ac:dyDescent="0.2">
      <c r="A8992" s="25" t="s">
        <v>3642</v>
      </c>
      <c r="B8992" s="77" t="s">
        <v>22041</v>
      </c>
    </row>
    <row r="8993" spans="1:2" ht="45" x14ac:dyDescent="0.2">
      <c r="A8993" s="25" t="s">
        <v>3641</v>
      </c>
      <c r="B8993" s="77" t="s">
        <v>22042</v>
      </c>
    </row>
    <row r="8994" spans="1:2" ht="30" x14ac:dyDescent="0.2">
      <c r="A8994" s="25" t="s">
        <v>3640</v>
      </c>
      <c r="B8994" s="77" t="s">
        <v>22043</v>
      </c>
    </row>
    <row r="8995" spans="1:2" ht="30" x14ac:dyDescent="0.2">
      <c r="A8995" s="25" t="s">
        <v>3639</v>
      </c>
      <c r="B8995" s="77" t="s">
        <v>22044</v>
      </c>
    </row>
    <row r="8996" spans="1:2" ht="45" x14ac:dyDescent="0.2">
      <c r="A8996" s="25" t="s">
        <v>3638</v>
      </c>
      <c r="B8996" s="77" t="s">
        <v>22045</v>
      </c>
    </row>
    <row r="8997" spans="1:2" ht="45" x14ac:dyDescent="0.2">
      <c r="A8997" s="25" t="s">
        <v>3637</v>
      </c>
      <c r="B8997" s="77" t="s">
        <v>22046</v>
      </c>
    </row>
    <row r="8998" spans="1:2" ht="30" x14ac:dyDescent="0.2">
      <c r="A8998" s="25" t="s">
        <v>3636</v>
      </c>
      <c r="B8998" s="77" t="s">
        <v>22047</v>
      </c>
    </row>
    <row r="8999" spans="1:2" ht="30" x14ac:dyDescent="0.2">
      <c r="A8999" s="25" t="s">
        <v>3635</v>
      </c>
      <c r="B8999" s="77" t="s">
        <v>22048</v>
      </c>
    </row>
    <row r="9000" spans="1:2" ht="30" x14ac:dyDescent="0.2">
      <c r="A9000" s="25" t="s">
        <v>3634</v>
      </c>
      <c r="B9000" s="77" t="s">
        <v>22049</v>
      </c>
    </row>
    <row r="9001" spans="1:2" ht="45" x14ac:dyDescent="0.2">
      <c r="A9001" s="25" t="s">
        <v>3633</v>
      </c>
      <c r="B9001" s="77" t="s">
        <v>22050</v>
      </c>
    </row>
    <row r="9002" spans="1:2" ht="45" x14ac:dyDescent="0.2">
      <c r="A9002" s="25" t="s">
        <v>3632</v>
      </c>
      <c r="B9002" s="77" t="s">
        <v>22051</v>
      </c>
    </row>
    <row r="9003" spans="1:2" ht="30" x14ac:dyDescent="0.2">
      <c r="A9003" s="25" t="s">
        <v>3631</v>
      </c>
      <c r="B9003" s="77" t="s">
        <v>22052</v>
      </c>
    </row>
    <row r="9004" spans="1:2" ht="30" x14ac:dyDescent="0.2">
      <c r="A9004" s="25" t="s">
        <v>3630</v>
      </c>
      <c r="B9004" s="77" t="s">
        <v>22053</v>
      </c>
    </row>
    <row r="9005" spans="1:2" ht="45" x14ac:dyDescent="0.2">
      <c r="A9005" s="25" t="s">
        <v>3629</v>
      </c>
      <c r="B9005" s="77" t="s">
        <v>22054</v>
      </c>
    </row>
    <row r="9006" spans="1:2" ht="45" x14ac:dyDescent="0.2">
      <c r="A9006" s="25" t="s">
        <v>3628</v>
      </c>
      <c r="B9006" s="77" t="s">
        <v>22055</v>
      </c>
    </row>
    <row r="9007" spans="1:2" ht="30" x14ac:dyDescent="0.2">
      <c r="A9007" s="25" t="s">
        <v>3627</v>
      </c>
      <c r="B9007" s="77" t="s">
        <v>22056</v>
      </c>
    </row>
    <row r="9008" spans="1:2" ht="30" x14ac:dyDescent="0.2">
      <c r="A9008" s="25" t="s">
        <v>3626</v>
      </c>
      <c r="B9008" s="77" t="s">
        <v>22057</v>
      </c>
    </row>
    <row r="9009" spans="1:2" ht="30" x14ac:dyDescent="0.2">
      <c r="A9009" s="25" t="s">
        <v>3625</v>
      </c>
      <c r="B9009" s="77" t="s">
        <v>22058</v>
      </c>
    </row>
    <row r="9010" spans="1:2" ht="45" x14ac:dyDescent="0.2">
      <c r="A9010" s="25" t="s">
        <v>3624</v>
      </c>
      <c r="B9010" s="77" t="s">
        <v>22059</v>
      </c>
    </row>
    <row r="9011" spans="1:2" ht="45" x14ac:dyDescent="0.2">
      <c r="A9011" s="25" t="s">
        <v>3623</v>
      </c>
      <c r="B9011" s="77" t="s">
        <v>22060</v>
      </c>
    </row>
    <row r="9012" spans="1:2" ht="30" x14ac:dyDescent="0.2">
      <c r="A9012" s="25" t="s">
        <v>3622</v>
      </c>
      <c r="B9012" s="77" t="s">
        <v>22061</v>
      </c>
    </row>
    <row r="9013" spans="1:2" ht="30" x14ac:dyDescent="0.2">
      <c r="A9013" s="25" t="s">
        <v>3621</v>
      </c>
      <c r="B9013" s="77" t="s">
        <v>22062</v>
      </c>
    </row>
    <row r="9014" spans="1:2" ht="45" x14ac:dyDescent="0.2">
      <c r="A9014" s="25" t="s">
        <v>3620</v>
      </c>
      <c r="B9014" s="77" t="s">
        <v>22063</v>
      </c>
    </row>
    <row r="9015" spans="1:2" ht="45" x14ac:dyDescent="0.2">
      <c r="A9015" s="25" t="s">
        <v>3619</v>
      </c>
      <c r="B9015" s="77" t="s">
        <v>22064</v>
      </c>
    </row>
    <row r="9016" spans="1:2" ht="30" x14ac:dyDescent="0.2">
      <c r="A9016" s="25" t="s">
        <v>3618</v>
      </c>
      <c r="B9016" s="77" t="s">
        <v>22065</v>
      </c>
    </row>
    <row r="9017" spans="1:2" ht="30" x14ac:dyDescent="0.2">
      <c r="A9017" s="25" t="s">
        <v>3617</v>
      </c>
      <c r="B9017" s="77" t="s">
        <v>22066</v>
      </c>
    </row>
    <row r="9018" spans="1:2" ht="30" x14ac:dyDescent="0.2">
      <c r="A9018" s="25" t="s">
        <v>3616</v>
      </c>
      <c r="B9018" s="77" t="s">
        <v>22067</v>
      </c>
    </row>
    <row r="9019" spans="1:2" ht="45" x14ac:dyDescent="0.2">
      <c r="A9019" s="25" t="s">
        <v>3615</v>
      </c>
      <c r="B9019" s="77" t="s">
        <v>22068</v>
      </c>
    </row>
    <row r="9020" spans="1:2" ht="45" x14ac:dyDescent="0.2">
      <c r="A9020" s="25" t="s">
        <v>3614</v>
      </c>
      <c r="B9020" s="77" t="s">
        <v>22069</v>
      </c>
    </row>
    <row r="9021" spans="1:2" ht="30" x14ac:dyDescent="0.2">
      <c r="A9021" s="25" t="s">
        <v>3613</v>
      </c>
      <c r="B9021" s="77" t="s">
        <v>22070</v>
      </c>
    </row>
    <row r="9022" spans="1:2" ht="30" x14ac:dyDescent="0.2">
      <c r="A9022" s="25" t="s">
        <v>3612</v>
      </c>
      <c r="B9022" s="77" t="s">
        <v>22071</v>
      </c>
    </row>
    <row r="9023" spans="1:2" ht="45" x14ac:dyDescent="0.2">
      <c r="A9023" s="25" t="s">
        <v>3611</v>
      </c>
      <c r="B9023" s="77" t="s">
        <v>22072</v>
      </c>
    </row>
    <row r="9024" spans="1:2" ht="30" x14ac:dyDescent="0.2">
      <c r="A9024" s="25" t="s">
        <v>3610</v>
      </c>
      <c r="B9024" s="77" t="s">
        <v>22073</v>
      </c>
    </row>
    <row r="9025" spans="1:2" ht="30" x14ac:dyDescent="0.2">
      <c r="A9025" s="25" t="s">
        <v>3609</v>
      </c>
      <c r="B9025" s="77" t="s">
        <v>22074</v>
      </c>
    </row>
    <row r="9026" spans="1:2" ht="30" x14ac:dyDescent="0.2">
      <c r="A9026" s="25" t="s">
        <v>3608</v>
      </c>
      <c r="B9026" s="77" t="s">
        <v>22075</v>
      </c>
    </row>
    <row r="9027" spans="1:2" ht="45" x14ac:dyDescent="0.2">
      <c r="A9027" s="25" t="s">
        <v>3607</v>
      </c>
      <c r="B9027" s="77" t="s">
        <v>22076</v>
      </c>
    </row>
    <row r="9028" spans="1:2" ht="30" x14ac:dyDescent="0.2">
      <c r="A9028" s="25" t="s">
        <v>3606</v>
      </c>
      <c r="B9028" s="77" t="s">
        <v>22077</v>
      </c>
    </row>
    <row r="9029" spans="1:2" ht="30" x14ac:dyDescent="0.2">
      <c r="A9029" s="25" t="s">
        <v>3605</v>
      </c>
      <c r="B9029" s="77" t="s">
        <v>22078</v>
      </c>
    </row>
    <row r="9030" spans="1:2" ht="30" x14ac:dyDescent="0.2">
      <c r="A9030" s="25" t="s">
        <v>3604</v>
      </c>
      <c r="B9030" s="77" t="s">
        <v>22079</v>
      </c>
    </row>
    <row r="9031" spans="1:2" ht="30" x14ac:dyDescent="0.2">
      <c r="A9031" s="25" t="s">
        <v>3603</v>
      </c>
      <c r="B9031" s="77" t="s">
        <v>22080</v>
      </c>
    </row>
    <row r="9032" spans="1:2" ht="45" x14ac:dyDescent="0.2">
      <c r="A9032" s="25" t="s">
        <v>3602</v>
      </c>
      <c r="B9032" s="77" t="s">
        <v>22081</v>
      </c>
    </row>
    <row r="9033" spans="1:2" ht="45" x14ac:dyDescent="0.2">
      <c r="A9033" s="25" t="s">
        <v>3601</v>
      </c>
      <c r="B9033" s="77" t="s">
        <v>22082</v>
      </c>
    </row>
    <row r="9034" spans="1:2" ht="30" x14ac:dyDescent="0.2">
      <c r="A9034" s="25" t="s">
        <v>3600</v>
      </c>
      <c r="B9034" s="77" t="s">
        <v>22083</v>
      </c>
    </row>
    <row r="9035" spans="1:2" ht="30" x14ac:dyDescent="0.2">
      <c r="A9035" s="25" t="s">
        <v>3599</v>
      </c>
      <c r="B9035" s="77" t="s">
        <v>22084</v>
      </c>
    </row>
    <row r="9036" spans="1:2" ht="30" x14ac:dyDescent="0.2">
      <c r="A9036" s="25" t="s">
        <v>3598</v>
      </c>
      <c r="B9036" s="77" t="s">
        <v>22085</v>
      </c>
    </row>
    <row r="9037" spans="1:2" ht="45" x14ac:dyDescent="0.2">
      <c r="A9037" s="25" t="s">
        <v>3597</v>
      </c>
      <c r="B9037" s="77" t="s">
        <v>22086</v>
      </c>
    </row>
    <row r="9038" spans="1:2" ht="45" x14ac:dyDescent="0.2">
      <c r="A9038" s="25" t="s">
        <v>3596</v>
      </c>
      <c r="B9038" s="77" t="s">
        <v>22087</v>
      </c>
    </row>
    <row r="9039" spans="1:2" ht="30" x14ac:dyDescent="0.2">
      <c r="A9039" s="25" t="s">
        <v>3595</v>
      </c>
      <c r="B9039" s="77" t="s">
        <v>22088</v>
      </c>
    </row>
    <row r="9040" spans="1:2" ht="30" x14ac:dyDescent="0.2">
      <c r="A9040" s="25" t="s">
        <v>3594</v>
      </c>
      <c r="B9040" s="77" t="s">
        <v>22089</v>
      </c>
    </row>
    <row r="9041" spans="1:2" ht="45" x14ac:dyDescent="0.2">
      <c r="A9041" s="25" t="s">
        <v>3593</v>
      </c>
      <c r="B9041" s="77" t="s">
        <v>22090</v>
      </c>
    </row>
    <row r="9042" spans="1:2" ht="45" x14ac:dyDescent="0.2">
      <c r="A9042" s="25" t="s">
        <v>3592</v>
      </c>
      <c r="B9042" s="77" t="s">
        <v>22091</v>
      </c>
    </row>
    <row r="9043" spans="1:2" ht="30" x14ac:dyDescent="0.2">
      <c r="A9043" s="25" t="s">
        <v>3591</v>
      </c>
      <c r="B9043" s="77" t="s">
        <v>22092</v>
      </c>
    </row>
    <row r="9044" spans="1:2" ht="30" x14ac:dyDescent="0.2">
      <c r="A9044" s="25" t="s">
        <v>3590</v>
      </c>
      <c r="B9044" s="77" t="s">
        <v>22093</v>
      </c>
    </row>
    <row r="9045" spans="1:2" ht="30" x14ac:dyDescent="0.2">
      <c r="A9045" s="25" t="s">
        <v>3589</v>
      </c>
      <c r="B9045" s="77" t="s">
        <v>22094</v>
      </c>
    </row>
    <row r="9046" spans="1:2" ht="45" x14ac:dyDescent="0.2">
      <c r="A9046" s="25" t="s">
        <v>3588</v>
      </c>
      <c r="B9046" s="77" t="s">
        <v>22095</v>
      </c>
    </row>
    <row r="9047" spans="1:2" ht="45" x14ac:dyDescent="0.2">
      <c r="A9047" s="25" t="s">
        <v>3587</v>
      </c>
      <c r="B9047" s="77" t="s">
        <v>22096</v>
      </c>
    </row>
    <row r="9048" spans="1:2" ht="45" x14ac:dyDescent="0.2">
      <c r="A9048" s="25" t="s">
        <v>3586</v>
      </c>
      <c r="B9048" s="77" t="s">
        <v>22097</v>
      </c>
    </row>
    <row r="9049" spans="1:2" ht="45" x14ac:dyDescent="0.2">
      <c r="A9049" s="25" t="s">
        <v>3585</v>
      </c>
      <c r="B9049" s="77" t="s">
        <v>22098</v>
      </c>
    </row>
    <row r="9050" spans="1:2" ht="45" x14ac:dyDescent="0.2">
      <c r="A9050" s="25" t="s">
        <v>3584</v>
      </c>
      <c r="B9050" s="77" t="s">
        <v>22099</v>
      </c>
    </row>
    <row r="9051" spans="1:2" ht="45" x14ac:dyDescent="0.2">
      <c r="A9051" s="25" t="s">
        <v>3583</v>
      </c>
      <c r="B9051" s="77" t="s">
        <v>22100</v>
      </c>
    </row>
    <row r="9052" spans="1:2" ht="45" x14ac:dyDescent="0.2">
      <c r="A9052" s="25" t="s">
        <v>3582</v>
      </c>
      <c r="B9052" s="77" t="s">
        <v>22101</v>
      </c>
    </row>
    <row r="9053" spans="1:2" ht="45" x14ac:dyDescent="0.2">
      <c r="A9053" s="25" t="s">
        <v>3581</v>
      </c>
      <c r="B9053" s="77" t="s">
        <v>22102</v>
      </c>
    </row>
    <row r="9054" spans="1:2" ht="45" x14ac:dyDescent="0.2">
      <c r="A9054" s="25" t="s">
        <v>3580</v>
      </c>
      <c r="B9054" s="77" t="s">
        <v>22103</v>
      </c>
    </row>
    <row r="9055" spans="1:2" ht="45" x14ac:dyDescent="0.2">
      <c r="A9055" s="25" t="s">
        <v>3579</v>
      </c>
      <c r="B9055" s="77" t="s">
        <v>22104</v>
      </c>
    </row>
    <row r="9056" spans="1:2" ht="45" x14ac:dyDescent="0.2">
      <c r="A9056" s="25" t="s">
        <v>3578</v>
      </c>
      <c r="B9056" s="77" t="s">
        <v>22105</v>
      </c>
    </row>
    <row r="9057" spans="1:2" ht="45" x14ac:dyDescent="0.2">
      <c r="A9057" s="25" t="s">
        <v>3577</v>
      </c>
      <c r="B9057" s="77" t="s">
        <v>22106</v>
      </c>
    </row>
    <row r="9058" spans="1:2" ht="45" x14ac:dyDescent="0.2">
      <c r="A9058" s="25" t="s">
        <v>3576</v>
      </c>
      <c r="B9058" s="77" t="s">
        <v>22107</v>
      </c>
    </row>
    <row r="9059" spans="1:2" ht="45" x14ac:dyDescent="0.2">
      <c r="A9059" s="25" t="s">
        <v>3575</v>
      </c>
      <c r="B9059" s="77" t="s">
        <v>22108</v>
      </c>
    </row>
    <row r="9060" spans="1:2" ht="45" x14ac:dyDescent="0.2">
      <c r="A9060" s="25" t="s">
        <v>3574</v>
      </c>
      <c r="B9060" s="77" t="s">
        <v>22109</v>
      </c>
    </row>
    <row r="9061" spans="1:2" ht="45" x14ac:dyDescent="0.2">
      <c r="A9061" s="25" t="s">
        <v>3573</v>
      </c>
      <c r="B9061" s="77" t="s">
        <v>22110</v>
      </c>
    </row>
    <row r="9062" spans="1:2" ht="45" x14ac:dyDescent="0.2">
      <c r="A9062" s="25" t="s">
        <v>3572</v>
      </c>
      <c r="B9062" s="77" t="s">
        <v>22111</v>
      </c>
    </row>
    <row r="9063" spans="1:2" ht="45" x14ac:dyDescent="0.2">
      <c r="A9063" s="25" t="s">
        <v>3571</v>
      </c>
      <c r="B9063" s="77" t="s">
        <v>22112</v>
      </c>
    </row>
    <row r="9064" spans="1:2" ht="45" x14ac:dyDescent="0.2">
      <c r="A9064" s="25" t="s">
        <v>3570</v>
      </c>
      <c r="B9064" s="77" t="s">
        <v>22113</v>
      </c>
    </row>
    <row r="9065" spans="1:2" ht="45" x14ac:dyDescent="0.2">
      <c r="A9065" s="25" t="s">
        <v>3569</v>
      </c>
      <c r="B9065" s="77" t="s">
        <v>22114</v>
      </c>
    </row>
    <row r="9066" spans="1:2" ht="45" x14ac:dyDescent="0.2">
      <c r="A9066" s="25" t="s">
        <v>3568</v>
      </c>
      <c r="B9066" s="77" t="s">
        <v>22115</v>
      </c>
    </row>
    <row r="9067" spans="1:2" ht="45" x14ac:dyDescent="0.2">
      <c r="A9067" s="25" t="s">
        <v>3567</v>
      </c>
      <c r="B9067" s="77" t="s">
        <v>22116</v>
      </c>
    </row>
    <row r="9068" spans="1:2" ht="45" x14ac:dyDescent="0.2">
      <c r="A9068" s="25" t="s">
        <v>3566</v>
      </c>
      <c r="B9068" s="77" t="s">
        <v>22117</v>
      </c>
    </row>
    <row r="9069" spans="1:2" ht="45" x14ac:dyDescent="0.2">
      <c r="A9069" s="25" t="s">
        <v>3565</v>
      </c>
      <c r="B9069" s="77" t="s">
        <v>22118</v>
      </c>
    </row>
    <row r="9070" spans="1:2" ht="45" x14ac:dyDescent="0.2">
      <c r="A9070" s="25" t="s">
        <v>3564</v>
      </c>
      <c r="B9070" s="77" t="s">
        <v>22119</v>
      </c>
    </row>
    <row r="9071" spans="1:2" ht="45" x14ac:dyDescent="0.2">
      <c r="A9071" s="25" t="s">
        <v>3563</v>
      </c>
      <c r="B9071" s="77" t="s">
        <v>22120</v>
      </c>
    </row>
    <row r="9072" spans="1:2" ht="45" x14ac:dyDescent="0.2">
      <c r="A9072" s="25" t="s">
        <v>3562</v>
      </c>
      <c r="B9072" s="77" t="s">
        <v>22121</v>
      </c>
    </row>
    <row r="9073" spans="1:2" ht="45" x14ac:dyDescent="0.2">
      <c r="A9073" s="25" t="s">
        <v>3561</v>
      </c>
      <c r="B9073" s="77" t="s">
        <v>22122</v>
      </c>
    </row>
    <row r="9074" spans="1:2" ht="45" x14ac:dyDescent="0.2">
      <c r="A9074" s="25" t="s">
        <v>3560</v>
      </c>
      <c r="B9074" s="77" t="s">
        <v>22123</v>
      </c>
    </row>
    <row r="9075" spans="1:2" ht="30" x14ac:dyDescent="0.2">
      <c r="A9075" s="25" t="s">
        <v>3559</v>
      </c>
      <c r="B9075" s="77" t="s">
        <v>22124</v>
      </c>
    </row>
    <row r="9076" spans="1:2" ht="30" x14ac:dyDescent="0.2">
      <c r="A9076" s="25" t="s">
        <v>3558</v>
      </c>
      <c r="B9076" s="77" t="s">
        <v>22125</v>
      </c>
    </row>
    <row r="9077" spans="1:2" ht="45" x14ac:dyDescent="0.2">
      <c r="A9077" s="25" t="s">
        <v>3557</v>
      </c>
      <c r="B9077" s="77" t="s">
        <v>22126</v>
      </c>
    </row>
    <row r="9078" spans="1:2" ht="45" x14ac:dyDescent="0.2">
      <c r="A9078" s="25" t="s">
        <v>3556</v>
      </c>
      <c r="B9078" s="77" t="s">
        <v>22127</v>
      </c>
    </row>
    <row r="9079" spans="1:2" ht="30" x14ac:dyDescent="0.2">
      <c r="A9079" s="25" t="s">
        <v>3555</v>
      </c>
      <c r="B9079" s="77" t="s">
        <v>22128</v>
      </c>
    </row>
    <row r="9080" spans="1:2" ht="30" x14ac:dyDescent="0.2">
      <c r="A9080" s="25" t="s">
        <v>3554</v>
      </c>
      <c r="B9080" s="77" t="s">
        <v>22129</v>
      </c>
    </row>
    <row r="9081" spans="1:2" ht="30" x14ac:dyDescent="0.2">
      <c r="A9081" s="25" t="s">
        <v>3553</v>
      </c>
      <c r="B9081" s="77" t="s">
        <v>22130</v>
      </c>
    </row>
    <row r="9082" spans="1:2" ht="45" x14ac:dyDescent="0.2">
      <c r="A9082" s="25" t="s">
        <v>3552</v>
      </c>
      <c r="B9082" s="77" t="s">
        <v>22131</v>
      </c>
    </row>
    <row r="9083" spans="1:2" ht="45" x14ac:dyDescent="0.2">
      <c r="A9083" s="25" t="s">
        <v>3551</v>
      </c>
      <c r="B9083" s="77" t="s">
        <v>22132</v>
      </c>
    </row>
    <row r="9084" spans="1:2" ht="30" x14ac:dyDescent="0.2">
      <c r="A9084" s="25" t="s">
        <v>3550</v>
      </c>
      <c r="B9084" s="77" t="s">
        <v>22133</v>
      </c>
    </row>
    <row r="9085" spans="1:2" ht="30" x14ac:dyDescent="0.2">
      <c r="A9085" s="25" t="s">
        <v>3549</v>
      </c>
      <c r="B9085" s="77" t="s">
        <v>22134</v>
      </c>
    </row>
    <row r="9086" spans="1:2" ht="45" x14ac:dyDescent="0.2">
      <c r="A9086" s="25" t="s">
        <v>3548</v>
      </c>
      <c r="B9086" s="77" t="s">
        <v>22135</v>
      </c>
    </row>
    <row r="9087" spans="1:2" ht="45" x14ac:dyDescent="0.2">
      <c r="A9087" s="25" t="s">
        <v>3547</v>
      </c>
      <c r="B9087" s="77" t="s">
        <v>22136</v>
      </c>
    </row>
    <row r="9088" spans="1:2" ht="30" x14ac:dyDescent="0.2">
      <c r="A9088" s="25" t="s">
        <v>3546</v>
      </c>
      <c r="B9088" s="77" t="s">
        <v>22137</v>
      </c>
    </row>
    <row r="9089" spans="1:2" ht="30" x14ac:dyDescent="0.2">
      <c r="A9089" s="25" t="s">
        <v>3545</v>
      </c>
      <c r="B9089" s="77" t="s">
        <v>22138</v>
      </c>
    </row>
    <row r="9090" spans="1:2" ht="30" x14ac:dyDescent="0.2">
      <c r="A9090" s="25" t="s">
        <v>3544</v>
      </c>
      <c r="B9090" s="77" t="s">
        <v>22139</v>
      </c>
    </row>
    <row r="9091" spans="1:2" ht="45" x14ac:dyDescent="0.2">
      <c r="A9091" s="25" t="s">
        <v>3543</v>
      </c>
      <c r="B9091" s="77" t="s">
        <v>22140</v>
      </c>
    </row>
    <row r="9092" spans="1:2" ht="45" x14ac:dyDescent="0.2">
      <c r="A9092" s="25" t="s">
        <v>3542</v>
      </c>
      <c r="B9092" s="77" t="s">
        <v>22141</v>
      </c>
    </row>
    <row r="9093" spans="1:2" ht="30" x14ac:dyDescent="0.2">
      <c r="A9093" s="25" t="s">
        <v>3541</v>
      </c>
      <c r="B9093" s="77" t="s">
        <v>22142</v>
      </c>
    </row>
    <row r="9094" spans="1:2" ht="30" x14ac:dyDescent="0.2">
      <c r="A9094" s="25" t="s">
        <v>3540</v>
      </c>
      <c r="B9094" s="77" t="s">
        <v>22143</v>
      </c>
    </row>
    <row r="9095" spans="1:2" ht="45" x14ac:dyDescent="0.2">
      <c r="A9095" s="25" t="s">
        <v>3539</v>
      </c>
      <c r="B9095" s="77" t="s">
        <v>22144</v>
      </c>
    </row>
    <row r="9096" spans="1:2" ht="45" x14ac:dyDescent="0.2">
      <c r="A9096" s="25" t="s">
        <v>3538</v>
      </c>
      <c r="B9096" s="77" t="s">
        <v>22145</v>
      </c>
    </row>
    <row r="9097" spans="1:2" ht="30" x14ac:dyDescent="0.2">
      <c r="A9097" s="25" t="s">
        <v>3537</v>
      </c>
      <c r="B9097" s="77" t="s">
        <v>22146</v>
      </c>
    </row>
    <row r="9098" spans="1:2" ht="30" x14ac:dyDescent="0.2">
      <c r="A9098" s="25" t="s">
        <v>3536</v>
      </c>
      <c r="B9098" s="77" t="s">
        <v>22147</v>
      </c>
    </row>
    <row r="9099" spans="1:2" ht="30" x14ac:dyDescent="0.2">
      <c r="A9099" s="25" t="s">
        <v>3535</v>
      </c>
      <c r="B9099" s="77" t="s">
        <v>22148</v>
      </c>
    </row>
    <row r="9100" spans="1:2" ht="45" x14ac:dyDescent="0.2">
      <c r="A9100" s="25" t="s">
        <v>3534</v>
      </c>
      <c r="B9100" s="77" t="s">
        <v>22149</v>
      </c>
    </row>
    <row r="9101" spans="1:2" ht="45" x14ac:dyDescent="0.2">
      <c r="A9101" s="25" t="s">
        <v>3533</v>
      </c>
      <c r="B9101" s="77" t="s">
        <v>22150</v>
      </c>
    </row>
    <row r="9102" spans="1:2" ht="30" x14ac:dyDescent="0.2">
      <c r="A9102" s="25" t="s">
        <v>3532</v>
      </c>
      <c r="B9102" s="77" t="s">
        <v>22151</v>
      </c>
    </row>
    <row r="9103" spans="1:2" ht="30" x14ac:dyDescent="0.2">
      <c r="A9103" s="25" t="s">
        <v>3531</v>
      </c>
      <c r="B9103" s="77" t="s">
        <v>22152</v>
      </c>
    </row>
    <row r="9104" spans="1:2" ht="45" x14ac:dyDescent="0.2">
      <c r="A9104" s="25" t="s">
        <v>3530</v>
      </c>
      <c r="B9104" s="77" t="s">
        <v>22153</v>
      </c>
    </row>
    <row r="9105" spans="1:2" ht="45" x14ac:dyDescent="0.2">
      <c r="A9105" s="25" t="s">
        <v>3529</v>
      </c>
      <c r="B9105" s="77" t="s">
        <v>22154</v>
      </c>
    </row>
    <row r="9106" spans="1:2" ht="30" x14ac:dyDescent="0.2">
      <c r="A9106" s="25" t="s">
        <v>3528</v>
      </c>
      <c r="B9106" s="77" t="s">
        <v>22155</v>
      </c>
    </row>
    <row r="9107" spans="1:2" ht="30" x14ac:dyDescent="0.2">
      <c r="A9107" s="25" t="s">
        <v>3527</v>
      </c>
      <c r="B9107" s="77" t="s">
        <v>22156</v>
      </c>
    </row>
    <row r="9108" spans="1:2" ht="30" x14ac:dyDescent="0.2">
      <c r="A9108" s="25" t="s">
        <v>3526</v>
      </c>
      <c r="B9108" s="77" t="s">
        <v>22157</v>
      </c>
    </row>
    <row r="9109" spans="1:2" ht="45" x14ac:dyDescent="0.2">
      <c r="A9109" s="25" t="s">
        <v>3525</v>
      </c>
      <c r="B9109" s="77" t="s">
        <v>22158</v>
      </c>
    </row>
    <row r="9110" spans="1:2" ht="45" x14ac:dyDescent="0.2">
      <c r="A9110" s="25" t="s">
        <v>3524</v>
      </c>
      <c r="B9110" s="77" t="s">
        <v>22159</v>
      </c>
    </row>
    <row r="9111" spans="1:2" ht="30" x14ac:dyDescent="0.2">
      <c r="A9111" s="25" t="s">
        <v>3523</v>
      </c>
      <c r="B9111" s="77" t="s">
        <v>22160</v>
      </c>
    </row>
    <row r="9112" spans="1:2" ht="30" x14ac:dyDescent="0.2">
      <c r="A9112" s="25" t="s">
        <v>3522</v>
      </c>
      <c r="B9112" s="77" t="s">
        <v>22161</v>
      </c>
    </row>
    <row r="9113" spans="1:2" ht="45" x14ac:dyDescent="0.2">
      <c r="A9113" s="25" t="s">
        <v>3521</v>
      </c>
      <c r="B9113" s="77" t="s">
        <v>22162</v>
      </c>
    </row>
    <row r="9114" spans="1:2" ht="30" x14ac:dyDescent="0.2">
      <c r="A9114" s="25" t="s">
        <v>3520</v>
      </c>
      <c r="B9114" s="77" t="s">
        <v>22163</v>
      </c>
    </row>
    <row r="9115" spans="1:2" ht="30" x14ac:dyDescent="0.2">
      <c r="A9115" s="25" t="s">
        <v>3519</v>
      </c>
      <c r="B9115" s="77" t="s">
        <v>22164</v>
      </c>
    </row>
    <row r="9116" spans="1:2" ht="30" x14ac:dyDescent="0.2">
      <c r="A9116" s="25" t="s">
        <v>3518</v>
      </c>
      <c r="B9116" s="77" t="s">
        <v>22165</v>
      </c>
    </row>
    <row r="9117" spans="1:2" ht="45" x14ac:dyDescent="0.2">
      <c r="A9117" s="25" t="s">
        <v>3517</v>
      </c>
      <c r="B9117" s="77" t="s">
        <v>22166</v>
      </c>
    </row>
    <row r="9118" spans="1:2" ht="30" x14ac:dyDescent="0.2">
      <c r="A9118" s="25" t="s">
        <v>3516</v>
      </c>
      <c r="B9118" s="77" t="s">
        <v>22167</v>
      </c>
    </row>
    <row r="9119" spans="1:2" ht="30" x14ac:dyDescent="0.2">
      <c r="A9119" s="25" t="s">
        <v>3515</v>
      </c>
      <c r="B9119" s="77" t="s">
        <v>22168</v>
      </c>
    </row>
    <row r="9120" spans="1:2" ht="30" x14ac:dyDescent="0.2">
      <c r="A9120" s="25" t="s">
        <v>3514</v>
      </c>
      <c r="B9120" s="77" t="s">
        <v>22169</v>
      </c>
    </row>
    <row r="9121" spans="1:2" ht="30" x14ac:dyDescent="0.2">
      <c r="A9121" s="25" t="s">
        <v>3513</v>
      </c>
      <c r="B9121" s="77" t="s">
        <v>22170</v>
      </c>
    </row>
    <row r="9122" spans="1:2" ht="30" x14ac:dyDescent="0.2">
      <c r="A9122" s="25" t="s">
        <v>3512</v>
      </c>
      <c r="B9122" s="77" t="s">
        <v>22171</v>
      </c>
    </row>
    <row r="9123" spans="1:2" ht="30" x14ac:dyDescent="0.2">
      <c r="A9123" s="25" t="s">
        <v>3511</v>
      </c>
      <c r="B9123" s="77" t="s">
        <v>22172</v>
      </c>
    </row>
    <row r="9124" spans="1:2" ht="30" x14ac:dyDescent="0.2">
      <c r="A9124" s="25" t="s">
        <v>3510</v>
      </c>
      <c r="B9124" s="77" t="s">
        <v>22173</v>
      </c>
    </row>
    <row r="9125" spans="1:2" ht="30" x14ac:dyDescent="0.2">
      <c r="A9125" s="25" t="s">
        <v>3509</v>
      </c>
      <c r="B9125" s="77" t="s">
        <v>22174</v>
      </c>
    </row>
    <row r="9126" spans="1:2" ht="30" x14ac:dyDescent="0.2">
      <c r="A9126" s="25" t="s">
        <v>3508</v>
      </c>
      <c r="B9126" s="77" t="s">
        <v>22175</v>
      </c>
    </row>
    <row r="9127" spans="1:2" ht="30" x14ac:dyDescent="0.2">
      <c r="A9127" s="25" t="s">
        <v>3507</v>
      </c>
      <c r="B9127" s="77" t="s">
        <v>22176</v>
      </c>
    </row>
    <row r="9128" spans="1:2" ht="30" x14ac:dyDescent="0.2">
      <c r="A9128" s="25" t="s">
        <v>3506</v>
      </c>
      <c r="B9128" s="77" t="s">
        <v>22177</v>
      </c>
    </row>
    <row r="9129" spans="1:2" ht="30" x14ac:dyDescent="0.2">
      <c r="A9129" s="25" t="s">
        <v>3505</v>
      </c>
      <c r="B9129" s="77" t="s">
        <v>22178</v>
      </c>
    </row>
    <row r="9130" spans="1:2" ht="30" x14ac:dyDescent="0.2">
      <c r="A9130" s="25" t="s">
        <v>3504</v>
      </c>
      <c r="B9130" s="77" t="s">
        <v>22179</v>
      </c>
    </row>
    <row r="9131" spans="1:2" ht="30" x14ac:dyDescent="0.2">
      <c r="A9131" s="25" t="s">
        <v>3503</v>
      </c>
      <c r="B9131" s="77" t="s">
        <v>22180</v>
      </c>
    </row>
    <row r="9132" spans="1:2" ht="30" x14ac:dyDescent="0.2">
      <c r="A9132" s="25" t="s">
        <v>3502</v>
      </c>
      <c r="B9132" s="77" t="s">
        <v>22181</v>
      </c>
    </row>
    <row r="9133" spans="1:2" ht="30" x14ac:dyDescent="0.2">
      <c r="A9133" s="25" t="s">
        <v>3501</v>
      </c>
      <c r="B9133" s="77" t="s">
        <v>22182</v>
      </c>
    </row>
    <row r="9134" spans="1:2" ht="30" x14ac:dyDescent="0.2">
      <c r="A9134" s="25" t="s">
        <v>3500</v>
      </c>
      <c r="B9134" s="77" t="s">
        <v>22183</v>
      </c>
    </row>
    <row r="9135" spans="1:2" ht="30" x14ac:dyDescent="0.2">
      <c r="A9135" s="25" t="s">
        <v>3499</v>
      </c>
      <c r="B9135" s="77" t="s">
        <v>22184</v>
      </c>
    </row>
    <row r="9136" spans="1:2" ht="30" x14ac:dyDescent="0.2">
      <c r="A9136" s="25" t="s">
        <v>3498</v>
      </c>
      <c r="B9136" s="77" t="s">
        <v>22185</v>
      </c>
    </row>
    <row r="9137" spans="1:2" ht="30" x14ac:dyDescent="0.2">
      <c r="A9137" s="25" t="s">
        <v>3497</v>
      </c>
      <c r="B9137" s="77" t="s">
        <v>22186</v>
      </c>
    </row>
    <row r="9138" spans="1:2" ht="30" x14ac:dyDescent="0.2">
      <c r="A9138" s="25" t="s">
        <v>3496</v>
      </c>
      <c r="B9138" s="77" t="s">
        <v>22187</v>
      </c>
    </row>
    <row r="9139" spans="1:2" ht="30" x14ac:dyDescent="0.2">
      <c r="A9139" s="25" t="s">
        <v>3495</v>
      </c>
      <c r="B9139" s="77" t="s">
        <v>22188</v>
      </c>
    </row>
    <row r="9140" spans="1:2" ht="45" x14ac:dyDescent="0.2">
      <c r="A9140" s="25" t="s">
        <v>3494</v>
      </c>
      <c r="B9140" s="77" t="s">
        <v>22189</v>
      </c>
    </row>
    <row r="9141" spans="1:2" ht="45" x14ac:dyDescent="0.2">
      <c r="A9141" s="25" t="s">
        <v>3493</v>
      </c>
      <c r="B9141" s="77" t="s">
        <v>22190</v>
      </c>
    </row>
    <row r="9142" spans="1:2" ht="30" x14ac:dyDescent="0.2">
      <c r="A9142" s="25" t="s">
        <v>3492</v>
      </c>
      <c r="B9142" s="77" t="s">
        <v>22191</v>
      </c>
    </row>
    <row r="9143" spans="1:2" ht="30" x14ac:dyDescent="0.2">
      <c r="A9143" s="25" t="s">
        <v>3491</v>
      </c>
      <c r="B9143" s="77" t="s">
        <v>22192</v>
      </c>
    </row>
    <row r="9144" spans="1:2" ht="30" x14ac:dyDescent="0.2">
      <c r="A9144" s="25" t="s">
        <v>3490</v>
      </c>
      <c r="B9144" s="77" t="s">
        <v>22193</v>
      </c>
    </row>
    <row r="9145" spans="1:2" ht="45" x14ac:dyDescent="0.2">
      <c r="A9145" s="25" t="s">
        <v>3489</v>
      </c>
      <c r="B9145" s="77" t="s">
        <v>22194</v>
      </c>
    </row>
    <row r="9146" spans="1:2" ht="45" x14ac:dyDescent="0.2">
      <c r="A9146" s="25" t="s">
        <v>3488</v>
      </c>
      <c r="B9146" s="77" t="s">
        <v>22195</v>
      </c>
    </row>
    <row r="9147" spans="1:2" ht="30" x14ac:dyDescent="0.2">
      <c r="A9147" s="25" t="s">
        <v>3487</v>
      </c>
      <c r="B9147" s="77" t="s">
        <v>22196</v>
      </c>
    </row>
    <row r="9148" spans="1:2" ht="30" x14ac:dyDescent="0.2">
      <c r="A9148" s="25" t="s">
        <v>3486</v>
      </c>
      <c r="B9148" s="77" t="s">
        <v>22197</v>
      </c>
    </row>
    <row r="9149" spans="1:2" ht="45" x14ac:dyDescent="0.2">
      <c r="A9149" s="25" t="s">
        <v>3485</v>
      </c>
      <c r="B9149" s="77" t="s">
        <v>22198</v>
      </c>
    </row>
    <row r="9150" spans="1:2" ht="45" x14ac:dyDescent="0.2">
      <c r="A9150" s="25" t="s">
        <v>3484</v>
      </c>
      <c r="B9150" s="77" t="s">
        <v>22199</v>
      </c>
    </row>
    <row r="9151" spans="1:2" ht="30" x14ac:dyDescent="0.2">
      <c r="A9151" s="25" t="s">
        <v>3483</v>
      </c>
      <c r="B9151" s="77" t="s">
        <v>22200</v>
      </c>
    </row>
    <row r="9152" spans="1:2" ht="30" x14ac:dyDescent="0.2">
      <c r="A9152" s="25" t="s">
        <v>3482</v>
      </c>
      <c r="B9152" s="77" t="s">
        <v>22201</v>
      </c>
    </row>
    <row r="9153" spans="1:2" ht="30" x14ac:dyDescent="0.2">
      <c r="A9153" s="25" t="s">
        <v>3481</v>
      </c>
      <c r="B9153" s="77" t="s">
        <v>22202</v>
      </c>
    </row>
    <row r="9154" spans="1:2" ht="45" x14ac:dyDescent="0.2">
      <c r="A9154" s="25" t="s">
        <v>3480</v>
      </c>
      <c r="B9154" s="77" t="s">
        <v>22203</v>
      </c>
    </row>
    <row r="9155" spans="1:2" ht="45" x14ac:dyDescent="0.2">
      <c r="A9155" s="25" t="s">
        <v>3479</v>
      </c>
      <c r="B9155" s="77" t="s">
        <v>22204</v>
      </c>
    </row>
    <row r="9156" spans="1:2" ht="30" x14ac:dyDescent="0.2">
      <c r="A9156" s="25" t="s">
        <v>3478</v>
      </c>
      <c r="B9156" s="77" t="s">
        <v>22205</v>
      </c>
    </row>
    <row r="9157" spans="1:2" ht="30" x14ac:dyDescent="0.2">
      <c r="A9157" s="25" t="s">
        <v>3477</v>
      </c>
      <c r="B9157" s="77" t="s">
        <v>22206</v>
      </c>
    </row>
    <row r="9158" spans="1:2" ht="45" x14ac:dyDescent="0.2">
      <c r="A9158" s="25" t="s">
        <v>3476</v>
      </c>
      <c r="B9158" s="77" t="s">
        <v>22207</v>
      </c>
    </row>
    <row r="9159" spans="1:2" ht="45" x14ac:dyDescent="0.2">
      <c r="A9159" s="25" t="s">
        <v>3475</v>
      </c>
      <c r="B9159" s="77" t="s">
        <v>22208</v>
      </c>
    </row>
    <row r="9160" spans="1:2" ht="30" x14ac:dyDescent="0.2">
      <c r="A9160" s="25" t="s">
        <v>3474</v>
      </c>
      <c r="B9160" s="77" t="s">
        <v>22209</v>
      </c>
    </row>
    <row r="9161" spans="1:2" ht="30" x14ac:dyDescent="0.2">
      <c r="A9161" s="25" t="s">
        <v>3473</v>
      </c>
      <c r="B9161" s="77" t="s">
        <v>22210</v>
      </c>
    </row>
    <row r="9162" spans="1:2" ht="30" x14ac:dyDescent="0.2">
      <c r="A9162" s="25" t="s">
        <v>3472</v>
      </c>
      <c r="B9162" s="77" t="s">
        <v>22211</v>
      </c>
    </row>
    <row r="9163" spans="1:2" ht="45" x14ac:dyDescent="0.2">
      <c r="A9163" s="25" t="s">
        <v>3471</v>
      </c>
      <c r="B9163" s="77" t="s">
        <v>22212</v>
      </c>
    </row>
    <row r="9164" spans="1:2" ht="45" x14ac:dyDescent="0.2">
      <c r="A9164" s="25" t="s">
        <v>3470</v>
      </c>
      <c r="B9164" s="77" t="s">
        <v>22213</v>
      </c>
    </row>
    <row r="9165" spans="1:2" ht="30" x14ac:dyDescent="0.2">
      <c r="A9165" s="25" t="s">
        <v>3469</v>
      </c>
      <c r="B9165" s="77" t="s">
        <v>22214</v>
      </c>
    </row>
    <row r="9166" spans="1:2" ht="30" x14ac:dyDescent="0.2">
      <c r="A9166" s="25" t="s">
        <v>3468</v>
      </c>
      <c r="B9166" s="77" t="s">
        <v>22215</v>
      </c>
    </row>
    <row r="9167" spans="1:2" ht="30" x14ac:dyDescent="0.2">
      <c r="A9167" s="25" t="s">
        <v>3467</v>
      </c>
      <c r="B9167" s="77" t="s">
        <v>22216</v>
      </c>
    </row>
    <row r="9168" spans="1:2" ht="30" x14ac:dyDescent="0.2">
      <c r="A9168" s="25" t="s">
        <v>3466</v>
      </c>
      <c r="B9168" s="77" t="s">
        <v>22217</v>
      </c>
    </row>
    <row r="9169" spans="1:2" ht="30" x14ac:dyDescent="0.2">
      <c r="A9169" s="25" t="s">
        <v>3465</v>
      </c>
      <c r="B9169" s="77" t="s">
        <v>22218</v>
      </c>
    </row>
    <row r="9170" spans="1:2" ht="30" x14ac:dyDescent="0.2">
      <c r="A9170" s="25" t="s">
        <v>3464</v>
      </c>
      <c r="B9170" s="77" t="s">
        <v>22219</v>
      </c>
    </row>
    <row r="9171" spans="1:2" ht="30" x14ac:dyDescent="0.2">
      <c r="A9171" s="25" t="s">
        <v>3463</v>
      </c>
      <c r="B9171" s="77" t="s">
        <v>22220</v>
      </c>
    </row>
    <row r="9172" spans="1:2" ht="30" x14ac:dyDescent="0.2">
      <c r="A9172" s="25" t="s">
        <v>3462</v>
      </c>
      <c r="B9172" s="77" t="s">
        <v>22221</v>
      </c>
    </row>
    <row r="9173" spans="1:2" ht="30" x14ac:dyDescent="0.2">
      <c r="A9173" s="25" t="s">
        <v>3461</v>
      </c>
      <c r="B9173" s="77" t="s">
        <v>22222</v>
      </c>
    </row>
    <row r="9174" spans="1:2" ht="30" x14ac:dyDescent="0.2">
      <c r="A9174" s="25" t="s">
        <v>3460</v>
      </c>
      <c r="B9174" s="77" t="s">
        <v>22223</v>
      </c>
    </row>
    <row r="9175" spans="1:2" ht="30" x14ac:dyDescent="0.2">
      <c r="A9175" s="25" t="s">
        <v>3459</v>
      </c>
      <c r="B9175" s="77" t="s">
        <v>22224</v>
      </c>
    </row>
    <row r="9176" spans="1:2" ht="30" x14ac:dyDescent="0.2">
      <c r="A9176" s="25" t="s">
        <v>3458</v>
      </c>
      <c r="B9176" s="77" t="s">
        <v>22225</v>
      </c>
    </row>
    <row r="9177" spans="1:2" ht="30" x14ac:dyDescent="0.2">
      <c r="A9177" s="25" t="s">
        <v>3457</v>
      </c>
      <c r="B9177" s="77" t="s">
        <v>22226</v>
      </c>
    </row>
    <row r="9178" spans="1:2" ht="30" x14ac:dyDescent="0.2">
      <c r="A9178" s="25" t="s">
        <v>3456</v>
      </c>
      <c r="B9178" s="77" t="s">
        <v>22227</v>
      </c>
    </row>
    <row r="9179" spans="1:2" ht="30" x14ac:dyDescent="0.2">
      <c r="A9179" s="25" t="s">
        <v>3455</v>
      </c>
      <c r="B9179" s="77" t="s">
        <v>22228</v>
      </c>
    </row>
    <row r="9180" spans="1:2" ht="30" x14ac:dyDescent="0.2">
      <c r="A9180" s="25" t="s">
        <v>3454</v>
      </c>
      <c r="B9180" s="77" t="s">
        <v>22229</v>
      </c>
    </row>
    <row r="9181" spans="1:2" ht="30" x14ac:dyDescent="0.2">
      <c r="A9181" s="25" t="s">
        <v>3453</v>
      </c>
      <c r="B9181" s="77" t="s">
        <v>22230</v>
      </c>
    </row>
    <row r="9182" spans="1:2" ht="30" x14ac:dyDescent="0.2">
      <c r="A9182" s="25" t="s">
        <v>3452</v>
      </c>
      <c r="B9182" s="77" t="s">
        <v>22231</v>
      </c>
    </row>
    <row r="9183" spans="1:2" ht="30" x14ac:dyDescent="0.2">
      <c r="A9183" s="25" t="s">
        <v>3451</v>
      </c>
      <c r="B9183" s="77" t="s">
        <v>22232</v>
      </c>
    </row>
    <row r="9184" spans="1:2" ht="30" x14ac:dyDescent="0.2">
      <c r="A9184" s="25" t="s">
        <v>3450</v>
      </c>
      <c r="B9184" s="77" t="s">
        <v>22233</v>
      </c>
    </row>
    <row r="9185" spans="1:2" ht="30" x14ac:dyDescent="0.2">
      <c r="A9185" s="25" t="s">
        <v>3449</v>
      </c>
      <c r="B9185" s="77" t="s">
        <v>22234</v>
      </c>
    </row>
    <row r="9186" spans="1:2" ht="30" x14ac:dyDescent="0.2">
      <c r="A9186" s="25" t="s">
        <v>3448</v>
      </c>
      <c r="B9186" s="77" t="s">
        <v>22235</v>
      </c>
    </row>
    <row r="9187" spans="1:2" ht="30" x14ac:dyDescent="0.2">
      <c r="A9187" s="25" t="s">
        <v>3447</v>
      </c>
      <c r="B9187" s="77" t="s">
        <v>22236</v>
      </c>
    </row>
    <row r="9188" spans="1:2" ht="30" x14ac:dyDescent="0.2">
      <c r="A9188" s="25" t="s">
        <v>3446</v>
      </c>
      <c r="B9188" s="77" t="s">
        <v>22237</v>
      </c>
    </row>
    <row r="9189" spans="1:2" ht="30" x14ac:dyDescent="0.2">
      <c r="A9189" s="25" t="s">
        <v>3445</v>
      </c>
      <c r="B9189" s="77" t="s">
        <v>22238</v>
      </c>
    </row>
    <row r="9190" spans="1:2" ht="30" x14ac:dyDescent="0.2">
      <c r="A9190" s="25" t="s">
        <v>3444</v>
      </c>
      <c r="B9190" s="77" t="s">
        <v>22239</v>
      </c>
    </row>
    <row r="9191" spans="1:2" ht="30" x14ac:dyDescent="0.2">
      <c r="A9191" s="25" t="s">
        <v>3443</v>
      </c>
      <c r="B9191" s="77" t="s">
        <v>22240</v>
      </c>
    </row>
    <row r="9192" spans="1:2" ht="30" x14ac:dyDescent="0.2">
      <c r="A9192" s="25" t="s">
        <v>3442</v>
      </c>
      <c r="B9192" s="77" t="s">
        <v>22241</v>
      </c>
    </row>
    <row r="9193" spans="1:2" ht="30" x14ac:dyDescent="0.2">
      <c r="A9193" s="25" t="s">
        <v>3441</v>
      </c>
      <c r="B9193" s="77" t="s">
        <v>22242</v>
      </c>
    </row>
    <row r="9194" spans="1:2" ht="30" x14ac:dyDescent="0.2">
      <c r="A9194" s="25" t="s">
        <v>3440</v>
      </c>
      <c r="B9194" s="77" t="s">
        <v>22243</v>
      </c>
    </row>
    <row r="9195" spans="1:2" ht="30" x14ac:dyDescent="0.2">
      <c r="A9195" s="25" t="s">
        <v>3439</v>
      </c>
      <c r="B9195" s="77" t="s">
        <v>22244</v>
      </c>
    </row>
    <row r="9196" spans="1:2" ht="30" x14ac:dyDescent="0.2">
      <c r="A9196" s="25" t="s">
        <v>3438</v>
      </c>
      <c r="B9196" s="77" t="s">
        <v>22245</v>
      </c>
    </row>
    <row r="9197" spans="1:2" ht="30" x14ac:dyDescent="0.2">
      <c r="A9197" s="25" t="s">
        <v>3437</v>
      </c>
      <c r="B9197" s="77" t="s">
        <v>22246</v>
      </c>
    </row>
    <row r="9198" spans="1:2" ht="30" x14ac:dyDescent="0.2">
      <c r="A9198" s="25" t="s">
        <v>3436</v>
      </c>
      <c r="B9198" s="77" t="s">
        <v>22247</v>
      </c>
    </row>
    <row r="9199" spans="1:2" ht="30" x14ac:dyDescent="0.2">
      <c r="A9199" s="25" t="s">
        <v>3435</v>
      </c>
      <c r="B9199" s="77" t="s">
        <v>22248</v>
      </c>
    </row>
    <row r="9200" spans="1:2" ht="30" x14ac:dyDescent="0.2">
      <c r="A9200" s="25" t="s">
        <v>3434</v>
      </c>
      <c r="B9200" s="77" t="s">
        <v>22249</v>
      </c>
    </row>
    <row r="9201" spans="1:2" ht="30" x14ac:dyDescent="0.2">
      <c r="A9201" s="25" t="s">
        <v>3433</v>
      </c>
      <c r="B9201" s="77" t="s">
        <v>22250</v>
      </c>
    </row>
    <row r="9202" spans="1:2" ht="30" x14ac:dyDescent="0.2">
      <c r="A9202" s="25" t="s">
        <v>3432</v>
      </c>
      <c r="B9202" s="77" t="s">
        <v>22251</v>
      </c>
    </row>
    <row r="9203" spans="1:2" ht="30" x14ac:dyDescent="0.2">
      <c r="A9203" s="25" t="s">
        <v>3431</v>
      </c>
      <c r="B9203" s="77" t="s">
        <v>22252</v>
      </c>
    </row>
    <row r="9204" spans="1:2" ht="30" x14ac:dyDescent="0.2">
      <c r="A9204" s="25" t="s">
        <v>3430</v>
      </c>
      <c r="B9204" s="77" t="s">
        <v>22253</v>
      </c>
    </row>
    <row r="9205" spans="1:2" ht="30" x14ac:dyDescent="0.2">
      <c r="A9205" s="25" t="s">
        <v>3429</v>
      </c>
      <c r="B9205" s="77" t="s">
        <v>22254</v>
      </c>
    </row>
    <row r="9206" spans="1:2" ht="30" x14ac:dyDescent="0.2">
      <c r="A9206" s="25" t="s">
        <v>3428</v>
      </c>
      <c r="B9206" s="77" t="s">
        <v>22255</v>
      </c>
    </row>
    <row r="9207" spans="1:2" ht="30" x14ac:dyDescent="0.2">
      <c r="A9207" s="25" t="s">
        <v>3427</v>
      </c>
      <c r="B9207" s="77" t="s">
        <v>22256</v>
      </c>
    </row>
    <row r="9208" spans="1:2" ht="30" x14ac:dyDescent="0.2">
      <c r="A9208" s="25" t="s">
        <v>3426</v>
      </c>
      <c r="B9208" s="77" t="s">
        <v>22257</v>
      </c>
    </row>
    <row r="9209" spans="1:2" ht="30" x14ac:dyDescent="0.2">
      <c r="A9209" s="25" t="s">
        <v>3425</v>
      </c>
      <c r="B9209" s="77" t="s">
        <v>22258</v>
      </c>
    </row>
    <row r="9210" spans="1:2" ht="45" x14ac:dyDescent="0.2">
      <c r="A9210" s="25" t="s">
        <v>3424</v>
      </c>
      <c r="B9210" s="77" t="s">
        <v>22259</v>
      </c>
    </row>
    <row r="9211" spans="1:2" ht="30" x14ac:dyDescent="0.2">
      <c r="A9211" s="25" t="s">
        <v>3423</v>
      </c>
      <c r="B9211" s="77" t="s">
        <v>22260</v>
      </c>
    </row>
    <row r="9212" spans="1:2" ht="30" x14ac:dyDescent="0.2">
      <c r="A9212" s="25" t="s">
        <v>3422</v>
      </c>
      <c r="B9212" s="77" t="s">
        <v>22261</v>
      </c>
    </row>
    <row r="9213" spans="1:2" ht="30" x14ac:dyDescent="0.2">
      <c r="A9213" s="25" t="s">
        <v>3421</v>
      </c>
      <c r="B9213" s="77" t="s">
        <v>22262</v>
      </c>
    </row>
    <row r="9214" spans="1:2" ht="30" x14ac:dyDescent="0.2">
      <c r="A9214" s="25" t="s">
        <v>3420</v>
      </c>
      <c r="B9214" s="77" t="s">
        <v>22263</v>
      </c>
    </row>
    <row r="9215" spans="1:2" ht="30" x14ac:dyDescent="0.2">
      <c r="A9215" s="25" t="s">
        <v>3419</v>
      </c>
      <c r="B9215" s="77" t="s">
        <v>22264</v>
      </c>
    </row>
    <row r="9216" spans="1:2" ht="30" x14ac:dyDescent="0.2">
      <c r="A9216" s="25" t="s">
        <v>3418</v>
      </c>
      <c r="B9216" s="77" t="s">
        <v>22265</v>
      </c>
    </row>
    <row r="9217" spans="1:2" ht="30" x14ac:dyDescent="0.2">
      <c r="A9217" s="25" t="s">
        <v>3417</v>
      </c>
      <c r="B9217" s="77" t="s">
        <v>22266</v>
      </c>
    </row>
    <row r="9218" spans="1:2" ht="30" x14ac:dyDescent="0.2">
      <c r="A9218" s="25" t="s">
        <v>3416</v>
      </c>
      <c r="B9218" s="77" t="s">
        <v>22267</v>
      </c>
    </row>
    <row r="9219" spans="1:2" ht="30" x14ac:dyDescent="0.2">
      <c r="A9219" s="25" t="s">
        <v>3415</v>
      </c>
      <c r="B9219" s="77" t="s">
        <v>22268</v>
      </c>
    </row>
    <row r="9220" spans="1:2" ht="30" x14ac:dyDescent="0.2">
      <c r="A9220" s="25" t="s">
        <v>3414</v>
      </c>
      <c r="B9220" s="77" t="s">
        <v>22269</v>
      </c>
    </row>
    <row r="9221" spans="1:2" ht="30" x14ac:dyDescent="0.2">
      <c r="A9221" s="25" t="s">
        <v>3413</v>
      </c>
      <c r="B9221" s="77" t="s">
        <v>22270</v>
      </c>
    </row>
    <row r="9222" spans="1:2" ht="30" x14ac:dyDescent="0.2">
      <c r="A9222" s="25" t="s">
        <v>3412</v>
      </c>
      <c r="B9222" s="77" t="s">
        <v>22271</v>
      </c>
    </row>
    <row r="9223" spans="1:2" ht="30" x14ac:dyDescent="0.2">
      <c r="A9223" s="25" t="s">
        <v>3411</v>
      </c>
      <c r="B9223" s="77" t="s">
        <v>22272</v>
      </c>
    </row>
    <row r="9224" spans="1:2" ht="15" x14ac:dyDescent="0.2">
      <c r="A9224" s="25" t="s">
        <v>3410</v>
      </c>
      <c r="B9224" s="77" t="s">
        <v>22273</v>
      </c>
    </row>
    <row r="9225" spans="1:2" ht="30" x14ac:dyDescent="0.2">
      <c r="A9225" s="25" t="s">
        <v>3409</v>
      </c>
      <c r="B9225" s="77" t="s">
        <v>22274</v>
      </c>
    </row>
    <row r="9226" spans="1:2" ht="30" x14ac:dyDescent="0.2">
      <c r="A9226" s="25" t="s">
        <v>3408</v>
      </c>
      <c r="B9226" s="77" t="s">
        <v>22275</v>
      </c>
    </row>
    <row r="9227" spans="1:2" ht="30" x14ac:dyDescent="0.2">
      <c r="A9227" s="25" t="s">
        <v>3407</v>
      </c>
      <c r="B9227" s="77" t="s">
        <v>22276</v>
      </c>
    </row>
    <row r="9228" spans="1:2" ht="30" x14ac:dyDescent="0.2">
      <c r="A9228" s="25" t="s">
        <v>3406</v>
      </c>
      <c r="B9228" s="77" t="s">
        <v>22277</v>
      </c>
    </row>
    <row r="9229" spans="1:2" ht="30" x14ac:dyDescent="0.2">
      <c r="A9229" s="25" t="s">
        <v>3405</v>
      </c>
      <c r="B9229" s="77" t="s">
        <v>22278</v>
      </c>
    </row>
    <row r="9230" spans="1:2" ht="30" x14ac:dyDescent="0.2">
      <c r="A9230" s="25" t="s">
        <v>3404</v>
      </c>
      <c r="B9230" s="77" t="s">
        <v>22279</v>
      </c>
    </row>
    <row r="9231" spans="1:2" ht="30" x14ac:dyDescent="0.2">
      <c r="A9231" s="25" t="s">
        <v>3403</v>
      </c>
      <c r="B9231" s="77" t="s">
        <v>22280</v>
      </c>
    </row>
    <row r="9232" spans="1:2" ht="15" x14ac:dyDescent="0.2">
      <c r="A9232" s="25" t="s">
        <v>3402</v>
      </c>
      <c r="B9232" s="77" t="s">
        <v>22281</v>
      </c>
    </row>
    <row r="9233" spans="1:2" ht="15" x14ac:dyDescent="0.2">
      <c r="A9233" s="25" t="s">
        <v>3401</v>
      </c>
      <c r="B9233" s="77" t="s">
        <v>22282</v>
      </c>
    </row>
    <row r="9234" spans="1:2" ht="15" x14ac:dyDescent="0.2">
      <c r="A9234" s="25" t="s">
        <v>3400</v>
      </c>
      <c r="B9234" s="77" t="s">
        <v>22283</v>
      </c>
    </row>
    <row r="9235" spans="1:2" ht="15" x14ac:dyDescent="0.2">
      <c r="A9235" s="25" t="s">
        <v>3399</v>
      </c>
      <c r="B9235" s="77" t="s">
        <v>22284</v>
      </c>
    </row>
    <row r="9236" spans="1:2" ht="15" x14ac:dyDescent="0.2">
      <c r="A9236" s="25" t="s">
        <v>3398</v>
      </c>
      <c r="B9236" s="77" t="s">
        <v>22285</v>
      </c>
    </row>
    <row r="9237" spans="1:2" ht="15" x14ac:dyDescent="0.2">
      <c r="A9237" s="25" t="s">
        <v>3397</v>
      </c>
      <c r="B9237" s="77" t="s">
        <v>22286</v>
      </c>
    </row>
    <row r="9238" spans="1:2" ht="30" x14ac:dyDescent="0.2">
      <c r="A9238" s="25" t="s">
        <v>3396</v>
      </c>
      <c r="B9238" s="77" t="s">
        <v>22287</v>
      </c>
    </row>
    <row r="9239" spans="1:2" ht="15" x14ac:dyDescent="0.2">
      <c r="A9239" s="25" t="s">
        <v>3395</v>
      </c>
      <c r="B9239" s="77" t="s">
        <v>22288</v>
      </c>
    </row>
    <row r="9240" spans="1:2" ht="15" x14ac:dyDescent="0.2">
      <c r="A9240" s="25" t="s">
        <v>3394</v>
      </c>
      <c r="B9240" s="77" t="s">
        <v>22289</v>
      </c>
    </row>
    <row r="9241" spans="1:2" ht="15" x14ac:dyDescent="0.2">
      <c r="A9241" s="25" t="s">
        <v>3393</v>
      </c>
      <c r="B9241" s="77" t="s">
        <v>22290</v>
      </c>
    </row>
    <row r="9242" spans="1:2" ht="30" x14ac:dyDescent="0.2">
      <c r="A9242" s="25" t="s">
        <v>3392</v>
      </c>
      <c r="B9242" s="77" t="s">
        <v>22291</v>
      </c>
    </row>
    <row r="9243" spans="1:2" ht="30" x14ac:dyDescent="0.2">
      <c r="A9243" s="25" t="s">
        <v>3391</v>
      </c>
      <c r="B9243" s="77" t="s">
        <v>22292</v>
      </c>
    </row>
    <row r="9244" spans="1:2" ht="15" x14ac:dyDescent="0.2">
      <c r="A9244" s="25" t="s">
        <v>3390</v>
      </c>
      <c r="B9244" s="77" t="s">
        <v>22293</v>
      </c>
    </row>
    <row r="9245" spans="1:2" ht="30" x14ac:dyDescent="0.2">
      <c r="A9245" s="25" t="s">
        <v>3389</v>
      </c>
      <c r="B9245" s="77" t="s">
        <v>22294</v>
      </c>
    </row>
    <row r="9246" spans="1:2" ht="30" x14ac:dyDescent="0.2">
      <c r="A9246" s="25" t="s">
        <v>3388</v>
      </c>
      <c r="B9246" s="77" t="s">
        <v>22295</v>
      </c>
    </row>
    <row r="9247" spans="1:2" ht="30" x14ac:dyDescent="0.2">
      <c r="A9247" s="25" t="s">
        <v>3387</v>
      </c>
      <c r="B9247" s="77" t="s">
        <v>22296</v>
      </c>
    </row>
    <row r="9248" spans="1:2" ht="30" x14ac:dyDescent="0.2">
      <c r="A9248" s="25" t="s">
        <v>3386</v>
      </c>
      <c r="B9248" s="77" t="s">
        <v>22297</v>
      </c>
    </row>
    <row r="9249" spans="1:2" ht="15" x14ac:dyDescent="0.2">
      <c r="A9249" s="25" t="s">
        <v>3385</v>
      </c>
      <c r="B9249" s="77" t="s">
        <v>22298</v>
      </c>
    </row>
    <row r="9250" spans="1:2" ht="15" x14ac:dyDescent="0.2">
      <c r="A9250" s="25" t="s">
        <v>3384</v>
      </c>
      <c r="B9250" s="77" t="s">
        <v>22299</v>
      </c>
    </row>
    <row r="9251" spans="1:2" ht="30" x14ac:dyDescent="0.2">
      <c r="A9251" s="25" t="s">
        <v>3383</v>
      </c>
      <c r="B9251" s="77" t="s">
        <v>22300</v>
      </c>
    </row>
    <row r="9252" spans="1:2" ht="30" x14ac:dyDescent="0.2">
      <c r="A9252" s="25" t="s">
        <v>3382</v>
      </c>
      <c r="B9252" s="77" t="s">
        <v>22301</v>
      </c>
    </row>
    <row r="9253" spans="1:2" ht="15" x14ac:dyDescent="0.2">
      <c r="A9253" s="25" t="s">
        <v>3381</v>
      </c>
      <c r="B9253" s="77" t="s">
        <v>22302</v>
      </c>
    </row>
    <row r="9254" spans="1:2" ht="30" x14ac:dyDescent="0.2">
      <c r="A9254" s="25" t="s">
        <v>3380</v>
      </c>
      <c r="B9254" s="77" t="s">
        <v>22303</v>
      </c>
    </row>
    <row r="9255" spans="1:2" ht="15" x14ac:dyDescent="0.2">
      <c r="A9255" s="25" t="s">
        <v>3379</v>
      </c>
      <c r="B9255" s="77" t="s">
        <v>22304</v>
      </c>
    </row>
    <row r="9256" spans="1:2" ht="30" x14ac:dyDescent="0.2">
      <c r="A9256" s="25" t="s">
        <v>3378</v>
      </c>
      <c r="B9256" s="77" t="s">
        <v>22305</v>
      </c>
    </row>
    <row r="9257" spans="1:2" ht="30" x14ac:dyDescent="0.2">
      <c r="A9257" s="25" t="s">
        <v>3377</v>
      </c>
      <c r="B9257" s="77" t="s">
        <v>22306</v>
      </c>
    </row>
    <row r="9258" spans="1:2" ht="30" x14ac:dyDescent="0.2">
      <c r="A9258" s="25" t="s">
        <v>3376</v>
      </c>
      <c r="B9258" s="77" t="s">
        <v>22307</v>
      </c>
    </row>
    <row r="9259" spans="1:2" ht="30" x14ac:dyDescent="0.2">
      <c r="A9259" s="25" t="s">
        <v>3375</v>
      </c>
      <c r="B9259" s="77" t="s">
        <v>22308</v>
      </c>
    </row>
    <row r="9260" spans="1:2" ht="30" x14ac:dyDescent="0.2">
      <c r="A9260" s="25" t="s">
        <v>3374</v>
      </c>
      <c r="B9260" s="77" t="s">
        <v>22309</v>
      </c>
    </row>
    <row r="9261" spans="1:2" ht="30" x14ac:dyDescent="0.2">
      <c r="A9261" s="25" t="s">
        <v>3373</v>
      </c>
      <c r="B9261" s="77" t="s">
        <v>22310</v>
      </c>
    </row>
    <row r="9262" spans="1:2" ht="15" x14ac:dyDescent="0.2">
      <c r="A9262" s="25" t="s">
        <v>3372</v>
      </c>
      <c r="B9262" s="77" t="s">
        <v>22311</v>
      </c>
    </row>
    <row r="9263" spans="1:2" ht="30" x14ac:dyDescent="0.2">
      <c r="A9263" s="25" t="s">
        <v>3371</v>
      </c>
      <c r="B9263" s="77" t="s">
        <v>22312</v>
      </c>
    </row>
    <row r="9264" spans="1:2" ht="30" x14ac:dyDescent="0.2">
      <c r="A9264" s="25" t="s">
        <v>3370</v>
      </c>
      <c r="B9264" s="77" t="s">
        <v>22313</v>
      </c>
    </row>
    <row r="9265" spans="1:2" ht="30" x14ac:dyDescent="0.2">
      <c r="A9265" s="25" t="s">
        <v>3369</v>
      </c>
      <c r="B9265" s="77" t="s">
        <v>22314</v>
      </c>
    </row>
    <row r="9266" spans="1:2" ht="30" x14ac:dyDescent="0.2">
      <c r="A9266" s="25" t="s">
        <v>3368</v>
      </c>
      <c r="B9266" s="77" t="s">
        <v>22315</v>
      </c>
    </row>
    <row r="9267" spans="1:2" ht="30" x14ac:dyDescent="0.2">
      <c r="A9267" s="25" t="s">
        <v>3367</v>
      </c>
      <c r="B9267" s="77" t="s">
        <v>22316</v>
      </c>
    </row>
    <row r="9268" spans="1:2" ht="30" x14ac:dyDescent="0.2">
      <c r="A9268" s="25" t="s">
        <v>3366</v>
      </c>
      <c r="B9268" s="77" t="s">
        <v>22317</v>
      </c>
    </row>
    <row r="9269" spans="1:2" ht="30" x14ac:dyDescent="0.2">
      <c r="A9269" s="25" t="s">
        <v>3365</v>
      </c>
      <c r="B9269" s="77" t="s">
        <v>22318</v>
      </c>
    </row>
    <row r="9270" spans="1:2" ht="30" x14ac:dyDescent="0.2">
      <c r="A9270" s="25" t="s">
        <v>3364</v>
      </c>
      <c r="B9270" s="77" t="s">
        <v>22319</v>
      </c>
    </row>
    <row r="9271" spans="1:2" ht="30" x14ac:dyDescent="0.2">
      <c r="A9271" s="25" t="s">
        <v>3363</v>
      </c>
      <c r="B9271" s="77" t="s">
        <v>22320</v>
      </c>
    </row>
    <row r="9272" spans="1:2" ht="30" x14ac:dyDescent="0.2">
      <c r="A9272" s="25" t="s">
        <v>3362</v>
      </c>
      <c r="B9272" s="77" t="s">
        <v>22321</v>
      </c>
    </row>
    <row r="9273" spans="1:2" ht="30" x14ac:dyDescent="0.2">
      <c r="A9273" s="25" t="s">
        <v>3361</v>
      </c>
      <c r="B9273" s="77" t="s">
        <v>22322</v>
      </c>
    </row>
    <row r="9274" spans="1:2" ht="30" x14ac:dyDescent="0.2">
      <c r="A9274" s="25" t="s">
        <v>3360</v>
      </c>
      <c r="B9274" s="77" t="s">
        <v>22323</v>
      </c>
    </row>
    <row r="9275" spans="1:2" ht="45" x14ac:dyDescent="0.2">
      <c r="A9275" s="25" t="s">
        <v>3359</v>
      </c>
      <c r="B9275" s="77" t="s">
        <v>22324</v>
      </c>
    </row>
    <row r="9276" spans="1:2" ht="30" x14ac:dyDescent="0.2">
      <c r="A9276" s="25" t="s">
        <v>3358</v>
      </c>
      <c r="B9276" s="77" t="s">
        <v>22325</v>
      </c>
    </row>
    <row r="9277" spans="1:2" ht="30" x14ac:dyDescent="0.2">
      <c r="A9277" s="25" t="s">
        <v>3357</v>
      </c>
      <c r="B9277" s="77" t="s">
        <v>22326</v>
      </c>
    </row>
    <row r="9278" spans="1:2" ht="30" x14ac:dyDescent="0.2">
      <c r="A9278" s="25" t="s">
        <v>3356</v>
      </c>
      <c r="B9278" s="77" t="s">
        <v>22327</v>
      </c>
    </row>
    <row r="9279" spans="1:2" ht="15" x14ac:dyDescent="0.2">
      <c r="A9279" s="25" t="s">
        <v>3355</v>
      </c>
      <c r="B9279" s="77" t="s">
        <v>22328</v>
      </c>
    </row>
    <row r="9280" spans="1:2" ht="30" x14ac:dyDescent="0.2">
      <c r="A9280" s="25" t="s">
        <v>3354</v>
      </c>
      <c r="B9280" s="77" t="s">
        <v>22329</v>
      </c>
    </row>
    <row r="9281" spans="1:2" ht="30" x14ac:dyDescent="0.2">
      <c r="A9281" s="25" t="s">
        <v>3353</v>
      </c>
      <c r="B9281" s="77" t="s">
        <v>22330</v>
      </c>
    </row>
    <row r="9282" spans="1:2" ht="30" x14ac:dyDescent="0.2">
      <c r="A9282" s="25" t="s">
        <v>3352</v>
      </c>
      <c r="B9282" s="77" t="s">
        <v>22331</v>
      </c>
    </row>
    <row r="9283" spans="1:2" ht="30" x14ac:dyDescent="0.2">
      <c r="A9283" s="25" t="s">
        <v>3351</v>
      </c>
      <c r="B9283" s="77" t="s">
        <v>22332</v>
      </c>
    </row>
    <row r="9284" spans="1:2" ht="30" x14ac:dyDescent="0.2">
      <c r="A9284" s="25" t="s">
        <v>3350</v>
      </c>
      <c r="B9284" s="77" t="s">
        <v>22333</v>
      </c>
    </row>
    <row r="9285" spans="1:2" ht="30" x14ac:dyDescent="0.2">
      <c r="A9285" s="25" t="s">
        <v>3349</v>
      </c>
      <c r="B9285" s="77" t="s">
        <v>22334</v>
      </c>
    </row>
    <row r="9286" spans="1:2" ht="30" x14ac:dyDescent="0.2">
      <c r="A9286" s="25" t="s">
        <v>3348</v>
      </c>
      <c r="B9286" s="77" t="s">
        <v>22335</v>
      </c>
    </row>
    <row r="9287" spans="1:2" ht="30" x14ac:dyDescent="0.2">
      <c r="A9287" s="25" t="s">
        <v>3347</v>
      </c>
      <c r="B9287" s="77" t="s">
        <v>22336</v>
      </c>
    </row>
    <row r="9288" spans="1:2" ht="30" x14ac:dyDescent="0.2">
      <c r="A9288" s="25" t="s">
        <v>3346</v>
      </c>
      <c r="B9288" s="77" t="s">
        <v>22337</v>
      </c>
    </row>
    <row r="9289" spans="1:2" ht="15" x14ac:dyDescent="0.2">
      <c r="A9289" s="25" t="s">
        <v>3345</v>
      </c>
      <c r="B9289" s="77" t="s">
        <v>22338</v>
      </c>
    </row>
    <row r="9290" spans="1:2" ht="30" x14ac:dyDescent="0.2">
      <c r="A9290" s="25" t="s">
        <v>3344</v>
      </c>
      <c r="B9290" s="77" t="s">
        <v>22339</v>
      </c>
    </row>
    <row r="9291" spans="1:2" ht="30" x14ac:dyDescent="0.2">
      <c r="A9291" s="25" t="s">
        <v>3343</v>
      </c>
      <c r="B9291" s="77" t="s">
        <v>22340</v>
      </c>
    </row>
    <row r="9292" spans="1:2" ht="30" x14ac:dyDescent="0.2">
      <c r="A9292" s="25" t="s">
        <v>3342</v>
      </c>
      <c r="B9292" s="77" t="s">
        <v>22341</v>
      </c>
    </row>
    <row r="9293" spans="1:2" ht="30" x14ac:dyDescent="0.2">
      <c r="A9293" s="25" t="s">
        <v>3341</v>
      </c>
      <c r="B9293" s="77" t="s">
        <v>22342</v>
      </c>
    </row>
    <row r="9294" spans="1:2" ht="30" x14ac:dyDescent="0.2">
      <c r="A9294" s="25" t="s">
        <v>3340</v>
      </c>
      <c r="B9294" s="77" t="s">
        <v>22343</v>
      </c>
    </row>
    <row r="9295" spans="1:2" ht="30" x14ac:dyDescent="0.2">
      <c r="A9295" s="25" t="s">
        <v>3339</v>
      </c>
      <c r="B9295" s="77" t="s">
        <v>22344</v>
      </c>
    </row>
    <row r="9296" spans="1:2" ht="30" x14ac:dyDescent="0.2">
      <c r="A9296" s="25" t="s">
        <v>3338</v>
      </c>
      <c r="B9296" s="77" t="s">
        <v>22345</v>
      </c>
    </row>
    <row r="9297" spans="1:2" ht="30" x14ac:dyDescent="0.2">
      <c r="A9297" s="25" t="s">
        <v>3337</v>
      </c>
      <c r="B9297" s="77" t="s">
        <v>22346</v>
      </c>
    </row>
    <row r="9298" spans="1:2" ht="30" x14ac:dyDescent="0.2">
      <c r="A9298" s="25" t="s">
        <v>3336</v>
      </c>
      <c r="B9298" s="77" t="s">
        <v>22347</v>
      </c>
    </row>
    <row r="9299" spans="1:2" ht="30" x14ac:dyDescent="0.2">
      <c r="A9299" s="25" t="s">
        <v>3335</v>
      </c>
      <c r="B9299" s="77" t="s">
        <v>22348</v>
      </c>
    </row>
    <row r="9300" spans="1:2" ht="15" x14ac:dyDescent="0.2">
      <c r="A9300" s="25" t="s">
        <v>3334</v>
      </c>
      <c r="B9300" s="77" t="s">
        <v>22349</v>
      </c>
    </row>
    <row r="9301" spans="1:2" ht="30" x14ac:dyDescent="0.2">
      <c r="A9301" s="25" t="s">
        <v>3333</v>
      </c>
      <c r="B9301" s="77" t="s">
        <v>22350</v>
      </c>
    </row>
    <row r="9302" spans="1:2" ht="30" x14ac:dyDescent="0.2">
      <c r="A9302" s="25" t="s">
        <v>3332</v>
      </c>
      <c r="B9302" s="77" t="s">
        <v>22351</v>
      </c>
    </row>
    <row r="9303" spans="1:2" ht="30" x14ac:dyDescent="0.2">
      <c r="A9303" s="25" t="s">
        <v>3331</v>
      </c>
      <c r="B9303" s="77" t="s">
        <v>22352</v>
      </c>
    </row>
    <row r="9304" spans="1:2" ht="30" x14ac:dyDescent="0.2">
      <c r="A9304" s="25" t="s">
        <v>3330</v>
      </c>
      <c r="B9304" s="77" t="s">
        <v>22353</v>
      </c>
    </row>
    <row r="9305" spans="1:2" ht="15" x14ac:dyDescent="0.2">
      <c r="A9305" s="25" t="s">
        <v>3329</v>
      </c>
      <c r="B9305" s="77" t="s">
        <v>22354</v>
      </c>
    </row>
    <row r="9306" spans="1:2" ht="30" x14ac:dyDescent="0.2">
      <c r="A9306" s="25" t="s">
        <v>3328</v>
      </c>
      <c r="B9306" s="77" t="s">
        <v>22355</v>
      </c>
    </row>
    <row r="9307" spans="1:2" ht="30" x14ac:dyDescent="0.2">
      <c r="A9307" s="25" t="s">
        <v>3327</v>
      </c>
      <c r="B9307" s="77" t="s">
        <v>22356</v>
      </c>
    </row>
    <row r="9308" spans="1:2" ht="30" x14ac:dyDescent="0.2">
      <c r="A9308" s="25" t="s">
        <v>3326</v>
      </c>
      <c r="B9308" s="77" t="s">
        <v>22357</v>
      </c>
    </row>
    <row r="9309" spans="1:2" ht="30" x14ac:dyDescent="0.2">
      <c r="A9309" s="25" t="s">
        <v>3325</v>
      </c>
      <c r="B9309" s="77" t="s">
        <v>22358</v>
      </c>
    </row>
    <row r="9310" spans="1:2" ht="30" x14ac:dyDescent="0.2">
      <c r="A9310" s="25" t="s">
        <v>3324</v>
      </c>
      <c r="B9310" s="77" t="s">
        <v>22359</v>
      </c>
    </row>
    <row r="9311" spans="1:2" ht="30" x14ac:dyDescent="0.2">
      <c r="A9311" s="25" t="s">
        <v>3323</v>
      </c>
      <c r="B9311" s="77" t="s">
        <v>22360</v>
      </c>
    </row>
    <row r="9312" spans="1:2" ht="30" x14ac:dyDescent="0.2">
      <c r="A9312" s="25" t="s">
        <v>3322</v>
      </c>
      <c r="B9312" s="77" t="s">
        <v>22361</v>
      </c>
    </row>
    <row r="9313" spans="1:2" ht="30" x14ac:dyDescent="0.2">
      <c r="A9313" s="25" t="s">
        <v>3321</v>
      </c>
      <c r="B9313" s="77" t="s">
        <v>22362</v>
      </c>
    </row>
    <row r="9314" spans="1:2" ht="30" x14ac:dyDescent="0.2">
      <c r="A9314" s="25" t="s">
        <v>3320</v>
      </c>
      <c r="B9314" s="77" t="s">
        <v>22363</v>
      </c>
    </row>
    <row r="9315" spans="1:2" ht="15" x14ac:dyDescent="0.2">
      <c r="A9315" s="25" t="s">
        <v>3319</v>
      </c>
      <c r="B9315" s="77" t="s">
        <v>22364</v>
      </c>
    </row>
    <row r="9316" spans="1:2" ht="30" x14ac:dyDescent="0.2">
      <c r="A9316" s="25" t="s">
        <v>3318</v>
      </c>
      <c r="B9316" s="77" t="s">
        <v>22365</v>
      </c>
    </row>
    <row r="9317" spans="1:2" ht="30" x14ac:dyDescent="0.2">
      <c r="A9317" s="25" t="s">
        <v>3317</v>
      </c>
      <c r="B9317" s="77" t="s">
        <v>22366</v>
      </c>
    </row>
    <row r="9318" spans="1:2" ht="30" x14ac:dyDescent="0.2">
      <c r="A9318" s="25" t="s">
        <v>3316</v>
      </c>
      <c r="B9318" s="77" t="s">
        <v>22367</v>
      </c>
    </row>
    <row r="9319" spans="1:2" ht="30" x14ac:dyDescent="0.2">
      <c r="A9319" s="25" t="s">
        <v>3315</v>
      </c>
      <c r="B9319" s="77" t="s">
        <v>22368</v>
      </c>
    </row>
    <row r="9320" spans="1:2" ht="30" x14ac:dyDescent="0.2">
      <c r="A9320" s="25" t="s">
        <v>3314</v>
      </c>
      <c r="B9320" s="77" t="s">
        <v>22369</v>
      </c>
    </row>
    <row r="9321" spans="1:2" ht="30" x14ac:dyDescent="0.2">
      <c r="A9321" s="25" t="s">
        <v>3313</v>
      </c>
      <c r="B9321" s="77" t="s">
        <v>22370</v>
      </c>
    </row>
    <row r="9322" spans="1:2" ht="30" x14ac:dyDescent="0.2">
      <c r="A9322" s="25" t="s">
        <v>3312</v>
      </c>
      <c r="B9322" s="77" t="s">
        <v>22371</v>
      </c>
    </row>
    <row r="9323" spans="1:2" ht="30" x14ac:dyDescent="0.2">
      <c r="A9323" s="25" t="s">
        <v>3311</v>
      </c>
      <c r="B9323" s="77" t="s">
        <v>22372</v>
      </c>
    </row>
    <row r="9324" spans="1:2" ht="30" x14ac:dyDescent="0.2">
      <c r="A9324" s="25" t="s">
        <v>3310</v>
      </c>
      <c r="B9324" s="77" t="s">
        <v>22373</v>
      </c>
    </row>
    <row r="9325" spans="1:2" ht="30" x14ac:dyDescent="0.2">
      <c r="A9325" s="25" t="s">
        <v>3309</v>
      </c>
      <c r="B9325" s="77" t="s">
        <v>22374</v>
      </c>
    </row>
    <row r="9326" spans="1:2" ht="30" x14ac:dyDescent="0.2">
      <c r="A9326" s="25" t="s">
        <v>3308</v>
      </c>
      <c r="B9326" s="77" t="s">
        <v>22375</v>
      </c>
    </row>
    <row r="9327" spans="1:2" ht="30" x14ac:dyDescent="0.2">
      <c r="A9327" s="25" t="s">
        <v>3307</v>
      </c>
      <c r="B9327" s="77" t="s">
        <v>22376</v>
      </c>
    </row>
    <row r="9328" spans="1:2" ht="30" x14ac:dyDescent="0.2">
      <c r="A9328" s="25" t="s">
        <v>3306</v>
      </c>
      <c r="B9328" s="77" t="s">
        <v>22377</v>
      </c>
    </row>
    <row r="9329" spans="1:2" ht="30" x14ac:dyDescent="0.2">
      <c r="A9329" s="25" t="s">
        <v>3305</v>
      </c>
      <c r="B9329" s="77" t="s">
        <v>22378</v>
      </c>
    </row>
    <row r="9330" spans="1:2" ht="30" x14ac:dyDescent="0.2">
      <c r="A9330" s="25" t="s">
        <v>3304</v>
      </c>
      <c r="B9330" s="77" t="s">
        <v>22379</v>
      </c>
    </row>
    <row r="9331" spans="1:2" ht="30" x14ac:dyDescent="0.2">
      <c r="A9331" s="25" t="s">
        <v>3303</v>
      </c>
      <c r="B9331" s="77" t="s">
        <v>22380</v>
      </c>
    </row>
    <row r="9332" spans="1:2" ht="30" x14ac:dyDescent="0.2">
      <c r="A9332" s="25" t="s">
        <v>3302</v>
      </c>
      <c r="B9332" s="77" t="s">
        <v>22381</v>
      </c>
    </row>
    <row r="9333" spans="1:2" ht="30" x14ac:dyDescent="0.2">
      <c r="A9333" s="25" t="s">
        <v>3301</v>
      </c>
      <c r="B9333" s="77" t="s">
        <v>22382</v>
      </c>
    </row>
    <row r="9334" spans="1:2" ht="30" x14ac:dyDescent="0.2">
      <c r="A9334" s="25" t="s">
        <v>3300</v>
      </c>
      <c r="B9334" s="77" t="s">
        <v>22383</v>
      </c>
    </row>
    <row r="9335" spans="1:2" ht="30" x14ac:dyDescent="0.2">
      <c r="A9335" s="25" t="s">
        <v>3299</v>
      </c>
      <c r="B9335" s="77" t="s">
        <v>22384</v>
      </c>
    </row>
    <row r="9336" spans="1:2" ht="30" x14ac:dyDescent="0.2">
      <c r="A9336" s="25" t="s">
        <v>3298</v>
      </c>
      <c r="B9336" s="77" t="s">
        <v>22385</v>
      </c>
    </row>
    <row r="9337" spans="1:2" ht="30" x14ac:dyDescent="0.2">
      <c r="A9337" s="25" t="s">
        <v>3297</v>
      </c>
      <c r="B9337" s="77" t="s">
        <v>22386</v>
      </c>
    </row>
    <row r="9338" spans="1:2" ht="30" x14ac:dyDescent="0.2">
      <c r="A9338" s="25" t="s">
        <v>3296</v>
      </c>
      <c r="B9338" s="77" t="s">
        <v>22387</v>
      </c>
    </row>
    <row r="9339" spans="1:2" ht="30" x14ac:dyDescent="0.2">
      <c r="A9339" s="25" t="s">
        <v>3295</v>
      </c>
      <c r="B9339" s="77" t="s">
        <v>22388</v>
      </c>
    </row>
    <row r="9340" spans="1:2" ht="30" x14ac:dyDescent="0.2">
      <c r="A9340" s="25" t="s">
        <v>3294</v>
      </c>
      <c r="B9340" s="77" t="s">
        <v>22389</v>
      </c>
    </row>
    <row r="9341" spans="1:2" ht="30" x14ac:dyDescent="0.2">
      <c r="A9341" s="25" t="s">
        <v>3293</v>
      </c>
      <c r="B9341" s="77" t="s">
        <v>22390</v>
      </c>
    </row>
    <row r="9342" spans="1:2" ht="30" x14ac:dyDescent="0.2">
      <c r="A9342" s="25" t="s">
        <v>3292</v>
      </c>
      <c r="B9342" s="77" t="s">
        <v>22391</v>
      </c>
    </row>
    <row r="9343" spans="1:2" ht="30" x14ac:dyDescent="0.2">
      <c r="A9343" s="25" t="s">
        <v>3291</v>
      </c>
      <c r="B9343" s="77" t="s">
        <v>22392</v>
      </c>
    </row>
    <row r="9344" spans="1:2" ht="30" x14ac:dyDescent="0.2">
      <c r="A9344" s="25" t="s">
        <v>3290</v>
      </c>
      <c r="B9344" s="77" t="s">
        <v>22393</v>
      </c>
    </row>
    <row r="9345" spans="1:2" ht="15" x14ac:dyDescent="0.2">
      <c r="A9345" s="25" t="s">
        <v>3289</v>
      </c>
      <c r="B9345" s="77" t="s">
        <v>22394</v>
      </c>
    </row>
    <row r="9346" spans="1:2" ht="30" x14ac:dyDescent="0.2">
      <c r="A9346" s="25" t="s">
        <v>3288</v>
      </c>
      <c r="B9346" s="77" t="s">
        <v>22395</v>
      </c>
    </row>
    <row r="9347" spans="1:2" ht="30" x14ac:dyDescent="0.2">
      <c r="A9347" s="25" t="s">
        <v>3287</v>
      </c>
      <c r="B9347" s="77" t="s">
        <v>22396</v>
      </c>
    </row>
    <row r="9348" spans="1:2" ht="30" x14ac:dyDescent="0.2">
      <c r="A9348" s="25" t="s">
        <v>3286</v>
      </c>
      <c r="B9348" s="77" t="s">
        <v>22397</v>
      </c>
    </row>
    <row r="9349" spans="1:2" ht="30" x14ac:dyDescent="0.2">
      <c r="A9349" s="25" t="s">
        <v>3285</v>
      </c>
      <c r="B9349" s="77" t="s">
        <v>22398</v>
      </c>
    </row>
    <row r="9350" spans="1:2" ht="30" x14ac:dyDescent="0.2">
      <c r="A9350" s="25" t="s">
        <v>3284</v>
      </c>
      <c r="B9350" s="77" t="s">
        <v>22399</v>
      </c>
    </row>
    <row r="9351" spans="1:2" ht="15" x14ac:dyDescent="0.2">
      <c r="A9351" s="25" t="s">
        <v>3283</v>
      </c>
      <c r="B9351" s="77" t="s">
        <v>22400</v>
      </c>
    </row>
    <row r="9352" spans="1:2" ht="30" x14ac:dyDescent="0.2">
      <c r="A9352" s="25" t="s">
        <v>3282</v>
      </c>
      <c r="B9352" s="77" t="s">
        <v>22401</v>
      </c>
    </row>
    <row r="9353" spans="1:2" ht="30" x14ac:dyDescent="0.2">
      <c r="A9353" s="25" t="s">
        <v>3281</v>
      </c>
      <c r="B9353" s="77" t="s">
        <v>22402</v>
      </c>
    </row>
    <row r="9354" spans="1:2" ht="15" x14ac:dyDescent="0.2">
      <c r="A9354" s="25" t="s">
        <v>3280</v>
      </c>
      <c r="B9354" s="77" t="s">
        <v>22403</v>
      </c>
    </row>
    <row r="9355" spans="1:2" ht="15" x14ac:dyDescent="0.2">
      <c r="A9355" s="25" t="s">
        <v>3279</v>
      </c>
      <c r="B9355" s="77" t="s">
        <v>22404</v>
      </c>
    </row>
    <row r="9356" spans="1:2" ht="15" x14ac:dyDescent="0.2">
      <c r="A9356" s="25" t="s">
        <v>3278</v>
      </c>
      <c r="B9356" s="77" t="s">
        <v>22405</v>
      </c>
    </row>
    <row r="9357" spans="1:2" ht="15" x14ac:dyDescent="0.2">
      <c r="A9357" s="25" t="s">
        <v>3277</v>
      </c>
      <c r="B9357" s="77" t="s">
        <v>22406</v>
      </c>
    </row>
    <row r="9358" spans="1:2" ht="15" x14ac:dyDescent="0.2">
      <c r="A9358" s="25" t="s">
        <v>3276</v>
      </c>
      <c r="B9358" s="77" t="s">
        <v>22407</v>
      </c>
    </row>
    <row r="9359" spans="1:2" ht="15" x14ac:dyDescent="0.2">
      <c r="A9359" s="25" t="s">
        <v>3275</v>
      </c>
      <c r="B9359" s="77" t="s">
        <v>22408</v>
      </c>
    </row>
    <row r="9360" spans="1:2" ht="15" x14ac:dyDescent="0.2">
      <c r="A9360" s="25" t="s">
        <v>3274</v>
      </c>
      <c r="B9360" s="77" t="s">
        <v>22409</v>
      </c>
    </row>
    <row r="9361" spans="1:2" ht="15" x14ac:dyDescent="0.2">
      <c r="A9361" s="25" t="s">
        <v>3273</v>
      </c>
      <c r="B9361" s="77" t="s">
        <v>22410</v>
      </c>
    </row>
    <row r="9362" spans="1:2" ht="15" x14ac:dyDescent="0.2">
      <c r="A9362" s="25" t="s">
        <v>3272</v>
      </c>
      <c r="B9362" s="77" t="s">
        <v>22411</v>
      </c>
    </row>
    <row r="9363" spans="1:2" ht="30" x14ac:dyDescent="0.2">
      <c r="A9363" s="25" t="s">
        <v>3271</v>
      </c>
      <c r="B9363" s="77" t="s">
        <v>22412</v>
      </c>
    </row>
    <row r="9364" spans="1:2" ht="15" x14ac:dyDescent="0.2">
      <c r="A9364" s="25" t="s">
        <v>3270</v>
      </c>
      <c r="B9364" s="77" t="s">
        <v>22413</v>
      </c>
    </row>
    <row r="9365" spans="1:2" ht="15" x14ac:dyDescent="0.2">
      <c r="A9365" s="25" t="s">
        <v>3269</v>
      </c>
      <c r="B9365" s="77" t="s">
        <v>22414</v>
      </c>
    </row>
    <row r="9366" spans="1:2" ht="15" x14ac:dyDescent="0.2">
      <c r="A9366" s="25" t="s">
        <v>3268</v>
      </c>
      <c r="B9366" s="77" t="s">
        <v>22415</v>
      </c>
    </row>
    <row r="9367" spans="1:2" ht="15" x14ac:dyDescent="0.2">
      <c r="A9367" s="25" t="s">
        <v>3267</v>
      </c>
      <c r="B9367" s="77" t="s">
        <v>22416</v>
      </c>
    </row>
    <row r="9368" spans="1:2" ht="15" x14ac:dyDescent="0.2">
      <c r="A9368" s="25" t="s">
        <v>3266</v>
      </c>
      <c r="B9368" s="77" t="s">
        <v>22417</v>
      </c>
    </row>
    <row r="9369" spans="1:2" ht="15" x14ac:dyDescent="0.2">
      <c r="A9369" s="25" t="s">
        <v>3265</v>
      </c>
      <c r="B9369" s="77" t="s">
        <v>22418</v>
      </c>
    </row>
    <row r="9370" spans="1:2" ht="15" x14ac:dyDescent="0.2">
      <c r="A9370" s="25" t="s">
        <v>3264</v>
      </c>
      <c r="B9370" s="77" t="s">
        <v>22419</v>
      </c>
    </row>
    <row r="9371" spans="1:2" ht="15" x14ac:dyDescent="0.2">
      <c r="A9371" s="25" t="s">
        <v>3263</v>
      </c>
      <c r="B9371" s="77" t="s">
        <v>22420</v>
      </c>
    </row>
    <row r="9372" spans="1:2" ht="30" x14ac:dyDescent="0.2">
      <c r="A9372" s="25" t="s">
        <v>3262</v>
      </c>
      <c r="B9372" s="77" t="s">
        <v>22421</v>
      </c>
    </row>
    <row r="9373" spans="1:2" ht="15" x14ac:dyDescent="0.2">
      <c r="A9373" s="25" t="s">
        <v>3261</v>
      </c>
      <c r="B9373" s="77" t="s">
        <v>22422</v>
      </c>
    </row>
    <row r="9374" spans="1:2" ht="15" x14ac:dyDescent="0.2">
      <c r="A9374" s="25" t="s">
        <v>3260</v>
      </c>
      <c r="B9374" s="77" t="s">
        <v>22423</v>
      </c>
    </row>
    <row r="9375" spans="1:2" ht="15" x14ac:dyDescent="0.2">
      <c r="A9375" s="25" t="s">
        <v>3259</v>
      </c>
      <c r="B9375" s="77" t="s">
        <v>22424</v>
      </c>
    </row>
    <row r="9376" spans="1:2" ht="30" x14ac:dyDescent="0.2">
      <c r="A9376" s="25" t="s">
        <v>3258</v>
      </c>
      <c r="B9376" s="77" t="s">
        <v>22425</v>
      </c>
    </row>
    <row r="9377" spans="1:2" ht="15" x14ac:dyDescent="0.2">
      <c r="A9377" s="25" t="s">
        <v>3257</v>
      </c>
      <c r="B9377" s="77" t="s">
        <v>22426</v>
      </c>
    </row>
    <row r="9378" spans="1:2" ht="15" x14ac:dyDescent="0.2">
      <c r="A9378" s="25" t="s">
        <v>3256</v>
      </c>
      <c r="B9378" s="77" t="s">
        <v>22427</v>
      </c>
    </row>
    <row r="9379" spans="1:2" ht="15" x14ac:dyDescent="0.2">
      <c r="A9379" s="25" t="s">
        <v>3255</v>
      </c>
      <c r="B9379" s="77" t="s">
        <v>22428</v>
      </c>
    </row>
    <row r="9380" spans="1:2" ht="15" x14ac:dyDescent="0.2">
      <c r="A9380" s="25" t="s">
        <v>3254</v>
      </c>
      <c r="B9380" s="77" t="s">
        <v>22429</v>
      </c>
    </row>
    <row r="9381" spans="1:2" ht="30" x14ac:dyDescent="0.2">
      <c r="A9381" s="25" t="s">
        <v>3253</v>
      </c>
      <c r="B9381" s="77" t="s">
        <v>22430</v>
      </c>
    </row>
    <row r="9382" spans="1:2" ht="30" x14ac:dyDescent="0.2">
      <c r="A9382" s="25" t="s">
        <v>3252</v>
      </c>
      <c r="B9382" s="77" t="s">
        <v>22431</v>
      </c>
    </row>
    <row r="9383" spans="1:2" ht="30" x14ac:dyDescent="0.2">
      <c r="A9383" s="25" t="s">
        <v>3251</v>
      </c>
      <c r="B9383" s="77" t="s">
        <v>22432</v>
      </c>
    </row>
    <row r="9384" spans="1:2" ht="30" x14ac:dyDescent="0.2">
      <c r="A9384" s="25" t="s">
        <v>3250</v>
      </c>
      <c r="B9384" s="77" t="s">
        <v>22433</v>
      </c>
    </row>
    <row r="9385" spans="1:2" ht="30" x14ac:dyDescent="0.2">
      <c r="A9385" s="25" t="s">
        <v>3249</v>
      </c>
      <c r="B9385" s="77" t="s">
        <v>22434</v>
      </c>
    </row>
    <row r="9386" spans="1:2" ht="30" x14ac:dyDescent="0.2">
      <c r="A9386" s="25" t="s">
        <v>3248</v>
      </c>
      <c r="B9386" s="77" t="s">
        <v>22435</v>
      </c>
    </row>
    <row r="9387" spans="1:2" ht="15" x14ac:dyDescent="0.2">
      <c r="A9387" s="25" t="s">
        <v>3247</v>
      </c>
      <c r="B9387" s="77" t="s">
        <v>22436</v>
      </c>
    </row>
    <row r="9388" spans="1:2" ht="30" x14ac:dyDescent="0.2">
      <c r="A9388" s="25" t="s">
        <v>3246</v>
      </c>
      <c r="B9388" s="77" t="s">
        <v>22437</v>
      </c>
    </row>
    <row r="9389" spans="1:2" ht="30" x14ac:dyDescent="0.2">
      <c r="A9389" s="25" t="s">
        <v>3245</v>
      </c>
      <c r="B9389" s="77" t="s">
        <v>22438</v>
      </c>
    </row>
    <row r="9390" spans="1:2" ht="15" x14ac:dyDescent="0.2">
      <c r="A9390" s="25" t="s">
        <v>3244</v>
      </c>
      <c r="B9390" s="77" t="s">
        <v>22439</v>
      </c>
    </row>
    <row r="9391" spans="1:2" ht="30" x14ac:dyDescent="0.2">
      <c r="A9391" s="25" t="s">
        <v>3243</v>
      </c>
      <c r="B9391" s="77" t="s">
        <v>22440</v>
      </c>
    </row>
    <row r="9392" spans="1:2" ht="30" x14ac:dyDescent="0.2">
      <c r="A9392" s="25" t="s">
        <v>3242</v>
      </c>
      <c r="B9392" s="77" t="s">
        <v>22441</v>
      </c>
    </row>
    <row r="9393" spans="1:2" ht="30" x14ac:dyDescent="0.2">
      <c r="A9393" s="25" t="s">
        <v>3241</v>
      </c>
      <c r="B9393" s="77" t="s">
        <v>22442</v>
      </c>
    </row>
    <row r="9394" spans="1:2" ht="30" x14ac:dyDescent="0.2">
      <c r="A9394" s="25" t="s">
        <v>3240</v>
      </c>
      <c r="B9394" s="77" t="s">
        <v>22443</v>
      </c>
    </row>
    <row r="9395" spans="1:2" ht="30" x14ac:dyDescent="0.2">
      <c r="A9395" s="25" t="s">
        <v>3239</v>
      </c>
      <c r="B9395" s="77" t="s">
        <v>22444</v>
      </c>
    </row>
    <row r="9396" spans="1:2" ht="30" x14ac:dyDescent="0.2">
      <c r="A9396" s="25" t="s">
        <v>3238</v>
      </c>
      <c r="B9396" s="77" t="s">
        <v>22445</v>
      </c>
    </row>
    <row r="9397" spans="1:2" ht="15" x14ac:dyDescent="0.2">
      <c r="A9397" s="25" t="s">
        <v>3237</v>
      </c>
      <c r="B9397" s="77" t="s">
        <v>22446</v>
      </c>
    </row>
    <row r="9398" spans="1:2" ht="30" x14ac:dyDescent="0.2">
      <c r="A9398" s="25" t="s">
        <v>3236</v>
      </c>
      <c r="B9398" s="77" t="s">
        <v>22447</v>
      </c>
    </row>
    <row r="9399" spans="1:2" ht="30" x14ac:dyDescent="0.2">
      <c r="A9399" s="25" t="s">
        <v>3235</v>
      </c>
      <c r="B9399" s="77" t="s">
        <v>22448</v>
      </c>
    </row>
    <row r="9400" spans="1:2" ht="30" x14ac:dyDescent="0.2">
      <c r="A9400" s="25" t="s">
        <v>3234</v>
      </c>
      <c r="B9400" s="77" t="s">
        <v>22449</v>
      </c>
    </row>
    <row r="9401" spans="1:2" ht="30" x14ac:dyDescent="0.2">
      <c r="A9401" s="25" t="s">
        <v>3233</v>
      </c>
      <c r="B9401" s="77" t="s">
        <v>22450</v>
      </c>
    </row>
    <row r="9402" spans="1:2" ht="30" x14ac:dyDescent="0.2">
      <c r="A9402" s="25" t="s">
        <v>3232</v>
      </c>
      <c r="B9402" s="77" t="s">
        <v>22451</v>
      </c>
    </row>
    <row r="9403" spans="1:2" ht="30" x14ac:dyDescent="0.2">
      <c r="A9403" s="25" t="s">
        <v>3231</v>
      </c>
      <c r="B9403" s="77" t="s">
        <v>22452</v>
      </c>
    </row>
    <row r="9404" spans="1:2" ht="30" x14ac:dyDescent="0.2">
      <c r="A9404" s="25" t="s">
        <v>3230</v>
      </c>
      <c r="B9404" s="77" t="s">
        <v>22453</v>
      </c>
    </row>
    <row r="9405" spans="1:2" ht="30" x14ac:dyDescent="0.2">
      <c r="A9405" s="25" t="s">
        <v>3229</v>
      </c>
      <c r="B9405" s="77" t="s">
        <v>22454</v>
      </c>
    </row>
    <row r="9406" spans="1:2" ht="30" x14ac:dyDescent="0.2">
      <c r="A9406" s="25" t="s">
        <v>3228</v>
      </c>
      <c r="B9406" s="77" t="s">
        <v>22455</v>
      </c>
    </row>
    <row r="9407" spans="1:2" ht="30" x14ac:dyDescent="0.2">
      <c r="A9407" s="25" t="s">
        <v>3227</v>
      </c>
      <c r="B9407" s="77" t="s">
        <v>22456</v>
      </c>
    </row>
    <row r="9408" spans="1:2" ht="30" x14ac:dyDescent="0.2">
      <c r="A9408" s="25" t="s">
        <v>3226</v>
      </c>
      <c r="B9408" s="77" t="s">
        <v>22457</v>
      </c>
    </row>
    <row r="9409" spans="1:2" ht="30" x14ac:dyDescent="0.2">
      <c r="A9409" s="25" t="s">
        <v>3225</v>
      </c>
      <c r="B9409" s="77" t="s">
        <v>22458</v>
      </c>
    </row>
    <row r="9410" spans="1:2" ht="15" x14ac:dyDescent="0.2">
      <c r="A9410" s="25" t="s">
        <v>3224</v>
      </c>
      <c r="B9410" s="77" t="s">
        <v>22459</v>
      </c>
    </row>
    <row r="9411" spans="1:2" ht="30" x14ac:dyDescent="0.2">
      <c r="A9411" s="25" t="s">
        <v>3223</v>
      </c>
      <c r="B9411" s="77" t="s">
        <v>22460</v>
      </c>
    </row>
    <row r="9412" spans="1:2" ht="30" x14ac:dyDescent="0.2">
      <c r="A9412" s="25" t="s">
        <v>3222</v>
      </c>
      <c r="B9412" s="77" t="s">
        <v>22461</v>
      </c>
    </row>
    <row r="9413" spans="1:2" ht="30" x14ac:dyDescent="0.2">
      <c r="A9413" s="25" t="s">
        <v>3221</v>
      </c>
      <c r="B9413" s="77" t="s">
        <v>22462</v>
      </c>
    </row>
    <row r="9414" spans="1:2" ht="15" x14ac:dyDescent="0.2">
      <c r="A9414" s="25" t="s">
        <v>3220</v>
      </c>
      <c r="B9414" s="77" t="s">
        <v>22463</v>
      </c>
    </row>
    <row r="9415" spans="1:2" ht="30" x14ac:dyDescent="0.2">
      <c r="A9415" s="25" t="s">
        <v>3219</v>
      </c>
      <c r="B9415" s="77" t="s">
        <v>22464</v>
      </c>
    </row>
    <row r="9416" spans="1:2" ht="30" x14ac:dyDescent="0.2">
      <c r="A9416" s="25" t="s">
        <v>3218</v>
      </c>
      <c r="B9416" s="77" t="s">
        <v>22465</v>
      </c>
    </row>
    <row r="9417" spans="1:2" ht="15" x14ac:dyDescent="0.2">
      <c r="A9417" s="25" t="s">
        <v>3217</v>
      </c>
      <c r="B9417" s="77" t="s">
        <v>22466</v>
      </c>
    </row>
    <row r="9418" spans="1:2" ht="30" x14ac:dyDescent="0.2">
      <c r="A9418" s="25" t="s">
        <v>3216</v>
      </c>
      <c r="B9418" s="77" t="s">
        <v>22467</v>
      </c>
    </row>
    <row r="9419" spans="1:2" ht="15" x14ac:dyDescent="0.2">
      <c r="A9419" s="25" t="s">
        <v>3215</v>
      </c>
      <c r="B9419" s="77" t="s">
        <v>22468</v>
      </c>
    </row>
    <row r="9420" spans="1:2" ht="15" x14ac:dyDescent="0.2">
      <c r="A9420" s="25" t="s">
        <v>3214</v>
      </c>
      <c r="B9420" s="77" t="s">
        <v>22469</v>
      </c>
    </row>
    <row r="9421" spans="1:2" ht="15" x14ac:dyDescent="0.2">
      <c r="A9421" s="25" t="s">
        <v>3213</v>
      </c>
      <c r="B9421" s="77" t="s">
        <v>22470</v>
      </c>
    </row>
    <row r="9422" spans="1:2" ht="30" x14ac:dyDescent="0.2">
      <c r="A9422" s="25" t="s">
        <v>3212</v>
      </c>
      <c r="B9422" s="77" t="s">
        <v>22471</v>
      </c>
    </row>
    <row r="9423" spans="1:2" ht="15" x14ac:dyDescent="0.2">
      <c r="A9423" s="25" t="s">
        <v>3211</v>
      </c>
      <c r="B9423" s="77" t="s">
        <v>22472</v>
      </c>
    </row>
    <row r="9424" spans="1:2" ht="15" x14ac:dyDescent="0.2">
      <c r="A9424" s="25" t="s">
        <v>3210</v>
      </c>
      <c r="B9424" s="77" t="s">
        <v>22473</v>
      </c>
    </row>
    <row r="9425" spans="1:2" ht="15" x14ac:dyDescent="0.2">
      <c r="A9425" s="25" t="s">
        <v>3209</v>
      </c>
      <c r="B9425" s="77" t="s">
        <v>22474</v>
      </c>
    </row>
    <row r="9426" spans="1:2" ht="15" x14ac:dyDescent="0.2">
      <c r="A9426" s="25" t="s">
        <v>3208</v>
      </c>
      <c r="B9426" s="77" t="s">
        <v>22475</v>
      </c>
    </row>
    <row r="9427" spans="1:2" ht="15" x14ac:dyDescent="0.2">
      <c r="A9427" s="25" t="s">
        <v>3207</v>
      </c>
      <c r="B9427" s="77" t="s">
        <v>22476</v>
      </c>
    </row>
    <row r="9428" spans="1:2" ht="15" x14ac:dyDescent="0.2">
      <c r="A9428" s="25" t="s">
        <v>3206</v>
      </c>
      <c r="B9428" s="77" t="s">
        <v>22477</v>
      </c>
    </row>
    <row r="9429" spans="1:2" ht="15" x14ac:dyDescent="0.2">
      <c r="A9429" s="25" t="s">
        <v>3205</v>
      </c>
      <c r="B9429" s="77" t="s">
        <v>22478</v>
      </c>
    </row>
    <row r="9430" spans="1:2" ht="15" x14ac:dyDescent="0.2">
      <c r="A9430" s="25" t="s">
        <v>3204</v>
      </c>
      <c r="B9430" s="77" t="s">
        <v>22479</v>
      </c>
    </row>
    <row r="9431" spans="1:2" ht="15" x14ac:dyDescent="0.2">
      <c r="A9431" s="25" t="s">
        <v>3203</v>
      </c>
      <c r="B9431" s="77" t="s">
        <v>22480</v>
      </c>
    </row>
    <row r="9432" spans="1:2" ht="30" x14ac:dyDescent="0.2">
      <c r="A9432" s="25" t="s">
        <v>3202</v>
      </c>
      <c r="B9432" s="77" t="s">
        <v>22481</v>
      </c>
    </row>
    <row r="9433" spans="1:2" ht="15" x14ac:dyDescent="0.2">
      <c r="A9433" s="25" t="s">
        <v>3201</v>
      </c>
      <c r="B9433" s="77" t="s">
        <v>22482</v>
      </c>
    </row>
    <row r="9434" spans="1:2" ht="15" x14ac:dyDescent="0.2">
      <c r="A9434" s="25" t="s">
        <v>3200</v>
      </c>
      <c r="B9434" s="77" t="s">
        <v>22483</v>
      </c>
    </row>
    <row r="9435" spans="1:2" ht="15" x14ac:dyDescent="0.2">
      <c r="A9435" s="25" t="s">
        <v>3199</v>
      </c>
      <c r="B9435" s="77" t="s">
        <v>22484</v>
      </c>
    </row>
    <row r="9436" spans="1:2" ht="15" x14ac:dyDescent="0.2">
      <c r="A9436" s="25" t="s">
        <v>3198</v>
      </c>
      <c r="B9436" s="77" t="s">
        <v>22485</v>
      </c>
    </row>
    <row r="9437" spans="1:2" ht="15" x14ac:dyDescent="0.2">
      <c r="A9437" s="25" t="s">
        <v>3197</v>
      </c>
      <c r="B9437" s="77" t="s">
        <v>22486</v>
      </c>
    </row>
    <row r="9438" spans="1:2" ht="15" x14ac:dyDescent="0.2">
      <c r="A9438" s="25" t="s">
        <v>3196</v>
      </c>
      <c r="B9438" s="77" t="s">
        <v>22487</v>
      </c>
    </row>
    <row r="9439" spans="1:2" ht="15" x14ac:dyDescent="0.2">
      <c r="A9439" s="25" t="s">
        <v>3195</v>
      </c>
      <c r="B9439" s="77" t="s">
        <v>22488</v>
      </c>
    </row>
    <row r="9440" spans="1:2" ht="15" x14ac:dyDescent="0.2">
      <c r="A9440" s="25" t="s">
        <v>3194</v>
      </c>
      <c r="B9440" s="77" t="s">
        <v>22489</v>
      </c>
    </row>
    <row r="9441" spans="1:2" ht="15" x14ac:dyDescent="0.2">
      <c r="A9441" s="25" t="s">
        <v>3193</v>
      </c>
      <c r="B9441" s="77" t="s">
        <v>22490</v>
      </c>
    </row>
    <row r="9442" spans="1:2" ht="30" x14ac:dyDescent="0.2">
      <c r="A9442" s="25" t="s">
        <v>3192</v>
      </c>
      <c r="B9442" s="77" t="s">
        <v>22491</v>
      </c>
    </row>
    <row r="9443" spans="1:2" ht="15" x14ac:dyDescent="0.2">
      <c r="A9443" s="25" t="s">
        <v>3191</v>
      </c>
      <c r="B9443" s="77" t="s">
        <v>22492</v>
      </c>
    </row>
    <row r="9444" spans="1:2" ht="15" x14ac:dyDescent="0.2">
      <c r="A9444" s="25" t="s">
        <v>3190</v>
      </c>
      <c r="B9444" s="77" t="s">
        <v>22493</v>
      </c>
    </row>
    <row r="9445" spans="1:2" ht="15" x14ac:dyDescent="0.2">
      <c r="A9445" s="25" t="s">
        <v>3189</v>
      </c>
      <c r="B9445" s="77" t="s">
        <v>22494</v>
      </c>
    </row>
    <row r="9446" spans="1:2" ht="15" x14ac:dyDescent="0.2">
      <c r="A9446" s="25" t="s">
        <v>3188</v>
      </c>
      <c r="B9446" s="77" t="s">
        <v>22495</v>
      </c>
    </row>
    <row r="9447" spans="1:2" ht="15" x14ac:dyDescent="0.2">
      <c r="A9447" s="25" t="s">
        <v>3187</v>
      </c>
      <c r="B9447" s="77" t="s">
        <v>22496</v>
      </c>
    </row>
    <row r="9448" spans="1:2" ht="15" x14ac:dyDescent="0.2">
      <c r="A9448" s="25" t="s">
        <v>3186</v>
      </c>
      <c r="B9448" s="77" t="s">
        <v>22497</v>
      </c>
    </row>
    <row r="9449" spans="1:2" ht="15" x14ac:dyDescent="0.2">
      <c r="A9449" s="25" t="s">
        <v>3185</v>
      </c>
      <c r="B9449" s="77" t="s">
        <v>22498</v>
      </c>
    </row>
    <row r="9450" spans="1:2" ht="15" x14ac:dyDescent="0.2">
      <c r="A9450" s="25" t="s">
        <v>3184</v>
      </c>
      <c r="B9450" s="77" t="s">
        <v>22499</v>
      </c>
    </row>
    <row r="9451" spans="1:2" ht="15" x14ac:dyDescent="0.2">
      <c r="A9451" s="25" t="s">
        <v>3183</v>
      </c>
      <c r="B9451" s="77" t="s">
        <v>22500</v>
      </c>
    </row>
    <row r="9452" spans="1:2" ht="30" x14ac:dyDescent="0.2">
      <c r="A9452" s="25" t="s">
        <v>3182</v>
      </c>
      <c r="B9452" s="77" t="s">
        <v>22501</v>
      </c>
    </row>
    <row r="9453" spans="1:2" ht="15" x14ac:dyDescent="0.2">
      <c r="A9453" s="25" t="s">
        <v>3181</v>
      </c>
      <c r="B9453" s="77" t="s">
        <v>22502</v>
      </c>
    </row>
    <row r="9454" spans="1:2" ht="15" x14ac:dyDescent="0.2">
      <c r="A9454" s="25" t="s">
        <v>3180</v>
      </c>
      <c r="B9454" s="77" t="s">
        <v>22503</v>
      </c>
    </row>
    <row r="9455" spans="1:2" ht="15" x14ac:dyDescent="0.2">
      <c r="A9455" s="25" t="s">
        <v>3179</v>
      </c>
      <c r="B9455" s="77" t="s">
        <v>22504</v>
      </c>
    </row>
    <row r="9456" spans="1:2" ht="15" x14ac:dyDescent="0.2">
      <c r="A9456" s="25" t="s">
        <v>3178</v>
      </c>
      <c r="B9456" s="77" t="s">
        <v>22505</v>
      </c>
    </row>
    <row r="9457" spans="1:2" ht="15" x14ac:dyDescent="0.2">
      <c r="A9457" s="25" t="s">
        <v>3177</v>
      </c>
      <c r="B9457" s="77" t="s">
        <v>22506</v>
      </c>
    </row>
    <row r="9458" spans="1:2" ht="15" x14ac:dyDescent="0.2">
      <c r="A9458" s="25" t="s">
        <v>3176</v>
      </c>
      <c r="B9458" s="77" t="s">
        <v>22507</v>
      </c>
    </row>
    <row r="9459" spans="1:2" ht="15" x14ac:dyDescent="0.2">
      <c r="A9459" s="25" t="s">
        <v>3175</v>
      </c>
      <c r="B9459" s="77" t="s">
        <v>22508</v>
      </c>
    </row>
    <row r="9460" spans="1:2" ht="15" x14ac:dyDescent="0.2">
      <c r="A9460" s="25" t="s">
        <v>3174</v>
      </c>
      <c r="B9460" s="77" t="s">
        <v>22509</v>
      </c>
    </row>
    <row r="9461" spans="1:2" ht="15" x14ac:dyDescent="0.2">
      <c r="A9461" s="25" t="s">
        <v>3173</v>
      </c>
      <c r="B9461" s="77" t="s">
        <v>22510</v>
      </c>
    </row>
    <row r="9462" spans="1:2" ht="30" x14ac:dyDescent="0.2">
      <c r="A9462" s="25" t="s">
        <v>3172</v>
      </c>
      <c r="B9462" s="77" t="s">
        <v>22511</v>
      </c>
    </row>
    <row r="9463" spans="1:2" ht="30" x14ac:dyDescent="0.2">
      <c r="A9463" s="25" t="s">
        <v>3171</v>
      </c>
      <c r="B9463" s="77" t="s">
        <v>22512</v>
      </c>
    </row>
    <row r="9464" spans="1:2" ht="15" x14ac:dyDescent="0.2">
      <c r="A9464" s="25" t="s">
        <v>3170</v>
      </c>
      <c r="B9464" s="77" t="s">
        <v>22513</v>
      </c>
    </row>
    <row r="9465" spans="1:2" ht="30" x14ac:dyDescent="0.2">
      <c r="A9465" s="25" t="s">
        <v>3169</v>
      </c>
      <c r="B9465" s="77" t="s">
        <v>22514</v>
      </c>
    </row>
    <row r="9466" spans="1:2" ht="30" x14ac:dyDescent="0.2">
      <c r="A9466" s="25" t="s">
        <v>3168</v>
      </c>
      <c r="B9466" s="77" t="s">
        <v>22515</v>
      </c>
    </row>
    <row r="9467" spans="1:2" ht="15" x14ac:dyDescent="0.2">
      <c r="A9467" s="25" t="s">
        <v>3167</v>
      </c>
      <c r="B9467" s="77" t="s">
        <v>22516</v>
      </c>
    </row>
    <row r="9468" spans="1:2" ht="15" x14ac:dyDescent="0.2">
      <c r="A9468" s="25" t="s">
        <v>3166</v>
      </c>
      <c r="B9468" s="77" t="s">
        <v>22517</v>
      </c>
    </row>
    <row r="9469" spans="1:2" ht="15" x14ac:dyDescent="0.2">
      <c r="A9469" s="25" t="s">
        <v>3165</v>
      </c>
      <c r="B9469" s="77" t="s">
        <v>22518</v>
      </c>
    </row>
    <row r="9470" spans="1:2" ht="15" x14ac:dyDescent="0.2">
      <c r="A9470" s="25" t="s">
        <v>3164</v>
      </c>
      <c r="B9470" s="77" t="s">
        <v>22519</v>
      </c>
    </row>
    <row r="9471" spans="1:2" ht="15" x14ac:dyDescent="0.2">
      <c r="A9471" s="25" t="s">
        <v>3163</v>
      </c>
      <c r="B9471" s="77" t="s">
        <v>22520</v>
      </c>
    </row>
    <row r="9472" spans="1:2" ht="30" x14ac:dyDescent="0.2">
      <c r="A9472" s="25" t="s">
        <v>3162</v>
      </c>
      <c r="B9472" s="77" t="s">
        <v>22521</v>
      </c>
    </row>
    <row r="9473" spans="1:2" ht="15" x14ac:dyDescent="0.2">
      <c r="A9473" s="25" t="s">
        <v>3161</v>
      </c>
      <c r="B9473" s="77" t="s">
        <v>22522</v>
      </c>
    </row>
    <row r="9474" spans="1:2" ht="15" x14ac:dyDescent="0.2">
      <c r="A9474" s="25" t="s">
        <v>3160</v>
      </c>
      <c r="B9474" s="77" t="s">
        <v>22523</v>
      </c>
    </row>
    <row r="9475" spans="1:2" ht="15" x14ac:dyDescent="0.2">
      <c r="A9475" s="25" t="s">
        <v>3159</v>
      </c>
      <c r="B9475" s="77" t="s">
        <v>22524</v>
      </c>
    </row>
    <row r="9476" spans="1:2" ht="15" x14ac:dyDescent="0.2">
      <c r="A9476" s="25" t="s">
        <v>3158</v>
      </c>
      <c r="B9476" s="77" t="s">
        <v>22525</v>
      </c>
    </row>
    <row r="9477" spans="1:2" ht="15" x14ac:dyDescent="0.2">
      <c r="A9477" s="25" t="s">
        <v>3157</v>
      </c>
      <c r="B9477" s="77" t="s">
        <v>22526</v>
      </c>
    </row>
    <row r="9478" spans="1:2" ht="15" x14ac:dyDescent="0.2">
      <c r="A9478" s="25" t="s">
        <v>3156</v>
      </c>
      <c r="B9478" s="77" t="s">
        <v>22527</v>
      </c>
    </row>
    <row r="9479" spans="1:2" ht="15" x14ac:dyDescent="0.2">
      <c r="A9479" s="25" t="s">
        <v>3155</v>
      </c>
      <c r="B9479" s="77" t="s">
        <v>22528</v>
      </c>
    </row>
    <row r="9480" spans="1:2" ht="15" x14ac:dyDescent="0.2">
      <c r="A9480" s="25" t="s">
        <v>3154</v>
      </c>
      <c r="B9480" s="77" t="s">
        <v>22529</v>
      </c>
    </row>
    <row r="9481" spans="1:2" ht="15" x14ac:dyDescent="0.2">
      <c r="A9481" s="25" t="s">
        <v>3153</v>
      </c>
      <c r="B9481" s="77" t="s">
        <v>22530</v>
      </c>
    </row>
    <row r="9482" spans="1:2" ht="30" x14ac:dyDescent="0.2">
      <c r="A9482" s="25" t="s">
        <v>3152</v>
      </c>
      <c r="B9482" s="77" t="s">
        <v>22531</v>
      </c>
    </row>
    <row r="9483" spans="1:2" ht="15" x14ac:dyDescent="0.2">
      <c r="A9483" s="25" t="s">
        <v>3151</v>
      </c>
      <c r="B9483" s="77" t="s">
        <v>22532</v>
      </c>
    </row>
    <row r="9484" spans="1:2" ht="15" x14ac:dyDescent="0.2">
      <c r="A9484" s="25" t="s">
        <v>3150</v>
      </c>
      <c r="B9484" s="77" t="s">
        <v>22533</v>
      </c>
    </row>
    <row r="9485" spans="1:2" ht="15" x14ac:dyDescent="0.2">
      <c r="A9485" s="25" t="s">
        <v>3149</v>
      </c>
      <c r="B9485" s="77" t="s">
        <v>22534</v>
      </c>
    </row>
    <row r="9486" spans="1:2" ht="15" x14ac:dyDescent="0.2">
      <c r="A9486" s="25" t="s">
        <v>3148</v>
      </c>
      <c r="B9486" s="77" t="s">
        <v>22535</v>
      </c>
    </row>
    <row r="9487" spans="1:2" ht="15" x14ac:dyDescent="0.2">
      <c r="A9487" s="25" t="s">
        <v>3147</v>
      </c>
      <c r="B9487" s="77" t="s">
        <v>22536</v>
      </c>
    </row>
    <row r="9488" spans="1:2" ht="15" x14ac:dyDescent="0.2">
      <c r="A9488" s="25" t="s">
        <v>3146</v>
      </c>
      <c r="B9488" s="77" t="s">
        <v>22537</v>
      </c>
    </row>
    <row r="9489" spans="1:2" ht="15" x14ac:dyDescent="0.2">
      <c r="A9489" s="25" t="s">
        <v>3145</v>
      </c>
      <c r="B9489" s="77" t="s">
        <v>22538</v>
      </c>
    </row>
    <row r="9490" spans="1:2" ht="15" x14ac:dyDescent="0.2">
      <c r="A9490" s="25" t="s">
        <v>3144</v>
      </c>
      <c r="B9490" s="77" t="s">
        <v>22539</v>
      </c>
    </row>
    <row r="9491" spans="1:2" ht="15" x14ac:dyDescent="0.2">
      <c r="A9491" s="25" t="s">
        <v>3143</v>
      </c>
      <c r="B9491" s="77" t="s">
        <v>22540</v>
      </c>
    </row>
    <row r="9492" spans="1:2" ht="30" x14ac:dyDescent="0.2">
      <c r="A9492" s="25" t="s">
        <v>3142</v>
      </c>
      <c r="B9492" s="77" t="s">
        <v>22541</v>
      </c>
    </row>
    <row r="9493" spans="1:2" ht="15" x14ac:dyDescent="0.2">
      <c r="A9493" s="25" t="s">
        <v>3141</v>
      </c>
      <c r="B9493" s="77" t="s">
        <v>22542</v>
      </c>
    </row>
    <row r="9494" spans="1:2" ht="15" x14ac:dyDescent="0.2">
      <c r="A9494" s="25" t="s">
        <v>3140</v>
      </c>
      <c r="B9494" s="77" t="s">
        <v>22543</v>
      </c>
    </row>
    <row r="9495" spans="1:2" ht="15" x14ac:dyDescent="0.2">
      <c r="A9495" s="25" t="s">
        <v>3139</v>
      </c>
      <c r="B9495" s="77" t="s">
        <v>22544</v>
      </c>
    </row>
    <row r="9496" spans="1:2" ht="15" x14ac:dyDescent="0.2">
      <c r="A9496" s="25" t="s">
        <v>3138</v>
      </c>
      <c r="B9496" s="77" t="s">
        <v>22545</v>
      </c>
    </row>
    <row r="9497" spans="1:2" ht="15" x14ac:dyDescent="0.2">
      <c r="A9497" s="25" t="s">
        <v>3137</v>
      </c>
      <c r="B9497" s="77" t="s">
        <v>22546</v>
      </c>
    </row>
    <row r="9498" spans="1:2" ht="15" x14ac:dyDescent="0.2">
      <c r="A9498" s="25" t="s">
        <v>3136</v>
      </c>
      <c r="B9498" s="77" t="s">
        <v>22547</v>
      </c>
    </row>
    <row r="9499" spans="1:2" ht="15" x14ac:dyDescent="0.2">
      <c r="A9499" s="25" t="s">
        <v>3135</v>
      </c>
      <c r="B9499" s="77" t="s">
        <v>22548</v>
      </c>
    </row>
    <row r="9500" spans="1:2" ht="15" x14ac:dyDescent="0.2">
      <c r="A9500" s="25" t="s">
        <v>3134</v>
      </c>
      <c r="B9500" s="77" t="s">
        <v>22549</v>
      </c>
    </row>
    <row r="9501" spans="1:2" ht="30" x14ac:dyDescent="0.2">
      <c r="A9501" s="25" t="s">
        <v>3133</v>
      </c>
      <c r="B9501" s="77" t="s">
        <v>22550</v>
      </c>
    </row>
    <row r="9502" spans="1:2" ht="30" x14ac:dyDescent="0.2">
      <c r="A9502" s="25" t="s">
        <v>3132</v>
      </c>
      <c r="B9502" s="77" t="s">
        <v>22551</v>
      </c>
    </row>
    <row r="9503" spans="1:2" ht="30" x14ac:dyDescent="0.2">
      <c r="A9503" s="25" t="s">
        <v>3131</v>
      </c>
      <c r="B9503" s="77" t="s">
        <v>22552</v>
      </c>
    </row>
    <row r="9504" spans="1:2" ht="30" x14ac:dyDescent="0.2">
      <c r="A9504" s="25" t="s">
        <v>3130</v>
      </c>
      <c r="B9504" s="77" t="s">
        <v>22553</v>
      </c>
    </row>
    <row r="9505" spans="1:2" ht="30" x14ac:dyDescent="0.2">
      <c r="A9505" s="25" t="s">
        <v>3129</v>
      </c>
      <c r="B9505" s="77" t="s">
        <v>22554</v>
      </c>
    </row>
    <row r="9506" spans="1:2" ht="30" x14ac:dyDescent="0.2">
      <c r="A9506" s="25" t="s">
        <v>3128</v>
      </c>
      <c r="B9506" s="77" t="s">
        <v>22555</v>
      </c>
    </row>
    <row r="9507" spans="1:2" ht="15" x14ac:dyDescent="0.2">
      <c r="A9507" s="25" t="s">
        <v>3127</v>
      </c>
      <c r="B9507" s="77" t="s">
        <v>22556</v>
      </c>
    </row>
    <row r="9508" spans="1:2" ht="30" x14ac:dyDescent="0.2">
      <c r="A9508" s="25" t="s">
        <v>3126</v>
      </c>
      <c r="B9508" s="77" t="s">
        <v>22557</v>
      </c>
    </row>
    <row r="9509" spans="1:2" ht="30" x14ac:dyDescent="0.2">
      <c r="A9509" s="25" t="s">
        <v>3125</v>
      </c>
      <c r="B9509" s="77" t="s">
        <v>22558</v>
      </c>
    </row>
    <row r="9510" spans="1:2" ht="15" x14ac:dyDescent="0.2">
      <c r="A9510" s="25" t="s">
        <v>3124</v>
      </c>
      <c r="B9510" s="77" t="s">
        <v>22559</v>
      </c>
    </row>
    <row r="9511" spans="1:2" ht="15" x14ac:dyDescent="0.2">
      <c r="A9511" s="25" t="s">
        <v>3123</v>
      </c>
      <c r="B9511" s="77" t="s">
        <v>22560</v>
      </c>
    </row>
    <row r="9512" spans="1:2" ht="30" x14ac:dyDescent="0.2">
      <c r="A9512" s="25" t="s">
        <v>3122</v>
      </c>
      <c r="B9512" s="77" t="s">
        <v>22561</v>
      </c>
    </row>
    <row r="9513" spans="1:2" ht="15" x14ac:dyDescent="0.2">
      <c r="A9513" s="25" t="s">
        <v>3121</v>
      </c>
      <c r="B9513" s="77" t="s">
        <v>22562</v>
      </c>
    </row>
    <row r="9514" spans="1:2" ht="15" x14ac:dyDescent="0.2">
      <c r="A9514" s="25" t="s">
        <v>3120</v>
      </c>
      <c r="B9514" s="77" t="s">
        <v>22563</v>
      </c>
    </row>
    <row r="9515" spans="1:2" ht="15" x14ac:dyDescent="0.2">
      <c r="A9515" s="25" t="s">
        <v>3119</v>
      </c>
      <c r="B9515" s="77" t="s">
        <v>22564</v>
      </c>
    </row>
    <row r="9516" spans="1:2" ht="15" x14ac:dyDescent="0.2">
      <c r="A9516" s="25" t="s">
        <v>3118</v>
      </c>
      <c r="B9516" s="77" t="s">
        <v>22565</v>
      </c>
    </row>
    <row r="9517" spans="1:2" ht="15" x14ac:dyDescent="0.2">
      <c r="A9517" s="25" t="s">
        <v>3117</v>
      </c>
      <c r="B9517" s="77" t="s">
        <v>22566</v>
      </c>
    </row>
    <row r="9518" spans="1:2" ht="15" x14ac:dyDescent="0.2">
      <c r="A9518" s="25" t="s">
        <v>3116</v>
      </c>
      <c r="B9518" s="77" t="s">
        <v>22567</v>
      </c>
    </row>
    <row r="9519" spans="1:2" ht="15" x14ac:dyDescent="0.2">
      <c r="A9519" s="25" t="s">
        <v>3115</v>
      </c>
      <c r="B9519" s="77" t="s">
        <v>22568</v>
      </c>
    </row>
    <row r="9520" spans="1:2" ht="15" x14ac:dyDescent="0.2">
      <c r="A9520" s="25" t="s">
        <v>3114</v>
      </c>
      <c r="B9520" s="77" t="s">
        <v>22569</v>
      </c>
    </row>
    <row r="9521" spans="1:2" ht="15" x14ac:dyDescent="0.2">
      <c r="A9521" s="25" t="s">
        <v>3113</v>
      </c>
      <c r="B9521" s="77" t="s">
        <v>22570</v>
      </c>
    </row>
    <row r="9522" spans="1:2" ht="30" x14ac:dyDescent="0.2">
      <c r="A9522" s="25" t="s">
        <v>3112</v>
      </c>
      <c r="B9522" s="77" t="s">
        <v>22571</v>
      </c>
    </row>
    <row r="9523" spans="1:2" ht="15" x14ac:dyDescent="0.2">
      <c r="A9523" s="25" t="s">
        <v>3111</v>
      </c>
      <c r="B9523" s="77" t="s">
        <v>22572</v>
      </c>
    </row>
    <row r="9524" spans="1:2" ht="15" x14ac:dyDescent="0.2">
      <c r="A9524" s="25" t="s">
        <v>3110</v>
      </c>
      <c r="B9524" s="77" t="s">
        <v>22573</v>
      </c>
    </row>
    <row r="9525" spans="1:2" ht="15" x14ac:dyDescent="0.2">
      <c r="A9525" s="25" t="s">
        <v>3109</v>
      </c>
      <c r="B9525" s="77" t="s">
        <v>22574</v>
      </c>
    </row>
    <row r="9526" spans="1:2" ht="15" x14ac:dyDescent="0.2">
      <c r="A9526" s="25" t="s">
        <v>3108</v>
      </c>
      <c r="B9526" s="77" t="s">
        <v>22575</v>
      </c>
    </row>
    <row r="9527" spans="1:2" ht="15" x14ac:dyDescent="0.2">
      <c r="A9527" s="25" t="s">
        <v>3107</v>
      </c>
      <c r="B9527" s="77" t="s">
        <v>22576</v>
      </c>
    </row>
    <row r="9528" spans="1:2" ht="15" x14ac:dyDescent="0.2">
      <c r="A9528" s="25" t="s">
        <v>3106</v>
      </c>
      <c r="B9528" s="77" t="s">
        <v>22577</v>
      </c>
    </row>
    <row r="9529" spans="1:2" ht="15" x14ac:dyDescent="0.2">
      <c r="A9529" s="25" t="s">
        <v>3105</v>
      </c>
      <c r="B9529" s="77" t="s">
        <v>22578</v>
      </c>
    </row>
    <row r="9530" spans="1:2" ht="30" x14ac:dyDescent="0.2">
      <c r="A9530" s="25" t="s">
        <v>3104</v>
      </c>
      <c r="B9530" s="77" t="s">
        <v>22579</v>
      </c>
    </row>
    <row r="9531" spans="1:2" ht="30" x14ac:dyDescent="0.2">
      <c r="A9531" s="25" t="s">
        <v>3103</v>
      </c>
      <c r="B9531" s="77" t="s">
        <v>22580</v>
      </c>
    </row>
    <row r="9532" spans="1:2" ht="45" x14ac:dyDescent="0.2">
      <c r="A9532" s="25" t="s">
        <v>3102</v>
      </c>
      <c r="B9532" s="77" t="s">
        <v>22581</v>
      </c>
    </row>
    <row r="9533" spans="1:2" ht="30" x14ac:dyDescent="0.2">
      <c r="A9533" s="25" t="s">
        <v>3101</v>
      </c>
      <c r="B9533" s="77" t="s">
        <v>22582</v>
      </c>
    </row>
    <row r="9534" spans="1:2" ht="30" x14ac:dyDescent="0.2">
      <c r="A9534" s="25" t="s">
        <v>3100</v>
      </c>
      <c r="B9534" s="77" t="s">
        <v>22583</v>
      </c>
    </row>
    <row r="9535" spans="1:2" ht="30" x14ac:dyDescent="0.2">
      <c r="A9535" s="25" t="s">
        <v>3099</v>
      </c>
      <c r="B9535" s="77" t="s">
        <v>22584</v>
      </c>
    </row>
    <row r="9536" spans="1:2" ht="30" x14ac:dyDescent="0.2">
      <c r="A9536" s="25" t="s">
        <v>3098</v>
      </c>
      <c r="B9536" s="77" t="s">
        <v>22585</v>
      </c>
    </row>
    <row r="9537" spans="1:2" ht="30" x14ac:dyDescent="0.2">
      <c r="A9537" s="25" t="s">
        <v>3097</v>
      </c>
      <c r="B9537" s="77" t="s">
        <v>22586</v>
      </c>
    </row>
    <row r="9538" spans="1:2" ht="30" x14ac:dyDescent="0.2">
      <c r="A9538" s="25" t="s">
        <v>3096</v>
      </c>
      <c r="B9538" s="77" t="s">
        <v>22587</v>
      </c>
    </row>
    <row r="9539" spans="1:2" ht="30" x14ac:dyDescent="0.2">
      <c r="A9539" s="25" t="s">
        <v>3095</v>
      </c>
      <c r="B9539" s="77" t="s">
        <v>22588</v>
      </c>
    </row>
    <row r="9540" spans="1:2" ht="15" x14ac:dyDescent="0.2">
      <c r="A9540" s="25" t="s">
        <v>3094</v>
      </c>
      <c r="B9540" s="77" t="s">
        <v>22589</v>
      </c>
    </row>
    <row r="9541" spans="1:2" ht="15" x14ac:dyDescent="0.2">
      <c r="A9541" s="25" t="s">
        <v>3093</v>
      </c>
      <c r="B9541" s="77" t="s">
        <v>22590</v>
      </c>
    </row>
    <row r="9542" spans="1:2" ht="30" x14ac:dyDescent="0.2">
      <c r="A9542" s="25" t="s">
        <v>3092</v>
      </c>
      <c r="B9542" s="77" t="s">
        <v>22591</v>
      </c>
    </row>
    <row r="9543" spans="1:2" ht="15" x14ac:dyDescent="0.2">
      <c r="A9543" s="25" t="s">
        <v>3091</v>
      </c>
      <c r="B9543" s="77" t="s">
        <v>22592</v>
      </c>
    </row>
    <row r="9544" spans="1:2" ht="15" x14ac:dyDescent="0.2">
      <c r="A9544" s="25" t="s">
        <v>3090</v>
      </c>
      <c r="B9544" s="77" t="s">
        <v>22593</v>
      </c>
    </row>
    <row r="9545" spans="1:2" ht="15" x14ac:dyDescent="0.2">
      <c r="A9545" s="25" t="s">
        <v>3089</v>
      </c>
      <c r="B9545" s="77" t="s">
        <v>22594</v>
      </c>
    </row>
    <row r="9546" spans="1:2" ht="15" x14ac:dyDescent="0.2">
      <c r="A9546" s="25" t="s">
        <v>3088</v>
      </c>
      <c r="B9546" s="77" t="s">
        <v>22595</v>
      </c>
    </row>
    <row r="9547" spans="1:2" ht="15" x14ac:dyDescent="0.2">
      <c r="A9547" s="25" t="s">
        <v>3087</v>
      </c>
      <c r="B9547" s="77" t="s">
        <v>22596</v>
      </c>
    </row>
    <row r="9548" spans="1:2" ht="15" x14ac:dyDescent="0.2">
      <c r="A9548" s="25" t="s">
        <v>3086</v>
      </c>
      <c r="B9548" s="77" t="s">
        <v>22597</v>
      </c>
    </row>
    <row r="9549" spans="1:2" ht="15" x14ac:dyDescent="0.2">
      <c r="A9549" s="25" t="s">
        <v>3085</v>
      </c>
      <c r="B9549" s="77" t="s">
        <v>22598</v>
      </c>
    </row>
    <row r="9550" spans="1:2" ht="15" x14ac:dyDescent="0.2">
      <c r="A9550" s="25" t="s">
        <v>3084</v>
      </c>
      <c r="B9550" s="77" t="s">
        <v>22599</v>
      </c>
    </row>
    <row r="9551" spans="1:2" ht="15" x14ac:dyDescent="0.2">
      <c r="A9551" s="25" t="s">
        <v>3083</v>
      </c>
      <c r="B9551" s="77" t="s">
        <v>22600</v>
      </c>
    </row>
    <row r="9552" spans="1:2" ht="30" x14ac:dyDescent="0.2">
      <c r="A9552" s="25" t="s">
        <v>3082</v>
      </c>
      <c r="B9552" s="77" t="s">
        <v>22601</v>
      </c>
    </row>
    <row r="9553" spans="1:2" ht="15" x14ac:dyDescent="0.2">
      <c r="A9553" s="25" t="s">
        <v>3081</v>
      </c>
      <c r="B9553" s="77" t="s">
        <v>22602</v>
      </c>
    </row>
    <row r="9554" spans="1:2" ht="15" x14ac:dyDescent="0.2">
      <c r="A9554" s="25" t="s">
        <v>3080</v>
      </c>
      <c r="B9554" s="77" t="s">
        <v>22603</v>
      </c>
    </row>
    <row r="9555" spans="1:2" ht="15" x14ac:dyDescent="0.2">
      <c r="A9555" s="25" t="s">
        <v>3079</v>
      </c>
      <c r="B9555" s="77" t="s">
        <v>22604</v>
      </c>
    </row>
    <row r="9556" spans="1:2" ht="15" x14ac:dyDescent="0.2">
      <c r="A9556" s="25" t="s">
        <v>3078</v>
      </c>
      <c r="B9556" s="77" t="s">
        <v>22605</v>
      </c>
    </row>
    <row r="9557" spans="1:2" ht="15" x14ac:dyDescent="0.2">
      <c r="A9557" s="25" t="s">
        <v>3077</v>
      </c>
      <c r="B9557" s="77" t="s">
        <v>22606</v>
      </c>
    </row>
    <row r="9558" spans="1:2" ht="15" x14ac:dyDescent="0.2">
      <c r="A9558" s="25" t="s">
        <v>3076</v>
      </c>
      <c r="B9558" s="77" t="s">
        <v>22607</v>
      </c>
    </row>
    <row r="9559" spans="1:2" ht="15" x14ac:dyDescent="0.2">
      <c r="A9559" s="25" t="s">
        <v>3075</v>
      </c>
      <c r="B9559" s="77" t="s">
        <v>22608</v>
      </c>
    </row>
    <row r="9560" spans="1:2" ht="15" x14ac:dyDescent="0.2">
      <c r="A9560" s="25" t="s">
        <v>3074</v>
      </c>
      <c r="B9560" s="77" t="s">
        <v>22609</v>
      </c>
    </row>
    <row r="9561" spans="1:2" ht="15" x14ac:dyDescent="0.2">
      <c r="A9561" s="25" t="s">
        <v>3073</v>
      </c>
      <c r="B9561" s="77" t="s">
        <v>22610</v>
      </c>
    </row>
    <row r="9562" spans="1:2" ht="30" x14ac:dyDescent="0.2">
      <c r="A9562" s="25" t="s">
        <v>3072</v>
      </c>
      <c r="B9562" s="77" t="s">
        <v>22611</v>
      </c>
    </row>
    <row r="9563" spans="1:2" ht="15" x14ac:dyDescent="0.2">
      <c r="A9563" s="25" t="s">
        <v>3071</v>
      </c>
      <c r="B9563" s="77" t="s">
        <v>22612</v>
      </c>
    </row>
    <row r="9564" spans="1:2" ht="15" x14ac:dyDescent="0.2">
      <c r="A9564" s="25" t="s">
        <v>3070</v>
      </c>
      <c r="B9564" s="77" t="s">
        <v>22613</v>
      </c>
    </row>
    <row r="9565" spans="1:2" ht="15" x14ac:dyDescent="0.2">
      <c r="A9565" s="25" t="s">
        <v>3069</v>
      </c>
      <c r="B9565" s="77" t="s">
        <v>22614</v>
      </c>
    </row>
    <row r="9566" spans="1:2" ht="15" x14ac:dyDescent="0.2">
      <c r="A9566" s="25" t="s">
        <v>3068</v>
      </c>
      <c r="B9566" s="77" t="s">
        <v>22615</v>
      </c>
    </row>
    <row r="9567" spans="1:2" ht="15" x14ac:dyDescent="0.2">
      <c r="A9567" s="25" t="s">
        <v>3067</v>
      </c>
      <c r="B9567" s="77" t="s">
        <v>22616</v>
      </c>
    </row>
    <row r="9568" spans="1:2" ht="15" x14ac:dyDescent="0.2">
      <c r="A9568" s="25" t="s">
        <v>3066</v>
      </c>
      <c r="B9568" s="77" t="s">
        <v>22617</v>
      </c>
    </row>
    <row r="9569" spans="1:2" ht="15" x14ac:dyDescent="0.2">
      <c r="A9569" s="25" t="s">
        <v>3065</v>
      </c>
      <c r="B9569" s="77" t="s">
        <v>22618</v>
      </c>
    </row>
    <row r="9570" spans="1:2" ht="15" x14ac:dyDescent="0.2">
      <c r="A9570" s="25" t="s">
        <v>3064</v>
      </c>
      <c r="B9570" s="77" t="s">
        <v>22619</v>
      </c>
    </row>
    <row r="9571" spans="1:2" ht="15" x14ac:dyDescent="0.2">
      <c r="A9571" s="25" t="s">
        <v>3063</v>
      </c>
      <c r="B9571" s="77" t="s">
        <v>22620</v>
      </c>
    </row>
    <row r="9572" spans="1:2" ht="30" x14ac:dyDescent="0.2">
      <c r="A9572" s="25" t="s">
        <v>3062</v>
      </c>
      <c r="B9572" s="77" t="s">
        <v>22621</v>
      </c>
    </row>
    <row r="9573" spans="1:2" ht="30" x14ac:dyDescent="0.2">
      <c r="A9573" s="25" t="s">
        <v>3061</v>
      </c>
      <c r="B9573" s="77" t="s">
        <v>22622</v>
      </c>
    </row>
    <row r="9574" spans="1:2" ht="15" x14ac:dyDescent="0.2">
      <c r="A9574" s="25" t="s">
        <v>3060</v>
      </c>
      <c r="B9574" s="77" t="s">
        <v>22623</v>
      </c>
    </row>
    <row r="9575" spans="1:2" ht="30" x14ac:dyDescent="0.2">
      <c r="A9575" s="25" t="s">
        <v>3059</v>
      </c>
      <c r="B9575" s="77" t="s">
        <v>22624</v>
      </c>
    </row>
    <row r="9576" spans="1:2" ht="30" x14ac:dyDescent="0.2">
      <c r="A9576" s="25" t="s">
        <v>3058</v>
      </c>
      <c r="B9576" s="77" t="s">
        <v>22625</v>
      </c>
    </row>
    <row r="9577" spans="1:2" ht="15" x14ac:dyDescent="0.2">
      <c r="A9577" s="25" t="s">
        <v>3057</v>
      </c>
      <c r="B9577" s="77" t="s">
        <v>22626</v>
      </c>
    </row>
    <row r="9578" spans="1:2" ht="15" x14ac:dyDescent="0.2">
      <c r="A9578" s="25" t="s">
        <v>3056</v>
      </c>
      <c r="B9578" s="77" t="s">
        <v>22627</v>
      </c>
    </row>
    <row r="9579" spans="1:2" ht="15" x14ac:dyDescent="0.2">
      <c r="A9579" s="25" t="s">
        <v>3055</v>
      </c>
      <c r="B9579" s="77" t="s">
        <v>22628</v>
      </c>
    </row>
    <row r="9580" spans="1:2" ht="15" x14ac:dyDescent="0.2">
      <c r="A9580" s="25" t="s">
        <v>3054</v>
      </c>
      <c r="B9580" s="77" t="s">
        <v>22629</v>
      </c>
    </row>
    <row r="9581" spans="1:2" ht="15" x14ac:dyDescent="0.2">
      <c r="A9581" s="25" t="s">
        <v>3053</v>
      </c>
      <c r="B9581" s="77" t="s">
        <v>22630</v>
      </c>
    </row>
    <row r="9582" spans="1:2" ht="30" x14ac:dyDescent="0.2">
      <c r="A9582" s="25" t="s">
        <v>3052</v>
      </c>
      <c r="B9582" s="77" t="s">
        <v>22631</v>
      </c>
    </row>
    <row r="9583" spans="1:2" ht="30" x14ac:dyDescent="0.2">
      <c r="A9583" s="25" t="s">
        <v>3051</v>
      </c>
      <c r="B9583" s="77" t="s">
        <v>22632</v>
      </c>
    </row>
    <row r="9584" spans="1:2" ht="15" x14ac:dyDescent="0.2">
      <c r="A9584" s="25" t="s">
        <v>3050</v>
      </c>
      <c r="B9584" s="77" t="s">
        <v>22633</v>
      </c>
    </row>
    <row r="9585" spans="1:2" ht="30" x14ac:dyDescent="0.2">
      <c r="A9585" s="25" t="s">
        <v>3049</v>
      </c>
      <c r="B9585" s="77" t="s">
        <v>22634</v>
      </c>
    </row>
    <row r="9586" spans="1:2" ht="30" x14ac:dyDescent="0.2">
      <c r="A9586" s="25" t="s">
        <v>3048</v>
      </c>
      <c r="B9586" s="77" t="s">
        <v>22635</v>
      </c>
    </row>
    <row r="9587" spans="1:2" ht="15" x14ac:dyDescent="0.2">
      <c r="A9587" s="25" t="s">
        <v>3047</v>
      </c>
      <c r="B9587" s="77" t="s">
        <v>22636</v>
      </c>
    </row>
    <row r="9588" spans="1:2" ht="15" x14ac:dyDescent="0.2">
      <c r="A9588" s="25" t="s">
        <v>3046</v>
      </c>
      <c r="B9588" s="77" t="s">
        <v>22637</v>
      </c>
    </row>
    <row r="9589" spans="1:2" ht="15" x14ac:dyDescent="0.2">
      <c r="A9589" s="25" t="s">
        <v>3045</v>
      </c>
      <c r="B9589" s="77" t="s">
        <v>22638</v>
      </c>
    </row>
    <row r="9590" spans="1:2" ht="15" x14ac:dyDescent="0.2">
      <c r="A9590" s="25" t="s">
        <v>3044</v>
      </c>
      <c r="B9590" s="77" t="s">
        <v>22639</v>
      </c>
    </row>
    <row r="9591" spans="1:2" ht="15" x14ac:dyDescent="0.2">
      <c r="A9591" s="25" t="s">
        <v>3043</v>
      </c>
      <c r="B9591" s="77" t="s">
        <v>22640</v>
      </c>
    </row>
    <row r="9592" spans="1:2" ht="30" x14ac:dyDescent="0.2">
      <c r="A9592" s="25" t="s">
        <v>3042</v>
      </c>
      <c r="B9592" s="77" t="s">
        <v>22641</v>
      </c>
    </row>
    <row r="9593" spans="1:2" ht="15" x14ac:dyDescent="0.2">
      <c r="A9593" s="25" t="s">
        <v>3041</v>
      </c>
      <c r="B9593" s="77" t="s">
        <v>22642</v>
      </c>
    </row>
    <row r="9594" spans="1:2" ht="15" x14ac:dyDescent="0.2">
      <c r="A9594" s="25" t="s">
        <v>3040</v>
      </c>
      <c r="B9594" s="77" t="s">
        <v>22643</v>
      </c>
    </row>
    <row r="9595" spans="1:2" ht="15" x14ac:dyDescent="0.2">
      <c r="A9595" s="25" t="s">
        <v>3039</v>
      </c>
      <c r="B9595" s="77" t="s">
        <v>22644</v>
      </c>
    </row>
    <row r="9596" spans="1:2" ht="30" x14ac:dyDescent="0.2">
      <c r="A9596" s="25" t="s">
        <v>3038</v>
      </c>
      <c r="B9596" s="77" t="s">
        <v>22645</v>
      </c>
    </row>
    <row r="9597" spans="1:2" ht="15" x14ac:dyDescent="0.2">
      <c r="A9597" s="25" t="s">
        <v>3037</v>
      </c>
      <c r="B9597" s="77" t="s">
        <v>22646</v>
      </c>
    </row>
    <row r="9598" spans="1:2" ht="15" x14ac:dyDescent="0.2">
      <c r="A9598" s="25" t="s">
        <v>3036</v>
      </c>
      <c r="B9598" s="77" t="s">
        <v>22647</v>
      </c>
    </row>
    <row r="9599" spans="1:2" ht="15" x14ac:dyDescent="0.2">
      <c r="A9599" s="25" t="s">
        <v>3035</v>
      </c>
      <c r="B9599" s="77" t="s">
        <v>22648</v>
      </c>
    </row>
    <row r="9600" spans="1:2" ht="15" x14ac:dyDescent="0.2">
      <c r="A9600" s="25" t="s">
        <v>3034</v>
      </c>
      <c r="B9600" s="77" t="s">
        <v>22649</v>
      </c>
    </row>
    <row r="9601" spans="1:2" ht="30" x14ac:dyDescent="0.2">
      <c r="A9601" s="25" t="s">
        <v>3033</v>
      </c>
      <c r="B9601" s="77" t="s">
        <v>22650</v>
      </c>
    </row>
    <row r="9602" spans="1:2" ht="30" x14ac:dyDescent="0.2">
      <c r="A9602" s="25" t="s">
        <v>3032</v>
      </c>
      <c r="B9602" s="77" t="s">
        <v>22651</v>
      </c>
    </row>
    <row r="9603" spans="1:2" ht="30" x14ac:dyDescent="0.2">
      <c r="A9603" s="25" t="s">
        <v>3031</v>
      </c>
      <c r="B9603" s="77" t="s">
        <v>22652</v>
      </c>
    </row>
    <row r="9604" spans="1:2" ht="30" x14ac:dyDescent="0.2">
      <c r="A9604" s="25" t="s">
        <v>3030</v>
      </c>
      <c r="B9604" s="77" t="s">
        <v>22653</v>
      </c>
    </row>
    <row r="9605" spans="1:2" ht="30" x14ac:dyDescent="0.2">
      <c r="A9605" s="25" t="s">
        <v>3029</v>
      </c>
      <c r="B9605" s="77" t="s">
        <v>22654</v>
      </c>
    </row>
    <row r="9606" spans="1:2" ht="30" x14ac:dyDescent="0.2">
      <c r="A9606" s="25" t="s">
        <v>3028</v>
      </c>
      <c r="B9606" s="77" t="s">
        <v>22655</v>
      </c>
    </row>
    <row r="9607" spans="1:2" ht="15" x14ac:dyDescent="0.2">
      <c r="A9607" s="25" t="s">
        <v>3027</v>
      </c>
      <c r="B9607" s="77" t="s">
        <v>22656</v>
      </c>
    </row>
    <row r="9608" spans="1:2" ht="30" x14ac:dyDescent="0.2">
      <c r="A9608" s="25" t="s">
        <v>3026</v>
      </c>
      <c r="B9608" s="77" t="s">
        <v>22657</v>
      </c>
    </row>
    <row r="9609" spans="1:2" ht="30" x14ac:dyDescent="0.2">
      <c r="A9609" s="25" t="s">
        <v>3025</v>
      </c>
      <c r="B9609" s="77" t="s">
        <v>22658</v>
      </c>
    </row>
    <row r="9610" spans="1:2" ht="30" x14ac:dyDescent="0.2">
      <c r="A9610" s="25" t="s">
        <v>3024</v>
      </c>
      <c r="B9610" s="77" t="s">
        <v>22659</v>
      </c>
    </row>
    <row r="9611" spans="1:2" ht="30" x14ac:dyDescent="0.2">
      <c r="A9611" s="25" t="s">
        <v>3023</v>
      </c>
      <c r="B9611" s="77" t="s">
        <v>22660</v>
      </c>
    </row>
    <row r="9612" spans="1:2" ht="45" x14ac:dyDescent="0.2">
      <c r="A9612" s="25" t="s">
        <v>3022</v>
      </c>
      <c r="B9612" s="77" t="s">
        <v>22661</v>
      </c>
    </row>
    <row r="9613" spans="1:2" ht="30" x14ac:dyDescent="0.2">
      <c r="A9613" s="25" t="s">
        <v>3021</v>
      </c>
      <c r="B9613" s="77" t="s">
        <v>22662</v>
      </c>
    </row>
    <row r="9614" spans="1:2" ht="30" x14ac:dyDescent="0.2">
      <c r="A9614" s="25" t="s">
        <v>3020</v>
      </c>
      <c r="B9614" s="77" t="s">
        <v>22663</v>
      </c>
    </row>
    <row r="9615" spans="1:2" ht="30" x14ac:dyDescent="0.2">
      <c r="A9615" s="25" t="s">
        <v>3019</v>
      </c>
      <c r="B9615" s="77" t="s">
        <v>22664</v>
      </c>
    </row>
    <row r="9616" spans="1:2" ht="30" x14ac:dyDescent="0.2">
      <c r="A9616" s="25" t="s">
        <v>3018</v>
      </c>
      <c r="B9616" s="77" t="s">
        <v>22665</v>
      </c>
    </row>
    <row r="9617" spans="1:2" ht="30" x14ac:dyDescent="0.2">
      <c r="A9617" s="25" t="s">
        <v>3017</v>
      </c>
      <c r="B9617" s="77" t="s">
        <v>22666</v>
      </c>
    </row>
    <row r="9618" spans="1:2" ht="30" x14ac:dyDescent="0.2">
      <c r="A9618" s="25" t="s">
        <v>3016</v>
      </c>
      <c r="B9618" s="77" t="s">
        <v>22667</v>
      </c>
    </row>
    <row r="9619" spans="1:2" ht="30" x14ac:dyDescent="0.2">
      <c r="A9619" s="25" t="s">
        <v>3015</v>
      </c>
      <c r="B9619" s="77" t="s">
        <v>22668</v>
      </c>
    </row>
    <row r="9620" spans="1:2" ht="15" x14ac:dyDescent="0.2">
      <c r="A9620" s="25" t="s">
        <v>3014</v>
      </c>
      <c r="B9620" s="77" t="s">
        <v>22669</v>
      </c>
    </row>
    <row r="9621" spans="1:2" ht="15" x14ac:dyDescent="0.2">
      <c r="A9621" s="25" t="s">
        <v>3013</v>
      </c>
      <c r="B9621" s="77" t="s">
        <v>22670</v>
      </c>
    </row>
    <row r="9622" spans="1:2" ht="30" x14ac:dyDescent="0.2">
      <c r="A9622" s="25" t="s">
        <v>3012</v>
      </c>
      <c r="B9622" s="77" t="s">
        <v>22671</v>
      </c>
    </row>
    <row r="9623" spans="1:2" ht="15" x14ac:dyDescent="0.2">
      <c r="A9623" s="25" t="s">
        <v>3011</v>
      </c>
      <c r="B9623" s="77" t="s">
        <v>22672</v>
      </c>
    </row>
    <row r="9624" spans="1:2" ht="15" x14ac:dyDescent="0.2">
      <c r="A9624" s="25" t="s">
        <v>3010</v>
      </c>
      <c r="B9624" s="77" t="s">
        <v>22673</v>
      </c>
    </row>
    <row r="9625" spans="1:2" ht="15" x14ac:dyDescent="0.2">
      <c r="A9625" s="25" t="s">
        <v>3009</v>
      </c>
      <c r="B9625" s="77" t="s">
        <v>22674</v>
      </c>
    </row>
    <row r="9626" spans="1:2" ht="15" x14ac:dyDescent="0.2">
      <c r="A9626" s="25" t="s">
        <v>3008</v>
      </c>
      <c r="B9626" s="77" t="s">
        <v>22675</v>
      </c>
    </row>
    <row r="9627" spans="1:2" ht="15" x14ac:dyDescent="0.2">
      <c r="A9627" s="25" t="s">
        <v>3007</v>
      </c>
      <c r="B9627" s="77" t="s">
        <v>22676</v>
      </c>
    </row>
    <row r="9628" spans="1:2" ht="15" x14ac:dyDescent="0.2">
      <c r="A9628" s="25" t="s">
        <v>3006</v>
      </c>
      <c r="B9628" s="77" t="s">
        <v>22677</v>
      </c>
    </row>
    <row r="9629" spans="1:2" ht="15" x14ac:dyDescent="0.2">
      <c r="A9629" s="25" t="s">
        <v>3005</v>
      </c>
      <c r="B9629" s="77" t="s">
        <v>22678</v>
      </c>
    </row>
    <row r="9630" spans="1:2" ht="15" x14ac:dyDescent="0.2">
      <c r="A9630" s="25" t="s">
        <v>3004</v>
      </c>
      <c r="B9630" s="77" t="s">
        <v>22679</v>
      </c>
    </row>
    <row r="9631" spans="1:2" ht="30" x14ac:dyDescent="0.2">
      <c r="A9631" s="25" t="s">
        <v>3003</v>
      </c>
      <c r="B9631" s="77" t="s">
        <v>22680</v>
      </c>
    </row>
    <row r="9632" spans="1:2" ht="30" x14ac:dyDescent="0.2">
      <c r="A9632" s="25" t="s">
        <v>3002</v>
      </c>
      <c r="B9632" s="77" t="s">
        <v>22681</v>
      </c>
    </row>
    <row r="9633" spans="1:2" ht="30" x14ac:dyDescent="0.2">
      <c r="A9633" s="25" t="s">
        <v>3001</v>
      </c>
      <c r="B9633" s="77" t="s">
        <v>22682</v>
      </c>
    </row>
    <row r="9634" spans="1:2" ht="15" x14ac:dyDescent="0.2">
      <c r="A9634" s="25" t="s">
        <v>3000</v>
      </c>
      <c r="B9634" s="77" t="s">
        <v>22683</v>
      </c>
    </row>
    <row r="9635" spans="1:2" ht="30" x14ac:dyDescent="0.2">
      <c r="A9635" s="25" t="s">
        <v>2999</v>
      </c>
      <c r="B9635" s="77" t="s">
        <v>22684</v>
      </c>
    </row>
    <row r="9636" spans="1:2" ht="30" x14ac:dyDescent="0.2">
      <c r="A9636" s="25" t="s">
        <v>2998</v>
      </c>
      <c r="B9636" s="77" t="s">
        <v>22685</v>
      </c>
    </row>
    <row r="9637" spans="1:2" ht="15" x14ac:dyDescent="0.2">
      <c r="A9637" s="25" t="s">
        <v>2997</v>
      </c>
      <c r="B9637" s="77" t="s">
        <v>22686</v>
      </c>
    </row>
    <row r="9638" spans="1:2" ht="15" x14ac:dyDescent="0.2">
      <c r="A9638" s="25" t="s">
        <v>2996</v>
      </c>
      <c r="B9638" s="77" t="s">
        <v>22687</v>
      </c>
    </row>
    <row r="9639" spans="1:2" ht="15" x14ac:dyDescent="0.2">
      <c r="A9639" s="25" t="s">
        <v>2995</v>
      </c>
      <c r="B9639" s="77" t="s">
        <v>22688</v>
      </c>
    </row>
    <row r="9640" spans="1:2" ht="15" x14ac:dyDescent="0.2">
      <c r="A9640" s="25" t="s">
        <v>2994</v>
      </c>
      <c r="B9640" s="77" t="s">
        <v>22689</v>
      </c>
    </row>
    <row r="9641" spans="1:2" ht="30" x14ac:dyDescent="0.2">
      <c r="A9641" s="25" t="s">
        <v>2993</v>
      </c>
      <c r="B9641" s="77" t="s">
        <v>22690</v>
      </c>
    </row>
    <row r="9642" spans="1:2" ht="30" x14ac:dyDescent="0.2">
      <c r="A9642" s="25" t="s">
        <v>2992</v>
      </c>
      <c r="B9642" s="77" t="s">
        <v>22691</v>
      </c>
    </row>
    <row r="9643" spans="1:2" ht="30" x14ac:dyDescent="0.2">
      <c r="A9643" s="25" t="s">
        <v>2991</v>
      </c>
      <c r="B9643" s="77" t="s">
        <v>22692</v>
      </c>
    </row>
    <row r="9644" spans="1:2" ht="30" x14ac:dyDescent="0.2">
      <c r="A9644" s="25" t="s">
        <v>2990</v>
      </c>
      <c r="B9644" s="77" t="s">
        <v>22693</v>
      </c>
    </row>
    <row r="9645" spans="1:2" ht="30" x14ac:dyDescent="0.2">
      <c r="A9645" s="25" t="s">
        <v>2989</v>
      </c>
      <c r="B9645" s="77" t="s">
        <v>22694</v>
      </c>
    </row>
    <row r="9646" spans="1:2" ht="30" x14ac:dyDescent="0.2">
      <c r="A9646" s="25" t="s">
        <v>2988</v>
      </c>
      <c r="B9646" s="77" t="s">
        <v>22695</v>
      </c>
    </row>
    <row r="9647" spans="1:2" ht="15" x14ac:dyDescent="0.2">
      <c r="A9647" s="25" t="s">
        <v>2987</v>
      </c>
      <c r="B9647" s="77" t="s">
        <v>22696</v>
      </c>
    </row>
    <row r="9648" spans="1:2" ht="30" x14ac:dyDescent="0.2">
      <c r="A9648" s="25" t="s">
        <v>2986</v>
      </c>
      <c r="B9648" s="77" t="s">
        <v>22697</v>
      </c>
    </row>
    <row r="9649" spans="1:2" ht="30" x14ac:dyDescent="0.2">
      <c r="A9649" s="25" t="s">
        <v>2985</v>
      </c>
      <c r="B9649" s="77" t="s">
        <v>22698</v>
      </c>
    </row>
    <row r="9650" spans="1:2" ht="15" x14ac:dyDescent="0.2">
      <c r="A9650" s="25" t="s">
        <v>2984</v>
      </c>
      <c r="B9650" s="77" t="s">
        <v>22699</v>
      </c>
    </row>
    <row r="9651" spans="1:2" ht="30" x14ac:dyDescent="0.2">
      <c r="A9651" s="25" t="s">
        <v>2983</v>
      </c>
      <c r="B9651" s="77" t="s">
        <v>22700</v>
      </c>
    </row>
    <row r="9652" spans="1:2" ht="30" x14ac:dyDescent="0.2">
      <c r="A9652" s="25" t="s">
        <v>2982</v>
      </c>
      <c r="B9652" s="77" t="s">
        <v>22701</v>
      </c>
    </row>
    <row r="9653" spans="1:2" ht="30" x14ac:dyDescent="0.2">
      <c r="A9653" s="25" t="s">
        <v>2981</v>
      </c>
      <c r="B9653" s="77" t="s">
        <v>22702</v>
      </c>
    </row>
    <row r="9654" spans="1:2" ht="15" x14ac:dyDescent="0.2">
      <c r="A9654" s="25" t="s">
        <v>2980</v>
      </c>
      <c r="B9654" s="77" t="s">
        <v>22703</v>
      </c>
    </row>
    <row r="9655" spans="1:2" ht="30" x14ac:dyDescent="0.2">
      <c r="A9655" s="25" t="s">
        <v>2979</v>
      </c>
      <c r="B9655" s="77" t="s">
        <v>22704</v>
      </c>
    </row>
    <row r="9656" spans="1:2" ht="30" x14ac:dyDescent="0.2">
      <c r="A9656" s="25" t="s">
        <v>2978</v>
      </c>
      <c r="B9656" s="77" t="s">
        <v>22705</v>
      </c>
    </row>
    <row r="9657" spans="1:2" ht="15" x14ac:dyDescent="0.2">
      <c r="A9657" s="25" t="s">
        <v>2977</v>
      </c>
      <c r="B9657" s="77" t="s">
        <v>22706</v>
      </c>
    </row>
    <row r="9658" spans="1:2" ht="30" x14ac:dyDescent="0.2">
      <c r="A9658" s="25" t="s">
        <v>2976</v>
      </c>
      <c r="B9658" s="77" t="s">
        <v>22707</v>
      </c>
    </row>
    <row r="9659" spans="1:2" ht="30" x14ac:dyDescent="0.2">
      <c r="A9659" s="25" t="s">
        <v>2975</v>
      </c>
      <c r="B9659" s="77" t="s">
        <v>22708</v>
      </c>
    </row>
    <row r="9660" spans="1:2" ht="30" x14ac:dyDescent="0.2">
      <c r="A9660" s="25" t="s">
        <v>2974</v>
      </c>
      <c r="B9660" s="77" t="s">
        <v>22709</v>
      </c>
    </row>
    <row r="9661" spans="1:2" ht="30" x14ac:dyDescent="0.2">
      <c r="A9661" s="25" t="s">
        <v>2973</v>
      </c>
      <c r="B9661" s="77" t="s">
        <v>22710</v>
      </c>
    </row>
    <row r="9662" spans="1:2" ht="30" x14ac:dyDescent="0.2">
      <c r="A9662" s="25" t="s">
        <v>2972</v>
      </c>
      <c r="B9662" s="77" t="s">
        <v>22711</v>
      </c>
    </row>
    <row r="9663" spans="1:2" ht="30" x14ac:dyDescent="0.2">
      <c r="A9663" s="25" t="s">
        <v>2971</v>
      </c>
      <c r="B9663" s="77" t="s">
        <v>22712</v>
      </c>
    </row>
    <row r="9664" spans="1:2" ht="30" x14ac:dyDescent="0.2">
      <c r="A9664" s="25" t="s">
        <v>2970</v>
      </c>
      <c r="B9664" s="77" t="s">
        <v>22713</v>
      </c>
    </row>
    <row r="9665" spans="1:2" ht="30" x14ac:dyDescent="0.2">
      <c r="A9665" s="25" t="s">
        <v>2969</v>
      </c>
      <c r="B9665" s="77" t="s">
        <v>22714</v>
      </c>
    </row>
    <row r="9666" spans="1:2" ht="30" x14ac:dyDescent="0.2">
      <c r="A9666" s="25" t="s">
        <v>2968</v>
      </c>
      <c r="B9666" s="77" t="s">
        <v>22715</v>
      </c>
    </row>
    <row r="9667" spans="1:2" ht="30" x14ac:dyDescent="0.2">
      <c r="A9667" s="25" t="s">
        <v>2967</v>
      </c>
      <c r="B9667" s="77" t="s">
        <v>22716</v>
      </c>
    </row>
    <row r="9668" spans="1:2" ht="30" x14ac:dyDescent="0.2">
      <c r="A9668" s="25" t="s">
        <v>2966</v>
      </c>
      <c r="B9668" s="77" t="s">
        <v>22717</v>
      </c>
    </row>
    <row r="9669" spans="1:2" ht="30" x14ac:dyDescent="0.2">
      <c r="A9669" s="25" t="s">
        <v>2965</v>
      </c>
      <c r="B9669" s="77" t="s">
        <v>22718</v>
      </c>
    </row>
    <row r="9670" spans="1:2" ht="15" x14ac:dyDescent="0.2">
      <c r="A9670" s="25" t="s">
        <v>2964</v>
      </c>
      <c r="B9670" s="77" t="s">
        <v>22719</v>
      </c>
    </row>
    <row r="9671" spans="1:2" ht="15" x14ac:dyDescent="0.2">
      <c r="A9671" s="25" t="s">
        <v>2963</v>
      </c>
      <c r="B9671" s="77" t="s">
        <v>22720</v>
      </c>
    </row>
    <row r="9672" spans="1:2" ht="30" x14ac:dyDescent="0.2">
      <c r="A9672" s="25" t="s">
        <v>2962</v>
      </c>
      <c r="B9672" s="77" t="s">
        <v>22721</v>
      </c>
    </row>
    <row r="9673" spans="1:2" ht="15" x14ac:dyDescent="0.2">
      <c r="A9673" s="25" t="s">
        <v>2961</v>
      </c>
      <c r="B9673" s="77" t="s">
        <v>22722</v>
      </c>
    </row>
    <row r="9674" spans="1:2" ht="15" x14ac:dyDescent="0.2">
      <c r="A9674" s="25" t="s">
        <v>2960</v>
      </c>
      <c r="B9674" s="77" t="s">
        <v>22723</v>
      </c>
    </row>
    <row r="9675" spans="1:2" ht="15" x14ac:dyDescent="0.2">
      <c r="A9675" s="25" t="s">
        <v>2959</v>
      </c>
      <c r="B9675" s="77" t="s">
        <v>22724</v>
      </c>
    </row>
    <row r="9676" spans="1:2" ht="30" x14ac:dyDescent="0.2">
      <c r="A9676" s="25" t="s">
        <v>2958</v>
      </c>
      <c r="B9676" s="77" t="s">
        <v>22725</v>
      </c>
    </row>
    <row r="9677" spans="1:2" ht="15" x14ac:dyDescent="0.2">
      <c r="A9677" s="25" t="s">
        <v>2957</v>
      </c>
      <c r="B9677" s="77" t="s">
        <v>22726</v>
      </c>
    </row>
    <row r="9678" spans="1:2" ht="15" x14ac:dyDescent="0.2">
      <c r="A9678" s="25" t="s">
        <v>2956</v>
      </c>
      <c r="B9678" s="77" t="s">
        <v>22727</v>
      </c>
    </row>
    <row r="9679" spans="1:2" ht="15" x14ac:dyDescent="0.2">
      <c r="A9679" s="25" t="s">
        <v>2955</v>
      </c>
      <c r="B9679" s="77" t="s">
        <v>22728</v>
      </c>
    </row>
    <row r="9680" spans="1:2" ht="15" x14ac:dyDescent="0.2">
      <c r="A9680" s="25" t="s">
        <v>2954</v>
      </c>
      <c r="B9680" s="77" t="s">
        <v>22729</v>
      </c>
    </row>
    <row r="9681" spans="1:2" ht="30" x14ac:dyDescent="0.2">
      <c r="A9681" s="25" t="s">
        <v>2953</v>
      </c>
      <c r="B9681" s="77" t="s">
        <v>22730</v>
      </c>
    </row>
    <row r="9682" spans="1:2" ht="30" x14ac:dyDescent="0.2">
      <c r="A9682" s="25" t="s">
        <v>2952</v>
      </c>
      <c r="B9682" s="77" t="s">
        <v>22731</v>
      </c>
    </row>
    <row r="9683" spans="1:2" ht="30" x14ac:dyDescent="0.2">
      <c r="A9683" s="25" t="s">
        <v>2951</v>
      </c>
      <c r="B9683" s="77" t="s">
        <v>22732</v>
      </c>
    </row>
    <row r="9684" spans="1:2" ht="30" x14ac:dyDescent="0.2">
      <c r="A9684" s="25" t="s">
        <v>2950</v>
      </c>
      <c r="B9684" s="77" t="s">
        <v>22733</v>
      </c>
    </row>
    <row r="9685" spans="1:2" ht="30" x14ac:dyDescent="0.2">
      <c r="A9685" s="25" t="s">
        <v>2949</v>
      </c>
      <c r="B9685" s="77" t="s">
        <v>22734</v>
      </c>
    </row>
    <row r="9686" spans="1:2" ht="30" x14ac:dyDescent="0.2">
      <c r="A9686" s="25" t="s">
        <v>2948</v>
      </c>
      <c r="B9686" s="77" t="s">
        <v>22735</v>
      </c>
    </row>
    <row r="9687" spans="1:2" ht="15" x14ac:dyDescent="0.2">
      <c r="A9687" s="25" t="s">
        <v>2947</v>
      </c>
      <c r="B9687" s="77" t="s">
        <v>22736</v>
      </c>
    </row>
    <row r="9688" spans="1:2" ht="30" x14ac:dyDescent="0.2">
      <c r="A9688" s="25" t="s">
        <v>2946</v>
      </c>
      <c r="B9688" s="77" t="s">
        <v>22737</v>
      </c>
    </row>
    <row r="9689" spans="1:2" ht="30" x14ac:dyDescent="0.2">
      <c r="A9689" s="25" t="s">
        <v>2945</v>
      </c>
      <c r="B9689" s="77" t="s">
        <v>22738</v>
      </c>
    </row>
    <row r="9690" spans="1:2" ht="15" x14ac:dyDescent="0.2">
      <c r="A9690" s="25" t="s">
        <v>2944</v>
      </c>
      <c r="B9690" s="77" t="s">
        <v>22739</v>
      </c>
    </row>
    <row r="9691" spans="1:2" ht="15" x14ac:dyDescent="0.2">
      <c r="A9691" s="25" t="s">
        <v>2943</v>
      </c>
      <c r="B9691" s="77" t="s">
        <v>22740</v>
      </c>
    </row>
    <row r="9692" spans="1:2" ht="30" x14ac:dyDescent="0.2">
      <c r="A9692" s="25" t="s">
        <v>2942</v>
      </c>
      <c r="B9692" s="77" t="s">
        <v>22741</v>
      </c>
    </row>
    <row r="9693" spans="1:2" ht="15" x14ac:dyDescent="0.2">
      <c r="A9693" s="25" t="s">
        <v>2941</v>
      </c>
      <c r="B9693" s="77" t="s">
        <v>22742</v>
      </c>
    </row>
    <row r="9694" spans="1:2" ht="15" x14ac:dyDescent="0.2">
      <c r="A9694" s="25" t="s">
        <v>2940</v>
      </c>
      <c r="B9694" s="77" t="s">
        <v>22743</v>
      </c>
    </row>
    <row r="9695" spans="1:2" ht="15" x14ac:dyDescent="0.2">
      <c r="A9695" s="25" t="s">
        <v>2939</v>
      </c>
      <c r="B9695" s="77" t="s">
        <v>22744</v>
      </c>
    </row>
    <row r="9696" spans="1:2" ht="15" x14ac:dyDescent="0.2">
      <c r="A9696" s="25" t="s">
        <v>2938</v>
      </c>
      <c r="B9696" s="77" t="s">
        <v>22745</v>
      </c>
    </row>
    <row r="9697" spans="1:2" ht="15" x14ac:dyDescent="0.2">
      <c r="A9697" s="25" t="s">
        <v>2937</v>
      </c>
      <c r="B9697" s="77" t="s">
        <v>22746</v>
      </c>
    </row>
    <row r="9698" spans="1:2" ht="15" x14ac:dyDescent="0.2">
      <c r="A9698" s="25" t="s">
        <v>2936</v>
      </c>
      <c r="B9698" s="77" t="s">
        <v>22747</v>
      </c>
    </row>
    <row r="9699" spans="1:2" ht="15" x14ac:dyDescent="0.2">
      <c r="A9699" s="25" t="s">
        <v>2935</v>
      </c>
      <c r="B9699" s="77" t="s">
        <v>22748</v>
      </c>
    </row>
    <row r="9700" spans="1:2" ht="15" x14ac:dyDescent="0.2">
      <c r="A9700" s="25" t="s">
        <v>2934</v>
      </c>
      <c r="B9700" s="77" t="s">
        <v>22749</v>
      </c>
    </row>
    <row r="9701" spans="1:2" ht="15" x14ac:dyDescent="0.2">
      <c r="A9701" s="25" t="s">
        <v>2933</v>
      </c>
      <c r="B9701" s="77" t="s">
        <v>22750</v>
      </c>
    </row>
    <row r="9702" spans="1:2" ht="30" x14ac:dyDescent="0.2">
      <c r="A9702" s="25" t="s">
        <v>2932</v>
      </c>
      <c r="B9702" s="77" t="s">
        <v>22751</v>
      </c>
    </row>
    <row r="9703" spans="1:2" ht="15" x14ac:dyDescent="0.2">
      <c r="A9703" s="25" t="s">
        <v>2931</v>
      </c>
      <c r="B9703" s="77" t="s">
        <v>22752</v>
      </c>
    </row>
    <row r="9704" spans="1:2" ht="15" x14ac:dyDescent="0.2">
      <c r="A9704" s="25" t="s">
        <v>2930</v>
      </c>
      <c r="B9704" s="77" t="s">
        <v>22753</v>
      </c>
    </row>
    <row r="9705" spans="1:2" ht="15" x14ac:dyDescent="0.2">
      <c r="A9705" s="25" t="s">
        <v>2929</v>
      </c>
      <c r="B9705" s="77" t="s">
        <v>22754</v>
      </c>
    </row>
    <row r="9706" spans="1:2" ht="15" x14ac:dyDescent="0.2">
      <c r="A9706" s="25" t="s">
        <v>2928</v>
      </c>
      <c r="B9706" s="77" t="s">
        <v>22755</v>
      </c>
    </row>
    <row r="9707" spans="1:2" ht="15" x14ac:dyDescent="0.2">
      <c r="A9707" s="25" t="s">
        <v>2927</v>
      </c>
      <c r="B9707" s="77" t="s">
        <v>22756</v>
      </c>
    </row>
    <row r="9708" spans="1:2" ht="15" x14ac:dyDescent="0.2">
      <c r="A9708" s="25" t="s">
        <v>2926</v>
      </c>
      <c r="B9708" s="77" t="s">
        <v>22757</v>
      </c>
    </row>
    <row r="9709" spans="1:2" ht="15" x14ac:dyDescent="0.2">
      <c r="A9709" s="25" t="s">
        <v>2925</v>
      </c>
      <c r="B9709" s="77" t="s">
        <v>22758</v>
      </c>
    </row>
    <row r="9710" spans="1:2" ht="15" x14ac:dyDescent="0.2">
      <c r="A9710" s="25" t="s">
        <v>2924</v>
      </c>
      <c r="B9710" s="77" t="s">
        <v>22759</v>
      </c>
    </row>
    <row r="9711" spans="1:2" ht="30" x14ac:dyDescent="0.2">
      <c r="A9711" s="25" t="s">
        <v>2923</v>
      </c>
      <c r="B9711" s="77" t="s">
        <v>22760</v>
      </c>
    </row>
    <row r="9712" spans="1:2" ht="30" x14ac:dyDescent="0.2">
      <c r="A9712" s="25" t="s">
        <v>2922</v>
      </c>
      <c r="B9712" s="77" t="s">
        <v>22761</v>
      </c>
    </row>
    <row r="9713" spans="1:2" ht="30" x14ac:dyDescent="0.2">
      <c r="A9713" s="25" t="s">
        <v>2921</v>
      </c>
      <c r="B9713" s="77" t="s">
        <v>22762</v>
      </c>
    </row>
    <row r="9714" spans="1:2" ht="15" x14ac:dyDescent="0.2">
      <c r="A9714" s="25" t="s">
        <v>2920</v>
      </c>
      <c r="B9714" s="77" t="s">
        <v>22763</v>
      </c>
    </row>
    <row r="9715" spans="1:2" ht="30" x14ac:dyDescent="0.2">
      <c r="A9715" s="25" t="s">
        <v>2919</v>
      </c>
      <c r="B9715" s="77" t="s">
        <v>22764</v>
      </c>
    </row>
    <row r="9716" spans="1:2" ht="30" x14ac:dyDescent="0.2">
      <c r="A9716" s="25" t="s">
        <v>2918</v>
      </c>
      <c r="B9716" s="77" t="s">
        <v>22765</v>
      </c>
    </row>
    <row r="9717" spans="1:2" ht="15" x14ac:dyDescent="0.2">
      <c r="A9717" s="25" t="s">
        <v>2917</v>
      </c>
      <c r="B9717" s="77" t="s">
        <v>22766</v>
      </c>
    </row>
    <row r="9718" spans="1:2" ht="30" x14ac:dyDescent="0.2">
      <c r="A9718" s="25" t="s">
        <v>2916</v>
      </c>
      <c r="B9718" s="77" t="s">
        <v>22767</v>
      </c>
    </row>
    <row r="9719" spans="1:2" ht="30" x14ac:dyDescent="0.2">
      <c r="A9719" s="25" t="s">
        <v>2915</v>
      </c>
      <c r="B9719" s="77" t="s">
        <v>22768</v>
      </c>
    </row>
    <row r="9720" spans="1:2" ht="15" x14ac:dyDescent="0.2">
      <c r="A9720" s="25" t="s">
        <v>2914</v>
      </c>
      <c r="B9720" s="77" t="s">
        <v>22769</v>
      </c>
    </row>
    <row r="9721" spans="1:2" ht="15" x14ac:dyDescent="0.2">
      <c r="A9721" s="25" t="s">
        <v>2913</v>
      </c>
      <c r="B9721" s="77" t="s">
        <v>22770</v>
      </c>
    </row>
    <row r="9722" spans="1:2" ht="30" x14ac:dyDescent="0.2">
      <c r="A9722" s="25" t="s">
        <v>2912</v>
      </c>
      <c r="B9722" s="77" t="s">
        <v>22771</v>
      </c>
    </row>
    <row r="9723" spans="1:2" ht="15" x14ac:dyDescent="0.2">
      <c r="A9723" s="25" t="s">
        <v>2911</v>
      </c>
      <c r="B9723" s="77" t="s">
        <v>22772</v>
      </c>
    </row>
    <row r="9724" spans="1:2" ht="15" x14ac:dyDescent="0.2">
      <c r="A9724" s="25" t="s">
        <v>2910</v>
      </c>
      <c r="B9724" s="77" t="s">
        <v>22773</v>
      </c>
    </row>
    <row r="9725" spans="1:2" ht="15" x14ac:dyDescent="0.2">
      <c r="A9725" s="25" t="s">
        <v>2909</v>
      </c>
      <c r="B9725" s="77" t="s">
        <v>22774</v>
      </c>
    </row>
    <row r="9726" spans="1:2" ht="15" x14ac:dyDescent="0.2">
      <c r="A9726" s="25" t="s">
        <v>2908</v>
      </c>
      <c r="B9726" s="77" t="s">
        <v>22775</v>
      </c>
    </row>
    <row r="9727" spans="1:2" ht="15" x14ac:dyDescent="0.2">
      <c r="A9727" s="25" t="s">
        <v>2907</v>
      </c>
      <c r="B9727" s="77" t="s">
        <v>22776</v>
      </c>
    </row>
    <row r="9728" spans="1:2" ht="15" x14ac:dyDescent="0.2">
      <c r="A9728" s="25" t="s">
        <v>2906</v>
      </c>
      <c r="B9728" s="77" t="s">
        <v>22777</v>
      </c>
    </row>
    <row r="9729" spans="1:2" ht="15" x14ac:dyDescent="0.2">
      <c r="A9729" s="25" t="s">
        <v>2905</v>
      </c>
      <c r="B9729" s="77" t="s">
        <v>22778</v>
      </c>
    </row>
    <row r="9730" spans="1:2" ht="15" x14ac:dyDescent="0.2">
      <c r="A9730" s="25" t="s">
        <v>2904</v>
      </c>
      <c r="B9730" s="77" t="s">
        <v>22779</v>
      </c>
    </row>
    <row r="9731" spans="1:2" ht="15" x14ac:dyDescent="0.2">
      <c r="A9731" s="25" t="s">
        <v>2903</v>
      </c>
      <c r="B9731" s="77" t="s">
        <v>22780</v>
      </c>
    </row>
    <row r="9732" spans="1:2" ht="30" x14ac:dyDescent="0.2">
      <c r="A9732" s="25" t="s">
        <v>2902</v>
      </c>
      <c r="B9732" s="77" t="s">
        <v>22781</v>
      </c>
    </row>
    <row r="9733" spans="1:2" ht="15" x14ac:dyDescent="0.2">
      <c r="A9733" s="25" t="s">
        <v>2901</v>
      </c>
      <c r="B9733" s="77" t="s">
        <v>22782</v>
      </c>
    </row>
    <row r="9734" spans="1:2" ht="15" x14ac:dyDescent="0.2">
      <c r="A9734" s="25" t="s">
        <v>2900</v>
      </c>
      <c r="B9734" s="77" t="s">
        <v>22783</v>
      </c>
    </row>
    <row r="9735" spans="1:2" ht="15" x14ac:dyDescent="0.2">
      <c r="A9735" s="25" t="s">
        <v>2899</v>
      </c>
      <c r="B9735" s="77" t="s">
        <v>22784</v>
      </c>
    </row>
    <row r="9736" spans="1:2" ht="15" x14ac:dyDescent="0.2">
      <c r="A9736" s="25" t="s">
        <v>2898</v>
      </c>
      <c r="B9736" s="77" t="s">
        <v>22785</v>
      </c>
    </row>
    <row r="9737" spans="1:2" ht="15" x14ac:dyDescent="0.2">
      <c r="A9737" s="25" t="s">
        <v>2897</v>
      </c>
      <c r="B9737" s="77" t="s">
        <v>22786</v>
      </c>
    </row>
    <row r="9738" spans="1:2" ht="15" x14ac:dyDescent="0.2">
      <c r="A9738" s="25" t="s">
        <v>2896</v>
      </c>
      <c r="B9738" s="77" t="s">
        <v>22787</v>
      </c>
    </row>
    <row r="9739" spans="1:2" ht="15" x14ac:dyDescent="0.2">
      <c r="A9739" s="25" t="s">
        <v>2895</v>
      </c>
      <c r="B9739" s="77" t="s">
        <v>22788</v>
      </c>
    </row>
    <row r="9740" spans="1:2" ht="30" x14ac:dyDescent="0.2">
      <c r="A9740" s="25" t="s">
        <v>2894</v>
      </c>
      <c r="B9740" s="77" t="s">
        <v>22789</v>
      </c>
    </row>
    <row r="9741" spans="1:2" ht="30" x14ac:dyDescent="0.2">
      <c r="A9741" s="25" t="s">
        <v>2893</v>
      </c>
      <c r="B9741" s="77" t="s">
        <v>22790</v>
      </c>
    </row>
    <row r="9742" spans="1:2" ht="30" x14ac:dyDescent="0.2">
      <c r="A9742" s="25" t="s">
        <v>2892</v>
      </c>
      <c r="B9742" s="77" t="s">
        <v>22791</v>
      </c>
    </row>
    <row r="9743" spans="1:2" ht="30" x14ac:dyDescent="0.2">
      <c r="A9743" s="25" t="s">
        <v>2891</v>
      </c>
      <c r="B9743" s="77" t="s">
        <v>22792</v>
      </c>
    </row>
    <row r="9744" spans="1:2" ht="30" x14ac:dyDescent="0.2">
      <c r="A9744" s="25" t="s">
        <v>2890</v>
      </c>
      <c r="B9744" s="77" t="s">
        <v>22793</v>
      </c>
    </row>
    <row r="9745" spans="1:2" ht="30" x14ac:dyDescent="0.2">
      <c r="A9745" s="25" t="s">
        <v>2889</v>
      </c>
      <c r="B9745" s="77" t="s">
        <v>22794</v>
      </c>
    </row>
    <row r="9746" spans="1:2" ht="30" x14ac:dyDescent="0.2">
      <c r="A9746" s="25" t="s">
        <v>2888</v>
      </c>
      <c r="B9746" s="77" t="s">
        <v>22795</v>
      </c>
    </row>
    <row r="9747" spans="1:2" ht="30" x14ac:dyDescent="0.2">
      <c r="A9747" s="25" t="s">
        <v>2887</v>
      </c>
      <c r="B9747" s="77" t="s">
        <v>22796</v>
      </c>
    </row>
    <row r="9748" spans="1:2" ht="30" x14ac:dyDescent="0.2">
      <c r="A9748" s="25" t="s">
        <v>2886</v>
      </c>
      <c r="B9748" s="77" t="s">
        <v>22797</v>
      </c>
    </row>
    <row r="9749" spans="1:2" ht="30" x14ac:dyDescent="0.2">
      <c r="A9749" s="25" t="s">
        <v>2885</v>
      </c>
      <c r="B9749" s="77" t="s">
        <v>22798</v>
      </c>
    </row>
    <row r="9750" spans="1:2" ht="15" x14ac:dyDescent="0.2">
      <c r="A9750" s="25" t="s">
        <v>2884</v>
      </c>
      <c r="B9750" s="77" t="s">
        <v>22799</v>
      </c>
    </row>
    <row r="9751" spans="1:2" ht="30" x14ac:dyDescent="0.2">
      <c r="A9751" s="25" t="s">
        <v>2883</v>
      </c>
      <c r="B9751" s="77" t="s">
        <v>22800</v>
      </c>
    </row>
    <row r="9752" spans="1:2" ht="30" x14ac:dyDescent="0.2">
      <c r="A9752" s="25" t="s">
        <v>2882</v>
      </c>
      <c r="B9752" s="77" t="s">
        <v>22801</v>
      </c>
    </row>
    <row r="9753" spans="1:2" ht="30" x14ac:dyDescent="0.2">
      <c r="A9753" s="25" t="s">
        <v>2881</v>
      </c>
      <c r="B9753" s="77" t="s">
        <v>22802</v>
      </c>
    </row>
    <row r="9754" spans="1:2" ht="30" x14ac:dyDescent="0.2">
      <c r="A9754" s="25" t="s">
        <v>2880</v>
      </c>
      <c r="B9754" s="77" t="s">
        <v>22803</v>
      </c>
    </row>
    <row r="9755" spans="1:2" ht="30" x14ac:dyDescent="0.2">
      <c r="A9755" s="25" t="s">
        <v>2879</v>
      </c>
      <c r="B9755" s="77" t="s">
        <v>22804</v>
      </c>
    </row>
    <row r="9756" spans="1:2" ht="30" x14ac:dyDescent="0.2">
      <c r="A9756" s="25" t="s">
        <v>2878</v>
      </c>
      <c r="B9756" s="77" t="s">
        <v>22805</v>
      </c>
    </row>
    <row r="9757" spans="1:2" ht="15" x14ac:dyDescent="0.2">
      <c r="A9757" s="25" t="s">
        <v>2877</v>
      </c>
      <c r="B9757" s="77" t="s">
        <v>22806</v>
      </c>
    </row>
    <row r="9758" spans="1:2" ht="30" x14ac:dyDescent="0.2">
      <c r="A9758" s="25" t="s">
        <v>2876</v>
      </c>
      <c r="B9758" s="77" t="s">
        <v>22807</v>
      </c>
    </row>
    <row r="9759" spans="1:2" ht="30" x14ac:dyDescent="0.2">
      <c r="A9759" s="25" t="s">
        <v>2875</v>
      </c>
      <c r="B9759" s="77" t="s">
        <v>22808</v>
      </c>
    </row>
    <row r="9760" spans="1:2" ht="15" x14ac:dyDescent="0.2">
      <c r="A9760" s="25" t="s">
        <v>2874</v>
      </c>
      <c r="B9760" s="77" t="s">
        <v>22809</v>
      </c>
    </row>
    <row r="9761" spans="1:2" ht="15" x14ac:dyDescent="0.2">
      <c r="A9761" s="25" t="s">
        <v>2873</v>
      </c>
      <c r="B9761" s="77" t="s">
        <v>22810</v>
      </c>
    </row>
    <row r="9762" spans="1:2" ht="30" x14ac:dyDescent="0.2">
      <c r="A9762" s="25" t="s">
        <v>2872</v>
      </c>
      <c r="B9762" s="77" t="s">
        <v>22811</v>
      </c>
    </row>
    <row r="9763" spans="1:2" ht="15" x14ac:dyDescent="0.2">
      <c r="A9763" s="25" t="s">
        <v>2871</v>
      </c>
      <c r="B9763" s="77" t="s">
        <v>22812</v>
      </c>
    </row>
    <row r="9764" spans="1:2" ht="15" x14ac:dyDescent="0.2">
      <c r="A9764" s="25" t="s">
        <v>2870</v>
      </c>
      <c r="B9764" s="77" t="s">
        <v>22813</v>
      </c>
    </row>
    <row r="9765" spans="1:2" ht="15" x14ac:dyDescent="0.2">
      <c r="A9765" s="25" t="s">
        <v>2869</v>
      </c>
      <c r="B9765" s="77" t="s">
        <v>22814</v>
      </c>
    </row>
    <row r="9766" spans="1:2" ht="15" x14ac:dyDescent="0.2">
      <c r="A9766" s="25" t="s">
        <v>2868</v>
      </c>
      <c r="B9766" s="77" t="s">
        <v>22815</v>
      </c>
    </row>
    <row r="9767" spans="1:2" ht="15" x14ac:dyDescent="0.2">
      <c r="A9767" s="25" t="s">
        <v>2867</v>
      </c>
      <c r="B9767" s="77" t="s">
        <v>22816</v>
      </c>
    </row>
    <row r="9768" spans="1:2" ht="15" x14ac:dyDescent="0.2">
      <c r="A9768" s="25" t="s">
        <v>2866</v>
      </c>
      <c r="B9768" s="77" t="s">
        <v>22817</v>
      </c>
    </row>
    <row r="9769" spans="1:2" ht="15" x14ac:dyDescent="0.2">
      <c r="A9769" s="25" t="s">
        <v>2865</v>
      </c>
      <c r="B9769" s="77" t="s">
        <v>22818</v>
      </c>
    </row>
    <row r="9770" spans="1:2" ht="15" x14ac:dyDescent="0.2">
      <c r="A9770" s="25" t="s">
        <v>2864</v>
      </c>
      <c r="B9770" s="77" t="s">
        <v>22819</v>
      </c>
    </row>
    <row r="9771" spans="1:2" ht="15" x14ac:dyDescent="0.2">
      <c r="A9771" s="25" t="s">
        <v>2863</v>
      </c>
      <c r="B9771" s="77" t="s">
        <v>22820</v>
      </c>
    </row>
    <row r="9772" spans="1:2" ht="30" x14ac:dyDescent="0.2">
      <c r="A9772" s="25" t="s">
        <v>2862</v>
      </c>
      <c r="B9772" s="77" t="s">
        <v>22821</v>
      </c>
    </row>
    <row r="9773" spans="1:2" ht="15" x14ac:dyDescent="0.2">
      <c r="A9773" s="25" t="s">
        <v>2861</v>
      </c>
      <c r="B9773" s="77" t="s">
        <v>22822</v>
      </c>
    </row>
    <row r="9774" spans="1:2" ht="15" x14ac:dyDescent="0.2">
      <c r="A9774" s="25" t="s">
        <v>2860</v>
      </c>
      <c r="B9774" s="77" t="s">
        <v>22823</v>
      </c>
    </row>
    <row r="9775" spans="1:2" ht="15" x14ac:dyDescent="0.2">
      <c r="A9775" s="25" t="s">
        <v>2859</v>
      </c>
      <c r="B9775" s="77" t="s">
        <v>22824</v>
      </c>
    </row>
    <row r="9776" spans="1:2" ht="15" x14ac:dyDescent="0.2">
      <c r="A9776" s="25" t="s">
        <v>2858</v>
      </c>
      <c r="B9776" s="77" t="s">
        <v>22825</v>
      </c>
    </row>
    <row r="9777" spans="1:2" ht="15" x14ac:dyDescent="0.2">
      <c r="A9777" s="25" t="s">
        <v>2857</v>
      </c>
      <c r="B9777" s="77" t="s">
        <v>22826</v>
      </c>
    </row>
    <row r="9778" spans="1:2" ht="15" x14ac:dyDescent="0.2">
      <c r="A9778" s="25" t="s">
        <v>2856</v>
      </c>
      <c r="B9778" s="77" t="s">
        <v>22827</v>
      </c>
    </row>
    <row r="9779" spans="1:2" ht="15" x14ac:dyDescent="0.2">
      <c r="A9779" s="25" t="s">
        <v>2855</v>
      </c>
      <c r="B9779" s="77" t="s">
        <v>22828</v>
      </c>
    </row>
    <row r="9780" spans="1:2" ht="15" x14ac:dyDescent="0.2">
      <c r="A9780" s="25" t="s">
        <v>2854</v>
      </c>
      <c r="B9780" s="77" t="s">
        <v>22829</v>
      </c>
    </row>
    <row r="9781" spans="1:2" ht="15" x14ac:dyDescent="0.2">
      <c r="A9781" s="25" t="s">
        <v>2853</v>
      </c>
      <c r="B9781" s="77" t="s">
        <v>22830</v>
      </c>
    </row>
    <row r="9782" spans="1:2" ht="30" x14ac:dyDescent="0.2">
      <c r="A9782" s="25" t="s">
        <v>2852</v>
      </c>
      <c r="B9782" s="77" t="s">
        <v>22831</v>
      </c>
    </row>
    <row r="9783" spans="1:2" ht="15" x14ac:dyDescent="0.2">
      <c r="A9783" s="25" t="s">
        <v>2851</v>
      </c>
      <c r="B9783" s="77" t="s">
        <v>22832</v>
      </c>
    </row>
    <row r="9784" spans="1:2" ht="15" x14ac:dyDescent="0.2">
      <c r="A9784" s="25" t="s">
        <v>2850</v>
      </c>
      <c r="B9784" s="77" t="s">
        <v>22833</v>
      </c>
    </row>
    <row r="9785" spans="1:2" ht="15" x14ac:dyDescent="0.2">
      <c r="A9785" s="25" t="s">
        <v>2849</v>
      </c>
      <c r="B9785" s="77" t="s">
        <v>22834</v>
      </c>
    </row>
    <row r="9786" spans="1:2" ht="15" x14ac:dyDescent="0.2">
      <c r="A9786" s="25" t="s">
        <v>2848</v>
      </c>
      <c r="B9786" s="77" t="s">
        <v>22835</v>
      </c>
    </row>
    <row r="9787" spans="1:2" ht="15" x14ac:dyDescent="0.2">
      <c r="A9787" s="25" t="s">
        <v>2847</v>
      </c>
      <c r="B9787" s="77" t="s">
        <v>22836</v>
      </c>
    </row>
    <row r="9788" spans="1:2" ht="15" x14ac:dyDescent="0.2">
      <c r="A9788" s="25" t="s">
        <v>2846</v>
      </c>
      <c r="B9788" s="77" t="s">
        <v>22837</v>
      </c>
    </row>
    <row r="9789" spans="1:2" ht="15" x14ac:dyDescent="0.2">
      <c r="A9789" s="25" t="s">
        <v>2845</v>
      </c>
      <c r="B9789" s="77" t="s">
        <v>22838</v>
      </c>
    </row>
    <row r="9790" spans="1:2" ht="15" x14ac:dyDescent="0.2">
      <c r="A9790" s="25" t="s">
        <v>2844</v>
      </c>
      <c r="B9790" s="77" t="s">
        <v>22839</v>
      </c>
    </row>
    <row r="9791" spans="1:2" ht="15" x14ac:dyDescent="0.2">
      <c r="A9791" s="25" t="s">
        <v>2843</v>
      </c>
      <c r="B9791" s="77" t="s">
        <v>22840</v>
      </c>
    </row>
    <row r="9792" spans="1:2" ht="30" x14ac:dyDescent="0.2">
      <c r="A9792" s="25" t="s">
        <v>2842</v>
      </c>
      <c r="B9792" s="77" t="s">
        <v>22841</v>
      </c>
    </row>
    <row r="9793" spans="1:2" ht="15" x14ac:dyDescent="0.2">
      <c r="A9793" s="25" t="s">
        <v>2841</v>
      </c>
      <c r="B9793" s="77" t="s">
        <v>22842</v>
      </c>
    </row>
    <row r="9794" spans="1:2" ht="15" x14ac:dyDescent="0.2">
      <c r="A9794" s="25" t="s">
        <v>2840</v>
      </c>
      <c r="B9794" s="77" t="s">
        <v>22843</v>
      </c>
    </row>
    <row r="9795" spans="1:2" ht="15" x14ac:dyDescent="0.2">
      <c r="A9795" s="25" t="s">
        <v>2839</v>
      </c>
      <c r="B9795" s="77" t="s">
        <v>22844</v>
      </c>
    </row>
    <row r="9796" spans="1:2" ht="15" x14ac:dyDescent="0.2">
      <c r="A9796" s="25" t="s">
        <v>2838</v>
      </c>
      <c r="B9796" s="77" t="s">
        <v>22845</v>
      </c>
    </row>
    <row r="9797" spans="1:2" ht="15" x14ac:dyDescent="0.2">
      <c r="A9797" s="25" t="s">
        <v>2837</v>
      </c>
      <c r="B9797" s="77" t="s">
        <v>22846</v>
      </c>
    </row>
    <row r="9798" spans="1:2" ht="15" x14ac:dyDescent="0.2">
      <c r="A9798" s="25" t="s">
        <v>2836</v>
      </c>
      <c r="B9798" s="77" t="s">
        <v>22847</v>
      </c>
    </row>
    <row r="9799" spans="1:2" ht="15" x14ac:dyDescent="0.2">
      <c r="A9799" s="25" t="s">
        <v>2835</v>
      </c>
      <c r="B9799" s="77" t="s">
        <v>22848</v>
      </c>
    </row>
    <row r="9800" spans="1:2" ht="15" x14ac:dyDescent="0.2">
      <c r="A9800" s="25" t="s">
        <v>2834</v>
      </c>
      <c r="B9800" s="77" t="s">
        <v>22849</v>
      </c>
    </row>
    <row r="9801" spans="1:2" ht="15" x14ac:dyDescent="0.2">
      <c r="A9801" s="25" t="s">
        <v>2833</v>
      </c>
      <c r="B9801" s="77" t="s">
        <v>22850</v>
      </c>
    </row>
    <row r="9802" spans="1:2" ht="30" x14ac:dyDescent="0.2">
      <c r="A9802" s="25" t="s">
        <v>2832</v>
      </c>
      <c r="B9802" s="77" t="s">
        <v>22851</v>
      </c>
    </row>
    <row r="9803" spans="1:2" ht="15" x14ac:dyDescent="0.2">
      <c r="A9803" s="25" t="s">
        <v>2831</v>
      </c>
      <c r="B9803" s="77" t="s">
        <v>22852</v>
      </c>
    </row>
    <row r="9804" spans="1:2" ht="15" x14ac:dyDescent="0.2">
      <c r="A9804" s="25" t="s">
        <v>2830</v>
      </c>
      <c r="B9804" s="77" t="s">
        <v>22853</v>
      </c>
    </row>
    <row r="9805" spans="1:2" ht="15" x14ac:dyDescent="0.2">
      <c r="A9805" s="25" t="s">
        <v>2829</v>
      </c>
      <c r="B9805" s="77" t="s">
        <v>22854</v>
      </c>
    </row>
    <row r="9806" spans="1:2" ht="15" x14ac:dyDescent="0.2">
      <c r="A9806" s="25" t="s">
        <v>2828</v>
      </c>
      <c r="B9806" s="77" t="s">
        <v>22855</v>
      </c>
    </row>
    <row r="9807" spans="1:2" ht="15" x14ac:dyDescent="0.2">
      <c r="A9807" s="25" t="s">
        <v>2827</v>
      </c>
      <c r="B9807" s="77" t="s">
        <v>22856</v>
      </c>
    </row>
    <row r="9808" spans="1:2" ht="15" x14ac:dyDescent="0.2">
      <c r="A9808" s="25" t="s">
        <v>2826</v>
      </c>
      <c r="B9808" s="77" t="s">
        <v>22857</v>
      </c>
    </row>
    <row r="9809" spans="1:2" ht="15" x14ac:dyDescent="0.2">
      <c r="A9809" s="25" t="s">
        <v>2825</v>
      </c>
      <c r="B9809" s="77" t="s">
        <v>22858</v>
      </c>
    </row>
    <row r="9810" spans="1:2" ht="15" x14ac:dyDescent="0.2">
      <c r="A9810" s="25" t="s">
        <v>2824</v>
      </c>
      <c r="B9810" s="77" t="s">
        <v>22859</v>
      </c>
    </row>
    <row r="9811" spans="1:2" ht="30" x14ac:dyDescent="0.2">
      <c r="A9811" s="25" t="s">
        <v>2823</v>
      </c>
      <c r="B9811" s="77" t="s">
        <v>22860</v>
      </c>
    </row>
    <row r="9812" spans="1:2" ht="30" x14ac:dyDescent="0.2">
      <c r="A9812" s="25" t="s">
        <v>2822</v>
      </c>
      <c r="B9812" s="77" t="s">
        <v>22861</v>
      </c>
    </row>
    <row r="9813" spans="1:2" ht="30" x14ac:dyDescent="0.2">
      <c r="A9813" s="25" t="s">
        <v>2821</v>
      </c>
      <c r="B9813" s="77" t="s">
        <v>22862</v>
      </c>
    </row>
    <row r="9814" spans="1:2" ht="15" x14ac:dyDescent="0.2">
      <c r="A9814" s="25" t="s">
        <v>2820</v>
      </c>
      <c r="B9814" s="77" t="s">
        <v>22863</v>
      </c>
    </row>
    <row r="9815" spans="1:2" ht="30" x14ac:dyDescent="0.2">
      <c r="A9815" s="25" t="s">
        <v>2819</v>
      </c>
      <c r="B9815" s="77" t="s">
        <v>22864</v>
      </c>
    </row>
    <row r="9816" spans="1:2" ht="30" x14ac:dyDescent="0.2">
      <c r="A9816" s="25" t="s">
        <v>2818</v>
      </c>
      <c r="B9816" s="77" t="s">
        <v>22865</v>
      </c>
    </row>
    <row r="9817" spans="1:2" ht="15" x14ac:dyDescent="0.2">
      <c r="A9817" s="25" t="s">
        <v>2817</v>
      </c>
      <c r="B9817" s="77" t="s">
        <v>22866</v>
      </c>
    </row>
    <row r="9818" spans="1:2" ht="30" x14ac:dyDescent="0.2">
      <c r="A9818" s="25" t="s">
        <v>2816</v>
      </c>
      <c r="B9818" s="77" t="s">
        <v>22867</v>
      </c>
    </row>
    <row r="9819" spans="1:2" ht="30" x14ac:dyDescent="0.2">
      <c r="A9819" s="25" t="s">
        <v>2815</v>
      </c>
      <c r="B9819" s="77" t="s">
        <v>22868</v>
      </c>
    </row>
    <row r="9820" spans="1:2" ht="15" x14ac:dyDescent="0.2">
      <c r="A9820" s="25" t="s">
        <v>2814</v>
      </c>
      <c r="B9820" s="77" t="s">
        <v>22869</v>
      </c>
    </row>
    <row r="9821" spans="1:2" ht="15" x14ac:dyDescent="0.2">
      <c r="A9821" s="25" t="s">
        <v>2813</v>
      </c>
      <c r="B9821" s="77" t="s">
        <v>22870</v>
      </c>
    </row>
    <row r="9822" spans="1:2" ht="30" x14ac:dyDescent="0.2">
      <c r="A9822" s="25" t="s">
        <v>2812</v>
      </c>
      <c r="B9822" s="77" t="s">
        <v>22871</v>
      </c>
    </row>
    <row r="9823" spans="1:2" ht="15" x14ac:dyDescent="0.2">
      <c r="A9823" s="25" t="s">
        <v>2811</v>
      </c>
      <c r="B9823" s="77" t="s">
        <v>22872</v>
      </c>
    </row>
    <row r="9824" spans="1:2" ht="15" x14ac:dyDescent="0.2">
      <c r="A9824" s="25" t="s">
        <v>2810</v>
      </c>
      <c r="B9824" s="77" t="s">
        <v>22873</v>
      </c>
    </row>
    <row r="9825" spans="1:2" ht="15" x14ac:dyDescent="0.2">
      <c r="A9825" s="25" t="s">
        <v>2809</v>
      </c>
      <c r="B9825" s="77" t="s">
        <v>22874</v>
      </c>
    </row>
    <row r="9826" spans="1:2" ht="30" x14ac:dyDescent="0.2">
      <c r="A9826" s="25" t="s">
        <v>2808</v>
      </c>
      <c r="B9826" s="77" t="s">
        <v>22875</v>
      </c>
    </row>
    <row r="9827" spans="1:2" ht="15" x14ac:dyDescent="0.2">
      <c r="A9827" s="25" t="s">
        <v>2807</v>
      </c>
      <c r="B9827" s="77" t="s">
        <v>22876</v>
      </c>
    </row>
    <row r="9828" spans="1:2" ht="15" x14ac:dyDescent="0.2">
      <c r="A9828" s="25" t="s">
        <v>2806</v>
      </c>
      <c r="B9828" s="77" t="s">
        <v>22877</v>
      </c>
    </row>
    <row r="9829" spans="1:2" ht="15" x14ac:dyDescent="0.2">
      <c r="A9829" s="25" t="s">
        <v>2805</v>
      </c>
      <c r="B9829" s="77" t="s">
        <v>22878</v>
      </c>
    </row>
    <row r="9830" spans="1:2" ht="15" x14ac:dyDescent="0.2">
      <c r="A9830" s="25" t="s">
        <v>13008</v>
      </c>
      <c r="B9830" s="77" t="s">
        <v>22879</v>
      </c>
    </row>
    <row r="9831" spans="1:2" ht="15" x14ac:dyDescent="0.2">
      <c r="A9831" s="25" t="s">
        <v>13009</v>
      </c>
      <c r="B9831" s="77" t="s">
        <v>22880</v>
      </c>
    </row>
    <row r="9832" spans="1:2" ht="30" x14ac:dyDescent="0.2">
      <c r="A9832" s="25" t="s">
        <v>13010</v>
      </c>
      <c r="B9832" s="77" t="s">
        <v>22881</v>
      </c>
    </row>
    <row r="9833" spans="1:2" ht="15" x14ac:dyDescent="0.2">
      <c r="A9833" s="25" t="s">
        <v>13011</v>
      </c>
      <c r="B9833" s="77" t="s">
        <v>22882</v>
      </c>
    </row>
    <row r="9834" spans="1:2" ht="15" x14ac:dyDescent="0.2">
      <c r="A9834" s="25" t="s">
        <v>13012</v>
      </c>
      <c r="B9834" s="77" t="s">
        <v>22883</v>
      </c>
    </row>
    <row r="9835" spans="1:2" ht="15" x14ac:dyDescent="0.2">
      <c r="A9835" s="25" t="s">
        <v>13013</v>
      </c>
      <c r="B9835" s="77" t="s">
        <v>22884</v>
      </c>
    </row>
    <row r="9836" spans="1:2" ht="30" x14ac:dyDescent="0.2">
      <c r="A9836" s="25" t="s">
        <v>13014</v>
      </c>
      <c r="B9836" s="77" t="s">
        <v>22885</v>
      </c>
    </row>
    <row r="9837" spans="1:2" ht="15" x14ac:dyDescent="0.2">
      <c r="A9837" s="25" t="s">
        <v>13015</v>
      </c>
      <c r="B9837" s="77" t="s">
        <v>22886</v>
      </c>
    </row>
    <row r="9838" spans="1:2" ht="15" x14ac:dyDescent="0.2">
      <c r="A9838" s="25" t="s">
        <v>13016</v>
      </c>
      <c r="B9838" s="77" t="s">
        <v>22887</v>
      </c>
    </row>
    <row r="9839" spans="1:2" ht="15" x14ac:dyDescent="0.2">
      <c r="A9839" s="25" t="s">
        <v>13017</v>
      </c>
      <c r="B9839" s="77" t="s">
        <v>22888</v>
      </c>
    </row>
    <row r="9840" spans="1:2" ht="30" x14ac:dyDescent="0.2">
      <c r="A9840" s="25" t="s">
        <v>2804</v>
      </c>
      <c r="B9840" s="77" t="s">
        <v>22889</v>
      </c>
    </row>
    <row r="9841" spans="1:2" ht="30" x14ac:dyDescent="0.2">
      <c r="A9841" s="25" t="s">
        <v>2803</v>
      </c>
      <c r="B9841" s="77" t="s">
        <v>22890</v>
      </c>
    </row>
    <row r="9842" spans="1:2" ht="30" x14ac:dyDescent="0.2">
      <c r="A9842" s="25" t="s">
        <v>2802</v>
      </c>
      <c r="B9842" s="77" t="s">
        <v>22891</v>
      </c>
    </row>
    <row r="9843" spans="1:2" ht="30" x14ac:dyDescent="0.2">
      <c r="A9843" s="25" t="s">
        <v>2801</v>
      </c>
      <c r="B9843" s="77" t="s">
        <v>22892</v>
      </c>
    </row>
    <row r="9844" spans="1:2" ht="30" x14ac:dyDescent="0.2">
      <c r="A9844" s="25" t="s">
        <v>2800</v>
      </c>
      <c r="B9844" s="77" t="s">
        <v>22893</v>
      </c>
    </row>
    <row r="9845" spans="1:2" ht="30" x14ac:dyDescent="0.2">
      <c r="A9845" s="25" t="s">
        <v>2799</v>
      </c>
      <c r="B9845" s="77" t="s">
        <v>22894</v>
      </c>
    </row>
    <row r="9846" spans="1:2" ht="30" x14ac:dyDescent="0.2">
      <c r="A9846" s="25" t="s">
        <v>2798</v>
      </c>
      <c r="B9846" s="77" t="s">
        <v>22895</v>
      </c>
    </row>
    <row r="9847" spans="1:2" ht="30" x14ac:dyDescent="0.2">
      <c r="A9847" s="25" t="s">
        <v>2797</v>
      </c>
      <c r="B9847" s="77" t="s">
        <v>22896</v>
      </c>
    </row>
    <row r="9848" spans="1:2" ht="30" x14ac:dyDescent="0.2">
      <c r="A9848" s="25" t="s">
        <v>2796</v>
      </c>
      <c r="B9848" s="77" t="s">
        <v>22897</v>
      </c>
    </row>
    <row r="9849" spans="1:2" ht="30" x14ac:dyDescent="0.2">
      <c r="A9849" s="25" t="s">
        <v>2795</v>
      </c>
      <c r="B9849" s="77" t="s">
        <v>22898</v>
      </c>
    </row>
    <row r="9850" spans="1:2" ht="30" x14ac:dyDescent="0.2">
      <c r="A9850" s="25" t="s">
        <v>2794</v>
      </c>
      <c r="B9850" s="77" t="s">
        <v>22899</v>
      </c>
    </row>
    <row r="9851" spans="1:2" ht="30" x14ac:dyDescent="0.2">
      <c r="A9851" s="25" t="s">
        <v>2793</v>
      </c>
      <c r="B9851" s="77" t="s">
        <v>22900</v>
      </c>
    </row>
    <row r="9852" spans="1:2" ht="30" x14ac:dyDescent="0.2">
      <c r="A9852" s="25" t="s">
        <v>2792</v>
      </c>
      <c r="B9852" s="77" t="s">
        <v>22901</v>
      </c>
    </row>
    <row r="9853" spans="1:2" ht="30" x14ac:dyDescent="0.2">
      <c r="A9853" s="25" t="s">
        <v>2791</v>
      </c>
      <c r="B9853" s="77" t="s">
        <v>22902</v>
      </c>
    </row>
    <row r="9854" spans="1:2" ht="30" x14ac:dyDescent="0.2">
      <c r="A9854" s="25" t="s">
        <v>2790</v>
      </c>
      <c r="B9854" s="77" t="s">
        <v>22903</v>
      </c>
    </row>
    <row r="9855" spans="1:2" ht="30" x14ac:dyDescent="0.2">
      <c r="A9855" s="25" t="s">
        <v>2789</v>
      </c>
      <c r="B9855" s="77" t="s">
        <v>22904</v>
      </c>
    </row>
    <row r="9856" spans="1:2" ht="30" x14ac:dyDescent="0.2">
      <c r="A9856" s="25" t="s">
        <v>2788</v>
      </c>
      <c r="B9856" s="77" t="s">
        <v>22905</v>
      </c>
    </row>
    <row r="9857" spans="1:2" ht="30" x14ac:dyDescent="0.2">
      <c r="A9857" s="25" t="s">
        <v>2787</v>
      </c>
      <c r="B9857" s="77" t="s">
        <v>22906</v>
      </c>
    </row>
    <row r="9858" spans="1:2" ht="30" x14ac:dyDescent="0.2">
      <c r="A9858" s="25" t="s">
        <v>2786</v>
      </c>
      <c r="B9858" s="77" t="s">
        <v>22907</v>
      </c>
    </row>
    <row r="9859" spans="1:2" ht="30" x14ac:dyDescent="0.2">
      <c r="A9859" s="25" t="s">
        <v>2785</v>
      </c>
      <c r="B9859" s="77" t="s">
        <v>22908</v>
      </c>
    </row>
    <row r="9860" spans="1:2" ht="15" x14ac:dyDescent="0.2">
      <c r="A9860" s="25" t="s">
        <v>2784</v>
      </c>
      <c r="B9860" s="77" t="s">
        <v>22909</v>
      </c>
    </row>
    <row r="9861" spans="1:2" ht="15" x14ac:dyDescent="0.2">
      <c r="A9861" s="25" t="s">
        <v>2783</v>
      </c>
      <c r="B9861" s="77" t="s">
        <v>22910</v>
      </c>
    </row>
    <row r="9862" spans="1:2" ht="30" x14ac:dyDescent="0.2">
      <c r="A9862" s="25" t="s">
        <v>2782</v>
      </c>
      <c r="B9862" s="77" t="s">
        <v>22911</v>
      </c>
    </row>
    <row r="9863" spans="1:2" ht="15" x14ac:dyDescent="0.2">
      <c r="A9863" s="25" t="s">
        <v>2781</v>
      </c>
      <c r="B9863" s="77" t="s">
        <v>22912</v>
      </c>
    </row>
    <row r="9864" spans="1:2" ht="15" x14ac:dyDescent="0.2">
      <c r="A9864" s="25" t="s">
        <v>2780</v>
      </c>
      <c r="B9864" s="77" t="s">
        <v>22913</v>
      </c>
    </row>
    <row r="9865" spans="1:2" ht="15" x14ac:dyDescent="0.2">
      <c r="A9865" s="25" t="s">
        <v>2779</v>
      </c>
      <c r="B9865" s="77" t="s">
        <v>22914</v>
      </c>
    </row>
    <row r="9866" spans="1:2" ht="15" x14ac:dyDescent="0.2">
      <c r="A9866" s="25" t="s">
        <v>2778</v>
      </c>
      <c r="B9866" s="77" t="s">
        <v>22915</v>
      </c>
    </row>
    <row r="9867" spans="1:2" ht="15" x14ac:dyDescent="0.2">
      <c r="A9867" s="25" t="s">
        <v>2777</v>
      </c>
      <c r="B9867" s="77" t="s">
        <v>22916</v>
      </c>
    </row>
    <row r="9868" spans="1:2" ht="15" x14ac:dyDescent="0.2">
      <c r="A9868" s="25" t="s">
        <v>2776</v>
      </c>
      <c r="B9868" s="77" t="s">
        <v>22917</v>
      </c>
    </row>
    <row r="9869" spans="1:2" ht="15" x14ac:dyDescent="0.2">
      <c r="A9869" s="25" t="s">
        <v>2775</v>
      </c>
      <c r="B9869" s="77" t="s">
        <v>22918</v>
      </c>
    </row>
    <row r="9870" spans="1:2" ht="30" x14ac:dyDescent="0.2">
      <c r="A9870" s="25" t="s">
        <v>2774</v>
      </c>
      <c r="B9870" s="77" t="s">
        <v>22919</v>
      </c>
    </row>
    <row r="9871" spans="1:2" ht="30" x14ac:dyDescent="0.2">
      <c r="A9871" s="25" t="s">
        <v>2773</v>
      </c>
      <c r="B9871" s="77" t="s">
        <v>22920</v>
      </c>
    </row>
    <row r="9872" spans="1:2" ht="30" x14ac:dyDescent="0.2">
      <c r="A9872" s="25" t="s">
        <v>2772</v>
      </c>
      <c r="B9872" s="77" t="s">
        <v>22921</v>
      </c>
    </row>
    <row r="9873" spans="1:2" ht="30" x14ac:dyDescent="0.2">
      <c r="A9873" s="25" t="s">
        <v>2771</v>
      </c>
      <c r="B9873" s="77" t="s">
        <v>22922</v>
      </c>
    </row>
    <row r="9874" spans="1:2" ht="30" x14ac:dyDescent="0.2">
      <c r="A9874" s="25" t="s">
        <v>2770</v>
      </c>
      <c r="B9874" s="77" t="s">
        <v>22923</v>
      </c>
    </row>
    <row r="9875" spans="1:2" ht="30" x14ac:dyDescent="0.2">
      <c r="A9875" s="25" t="s">
        <v>2769</v>
      </c>
      <c r="B9875" s="77" t="s">
        <v>22924</v>
      </c>
    </row>
    <row r="9876" spans="1:2" ht="30" x14ac:dyDescent="0.2">
      <c r="A9876" s="25" t="s">
        <v>2768</v>
      </c>
      <c r="B9876" s="77" t="s">
        <v>22925</v>
      </c>
    </row>
    <row r="9877" spans="1:2" ht="30" x14ac:dyDescent="0.2">
      <c r="A9877" s="25" t="s">
        <v>2767</v>
      </c>
      <c r="B9877" s="77" t="s">
        <v>22926</v>
      </c>
    </row>
    <row r="9878" spans="1:2" ht="30" x14ac:dyDescent="0.2">
      <c r="A9878" s="25" t="s">
        <v>2766</v>
      </c>
      <c r="B9878" s="77" t="s">
        <v>22927</v>
      </c>
    </row>
    <row r="9879" spans="1:2" ht="30" x14ac:dyDescent="0.2">
      <c r="A9879" s="25" t="s">
        <v>2765</v>
      </c>
      <c r="B9879" s="77" t="s">
        <v>22928</v>
      </c>
    </row>
    <row r="9880" spans="1:2" ht="15" x14ac:dyDescent="0.2">
      <c r="A9880" s="25" t="s">
        <v>2764</v>
      </c>
      <c r="B9880" s="77" t="s">
        <v>22929</v>
      </c>
    </row>
    <row r="9881" spans="1:2" ht="15" x14ac:dyDescent="0.2">
      <c r="A9881" s="25" t="s">
        <v>2763</v>
      </c>
      <c r="B9881" s="77" t="s">
        <v>22930</v>
      </c>
    </row>
    <row r="9882" spans="1:2" ht="30" x14ac:dyDescent="0.2">
      <c r="A9882" s="25" t="s">
        <v>2762</v>
      </c>
      <c r="B9882" s="77" t="s">
        <v>22931</v>
      </c>
    </row>
    <row r="9883" spans="1:2" ht="15" x14ac:dyDescent="0.2">
      <c r="A9883" s="25" t="s">
        <v>2761</v>
      </c>
      <c r="B9883" s="77" t="s">
        <v>22932</v>
      </c>
    </row>
    <row r="9884" spans="1:2" ht="15" x14ac:dyDescent="0.2">
      <c r="A9884" s="25" t="s">
        <v>2760</v>
      </c>
      <c r="B9884" s="77" t="s">
        <v>22933</v>
      </c>
    </row>
    <row r="9885" spans="1:2" ht="15" x14ac:dyDescent="0.2">
      <c r="A9885" s="25" t="s">
        <v>2759</v>
      </c>
      <c r="B9885" s="77" t="s">
        <v>22934</v>
      </c>
    </row>
    <row r="9886" spans="1:2" ht="15" x14ac:dyDescent="0.2">
      <c r="A9886" s="25" t="s">
        <v>2758</v>
      </c>
      <c r="B9886" s="77" t="s">
        <v>22935</v>
      </c>
    </row>
    <row r="9887" spans="1:2" ht="15" x14ac:dyDescent="0.2">
      <c r="A9887" s="25" t="s">
        <v>2757</v>
      </c>
      <c r="B9887" s="77" t="s">
        <v>22936</v>
      </c>
    </row>
    <row r="9888" spans="1:2" ht="15" x14ac:dyDescent="0.2">
      <c r="A9888" s="25" t="s">
        <v>2756</v>
      </c>
      <c r="B9888" s="77" t="s">
        <v>22937</v>
      </c>
    </row>
    <row r="9889" spans="1:2" ht="15" x14ac:dyDescent="0.2">
      <c r="A9889" s="25" t="s">
        <v>2755</v>
      </c>
      <c r="B9889" s="77" t="s">
        <v>22938</v>
      </c>
    </row>
    <row r="9890" spans="1:2" ht="15" x14ac:dyDescent="0.2">
      <c r="A9890" s="25" t="s">
        <v>2754</v>
      </c>
      <c r="B9890" s="77" t="s">
        <v>22939</v>
      </c>
    </row>
    <row r="9891" spans="1:2" ht="15" x14ac:dyDescent="0.2">
      <c r="A9891" s="25" t="s">
        <v>2753</v>
      </c>
      <c r="B9891" s="77" t="s">
        <v>22940</v>
      </c>
    </row>
    <row r="9892" spans="1:2" ht="30" x14ac:dyDescent="0.2">
      <c r="A9892" s="25" t="s">
        <v>2752</v>
      </c>
      <c r="B9892" s="77" t="s">
        <v>22941</v>
      </c>
    </row>
    <row r="9893" spans="1:2" ht="15" x14ac:dyDescent="0.2">
      <c r="A9893" s="25" t="s">
        <v>2751</v>
      </c>
      <c r="B9893" s="77" t="s">
        <v>22942</v>
      </c>
    </row>
    <row r="9894" spans="1:2" ht="15" x14ac:dyDescent="0.2">
      <c r="A9894" s="25" t="s">
        <v>2750</v>
      </c>
      <c r="B9894" s="77" t="s">
        <v>22943</v>
      </c>
    </row>
    <row r="9895" spans="1:2" ht="15" x14ac:dyDescent="0.2">
      <c r="A9895" s="25" t="s">
        <v>2749</v>
      </c>
      <c r="B9895" s="77" t="s">
        <v>22944</v>
      </c>
    </row>
    <row r="9896" spans="1:2" ht="15" x14ac:dyDescent="0.2">
      <c r="A9896" s="25" t="s">
        <v>2748</v>
      </c>
      <c r="B9896" s="77" t="s">
        <v>22945</v>
      </c>
    </row>
    <row r="9897" spans="1:2" ht="15" x14ac:dyDescent="0.2">
      <c r="A9897" s="25" t="s">
        <v>2747</v>
      </c>
      <c r="B9897" s="77" t="s">
        <v>22946</v>
      </c>
    </row>
    <row r="9898" spans="1:2" ht="15" x14ac:dyDescent="0.2">
      <c r="A9898" s="25" t="s">
        <v>2746</v>
      </c>
      <c r="B9898" s="77" t="s">
        <v>22947</v>
      </c>
    </row>
    <row r="9899" spans="1:2" ht="15" x14ac:dyDescent="0.2">
      <c r="A9899" s="25" t="s">
        <v>2745</v>
      </c>
      <c r="B9899" s="77" t="s">
        <v>22948</v>
      </c>
    </row>
    <row r="9900" spans="1:2" ht="15" x14ac:dyDescent="0.2">
      <c r="A9900" s="25" t="s">
        <v>2744</v>
      </c>
      <c r="B9900" s="77" t="s">
        <v>22949</v>
      </c>
    </row>
    <row r="9901" spans="1:2" ht="15" x14ac:dyDescent="0.2">
      <c r="A9901" s="25" t="s">
        <v>2743</v>
      </c>
      <c r="B9901" s="77" t="s">
        <v>22950</v>
      </c>
    </row>
    <row r="9902" spans="1:2" ht="30" x14ac:dyDescent="0.2">
      <c r="A9902" s="25" t="s">
        <v>2742</v>
      </c>
      <c r="B9902" s="77" t="s">
        <v>22951</v>
      </c>
    </row>
    <row r="9903" spans="1:2" ht="15" x14ac:dyDescent="0.2">
      <c r="A9903" s="25" t="s">
        <v>2741</v>
      </c>
      <c r="B9903" s="77" t="s">
        <v>22952</v>
      </c>
    </row>
    <row r="9904" spans="1:2" ht="15" x14ac:dyDescent="0.2">
      <c r="A9904" s="25" t="s">
        <v>2740</v>
      </c>
      <c r="B9904" s="77" t="s">
        <v>22953</v>
      </c>
    </row>
    <row r="9905" spans="1:2" ht="15" x14ac:dyDescent="0.2">
      <c r="A9905" s="25" t="s">
        <v>2739</v>
      </c>
      <c r="B9905" s="77" t="s">
        <v>22954</v>
      </c>
    </row>
    <row r="9906" spans="1:2" ht="15" x14ac:dyDescent="0.2">
      <c r="A9906" s="25" t="s">
        <v>2738</v>
      </c>
      <c r="B9906" s="77" t="s">
        <v>22955</v>
      </c>
    </row>
    <row r="9907" spans="1:2" ht="15" x14ac:dyDescent="0.2">
      <c r="A9907" s="25" t="s">
        <v>2737</v>
      </c>
      <c r="B9907" s="77" t="s">
        <v>22956</v>
      </c>
    </row>
    <row r="9908" spans="1:2" ht="15" x14ac:dyDescent="0.2">
      <c r="A9908" s="25" t="s">
        <v>2736</v>
      </c>
      <c r="B9908" s="77" t="s">
        <v>22957</v>
      </c>
    </row>
    <row r="9909" spans="1:2" ht="15" x14ac:dyDescent="0.2">
      <c r="A9909" s="25" t="s">
        <v>2735</v>
      </c>
      <c r="B9909" s="77" t="s">
        <v>22958</v>
      </c>
    </row>
    <row r="9910" spans="1:2" ht="15" x14ac:dyDescent="0.2">
      <c r="A9910" s="25" t="s">
        <v>2734</v>
      </c>
      <c r="B9910" s="77" t="s">
        <v>22959</v>
      </c>
    </row>
    <row r="9911" spans="1:2" ht="15" x14ac:dyDescent="0.2">
      <c r="A9911" s="25" t="s">
        <v>2733</v>
      </c>
      <c r="B9911" s="77" t="s">
        <v>22960</v>
      </c>
    </row>
    <row r="9912" spans="1:2" ht="30" x14ac:dyDescent="0.2">
      <c r="A9912" s="25" t="s">
        <v>2732</v>
      </c>
      <c r="B9912" s="77" t="s">
        <v>22961</v>
      </c>
    </row>
    <row r="9913" spans="1:2" ht="15" x14ac:dyDescent="0.2">
      <c r="A9913" s="25" t="s">
        <v>2731</v>
      </c>
      <c r="B9913" s="77" t="s">
        <v>22962</v>
      </c>
    </row>
    <row r="9914" spans="1:2" ht="15" x14ac:dyDescent="0.2">
      <c r="A9914" s="25" t="s">
        <v>2730</v>
      </c>
      <c r="B9914" s="77" t="s">
        <v>22963</v>
      </c>
    </row>
    <row r="9915" spans="1:2" ht="15" x14ac:dyDescent="0.2">
      <c r="A9915" s="25" t="s">
        <v>2729</v>
      </c>
      <c r="B9915" s="77" t="s">
        <v>22964</v>
      </c>
    </row>
    <row r="9916" spans="1:2" ht="30" x14ac:dyDescent="0.2">
      <c r="A9916" s="25" t="s">
        <v>2728</v>
      </c>
      <c r="B9916" s="77" t="s">
        <v>22965</v>
      </c>
    </row>
    <row r="9917" spans="1:2" ht="15" x14ac:dyDescent="0.2">
      <c r="A9917" s="25" t="s">
        <v>2727</v>
      </c>
      <c r="B9917" s="77" t="s">
        <v>22966</v>
      </c>
    </row>
    <row r="9918" spans="1:2" ht="15" x14ac:dyDescent="0.2">
      <c r="A9918" s="25" t="s">
        <v>2726</v>
      </c>
      <c r="B9918" s="77" t="s">
        <v>22967</v>
      </c>
    </row>
    <row r="9919" spans="1:2" ht="15" x14ac:dyDescent="0.2">
      <c r="A9919" s="25" t="s">
        <v>2725</v>
      </c>
      <c r="B9919" s="77" t="s">
        <v>22968</v>
      </c>
    </row>
    <row r="9920" spans="1:2" ht="30" x14ac:dyDescent="0.2">
      <c r="A9920" s="25" t="s">
        <v>2724</v>
      </c>
      <c r="B9920" s="77" t="s">
        <v>22969</v>
      </c>
    </row>
    <row r="9921" spans="1:2" ht="30" x14ac:dyDescent="0.2">
      <c r="A9921" s="25" t="s">
        <v>2723</v>
      </c>
      <c r="B9921" s="77" t="s">
        <v>22970</v>
      </c>
    </row>
    <row r="9922" spans="1:2" ht="30" x14ac:dyDescent="0.2">
      <c r="A9922" s="25" t="s">
        <v>2722</v>
      </c>
      <c r="B9922" s="77" t="s">
        <v>22971</v>
      </c>
    </row>
    <row r="9923" spans="1:2" ht="30" x14ac:dyDescent="0.2">
      <c r="A9923" s="25" t="s">
        <v>2721</v>
      </c>
      <c r="B9923" s="77" t="s">
        <v>22972</v>
      </c>
    </row>
    <row r="9924" spans="1:2" ht="30" x14ac:dyDescent="0.2">
      <c r="A9924" s="25" t="s">
        <v>2720</v>
      </c>
      <c r="B9924" s="77" t="s">
        <v>22973</v>
      </c>
    </row>
    <row r="9925" spans="1:2" ht="30" x14ac:dyDescent="0.2">
      <c r="A9925" s="25" t="s">
        <v>2719</v>
      </c>
      <c r="B9925" s="77" t="s">
        <v>22974</v>
      </c>
    </row>
    <row r="9926" spans="1:2" ht="30" x14ac:dyDescent="0.2">
      <c r="A9926" s="25" t="s">
        <v>2718</v>
      </c>
      <c r="B9926" s="77" t="s">
        <v>22975</v>
      </c>
    </row>
    <row r="9927" spans="1:2" ht="15" x14ac:dyDescent="0.2">
      <c r="A9927" s="25" t="s">
        <v>2717</v>
      </c>
      <c r="B9927" s="77" t="s">
        <v>22976</v>
      </c>
    </row>
    <row r="9928" spans="1:2" ht="30" x14ac:dyDescent="0.2">
      <c r="A9928" s="25" t="s">
        <v>2716</v>
      </c>
      <c r="B9928" s="77" t="s">
        <v>22977</v>
      </c>
    </row>
    <row r="9929" spans="1:2" ht="30" x14ac:dyDescent="0.2">
      <c r="A9929" s="25" t="s">
        <v>2715</v>
      </c>
      <c r="B9929" s="77" t="s">
        <v>22978</v>
      </c>
    </row>
    <row r="9930" spans="1:2" ht="15" x14ac:dyDescent="0.2">
      <c r="A9930" s="25" t="s">
        <v>2714</v>
      </c>
      <c r="B9930" s="77" t="s">
        <v>22979</v>
      </c>
    </row>
    <row r="9931" spans="1:2" ht="15" x14ac:dyDescent="0.2">
      <c r="A9931" s="25" t="s">
        <v>2713</v>
      </c>
      <c r="B9931" s="77" t="s">
        <v>22980</v>
      </c>
    </row>
    <row r="9932" spans="1:2" ht="30" x14ac:dyDescent="0.2">
      <c r="A9932" s="25" t="s">
        <v>2712</v>
      </c>
      <c r="B9932" s="77" t="s">
        <v>22981</v>
      </c>
    </row>
    <row r="9933" spans="1:2" ht="15" x14ac:dyDescent="0.2">
      <c r="A9933" s="25" t="s">
        <v>2711</v>
      </c>
      <c r="B9933" s="77" t="s">
        <v>22982</v>
      </c>
    </row>
    <row r="9934" spans="1:2" ht="15" x14ac:dyDescent="0.2">
      <c r="A9934" s="25" t="s">
        <v>2710</v>
      </c>
      <c r="B9934" s="77" t="s">
        <v>22983</v>
      </c>
    </row>
    <row r="9935" spans="1:2" ht="15" x14ac:dyDescent="0.2">
      <c r="A9935" s="25" t="s">
        <v>2709</v>
      </c>
      <c r="B9935" s="77" t="s">
        <v>22984</v>
      </c>
    </row>
    <row r="9936" spans="1:2" ht="30" x14ac:dyDescent="0.2">
      <c r="A9936" s="25" t="s">
        <v>2708</v>
      </c>
      <c r="B9936" s="77" t="s">
        <v>22985</v>
      </c>
    </row>
    <row r="9937" spans="1:2" ht="15" x14ac:dyDescent="0.2">
      <c r="A9937" s="25" t="s">
        <v>2707</v>
      </c>
      <c r="B9937" s="77" t="s">
        <v>22986</v>
      </c>
    </row>
    <row r="9938" spans="1:2" ht="15" x14ac:dyDescent="0.2">
      <c r="A9938" s="25" t="s">
        <v>2706</v>
      </c>
      <c r="B9938" s="77" t="s">
        <v>22987</v>
      </c>
    </row>
    <row r="9939" spans="1:2" ht="15" x14ac:dyDescent="0.2">
      <c r="A9939" s="25" t="s">
        <v>2705</v>
      </c>
      <c r="B9939" s="77" t="s">
        <v>22988</v>
      </c>
    </row>
    <row r="9940" spans="1:2" ht="15" x14ac:dyDescent="0.2">
      <c r="A9940" s="25" t="s">
        <v>2704</v>
      </c>
      <c r="B9940" s="77" t="s">
        <v>22989</v>
      </c>
    </row>
    <row r="9941" spans="1:2" ht="15" x14ac:dyDescent="0.2">
      <c r="A9941" s="25" t="s">
        <v>2703</v>
      </c>
      <c r="B9941" s="77" t="s">
        <v>22990</v>
      </c>
    </row>
    <row r="9942" spans="1:2" ht="30" x14ac:dyDescent="0.2">
      <c r="A9942" s="25" t="s">
        <v>2702</v>
      </c>
      <c r="B9942" s="77" t="s">
        <v>22991</v>
      </c>
    </row>
    <row r="9943" spans="1:2" ht="15" x14ac:dyDescent="0.2">
      <c r="A9943" s="25" t="s">
        <v>2701</v>
      </c>
      <c r="B9943" s="77" t="s">
        <v>22992</v>
      </c>
    </row>
    <row r="9944" spans="1:2" ht="15" x14ac:dyDescent="0.2">
      <c r="A9944" s="25" t="s">
        <v>2700</v>
      </c>
      <c r="B9944" s="77" t="s">
        <v>22993</v>
      </c>
    </row>
    <row r="9945" spans="1:2" ht="15" x14ac:dyDescent="0.2">
      <c r="A9945" s="25" t="s">
        <v>2699</v>
      </c>
      <c r="B9945" s="77" t="s">
        <v>22994</v>
      </c>
    </row>
    <row r="9946" spans="1:2" ht="30" x14ac:dyDescent="0.2">
      <c r="A9946" s="25" t="s">
        <v>2698</v>
      </c>
      <c r="B9946" s="77" t="s">
        <v>22995</v>
      </c>
    </row>
    <row r="9947" spans="1:2" ht="15" x14ac:dyDescent="0.2">
      <c r="A9947" s="25" t="s">
        <v>2697</v>
      </c>
      <c r="B9947" s="77" t="s">
        <v>22996</v>
      </c>
    </row>
    <row r="9948" spans="1:2" ht="15" x14ac:dyDescent="0.2">
      <c r="A9948" s="25" t="s">
        <v>2696</v>
      </c>
      <c r="B9948" s="77" t="s">
        <v>22997</v>
      </c>
    </row>
    <row r="9949" spans="1:2" ht="15" x14ac:dyDescent="0.2">
      <c r="A9949" s="25" t="s">
        <v>2695</v>
      </c>
      <c r="B9949" s="77" t="s">
        <v>22998</v>
      </c>
    </row>
    <row r="9950" spans="1:2" ht="30" x14ac:dyDescent="0.2">
      <c r="A9950" s="25" t="s">
        <v>2694</v>
      </c>
      <c r="B9950" s="77" t="s">
        <v>22999</v>
      </c>
    </row>
    <row r="9951" spans="1:2" ht="30" x14ac:dyDescent="0.2">
      <c r="A9951" s="25" t="s">
        <v>2693</v>
      </c>
      <c r="B9951" s="77" t="s">
        <v>23000</v>
      </c>
    </row>
    <row r="9952" spans="1:2" ht="30" x14ac:dyDescent="0.2">
      <c r="A9952" s="25" t="s">
        <v>2692</v>
      </c>
      <c r="B9952" s="77" t="s">
        <v>23001</v>
      </c>
    </row>
    <row r="9953" spans="1:2" ht="30" x14ac:dyDescent="0.2">
      <c r="A9953" s="25" t="s">
        <v>2691</v>
      </c>
      <c r="B9953" s="77" t="s">
        <v>23002</v>
      </c>
    </row>
    <row r="9954" spans="1:2" ht="30" x14ac:dyDescent="0.2">
      <c r="A9954" s="25" t="s">
        <v>2690</v>
      </c>
      <c r="B9954" s="77" t="s">
        <v>23003</v>
      </c>
    </row>
    <row r="9955" spans="1:2" ht="30" x14ac:dyDescent="0.2">
      <c r="A9955" s="25" t="s">
        <v>2689</v>
      </c>
      <c r="B9955" s="77" t="s">
        <v>23004</v>
      </c>
    </row>
    <row r="9956" spans="1:2" ht="30" x14ac:dyDescent="0.2">
      <c r="A9956" s="25" t="s">
        <v>2688</v>
      </c>
      <c r="B9956" s="77" t="s">
        <v>23005</v>
      </c>
    </row>
    <row r="9957" spans="1:2" ht="30" x14ac:dyDescent="0.2">
      <c r="A9957" s="25" t="s">
        <v>2687</v>
      </c>
      <c r="B9957" s="77" t="s">
        <v>23006</v>
      </c>
    </row>
    <row r="9958" spans="1:2" ht="30" x14ac:dyDescent="0.2">
      <c r="A9958" s="25" t="s">
        <v>2686</v>
      </c>
      <c r="B9958" s="77" t="s">
        <v>23007</v>
      </c>
    </row>
    <row r="9959" spans="1:2" ht="30" x14ac:dyDescent="0.2">
      <c r="A9959" s="25" t="s">
        <v>2685</v>
      </c>
      <c r="B9959" s="77" t="s">
        <v>23008</v>
      </c>
    </row>
    <row r="9960" spans="1:2" ht="30" x14ac:dyDescent="0.2">
      <c r="A9960" s="25" t="s">
        <v>2684</v>
      </c>
      <c r="B9960" s="77" t="s">
        <v>23009</v>
      </c>
    </row>
    <row r="9961" spans="1:2" ht="30" x14ac:dyDescent="0.2">
      <c r="A9961" s="25" t="s">
        <v>2683</v>
      </c>
      <c r="B9961" s="77" t="s">
        <v>23010</v>
      </c>
    </row>
    <row r="9962" spans="1:2" ht="30" x14ac:dyDescent="0.2">
      <c r="A9962" s="25" t="s">
        <v>2682</v>
      </c>
      <c r="B9962" s="77" t="s">
        <v>23011</v>
      </c>
    </row>
    <row r="9963" spans="1:2" ht="30" x14ac:dyDescent="0.2">
      <c r="A9963" s="25" t="s">
        <v>2681</v>
      </c>
      <c r="B9963" s="77" t="s">
        <v>23012</v>
      </c>
    </row>
    <row r="9964" spans="1:2" ht="30" x14ac:dyDescent="0.2">
      <c r="A9964" s="25" t="s">
        <v>2680</v>
      </c>
      <c r="B9964" s="77" t="s">
        <v>23013</v>
      </c>
    </row>
    <row r="9965" spans="1:2" ht="30" x14ac:dyDescent="0.2">
      <c r="A9965" s="25" t="s">
        <v>2679</v>
      </c>
      <c r="B9965" s="77" t="s">
        <v>23014</v>
      </c>
    </row>
    <row r="9966" spans="1:2" ht="30" x14ac:dyDescent="0.2">
      <c r="A9966" s="25" t="s">
        <v>2678</v>
      </c>
      <c r="B9966" s="77" t="s">
        <v>23015</v>
      </c>
    </row>
    <row r="9967" spans="1:2" ht="15" x14ac:dyDescent="0.2">
      <c r="A9967" s="25" t="s">
        <v>2677</v>
      </c>
      <c r="B9967" s="77" t="s">
        <v>23016</v>
      </c>
    </row>
    <row r="9968" spans="1:2" ht="30" x14ac:dyDescent="0.2">
      <c r="A9968" s="25" t="s">
        <v>2676</v>
      </c>
      <c r="B9968" s="77" t="s">
        <v>23017</v>
      </c>
    </row>
    <row r="9969" spans="1:2" ht="30" x14ac:dyDescent="0.2">
      <c r="A9969" s="25" t="s">
        <v>2675</v>
      </c>
      <c r="B9969" s="77" t="s">
        <v>23018</v>
      </c>
    </row>
    <row r="9970" spans="1:2" ht="15" x14ac:dyDescent="0.2">
      <c r="A9970" s="25" t="s">
        <v>2674</v>
      </c>
      <c r="B9970" s="77" t="s">
        <v>23019</v>
      </c>
    </row>
    <row r="9971" spans="1:2" ht="30" x14ac:dyDescent="0.2">
      <c r="A9971" s="25" t="s">
        <v>2673</v>
      </c>
      <c r="B9971" s="77" t="s">
        <v>23020</v>
      </c>
    </row>
    <row r="9972" spans="1:2" ht="30" x14ac:dyDescent="0.2">
      <c r="A9972" s="25" t="s">
        <v>2672</v>
      </c>
      <c r="B9972" s="77" t="s">
        <v>23021</v>
      </c>
    </row>
    <row r="9973" spans="1:2" ht="30" x14ac:dyDescent="0.2">
      <c r="A9973" s="25" t="s">
        <v>2671</v>
      </c>
      <c r="B9973" s="77" t="s">
        <v>23022</v>
      </c>
    </row>
    <row r="9974" spans="1:2" ht="15" x14ac:dyDescent="0.2">
      <c r="A9974" s="25" t="s">
        <v>2670</v>
      </c>
      <c r="B9974" s="77" t="s">
        <v>23023</v>
      </c>
    </row>
    <row r="9975" spans="1:2" ht="30" x14ac:dyDescent="0.2">
      <c r="A9975" s="25" t="s">
        <v>2669</v>
      </c>
      <c r="B9975" s="77" t="s">
        <v>23024</v>
      </c>
    </row>
    <row r="9976" spans="1:2" ht="30" x14ac:dyDescent="0.2">
      <c r="A9976" s="25" t="s">
        <v>2668</v>
      </c>
      <c r="B9976" s="77" t="s">
        <v>23025</v>
      </c>
    </row>
    <row r="9977" spans="1:2" ht="15" x14ac:dyDescent="0.2">
      <c r="A9977" s="25" t="s">
        <v>2667</v>
      </c>
      <c r="B9977" s="77" t="s">
        <v>23026</v>
      </c>
    </row>
    <row r="9978" spans="1:2" ht="30" x14ac:dyDescent="0.2">
      <c r="A9978" s="25" t="s">
        <v>2666</v>
      </c>
      <c r="B9978" s="77" t="s">
        <v>23027</v>
      </c>
    </row>
    <row r="9979" spans="1:2" ht="30" x14ac:dyDescent="0.2">
      <c r="A9979" s="25" t="s">
        <v>2665</v>
      </c>
      <c r="B9979" s="77" t="s">
        <v>23028</v>
      </c>
    </row>
    <row r="9980" spans="1:2" ht="15" x14ac:dyDescent="0.2">
      <c r="A9980" s="25" t="s">
        <v>2664</v>
      </c>
      <c r="B9980" s="77" t="s">
        <v>23029</v>
      </c>
    </row>
    <row r="9981" spans="1:2" ht="30" x14ac:dyDescent="0.2">
      <c r="A9981" s="25" t="s">
        <v>2663</v>
      </c>
      <c r="B9981" s="77" t="s">
        <v>23030</v>
      </c>
    </row>
    <row r="9982" spans="1:2" ht="30" x14ac:dyDescent="0.2">
      <c r="A9982" s="25" t="s">
        <v>2662</v>
      </c>
      <c r="B9982" s="77" t="s">
        <v>23031</v>
      </c>
    </row>
    <row r="9983" spans="1:2" ht="30" x14ac:dyDescent="0.2">
      <c r="A9983" s="25" t="s">
        <v>2661</v>
      </c>
      <c r="B9983" s="77" t="s">
        <v>23032</v>
      </c>
    </row>
    <row r="9984" spans="1:2" ht="30" x14ac:dyDescent="0.2">
      <c r="A9984" s="25" t="s">
        <v>2660</v>
      </c>
      <c r="B9984" s="77" t="s">
        <v>23033</v>
      </c>
    </row>
    <row r="9985" spans="1:2" ht="30" x14ac:dyDescent="0.2">
      <c r="A9985" s="25" t="s">
        <v>2659</v>
      </c>
      <c r="B9985" s="77" t="s">
        <v>23034</v>
      </c>
    </row>
    <row r="9986" spans="1:2" ht="30" x14ac:dyDescent="0.2">
      <c r="A9986" s="25" t="s">
        <v>2658</v>
      </c>
      <c r="B9986" s="77" t="s">
        <v>23035</v>
      </c>
    </row>
    <row r="9987" spans="1:2" ht="15" x14ac:dyDescent="0.2">
      <c r="A9987" s="25" t="s">
        <v>2657</v>
      </c>
      <c r="B9987" s="77" t="s">
        <v>23036</v>
      </c>
    </row>
    <row r="9988" spans="1:2" ht="30" x14ac:dyDescent="0.2">
      <c r="A9988" s="25" t="s">
        <v>2656</v>
      </c>
      <c r="B9988" s="77" t="s">
        <v>23037</v>
      </c>
    </row>
    <row r="9989" spans="1:2" ht="30" x14ac:dyDescent="0.2">
      <c r="A9989" s="25" t="s">
        <v>2655</v>
      </c>
      <c r="B9989" s="77" t="s">
        <v>23038</v>
      </c>
    </row>
    <row r="9990" spans="1:2" ht="15" x14ac:dyDescent="0.2">
      <c r="A9990" s="25" t="s">
        <v>2654</v>
      </c>
      <c r="B9990" s="77" t="s">
        <v>23039</v>
      </c>
    </row>
    <row r="9991" spans="1:2" ht="30" x14ac:dyDescent="0.2">
      <c r="A9991" s="25" t="s">
        <v>2653</v>
      </c>
      <c r="B9991" s="77" t="s">
        <v>23040</v>
      </c>
    </row>
    <row r="9992" spans="1:2" ht="30" x14ac:dyDescent="0.2">
      <c r="A9992" s="25" t="s">
        <v>2652</v>
      </c>
      <c r="B9992" s="77" t="s">
        <v>23041</v>
      </c>
    </row>
    <row r="9993" spans="1:2" ht="30" x14ac:dyDescent="0.2">
      <c r="A9993" s="25" t="s">
        <v>2651</v>
      </c>
      <c r="B9993" s="77" t="s">
        <v>23042</v>
      </c>
    </row>
    <row r="9994" spans="1:2" ht="30" x14ac:dyDescent="0.2">
      <c r="A9994" s="25" t="s">
        <v>2650</v>
      </c>
      <c r="B9994" s="77" t="s">
        <v>23043</v>
      </c>
    </row>
    <row r="9995" spans="1:2" ht="30" x14ac:dyDescent="0.2">
      <c r="A9995" s="25" t="s">
        <v>2649</v>
      </c>
      <c r="B9995" s="77" t="s">
        <v>23044</v>
      </c>
    </row>
    <row r="9996" spans="1:2" ht="30" x14ac:dyDescent="0.2">
      <c r="A9996" s="25" t="s">
        <v>2648</v>
      </c>
      <c r="B9996" s="77" t="s">
        <v>23045</v>
      </c>
    </row>
    <row r="9997" spans="1:2" ht="15" x14ac:dyDescent="0.2">
      <c r="A9997" s="25" t="s">
        <v>2647</v>
      </c>
      <c r="B9997" s="77" t="s">
        <v>23046</v>
      </c>
    </row>
    <row r="9998" spans="1:2" ht="30" x14ac:dyDescent="0.2">
      <c r="A9998" s="25" t="s">
        <v>2646</v>
      </c>
      <c r="B9998" s="77" t="s">
        <v>23047</v>
      </c>
    </row>
    <row r="9999" spans="1:2" ht="30" x14ac:dyDescent="0.2">
      <c r="A9999" s="25" t="s">
        <v>2645</v>
      </c>
      <c r="B9999" s="77" t="s">
        <v>23048</v>
      </c>
    </row>
    <row r="10000" spans="1:2" ht="15" x14ac:dyDescent="0.2">
      <c r="A10000" s="25" t="s">
        <v>2644</v>
      </c>
      <c r="B10000" s="77" t="s">
        <v>23049</v>
      </c>
    </row>
    <row r="10001" spans="1:2" ht="30" x14ac:dyDescent="0.2">
      <c r="A10001" s="25" t="s">
        <v>2643</v>
      </c>
      <c r="B10001" s="77" t="s">
        <v>23050</v>
      </c>
    </row>
    <row r="10002" spans="1:2" ht="30" x14ac:dyDescent="0.2">
      <c r="A10002" s="25" t="s">
        <v>2642</v>
      </c>
      <c r="B10002" s="77" t="s">
        <v>23051</v>
      </c>
    </row>
    <row r="10003" spans="1:2" ht="30" x14ac:dyDescent="0.2">
      <c r="A10003" s="25" t="s">
        <v>2641</v>
      </c>
      <c r="B10003" s="77" t="s">
        <v>23052</v>
      </c>
    </row>
    <row r="10004" spans="1:2" ht="30" x14ac:dyDescent="0.2">
      <c r="A10004" s="25" t="s">
        <v>2640</v>
      </c>
      <c r="B10004" s="77" t="s">
        <v>23053</v>
      </c>
    </row>
    <row r="10005" spans="1:2" ht="30" x14ac:dyDescent="0.2">
      <c r="A10005" s="25" t="s">
        <v>2639</v>
      </c>
      <c r="B10005" s="77" t="s">
        <v>23054</v>
      </c>
    </row>
    <row r="10006" spans="1:2" ht="30" x14ac:dyDescent="0.2">
      <c r="A10006" s="25" t="s">
        <v>2638</v>
      </c>
      <c r="B10006" s="77" t="s">
        <v>23055</v>
      </c>
    </row>
    <row r="10007" spans="1:2" ht="15" x14ac:dyDescent="0.2">
      <c r="A10007" s="25" t="s">
        <v>2637</v>
      </c>
      <c r="B10007" s="77" t="s">
        <v>23056</v>
      </c>
    </row>
    <row r="10008" spans="1:2" ht="30" x14ac:dyDescent="0.2">
      <c r="A10008" s="25" t="s">
        <v>2636</v>
      </c>
      <c r="B10008" s="77" t="s">
        <v>23057</v>
      </c>
    </row>
    <row r="10009" spans="1:2" ht="30" x14ac:dyDescent="0.2">
      <c r="A10009" s="25" t="s">
        <v>2635</v>
      </c>
      <c r="B10009" s="77" t="s">
        <v>23058</v>
      </c>
    </row>
    <row r="10010" spans="1:2" ht="15" x14ac:dyDescent="0.2">
      <c r="A10010" s="25" t="s">
        <v>2634</v>
      </c>
      <c r="B10010" s="77" t="s">
        <v>23059</v>
      </c>
    </row>
    <row r="10011" spans="1:2" ht="30" x14ac:dyDescent="0.2">
      <c r="A10011" s="25" t="s">
        <v>2633</v>
      </c>
      <c r="B10011" s="77" t="s">
        <v>23060</v>
      </c>
    </row>
    <row r="10012" spans="1:2" ht="30" x14ac:dyDescent="0.2">
      <c r="A10012" s="25" t="s">
        <v>2632</v>
      </c>
      <c r="B10012" s="77" t="s">
        <v>23061</v>
      </c>
    </row>
    <row r="10013" spans="1:2" ht="30" x14ac:dyDescent="0.2">
      <c r="A10013" s="25" t="s">
        <v>2631</v>
      </c>
      <c r="B10013" s="77" t="s">
        <v>23062</v>
      </c>
    </row>
    <row r="10014" spans="1:2" ht="30" x14ac:dyDescent="0.2">
      <c r="A10014" s="25" t="s">
        <v>2630</v>
      </c>
      <c r="B10014" s="77" t="s">
        <v>23063</v>
      </c>
    </row>
    <row r="10015" spans="1:2" ht="30" x14ac:dyDescent="0.2">
      <c r="A10015" s="25" t="s">
        <v>2629</v>
      </c>
      <c r="B10015" s="77" t="s">
        <v>23064</v>
      </c>
    </row>
    <row r="10016" spans="1:2" ht="30" x14ac:dyDescent="0.2">
      <c r="A10016" s="25" t="s">
        <v>2628</v>
      </c>
      <c r="B10016" s="77" t="s">
        <v>23065</v>
      </c>
    </row>
    <row r="10017" spans="1:2" ht="15" x14ac:dyDescent="0.2">
      <c r="A10017" s="25" t="s">
        <v>2627</v>
      </c>
      <c r="B10017" s="77" t="s">
        <v>23066</v>
      </c>
    </row>
    <row r="10018" spans="1:2" ht="30" x14ac:dyDescent="0.2">
      <c r="A10018" s="25" t="s">
        <v>2626</v>
      </c>
      <c r="B10018" s="77" t="s">
        <v>23067</v>
      </c>
    </row>
    <row r="10019" spans="1:2" ht="30" x14ac:dyDescent="0.2">
      <c r="A10019" s="25" t="s">
        <v>2625</v>
      </c>
      <c r="B10019" s="77" t="s">
        <v>23068</v>
      </c>
    </row>
    <row r="10020" spans="1:2" ht="15" x14ac:dyDescent="0.2">
      <c r="A10020" s="25" t="s">
        <v>2624</v>
      </c>
      <c r="B10020" s="77" t="s">
        <v>23069</v>
      </c>
    </row>
    <row r="10021" spans="1:2" ht="30" x14ac:dyDescent="0.2">
      <c r="A10021" s="25" t="s">
        <v>2623</v>
      </c>
      <c r="B10021" s="77" t="s">
        <v>23070</v>
      </c>
    </row>
    <row r="10022" spans="1:2" ht="30" x14ac:dyDescent="0.2">
      <c r="A10022" s="25" t="s">
        <v>2622</v>
      </c>
      <c r="B10022" s="77" t="s">
        <v>23071</v>
      </c>
    </row>
    <row r="10023" spans="1:2" ht="30" x14ac:dyDescent="0.2">
      <c r="A10023" s="25" t="s">
        <v>2621</v>
      </c>
      <c r="B10023" s="77" t="s">
        <v>23072</v>
      </c>
    </row>
    <row r="10024" spans="1:2" ht="30" x14ac:dyDescent="0.2">
      <c r="A10024" s="25" t="s">
        <v>2620</v>
      </c>
      <c r="B10024" s="77" t="s">
        <v>23073</v>
      </c>
    </row>
    <row r="10025" spans="1:2" ht="30" x14ac:dyDescent="0.2">
      <c r="A10025" s="25" t="s">
        <v>2619</v>
      </c>
      <c r="B10025" s="77" t="s">
        <v>23074</v>
      </c>
    </row>
    <row r="10026" spans="1:2" ht="30" x14ac:dyDescent="0.2">
      <c r="A10026" s="25" t="s">
        <v>2618</v>
      </c>
      <c r="B10026" s="77" t="s">
        <v>23075</v>
      </c>
    </row>
    <row r="10027" spans="1:2" ht="15" x14ac:dyDescent="0.2">
      <c r="A10027" s="25" t="s">
        <v>2617</v>
      </c>
      <c r="B10027" s="77" t="s">
        <v>23076</v>
      </c>
    </row>
    <row r="10028" spans="1:2" ht="30" x14ac:dyDescent="0.2">
      <c r="A10028" s="25" t="s">
        <v>2616</v>
      </c>
      <c r="B10028" s="77" t="s">
        <v>23077</v>
      </c>
    </row>
    <row r="10029" spans="1:2" ht="30" x14ac:dyDescent="0.2">
      <c r="A10029" s="25" t="s">
        <v>2615</v>
      </c>
      <c r="B10029" s="77" t="s">
        <v>23078</v>
      </c>
    </row>
    <row r="10030" spans="1:2" ht="15" x14ac:dyDescent="0.2">
      <c r="A10030" s="25" t="s">
        <v>2614</v>
      </c>
      <c r="B10030" s="77" t="s">
        <v>23079</v>
      </c>
    </row>
    <row r="10031" spans="1:2" ht="15" x14ac:dyDescent="0.2">
      <c r="A10031" s="25" t="s">
        <v>2613</v>
      </c>
      <c r="B10031" s="77" t="s">
        <v>23080</v>
      </c>
    </row>
    <row r="10032" spans="1:2" ht="30" x14ac:dyDescent="0.2">
      <c r="A10032" s="25" t="s">
        <v>2612</v>
      </c>
      <c r="B10032" s="77" t="s">
        <v>23081</v>
      </c>
    </row>
    <row r="10033" spans="1:2" ht="30" x14ac:dyDescent="0.2">
      <c r="A10033" s="25" t="s">
        <v>2611</v>
      </c>
      <c r="B10033" s="77" t="s">
        <v>23082</v>
      </c>
    </row>
    <row r="10034" spans="1:2" ht="15" x14ac:dyDescent="0.2">
      <c r="A10034" s="25" t="s">
        <v>2610</v>
      </c>
      <c r="B10034" s="77" t="s">
        <v>23083</v>
      </c>
    </row>
    <row r="10035" spans="1:2" ht="30" x14ac:dyDescent="0.2">
      <c r="A10035" s="25" t="s">
        <v>2609</v>
      </c>
      <c r="B10035" s="77" t="s">
        <v>23084</v>
      </c>
    </row>
    <row r="10036" spans="1:2" ht="30" x14ac:dyDescent="0.2">
      <c r="A10036" s="25" t="s">
        <v>2608</v>
      </c>
      <c r="B10036" s="77" t="s">
        <v>23085</v>
      </c>
    </row>
    <row r="10037" spans="1:2" ht="15" x14ac:dyDescent="0.2">
      <c r="A10037" s="25" t="s">
        <v>2607</v>
      </c>
      <c r="B10037" s="77" t="s">
        <v>23086</v>
      </c>
    </row>
    <row r="10038" spans="1:2" ht="15" x14ac:dyDescent="0.2">
      <c r="A10038" s="25" t="s">
        <v>2606</v>
      </c>
      <c r="B10038" s="77" t="s">
        <v>23087</v>
      </c>
    </row>
    <row r="10039" spans="1:2" ht="15" x14ac:dyDescent="0.2">
      <c r="A10039" s="25" t="s">
        <v>2605</v>
      </c>
      <c r="B10039" s="77" t="s">
        <v>23088</v>
      </c>
    </row>
    <row r="10040" spans="1:2" ht="15" x14ac:dyDescent="0.2">
      <c r="A10040" s="25" t="s">
        <v>2604</v>
      </c>
      <c r="B10040" s="77" t="s">
        <v>23089</v>
      </c>
    </row>
    <row r="10041" spans="1:2" ht="15" x14ac:dyDescent="0.2">
      <c r="A10041" s="25" t="s">
        <v>2603</v>
      </c>
      <c r="B10041" s="77" t="s">
        <v>23090</v>
      </c>
    </row>
    <row r="10042" spans="1:2" ht="30" x14ac:dyDescent="0.2">
      <c r="A10042" s="25" t="s">
        <v>2602</v>
      </c>
      <c r="B10042" s="77" t="s">
        <v>23091</v>
      </c>
    </row>
    <row r="10043" spans="1:2" ht="15" x14ac:dyDescent="0.2">
      <c r="A10043" s="25" t="s">
        <v>2601</v>
      </c>
      <c r="B10043" s="77" t="s">
        <v>23092</v>
      </c>
    </row>
    <row r="10044" spans="1:2" ht="15" x14ac:dyDescent="0.2">
      <c r="A10044" s="25" t="s">
        <v>2600</v>
      </c>
      <c r="B10044" s="77" t="s">
        <v>23093</v>
      </c>
    </row>
    <row r="10045" spans="1:2" ht="15" x14ac:dyDescent="0.2">
      <c r="A10045" s="25" t="s">
        <v>2599</v>
      </c>
      <c r="B10045" s="77" t="s">
        <v>23094</v>
      </c>
    </row>
    <row r="10046" spans="1:2" ht="30" x14ac:dyDescent="0.2">
      <c r="A10046" s="25" t="s">
        <v>2598</v>
      </c>
      <c r="B10046" s="77" t="s">
        <v>23095</v>
      </c>
    </row>
    <row r="10047" spans="1:2" ht="15" x14ac:dyDescent="0.2">
      <c r="A10047" s="25" t="s">
        <v>2597</v>
      </c>
      <c r="B10047" s="77" t="s">
        <v>23096</v>
      </c>
    </row>
    <row r="10048" spans="1:2" ht="15" x14ac:dyDescent="0.2">
      <c r="A10048" s="25" t="s">
        <v>2596</v>
      </c>
      <c r="B10048" s="77" t="s">
        <v>23097</v>
      </c>
    </row>
    <row r="10049" spans="1:2" ht="15" x14ac:dyDescent="0.2">
      <c r="A10049" s="25" t="s">
        <v>2595</v>
      </c>
      <c r="B10049" s="77" t="s">
        <v>23098</v>
      </c>
    </row>
    <row r="10050" spans="1:2" ht="15" x14ac:dyDescent="0.2">
      <c r="A10050" s="25" t="s">
        <v>2594</v>
      </c>
      <c r="B10050" s="77" t="s">
        <v>23099</v>
      </c>
    </row>
    <row r="10051" spans="1:2" ht="15" x14ac:dyDescent="0.2">
      <c r="A10051" s="25" t="s">
        <v>2593</v>
      </c>
      <c r="B10051" s="77" t="s">
        <v>23100</v>
      </c>
    </row>
    <row r="10052" spans="1:2" ht="30" x14ac:dyDescent="0.2">
      <c r="A10052" s="25" t="s">
        <v>2592</v>
      </c>
      <c r="B10052" s="77" t="s">
        <v>23101</v>
      </c>
    </row>
    <row r="10053" spans="1:2" ht="30" x14ac:dyDescent="0.2">
      <c r="A10053" s="25" t="s">
        <v>2591</v>
      </c>
      <c r="B10053" s="77" t="s">
        <v>23102</v>
      </c>
    </row>
    <row r="10054" spans="1:2" ht="15" x14ac:dyDescent="0.2">
      <c r="A10054" s="25" t="s">
        <v>2590</v>
      </c>
      <c r="B10054" s="77" t="s">
        <v>23103</v>
      </c>
    </row>
    <row r="10055" spans="1:2" ht="30" x14ac:dyDescent="0.2">
      <c r="A10055" s="25" t="s">
        <v>2589</v>
      </c>
      <c r="B10055" s="77" t="s">
        <v>23104</v>
      </c>
    </row>
    <row r="10056" spans="1:2" ht="30" x14ac:dyDescent="0.2">
      <c r="A10056" s="25" t="s">
        <v>2588</v>
      </c>
      <c r="B10056" s="77" t="s">
        <v>23105</v>
      </c>
    </row>
    <row r="10057" spans="1:2" ht="15" x14ac:dyDescent="0.2">
      <c r="A10057" s="25" t="s">
        <v>2587</v>
      </c>
      <c r="B10057" s="77" t="s">
        <v>23106</v>
      </c>
    </row>
    <row r="10058" spans="1:2" ht="15" x14ac:dyDescent="0.2">
      <c r="A10058" s="25" t="s">
        <v>2586</v>
      </c>
      <c r="B10058" s="77" t="s">
        <v>23107</v>
      </c>
    </row>
    <row r="10059" spans="1:2" ht="15" x14ac:dyDescent="0.2">
      <c r="A10059" s="25" t="s">
        <v>2585</v>
      </c>
      <c r="B10059" s="77" t="s">
        <v>23108</v>
      </c>
    </row>
    <row r="10060" spans="1:2" ht="15" x14ac:dyDescent="0.2">
      <c r="A10060" s="25" t="s">
        <v>2584</v>
      </c>
      <c r="B10060" s="77" t="s">
        <v>23109</v>
      </c>
    </row>
    <row r="10061" spans="1:2" ht="30" x14ac:dyDescent="0.2">
      <c r="A10061" s="25" t="s">
        <v>2583</v>
      </c>
      <c r="B10061" s="77" t="s">
        <v>23110</v>
      </c>
    </row>
    <row r="10062" spans="1:2" ht="30" x14ac:dyDescent="0.2">
      <c r="A10062" s="25" t="s">
        <v>2582</v>
      </c>
      <c r="B10062" s="77" t="s">
        <v>23111</v>
      </c>
    </row>
    <row r="10063" spans="1:2" ht="30" x14ac:dyDescent="0.2">
      <c r="A10063" s="25" t="s">
        <v>2581</v>
      </c>
      <c r="B10063" s="77" t="s">
        <v>23112</v>
      </c>
    </row>
    <row r="10064" spans="1:2" ht="15" x14ac:dyDescent="0.2">
      <c r="A10064" s="25" t="s">
        <v>2580</v>
      </c>
      <c r="B10064" s="77" t="s">
        <v>23113</v>
      </c>
    </row>
    <row r="10065" spans="1:2" ht="30" x14ac:dyDescent="0.2">
      <c r="A10065" s="25" t="s">
        <v>2579</v>
      </c>
      <c r="B10065" s="77" t="s">
        <v>23114</v>
      </c>
    </row>
    <row r="10066" spans="1:2" ht="30" x14ac:dyDescent="0.2">
      <c r="A10066" s="25" t="s">
        <v>2578</v>
      </c>
      <c r="B10066" s="77" t="s">
        <v>23115</v>
      </c>
    </row>
    <row r="10067" spans="1:2" ht="15" x14ac:dyDescent="0.2">
      <c r="A10067" s="25" t="s">
        <v>2577</v>
      </c>
      <c r="B10067" s="77" t="s">
        <v>23116</v>
      </c>
    </row>
    <row r="10068" spans="1:2" ht="30" x14ac:dyDescent="0.2">
      <c r="A10068" s="25" t="s">
        <v>2576</v>
      </c>
      <c r="B10068" s="77" t="s">
        <v>23117</v>
      </c>
    </row>
    <row r="10069" spans="1:2" ht="30" x14ac:dyDescent="0.2">
      <c r="A10069" s="25" t="s">
        <v>2575</v>
      </c>
      <c r="B10069" s="77" t="s">
        <v>23118</v>
      </c>
    </row>
    <row r="10070" spans="1:2" ht="30" x14ac:dyDescent="0.2">
      <c r="A10070" s="25" t="s">
        <v>2574</v>
      </c>
      <c r="B10070" s="77" t="s">
        <v>23119</v>
      </c>
    </row>
    <row r="10071" spans="1:2" ht="30" x14ac:dyDescent="0.2">
      <c r="A10071" s="25" t="s">
        <v>2573</v>
      </c>
      <c r="B10071" s="77" t="s">
        <v>23120</v>
      </c>
    </row>
    <row r="10072" spans="1:2" ht="30" x14ac:dyDescent="0.2">
      <c r="A10072" s="25" t="s">
        <v>2572</v>
      </c>
      <c r="B10072" s="77" t="s">
        <v>23121</v>
      </c>
    </row>
    <row r="10073" spans="1:2" ht="30" x14ac:dyDescent="0.2">
      <c r="A10073" s="25" t="s">
        <v>2571</v>
      </c>
      <c r="B10073" s="77" t="s">
        <v>23122</v>
      </c>
    </row>
    <row r="10074" spans="1:2" ht="30" x14ac:dyDescent="0.2">
      <c r="A10074" s="25" t="s">
        <v>2570</v>
      </c>
      <c r="B10074" s="77" t="s">
        <v>23123</v>
      </c>
    </row>
    <row r="10075" spans="1:2" ht="30" x14ac:dyDescent="0.2">
      <c r="A10075" s="25" t="s">
        <v>2569</v>
      </c>
      <c r="B10075" s="77" t="s">
        <v>23124</v>
      </c>
    </row>
    <row r="10076" spans="1:2" ht="30" x14ac:dyDescent="0.2">
      <c r="A10076" s="25" t="s">
        <v>2568</v>
      </c>
      <c r="B10076" s="77" t="s">
        <v>23125</v>
      </c>
    </row>
    <row r="10077" spans="1:2" ht="30" x14ac:dyDescent="0.2">
      <c r="A10077" s="25" t="s">
        <v>2567</v>
      </c>
      <c r="B10077" s="77" t="s">
        <v>23126</v>
      </c>
    </row>
    <row r="10078" spans="1:2" ht="30" x14ac:dyDescent="0.2">
      <c r="A10078" s="25" t="s">
        <v>2566</v>
      </c>
      <c r="B10078" s="77" t="s">
        <v>23127</v>
      </c>
    </row>
    <row r="10079" spans="1:2" ht="30" x14ac:dyDescent="0.2">
      <c r="A10079" s="25" t="s">
        <v>2565</v>
      </c>
      <c r="B10079" s="77" t="s">
        <v>23128</v>
      </c>
    </row>
    <row r="10080" spans="1:2" ht="15" x14ac:dyDescent="0.2">
      <c r="A10080" s="25" t="s">
        <v>2564</v>
      </c>
      <c r="B10080" s="77" t="s">
        <v>23129</v>
      </c>
    </row>
    <row r="10081" spans="1:2" ht="15" x14ac:dyDescent="0.2">
      <c r="A10081" s="25" t="s">
        <v>2563</v>
      </c>
      <c r="B10081" s="77" t="s">
        <v>23130</v>
      </c>
    </row>
    <row r="10082" spans="1:2" ht="30" x14ac:dyDescent="0.2">
      <c r="A10082" s="25" t="s">
        <v>2562</v>
      </c>
      <c r="B10082" s="77" t="s">
        <v>23131</v>
      </c>
    </row>
    <row r="10083" spans="1:2" ht="15" x14ac:dyDescent="0.2">
      <c r="A10083" s="25" t="s">
        <v>2561</v>
      </c>
      <c r="B10083" s="77" t="s">
        <v>23132</v>
      </c>
    </row>
    <row r="10084" spans="1:2" ht="15" x14ac:dyDescent="0.2">
      <c r="A10084" s="25" t="s">
        <v>2560</v>
      </c>
      <c r="B10084" s="77" t="s">
        <v>23133</v>
      </c>
    </row>
    <row r="10085" spans="1:2" ht="15" x14ac:dyDescent="0.2">
      <c r="A10085" s="25" t="s">
        <v>2559</v>
      </c>
      <c r="B10085" s="77" t="s">
        <v>23134</v>
      </c>
    </row>
    <row r="10086" spans="1:2" ht="15" x14ac:dyDescent="0.2">
      <c r="A10086" s="25" t="s">
        <v>2558</v>
      </c>
      <c r="B10086" s="77" t="s">
        <v>23135</v>
      </c>
    </row>
    <row r="10087" spans="1:2" ht="15" x14ac:dyDescent="0.2">
      <c r="A10087" s="25" t="s">
        <v>2557</v>
      </c>
      <c r="B10087" s="77" t="s">
        <v>23136</v>
      </c>
    </row>
    <row r="10088" spans="1:2" ht="15" x14ac:dyDescent="0.2">
      <c r="A10088" s="25" t="s">
        <v>2556</v>
      </c>
      <c r="B10088" s="77" t="s">
        <v>23137</v>
      </c>
    </row>
    <row r="10089" spans="1:2" ht="15" x14ac:dyDescent="0.2">
      <c r="A10089" s="25" t="s">
        <v>2555</v>
      </c>
      <c r="B10089" s="77" t="s">
        <v>23138</v>
      </c>
    </row>
    <row r="10090" spans="1:2" ht="30" x14ac:dyDescent="0.2">
      <c r="A10090" s="25" t="s">
        <v>2554</v>
      </c>
      <c r="B10090" s="77" t="s">
        <v>23139</v>
      </c>
    </row>
    <row r="10091" spans="1:2" ht="30" x14ac:dyDescent="0.2">
      <c r="A10091" s="25" t="s">
        <v>2553</v>
      </c>
      <c r="B10091" s="77" t="s">
        <v>23140</v>
      </c>
    </row>
    <row r="10092" spans="1:2" ht="30" x14ac:dyDescent="0.2">
      <c r="A10092" s="25" t="s">
        <v>2552</v>
      </c>
      <c r="B10092" s="77" t="s">
        <v>23141</v>
      </c>
    </row>
    <row r="10093" spans="1:2" ht="30" x14ac:dyDescent="0.2">
      <c r="A10093" s="25" t="s">
        <v>2551</v>
      </c>
      <c r="B10093" s="77" t="s">
        <v>23142</v>
      </c>
    </row>
    <row r="10094" spans="1:2" ht="30" x14ac:dyDescent="0.2">
      <c r="A10094" s="25" t="s">
        <v>2550</v>
      </c>
      <c r="B10094" s="77" t="s">
        <v>23143</v>
      </c>
    </row>
    <row r="10095" spans="1:2" ht="30" x14ac:dyDescent="0.2">
      <c r="A10095" s="25" t="s">
        <v>2549</v>
      </c>
      <c r="B10095" s="77" t="s">
        <v>23144</v>
      </c>
    </row>
    <row r="10096" spans="1:2" ht="30" x14ac:dyDescent="0.2">
      <c r="A10096" s="25" t="s">
        <v>2548</v>
      </c>
      <c r="B10096" s="77" t="s">
        <v>23145</v>
      </c>
    </row>
    <row r="10097" spans="1:2" ht="30" x14ac:dyDescent="0.2">
      <c r="A10097" s="25" t="s">
        <v>2547</v>
      </c>
      <c r="B10097" s="77" t="s">
        <v>23146</v>
      </c>
    </row>
    <row r="10098" spans="1:2" ht="30" x14ac:dyDescent="0.2">
      <c r="A10098" s="25" t="s">
        <v>2546</v>
      </c>
      <c r="B10098" s="77" t="s">
        <v>23147</v>
      </c>
    </row>
    <row r="10099" spans="1:2" ht="30" x14ac:dyDescent="0.2">
      <c r="A10099" s="25" t="s">
        <v>2545</v>
      </c>
      <c r="B10099" s="77" t="s">
        <v>23148</v>
      </c>
    </row>
    <row r="10100" spans="1:2" ht="30" x14ac:dyDescent="0.2">
      <c r="A10100" s="25" t="s">
        <v>2544</v>
      </c>
      <c r="B10100" s="77" t="s">
        <v>23149</v>
      </c>
    </row>
    <row r="10101" spans="1:2" ht="30" x14ac:dyDescent="0.2">
      <c r="A10101" s="25" t="s">
        <v>2543</v>
      </c>
      <c r="B10101" s="77" t="s">
        <v>23150</v>
      </c>
    </row>
    <row r="10102" spans="1:2" ht="30" x14ac:dyDescent="0.2">
      <c r="A10102" s="25" t="s">
        <v>2542</v>
      </c>
      <c r="B10102" s="77" t="s">
        <v>23151</v>
      </c>
    </row>
    <row r="10103" spans="1:2" ht="30" x14ac:dyDescent="0.2">
      <c r="A10103" s="25" t="s">
        <v>2541</v>
      </c>
      <c r="B10103" s="77" t="s">
        <v>23152</v>
      </c>
    </row>
    <row r="10104" spans="1:2" ht="30" x14ac:dyDescent="0.2">
      <c r="A10104" s="25" t="s">
        <v>2540</v>
      </c>
      <c r="B10104" s="77" t="s">
        <v>23153</v>
      </c>
    </row>
    <row r="10105" spans="1:2" ht="30" x14ac:dyDescent="0.2">
      <c r="A10105" s="25" t="s">
        <v>2539</v>
      </c>
      <c r="B10105" s="77" t="s">
        <v>23154</v>
      </c>
    </row>
    <row r="10106" spans="1:2" ht="30" x14ac:dyDescent="0.2">
      <c r="A10106" s="25" t="s">
        <v>2538</v>
      </c>
      <c r="B10106" s="77" t="s">
        <v>23155</v>
      </c>
    </row>
    <row r="10107" spans="1:2" ht="30" x14ac:dyDescent="0.2">
      <c r="A10107" s="25" t="s">
        <v>2537</v>
      </c>
      <c r="B10107" s="77" t="s">
        <v>23156</v>
      </c>
    </row>
    <row r="10108" spans="1:2" ht="30" x14ac:dyDescent="0.2">
      <c r="A10108" s="25" t="s">
        <v>2536</v>
      </c>
      <c r="B10108" s="77" t="s">
        <v>23157</v>
      </c>
    </row>
    <row r="10109" spans="1:2" ht="30" x14ac:dyDescent="0.2">
      <c r="A10109" s="25" t="s">
        <v>2535</v>
      </c>
      <c r="B10109" s="77" t="s">
        <v>23158</v>
      </c>
    </row>
    <row r="10110" spans="1:2" ht="30" x14ac:dyDescent="0.2">
      <c r="A10110" s="25" t="s">
        <v>2534</v>
      </c>
      <c r="B10110" s="77" t="s">
        <v>23159</v>
      </c>
    </row>
    <row r="10111" spans="1:2" ht="30" x14ac:dyDescent="0.2">
      <c r="A10111" s="25" t="s">
        <v>2533</v>
      </c>
      <c r="B10111" s="77" t="s">
        <v>23160</v>
      </c>
    </row>
    <row r="10112" spans="1:2" ht="30" x14ac:dyDescent="0.2">
      <c r="A10112" s="25" t="s">
        <v>2532</v>
      </c>
      <c r="B10112" s="77" t="s">
        <v>23161</v>
      </c>
    </row>
    <row r="10113" spans="1:2" ht="30" x14ac:dyDescent="0.2">
      <c r="A10113" s="25" t="s">
        <v>2531</v>
      </c>
      <c r="B10113" s="77" t="s">
        <v>23162</v>
      </c>
    </row>
    <row r="10114" spans="1:2" ht="30" x14ac:dyDescent="0.2">
      <c r="A10114" s="25" t="s">
        <v>2530</v>
      </c>
      <c r="B10114" s="77" t="s">
        <v>23163</v>
      </c>
    </row>
    <row r="10115" spans="1:2" ht="30" x14ac:dyDescent="0.2">
      <c r="A10115" s="25" t="s">
        <v>2529</v>
      </c>
      <c r="B10115" s="77" t="s">
        <v>23164</v>
      </c>
    </row>
    <row r="10116" spans="1:2" ht="30" x14ac:dyDescent="0.2">
      <c r="A10116" s="25" t="s">
        <v>2528</v>
      </c>
      <c r="B10116" s="77" t="s">
        <v>23165</v>
      </c>
    </row>
    <row r="10117" spans="1:2" ht="15" x14ac:dyDescent="0.2">
      <c r="A10117" s="25" t="s">
        <v>2527</v>
      </c>
      <c r="B10117" s="77" t="s">
        <v>23166</v>
      </c>
    </row>
    <row r="10118" spans="1:2" ht="30" x14ac:dyDescent="0.2">
      <c r="A10118" s="25" t="s">
        <v>2526</v>
      </c>
      <c r="B10118" s="77" t="s">
        <v>23167</v>
      </c>
    </row>
    <row r="10119" spans="1:2" ht="30" x14ac:dyDescent="0.2">
      <c r="A10119" s="25" t="s">
        <v>2525</v>
      </c>
      <c r="B10119" s="77" t="s">
        <v>23168</v>
      </c>
    </row>
    <row r="10120" spans="1:2" ht="15" x14ac:dyDescent="0.2">
      <c r="A10120" s="25" t="s">
        <v>2524</v>
      </c>
      <c r="B10120" s="77" t="s">
        <v>23169</v>
      </c>
    </row>
    <row r="10121" spans="1:2" ht="15" x14ac:dyDescent="0.2">
      <c r="A10121" s="25" t="s">
        <v>2523</v>
      </c>
      <c r="B10121" s="77" t="s">
        <v>23170</v>
      </c>
    </row>
    <row r="10122" spans="1:2" ht="30" x14ac:dyDescent="0.2">
      <c r="A10122" s="25" t="s">
        <v>2522</v>
      </c>
      <c r="B10122" s="77" t="s">
        <v>23171</v>
      </c>
    </row>
    <row r="10123" spans="1:2" ht="30" x14ac:dyDescent="0.2">
      <c r="A10123" s="25" t="s">
        <v>2521</v>
      </c>
      <c r="B10123" s="77" t="s">
        <v>23172</v>
      </c>
    </row>
    <row r="10124" spans="1:2" ht="15" x14ac:dyDescent="0.2">
      <c r="A10124" s="25" t="s">
        <v>2520</v>
      </c>
      <c r="B10124" s="77" t="s">
        <v>23173</v>
      </c>
    </row>
    <row r="10125" spans="1:2" ht="30" x14ac:dyDescent="0.2">
      <c r="A10125" s="25" t="s">
        <v>2519</v>
      </c>
      <c r="B10125" s="77" t="s">
        <v>23174</v>
      </c>
    </row>
    <row r="10126" spans="1:2" ht="30" x14ac:dyDescent="0.2">
      <c r="A10126" s="25" t="s">
        <v>2518</v>
      </c>
      <c r="B10126" s="77" t="s">
        <v>23175</v>
      </c>
    </row>
    <row r="10127" spans="1:2" ht="15" x14ac:dyDescent="0.2">
      <c r="A10127" s="25" t="s">
        <v>2517</v>
      </c>
      <c r="B10127" s="77" t="s">
        <v>23176</v>
      </c>
    </row>
    <row r="10128" spans="1:2" ht="15" x14ac:dyDescent="0.2">
      <c r="A10128" s="25" t="s">
        <v>2516</v>
      </c>
      <c r="B10128" s="77" t="s">
        <v>23177</v>
      </c>
    </row>
    <row r="10129" spans="1:2" ht="15" x14ac:dyDescent="0.2">
      <c r="A10129" s="25" t="s">
        <v>2515</v>
      </c>
      <c r="B10129" s="77" t="s">
        <v>23178</v>
      </c>
    </row>
    <row r="10130" spans="1:2" ht="15" x14ac:dyDescent="0.2">
      <c r="A10130" s="25" t="s">
        <v>2514</v>
      </c>
      <c r="B10130" s="77" t="s">
        <v>23179</v>
      </c>
    </row>
    <row r="10131" spans="1:2" ht="15" x14ac:dyDescent="0.2">
      <c r="A10131" s="25" t="s">
        <v>2513</v>
      </c>
      <c r="B10131" s="77" t="s">
        <v>23180</v>
      </c>
    </row>
    <row r="10132" spans="1:2" ht="30" x14ac:dyDescent="0.2">
      <c r="A10132" s="25" t="s">
        <v>2512</v>
      </c>
      <c r="B10132" s="77" t="s">
        <v>23181</v>
      </c>
    </row>
    <row r="10133" spans="1:2" ht="15" x14ac:dyDescent="0.2">
      <c r="A10133" s="25" t="s">
        <v>2511</v>
      </c>
      <c r="B10133" s="77" t="s">
        <v>23182</v>
      </c>
    </row>
    <row r="10134" spans="1:2" ht="15" x14ac:dyDescent="0.2">
      <c r="A10134" s="25" t="s">
        <v>2510</v>
      </c>
      <c r="B10134" s="77" t="s">
        <v>23183</v>
      </c>
    </row>
    <row r="10135" spans="1:2" ht="15" x14ac:dyDescent="0.2">
      <c r="A10135" s="25" t="s">
        <v>2509</v>
      </c>
      <c r="B10135" s="77" t="s">
        <v>23184</v>
      </c>
    </row>
    <row r="10136" spans="1:2" ht="30" x14ac:dyDescent="0.2">
      <c r="A10136" s="25" t="s">
        <v>2508</v>
      </c>
      <c r="B10136" s="77" t="s">
        <v>23185</v>
      </c>
    </row>
    <row r="10137" spans="1:2" ht="15" x14ac:dyDescent="0.2">
      <c r="A10137" s="25" t="s">
        <v>2507</v>
      </c>
      <c r="B10137" s="77" t="s">
        <v>23186</v>
      </c>
    </row>
    <row r="10138" spans="1:2" ht="15" x14ac:dyDescent="0.2">
      <c r="A10138" s="25" t="s">
        <v>2506</v>
      </c>
      <c r="B10138" s="77" t="s">
        <v>23187</v>
      </c>
    </row>
    <row r="10139" spans="1:2" ht="15" x14ac:dyDescent="0.2">
      <c r="A10139" s="25" t="s">
        <v>2505</v>
      </c>
      <c r="B10139" s="77" t="s">
        <v>23188</v>
      </c>
    </row>
    <row r="10140" spans="1:2" ht="15" x14ac:dyDescent="0.2">
      <c r="A10140" s="25" t="s">
        <v>2504</v>
      </c>
      <c r="B10140" s="77" t="s">
        <v>23189</v>
      </c>
    </row>
    <row r="10141" spans="1:2" ht="15" x14ac:dyDescent="0.2">
      <c r="A10141" s="25" t="s">
        <v>2503</v>
      </c>
      <c r="B10141" s="77" t="s">
        <v>23190</v>
      </c>
    </row>
    <row r="10142" spans="1:2" ht="30" x14ac:dyDescent="0.2">
      <c r="A10142" s="25" t="s">
        <v>2502</v>
      </c>
      <c r="B10142" s="77" t="s">
        <v>23191</v>
      </c>
    </row>
    <row r="10143" spans="1:2" ht="15" x14ac:dyDescent="0.2">
      <c r="A10143" s="25" t="s">
        <v>2501</v>
      </c>
      <c r="B10143" s="77" t="s">
        <v>23192</v>
      </c>
    </row>
    <row r="10144" spans="1:2" ht="15" x14ac:dyDescent="0.2">
      <c r="A10144" s="25" t="s">
        <v>2500</v>
      </c>
      <c r="B10144" s="77" t="s">
        <v>23193</v>
      </c>
    </row>
    <row r="10145" spans="1:2" ht="15" x14ac:dyDescent="0.2">
      <c r="A10145" s="25" t="s">
        <v>2499</v>
      </c>
      <c r="B10145" s="77" t="s">
        <v>23194</v>
      </c>
    </row>
    <row r="10146" spans="1:2" ht="30" x14ac:dyDescent="0.2">
      <c r="A10146" s="25" t="s">
        <v>2498</v>
      </c>
      <c r="B10146" s="77" t="s">
        <v>23195</v>
      </c>
    </row>
    <row r="10147" spans="1:2" ht="15" x14ac:dyDescent="0.2">
      <c r="A10147" s="25" t="s">
        <v>2497</v>
      </c>
      <c r="B10147" s="77" t="s">
        <v>23196</v>
      </c>
    </row>
    <row r="10148" spans="1:2" ht="15" x14ac:dyDescent="0.2">
      <c r="A10148" s="25" t="s">
        <v>2496</v>
      </c>
      <c r="B10148" s="77" t="s">
        <v>23197</v>
      </c>
    </row>
    <row r="10149" spans="1:2" ht="15" x14ac:dyDescent="0.2">
      <c r="A10149" s="25" t="s">
        <v>2495</v>
      </c>
      <c r="B10149" s="77" t="s">
        <v>23198</v>
      </c>
    </row>
    <row r="10150" spans="1:2" ht="15" x14ac:dyDescent="0.2">
      <c r="A10150" s="25" t="s">
        <v>2494</v>
      </c>
      <c r="B10150" s="77" t="s">
        <v>23199</v>
      </c>
    </row>
    <row r="10151" spans="1:2" ht="15" x14ac:dyDescent="0.2">
      <c r="A10151" s="25" t="s">
        <v>2493</v>
      </c>
      <c r="B10151" s="77" t="s">
        <v>23200</v>
      </c>
    </row>
    <row r="10152" spans="1:2" ht="30" x14ac:dyDescent="0.2">
      <c r="A10152" s="25" t="s">
        <v>2492</v>
      </c>
      <c r="B10152" s="77" t="s">
        <v>23201</v>
      </c>
    </row>
    <row r="10153" spans="1:2" ht="30" x14ac:dyDescent="0.2">
      <c r="A10153" s="25" t="s">
        <v>2491</v>
      </c>
      <c r="B10153" s="77" t="s">
        <v>23202</v>
      </c>
    </row>
    <row r="10154" spans="1:2" ht="15" x14ac:dyDescent="0.2">
      <c r="A10154" s="25" t="s">
        <v>2490</v>
      </c>
      <c r="B10154" s="77" t="s">
        <v>23203</v>
      </c>
    </row>
    <row r="10155" spans="1:2" ht="30" x14ac:dyDescent="0.2">
      <c r="A10155" s="25" t="s">
        <v>2489</v>
      </c>
      <c r="B10155" s="77" t="s">
        <v>23204</v>
      </c>
    </row>
    <row r="10156" spans="1:2" ht="30" x14ac:dyDescent="0.2">
      <c r="A10156" s="25" t="s">
        <v>2488</v>
      </c>
      <c r="B10156" s="77" t="s">
        <v>23205</v>
      </c>
    </row>
    <row r="10157" spans="1:2" ht="15" x14ac:dyDescent="0.2">
      <c r="A10157" s="25" t="s">
        <v>2487</v>
      </c>
      <c r="B10157" s="77" t="s">
        <v>23206</v>
      </c>
    </row>
    <row r="10158" spans="1:2" ht="15" x14ac:dyDescent="0.2">
      <c r="A10158" s="25" t="s">
        <v>2486</v>
      </c>
      <c r="B10158" s="77" t="s">
        <v>23207</v>
      </c>
    </row>
    <row r="10159" spans="1:2" ht="15" x14ac:dyDescent="0.2">
      <c r="A10159" s="25" t="s">
        <v>2485</v>
      </c>
      <c r="B10159" s="77" t="s">
        <v>23208</v>
      </c>
    </row>
    <row r="10160" spans="1:2" ht="15" x14ac:dyDescent="0.2">
      <c r="A10160" s="25" t="s">
        <v>2484</v>
      </c>
      <c r="B10160" s="77" t="s">
        <v>23209</v>
      </c>
    </row>
    <row r="10161" spans="1:2" ht="15" x14ac:dyDescent="0.2">
      <c r="A10161" s="25" t="s">
        <v>2483</v>
      </c>
      <c r="B10161" s="77" t="s">
        <v>23210</v>
      </c>
    </row>
    <row r="10162" spans="1:2" ht="30" x14ac:dyDescent="0.2">
      <c r="A10162" s="25" t="s">
        <v>2482</v>
      </c>
      <c r="B10162" s="77" t="s">
        <v>23211</v>
      </c>
    </row>
    <row r="10163" spans="1:2" ht="30" x14ac:dyDescent="0.2">
      <c r="A10163" s="25" t="s">
        <v>2481</v>
      </c>
      <c r="B10163" s="77" t="s">
        <v>23212</v>
      </c>
    </row>
    <row r="10164" spans="1:2" ht="15" x14ac:dyDescent="0.2">
      <c r="A10164" s="25" t="s">
        <v>2480</v>
      </c>
      <c r="B10164" s="77" t="s">
        <v>23213</v>
      </c>
    </row>
    <row r="10165" spans="1:2" ht="15" x14ac:dyDescent="0.2">
      <c r="A10165" s="25" t="s">
        <v>2479</v>
      </c>
      <c r="B10165" s="77" t="s">
        <v>23214</v>
      </c>
    </row>
    <row r="10166" spans="1:2" ht="30" x14ac:dyDescent="0.2">
      <c r="A10166" s="25" t="s">
        <v>2478</v>
      </c>
      <c r="B10166" s="77" t="s">
        <v>23215</v>
      </c>
    </row>
    <row r="10167" spans="1:2" ht="15" x14ac:dyDescent="0.2">
      <c r="A10167" s="25" t="s">
        <v>2477</v>
      </c>
      <c r="B10167" s="77" t="s">
        <v>23216</v>
      </c>
    </row>
    <row r="10168" spans="1:2" ht="15" x14ac:dyDescent="0.2">
      <c r="A10168" s="25" t="s">
        <v>2476</v>
      </c>
      <c r="B10168" s="77" t="s">
        <v>23217</v>
      </c>
    </row>
    <row r="10169" spans="1:2" ht="15" x14ac:dyDescent="0.2">
      <c r="A10169" s="25" t="s">
        <v>2475</v>
      </c>
      <c r="B10169" s="77" t="s">
        <v>23218</v>
      </c>
    </row>
    <row r="10170" spans="1:2" ht="15" x14ac:dyDescent="0.2">
      <c r="A10170" s="25" t="s">
        <v>2474</v>
      </c>
      <c r="B10170" s="77" t="s">
        <v>23219</v>
      </c>
    </row>
    <row r="10171" spans="1:2" ht="15" x14ac:dyDescent="0.2">
      <c r="A10171" s="25" t="s">
        <v>2473</v>
      </c>
      <c r="B10171" s="77" t="s">
        <v>23220</v>
      </c>
    </row>
    <row r="10172" spans="1:2" ht="30" x14ac:dyDescent="0.2">
      <c r="A10172" s="25" t="s">
        <v>2472</v>
      </c>
      <c r="B10172" s="77" t="s">
        <v>23221</v>
      </c>
    </row>
    <row r="10173" spans="1:2" ht="15" x14ac:dyDescent="0.2">
      <c r="A10173" s="25" t="s">
        <v>2471</v>
      </c>
      <c r="B10173" s="77" t="s">
        <v>23222</v>
      </c>
    </row>
    <row r="10174" spans="1:2" ht="15" x14ac:dyDescent="0.2">
      <c r="A10174" s="25" t="s">
        <v>2470</v>
      </c>
      <c r="B10174" s="77" t="s">
        <v>23223</v>
      </c>
    </row>
    <row r="10175" spans="1:2" ht="15" x14ac:dyDescent="0.2">
      <c r="A10175" s="25" t="s">
        <v>2469</v>
      </c>
      <c r="B10175" s="77" t="s">
        <v>23224</v>
      </c>
    </row>
    <row r="10176" spans="1:2" ht="15" x14ac:dyDescent="0.2">
      <c r="A10176" s="25" t="s">
        <v>2468</v>
      </c>
      <c r="B10176" s="77" t="s">
        <v>23225</v>
      </c>
    </row>
    <row r="10177" spans="1:2" ht="15" x14ac:dyDescent="0.2">
      <c r="A10177" s="25" t="s">
        <v>2467</v>
      </c>
      <c r="B10177" s="77" t="s">
        <v>23226</v>
      </c>
    </row>
    <row r="10178" spans="1:2" ht="15" x14ac:dyDescent="0.2">
      <c r="A10178" s="25" t="s">
        <v>2466</v>
      </c>
      <c r="B10178" s="77" t="s">
        <v>23227</v>
      </c>
    </row>
    <row r="10179" spans="1:2" ht="15" x14ac:dyDescent="0.2">
      <c r="A10179" s="25" t="s">
        <v>2465</v>
      </c>
      <c r="B10179" s="77" t="s">
        <v>23228</v>
      </c>
    </row>
    <row r="10180" spans="1:2" ht="15" x14ac:dyDescent="0.2">
      <c r="A10180" s="25" t="s">
        <v>2464</v>
      </c>
      <c r="B10180" s="77" t="s">
        <v>23229</v>
      </c>
    </row>
    <row r="10181" spans="1:2" ht="30" x14ac:dyDescent="0.2">
      <c r="A10181" s="25" t="s">
        <v>2463</v>
      </c>
      <c r="B10181" s="77" t="s">
        <v>23230</v>
      </c>
    </row>
    <row r="10182" spans="1:2" ht="30" x14ac:dyDescent="0.2">
      <c r="A10182" s="25" t="s">
        <v>2462</v>
      </c>
      <c r="B10182" s="77" t="s">
        <v>23231</v>
      </c>
    </row>
    <row r="10183" spans="1:2" ht="30" x14ac:dyDescent="0.2">
      <c r="A10183" s="25" t="s">
        <v>2461</v>
      </c>
      <c r="B10183" s="77" t="s">
        <v>23232</v>
      </c>
    </row>
    <row r="10184" spans="1:2" ht="30" x14ac:dyDescent="0.2">
      <c r="A10184" s="25" t="s">
        <v>2460</v>
      </c>
      <c r="B10184" s="77" t="s">
        <v>23233</v>
      </c>
    </row>
    <row r="10185" spans="1:2" ht="30" x14ac:dyDescent="0.2">
      <c r="A10185" s="25" t="s">
        <v>2459</v>
      </c>
      <c r="B10185" s="77" t="s">
        <v>23234</v>
      </c>
    </row>
    <row r="10186" spans="1:2" ht="30" x14ac:dyDescent="0.2">
      <c r="A10186" s="25" t="s">
        <v>2458</v>
      </c>
      <c r="B10186" s="77" t="s">
        <v>23235</v>
      </c>
    </row>
    <row r="10187" spans="1:2" ht="15" x14ac:dyDescent="0.2">
      <c r="A10187" s="25" t="s">
        <v>2457</v>
      </c>
      <c r="B10187" s="77" t="s">
        <v>23236</v>
      </c>
    </row>
    <row r="10188" spans="1:2" ht="30" x14ac:dyDescent="0.2">
      <c r="A10188" s="25" t="s">
        <v>2456</v>
      </c>
      <c r="B10188" s="77" t="s">
        <v>23237</v>
      </c>
    </row>
    <row r="10189" spans="1:2" ht="30" x14ac:dyDescent="0.2">
      <c r="A10189" s="25" t="s">
        <v>2455</v>
      </c>
      <c r="B10189" s="77" t="s">
        <v>23238</v>
      </c>
    </row>
    <row r="10190" spans="1:2" ht="15" x14ac:dyDescent="0.2">
      <c r="A10190" s="25" t="s">
        <v>2454</v>
      </c>
      <c r="B10190" s="77" t="s">
        <v>23239</v>
      </c>
    </row>
    <row r="10191" spans="1:2" ht="15" x14ac:dyDescent="0.2">
      <c r="A10191" s="25" t="s">
        <v>2453</v>
      </c>
      <c r="B10191" s="77" t="s">
        <v>23240</v>
      </c>
    </row>
    <row r="10192" spans="1:2" ht="30" x14ac:dyDescent="0.2">
      <c r="A10192" s="25" t="s">
        <v>2452</v>
      </c>
      <c r="B10192" s="77" t="s">
        <v>23241</v>
      </c>
    </row>
    <row r="10193" spans="1:2" ht="30" x14ac:dyDescent="0.2">
      <c r="A10193" s="25" t="s">
        <v>2451</v>
      </c>
      <c r="B10193" s="77" t="s">
        <v>23242</v>
      </c>
    </row>
    <row r="10194" spans="1:2" ht="15" x14ac:dyDescent="0.2">
      <c r="A10194" s="25" t="s">
        <v>2450</v>
      </c>
      <c r="B10194" s="77" t="s">
        <v>23243</v>
      </c>
    </row>
    <row r="10195" spans="1:2" ht="30" x14ac:dyDescent="0.2">
      <c r="A10195" s="25" t="s">
        <v>2449</v>
      </c>
      <c r="B10195" s="77" t="s">
        <v>23244</v>
      </c>
    </row>
    <row r="10196" spans="1:2" ht="30" x14ac:dyDescent="0.2">
      <c r="A10196" s="25" t="s">
        <v>2448</v>
      </c>
      <c r="B10196" s="77" t="s">
        <v>23245</v>
      </c>
    </row>
    <row r="10197" spans="1:2" ht="15" x14ac:dyDescent="0.2">
      <c r="A10197" s="25" t="s">
        <v>2447</v>
      </c>
      <c r="B10197" s="77" t="s">
        <v>23246</v>
      </c>
    </row>
    <row r="10198" spans="1:2" ht="15" x14ac:dyDescent="0.2">
      <c r="A10198" s="25" t="s">
        <v>2446</v>
      </c>
      <c r="B10198" s="77" t="s">
        <v>23247</v>
      </c>
    </row>
    <row r="10199" spans="1:2" ht="15" x14ac:dyDescent="0.2">
      <c r="A10199" s="25" t="s">
        <v>2445</v>
      </c>
      <c r="B10199" s="77" t="s">
        <v>23248</v>
      </c>
    </row>
    <row r="10200" spans="1:2" ht="15" x14ac:dyDescent="0.2">
      <c r="A10200" s="25" t="s">
        <v>2444</v>
      </c>
      <c r="B10200" s="77" t="s">
        <v>23249</v>
      </c>
    </row>
    <row r="10201" spans="1:2" ht="15" x14ac:dyDescent="0.2">
      <c r="A10201" s="25" t="s">
        <v>2443</v>
      </c>
      <c r="B10201" s="77" t="s">
        <v>23250</v>
      </c>
    </row>
    <row r="10202" spans="1:2" ht="30" x14ac:dyDescent="0.2">
      <c r="A10202" s="25" t="s">
        <v>2442</v>
      </c>
      <c r="B10202" s="77" t="s">
        <v>23251</v>
      </c>
    </row>
    <row r="10203" spans="1:2" ht="15" x14ac:dyDescent="0.2">
      <c r="A10203" s="25" t="s">
        <v>2441</v>
      </c>
      <c r="B10203" s="77" t="s">
        <v>23252</v>
      </c>
    </row>
    <row r="10204" spans="1:2" ht="15" x14ac:dyDescent="0.2">
      <c r="A10204" s="25" t="s">
        <v>2440</v>
      </c>
      <c r="B10204" s="77" t="s">
        <v>23253</v>
      </c>
    </row>
    <row r="10205" spans="1:2" ht="15" x14ac:dyDescent="0.2">
      <c r="A10205" s="25" t="s">
        <v>2439</v>
      </c>
      <c r="B10205" s="77" t="s">
        <v>23254</v>
      </c>
    </row>
    <row r="10206" spans="1:2" ht="30" x14ac:dyDescent="0.2">
      <c r="A10206" s="25" t="s">
        <v>2438</v>
      </c>
      <c r="B10206" s="77" t="s">
        <v>23255</v>
      </c>
    </row>
    <row r="10207" spans="1:2" ht="15" x14ac:dyDescent="0.2">
      <c r="A10207" s="25" t="s">
        <v>2437</v>
      </c>
      <c r="B10207" s="77" t="s">
        <v>23256</v>
      </c>
    </row>
    <row r="10208" spans="1:2" ht="15" x14ac:dyDescent="0.2">
      <c r="A10208" s="25" t="s">
        <v>2436</v>
      </c>
      <c r="B10208" s="77" t="s">
        <v>23257</v>
      </c>
    </row>
    <row r="10209" spans="1:2" ht="15" x14ac:dyDescent="0.2">
      <c r="A10209" s="25" t="s">
        <v>2435</v>
      </c>
      <c r="B10209" s="77" t="s">
        <v>23258</v>
      </c>
    </row>
    <row r="10210" spans="1:2" ht="15" x14ac:dyDescent="0.2">
      <c r="A10210" s="25" t="s">
        <v>2434</v>
      </c>
      <c r="B10210" s="77" t="s">
        <v>23259</v>
      </c>
    </row>
    <row r="10211" spans="1:2" ht="15" x14ac:dyDescent="0.2">
      <c r="A10211" s="25" t="s">
        <v>2433</v>
      </c>
      <c r="B10211" s="77" t="s">
        <v>23260</v>
      </c>
    </row>
    <row r="10212" spans="1:2" ht="30" x14ac:dyDescent="0.2">
      <c r="A10212" s="25" t="s">
        <v>2432</v>
      </c>
      <c r="B10212" s="77" t="s">
        <v>23261</v>
      </c>
    </row>
    <row r="10213" spans="1:2" ht="15" x14ac:dyDescent="0.2">
      <c r="A10213" s="25" t="s">
        <v>2431</v>
      </c>
      <c r="B10213" s="77" t="s">
        <v>23262</v>
      </c>
    </row>
    <row r="10214" spans="1:2" ht="15" x14ac:dyDescent="0.2">
      <c r="A10214" s="25" t="s">
        <v>2430</v>
      </c>
      <c r="B10214" s="77" t="s">
        <v>23263</v>
      </c>
    </row>
    <row r="10215" spans="1:2" ht="15" x14ac:dyDescent="0.2">
      <c r="A10215" s="25" t="s">
        <v>2429</v>
      </c>
      <c r="B10215" s="77" t="s">
        <v>23264</v>
      </c>
    </row>
    <row r="10216" spans="1:2" ht="30" x14ac:dyDescent="0.2">
      <c r="A10216" s="25" t="s">
        <v>2428</v>
      </c>
      <c r="B10216" s="77" t="s">
        <v>23265</v>
      </c>
    </row>
    <row r="10217" spans="1:2" ht="15" x14ac:dyDescent="0.2">
      <c r="A10217" s="25" t="s">
        <v>2427</v>
      </c>
      <c r="B10217" s="77" t="s">
        <v>23266</v>
      </c>
    </row>
    <row r="10218" spans="1:2" ht="15" x14ac:dyDescent="0.2">
      <c r="A10218" s="25" t="s">
        <v>2426</v>
      </c>
      <c r="B10218" s="77" t="s">
        <v>23267</v>
      </c>
    </row>
    <row r="10219" spans="1:2" ht="15" x14ac:dyDescent="0.2">
      <c r="A10219" s="25" t="s">
        <v>2425</v>
      </c>
      <c r="B10219" s="77" t="s">
        <v>23268</v>
      </c>
    </row>
    <row r="10220" spans="1:2" ht="15" x14ac:dyDescent="0.2">
      <c r="A10220" s="25" t="s">
        <v>2424</v>
      </c>
      <c r="B10220" s="77" t="s">
        <v>23269</v>
      </c>
    </row>
    <row r="10221" spans="1:2" ht="15" x14ac:dyDescent="0.2">
      <c r="A10221" s="25" t="s">
        <v>2423</v>
      </c>
      <c r="B10221" s="77" t="s">
        <v>23270</v>
      </c>
    </row>
    <row r="10222" spans="1:2" ht="30" x14ac:dyDescent="0.2">
      <c r="A10222" s="25" t="s">
        <v>2422</v>
      </c>
      <c r="B10222" s="77" t="s">
        <v>23271</v>
      </c>
    </row>
    <row r="10223" spans="1:2" ht="15" x14ac:dyDescent="0.2">
      <c r="A10223" s="25" t="s">
        <v>2421</v>
      </c>
      <c r="B10223" s="77" t="s">
        <v>23272</v>
      </c>
    </row>
    <row r="10224" spans="1:2" ht="15" x14ac:dyDescent="0.2">
      <c r="A10224" s="25" t="s">
        <v>2420</v>
      </c>
      <c r="B10224" s="77" t="s">
        <v>23273</v>
      </c>
    </row>
    <row r="10225" spans="1:2" ht="15" x14ac:dyDescent="0.2">
      <c r="A10225" s="25" t="s">
        <v>2419</v>
      </c>
      <c r="B10225" s="77" t="s">
        <v>23274</v>
      </c>
    </row>
    <row r="10226" spans="1:2" ht="30" x14ac:dyDescent="0.2">
      <c r="A10226" s="25" t="s">
        <v>2418</v>
      </c>
      <c r="B10226" s="77" t="s">
        <v>23275</v>
      </c>
    </row>
    <row r="10227" spans="1:2" ht="15" x14ac:dyDescent="0.2">
      <c r="A10227" s="25" t="s">
        <v>2417</v>
      </c>
      <c r="B10227" s="77" t="s">
        <v>23276</v>
      </c>
    </row>
    <row r="10228" spans="1:2" ht="15" x14ac:dyDescent="0.2">
      <c r="A10228" s="25" t="s">
        <v>2416</v>
      </c>
      <c r="B10228" s="77" t="s">
        <v>23277</v>
      </c>
    </row>
    <row r="10229" spans="1:2" ht="15" x14ac:dyDescent="0.2">
      <c r="A10229" s="25" t="s">
        <v>2415</v>
      </c>
      <c r="B10229" s="77" t="s">
        <v>23278</v>
      </c>
    </row>
    <row r="10230" spans="1:2" ht="30" x14ac:dyDescent="0.2">
      <c r="A10230" s="25" t="s">
        <v>2414</v>
      </c>
      <c r="B10230" s="77" t="s">
        <v>23279</v>
      </c>
    </row>
    <row r="10231" spans="1:2" ht="30" x14ac:dyDescent="0.2">
      <c r="A10231" s="25" t="s">
        <v>2413</v>
      </c>
      <c r="B10231" s="77" t="s">
        <v>23280</v>
      </c>
    </row>
    <row r="10232" spans="1:2" ht="30" x14ac:dyDescent="0.2">
      <c r="A10232" s="25" t="s">
        <v>2412</v>
      </c>
      <c r="B10232" s="77" t="s">
        <v>23281</v>
      </c>
    </row>
    <row r="10233" spans="1:2" ht="30" x14ac:dyDescent="0.2">
      <c r="A10233" s="25" t="s">
        <v>2411</v>
      </c>
      <c r="B10233" s="77" t="s">
        <v>23282</v>
      </c>
    </row>
    <row r="10234" spans="1:2" ht="30" x14ac:dyDescent="0.2">
      <c r="A10234" s="25" t="s">
        <v>2410</v>
      </c>
      <c r="B10234" s="77" t="s">
        <v>23283</v>
      </c>
    </row>
    <row r="10235" spans="1:2" ht="30" x14ac:dyDescent="0.2">
      <c r="A10235" s="25" t="s">
        <v>2409</v>
      </c>
      <c r="B10235" s="77" t="s">
        <v>23284</v>
      </c>
    </row>
    <row r="10236" spans="1:2" ht="30" x14ac:dyDescent="0.2">
      <c r="A10236" s="25" t="s">
        <v>2408</v>
      </c>
      <c r="B10236" s="77" t="s">
        <v>23285</v>
      </c>
    </row>
    <row r="10237" spans="1:2" ht="30" x14ac:dyDescent="0.2">
      <c r="A10237" s="25" t="s">
        <v>2407</v>
      </c>
      <c r="B10237" s="77" t="s">
        <v>23286</v>
      </c>
    </row>
    <row r="10238" spans="1:2" ht="30" x14ac:dyDescent="0.2">
      <c r="A10238" s="25" t="s">
        <v>2406</v>
      </c>
      <c r="B10238" s="77" t="s">
        <v>23287</v>
      </c>
    </row>
    <row r="10239" spans="1:2" ht="30" x14ac:dyDescent="0.2">
      <c r="A10239" s="25" t="s">
        <v>2405</v>
      </c>
      <c r="B10239" s="77" t="s">
        <v>23288</v>
      </c>
    </row>
    <row r="10240" spans="1:2" ht="30" x14ac:dyDescent="0.2">
      <c r="A10240" s="25" t="s">
        <v>2404</v>
      </c>
      <c r="B10240" s="77" t="s">
        <v>23289</v>
      </c>
    </row>
    <row r="10241" spans="1:2" ht="30" x14ac:dyDescent="0.2">
      <c r="A10241" s="25" t="s">
        <v>2403</v>
      </c>
      <c r="B10241" s="77" t="s">
        <v>23290</v>
      </c>
    </row>
    <row r="10242" spans="1:2" ht="30" x14ac:dyDescent="0.2">
      <c r="A10242" s="25" t="s">
        <v>2402</v>
      </c>
      <c r="B10242" s="77" t="s">
        <v>23291</v>
      </c>
    </row>
    <row r="10243" spans="1:2" ht="30" x14ac:dyDescent="0.2">
      <c r="A10243" s="25" t="s">
        <v>2401</v>
      </c>
      <c r="B10243" s="77" t="s">
        <v>23292</v>
      </c>
    </row>
    <row r="10244" spans="1:2" ht="30" x14ac:dyDescent="0.2">
      <c r="A10244" s="25" t="s">
        <v>2400</v>
      </c>
      <c r="B10244" s="77" t="s">
        <v>23293</v>
      </c>
    </row>
    <row r="10245" spans="1:2" ht="30" x14ac:dyDescent="0.2">
      <c r="A10245" s="25" t="s">
        <v>2399</v>
      </c>
      <c r="B10245" s="77" t="s">
        <v>23294</v>
      </c>
    </row>
    <row r="10246" spans="1:2" ht="30" x14ac:dyDescent="0.2">
      <c r="A10246" s="25" t="s">
        <v>2398</v>
      </c>
      <c r="B10246" s="77" t="s">
        <v>23295</v>
      </c>
    </row>
    <row r="10247" spans="1:2" ht="30" x14ac:dyDescent="0.2">
      <c r="A10247" s="25" t="s">
        <v>2397</v>
      </c>
      <c r="B10247" s="77" t="s">
        <v>23296</v>
      </c>
    </row>
    <row r="10248" spans="1:2" ht="30" x14ac:dyDescent="0.2">
      <c r="A10248" s="25" t="s">
        <v>2396</v>
      </c>
      <c r="B10248" s="77" t="s">
        <v>23297</v>
      </c>
    </row>
    <row r="10249" spans="1:2" ht="30" x14ac:dyDescent="0.2">
      <c r="A10249" s="25" t="s">
        <v>2395</v>
      </c>
      <c r="B10249" s="77" t="s">
        <v>23298</v>
      </c>
    </row>
    <row r="10250" spans="1:2" ht="15" x14ac:dyDescent="0.2">
      <c r="A10250" s="25" t="s">
        <v>2394</v>
      </c>
      <c r="B10250" s="77" t="s">
        <v>23299</v>
      </c>
    </row>
    <row r="10251" spans="1:2" ht="30" x14ac:dyDescent="0.2">
      <c r="A10251" s="25" t="s">
        <v>2393</v>
      </c>
      <c r="B10251" s="77" t="s">
        <v>23300</v>
      </c>
    </row>
    <row r="10252" spans="1:2" ht="30" x14ac:dyDescent="0.2">
      <c r="A10252" s="25" t="s">
        <v>2392</v>
      </c>
      <c r="B10252" s="77" t="s">
        <v>23301</v>
      </c>
    </row>
    <row r="10253" spans="1:2" ht="30" x14ac:dyDescent="0.2">
      <c r="A10253" s="25" t="s">
        <v>2391</v>
      </c>
      <c r="B10253" s="77" t="s">
        <v>23302</v>
      </c>
    </row>
    <row r="10254" spans="1:2" ht="30" x14ac:dyDescent="0.2">
      <c r="A10254" s="25" t="s">
        <v>2390</v>
      </c>
      <c r="B10254" s="77" t="s">
        <v>23303</v>
      </c>
    </row>
    <row r="10255" spans="1:2" ht="30" x14ac:dyDescent="0.2">
      <c r="A10255" s="25" t="s">
        <v>2389</v>
      </c>
      <c r="B10255" s="77" t="s">
        <v>23304</v>
      </c>
    </row>
    <row r="10256" spans="1:2" ht="30" x14ac:dyDescent="0.2">
      <c r="A10256" s="25" t="s">
        <v>2388</v>
      </c>
      <c r="B10256" s="77" t="s">
        <v>23305</v>
      </c>
    </row>
    <row r="10257" spans="1:2" ht="15" x14ac:dyDescent="0.2">
      <c r="A10257" s="25" t="s">
        <v>2387</v>
      </c>
      <c r="B10257" s="77" t="s">
        <v>23306</v>
      </c>
    </row>
    <row r="10258" spans="1:2" ht="30" x14ac:dyDescent="0.2">
      <c r="A10258" s="25" t="s">
        <v>2386</v>
      </c>
      <c r="B10258" s="77" t="s">
        <v>23307</v>
      </c>
    </row>
    <row r="10259" spans="1:2" ht="30" x14ac:dyDescent="0.2">
      <c r="A10259" s="25" t="s">
        <v>2385</v>
      </c>
      <c r="B10259" s="77" t="s">
        <v>23308</v>
      </c>
    </row>
    <row r="10260" spans="1:2" ht="30" x14ac:dyDescent="0.2">
      <c r="A10260" s="25" t="s">
        <v>2384</v>
      </c>
      <c r="B10260" s="77" t="s">
        <v>23309</v>
      </c>
    </row>
    <row r="10261" spans="1:2" ht="30" x14ac:dyDescent="0.2">
      <c r="A10261" s="25" t="s">
        <v>2383</v>
      </c>
      <c r="B10261" s="77" t="s">
        <v>23310</v>
      </c>
    </row>
    <row r="10262" spans="1:2" ht="30" x14ac:dyDescent="0.2">
      <c r="A10262" s="25" t="s">
        <v>2382</v>
      </c>
      <c r="B10262" s="77" t="s">
        <v>23311</v>
      </c>
    </row>
    <row r="10263" spans="1:2" ht="30" x14ac:dyDescent="0.2">
      <c r="A10263" s="25" t="s">
        <v>2381</v>
      </c>
      <c r="B10263" s="77" t="s">
        <v>23312</v>
      </c>
    </row>
    <row r="10264" spans="1:2" ht="30" x14ac:dyDescent="0.2">
      <c r="A10264" s="25" t="s">
        <v>2380</v>
      </c>
      <c r="B10264" s="77" t="s">
        <v>23313</v>
      </c>
    </row>
    <row r="10265" spans="1:2" ht="30" x14ac:dyDescent="0.2">
      <c r="A10265" s="25" t="s">
        <v>2379</v>
      </c>
      <c r="B10265" s="77" t="s">
        <v>23314</v>
      </c>
    </row>
    <row r="10266" spans="1:2" ht="30" x14ac:dyDescent="0.2">
      <c r="A10266" s="25" t="s">
        <v>2378</v>
      </c>
      <c r="B10266" s="77" t="s">
        <v>23315</v>
      </c>
    </row>
    <row r="10267" spans="1:2" ht="30" x14ac:dyDescent="0.2">
      <c r="A10267" s="25" t="s">
        <v>2377</v>
      </c>
      <c r="B10267" s="77" t="s">
        <v>23316</v>
      </c>
    </row>
    <row r="10268" spans="1:2" ht="30" x14ac:dyDescent="0.2">
      <c r="A10268" s="25" t="s">
        <v>2376</v>
      </c>
      <c r="B10268" s="77" t="s">
        <v>23317</v>
      </c>
    </row>
    <row r="10269" spans="1:2" ht="30" x14ac:dyDescent="0.2">
      <c r="A10269" s="25" t="s">
        <v>2375</v>
      </c>
      <c r="B10269" s="77" t="s">
        <v>23318</v>
      </c>
    </row>
    <row r="10270" spans="1:2" ht="15" x14ac:dyDescent="0.2">
      <c r="A10270" s="25" t="s">
        <v>2374</v>
      </c>
      <c r="B10270" s="77" t="s">
        <v>23319</v>
      </c>
    </row>
    <row r="10271" spans="1:2" ht="30" x14ac:dyDescent="0.2">
      <c r="A10271" s="25" t="s">
        <v>2373</v>
      </c>
      <c r="B10271" s="77" t="s">
        <v>23320</v>
      </c>
    </row>
    <row r="10272" spans="1:2" ht="30" x14ac:dyDescent="0.2">
      <c r="A10272" s="25" t="s">
        <v>2372</v>
      </c>
      <c r="B10272" s="77" t="s">
        <v>23321</v>
      </c>
    </row>
    <row r="10273" spans="1:2" ht="30" x14ac:dyDescent="0.2">
      <c r="A10273" s="25" t="s">
        <v>2371</v>
      </c>
      <c r="B10273" s="77" t="s">
        <v>23322</v>
      </c>
    </row>
    <row r="10274" spans="1:2" ht="30" x14ac:dyDescent="0.2">
      <c r="A10274" s="25" t="s">
        <v>2370</v>
      </c>
      <c r="B10274" s="77" t="s">
        <v>23323</v>
      </c>
    </row>
    <row r="10275" spans="1:2" ht="30" x14ac:dyDescent="0.2">
      <c r="A10275" s="25" t="s">
        <v>2369</v>
      </c>
      <c r="B10275" s="77" t="s">
        <v>23324</v>
      </c>
    </row>
    <row r="10276" spans="1:2" ht="30" x14ac:dyDescent="0.2">
      <c r="A10276" s="25" t="s">
        <v>2368</v>
      </c>
      <c r="B10276" s="77" t="s">
        <v>23325</v>
      </c>
    </row>
    <row r="10277" spans="1:2" ht="15" x14ac:dyDescent="0.2">
      <c r="A10277" s="25" t="s">
        <v>2367</v>
      </c>
      <c r="B10277" s="77" t="s">
        <v>23326</v>
      </c>
    </row>
    <row r="10278" spans="1:2" ht="30" x14ac:dyDescent="0.2">
      <c r="A10278" s="25" t="s">
        <v>2366</v>
      </c>
      <c r="B10278" s="77" t="s">
        <v>23327</v>
      </c>
    </row>
    <row r="10279" spans="1:2" ht="30" x14ac:dyDescent="0.2">
      <c r="A10279" s="25" t="s">
        <v>2365</v>
      </c>
      <c r="B10279" s="77" t="s">
        <v>23328</v>
      </c>
    </row>
    <row r="10280" spans="1:2" ht="30" x14ac:dyDescent="0.2">
      <c r="A10280" s="25" t="s">
        <v>2364</v>
      </c>
      <c r="B10280" s="77" t="s">
        <v>23329</v>
      </c>
    </row>
    <row r="10281" spans="1:2" ht="30" x14ac:dyDescent="0.2">
      <c r="A10281" s="25" t="s">
        <v>2363</v>
      </c>
      <c r="B10281" s="77" t="s">
        <v>23330</v>
      </c>
    </row>
    <row r="10282" spans="1:2" ht="30" x14ac:dyDescent="0.2">
      <c r="A10282" s="25" t="s">
        <v>2362</v>
      </c>
      <c r="B10282" s="77" t="s">
        <v>23331</v>
      </c>
    </row>
    <row r="10283" spans="1:2" ht="30" x14ac:dyDescent="0.2">
      <c r="A10283" s="25" t="s">
        <v>2361</v>
      </c>
      <c r="B10283" s="77" t="s">
        <v>23332</v>
      </c>
    </row>
    <row r="10284" spans="1:2" ht="30" x14ac:dyDescent="0.2">
      <c r="A10284" s="25" t="s">
        <v>2360</v>
      </c>
      <c r="B10284" s="77" t="s">
        <v>23333</v>
      </c>
    </row>
    <row r="10285" spans="1:2" ht="30" x14ac:dyDescent="0.2">
      <c r="A10285" s="25" t="s">
        <v>2359</v>
      </c>
      <c r="B10285" s="77" t="s">
        <v>23334</v>
      </c>
    </row>
    <row r="10286" spans="1:2" ht="30" x14ac:dyDescent="0.2">
      <c r="A10286" s="25" t="s">
        <v>2358</v>
      </c>
      <c r="B10286" s="77" t="s">
        <v>23335</v>
      </c>
    </row>
    <row r="10287" spans="1:2" ht="30" x14ac:dyDescent="0.2">
      <c r="A10287" s="25" t="s">
        <v>2357</v>
      </c>
      <c r="B10287" s="77" t="s">
        <v>23336</v>
      </c>
    </row>
    <row r="10288" spans="1:2" ht="30" x14ac:dyDescent="0.2">
      <c r="A10288" s="25" t="s">
        <v>2356</v>
      </c>
      <c r="B10288" s="77" t="s">
        <v>23337</v>
      </c>
    </row>
    <row r="10289" spans="1:2" ht="30" x14ac:dyDescent="0.2">
      <c r="A10289" s="25" t="s">
        <v>2355</v>
      </c>
      <c r="B10289" s="77" t="s">
        <v>23338</v>
      </c>
    </row>
    <row r="10290" spans="1:2" ht="15" x14ac:dyDescent="0.2">
      <c r="A10290" s="25" t="s">
        <v>2354</v>
      </c>
      <c r="B10290" s="77" t="s">
        <v>23339</v>
      </c>
    </row>
    <row r="10291" spans="1:2" ht="30" x14ac:dyDescent="0.2">
      <c r="A10291" s="25" t="s">
        <v>2353</v>
      </c>
      <c r="B10291" s="77" t="s">
        <v>23340</v>
      </c>
    </row>
    <row r="10292" spans="1:2" ht="30" x14ac:dyDescent="0.2">
      <c r="A10292" s="25" t="s">
        <v>2352</v>
      </c>
      <c r="B10292" s="77" t="s">
        <v>23341</v>
      </c>
    </row>
    <row r="10293" spans="1:2" ht="30" x14ac:dyDescent="0.2">
      <c r="A10293" s="25" t="s">
        <v>2351</v>
      </c>
      <c r="B10293" s="77" t="s">
        <v>23342</v>
      </c>
    </row>
    <row r="10294" spans="1:2" ht="15" x14ac:dyDescent="0.2">
      <c r="A10294" s="25" t="s">
        <v>2350</v>
      </c>
      <c r="B10294" s="77" t="s">
        <v>23343</v>
      </c>
    </row>
    <row r="10295" spans="1:2" ht="30" x14ac:dyDescent="0.2">
      <c r="A10295" s="25" t="s">
        <v>2349</v>
      </c>
      <c r="B10295" s="77" t="s">
        <v>23344</v>
      </c>
    </row>
    <row r="10296" spans="1:2" ht="30" x14ac:dyDescent="0.2">
      <c r="A10296" s="25" t="s">
        <v>2348</v>
      </c>
      <c r="B10296" s="77" t="s">
        <v>23345</v>
      </c>
    </row>
    <row r="10297" spans="1:2" ht="15" x14ac:dyDescent="0.2">
      <c r="A10297" s="25" t="s">
        <v>2347</v>
      </c>
      <c r="B10297" s="77" t="s">
        <v>23346</v>
      </c>
    </row>
    <row r="10298" spans="1:2" ht="30" x14ac:dyDescent="0.2">
      <c r="A10298" s="25" t="s">
        <v>2346</v>
      </c>
      <c r="B10298" s="77" t="s">
        <v>23347</v>
      </c>
    </row>
    <row r="10299" spans="1:2" ht="30" x14ac:dyDescent="0.2">
      <c r="A10299" s="25" t="s">
        <v>2345</v>
      </c>
      <c r="B10299" s="77" t="s">
        <v>23348</v>
      </c>
    </row>
    <row r="10300" spans="1:2" ht="15" x14ac:dyDescent="0.2">
      <c r="A10300" s="25" t="s">
        <v>2344</v>
      </c>
      <c r="B10300" s="77" t="s">
        <v>23349</v>
      </c>
    </row>
    <row r="10301" spans="1:2" ht="15" x14ac:dyDescent="0.2">
      <c r="A10301" s="25" t="s">
        <v>2343</v>
      </c>
      <c r="B10301" s="77" t="s">
        <v>23350</v>
      </c>
    </row>
    <row r="10302" spans="1:2" ht="30" x14ac:dyDescent="0.2">
      <c r="A10302" s="25" t="s">
        <v>2342</v>
      </c>
      <c r="B10302" s="77" t="s">
        <v>23351</v>
      </c>
    </row>
    <row r="10303" spans="1:2" ht="30" x14ac:dyDescent="0.2">
      <c r="A10303" s="25" t="s">
        <v>2341</v>
      </c>
      <c r="B10303" s="77" t="s">
        <v>23352</v>
      </c>
    </row>
    <row r="10304" spans="1:2" ht="15" x14ac:dyDescent="0.2">
      <c r="A10304" s="25" t="s">
        <v>2340</v>
      </c>
      <c r="B10304" s="77" t="s">
        <v>23353</v>
      </c>
    </row>
    <row r="10305" spans="1:2" ht="30" x14ac:dyDescent="0.2">
      <c r="A10305" s="25" t="s">
        <v>2339</v>
      </c>
      <c r="B10305" s="77" t="s">
        <v>23354</v>
      </c>
    </row>
    <row r="10306" spans="1:2" ht="30" x14ac:dyDescent="0.2">
      <c r="A10306" s="25" t="s">
        <v>2338</v>
      </c>
      <c r="B10306" s="77" t="s">
        <v>23355</v>
      </c>
    </row>
    <row r="10307" spans="1:2" ht="15" x14ac:dyDescent="0.2">
      <c r="A10307" s="25" t="s">
        <v>2337</v>
      </c>
      <c r="B10307" s="77" t="s">
        <v>23356</v>
      </c>
    </row>
    <row r="10308" spans="1:2" ht="15" x14ac:dyDescent="0.2">
      <c r="A10308" s="25" t="s">
        <v>2336</v>
      </c>
      <c r="B10308" s="77" t="s">
        <v>23357</v>
      </c>
    </row>
    <row r="10309" spans="1:2" ht="15" x14ac:dyDescent="0.2">
      <c r="A10309" s="25" t="s">
        <v>2335</v>
      </c>
      <c r="B10309" s="77" t="s">
        <v>23358</v>
      </c>
    </row>
    <row r="10310" spans="1:2" ht="15" x14ac:dyDescent="0.2">
      <c r="A10310" s="25" t="s">
        <v>2334</v>
      </c>
      <c r="B10310" s="77" t="s">
        <v>23359</v>
      </c>
    </row>
    <row r="10311" spans="1:2" ht="30" x14ac:dyDescent="0.2">
      <c r="A10311" s="25" t="s">
        <v>2333</v>
      </c>
      <c r="B10311" s="77" t="s">
        <v>23360</v>
      </c>
    </row>
    <row r="10312" spans="1:2" ht="30" x14ac:dyDescent="0.2">
      <c r="A10312" s="25" t="s">
        <v>2332</v>
      </c>
      <c r="B10312" s="77" t="s">
        <v>23361</v>
      </c>
    </row>
    <row r="10313" spans="1:2" ht="30" x14ac:dyDescent="0.2">
      <c r="A10313" s="25" t="s">
        <v>2331</v>
      </c>
      <c r="B10313" s="77" t="s">
        <v>23362</v>
      </c>
    </row>
    <row r="10314" spans="1:2" ht="15" x14ac:dyDescent="0.2">
      <c r="A10314" s="25" t="s">
        <v>2330</v>
      </c>
      <c r="B10314" s="77" t="s">
        <v>23363</v>
      </c>
    </row>
    <row r="10315" spans="1:2" ht="30" x14ac:dyDescent="0.2">
      <c r="A10315" s="25" t="s">
        <v>2329</v>
      </c>
      <c r="B10315" s="77" t="s">
        <v>23364</v>
      </c>
    </row>
    <row r="10316" spans="1:2" ht="30" x14ac:dyDescent="0.2">
      <c r="A10316" s="25" t="s">
        <v>2328</v>
      </c>
      <c r="B10316" s="77" t="s">
        <v>23365</v>
      </c>
    </row>
    <row r="10317" spans="1:2" ht="15" x14ac:dyDescent="0.2">
      <c r="A10317" s="25" t="s">
        <v>2327</v>
      </c>
      <c r="B10317" s="77" t="s">
        <v>23366</v>
      </c>
    </row>
    <row r="10318" spans="1:2" ht="30" x14ac:dyDescent="0.2">
      <c r="A10318" s="25" t="s">
        <v>2326</v>
      </c>
      <c r="B10318" s="77" t="s">
        <v>23367</v>
      </c>
    </row>
    <row r="10319" spans="1:2" ht="30" x14ac:dyDescent="0.2">
      <c r="A10319" s="25" t="s">
        <v>2325</v>
      </c>
      <c r="B10319" s="77" t="s">
        <v>23368</v>
      </c>
    </row>
    <row r="10320" spans="1:2" ht="15" x14ac:dyDescent="0.2">
      <c r="A10320" s="25" t="s">
        <v>2324</v>
      </c>
      <c r="B10320" s="77" t="s">
        <v>23369</v>
      </c>
    </row>
    <row r="10321" spans="1:2" ht="30" x14ac:dyDescent="0.2">
      <c r="A10321" s="25" t="s">
        <v>2323</v>
      </c>
      <c r="B10321" s="77" t="s">
        <v>23370</v>
      </c>
    </row>
    <row r="10322" spans="1:2" ht="30" x14ac:dyDescent="0.2">
      <c r="A10322" s="25" t="s">
        <v>2322</v>
      </c>
      <c r="B10322" s="77" t="s">
        <v>23371</v>
      </c>
    </row>
    <row r="10323" spans="1:2" ht="30" x14ac:dyDescent="0.2">
      <c r="A10323" s="25" t="s">
        <v>2321</v>
      </c>
      <c r="B10323" s="77" t="s">
        <v>23372</v>
      </c>
    </row>
    <row r="10324" spans="1:2" ht="15" x14ac:dyDescent="0.2">
      <c r="A10324" s="25" t="s">
        <v>2320</v>
      </c>
      <c r="B10324" s="77" t="s">
        <v>23373</v>
      </c>
    </row>
    <row r="10325" spans="1:2" ht="30" x14ac:dyDescent="0.2">
      <c r="A10325" s="25" t="s">
        <v>2319</v>
      </c>
      <c r="B10325" s="77" t="s">
        <v>23374</v>
      </c>
    </row>
    <row r="10326" spans="1:2" ht="30" x14ac:dyDescent="0.2">
      <c r="A10326" s="25" t="s">
        <v>2318</v>
      </c>
      <c r="B10326" s="77" t="s">
        <v>23375</v>
      </c>
    </row>
    <row r="10327" spans="1:2" ht="15" x14ac:dyDescent="0.2">
      <c r="A10327" s="25" t="s">
        <v>2317</v>
      </c>
      <c r="B10327" s="77" t="s">
        <v>23376</v>
      </c>
    </row>
    <row r="10328" spans="1:2" ht="30" x14ac:dyDescent="0.2">
      <c r="A10328" s="25" t="s">
        <v>2316</v>
      </c>
      <c r="B10328" s="77" t="s">
        <v>23377</v>
      </c>
    </row>
    <row r="10329" spans="1:2" ht="30" x14ac:dyDescent="0.2">
      <c r="A10329" s="25" t="s">
        <v>2315</v>
      </c>
      <c r="B10329" s="77" t="s">
        <v>23378</v>
      </c>
    </row>
    <row r="10330" spans="1:2" ht="15" x14ac:dyDescent="0.2">
      <c r="A10330" s="25" t="s">
        <v>2314</v>
      </c>
      <c r="B10330" s="77" t="s">
        <v>23379</v>
      </c>
    </row>
    <row r="10331" spans="1:2" ht="30" x14ac:dyDescent="0.2">
      <c r="A10331" s="25" t="s">
        <v>2313</v>
      </c>
      <c r="B10331" s="77" t="s">
        <v>23380</v>
      </c>
    </row>
    <row r="10332" spans="1:2" ht="30" x14ac:dyDescent="0.2">
      <c r="A10332" s="25" t="s">
        <v>2312</v>
      </c>
      <c r="B10332" s="77" t="s">
        <v>23381</v>
      </c>
    </row>
    <row r="10333" spans="1:2" ht="30" x14ac:dyDescent="0.2">
      <c r="A10333" s="25" t="s">
        <v>2311</v>
      </c>
      <c r="B10333" s="77" t="s">
        <v>23382</v>
      </c>
    </row>
    <row r="10334" spans="1:2" ht="15" x14ac:dyDescent="0.2">
      <c r="A10334" s="25" t="s">
        <v>2310</v>
      </c>
      <c r="B10334" s="77" t="s">
        <v>23383</v>
      </c>
    </row>
    <row r="10335" spans="1:2" ht="30" x14ac:dyDescent="0.2">
      <c r="A10335" s="25" t="s">
        <v>2309</v>
      </c>
      <c r="B10335" s="77" t="s">
        <v>23384</v>
      </c>
    </row>
    <row r="10336" spans="1:2" ht="30" x14ac:dyDescent="0.2">
      <c r="A10336" s="25" t="s">
        <v>2308</v>
      </c>
      <c r="B10336" s="77" t="s">
        <v>23385</v>
      </c>
    </row>
    <row r="10337" spans="1:2" ht="15" x14ac:dyDescent="0.2">
      <c r="A10337" s="25" t="s">
        <v>2307</v>
      </c>
      <c r="B10337" s="77" t="s">
        <v>23386</v>
      </c>
    </row>
    <row r="10338" spans="1:2" ht="30" x14ac:dyDescent="0.2">
      <c r="A10338" s="25" t="s">
        <v>2306</v>
      </c>
      <c r="B10338" s="77" t="s">
        <v>23387</v>
      </c>
    </row>
    <row r="10339" spans="1:2" ht="15" x14ac:dyDescent="0.2">
      <c r="A10339" s="25" t="s">
        <v>2305</v>
      </c>
      <c r="B10339" s="77" t="s">
        <v>23388</v>
      </c>
    </row>
    <row r="10340" spans="1:2" ht="30" x14ac:dyDescent="0.2">
      <c r="A10340" s="25" t="s">
        <v>2304</v>
      </c>
      <c r="B10340" s="77" t="s">
        <v>23389</v>
      </c>
    </row>
    <row r="10341" spans="1:2" ht="30" x14ac:dyDescent="0.2">
      <c r="A10341" s="25" t="s">
        <v>2303</v>
      </c>
      <c r="B10341" s="77" t="s">
        <v>23390</v>
      </c>
    </row>
    <row r="10342" spans="1:2" ht="30" x14ac:dyDescent="0.2">
      <c r="A10342" s="25" t="s">
        <v>2302</v>
      </c>
      <c r="B10342" s="77" t="s">
        <v>23391</v>
      </c>
    </row>
    <row r="10343" spans="1:2" ht="30" x14ac:dyDescent="0.2">
      <c r="A10343" s="25" t="s">
        <v>2301</v>
      </c>
      <c r="B10343" s="77" t="s">
        <v>23392</v>
      </c>
    </row>
    <row r="10344" spans="1:2" ht="30" x14ac:dyDescent="0.2">
      <c r="A10344" s="25" t="s">
        <v>2300</v>
      </c>
      <c r="B10344" s="77" t="s">
        <v>23393</v>
      </c>
    </row>
    <row r="10345" spans="1:2" ht="30" x14ac:dyDescent="0.2">
      <c r="A10345" s="25" t="s">
        <v>2299</v>
      </c>
      <c r="B10345" s="77" t="s">
        <v>23394</v>
      </c>
    </row>
    <row r="10346" spans="1:2" ht="30" x14ac:dyDescent="0.2">
      <c r="A10346" s="25" t="s">
        <v>2298</v>
      </c>
      <c r="B10346" s="77" t="s">
        <v>23395</v>
      </c>
    </row>
    <row r="10347" spans="1:2" ht="30" x14ac:dyDescent="0.2">
      <c r="A10347" s="25" t="s">
        <v>2297</v>
      </c>
      <c r="B10347" s="77" t="s">
        <v>23396</v>
      </c>
    </row>
    <row r="10348" spans="1:2" ht="30" x14ac:dyDescent="0.2">
      <c r="A10348" s="25" t="s">
        <v>2296</v>
      </c>
      <c r="B10348" s="77" t="s">
        <v>23397</v>
      </c>
    </row>
    <row r="10349" spans="1:2" ht="30" x14ac:dyDescent="0.2">
      <c r="A10349" s="25" t="s">
        <v>2295</v>
      </c>
      <c r="B10349" s="77" t="s">
        <v>23398</v>
      </c>
    </row>
    <row r="10350" spans="1:2" ht="15" x14ac:dyDescent="0.2">
      <c r="A10350" s="25" t="s">
        <v>2294</v>
      </c>
      <c r="B10350" s="77" t="s">
        <v>23399</v>
      </c>
    </row>
    <row r="10351" spans="1:2" ht="15" x14ac:dyDescent="0.2">
      <c r="A10351" s="25" t="s">
        <v>2293</v>
      </c>
      <c r="B10351" s="77" t="s">
        <v>23400</v>
      </c>
    </row>
    <row r="10352" spans="1:2" ht="30" x14ac:dyDescent="0.2">
      <c r="A10352" s="25" t="s">
        <v>2292</v>
      </c>
      <c r="B10352" s="77" t="s">
        <v>23401</v>
      </c>
    </row>
    <row r="10353" spans="1:2" ht="15" x14ac:dyDescent="0.2">
      <c r="A10353" s="25" t="s">
        <v>2291</v>
      </c>
      <c r="B10353" s="77" t="s">
        <v>23402</v>
      </c>
    </row>
    <row r="10354" spans="1:2" ht="15" x14ac:dyDescent="0.2">
      <c r="A10354" s="25" t="s">
        <v>2290</v>
      </c>
      <c r="B10354" s="77" t="s">
        <v>23403</v>
      </c>
    </row>
    <row r="10355" spans="1:2" ht="15" x14ac:dyDescent="0.2">
      <c r="A10355" s="25" t="s">
        <v>2289</v>
      </c>
      <c r="B10355" s="77" t="s">
        <v>23404</v>
      </c>
    </row>
    <row r="10356" spans="1:2" ht="15" x14ac:dyDescent="0.2">
      <c r="A10356" s="25" t="s">
        <v>2288</v>
      </c>
      <c r="B10356" s="77" t="s">
        <v>23405</v>
      </c>
    </row>
    <row r="10357" spans="1:2" ht="15" x14ac:dyDescent="0.2">
      <c r="A10357" s="25" t="s">
        <v>2287</v>
      </c>
      <c r="B10357" s="77" t="s">
        <v>23406</v>
      </c>
    </row>
    <row r="10358" spans="1:2" ht="15" x14ac:dyDescent="0.2">
      <c r="A10358" s="25" t="s">
        <v>2286</v>
      </c>
      <c r="B10358" s="77" t="s">
        <v>23407</v>
      </c>
    </row>
    <row r="10359" spans="1:2" ht="15" x14ac:dyDescent="0.2">
      <c r="A10359" s="25" t="s">
        <v>2285</v>
      </c>
      <c r="B10359" s="77" t="s">
        <v>23408</v>
      </c>
    </row>
    <row r="10360" spans="1:2" ht="15" x14ac:dyDescent="0.2">
      <c r="A10360" s="25" t="s">
        <v>2284</v>
      </c>
      <c r="B10360" s="77" t="s">
        <v>23409</v>
      </c>
    </row>
    <row r="10361" spans="1:2" ht="15" x14ac:dyDescent="0.2">
      <c r="A10361" s="25" t="s">
        <v>2283</v>
      </c>
      <c r="B10361" s="77" t="s">
        <v>23410</v>
      </c>
    </row>
    <row r="10362" spans="1:2" ht="30" x14ac:dyDescent="0.2">
      <c r="A10362" s="25" t="s">
        <v>2282</v>
      </c>
      <c r="B10362" s="77" t="s">
        <v>23411</v>
      </c>
    </row>
    <row r="10363" spans="1:2" ht="15" x14ac:dyDescent="0.2">
      <c r="A10363" s="25" t="s">
        <v>2281</v>
      </c>
      <c r="B10363" s="77" t="s">
        <v>23412</v>
      </c>
    </row>
    <row r="10364" spans="1:2" ht="15" x14ac:dyDescent="0.2">
      <c r="A10364" s="25" t="s">
        <v>2280</v>
      </c>
      <c r="B10364" s="77" t="s">
        <v>23413</v>
      </c>
    </row>
    <row r="10365" spans="1:2" ht="15" x14ac:dyDescent="0.2">
      <c r="A10365" s="25" t="s">
        <v>2279</v>
      </c>
      <c r="B10365" s="77" t="s">
        <v>23414</v>
      </c>
    </row>
    <row r="10366" spans="1:2" ht="15" x14ac:dyDescent="0.2">
      <c r="A10366" s="25" t="s">
        <v>2278</v>
      </c>
      <c r="B10366" s="77" t="s">
        <v>23415</v>
      </c>
    </row>
    <row r="10367" spans="1:2" ht="15" x14ac:dyDescent="0.2">
      <c r="A10367" s="25" t="s">
        <v>2277</v>
      </c>
      <c r="B10367" s="77" t="s">
        <v>23416</v>
      </c>
    </row>
    <row r="10368" spans="1:2" ht="15" x14ac:dyDescent="0.2">
      <c r="A10368" s="25" t="s">
        <v>2276</v>
      </c>
      <c r="B10368" s="77" t="s">
        <v>23417</v>
      </c>
    </row>
    <row r="10369" spans="1:2" ht="15" x14ac:dyDescent="0.2">
      <c r="A10369" s="25" t="s">
        <v>2275</v>
      </c>
      <c r="B10369" s="77" t="s">
        <v>23418</v>
      </c>
    </row>
    <row r="10370" spans="1:2" ht="15" x14ac:dyDescent="0.2">
      <c r="A10370" s="25" t="s">
        <v>2274</v>
      </c>
      <c r="B10370" s="77" t="s">
        <v>23419</v>
      </c>
    </row>
    <row r="10371" spans="1:2" ht="15" x14ac:dyDescent="0.2">
      <c r="A10371" s="25" t="s">
        <v>2273</v>
      </c>
      <c r="B10371" s="77" t="s">
        <v>23420</v>
      </c>
    </row>
    <row r="10372" spans="1:2" ht="30" x14ac:dyDescent="0.2">
      <c r="A10372" s="25" t="s">
        <v>2272</v>
      </c>
      <c r="B10372" s="77" t="s">
        <v>23421</v>
      </c>
    </row>
    <row r="10373" spans="1:2" ht="30" x14ac:dyDescent="0.2">
      <c r="A10373" s="25" t="s">
        <v>2271</v>
      </c>
      <c r="B10373" s="77" t="s">
        <v>23422</v>
      </c>
    </row>
    <row r="10374" spans="1:2" ht="15" x14ac:dyDescent="0.2">
      <c r="A10374" s="25" t="s">
        <v>2270</v>
      </c>
      <c r="B10374" s="77" t="s">
        <v>23423</v>
      </c>
    </row>
    <row r="10375" spans="1:2" ht="30" x14ac:dyDescent="0.2">
      <c r="A10375" s="25" t="s">
        <v>2269</v>
      </c>
      <c r="B10375" s="77" t="s">
        <v>23424</v>
      </c>
    </row>
    <row r="10376" spans="1:2" ht="30" x14ac:dyDescent="0.2">
      <c r="A10376" s="25" t="s">
        <v>2268</v>
      </c>
      <c r="B10376" s="77" t="s">
        <v>23425</v>
      </c>
    </row>
    <row r="10377" spans="1:2" ht="15" x14ac:dyDescent="0.2">
      <c r="A10377" s="25" t="s">
        <v>2267</v>
      </c>
      <c r="B10377" s="77" t="s">
        <v>23426</v>
      </c>
    </row>
    <row r="10378" spans="1:2" ht="15" x14ac:dyDescent="0.2">
      <c r="A10378" s="25" t="s">
        <v>2266</v>
      </c>
      <c r="B10378" s="77" t="s">
        <v>23427</v>
      </c>
    </row>
    <row r="10379" spans="1:2" ht="15" x14ac:dyDescent="0.2">
      <c r="A10379" s="25" t="s">
        <v>2265</v>
      </c>
      <c r="B10379" s="77" t="s">
        <v>23428</v>
      </c>
    </row>
    <row r="10380" spans="1:2" ht="15" x14ac:dyDescent="0.2">
      <c r="A10380" s="25" t="s">
        <v>2264</v>
      </c>
      <c r="B10380" s="77" t="s">
        <v>23429</v>
      </c>
    </row>
    <row r="10381" spans="1:2" ht="15" x14ac:dyDescent="0.2">
      <c r="A10381" s="25" t="s">
        <v>2263</v>
      </c>
      <c r="B10381" s="77" t="s">
        <v>23430</v>
      </c>
    </row>
    <row r="10382" spans="1:2" ht="30" x14ac:dyDescent="0.2">
      <c r="A10382" s="25" t="s">
        <v>2262</v>
      </c>
      <c r="B10382" s="77" t="s">
        <v>23431</v>
      </c>
    </row>
    <row r="10383" spans="1:2" ht="15" x14ac:dyDescent="0.2">
      <c r="A10383" s="25" t="s">
        <v>2261</v>
      </c>
      <c r="B10383" s="77" t="s">
        <v>23432</v>
      </c>
    </row>
    <row r="10384" spans="1:2" ht="15" x14ac:dyDescent="0.2">
      <c r="A10384" s="25" t="s">
        <v>2260</v>
      </c>
      <c r="B10384" s="77" t="s">
        <v>23433</v>
      </c>
    </row>
    <row r="10385" spans="1:2" ht="15" x14ac:dyDescent="0.2">
      <c r="A10385" s="25" t="s">
        <v>2259</v>
      </c>
      <c r="B10385" s="77" t="s">
        <v>23434</v>
      </c>
    </row>
    <row r="10386" spans="1:2" ht="15" x14ac:dyDescent="0.2">
      <c r="A10386" s="25" t="s">
        <v>2258</v>
      </c>
      <c r="B10386" s="77" t="s">
        <v>23435</v>
      </c>
    </row>
    <row r="10387" spans="1:2" ht="15" x14ac:dyDescent="0.2">
      <c r="A10387" s="25" t="s">
        <v>2257</v>
      </c>
      <c r="B10387" s="77" t="s">
        <v>23436</v>
      </c>
    </row>
    <row r="10388" spans="1:2" ht="15" x14ac:dyDescent="0.2">
      <c r="A10388" s="25" t="s">
        <v>2256</v>
      </c>
      <c r="B10388" s="77" t="s">
        <v>23437</v>
      </c>
    </row>
    <row r="10389" spans="1:2" ht="15" x14ac:dyDescent="0.2">
      <c r="A10389" s="25" t="s">
        <v>2255</v>
      </c>
      <c r="B10389" s="77" t="s">
        <v>23438</v>
      </c>
    </row>
    <row r="10390" spans="1:2" ht="15" x14ac:dyDescent="0.2">
      <c r="A10390" s="25" t="s">
        <v>2254</v>
      </c>
      <c r="B10390" s="77" t="s">
        <v>23439</v>
      </c>
    </row>
    <row r="10391" spans="1:2" ht="15" x14ac:dyDescent="0.2">
      <c r="A10391" s="25" t="s">
        <v>2253</v>
      </c>
      <c r="B10391" s="77" t="s">
        <v>23440</v>
      </c>
    </row>
    <row r="10392" spans="1:2" ht="30" x14ac:dyDescent="0.2">
      <c r="A10392" s="25" t="s">
        <v>2252</v>
      </c>
      <c r="B10392" s="77" t="s">
        <v>23441</v>
      </c>
    </row>
    <row r="10393" spans="1:2" ht="15" x14ac:dyDescent="0.2">
      <c r="A10393" s="25" t="s">
        <v>2251</v>
      </c>
      <c r="B10393" s="77" t="s">
        <v>23442</v>
      </c>
    </row>
    <row r="10394" spans="1:2" ht="15" x14ac:dyDescent="0.2">
      <c r="A10394" s="25" t="s">
        <v>2250</v>
      </c>
      <c r="B10394" s="77" t="s">
        <v>23443</v>
      </c>
    </row>
    <row r="10395" spans="1:2" ht="15" x14ac:dyDescent="0.2">
      <c r="A10395" s="25" t="s">
        <v>2249</v>
      </c>
      <c r="B10395" s="77" t="s">
        <v>23444</v>
      </c>
    </row>
    <row r="10396" spans="1:2" ht="30" x14ac:dyDescent="0.2">
      <c r="A10396" s="25" t="s">
        <v>2248</v>
      </c>
      <c r="B10396" s="77" t="s">
        <v>23445</v>
      </c>
    </row>
    <row r="10397" spans="1:2" ht="15" x14ac:dyDescent="0.2">
      <c r="A10397" s="25" t="s">
        <v>2247</v>
      </c>
      <c r="B10397" s="77" t="s">
        <v>23446</v>
      </c>
    </row>
    <row r="10398" spans="1:2" ht="15" x14ac:dyDescent="0.2">
      <c r="A10398" s="25" t="s">
        <v>2246</v>
      </c>
      <c r="B10398" s="77" t="s">
        <v>23447</v>
      </c>
    </row>
    <row r="10399" spans="1:2" ht="15" x14ac:dyDescent="0.2">
      <c r="A10399" s="25" t="s">
        <v>2245</v>
      </c>
      <c r="B10399" s="77" t="s">
        <v>23448</v>
      </c>
    </row>
    <row r="10400" spans="1:2" ht="30" x14ac:dyDescent="0.2">
      <c r="A10400" s="25" t="s">
        <v>2244</v>
      </c>
      <c r="B10400" s="77" t="s">
        <v>23449</v>
      </c>
    </row>
    <row r="10401" spans="1:2" ht="30" x14ac:dyDescent="0.2">
      <c r="A10401" s="25" t="s">
        <v>2243</v>
      </c>
      <c r="B10401" s="77" t="s">
        <v>23450</v>
      </c>
    </row>
    <row r="10402" spans="1:2" ht="30" x14ac:dyDescent="0.2">
      <c r="A10402" s="25" t="s">
        <v>2242</v>
      </c>
      <c r="B10402" s="77" t="s">
        <v>23451</v>
      </c>
    </row>
    <row r="10403" spans="1:2" ht="30" x14ac:dyDescent="0.2">
      <c r="A10403" s="25" t="s">
        <v>2241</v>
      </c>
      <c r="B10403" s="77" t="s">
        <v>23452</v>
      </c>
    </row>
    <row r="10404" spans="1:2" ht="30" x14ac:dyDescent="0.2">
      <c r="A10404" s="25" t="s">
        <v>2240</v>
      </c>
      <c r="B10404" s="77" t="s">
        <v>23453</v>
      </c>
    </row>
    <row r="10405" spans="1:2" ht="30" x14ac:dyDescent="0.2">
      <c r="A10405" s="25" t="s">
        <v>2239</v>
      </c>
      <c r="B10405" s="77" t="s">
        <v>23454</v>
      </c>
    </row>
    <row r="10406" spans="1:2" ht="30" x14ac:dyDescent="0.2">
      <c r="A10406" s="25" t="s">
        <v>2238</v>
      </c>
      <c r="B10406" s="77" t="s">
        <v>23455</v>
      </c>
    </row>
    <row r="10407" spans="1:2" ht="30" x14ac:dyDescent="0.2">
      <c r="A10407" s="25" t="s">
        <v>2237</v>
      </c>
      <c r="B10407" s="77" t="s">
        <v>23456</v>
      </c>
    </row>
    <row r="10408" spans="1:2" ht="30" x14ac:dyDescent="0.2">
      <c r="A10408" s="25" t="s">
        <v>2236</v>
      </c>
      <c r="B10408" s="77" t="s">
        <v>23457</v>
      </c>
    </row>
    <row r="10409" spans="1:2" ht="30" x14ac:dyDescent="0.2">
      <c r="A10409" s="25" t="s">
        <v>2235</v>
      </c>
      <c r="B10409" s="77" t="s">
        <v>23458</v>
      </c>
    </row>
    <row r="10410" spans="1:2" ht="15" x14ac:dyDescent="0.2">
      <c r="A10410" s="25" t="s">
        <v>2234</v>
      </c>
      <c r="B10410" s="77" t="s">
        <v>23459</v>
      </c>
    </row>
    <row r="10411" spans="1:2" ht="30" x14ac:dyDescent="0.2">
      <c r="A10411" s="25" t="s">
        <v>2233</v>
      </c>
      <c r="B10411" s="77" t="s">
        <v>23460</v>
      </c>
    </row>
    <row r="10412" spans="1:2" ht="30" x14ac:dyDescent="0.2">
      <c r="A10412" s="25" t="s">
        <v>2232</v>
      </c>
      <c r="B10412" s="77" t="s">
        <v>23461</v>
      </c>
    </row>
    <row r="10413" spans="1:2" ht="30" x14ac:dyDescent="0.2">
      <c r="A10413" s="25" t="s">
        <v>2231</v>
      </c>
      <c r="B10413" s="77" t="s">
        <v>23462</v>
      </c>
    </row>
    <row r="10414" spans="1:2" ht="30" x14ac:dyDescent="0.2">
      <c r="A10414" s="25" t="s">
        <v>2230</v>
      </c>
      <c r="B10414" s="77" t="s">
        <v>23463</v>
      </c>
    </row>
    <row r="10415" spans="1:2" ht="30" x14ac:dyDescent="0.2">
      <c r="A10415" s="25" t="s">
        <v>2229</v>
      </c>
      <c r="B10415" s="77" t="s">
        <v>23464</v>
      </c>
    </row>
    <row r="10416" spans="1:2" ht="30" x14ac:dyDescent="0.2">
      <c r="A10416" s="25" t="s">
        <v>2228</v>
      </c>
      <c r="B10416" s="77" t="s">
        <v>23465</v>
      </c>
    </row>
    <row r="10417" spans="1:2" ht="15" x14ac:dyDescent="0.2">
      <c r="A10417" s="25" t="s">
        <v>2227</v>
      </c>
      <c r="B10417" s="77" t="s">
        <v>23466</v>
      </c>
    </row>
    <row r="10418" spans="1:2" ht="30" x14ac:dyDescent="0.2">
      <c r="A10418" s="25" t="s">
        <v>2226</v>
      </c>
      <c r="B10418" s="77" t="s">
        <v>23467</v>
      </c>
    </row>
    <row r="10419" spans="1:2" ht="30" x14ac:dyDescent="0.2">
      <c r="A10419" s="25" t="s">
        <v>2225</v>
      </c>
      <c r="B10419" s="77" t="s">
        <v>23468</v>
      </c>
    </row>
    <row r="10420" spans="1:2" ht="15" x14ac:dyDescent="0.2">
      <c r="A10420" s="25" t="s">
        <v>2224</v>
      </c>
      <c r="B10420" s="77" t="s">
        <v>23469</v>
      </c>
    </row>
    <row r="10421" spans="1:2" ht="15" x14ac:dyDescent="0.2">
      <c r="A10421" s="25" t="s">
        <v>2223</v>
      </c>
      <c r="B10421" s="77" t="s">
        <v>23470</v>
      </c>
    </row>
    <row r="10422" spans="1:2" ht="30" x14ac:dyDescent="0.2">
      <c r="A10422" s="25" t="s">
        <v>2222</v>
      </c>
      <c r="B10422" s="77" t="s">
        <v>23471</v>
      </c>
    </row>
    <row r="10423" spans="1:2" ht="15" x14ac:dyDescent="0.2">
      <c r="A10423" s="25" t="s">
        <v>2221</v>
      </c>
      <c r="B10423" s="77" t="s">
        <v>23472</v>
      </c>
    </row>
    <row r="10424" spans="1:2" ht="15" x14ac:dyDescent="0.2">
      <c r="A10424" s="25" t="s">
        <v>2220</v>
      </c>
      <c r="B10424" s="77" t="s">
        <v>23473</v>
      </c>
    </row>
    <row r="10425" spans="1:2" ht="15" x14ac:dyDescent="0.2">
      <c r="A10425" s="25" t="s">
        <v>2219</v>
      </c>
      <c r="B10425" s="77" t="s">
        <v>23474</v>
      </c>
    </row>
    <row r="10426" spans="1:2" ht="15" x14ac:dyDescent="0.2">
      <c r="A10426" s="25" t="s">
        <v>2218</v>
      </c>
      <c r="B10426" s="77" t="s">
        <v>23475</v>
      </c>
    </row>
    <row r="10427" spans="1:2" ht="15" x14ac:dyDescent="0.2">
      <c r="A10427" s="25" t="s">
        <v>2217</v>
      </c>
      <c r="B10427" s="77" t="s">
        <v>23476</v>
      </c>
    </row>
    <row r="10428" spans="1:2" ht="15" x14ac:dyDescent="0.2">
      <c r="A10428" s="25" t="s">
        <v>2216</v>
      </c>
      <c r="B10428" s="77" t="s">
        <v>23477</v>
      </c>
    </row>
    <row r="10429" spans="1:2" ht="15" x14ac:dyDescent="0.2">
      <c r="A10429" s="25" t="s">
        <v>2215</v>
      </c>
      <c r="B10429" s="77" t="s">
        <v>23478</v>
      </c>
    </row>
    <row r="10430" spans="1:2" ht="15" x14ac:dyDescent="0.2">
      <c r="A10430" s="25" t="s">
        <v>2214</v>
      </c>
      <c r="B10430" s="77" t="s">
        <v>23479</v>
      </c>
    </row>
    <row r="10431" spans="1:2" ht="30" x14ac:dyDescent="0.2">
      <c r="A10431" s="25" t="s">
        <v>2213</v>
      </c>
      <c r="B10431" s="77" t="s">
        <v>23480</v>
      </c>
    </row>
    <row r="10432" spans="1:2" ht="30" x14ac:dyDescent="0.2">
      <c r="A10432" s="25" t="s">
        <v>2212</v>
      </c>
      <c r="B10432" s="77" t="s">
        <v>23481</v>
      </c>
    </row>
    <row r="10433" spans="1:2" ht="30" x14ac:dyDescent="0.2">
      <c r="A10433" s="25" t="s">
        <v>2211</v>
      </c>
      <c r="B10433" s="77" t="s">
        <v>23482</v>
      </c>
    </row>
    <row r="10434" spans="1:2" ht="30" x14ac:dyDescent="0.2">
      <c r="A10434" s="25" t="s">
        <v>2210</v>
      </c>
      <c r="B10434" s="77" t="s">
        <v>23483</v>
      </c>
    </row>
    <row r="10435" spans="1:2" ht="30" x14ac:dyDescent="0.2">
      <c r="A10435" s="25" t="s">
        <v>2209</v>
      </c>
      <c r="B10435" s="77" t="s">
        <v>23484</v>
      </c>
    </row>
    <row r="10436" spans="1:2" ht="30" x14ac:dyDescent="0.2">
      <c r="A10436" s="25" t="s">
        <v>2208</v>
      </c>
      <c r="B10436" s="77" t="s">
        <v>23485</v>
      </c>
    </row>
    <row r="10437" spans="1:2" ht="15" x14ac:dyDescent="0.2">
      <c r="A10437" s="25" t="s">
        <v>2207</v>
      </c>
      <c r="B10437" s="77" t="s">
        <v>23486</v>
      </c>
    </row>
    <row r="10438" spans="1:2" ht="30" x14ac:dyDescent="0.2">
      <c r="A10438" s="25" t="s">
        <v>2206</v>
      </c>
      <c r="B10438" s="77" t="s">
        <v>23487</v>
      </c>
    </row>
    <row r="10439" spans="1:2" ht="30" x14ac:dyDescent="0.2">
      <c r="A10439" s="25" t="s">
        <v>2205</v>
      </c>
      <c r="B10439" s="77" t="s">
        <v>23488</v>
      </c>
    </row>
    <row r="10440" spans="1:2" ht="15" x14ac:dyDescent="0.2">
      <c r="A10440" s="25" t="s">
        <v>2204</v>
      </c>
      <c r="B10440" s="77" t="s">
        <v>23489</v>
      </c>
    </row>
    <row r="10441" spans="1:2" ht="30" x14ac:dyDescent="0.2">
      <c r="A10441" s="25" t="s">
        <v>2203</v>
      </c>
      <c r="B10441" s="77" t="s">
        <v>23490</v>
      </c>
    </row>
    <row r="10442" spans="1:2" ht="30" x14ac:dyDescent="0.2">
      <c r="A10442" s="25" t="s">
        <v>2202</v>
      </c>
      <c r="B10442" s="77" t="s">
        <v>23491</v>
      </c>
    </row>
    <row r="10443" spans="1:2" ht="30" x14ac:dyDescent="0.2">
      <c r="A10443" s="25" t="s">
        <v>2201</v>
      </c>
      <c r="B10443" s="77" t="s">
        <v>23492</v>
      </c>
    </row>
    <row r="10444" spans="1:2" ht="15" x14ac:dyDescent="0.2">
      <c r="A10444" s="25" t="s">
        <v>2200</v>
      </c>
      <c r="B10444" s="77" t="s">
        <v>23493</v>
      </c>
    </row>
    <row r="10445" spans="1:2" ht="30" x14ac:dyDescent="0.2">
      <c r="A10445" s="25" t="s">
        <v>2199</v>
      </c>
      <c r="B10445" s="77" t="s">
        <v>23494</v>
      </c>
    </row>
    <row r="10446" spans="1:2" ht="30" x14ac:dyDescent="0.2">
      <c r="A10446" s="25" t="s">
        <v>2198</v>
      </c>
      <c r="B10446" s="77" t="s">
        <v>23495</v>
      </c>
    </row>
    <row r="10447" spans="1:2" ht="15" x14ac:dyDescent="0.2">
      <c r="A10447" s="25" t="s">
        <v>2197</v>
      </c>
      <c r="B10447" s="77" t="s">
        <v>23496</v>
      </c>
    </row>
    <row r="10448" spans="1:2" ht="30" x14ac:dyDescent="0.2">
      <c r="A10448" s="25" t="s">
        <v>2196</v>
      </c>
      <c r="B10448" s="77" t="s">
        <v>23497</v>
      </c>
    </row>
    <row r="10449" spans="1:2" ht="30" x14ac:dyDescent="0.2">
      <c r="A10449" s="25" t="s">
        <v>2195</v>
      </c>
      <c r="B10449" s="77" t="s">
        <v>23498</v>
      </c>
    </row>
    <row r="10450" spans="1:2" ht="15" x14ac:dyDescent="0.2">
      <c r="A10450" s="25" t="s">
        <v>2194</v>
      </c>
      <c r="B10450" s="77" t="s">
        <v>23499</v>
      </c>
    </row>
    <row r="10451" spans="1:2" ht="15" x14ac:dyDescent="0.2">
      <c r="A10451" s="25" t="s">
        <v>2193</v>
      </c>
      <c r="B10451" s="77" t="s">
        <v>23500</v>
      </c>
    </row>
    <row r="10452" spans="1:2" ht="30" x14ac:dyDescent="0.2">
      <c r="A10452" s="25" t="s">
        <v>2192</v>
      </c>
      <c r="B10452" s="77" t="s">
        <v>23501</v>
      </c>
    </row>
    <row r="10453" spans="1:2" ht="15" x14ac:dyDescent="0.2">
      <c r="A10453" s="25" t="s">
        <v>2191</v>
      </c>
      <c r="B10453" s="77" t="s">
        <v>23502</v>
      </c>
    </row>
    <row r="10454" spans="1:2" ht="15" x14ac:dyDescent="0.2">
      <c r="A10454" s="25" t="s">
        <v>2190</v>
      </c>
      <c r="B10454" s="77" t="s">
        <v>23503</v>
      </c>
    </row>
    <row r="10455" spans="1:2" ht="15" x14ac:dyDescent="0.2">
      <c r="A10455" s="25" t="s">
        <v>2189</v>
      </c>
      <c r="B10455" s="77" t="s">
        <v>23504</v>
      </c>
    </row>
    <row r="10456" spans="1:2" ht="30" x14ac:dyDescent="0.2">
      <c r="A10456" s="25" t="s">
        <v>2188</v>
      </c>
      <c r="B10456" s="77" t="s">
        <v>23505</v>
      </c>
    </row>
    <row r="10457" spans="1:2" ht="15" x14ac:dyDescent="0.2">
      <c r="A10457" s="25" t="s">
        <v>2187</v>
      </c>
      <c r="B10457" s="77" t="s">
        <v>23506</v>
      </c>
    </row>
    <row r="10458" spans="1:2" ht="15" x14ac:dyDescent="0.2">
      <c r="A10458" s="25" t="s">
        <v>2186</v>
      </c>
      <c r="B10458" s="77" t="s">
        <v>23507</v>
      </c>
    </row>
    <row r="10459" spans="1:2" ht="15" x14ac:dyDescent="0.2">
      <c r="A10459" s="25" t="s">
        <v>2185</v>
      </c>
      <c r="B10459" s="77" t="s">
        <v>23508</v>
      </c>
    </row>
    <row r="10460" spans="1:2" ht="15" x14ac:dyDescent="0.2">
      <c r="A10460" s="25" t="s">
        <v>2184</v>
      </c>
      <c r="B10460" s="77" t="s">
        <v>23509</v>
      </c>
    </row>
    <row r="10461" spans="1:2" ht="15" x14ac:dyDescent="0.2">
      <c r="A10461" s="25" t="s">
        <v>2183</v>
      </c>
      <c r="B10461" s="77" t="s">
        <v>23510</v>
      </c>
    </row>
    <row r="10462" spans="1:2" ht="30" x14ac:dyDescent="0.2">
      <c r="A10462" s="25" t="s">
        <v>2182</v>
      </c>
      <c r="B10462" s="77" t="s">
        <v>23511</v>
      </c>
    </row>
    <row r="10463" spans="1:2" ht="15" x14ac:dyDescent="0.2">
      <c r="A10463" s="25" t="s">
        <v>2181</v>
      </c>
      <c r="B10463" s="77" t="s">
        <v>23512</v>
      </c>
    </row>
    <row r="10464" spans="1:2" ht="15" x14ac:dyDescent="0.2">
      <c r="A10464" s="25" t="s">
        <v>2180</v>
      </c>
      <c r="B10464" s="77" t="s">
        <v>23513</v>
      </c>
    </row>
    <row r="10465" spans="1:2" ht="15" x14ac:dyDescent="0.2">
      <c r="A10465" s="25" t="s">
        <v>2179</v>
      </c>
      <c r="B10465" s="77" t="s">
        <v>23514</v>
      </c>
    </row>
    <row r="10466" spans="1:2" ht="15" x14ac:dyDescent="0.2">
      <c r="A10466" s="25" t="s">
        <v>2178</v>
      </c>
      <c r="B10466" s="77" t="s">
        <v>23515</v>
      </c>
    </row>
    <row r="10467" spans="1:2" ht="15" x14ac:dyDescent="0.2">
      <c r="A10467" s="25" t="s">
        <v>2177</v>
      </c>
      <c r="B10467" s="77" t="s">
        <v>23516</v>
      </c>
    </row>
    <row r="10468" spans="1:2" ht="15" x14ac:dyDescent="0.2">
      <c r="A10468" s="25" t="s">
        <v>2176</v>
      </c>
      <c r="B10468" s="77" t="s">
        <v>23517</v>
      </c>
    </row>
    <row r="10469" spans="1:2" ht="15" x14ac:dyDescent="0.2">
      <c r="A10469" s="25" t="s">
        <v>2175</v>
      </c>
      <c r="B10469" s="77" t="s">
        <v>23518</v>
      </c>
    </row>
    <row r="10470" spans="1:2" ht="15" x14ac:dyDescent="0.2">
      <c r="A10470" s="25" t="s">
        <v>2174</v>
      </c>
      <c r="B10470" s="77" t="s">
        <v>23519</v>
      </c>
    </row>
    <row r="10471" spans="1:2" ht="15" x14ac:dyDescent="0.2">
      <c r="A10471" s="25" t="s">
        <v>2173</v>
      </c>
      <c r="B10471" s="77" t="s">
        <v>23520</v>
      </c>
    </row>
    <row r="10472" spans="1:2" ht="30" x14ac:dyDescent="0.2">
      <c r="A10472" s="25" t="s">
        <v>2172</v>
      </c>
      <c r="B10472" s="77" t="s">
        <v>23521</v>
      </c>
    </row>
    <row r="10473" spans="1:2" ht="30" x14ac:dyDescent="0.2">
      <c r="A10473" s="25" t="s">
        <v>2171</v>
      </c>
      <c r="B10473" s="77" t="s">
        <v>23522</v>
      </c>
    </row>
    <row r="10474" spans="1:2" ht="15" x14ac:dyDescent="0.2">
      <c r="A10474" s="25" t="s">
        <v>2170</v>
      </c>
      <c r="B10474" s="77" t="s">
        <v>23523</v>
      </c>
    </row>
    <row r="10475" spans="1:2" ht="30" x14ac:dyDescent="0.2">
      <c r="A10475" s="25" t="s">
        <v>2169</v>
      </c>
      <c r="B10475" s="77" t="s">
        <v>23524</v>
      </c>
    </row>
    <row r="10476" spans="1:2" ht="30" x14ac:dyDescent="0.2">
      <c r="A10476" s="25" t="s">
        <v>2168</v>
      </c>
      <c r="B10476" s="77" t="s">
        <v>23525</v>
      </c>
    </row>
    <row r="10477" spans="1:2" ht="15" x14ac:dyDescent="0.2">
      <c r="A10477" s="25" t="s">
        <v>2167</v>
      </c>
      <c r="B10477" s="77" t="s">
        <v>23526</v>
      </c>
    </row>
    <row r="10478" spans="1:2" ht="15" x14ac:dyDescent="0.2">
      <c r="A10478" s="25" t="s">
        <v>2166</v>
      </c>
      <c r="B10478" s="77" t="s">
        <v>23527</v>
      </c>
    </row>
    <row r="10479" spans="1:2" ht="15" x14ac:dyDescent="0.2">
      <c r="A10479" s="25" t="s">
        <v>2165</v>
      </c>
      <c r="B10479" s="77" t="s">
        <v>23528</v>
      </c>
    </row>
    <row r="10480" spans="1:2" ht="30" x14ac:dyDescent="0.2">
      <c r="A10480" s="25" t="s">
        <v>2164</v>
      </c>
      <c r="B10480" s="77" t="s">
        <v>23529</v>
      </c>
    </row>
    <row r="10481" spans="1:2" ht="30" x14ac:dyDescent="0.2">
      <c r="A10481" s="25" t="s">
        <v>2163</v>
      </c>
      <c r="B10481" s="77" t="s">
        <v>23530</v>
      </c>
    </row>
    <row r="10482" spans="1:2" ht="30" x14ac:dyDescent="0.2">
      <c r="A10482" s="25" t="s">
        <v>2162</v>
      </c>
      <c r="B10482" s="77" t="s">
        <v>23531</v>
      </c>
    </row>
    <row r="10483" spans="1:2" ht="30" x14ac:dyDescent="0.2">
      <c r="A10483" s="25" t="s">
        <v>2161</v>
      </c>
      <c r="B10483" s="77" t="s">
        <v>23532</v>
      </c>
    </row>
    <row r="10484" spans="1:2" ht="30" x14ac:dyDescent="0.2">
      <c r="A10484" s="25" t="s">
        <v>2160</v>
      </c>
      <c r="B10484" s="77" t="s">
        <v>23533</v>
      </c>
    </row>
    <row r="10485" spans="1:2" ht="30" x14ac:dyDescent="0.2">
      <c r="A10485" s="25" t="s">
        <v>2159</v>
      </c>
      <c r="B10485" s="77" t="s">
        <v>23534</v>
      </c>
    </row>
    <row r="10486" spans="1:2" ht="30" x14ac:dyDescent="0.2">
      <c r="A10486" s="25" t="s">
        <v>2158</v>
      </c>
      <c r="B10486" s="77" t="s">
        <v>23535</v>
      </c>
    </row>
    <row r="10487" spans="1:2" ht="30" x14ac:dyDescent="0.2">
      <c r="A10487" s="25" t="s">
        <v>2157</v>
      </c>
      <c r="B10487" s="77" t="s">
        <v>23536</v>
      </c>
    </row>
    <row r="10488" spans="1:2" ht="30" x14ac:dyDescent="0.2">
      <c r="A10488" s="25" t="s">
        <v>2156</v>
      </c>
      <c r="B10488" s="77" t="s">
        <v>23537</v>
      </c>
    </row>
    <row r="10489" spans="1:2" ht="30" x14ac:dyDescent="0.2">
      <c r="A10489" s="25" t="s">
        <v>2155</v>
      </c>
      <c r="B10489" s="77" t="s">
        <v>23538</v>
      </c>
    </row>
    <row r="10490" spans="1:2" ht="15" x14ac:dyDescent="0.2">
      <c r="A10490" s="25" t="s">
        <v>2154</v>
      </c>
      <c r="B10490" s="77" t="s">
        <v>23539</v>
      </c>
    </row>
    <row r="10491" spans="1:2" ht="15" x14ac:dyDescent="0.2">
      <c r="A10491" s="25" t="s">
        <v>2153</v>
      </c>
      <c r="B10491" s="77" t="s">
        <v>23540</v>
      </c>
    </row>
    <row r="10492" spans="1:2" ht="30" x14ac:dyDescent="0.2">
      <c r="A10492" s="25" t="s">
        <v>2152</v>
      </c>
      <c r="B10492" s="77" t="s">
        <v>23541</v>
      </c>
    </row>
    <row r="10493" spans="1:2" ht="30" x14ac:dyDescent="0.2">
      <c r="A10493" s="25" t="s">
        <v>2151</v>
      </c>
      <c r="B10493" s="77" t="s">
        <v>23542</v>
      </c>
    </row>
    <row r="10494" spans="1:2" ht="15" x14ac:dyDescent="0.2">
      <c r="A10494" s="25" t="s">
        <v>2150</v>
      </c>
      <c r="B10494" s="77" t="s">
        <v>23543</v>
      </c>
    </row>
    <row r="10495" spans="1:2" ht="30" x14ac:dyDescent="0.2">
      <c r="A10495" s="25" t="s">
        <v>2149</v>
      </c>
      <c r="B10495" s="77" t="s">
        <v>23544</v>
      </c>
    </row>
    <row r="10496" spans="1:2" ht="30" x14ac:dyDescent="0.2">
      <c r="A10496" s="25" t="s">
        <v>2148</v>
      </c>
      <c r="B10496" s="77" t="s">
        <v>23545</v>
      </c>
    </row>
    <row r="10497" spans="1:2" ht="15" x14ac:dyDescent="0.2">
      <c r="A10497" s="25" t="s">
        <v>2147</v>
      </c>
      <c r="B10497" s="77" t="s">
        <v>23546</v>
      </c>
    </row>
    <row r="10498" spans="1:2" ht="30" x14ac:dyDescent="0.2">
      <c r="A10498" s="25" t="s">
        <v>2146</v>
      </c>
      <c r="B10498" s="77" t="s">
        <v>23547</v>
      </c>
    </row>
    <row r="10499" spans="1:2" ht="15" x14ac:dyDescent="0.2">
      <c r="A10499" s="25" t="s">
        <v>2145</v>
      </c>
      <c r="B10499" s="77" t="s">
        <v>23548</v>
      </c>
    </row>
    <row r="10500" spans="1:2" ht="15" x14ac:dyDescent="0.2">
      <c r="A10500" s="25" t="s">
        <v>2144</v>
      </c>
      <c r="B10500" s="77" t="s">
        <v>23549</v>
      </c>
    </row>
    <row r="10501" spans="1:2" ht="30" x14ac:dyDescent="0.2">
      <c r="A10501" s="25" t="s">
        <v>2143</v>
      </c>
      <c r="B10501" s="77" t="s">
        <v>23550</v>
      </c>
    </row>
    <row r="10502" spans="1:2" ht="30" x14ac:dyDescent="0.2">
      <c r="A10502" s="25" t="s">
        <v>2142</v>
      </c>
      <c r="B10502" s="77" t="s">
        <v>23551</v>
      </c>
    </row>
    <row r="10503" spans="1:2" ht="30" x14ac:dyDescent="0.2">
      <c r="A10503" s="25" t="s">
        <v>2141</v>
      </c>
      <c r="B10503" s="77" t="s">
        <v>23552</v>
      </c>
    </row>
    <row r="10504" spans="1:2" ht="30" x14ac:dyDescent="0.2">
      <c r="A10504" s="25" t="s">
        <v>2140</v>
      </c>
      <c r="B10504" s="77" t="s">
        <v>23553</v>
      </c>
    </row>
    <row r="10505" spans="1:2" ht="30" x14ac:dyDescent="0.2">
      <c r="A10505" s="25" t="s">
        <v>2139</v>
      </c>
      <c r="B10505" s="77" t="s">
        <v>23554</v>
      </c>
    </row>
    <row r="10506" spans="1:2" ht="30" x14ac:dyDescent="0.2">
      <c r="A10506" s="25" t="s">
        <v>2138</v>
      </c>
      <c r="B10506" s="77" t="s">
        <v>23555</v>
      </c>
    </row>
    <row r="10507" spans="1:2" ht="15" x14ac:dyDescent="0.2">
      <c r="A10507" s="25" t="s">
        <v>2137</v>
      </c>
      <c r="B10507" s="77" t="s">
        <v>23556</v>
      </c>
    </row>
    <row r="10508" spans="1:2" ht="30" x14ac:dyDescent="0.2">
      <c r="A10508" s="25" t="s">
        <v>2136</v>
      </c>
      <c r="B10508" s="77" t="s">
        <v>23557</v>
      </c>
    </row>
    <row r="10509" spans="1:2" ht="30" x14ac:dyDescent="0.2">
      <c r="A10509" s="25" t="s">
        <v>2135</v>
      </c>
      <c r="B10509" s="77" t="s">
        <v>23558</v>
      </c>
    </row>
    <row r="10510" spans="1:2" ht="15" x14ac:dyDescent="0.2">
      <c r="A10510" s="25" t="s">
        <v>2134</v>
      </c>
      <c r="B10510" s="77" t="s">
        <v>23559</v>
      </c>
    </row>
    <row r="10511" spans="1:2" ht="30" x14ac:dyDescent="0.2">
      <c r="A10511" s="25" t="s">
        <v>2133</v>
      </c>
      <c r="B10511" s="77" t="s">
        <v>23560</v>
      </c>
    </row>
    <row r="10512" spans="1:2" ht="30" x14ac:dyDescent="0.2">
      <c r="A10512" s="25" t="s">
        <v>2132</v>
      </c>
      <c r="B10512" s="77" t="s">
        <v>23561</v>
      </c>
    </row>
    <row r="10513" spans="1:2" ht="30" x14ac:dyDescent="0.2">
      <c r="A10513" s="25" t="s">
        <v>2131</v>
      </c>
      <c r="B10513" s="77" t="s">
        <v>23562</v>
      </c>
    </row>
    <row r="10514" spans="1:2" ht="30" x14ac:dyDescent="0.2">
      <c r="A10514" s="25" t="s">
        <v>2130</v>
      </c>
      <c r="B10514" s="77" t="s">
        <v>23563</v>
      </c>
    </row>
    <row r="10515" spans="1:2" ht="30" x14ac:dyDescent="0.2">
      <c r="A10515" s="25" t="s">
        <v>2129</v>
      </c>
      <c r="B10515" s="77" t="s">
        <v>23564</v>
      </c>
    </row>
    <row r="10516" spans="1:2" ht="30" x14ac:dyDescent="0.2">
      <c r="A10516" s="25" t="s">
        <v>2128</v>
      </c>
      <c r="B10516" s="77" t="s">
        <v>23565</v>
      </c>
    </row>
    <row r="10517" spans="1:2" ht="15" x14ac:dyDescent="0.2">
      <c r="A10517" s="25" t="s">
        <v>2127</v>
      </c>
      <c r="B10517" s="77" t="s">
        <v>23566</v>
      </c>
    </row>
    <row r="10518" spans="1:2" ht="30" x14ac:dyDescent="0.2">
      <c r="A10518" s="25" t="s">
        <v>2126</v>
      </c>
      <c r="B10518" s="77" t="s">
        <v>23567</v>
      </c>
    </row>
    <row r="10519" spans="1:2" ht="30" x14ac:dyDescent="0.2">
      <c r="A10519" s="25" t="s">
        <v>2125</v>
      </c>
      <c r="B10519" s="77" t="s">
        <v>23568</v>
      </c>
    </row>
    <row r="10520" spans="1:2" ht="15" x14ac:dyDescent="0.2">
      <c r="A10520" s="25" t="s">
        <v>2124</v>
      </c>
      <c r="B10520" s="77" t="s">
        <v>23569</v>
      </c>
    </row>
    <row r="10521" spans="1:2" ht="30" x14ac:dyDescent="0.2">
      <c r="A10521" s="25" t="s">
        <v>2123</v>
      </c>
      <c r="B10521" s="77" t="s">
        <v>23570</v>
      </c>
    </row>
    <row r="10522" spans="1:2" ht="30" x14ac:dyDescent="0.2">
      <c r="A10522" s="25" t="s">
        <v>2122</v>
      </c>
      <c r="B10522" s="77" t="s">
        <v>23571</v>
      </c>
    </row>
    <row r="10523" spans="1:2" ht="30" x14ac:dyDescent="0.2">
      <c r="A10523" s="25" t="s">
        <v>2121</v>
      </c>
      <c r="B10523" s="77" t="s">
        <v>23572</v>
      </c>
    </row>
    <row r="10524" spans="1:2" ht="30" x14ac:dyDescent="0.2">
      <c r="A10524" s="25" t="s">
        <v>2120</v>
      </c>
      <c r="B10524" s="77" t="s">
        <v>23573</v>
      </c>
    </row>
    <row r="10525" spans="1:2" ht="30" x14ac:dyDescent="0.2">
      <c r="A10525" s="25" t="s">
        <v>2119</v>
      </c>
      <c r="B10525" s="77" t="s">
        <v>23574</v>
      </c>
    </row>
    <row r="10526" spans="1:2" ht="30" x14ac:dyDescent="0.2">
      <c r="A10526" s="25" t="s">
        <v>2118</v>
      </c>
      <c r="B10526" s="77" t="s">
        <v>23575</v>
      </c>
    </row>
    <row r="10527" spans="1:2" ht="15" x14ac:dyDescent="0.2">
      <c r="A10527" s="25" t="s">
        <v>2117</v>
      </c>
      <c r="B10527" s="77" t="s">
        <v>23576</v>
      </c>
    </row>
    <row r="10528" spans="1:2" ht="30" x14ac:dyDescent="0.2">
      <c r="A10528" s="25" t="s">
        <v>2116</v>
      </c>
      <c r="B10528" s="77" t="s">
        <v>23577</v>
      </c>
    </row>
    <row r="10529" spans="1:2" ht="30" x14ac:dyDescent="0.2">
      <c r="A10529" s="25" t="s">
        <v>2115</v>
      </c>
      <c r="B10529" s="77" t="s">
        <v>23578</v>
      </c>
    </row>
    <row r="10530" spans="1:2" ht="30" x14ac:dyDescent="0.2">
      <c r="A10530" s="25" t="s">
        <v>2114</v>
      </c>
      <c r="B10530" s="77" t="s">
        <v>23579</v>
      </c>
    </row>
    <row r="10531" spans="1:2" ht="30" x14ac:dyDescent="0.2">
      <c r="A10531" s="25" t="s">
        <v>2113</v>
      </c>
      <c r="B10531" s="77" t="s">
        <v>23580</v>
      </c>
    </row>
    <row r="10532" spans="1:2" ht="30" x14ac:dyDescent="0.2">
      <c r="A10532" s="25" t="s">
        <v>2112</v>
      </c>
      <c r="B10532" s="77" t="s">
        <v>23581</v>
      </c>
    </row>
    <row r="10533" spans="1:2" ht="30" x14ac:dyDescent="0.2">
      <c r="A10533" s="25" t="s">
        <v>2111</v>
      </c>
      <c r="B10533" s="77" t="s">
        <v>23582</v>
      </c>
    </row>
    <row r="10534" spans="1:2" ht="30" x14ac:dyDescent="0.2">
      <c r="A10534" s="25" t="s">
        <v>2110</v>
      </c>
      <c r="B10534" s="77" t="s">
        <v>23583</v>
      </c>
    </row>
    <row r="10535" spans="1:2" ht="30" x14ac:dyDescent="0.2">
      <c r="A10535" s="25" t="s">
        <v>2109</v>
      </c>
      <c r="B10535" s="77" t="s">
        <v>23584</v>
      </c>
    </row>
    <row r="10536" spans="1:2" ht="30" x14ac:dyDescent="0.2">
      <c r="A10536" s="25" t="s">
        <v>2108</v>
      </c>
      <c r="B10536" s="77" t="s">
        <v>23585</v>
      </c>
    </row>
    <row r="10537" spans="1:2" ht="30" x14ac:dyDescent="0.2">
      <c r="A10537" s="25" t="s">
        <v>2107</v>
      </c>
      <c r="B10537" s="77" t="s">
        <v>23586</v>
      </c>
    </row>
    <row r="10538" spans="1:2" ht="30" x14ac:dyDescent="0.2">
      <c r="A10538" s="25" t="s">
        <v>2106</v>
      </c>
      <c r="B10538" s="77" t="s">
        <v>23587</v>
      </c>
    </row>
    <row r="10539" spans="1:2" ht="30" x14ac:dyDescent="0.2">
      <c r="A10539" s="25" t="s">
        <v>2105</v>
      </c>
      <c r="B10539" s="77" t="s">
        <v>23588</v>
      </c>
    </row>
    <row r="10540" spans="1:2" ht="15" x14ac:dyDescent="0.2">
      <c r="A10540" s="25" t="s">
        <v>2104</v>
      </c>
      <c r="B10540" s="77" t="s">
        <v>23589</v>
      </c>
    </row>
    <row r="10541" spans="1:2" ht="15" x14ac:dyDescent="0.2">
      <c r="A10541" s="25" t="s">
        <v>2103</v>
      </c>
      <c r="B10541" s="77" t="s">
        <v>23590</v>
      </c>
    </row>
    <row r="10542" spans="1:2" ht="30" x14ac:dyDescent="0.2">
      <c r="A10542" s="25" t="s">
        <v>2102</v>
      </c>
      <c r="B10542" s="77" t="s">
        <v>23591</v>
      </c>
    </row>
    <row r="10543" spans="1:2" ht="15" x14ac:dyDescent="0.2">
      <c r="A10543" s="25" t="s">
        <v>2101</v>
      </c>
      <c r="B10543" s="77" t="s">
        <v>23592</v>
      </c>
    </row>
    <row r="10544" spans="1:2" ht="15" x14ac:dyDescent="0.2">
      <c r="A10544" s="25" t="s">
        <v>2100</v>
      </c>
      <c r="B10544" s="77" t="s">
        <v>23593</v>
      </c>
    </row>
    <row r="10545" spans="1:2" ht="15" x14ac:dyDescent="0.2">
      <c r="A10545" s="25" t="s">
        <v>2099</v>
      </c>
      <c r="B10545" s="77" t="s">
        <v>23594</v>
      </c>
    </row>
    <row r="10546" spans="1:2" ht="15" x14ac:dyDescent="0.2">
      <c r="A10546" s="25" t="s">
        <v>2098</v>
      </c>
      <c r="B10546" s="77" t="s">
        <v>23595</v>
      </c>
    </row>
    <row r="10547" spans="1:2" ht="15" x14ac:dyDescent="0.2">
      <c r="A10547" s="25" t="s">
        <v>2097</v>
      </c>
      <c r="B10547" s="77" t="s">
        <v>23596</v>
      </c>
    </row>
    <row r="10548" spans="1:2" ht="15" x14ac:dyDescent="0.2">
      <c r="A10548" s="25" t="s">
        <v>2096</v>
      </c>
      <c r="B10548" s="77" t="s">
        <v>23597</v>
      </c>
    </row>
    <row r="10549" spans="1:2" ht="15" x14ac:dyDescent="0.2">
      <c r="A10549" s="25" t="s">
        <v>2095</v>
      </c>
      <c r="B10549" s="77" t="s">
        <v>23598</v>
      </c>
    </row>
    <row r="10550" spans="1:2" ht="15" x14ac:dyDescent="0.2">
      <c r="A10550" s="25" t="s">
        <v>2094</v>
      </c>
      <c r="B10550" s="77" t="s">
        <v>23599</v>
      </c>
    </row>
    <row r="10551" spans="1:2" ht="15" x14ac:dyDescent="0.2">
      <c r="A10551" s="25" t="s">
        <v>2093</v>
      </c>
      <c r="B10551" s="77" t="s">
        <v>23600</v>
      </c>
    </row>
    <row r="10552" spans="1:2" ht="30" x14ac:dyDescent="0.2">
      <c r="A10552" s="25" t="s">
        <v>2092</v>
      </c>
      <c r="B10552" s="77" t="s">
        <v>23601</v>
      </c>
    </row>
    <row r="10553" spans="1:2" ht="15" x14ac:dyDescent="0.2">
      <c r="A10553" s="25" t="s">
        <v>2091</v>
      </c>
      <c r="B10553" s="77" t="s">
        <v>23602</v>
      </c>
    </row>
    <row r="10554" spans="1:2" ht="15" x14ac:dyDescent="0.2">
      <c r="A10554" s="25" t="s">
        <v>2090</v>
      </c>
      <c r="B10554" s="77" t="s">
        <v>23603</v>
      </c>
    </row>
    <row r="10555" spans="1:2" ht="15" x14ac:dyDescent="0.2">
      <c r="A10555" s="25" t="s">
        <v>2089</v>
      </c>
      <c r="B10555" s="77" t="s">
        <v>23604</v>
      </c>
    </row>
    <row r="10556" spans="1:2" ht="15" x14ac:dyDescent="0.2">
      <c r="A10556" s="25" t="s">
        <v>2088</v>
      </c>
      <c r="B10556" s="77" t="s">
        <v>23605</v>
      </c>
    </row>
    <row r="10557" spans="1:2" ht="15" x14ac:dyDescent="0.2">
      <c r="A10557" s="25" t="s">
        <v>2087</v>
      </c>
      <c r="B10557" s="77" t="s">
        <v>23606</v>
      </c>
    </row>
    <row r="10558" spans="1:2" ht="15" x14ac:dyDescent="0.2">
      <c r="A10558" s="25" t="s">
        <v>2086</v>
      </c>
      <c r="B10558" s="77" t="s">
        <v>23607</v>
      </c>
    </row>
    <row r="10559" spans="1:2" ht="15" x14ac:dyDescent="0.2">
      <c r="A10559" s="25" t="s">
        <v>2085</v>
      </c>
      <c r="B10559" s="77" t="s">
        <v>23608</v>
      </c>
    </row>
    <row r="10560" spans="1:2" ht="15" x14ac:dyDescent="0.2">
      <c r="A10560" s="25" t="s">
        <v>2084</v>
      </c>
      <c r="B10560" s="77" t="s">
        <v>23609</v>
      </c>
    </row>
    <row r="10561" spans="1:2" ht="15" x14ac:dyDescent="0.2">
      <c r="A10561" s="25" t="s">
        <v>2083</v>
      </c>
      <c r="B10561" s="77" t="s">
        <v>23610</v>
      </c>
    </row>
    <row r="10562" spans="1:2" ht="30" x14ac:dyDescent="0.2">
      <c r="A10562" s="25" t="s">
        <v>2082</v>
      </c>
      <c r="B10562" s="77" t="s">
        <v>23611</v>
      </c>
    </row>
    <row r="10563" spans="1:2" ht="15" x14ac:dyDescent="0.2">
      <c r="A10563" s="25" t="s">
        <v>2081</v>
      </c>
      <c r="B10563" s="77" t="s">
        <v>23612</v>
      </c>
    </row>
    <row r="10564" spans="1:2" ht="15" x14ac:dyDescent="0.2">
      <c r="A10564" s="25" t="s">
        <v>2080</v>
      </c>
      <c r="B10564" s="77" t="s">
        <v>23613</v>
      </c>
    </row>
    <row r="10565" spans="1:2" ht="15" x14ac:dyDescent="0.2">
      <c r="A10565" s="25" t="s">
        <v>2079</v>
      </c>
      <c r="B10565" s="77" t="s">
        <v>23614</v>
      </c>
    </row>
    <row r="10566" spans="1:2" ht="15" x14ac:dyDescent="0.2">
      <c r="A10566" s="25" t="s">
        <v>2078</v>
      </c>
      <c r="B10566" s="77" t="s">
        <v>23615</v>
      </c>
    </row>
    <row r="10567" spans="1:2" ht="15" x14ac:dyDescent="0.2">
      <c r="A10567" s="25" t="s">
        <v>2077</v>
      </c>
      <c r="B10567" s="77" t="s">
        <v>23616</v>
      </c>
    </row>
    <row r="10568" spans="1:2" ht="15" x14ac:dyDescent="0.2">
      <c r="A10568" s="25" t="s">
        <v>2076</v>
      </c>
      <c r="B10568" s="77" t="s">
        <v>23617</v>
      </c>
    </row>
    <row r="10569" spans="1:2" ht="15" x14ac:dyDescent="0.2">
      <c r="A10569" s="25" t="s">
        <v>2075</v>
      </c>
      <c r="B10569" s="77" t="s">
        <v>23618</v>
      </c>
    </row>
    <row r="10570" spans="1:2" ht="15" x14ac:dyDescent="0.2">
      <c r="A10570" s="25" t="s">
        <v>2074</v>
      </c>
      <c r="B10570" s="77" t="s">
        <v>23619</v>
      </c>
    </row>
    <row r="10571" spans="1:2" ht="15" x14ac:dyDescent="0.2">
      <c r="A10571" s="25" t="s">
        <v>2073</v>
      </c>
      <c r="B10571" s="77" t="s">
        <v>23620</v>
      </c>
    </row>
    <row r="10572" spans="1:2" ht="30" x14ac:dyDescent="0.2">
      <c r="A10572" s="25" t="s">
        <v>2072</v>
      </c>
      <c r="B10572" s="77" t="s">
        <v>23621</v>
      </c>
    </row>
    <row r="10573" spans="1:2" ht="15" x14ac:dyDescent="0.2">
      <c r="A10573" s="25" t="s">
        <v>2071</v>
      </c>
      <c r="B10573" s="77" t="s">
        <v>23622</v>
      </c>
    </row>
    <row r="10574" spans="1:2" ht="15" x14ac:dyDescent="0.2">
      <c r="A10574" s="25" t="s">
        <v>2070</v>
      </c>
      <c r="B10574" s="77" t="s">
        <v>23623</v>
      </c>
    </row>
    <row r="10575" spans="1:2" ht="15" x14ac:dyDescent="0.2">
      <c r="A10575" s="25" t="s">
        <v>2069</v>
      </c>
      <c r="B10575" s="77" t="s">
        <v>23624</v>
      </c>
    </row>
    <row r="10576" spans="1:2" ht="15" x14ac:dyDescent="0.2">
      <c r="A10576" s="25" t="s">
        <v>2068</v>
      </c>
      <c r="B10576" s="77" t="s">
        <v>23625</v>
      </c>
    </row>
    <row r="10577" spans="1:2" ht="15" x14ac:dyDescent="0.2">
      <c r="A10577" s="25" t="s">
        <v>2067</v>
      </c>
      <c r="B10577" s="77" t="s">
        <v>23626</v>
      </c>
    </row>
    <row r="10578" spans="1:2" ht="15" x14ac:dyDescent="0.2">
      <c r="A10578" s="25" t="s">
        <v>2066</v>
      </c>
      <c r="B10578" s="77" t="s">
        <v>23627</v>
      </c>
    </row>
    <row r="10579" spans="1:2" ht="15" x14ac:dyDescent="0.2">
      <c r="A10579" s="25" t="s">
        <v>2065</v>
      </c>
      <c r="B10579" s="77" t="s">
        <v>23628</v>
      </c>
    </row>
    <row r="10580" spans="1:2" ht="15" x14ac:dyDescent="0.2">
      <c r="A10580" s="75" t="s">
        <v>2064</v>
      </c>
      <c r="B10580" s="60" t="s">
        <v>23629</v>
      </c>
    </row>
    <row r="10581" spans="1:2" ht="15" x14ac:dyDescent="0.2">
      <c r="A10581" s="75" t="s">
        <v>2063</v>
      </c>
      <c r="B10581" s="78" t="s">
        <v>23630</v>
      </c>
    </row>
    <row r="10582" spans="1:2" ht="15" x14ac:dyDescent="0.2">
      <c r="A10582" s="75" t="s">
        <v>2062</v>
      </c>
      <c r="B10582" s="78" t="s">
        <v>23631</v>
      </c>
    </row>
    <row r="10583" spans="1:2" ht="15" x14ac:dyDescent="0.2">
      <c r="A10583" s="75" t="s">
        <v>2061</v>
      </c>
      <c r="B10583" s="78" t="s">
        <v>23632</v>
      </c>
    </row>
    <row r="10584" spans="1:2" ht="15" x14ac:dyDescent="0.2">
      <c r="A10584" s="25" t="s">
        <v>2060</v>
      </c>
      <c r="B10584" s="77" t="s">
        <v>23633</v>
      </c>
    </row>
    <row r="10585" spans="1:2" ht="15" x14ac:dyDescent="0.2">
      <c r="A10585" s="25" t="s">
        <v>2059</v>
      </c>
      <c r="B10585" s="77" t="s">
        <v>23634</v>
      </c>
    </row>
    <row r="10586" spans="1:2" ht="30" x14ac:dyDescent="0.2">
      <c r="A10586" s="25" t="s">
        <v>2058</v>
      </c>
      <c r="B10586" s="77" t="s">
        <v>23635</v>
      </c>
    </row>
    <row r="10587" spans="1:2" ht="15" x14ac:dyDescent="0.2">
      <c r="A10587" s="25" t="s">
        <v>2057</v>
      </c>
      <c r="B10587" s="77" t="s">
        <v>23636</v>
      </c>
    </row>
    <row r="10588" spans="1:2" ht="15" x14ac:dyDescent="0.2">
      <c r="A10588" s="25" t="s">
        <v>2056</v>
      </c>
      <c r="B10588" s="77" t="s">
        <v>23637</v>
      </c>
    </row>
    <row r="10589" spans="1:2" ht="15" x14ac:dyDescent="0.2">
      <c r="A10589" s="25" t="s">
        <v>2055</v>
      </c>
      <c r="B10589" s="77" t="s">
        <v>23638</v>
      </c>
    </row>
    <row r="10590" spans="1:2" ht="15" x14ac:dyDescent="0.2">
      <c r="A10590" s="25" t="s">
        <v>2054</v>
      </c>
      <c r="B10590" s="77" t="s">
        <v>23639</v>
      </c>
    </row>
    <row r="10591" spans="1:2" ht="15" x14ac:dyDescent="0.2">
      <c r="A10591" s="25" t="s">
        <v>2053</v>
      </c>
      <c r="B10591" s="77" t="s">
        <v>23640</v>
      </c>
    </row>
    <row r="10592" spans="1:2" ht="15" x14ac:dyDescent="0.2">
      <c r="A10592" s="25" t="s">
        <v>2052</v>
      </c>
      <c r="B10592" s="77" t="s">
        <v>23641</v>
      </c>
    </row>
    <row r="10593" spans="1:2" ht="15" x14ac:dyDescent="0.2">
      <c r="A10593" s="25" t="s">
        <v>2051</v>
      </c>
      <c r="B10593" s="77" t="s">
        <v>23642</v>
      </c>
    </row>
    <row r="10594" spans="1:2" ht="15" x14ac:dyDescent="0.2">
      <c r="A10594" s="25" t="s">
        <v>2050</v>
      </c>
      <c r="B10594" s="77" t="s">
        <v>23643</v>
      </c>
    </row>
    <row r="10595" spans="1:2" ht="30" x14ac:dyDescent="0.2">
      <c r="A10595" s="25" t="s">
        <v>2049</v>
      </c>
      <c r="B10595" s="77" t="s">
        <v>23644</v>
      </c>
    </row>
    <row r="10596" spans="1:2" ht="30" x14ac:dyDescent="0.2">
      <c r="A10596" s="25" t="s">
        <v>2048</v>
      </c>
      <c r="B10596" s="77" t="s">
        <v>23645</v>
      </c>
    </row>
    <row r="10597" spans="1:2" ht="30" x14ac:dyDescent="0.2">
      <c r="A10597" s="25" t="s">
        <v>2047</v>
      </c>
      <c r="B10597" s="77" t="s">
        <v>23646</v>
      </c>
    </row>
    <row r="10598" spans="1:2" ht="30" x14ac:dyDescent="0.2">
      <c r="A10598" s="25" t="s">
        <v>2046</v>
      </c>
      <c r="B10598" s="77" t="s">
        <v>23647</v>
      </c>
    </row>
    <row r="10599" spans="1:2" ht="30" x14ac:dyDescent="0.2">
      <c r="A10599" s="25" t="s">
        <v>2045</v>
      </c>
      <c r="B10599" s="77" t="s">
        <v>23648</v>
      </c>
    </row>
    <row r="10600" spans="1:2" ht="30" x14ac:dyDescent="0.2">
      <c r="A10600" s="25" t="s">
        <v>2044</v>
      </c>
      <c r="B10600" s="77" t="s">
        <v>23649</v>
      </c>
    </row>
    <row r="10601" spans="1:2" ht="15" x14ac:dyDescent="0.2">
      <c r="A10601" s="25" t="s">
        <v>2043</v>
      </c>
      <c r="B10601" s="77" t="s">
        <v>23650</v>
      </c>
    </row>
    <row r="10602" spans="1:2" ht="30" x14ac:dyDescent="0.2">
      <c r="A10602" s="25" t="s">
        <v>2042</v>
      </c>
      <c r="B10602" s="77" t="s">
        <v>23651</v>
      </c>
    </row>
    <row r="10603" spans="1:2" ht="30" x14ac:dyDescent="0.2">
      <c r="A10603" s="25" t="s">
        <v>2041</v>
      </c>
      <c r="B10603" s="77" t="s">
        <v>23652</v>
      </c>
    </row>
    <row r="10604" spans="1:2" ht="15" x14ac:dyDescent="0.2">
      <c r="A10604" s="25" t="s">
        <v>2040</v>
      </c>
      <c r="B10604" s="77" t="s">
        <v>23653</v>
      </c>
    </row>
    <row r="10605" spans="1:2" ht="15" x14ac:dyDescent="0.2">
      <c r="A10605" s="25" t="s">
        <v>2039</v>
      </c>
      <c r="B10605" s="77" t="s">
        <v>23654</v>
      </c>
    </row>
    <row r="10606" spans="1:2" ht="30" x14ac:dyDescent="0.2">
      <c r="A10606" s="25" t="s">
        <v>2038</v>
      </c>
      <c r="B10606" s="77" t="s">
        <v>23655</v>
      </c>
    </row>
    <row r="10607" spans="1:2" ht="15" x14ac:dyDescent="0.2">
      <c r="A10607" s="25" t="s">
        <v>2037</v>
      </c>
      <c r="B10607" s="77" t="s">
        <v>23656</v>
      </c>
    </row>
    <row r="10608" spans="1:2" ht="15" x14ac:dyDescent="0.2">
      <c r="A10608" s="25" t="s">
        <v>2036</v>
      </c>
      <c r="B10608" s="77" t="s">
        <v>23657</v>
      </c>
    </row>
    <row r="10609" spans="1:2" ht="15" x14ac:dyDescent="0.2">
      <c r="A10609" s="25" t="s">
        <v>2035</v>
      </c>
      <c r="B10609" s="77" t="s">
        <v>23658</v>
      </c>
    </row>
    <row r="10610" spans="1:2" ht="15" x14ac:dyDescent="0.2">
      <c r="A10610" s="25" t="s">
        <v>2034</v>
      </c>
      <c r="B10610" s="77" t="s">
        <v>23659</v>
      </c>
    </row>
    <row r="10611" spans="1:2" ht="15" x14ac:dyDescent="0.2">
      <c r="A10611" s="25" t="s">
        <v>2033</v>
      </c>
      <c r="B10611" s="77" t="s">
        <v>23660</v>
      </c>
    </row>
    <row r="10612" spans="1:2" ht="15" x14ac:dyDescent="0.2">
      <c r="A10612" s="25" t="s">
        <v>2032</v>
      </c>
      <c r="B10612" s="77" t="s">
        <v>23661</v>
      </c>
    </row>
    <row r="10613" spans="1:2" ht="15" x14ac:dyDescent="0.2">
      <c r="A10613" s="25" t="s">
        <v>2031</v>
      </c>
      <c r="B10613" s="77" t="s">
        <v>23662</v>
      </c>
    </row>
    <row r="10614" spans="1:2" ht="15" x14ac:dyDescent="0.2">
      <c r="A10614" s="25" t="s">
        <v>2030</v>
      </c>
      <c r="B10614" s="77" t="s">
        <v>23663</v>
      </c>
    </row>
    <row r="10615" spans="1:2" ht="15" x14ac:dyDescent="0.2">
      <c r="A10615" s="25" t="s">
        <v>2029</v>
      </c>
      <c r="B10615" s="77" t="s">
        <v>23664</v>
      </c>
    </row>
    <row r="10616" spans="1:2" ht="30" x14ac:dyDescent="0.2">
      <c r="A10616" s="25" t="s">
        <v>2028</v>
      </c>
      <c r="B10616" s="77" t="s">
        <v>23665</v>
      </c>
    </row>
    <row r="10617" spans="1:2" ht="15" x14ac:dyDescent="0.2">
      <c r="A10617" s="25" t="s">
        <v>2027</v>
      </c>
      <c r="B10617" s="77" t="s">
        <v>23666</v>
      </c>
    </row>
    <row r="10618" spans="1:2" ht="15" x14ac:dyDescent="0.2">
      <c r="A10618" s="25" t="s">
        <v>2026</v>
      </c>
      <c r="B10618" s="77" t="s">
        <v>23667</v>
      </c>
    </row>
    <row r="10619" spans="1:2" ht="15" x14ac:dyDescent="0.2">
      <c r="A10619" s="25" t="s">
        <v>2025</v>
      </c>
      <c r="B10619" s="77" t="s">
        <v>23668</v>
      </c>
    </row>
    <row r="10620" spans="1:2" ht="15" x14ac:dyDescent="0.2">
      <c r="A10620" s="25" t="s">
        <v>2024</v>
      </c>
      <c r="B10620" s="77" t="s">
        <v>23669</v>
      </c>
    </row>
    <row r="10621" spans="1:2" ht="15" x14ac:dyDescent="0.2">
      <c r="A10621" s="25" t="s">
        <v>2023</v>
      </c>
      <c r="B10621" s="77" t="s">
        <v>23670</v>
      </c>
    </row>
    <row r="10622" spans="1:2" ht="15" x14ac:dyDescent="0.2">
      <c r="A10622" s="25" t="s">
        <v>2022</v>
      </c>
      <c r="B10622" s="77" t="s">
        <v>23671</v>
      </c>
    </row>
    <row r="10623" spans="1:2" ht="15" x14ac:dyDescent="0.2">
      <c r="A10623" s="25" t="s">
        <v>2021</v>
      </c>
      <c r="B10623" s="77" t="s">
        <v>23672</v>
      </c>
    </row>
    <row r="10624" spans="1:2" ht="15" x14ac:dyDescent="0.2">
      <c r="A10624" s="25" t="s">
        <v>2020</v>
      </c>
      <c r="B10624" s="77" t="s">
        <v>23673</v>
      </c>
    </row>
    <row r="10625" spans="1:2" ht="30" x14ac:dyDescent="0.2">
      <c r="A10625" s="25" t="s">
        <v>2019</v>
      </c>
      <c r="B10625" s="77" t="s">
        <v>23674</v>
      </c>
    </row>
    <row r="10626" spans="1:2" ht="30" x14ac:dyDescent="0.2">
      <c r="A10626" s="25" t="s">
        <v>2018</v>
      </c>
      <c r="B10626" s="77" t="s">
        <v>23675</v>
      </c>
    </row>
    <row r="10627" spans="1:2" ht="30" x14ac:dyDescent="0.2">
      <c r="A10627" s="25" t="s">
        <v>2017</v>
      </c>
      <c r="B10627" s="77" t="s">
        <v>23676</v>
      </c>
    </row>
    <row r="10628" spans="1:2" ht="30" x14ac:dyDescent="0.2">
      <c r="A10628" s="25" t="s">
        <v>2016</v>
      </c>
      <c r="B10628" s="77" t="s">
        <v>23677</v>
      </c>
    </row>
    <row r="10629" spans="1:2" ht="30" x14ac:dyDescent="0.2">
      <c r="A10629" s="25" t="s">
        <v>2015</v>
      </c>
      <c r="B10629" s="77" t="s">
        <v>23678</v>
      </c>
    </row>
    <row r="10630" spans="1:2" ht="30" x14ac:dyDescent="0.2">
      <c r="A10630" s="25" t="s">
        <v>2014</v>
      </c>
      <c r="B10630" s="77" t="s">
        <v>23679</v>
      </c>
    </row>
    <row r="10631" spans="1:2" ht="15" x14ac:dyDescent="0.2">
      <c r="A10631" s="25" t="s">
        <v>2013</v>
      </c>
      <c r="B10631" s="77" t="s">
        <v>23680</v>
      </c>
    </row>
    <row r="10632" spans="1:2" ht="30" x14ac:dyDescent="0.2">
      <c r="A10632" s="25" t="s">
        <v>2012</v>
      </c>
      <c r="B10632" s="77" t="s">
        <v>23681</v>
      </c>
    </row>
    <row r="10633" spans="1:2" ht="30" x14ac:dyDescent="0.2">
      <c r="A10633" s="25" t="s">
        <v>2011</v>
      </c>
      <c r="B10633" s="77" t="s">
        <v>23682</v>
      </c>
    </row>
    <row r="10634" spans="1:2" ht="30" x14ac:dyDescent="0.2">
      <c r="A10634" s="25" t="s">
        <v>2010</v>
      </c>
      <c r="B10634" s="77" t="s">
        <v>23683</v>
      </c>
    </row>
    <row r="10635" spans="1:2" ht="30" x14ac:dyDescent="0.2">
      <c r="A10635" s="25" t="s">
        <v>2009</v>
      </c>
      <c r="B10635" s="77" t="s">
        <v>23684</v>
      </c>
    </row>
    <row r="10636" spans="1:2" ht="45" x14ac:dyDescent="0.2">
      <c r="A10636" s="25" t="s">
        <v>2008</v>
      </c>
      <c r="B10636" s="77" t="s">
        <v>23685</v>
      </c>
    </row>
    <row r="10637" spans="1:2" ht="30" x14ac:dyDescent="0.2">
      <c r="A10637" s="25" t="s">
        <v>2007</v>
      </c>
      <c r="B10637" s="77" t="s">
        <v>23686</v>
      </c>
    </row>
    <row r="10638" spans="1:2" ht="30" x14ac:dyDescent="0.2">
      <c r="A10638" s="25" t="s">
        <v>2006</v>
      </c>
      <c r="B10638" s="77" t="s">
        <v>23687</v>
      </c>
    </row>
    <row r="10639" spans="1:2" ht="30" x14ac:dyDescent="0.2">
      <c r="A10639" s="25" t="s">
        <v>2005</v>
      </c>
      <c r="B10639" s="77" t="s">
        <v>23688</v>
      </c>
    </row>
    <row r="10640" spans="1:2" ht="30" x14ac:dyDescent="0.2">
      <c r="A10640" s="25" t="s">
        <v>2004</v>
      </c>
      <c r="B10640" s="77" t="s">
        <v>23689</v>
      </c>
    </row>
    <row r="10641" spans="1:2" ht="30" x14ac:dyDescent="0.2">
      <c r="A10641" s="25" t="s">
        <v>2003</v>
      </c>
      <c r="B10641" s="77" t="s">
        <v>23690</v>
      </c>
    </row>
    <row r="10642" spans="1:2" ht="30" x14ac:dyDescent="0.2">
      <c r="A10642" s="25" t="s">
        <v>2002</v>
      </c>
      <c r="B10642" s="77" t="s">
        <v>23691</v>
      </c>
    </row>
    <row r="10643" spans="1:2" ht="30" x14ac:dyDescent="0.2">
      <c r="A10643" s="25" t="s">
        <v>2001</v>
      </c>
      <c r="B10643" s="77" t="s">
        <v>23692</v>
      </c>
    </row>
    <row r="10644" spans="1:2" ht="45" x14ac:dyDescent="0.2">
      <c r="A10644" s="25" t="s">
        <v>2000</v>
      </c>
      <c r="B10644" s="77" t="s">
        <v>23693</v>
      </c>
    </row>
    <row r="10645" spans="1:2" ht="45" x14ac:dyDescent="0.2">
      <c r="A10645" s="25" t="s">
        <v>1999</v>
      </c>
      <c r="B10645" s="77" t="s">
        <v>23694</v>
      </c>
    </row>
    <row r="10646" spans="1:2" ht="45" x14ac:dyDescent="0.2">
      <c r="A10646" s="25" t="s">
        <v>1998</v>
      </c>
      <c r="B10646" s="77" t="s">
        <v>23695</v>
      </c>
    </row>
    <row r="10647" spans="1:2" ht="45" x14ac:dyDescent="0.2">
      <c r="A10647" s="25" t="s">
        <v>1997</v>
      </c>
      <c r="B10647" s="77" t="s">
        <v>23696</v>
      </c>
    </row>
    <row r="10648" spans="1:2" ht="45" x14ac:dyDescent="0.2">
      <c r="A10648" s="25" t="s">
        <v>1996</v>
      </c>
      <c r="B10648" s="77" t="s">
        <v>23697</v>
      </c>
    </row>
    <row r="10649" spans="1:2" ht="45" x14ac:dyDescent="0.2">
      <c r="A10649" s="25" t="s">
        <v>1995</v>
      </c>
      <c r="B10649" s="77" t="s">
        <v>23698</v>
      </c>
    </row>
    <row r="10650" spans="1:2" ht="45" x14ac:dyDescent="0.2">
      <c r="A10650" s="25" t="s">
        <v>1994</v>
      </c>
      <c r="B10650" s="77" t="s">
        <v>23699</v>
      </c>
    </row>
    <row r="10651" spans="1:2" ht="45" x14ac:dyDescent="0.2">
      <c r="A10651" s="25" t="s">
        <v>1993</v>
      </c>
      <c r="B10651" s="77" t="s">
        <v>23700</v>
      </c>
    </row>
    <row r="10652" spans="1:2" ht="45" x14ac:dyDescent="0.2">
      <c r="A10652" s="25" t="s">
        <v>1992</v>
      </c>
      <c r="B10652" s="77" t="s">
        <v>23701</v>
      </c>
    </row>
    <row r="10653" spans="1:2" ht="45" x14ac:dyDescent="0.2">
      <c r="A10653" s="25" t="s">
        <v>1991</v>
      </c>
      <c r="B10653" s="77" t="s">
        <v>23702</v>
      </c>
    </row>
    <row r="10654" spans="1:2" ht="30" x14ac:dyDescent="0.2">
      <c r="A10654" s="25" t="s">
        <v>1990</v>
      </c>
      <c r="B10654" s="77" t="s">
        <v>23703</v>
      </c>
    </row>
    <row r="10655" spans="1:2" ht="30" x14ac:dyDescent="0.2">
      <c r="A10655" s="25" t="s">
        <v>1989</v>
      </c>
      <c r="B10655" s="77" t="s">
        <v>23704</v>
      </c>
    </row>
    <row r="10656" spans="1:2" ht="45" x14ac:dyDescent="0.2">
      <c r="A10656" s="25" t="s">
        <v>1988</v>
      </c>
      <c r="B10656" s="77" t="s">
        <v>23705</v>
      </c>
    </row>
    <row r="10657" spans="1:2" ht="30" x14ac:dyDescent="0.2">
      <c r="A10657" s="25" t="s">
        <v>1987</v>
      </c>
      <c r="B10657" s="77" t="s">
        <v>23706</v>
      </c>
    </row>
    <row r="10658" spans="1:2" ht="30" x14ac:dyDescent="0.2">
      <c r="A10658" s="25" t="s">
        <v>1986</v>
      </c>
      <c r="B10658" s="77" t="s">
        <v>23707</v>
      </c>
    </row>
    <row r="10659" spans="1:2" ht="30" x14ac:dyDescent="0.2">
      <c r="A10659" s="25" t="s">
        <v>1985</v>
      </c>
      <c r="B10659" s="77" t="s">
        <v>23708</v>
      </c>
    </row>
    <row r="10660" spans="1:2" ht="45" x14ac:dyDescent="0.2">
      <c r="A10660" s="25" t="s">
        <v>1984</v>
      </c>
      <c r="B10660" s="77" t="s">
        <v>23709</v>
      </c>
    </row>
    <row r="10661" spans="1:2" ht="30" x14ac:dyDescent="0.2">
      <c r="A10661" s="25" t="s">
        <v>1983</v>
      </c>
      <c r="B10661" s="77" t="s">
        <v>23710</v>
      </c>
    </row>
    <row r="10662" spans="1:2" ht="30" x14ac:dyDescent="0.2">
      <c r="A10662" s="25" t="s">
        <v>1982</v>
      </c>
      <c r="B10662" s="77" t="s">
        <v>23711</v>
      </c>
    </row>
    <row r="10663" spans="1:2" ht="30" x14ac:dyDescent="0.2">
      <c r="A10663" s="25" t="s">
        <v>1981</v>
      </c>
      <c r="B10663" s="77" t="s">
        <v>23712</v>
      </c>
    </row>
    <row r="10664" spans="1:2" ht="30" x14ac:dyDescent="0.2">
      <c r="A10664" s="25" t="s">
        <v>1980</v>
      </c>
      <c r="B10664" s="77" t="s">
        <v>23713</v>
      </c>
    </row>
    <row r="10665" spans="1:2" ht="30" x14ac:dyDescent="0.2">
      <c r="A10665" s="25" t="s">
        <v>1979</v>
      </c>
      <c r="B10665" s="77" t="s">
        <v>23714</v>
      </c>
    </row>
    <row r="10666" spans="1:2" ht="45" x14ac:dyDescent="0.2">
      <c r="A10666" s="25" t="s">
        <v>1978</v>
      </c>
      <c r="B10666" s="77" t="s">
        <v>23715</v>
      </c>
    </row>
    <row r="10667" spans="1:2" ht="30" x14ac:dyDescent="0.2">
      <c r="A10667" s="25" t="s">
        <v>1977</v>
      </c>
      <c r="B10667" s="77" t="s">
        <v>23716</v>
      </c>
    </row>
    <row r="10668" spans="1:2" ht="30" x14ac:dyDescent="0.2">
      <c r="A10668" s="25" t="s">
        <v>1976</v>
      </c>
      <c r="B10668" s="77" t="s">
        <v>23717</v>
      </c>
    </row>
    <row r="10669" spans="1:2" ht="30" x14ac:dyDescent="0.2">
      <c r="A10669" s="25" t="s">
        <v>1975</v>
      </c>
      <c r="B10669" s="77" t="s">
        <v>23718</v>
      </c>
    </row>
    <row r="10670" spans="1:2" ht="30" x14ac:dyDescent="0.2">
      <c r="A10670" s="25" t="s">
        <v>1974</v>
      </c>
      <c r="B10670" s="77" t="s">
        <v>23719</v>
      </c>
    </row>
    <row r="10671" spans="1:2" ht="30" x14ac:dyDescent="0.2">
      <c r="A10671" s="25" t="s">
        <v>1973</v>
      </c>
      <c r="B10671" s="77" t="s">
        <v>23720</v>
      </c>
    </row>
    <row r="10672" spans="1:2" ht="30" x14ac:dyDescent="0.2">
      <c r="A10672" s="25" t="s">
        <v>1972</v>
      </c>
      <c r="B10672" s="77" t="s">
        <v>23721</v>
      </c>
    </row>
    <row r="10673" spans="1:2" ht="30" x14ac:dyDescent="0.2">
      <c r="A10673" s="25" t="s">
        <v>1971</v>
      </c>
      <c r="B10673" s="77" t="s">
        <v>23722</v>
      </c>
    </row>
    <row r="10674" spans="1:2" ht="30" x14ac:dyDescent="0.2">
      <c r="A10674" s="25" t="s">
        <v>1970</v>
      </c>
      <c r="B10674" s="77" t="s">
        <v>23723</v>
      </c>
    </row>
    <row r="10675" spans="1:2" ht="30" x14ac:dyDescent="0.2">
      <c r="A10675" s="25" t="s">
        <v>1969</v>
      </c>
      <c r="B10675" s="77" t="s">
        <v>23724</v>
      </c>
    </row>
    <row r="10676" spans="1:2" ht="45" x14ac:dyDescent="0.2">
      <c r="A10676" s="25" t="s">
        <v>1968</v>
      </c>
      <c r="B10676" s="77" t="s">
        <v>23725</v>
      </c>
    </row>
    <row r="10677" spans="1:2" ht="30" x14ac:dyDescent="0.2">
      <c r="A10677" s="25" t="s">
        <v>1967</v>
      </c>
      <c r="B10677" s="77" t="s">
        <v>23726</v>
      </c>
    </row>
    <row r="10678" spans="1:2" ht="30" x14ac:dyDescent="0.2">
      <c r="A10678" s="25" t="s">
        <v>1966</v>
      </c>
      <c r="B10678" s="77" t="s">
        <v>23727</v>
      </c>
    </row>
    <row r="10679" spans="1:2" ht="30" x14ac:dyDescent="0.2">
      <c r="A10679" s="25" t="s">
        <v>1965</v>
      </c>
      <c r="B10679" s="77" t="s">
        <v>23728</v>
      </c>
    </row>
    <row r="10680" spans="1:2" ht="45" x14ac:dyDescent="0.2">
      <c r="A10680" s="25" t="s">
        <v>1964</v>
      </c>
      <c r="B10680" s="77" t="s">
        <v>23729</v>
      </c>
    </row>
    <row r="10681" spans="1:2" ht="30" x14ac:dyDescent="0.2">
      <c r="A10681" s="25" t="s">
        <v>1963</v>
      </c>
      <c r="B10681" s="77" t="s">
        <v>23730</v>
      </c>
    </row>
    <row r="10682" spans="1:2" ht="30" x14ac:dyDescent="0.2">
      <c r="A10682" s="25" t="s">
        <v>1962</v>
      </c>
      <c r="B10682" s="77" t="s">
        <v>23731</v>
      </c>
    </row>
    <row r="10683" spans="1:2" ht="30" x14ac:dyDescent="0.2">
      <c r="A10683" s="25" t="s">
        <v>1961</v>
      </c>
      <c r="B10683" s="77" t="s">
        <v>23732</v>
      </c>
    </row>
    <row r="10684" spans="1:2" ht="15" x14ac:dyDescent="0.2">
      <c r="A10684" s="25" t="s">
        <v>1960</v>
      </c>
      <c r="B10684" s="77" t="s">
        <v>23733</v>
      </c>
    </row>
    <row r="10685" spans="1:2" ht="30" x14ac:dyDescent="0.2">
      <c r="A10685" s="25" t="s">
        <v>1959</v>
      </c>
      <c r="B10685" s="77" t="s">
        <v>23734</v>
      </c>
    </row>
    <row r="10686" spans="1:2" ht="30" x14ac:dyDescent="0.2">
      <c r="A10686" s="25" t="s">
        <v>1958</v>
      </c>
      <c r="B10686" s="77" t="s">
        <v>23735</v>
      </c>
    </row>
    <row r="10687" spans="1:2" ht="30" x14ac:dyDescent="0.2">
      <c r="A10687" s="25" t="s">
        <v>1957</v>
      </c>
      <c r="B10687" s="77" t="s">
        <v>23736</v>
      </c>
    </row>
    <row r="10688" spans="1:2" ht="15" x14ac:dyDescent="0.2">
      <c r="A10688" s="25" t="s">
        <v>1956</v>
      </c>
      <c r="B10688" s="77" t="s">
        <v>23737</v>
      </c>
    </row>
    <row r="10689" spans="1:2" ht="30" x14ac:dyDescent="0.2">
      <c r="A10689" s="25" t="s">
        <v>1955</v>
      </c>
      <c r="B10689" s="77" t="s">
        <v>23738</v>
      </c>
    </row>
    <row r="10690" spans="1:2" ht="30" x14ac:dyDescent="0.2">
      <c r="A10690" s="25" t="s">
        <v>1954</v>
      </c>
      <c r="B10690" s="77" t="s">
        <v>23739</v>
      </c>
    </row>
    <row r="10691" spans="1:2" ht="15" x14ac:dyDescent="0.2">
      <c r="A10691" s="25" t="s">
        <v>1953</v>
      </c>
      <c r="B10691" s="77" t="s">
        <v>23740</v>
      </c>
    </row>
    <row r="10692" spans="1:2" ht="30" x14ac:dyDescent="0.2">
      <c r="A10692" s="25" t="s">
        <v>1952</v>
      </c>
      <c r="B10692" s="77" t="s">
        <v>23741</v>
      </c>
    </row>
    <row r="10693" spans="1:2" ht="30" x14ac:dyDescent="0.2">
      <c r="A10693" s="25" t="s">
        <v>1951</v>
      </c>
      <c r="B10693" s="77" t="s">
        <v>23742</v>
      </c>
    </row>
    <row r="10694" spans="1:2" ht="30" x14ac:dyDescent="0.2">
      <c r="A10694" s="25" t="s">
        <v>1950</v>
      </c>
      <c r="B10694" s="77" t="s">
        <v>23743</v>
      </c>
    </row>
    <row r="10695" spans="1:2" ht="30" x14ac:dyDescent="0.2">
      <c r="A10695" s="25" t="s">
        <v>1949</v>
      </c>
      <c r="B10695" s="77" t="s">
        <v>23744</v>
      </c>
    </row>
    <row r="10696" spans="1:2" ht="45" x14ac:dyDescent="0.2">
      <c r="A10696" s="25" t="s">
        <v>1948</v>
      </c>
      <c r="B10696" s="77" t="s">
        <v>23745</v>
      </c>
    </row>
    <row r="10697" spans="1:2" ht="30" x14ac:dyDescent="0.2">
      <c r="A10697" s="25" t="s">
        <v>1947</v>
      </c>
      <c r="B10697" s="77" t="s">
        <v>23746</v>
      </c>
    </row>
    <row r="10698" spans="1:2" ht="30" x14ac:dyDescent="0.2">
      <c r="A10698" s="25" t="s">
        <v>1946</v>
      </c>
      <c r="B10698" s="77" t="s">
        <v>23747</v>
      </c>
    </row>
    <row r="10699" spans="1:2" ht="30" x14ac:dyDescent="0.2">
      <c r="A10699" s="25" t="s">
        <v>1945</v>
      </c>
      <c r="B10699" s="77" t="s">
        <v>23748</v>
      </c>
    </row>
    <row r="10700" spans="1:2" ht="30" x14ac:dyDescent="0.2">
      <c r="A10700" s="25" t="s">
        <v>1944</v>
      </c>
      <c r="B10700" s="77" t="s">
        <v>23749</v>
      </c>
    </row>
    <row r="10701" spans="1:2" ht="30" x14ac:dyDescent="0.2">
      <c r="A10701" s="25" t="s">
        <v>1943</v>
      </c>
      <c r="B10701" s="77" t="s">
        <v>23750</v>
      </c>
    </row>
    <row r="10702" spans="1:2" ht="30" x14ac:dyDescent="0.2">
      <c r="A10702" s="25" t="s">
        <v>1942</v>
      </c>
      <c r="B10702" s="77" t="s">
        <v>23751</v>
      </c>
    </row>
    <row r="10703" spans="1:2" ht="30" x14ac:dyDescent="0.2">
      <c r="A10703" s="25" t="s">
        <v>1941</v>
      </c>
      <c r="B10703" s="77" t="s">
        <v>23752</v>
      </c>
    </row>
    <row r="10704" spans="1:2" ht="30" x14ac:dyDescent="0.2">
      <c r="A10704" s="25" t="s">
        <v>1940</v>
      </c>
      <c r="B10704" s="77" t="s">
        <v>23753</v>
      </c>
    </row>
    <row r="10705" spans="1:2" ht="30" x14ac:dyDescent="0.2">
      <c r="A10705" s="25" t="s">
        <v>1939</v>
      </c>
      <c r="B10705" s="77" t="s">
        <v>23754</v>
      </c>
    </row>
    <row r="10706" spans="1:2" ht="30" x14ac:dyDescent="0.2">
      <c r="A10706" s="25" t="s">
        <v>1938</v>
      </c>
      <c r="B10706" s="77" t="s">
        <v>23755</v>
      </c>
    </row>
    <row r="10707" spans="1:2" ht="30" x14ac:dyDescent="0.2">
      <c r="A10707" s="25" t="s">
        <v>1937</v>
      </c>
      <c r="B10707" s="77" t="s">
        <v>23756</v>
      </c>
    </row>
    <row r="10708" spans="1:2" ht="30" x14ac:dyDescent="0.2">
      <c r="A10708" s="25" t="s">
        <v>1936</v>
      </c>
      <c r="B10708" s="77" t="s">
        <v>23757</v>
      </c>
    </row>
    <row r="10709" spans="1:2" ht="30" x14ac:dyDescent="0.2">
      <c r="A10709" s="25" t="s">
        <v>1935</v>
      </c>
      <c r="B10709" s="77" t="s">
        <v>23758</v>
      </c>
    </row>
    <row r="10710" spans="1:2" ht="30" x14ac:dyDescent="0.2">
      <c r="A10710" s="25" t="s">
        <v>1934</v>
      </c>
      <c r="B10710" s="77" t="s">
        <v>23759</v>
      </c>
    </row>
    <row r="10711" spans="1:2" ht="15" x14ac:dyDescent="0.2">
      <c r="A10711" s="25" t="s">
        <v>1933</v>
      </c>
      <c r="B10711" s="77" t="s">
        <v>23760</v>
      </c>
    </row>
    <row r="10712" spans="1:2" ht="30" x14ac:dyDescent="0.2">
      <c r="A10712" s="25" t="s">
        <v>1932</v>
      </c>
      <c r="B10712" s="77" t="s">
        <v>23761</v>
      </c>
    </row>
    <row r="10713" spans="1:2" ht="30" x14ac:dyDescent="0.2">
      <c r="A10713" s="25" t="s">
        <v>1931</v>
      </c>
      <c r="B10713" s="77" t="s">
        <v>23762</v>
      </c>
    </row>
    <row r="10714" spans="1:2" ht="15" x14ac:dyDescent="0.2">
      <c r="A10714" s="25" t="s">
        <v>1930</v>
      </c>
      <c r="B10714" s="77" t="s">
        <v>23763</v>
      </c>
    </row>
    <row r="10715" spans="1:2" ht="30" x14ac:dyDescent="0.2">
      <c r="A10715" s="25" t="s">
        <v>1929</v>
      </c>
      <c r="B10715" s="77" t="s">
        <v>23764</v>
      </c>
    </row>
    <row r="10716" spans="1:2" ht="30" x14ac:dyDescent="0.2">
      <c r="A10716" s="25" t="s">
        <v>1928</v>
      </c>
      <c r="B10716" s="77" t="s">
        <v>23765</v>
      </c>
    </row>
    <row r="10717" spans="1:2" ht="30" x14ac:dyDescent="0.2">
      <c r="A10717" s="25" t="s">
        <v>1927</v>
      </c>
      <c r="B10717" s="77" t="s">
        <v>23766</v>
      </c>
    </row>
    <row r="10718" spans="1:2" ht="30" x14ac:dyDescent="0.2">
      <c r="A10718" s="25" t="s">
        <v>1926</v>
      </c>
      <c r="B10718" s="77" t="s">
        <v>23767</v>
      </c>
    </row>
    <row r="10719" spans="1:2" ht="30" x14ac:dyDescent="0.2">
      <c r="A10719" s="25" t="s">
        <v>1925</v>
      </c>
      <c r="B10719" s="77" t="s">
        <v>23768</v>
      </c>
    </row>
    <row r="10720" spans="1:2" ht="30" x14ac:dyDescent="0.2">
      <c r="A10720" s="25" t="s">
        <v>1924</v>
      </c>
      <c r="B10720" s="77" t="s">
        <v>23769</v>
      </c>
    </row>
    <row r="10721" spans="1:2" ht="15" x14ac:dyDescent="0.2">
      <c r="A10721" s="25" t="s">
        <v>1923</v>
      </c>
      <c r="B10721" s="77" t="s">
        <v>23770</v>
      </c>
    </row>
    <row r="10722" spans="1:2" ht="30" x14ac:dyDescent="0.2">
      <c r="A10722" s="25" t="s">
        <v>1922</v>
      </c>
      <c r="B10722" s="77" t="s">
        <v>23771</v>
      </c>
    </row>
    <row r="10723" spans="1:2" ht="30" x14ac:dyDescent="0.2">
      <c r="A10723" s="25" t="s">
        <v>1921</v>
      </c>
      <c r="B10723" s="77" t="s">
        <v>23772</v>
      </c>
    </row>
    <row r="10724" spans="1:2" ht="30" x14ac:dyDescent="0.2">
      <c r="A10724" s="25" t="s">
        <v>1920</v>
      </c>
      <c r="B10724" s="77" t="s">
        <v>23773</v>
      </c>
    </row>
    <row r="10725" spans="1:2" ht="30" x14ac:dyDescent="0.2">
      <c r="A10725" s="25" t="s">
        <v>1919</v>
      </c>
      <c r="B10725" s="77" t="s">
        <v>23774</v>
      </c>
    </row>
    <row r="10726" spans="1:2" ht="45" x14ac:dyDescent="0.2">
      <c r="A10726" s="25" t="s">
        <v>1918</v>
      </c>
      <c r="B10726" s="77" t="s">
        <v>23775</v>
      </c>
    </row>
    <row r="10727" spans="1:2" ht="30" x14ac:dyDescent="0.2">
      <c r="A10727" s="25" t="s">
        <v>1917</v>
      </c>
      <c r="B10727" s="77" t="s">
        <v>23776</v>
      </c>
    </row>
    <row r="10728" spans="1:2" ht="30" x14ac:dyDescent="0.2">
      <c r="A10728" s="25" t="s">
        <v>1916</v>
      </c>
      <c r="B10728" s="77" t="s">
        <v>23777</v>
      </c>
    </row>
    <row r="10729" spans="1:2" ht="30" x14ac:dyDescent="0.2">
      <c r="A10729" s="25" t="s">
        <v>1915</v>
      </c>
      <c r="B10729" s="77" t="s">
        <v>23778</v>
      </c>
    </row>
    <row r="10730" spans="1:2" ht="30" x14ac:dyDescent="0.2">
      <c r="A10730" s="25" t="s">
        <v>1914</v>
      </c>
      <c r="B10730" s="77" t="s">
        <v>23779</v>
      </c>
    </row>
    <row r="10731" spans="1:2" ht="30" x14ac:dyDescent="0.2">
      <c r="A10731" s="25" t="s">
        <v>1913</v>
      </c>
      <c r="B10731" s="77" t="s">
        <v>23780</v>
      </c>
    </row>
    <row r="10732" spans="1:2" ht="30" x14ac:dyDescent="0.2">
      <c r="A10732" s="25" t="s">
        <v>1912</v>
      </c>
      <c r="B10732" s="77" t="s">
        <v>23781</v>
      </c>
    </row>
    <row r="10733" spans="1:2" ht="30" x14ac:dyDescent="0.2">
      <c r="A10733" s="25" t="s">
        <v>1911</v>
      </c>
      <c r="B10733" s="77" t="s">
        <v>23782</v>
      </c>
    </row>
    <row r="10734" spans="1:2" ht="15" x14ac:dyDescent="0.2">
      <c r="A10734" s="25" t="s">
        <v>1910</v>
      </c>
      <c r="B10734" s="77" t="s">
        <v>23783</v>
      </c>
    </row>
    <row r="10735" spans="1:2" ht="30" x14ac:dyDescent="0.2">
      <c r="A10735" s="25" t="s">
        <v>1909</v>
      </c>
      <c r="B10735" s="77" t="s">
        <v>23784</v>
      </c>
    </row>
    <row r="10736" spans="1:2" ht="30" x14ac:dyDescent="0.2">
      <c r="A10736" s="25" t="s">
        <v>1908</v>
      </c>
      <c r="B10736" s="77" t="s">
        <v>23785</v>
      </c>
    </row>
    <row r="10737" spans="1:2" ht="30" x14ac:dyDescent="0.2">
      <c r="A10737" s="25" t="s">
        <v>1907</v>
      </c>
      <c r="B10737" s="77" t="s">
        <v>23786</v>
      </c>
    </row>
    <row r="10738" spans="1:2" ht="30" x14ac:dyDescent="0.2">
      <c r="A10738" s="25" t="s">
        <v>1906</v>
      </c>
      <c r="B10738" s="77" t="s">
        <v>23787</v>
      </c>
    </row>
    <row r="10739" spans="1:2" ht="30" x14ac:dyDescent="0.2">
      <c r="A10739" s="25" t="s">
        <v>1905</v>
      </c>
      <c r="B10739" s="77" t="s">
        <v>23788</v>
      </c>
    </row>
    <row r="10740" spans="1:2" ht="30" x14ac:dyDescent="0.2">
      <c r="A10740" s="25" t="s">
        <v>1904</v>
      </c>
      <c r="B10740" s="77" t="s">
        <v>23789</v>
      </c>
    </row>
    <row r="10741" spans="1:2" ht="15" x14ac:dyDescent="0.2">
      <c r="A10741" s="25" t="s">
        <v>1903</v>
      </c>
      <c r="B10741" s="77" t="s">
        <v>23790</v>
      </c>
    </row>
    <row r="10742" spans="1:2" ht="30" x14ac:dyDescent="0.2">
      <c r="A10742" s="25" t="s">
        <v>1902</v>
      </c>
      <c r="B10742" s="77" t="s">
        <v>23791</v>
      </c>
    </row>
    <row r="10743" spans="1:2" ht="30" x14ac:dyDescent="0.2">
      <c r="A10743" s="25" t="s">
        <v>1901</v>
      </c>
      <c r="B10743" s="77" t="s">
        <v>23792</v>
      </c>
    </row>
    <row r="10744" spans="1:2" ht="15" x14ac:dyDescent="0.2">
      <c r="A10744" s="25" t="s">
        <v>1900</v>
      </c>
      <c r="B10744" s="77" t="s">
        <v>23793</v>
      </c>
    </row>
    <row r="10745" spans="1:2" ht="15" x14ac:dyDescent="0.2">
      <c r="A10745" s="25" t="s">
        <v>1899</v>
      </c>
      <c r="B10745" s="77" t="s">
        <v>23794</v>
      </c>
    </row>
    <row r="10746" spans="1:2" ht="30" x14ac:dyDescent="0.2">
      <c r="A10746" s="25" t="s">
        <v>1898</v>
      </c>
      <c r="B10746" s="77" t="s">
        <v>23795</v>
      </c>
    </row>
    <row r="10747" spans="1:2" ht="15" x14ac:dyDescent="0.2">
      <c r="A10747" s="25" t="s">
        <v>1897</v>
      </c>
      <c r="B10747" s="77" t="s">
        <v>23796</v>
      </c>
    </row>
    <row r="10748" spans="1:2" ht="15" x14ac:dyDescent="0.2">
      <c r="A10748" s="25" t="s">
        <v>1896</v>
      </c>
      <c r="B10748" s="77" t="s">
        <v>23797</v>
      </c>
    </row>
    <row r="10749" spans="1:2" ht="15" x14ac:dyDescent="0.2">
      <c r="A10749" s="25" t="s">
        <v>1895</v>
      </c>
      <c r="B10749" s="77" t="s">
        <v>23798</v>
      </c>
    </row>
    <row r="10750" spans="1:2" ht="15" x14ac:dyDescent="0.2">
      <c r="A10750" s="25" t="s">
        <v>1894</v>
      </c>
      <c r="B10750" s="77" t="s">
        <v>23799</v>
      </c>
    </row>
    <row r="10751" spans="1:2" ht="15" x14ac:dyDescent="0.2">
      <c r="A10751" s="25" t="s">
        <v>1893</v>
      </c>
      <c r="B10751" s="77" t="s">
        <v>23800</v>
      </c>
    </row>
    <row r="10752" spans="1:2" ht="15" x14ac:dyDescent="0.2">
      <c r="A10752" s="25" t="s">
        <v>1892</v>
      </c>
      <c r="B10752" s="77" t="s">
        <v>23801</v>
      </c>
    </row>
    <row r="10753" spans="1:2" ht="15" x14ac:dyDescent="0.2">
      <c r="A10753" s="25" t="s">
        <v>1891</v>
      </c>
      <c r="B10753" s="77" t="s">
        <v>23802</v>
      </c>
    </row>
    <row r="10754" spans="1:2" ht="15" x14ac:dyDescent="0.2">
      <c r="A10754" s="25" t="s">
        <v>1890</v>
      </c>
      <c r="B10754" s="77" t="s">
        <v>23803</v>
      </c>
    </row>
    <row r="10755" spans="1:2" ht="15" x14ac:dyDescent="0.2">
      <c r="A10755" s="25" t="s">
        <v>1889</v>
      </c>
      <c r="B10755" s="77" t="s">
        <v>23804</v>
      </c>
    </row>
    <row r="10756" spans="1:2" ht="30" x14ac:dyDescent="0.2">
      <c r="A10756" s="25" t="s">
        <v>1888</v>
      </c>
      <c r="B10756" s="77" t="s">
        <v>23805</v>
      </c>
    </row>
    <row r="10757" spans="1:2" ht="30" x14ac:dyDescent="0.2">
      <c r="A10757" s="25" t="s">
        <v>1887</v>
      </c>
      <c r="B10757" s="77" t="s">
        <v>23806</v>
      </c>
    </row>
    <row r="10758" spans="1:2" ht="15" x14ac:dyDescent="0.2">
      <c r="A10758" s="25" t="s">
        <v>1886</v>
      </c>
      <c r="B10758" s="77" t="s">
        <v>23807</v>
      </c>
    </row>
    <row r="10759" spans="1:2" ht="30" x14ac:dyDescent="0.2">
      <c r="A10759" s="25" t="s">
        <v>1885</v>
      </c>
      <c r="B10759" s="77" t="s">
        <v>23808</v>
      </c>
    </row>
    <row r="10760" spans="1:2" ht="30" x14ac:dyDescent="0.2">
      <c r="A10760" s="25" t="s">
        <v>1884</v>
      </c>
      <c r="B10760" s="77" t="s">
        <v>23809</v>
      </c>
    </row>
    <row r="10761" spans="1:2" ht="15" x14ac:dyDescent="0.2">
      <c r="A10761" s="25" t="s">
        <v>1883</v>
      </c>
      <c r="B10761" s="77" t="s">
        <v>23810</v>
      </c>
    </row>
    <row r="10762" spans="1:2" ht="15" x14ac:dyDescent="0.2">
      <c r="A10762" s="25" t="s">
        <v>1882</v>
      </c>
      <c r="B10762" s="77" t="s">
        <v>23811</v>
      </c>
    </row>
    <row r="10763" spans="1:2" ht="15" x14ac:dyDescent="0.2">
      <c r="A10763" s="25" t="s">
        <v>1881</v>
      </c>
      <c r="B10763" s="77" t="s">
        <v>23812</v>
      </c>
    </row>
    <row r="10764" spans="1:2" ht="15" x14ac:dyDescent="0.2">
      <c r="A10764" s="25" t="s">
        <v>1880</v>
      </c>
      <c r="B10764" s="77" t="s">
        <v>23813</v>
      </c>
    </row>
    <row r="10765" spans="1:2" ht="15" x14ac:dyDescent="0.2">
      <c r="A10765" s="25" t="s">
        <v>1879</v>
      </c>
      <c r="B10765" s="77" t="s">
        <v>23814</v>
      </c>
    </row>
    <row r="10766" spans="1:2" ht="30" x14ac:dyDescent="0.2">
      <c r="A10766" s="25" t="s">
        <v>1878</v>
      </c>
      <c r="B10766" s="77" t="s">
        <v>23815</v>
      </c>
    </row>
    <row r="10767" spans="1:2" ht="15" x14ac:dyDescent="0.2">
      <c r="A10767" s="25" t="s">
        <v>1877</v>
      </c>
      <c r="B10767" s="77" t="s">
        <v>23816</v>
      </c>
    </row>
    <row r="10768" spans="1:2" ht="15" x14ac:dyDescent="0.2">
      <c r="A10768" s="25" t="s">
        <v>1876</v>
      </c>
      <c r="B10768" s="77" t="s">
        <v>23817</v>
      </c>
    </row>
    <row r="10769" spans="1:2" ht="15" x14ac:dyDescent="0.2">
      <c r="A10769" s="25" t="s">
        <v>1875</v>
      </c>
      <c r="B10769" s="77" t="s">
        <v>23818</v>
      </c>
    </row>
    <row r="10770" spans="1:2" ht="15" x14ac:dyDescent="0.2">
      <c r="A10770" s="25" t="s">
        <v>1874</v>
      </c>
      <c r="B10770" s="77" t="s">
        <v>23819</v>
      </c>
    </row>
    <row r="10771" spans="1:2" ht="15" x14ac:dyDescent="0.2">
      <c r="A10771" s="25" t="s">
        <v>1873</v>
      </c>
      <c r="B10771" s="77" t="s">
        <v>23820</v>
      </c>
    </row>
    <row r="10772" spans="1:2" ht="15" x14ac:dyDescent="0.2">
      <c r="A10772" s="25" t="s">
        <v>1872</v>
      </c>
      <c r="B10772" s="77" t="s">
        <v>23821</v>
      </c>
    </row>
    <row r="10773" spans="1:2" ht="15" x14ac:dyDescent="0.2">
      <c r="A10773" s="25" t="s">
        <v>1871</v>
      </c>
      <c r="B10773" s="77" t="s">
        <v>23822</v>
      </c>
    </row>
    <row r="10774" spans="1:2" ht="15" x14ac:dyDescent="0.2">
      <c r="A10774" s="25" t="s">
        <v>1870</v>
      </c>
      <c r="B10774" s="77" t="s">
        <v>23823</v>
      </c>
    </row>
    <row r="10775" spans="1:2" ht="15" x14ac:dyDescent="0.2">
      <c r="A10775" s="25" t="s">
        <v>1869</v>
      </c>
      <c r="B10775" s="77" t="s">
        <v>23824</v>
      </c>
    </row>
    <row r="10776" spans="1:2" ht="30" x14ac:dyDescent="0.2">
      <c r="A10776" s="25" t="s">
        <v>1868</v>
      </c>
      <c r="B10776" s="77" t="s">
        <v>23825</v>
      </c>
    </row>
    <row r="10777" spans="1:2" ht="15" x14ac:dyDescent="0.2">
      <c r="A10777" s="25" t="s">
        <v>1867</v>
      </c>
      <c r="B10777" s="77" t="s">
        <v>23826</v>
      </c>
    </row>
    <row r="10778" spans="1:2" ht="15" x14ac:dyDescent="0.2">
      <c r="A10778" s="25" t="s">
        <v>1866</v>
      </c>
      <c r="B10778" s="77" t="s">
        <v>23827</v>
      </c>
    </row>
    <row r="10779" spans="1:2" ht="15" x14ac:dyDescent="0.2">
      <c r="A10779" s="25" t="s">
        <v>1865</v>
      </c>
      <c r="B10779" s="77" t="s">
        <v>23828</v>
      </c>
    </row>
    <row r="10780" spans="1:2" ht="15" x14ac:dyDescent="0.2">
      <c r="A10780" s="25" t="s">
        <v>1864</v>
      </c>
      <c r="B10780" s="77" t="s">
        <v>23829</v>
      </c>
    </row>
    <row r="10781" spans="1:2" ht="15" x14ac:dyDescent="0.2">
      <c r="A10781" s="25" t="s">
        <v>1863</v>
      </c>
      <c r="B10781" s="77" t="s">
        <v>23830</v>
      </c>
    </row>
    <row r="10782" spans="1:2" ht="15" x14ac:dyDescent="0.2">
      <c r="A10782" s="25" t="s">
        <v>1862</v>
      </c>
      <c r="B10782" s="77" t="s">
        <v>23831</v>
      </c>
    </row>
    <row r="10783" spans="1:2" ht="15" x14ac:dyDescent="0.2">
      <c r="A10783" s="25" t="s">
        <v>1861</v>
      </c>
      <c r="B10783" s="77" t="s">
        <v>23832</v>
      </c>
    </row>
    <row r="10784" spans="1:2" ht="15" x14ac:dyDescent="0.2">
      <c r="A10784" s="25" t="s">
        <v>1860</v>
      </c>
      <c r="B10784" s="77" t="s">
        <v>23833</v>
      </c>
    </row>
    <row r="10785" spans="1:2" ht="15" x14ac:dyDescent="0.2">
      <c r="A10785" s="25" t="s">
        <v>1859</v>
      </c>
      <c r="B10785" s="77" t="s">
        <v>23834</v>
      </c>
    </row>
    <row r="10786" spans="1:2" ht="30" x14ac:dyDescent="0.2">
      <c r="A10786" s="25" t="s">
        <v>1858</v>
      </c>
      <c r="B10786" s="77" t="s">
        <v>23835</v>
      </c>
    </row>
    <row r="10787" spans="1:2" ht="15" x14ac:dyDescent="0.2">
      <c r="A10787" s="25" t="s">
        <v>1857</v>
      </c>
      <c r="B10787" s="77" t="s">
        <v>23836</v>
      </c>
    </row>
    <row r="10788" spans="1:2" ht="15" x14ac:dyDescent="0.2">
      <c r="A10788" s="25" t="s">
        <v>1856</v>
      </c>
      <c r="B10788" s="77" t="s">
        <v>23837</v>
      </c>
    </row>
    <row r="10789" spans="1:2" ht="15" x14ac:dyDescent="0.2">
      <c r="A10789" s="25" t="s">
        <v>1855</v>
      </c>
      <c r="B10789" s="77" t="s">
        <v>23838</v>
      </c>
    </row>
    <row r="10790" spans="1:2" ht="15" x14ac:dyDescent="0.2">
      <c r="A10790" s="25" t="s">
        <v>1854</v>
      </c>
      <c r="B10790" s="77" t="s">
        <v>23839</v>
      </c>
    </row>
    <row r="10791" spans="1:2" ht="15" x14ac:dyDescent="0.2">
      <c r="A10791" s="25" t="s">
        <v>1853</v>
      </c>
      <c r="B10791" s="77" t="s">
        <v>23840</v>
      </c>
    </row>
    <row r="10792" spans="1:2" ht="15" x14ac:dyDescent="0.2">
      <c r="A10792" s="25" t="s">
        <v>1852</v>
      </c>
      <c r="B10792" s="77" t="s">
        <v>23841</v>
      </c>
    </row>
    <row r="10793" spans="1:2" ht="15" x14ac:dyDescent="0.2">
      <c r="A10793" s="25" t="s">
        <v>1851</v>
      </c>
      <c r="B10793" s="77" t="s">
        <v>23842</v>
      </c>
    </row>
    <row r="10794" spans="1:2" ht="15" x14ac:dyDescent="0.2">
      <c r="A10794" s="25" t="s">
        <v>1850</v>
      </c>
      <c r="B10794" s="77" t="s">
        <v>23843</v>
      </c>
    </row>
    <row r="10795" spans="1:2" ht="15" x14ac:dyDescent="0.2">
      <c r="A10795" s="25" t="s">
        <v>1849</v>
      </c>
      <c r="B10795" s="77" t="s">
        <v>23844</v>
      </c>
    </row>
    <row r="10796" spans="1:2" ht="30" x14ac:dyDescent="0.2">
      <c r="A10796" s="25" t="s">
        <v>1848</v>
      </c>
      <c r="B10796" s="77" t="s">
        <v>23845</v>
      </c>
    </row>
    <row r="10797" spans="1:2" ht="15" x14ac:dyDescent="0.2">
      <c r="A10797" s="25" t="s">
        <v>1847</v>
      </c>
      <c r="B10797" s="77" t="s">
        <v>23846</v>
      </c>
    </row>
    <row r="10798" spans="1:2" ht="15" x14ac:dyDescent="0.2">
      <c r="A10798" s="25" t="s">
        <v>1846</v>
      </c>
      <c r="B10798" s="77" t="s">
        <v>23847</v>
      </c>
    </row>
    <row r="10799" spans="1:2" ht="15" x14ac:dyDescent="0.2">
      <c r="A10799" s="25" t="s">
        <v>1845</v>
      </c>
      <c r="B10799" s="77" t="s">
        <v>23848</v>
      </c>
    </row>
    <row r="10800" spans="1:2" ht="15" x14ac:dyDescent="0.2">
      <c r="A10800" s="25" t="s">
        <v>1844</v>
      </c>
      <c r="B10800" s="77" t="s">
        <v>23849</v>
      </c>
    </row>
    <row r="10801" spans="1:2" ht="15" x14ac:dyDescent="0.2">
      <c r="A10801" s="25" t="s">
        <v>1843</v>
      </c>
      <c r="B10801" s="77" t="s">
        <v>23850</v>
      </c>
    </row>
    <row r="10802" spans="1:2" ht="15" x14ac:dyDescent="0.2">
      <c r="A10802" s="25" t="s">
        <v>1842</v>
      </c>
      <c r="B10802" s="77" t="s">
        <v>23851</v>
      </c>
    </row>
    <row r="10803" spans="1:2" ht="15" x14ac:dyDescent="0.2">
      <c r="A10803" s="25" t="s">
        <v>1841</v>
      </c>
      <c r="B10803" s="77" t="s">
        <v>23852</v>
      </c>
    </row>
    <row r="10804" spans="1:2" ht="15" x14ac:dyDescent="0.2">
      <c r="A10804" s="25" t="s">
        <v>1840</v>
      </c>
      <c r="B10804" s="77" t="s">
        <v>23853</v>
      </c>
    </row>
    <row r="10805" spans="1:2" ht="30" x14ac:dyDescent="0.2">
      <c r="A10805" s="25" t="s">
        <v>1839</v>
      </c>
      <c r="B10805" s="77" t="s">
        <v>23854</v>
      </c>
    </row>
    <row r="10806" spans="1:2" ht="30" x14ac:dyDescent="0.2">
      <c r="A10806" s="25" t="s">
        <v>1838</v>
      </c>
      <c r="B10806" s="77" t="s">
        <v>23855</v>
      </c>
    </row>
    <row r="10807" spans="1:2" ht="45" x14ac:dyDescent="0.2">
      <c r="A10807" s="25" t="s">
        <v>1837</v>
      </c>
      <c r="B10807" s="77" t="s">
        <v>23856</v>
      </c>
    </row>
    <row r="10808" spans="1:2" ht="45" x14ac:dyDescent="0.2">
      <c r="A10808" s="25" t="s">
        <v>1836</v>
      </c>
      <c r="B10808" s="77" t="s">
        <v>23857</v>
      </c>
    </row>
    <row r="10809" spans="1:2" ht="45" x14ac:dyDescent="0.2">
      <c r="A10809" s="25" t="s">
        <v>1835</v>
      </c>
      <c r="B10809" s="77" t="s">
        <v>23858</v>
      </c>
    </row>
    <row r="10810" spans="1:2" ht="30" x14ac:dyDescent="0.2">
      <c r="A10810" s="25" t="s">
        <v>1834</v>
      </c>
      <c r="B10810" s="77" t="s">
        <v>23859</v>
      </c>
    </row>
    <row r="10811" spans="1:2" ht="45" x14ac:dyDescent="0.2">
      <c r="A10811" s="25" t="s">
        <v>1833</v>
      </c>
      <c r="B10811" s="77" t="s">
        <v>23860</v>
      </c>
    </row>
    <row r="10812" spans="1:2" ht="45" x14ac:dyDescent="0.2">
      <c r="A10812" s="25" t="s">
        <v>1832</v>
      </c>
      <c r="B10812" s="77" t="s">
        <v>23861</v>
      </c>
    </row>
    <row r="10813" spans="1:2" ht="30" x14ac:dyDescent="0.2">
      <c r="A10813" s="25" t="s">
        <v>1831</v>
      </c>
      <c r="B10813" s="77" t="s">
        <v>23862</v>
      </c>
    </row>
    <row r="10814" spans="1:2" ht="45" x14ac:dyDescent="0.2">
      <c r="A10814" s="25" t="s">
        <v>1830</v>
      </c>
      <c r="B10814" s="77" t="s">
        <v>23863</v>
      </c>
    </row>
    <row r="10815" spans="1:2" ht="45" x14ac:dyDescent="0.2">
      <c r="A10815" s="25" t="s">
        <v>1829</v>
      </c>
      <c r="B10815" s="77" t="s">
        <v>23864</v>
      </c>
    </row>
    <row r="10816" spans="1:2" ht="45" x14ac:dyDescent="0.2">
      <c r="A10816" s="25" t="s">
        <v>1828</v>
      </c>
      <c r="B10816" s="77" t="s">
        <v>23865</v>
      </c>
    </row>
    <row r="10817" spans="1:2" ht="45" x14ac:dyDescent="0.2">
      <c r="A10817" s="25" t="s">
        <v>1827</v>
      </c>
      <c r="B10817" s="77" t="s">
        <v>23866</v>
      </c>
    </row>
    <row r="10818" spans="1:2" ht="60" x14ac:dyDescent="0.2">
      <c r="A10818" s="25" t="s">
        <v>1826</v>
      </c>
      <c r="B10818" s="77" t="s">
        <v>23867</v>
      </c>
    </row>
    <row r="10819" spans="1:2" ht="45" x14ac:dyDescent="0.2">
      <c r="A10819" s="25" t="s">
        <v>1825</v>
      </c>
      <c r="B10819" s="77" t="s">
        <v>23868</v>
      </c>
    </row>
    <row r="10820" spans="1:2" ht="45" x14ac:dyDescent="0.2">
      <c r="A10820" s="25" t="s">
        <v>1824</v>
      </c>
      <c r="B10820" s="77" t="s">
        <v>23869</v>
      </c>
    </row>
    <row r="10821" spans="1:2" ht="45" x14ac:dyDescent="0.2">
      <c r="A10821" s="25" t="s">
        <v>1823</v>
      </c>
      <c r="B10821" s="77" t="s">
        <v>23870</v>
      </c>
    </row>
    <row r="10822" spans="1:2" ht="45" x14ac:dyDescent="0.2">
      <c r="A10822" s="25" t="s">
        <v>1822</v>
      </c>
      <c r="B10822" s="77" t="s">
        <v>23871</v>
      </c>
    </row>
    <row r="10823" spans="1:2" ht="45" x14ac:dyDescent="0.2">
      <c r="A10823" s="25" t="s">
        <v>1821</v>
      </c>
      <c r="B10823" s="77" t="s">
        <v>23872</v>
      </c>
    </row>
    <row r="10824" spans="1:2" ht="45" x14ac:dyDescent="0.2">
      <c r="A10824" s="25" t="s">
        <v>1820</v>
      </c>
      <c r="B10824" s="77" t="s">
        <v>23873</v>
      </c>
    </row>
    <row r="10825" spans="1:2" ht="45" x14ac:dyDescent="0.2">
      <c r="A10825" s="25" t="s">
        <v>1819</v>
      </c>
      <c r="B10825" s="77" t="s">
        <v>23874</v>
      </c>
    </row>
    <row r="10826" spans="1:2" ht="45" x14ac:dyDescent="0.2">
      <c r="A10826" s="25" t="s">
        <v>1818</v>
      </c>
      <c r="B10826" s="77" t="s">
        <v>23875</v>
      </c>
    </row>
    <row r="10827" spans="1:2" ht="45" x14ac:dyDescent="0.2">
      <c r="A10827" s="25" t="s">
        <v>1817</v>
      </c>
      <c r="B10827" s="77" t="s">
        <v>23876</v>
      </c>
    </row>
    <row r="10828" spans="1:2" ht="45" x14ac:dyDescent="0.2">
      <c r="A10828" s="25" t="s">
        <v>1816</v>
      </c>
      <c r="B10828" s="77" t="s">
        <v>23877</v>
      </c>
    </row>
    <row r="10829" spans="1:2" ht="45" x14ac:dyDescent="0.2">
      <c r="A10829" s="25" t="s">
        <v>1815</v>
      </c>
      <c r="B10829" s="77" t="s">
        <v>23878</v>
      </c>
    </row>
    <row r="10830" spans="1:2" ht="45" x14ac:dyDescent="0.2">
      <c r="A10830" s="25" t="s">
        <v>1814</v>
      </c>
      <c r="B10830" s="77" t="s">
        <v>23879</v>
      </c>
    </row>
    <row r="10831" spans="1:2" ht="45" x14ac:dyDescent="0.2">
      <c r="A10831" s="25" t="s">
        <v>1813</v>
      </c>
      <c r="B10831" s="77" t="s">
        <v>23880</v>
      </c>
    </row>
    <row r="10832" spans="1:2" ht="45" x14ac:dyDescent="0.2">
      <c r="A10832" s="25" t="s">
        <v>1812</v>
      </c>
      <c r="B10832" s="77" t="s">
        <v>23881</v>
      </c>
    </row>
    <row r="10833" spans="1:2" ht="45" x14ac:dyDescent="0.2">
      <c r="A10833" s="25" t="s">
        <v>1811</v>
      </c>
      <c r="B10833" s="77" t="s">
        <v>23882</v>
      </c>
    </row>
    <row r="10834" spans="1:2" ht="45" x14ac:dyDescent="0.2">
      <c r="A10834" s="25" t="s">
        <v>1810</v>
      </c>
      <c r="B10834" s="77" t="s">
        <v>23883</v>
      </c>
    </row>
    <row r="10835" spans="1:2" ht="45" x14ac:dyDescent="0.2">
      <c r="A10835" s="25" t="s">
        <v>1809</v>
      </c>
      <c r="B10835" s="77" t="s">
        <v>23884</v>
      </c>
    </row>
    <row r="10836" spans="1:2" ht="30" x14ac:dyDescent="0.2">
      <c r="A10836" s="25" t="s">
        <v>1808</v>
      </c>
      <c r="B10836" s="77" t="s">
        <v>23885</v>
      </c>
    </row>
    <row r="10837" spans="1:2" ht="45" x14ac:dyDescent="0.2">
      <c r="A10837" s="25" t="s">
        <v>1807</v>
      </c>
      <c r="B10837" s="77" t="s">
        <v>23886</v>
      </c>
    </row>
    <row r="10838" spans="1:2" ht="45" x14ac:dyDescent="0.2">
      <c r="A10838" s="25" t="s">
        <v>1806</v>
      </c>
      <c r="B10838" s="77" t="s">
        <v>23887</v>
      </c>
    </row>
    <row r="10839" spans="1:2" ht="45" x14ac:dyDescent="0.2">
      <c r="A10839" s="25" t="s">
        <v>1805</v>
      </c>
      <c r="B10839" s="77" t="s">
        <v>23888</v>
      </c>
    </row>
    <row r="10840" spans="1:2" ht="30" x14ac:dyDescent="0.2">
      <c r="A10840" s="25" t="s">
        <v>1804</v>
      </c>
      <c r="B10840" s="77" t="s">
        <v>23889</v>
      </c>
    </row>
    <row r="10841" spans="1:2" ht="45" x14ac:dyDescent="0.2">
      <c r="A10841" s="25" t="s">
        <v>1803</v>
      </c>
      <c r="B10841" s="77" t="s">
        <v>23890</v>
      </c>
    </row>
    <row r="10842" spans="1:2" ht="45" x14ac:dyDescent="0.2">
      <c r="A10842" s="25" t="s">
        <v>1802</v>
      </c>
      <c r="B10842" s="77" t="s">
        <v>23891</v>
      </c>
    </row>
    <row r="10843" spans="1:2" ht="30" x14ac:dyDescent="0.2">
      <c r="A10843" s="25" t="s">
        <v>1801</v>
      </c>
      <c r="B10843" s="77" t="s">
        <v>23892</v>
      </c>
    </row>
    <row r="10844" spans="1:2" ht="45" x14ac:dyDescent="0.2">
      <c r="A10844" s="25" t="s">
        <v>1800</v>
      </c>
      <c r="B10844" s="77" t="s">
        <v>23893</v>
      </c>
    </row>
    <row r="10845" spans="1:2" ht="45" x14ac:dyDescent="0.2">
      <c r="A10845" s="25" t="s">
        <v>1799</v>
      </c>
      <c r="B10845" s="77" t="s">
        <v>23894</v>
      </c>
    </row>
    <row r="10846" spans="1:2" ht="45" x14ac:dyDescent="0.2">
      <c r="A10846" s="25" t="s">
        <v>1798</v>
      </c>
      <c r="B10846" s="77" t="s">
        <v>23895</v>
      </c>
    </row>
    <row r="10847" spans="1:2" ht="45" x14ac:dyDescent="0.2">
      <c r="A10847" s="25" t="s">
        <v>1797</v>
      </c>
      <c r="B10847" s="77" t="s">
        <v>23896</v>
      </c>
    </row>
    <row r="10848" spans="1:2" ht="45" x14ac:dyDescent="0.2">
      <c r="A10848" s="25" t="s">
        <v>1796</v>
      </c>
      <c r="B10848" s="77" t="s">
        <v>23897</v>
      </c>
    </row>
    <row r="10849" spans="1:2" ht="45" x14ac:dyDescent="0.2">
      <c r="A10849" s="25" t="s">
        <v>1795</v>
      </c>
      <c r="B10849" s="77" t="s">
        <v>23898</v>
      </c>
    </row>
    <row r="10850" spans="1:2" ht="45" x14ac:dyDescent="0.2">
      <c r="A10850" s="25" t="s">
        <v>1794</v>
      </c>
      <c r="B10850" s="77" t="s">
        <v>23899</v>
      </c>
    </row>
    <row r="10851" spans="1:2" ht="45" x14ac:dyDescent="0.2">
      <c r="A10851" s="25" t="s">
        <v>1793</v>
      </c>
      <c r="B10851" s="77" t="s">
        <v>23900</v>
      </c>
    </row>
    <row r="10852" spans="1:2" ht="45" x14ac:dyDescent="0.2">
      <c r="A10852" s="25" t="s">
        <v>1792</v>
      </c>
      <c r="B10852" s="77" t="s">
        <v>23901</v>
      </c>
    </row>
    <row r="10853" spans="1:2" ht="30" x14ac:dyDescent="0.2">
      <c r="A10853" s="25" t="s">
        <v>1791</v>
      </c>
      <c r="B10853" s="77" t="s">
        <v>23902</v>
      </c>
    </row>
    <row r="10854" spans="1:2" ht="45" x14ac:dyDescent="0.2">
      <c r="A10854" s="25" t="s">
        <v>1790</v>
      </c>
      <c r="B10854" s="77" t="s">
        <v>23903</v>
      </c>
    </row>
    <row r="10855" spans="1:2" ht="45" x14ac:dyDescent="0.2">
      <c r="A10855" s="25" t="s">
        <v>1789</v>
      </c>
      <c r="B10855" s="77" t="s">
        <v>23904</v>
      </c>
    </row>
    <row r="10856" spans="1:2" ht="30" x14ac:dyDescent="0.2">
      <c r="A10856" s="25" t="s">
        <v>1788</v>
      </c>
      <c r="B10856" s="77" t="s">
        <v>23905</v>
      </c>
    </row>
    <row r="10857" spans="1:2" ht="30" x14ac:dyDescent="0.2">
      <c r="A10857" s="25" t="s">
        <v>1787</v>
      </c>
      <c r="B10857" s="77" t="s">
        <v>23906</v>
      </c>
    </row>
    <row r="10858" spans="1:2" ht="30" x14ac:dyDescent="0.2">
      <c r="A10858" s="25" t="s">
        <v>1786</v>
      </c>
      <c r="B10858" s="77" t="s">
        <v>23907</v>
      </c>
    </row>
    <row r="10859" spans="1:2" ht="30" x14ac:dyDescent="0.2">
      <c r="A10859" s="25" t="s">
        <v>1785</v>
      </c>
      <c r="B10859" s="77" t="s">
        <v>23908</v>
      </c>
    </row>
    <row r="10860" spans="1:2" ht="30" x14ac:dyDescent="0.2">
      <c r="A10860" s="25" t="s">
        <v>1784</v>
      </c>
      <c r="B10860" s="77" t="s">
        <v>23909</v>
      </c>
    </row>
    <row r="10861" spans="1:2" ht="30" x14ac:dyDescent="0.2">
      <c r="A10861" s="25" t="s">
        <v>1783</v>
      </c>
      <c r="B10861" s="77" t="s">
        <v>23910</v>
      </c>
    </row>
    <row r="10862" spans="1:2" ht="30" x14ac:dyDescent="0.2">
      <c r="A10862" s="25" t="s">
        <v>1782</v>
      </c>
      <c r="B10862" s="77" t="s">
        <v>23911</v>
      </c>
    </row>
    <row r="10863" spans="1:2" ht="30" x14ac:dyDescent="0.2">
      <c r="A10863" s="25" t="s">
        <v>1781</v>
      </c>
      <c r="B10863" s="77" t="s">
        <v>23912</v>
      </c>
    </row>
    <row r="10864" spans="1:2" ht="30" x14ac:dyDescent="0.2">
      <c r="A10864" s="25" t="s">
        <v>1780</v>
      </c>
      <c r="B10864" s="77" t="s">
        <v>23913</v>
      </c>
    </row>
    <row r="10865" spans="1:2" ht="30" x14ac:dyDescent="0.2">
      <c r="A10865" s="25" t="s">
        <v>1779</v>
      </c>
      <c r="B10865" s="77" t="s">
        <v>23914</v>
      </c>
    </row>
    <row r="10866" spans="1:2" ht="30" x14ac:dyDescent="0.2">
      <c r="A10866" s="25" t="s">
        <v>1778</v>
      </c>
      <c r="B10866" s="77" t="s">
        <v>23915</v>
      </c>
    </row>
    <row r="10867" spans="1:2" ht="45" x14ac:dyDescent="0.2">
      <c r="A10867" s="25" t="s">
        <v>1777</v>
      </c>
      <c r="B10867" s="77" t="s">
        <v>23916</v>
      </c>
    </row>
    <row r="10868" spans="1:2" ht="45" x14ac:dyDescent="0.2">
      <c r="A10868" s="25" t="s">
        <v>1776</v>
      </c>
      <c r="B10868" s="77" t="s">
        <v>23917</v>
      </c>
    </row>
    <row r="10869" spans="1:2" ht="45" x14ac:dyDescent="0.2">
      <c r="A10869" s="25" t="s">
        <v>1775</v>
      </c>
      <c r="B10869" s="77" t="s">
        <v>23918</v>
      </c>
    </row>
    <row r="10870" spans="1:2" ht="45" x14ac:dyDescent="0.2">
      <c r="A10870" s="25" t="s">
        <v>1774</v>
      </c>
      <c r="B10870" s="77" t="s">
        <v>23919</v>
      </c>
    </row>
    <row r="10871" spans="1:2" ht="45" x14ac:dyDescent="0.2">
      <c r="A10871" s="25" t="s">
        <v>1773</v>
      </c>
      <c r="B10871" s="77" t="s">
        <v>23920</v>
      </c>
    </row>
    <row r="10872" spans="1:2" ht="45" x14ac:dyDescent="0.2">
      <c r="A10872" s="25" t="s">
        <v>1772</v>
      </c>
      <c r="B10872" s="77" t="s">
        <v>23921</v>
      </c>
    </row>
    <row r="10873" spans="1:2" ht="30" x14ac:dyDescent="0.2">
      <c r="A10873" s="25" t="s">
        <v>1771</v>
      </c>
      <c r="B10873" s="77" t="s">
        <v>23922</v>
      </c>
    </row>
    <row r="10874" spans="1:2" ht="45" x14ac:dyDescent="0.2">
      <c r="A10874" s="25" t="s">
        <v>1770</v>
      </c>
      <c r="B10874" s="77" t="s">
        <v>23923</v>
      </c>
    </row>
    <row r="10875" spans="1:2" ht="45" x14ac:dyDescent="0.2">
      <c r="A10875" s="25" t="s">
        <v>1769</v>
      </c>
      <c r="B10875" s="77" t="s">
        <v>23924</v>
      </c>
    </row>
    <row r="10876" spans="1:2" ht="30" x14ac:dyDescent="0.2">
      <c r="A10876" s="25" t="s">
        <v>1768</v>
      </c>
      <c r="B10876" s="77" t="s">
        <v>23925</v>
      </c>
    </row>
    <row r="10877" spans="1:2" ht="30" x14ac:dyDescent="0.2">
      <c r="A10877" s="25" t="s">
        <v>1767</v>
      </c>
      <c r="B10877" s="77" t="s">
        <v>23926</v>
      </c>
    </row>
    <row r="10878" spans="1:2" ht="45" x14ac:dyDescent="0.2">
      <c r="A10878" s="25" t="s">
        <v>1766</v>
      </c>
      <c r="B10878" s="77" t="s">
        <v>23927</v>
      </c>
    </row>
    <row r="10879" spans="1:2" ht="30" x14ac:dyDescent="0.2">
      <c r="A10879" s="25" t="s">
        <v>1765</v>
      </c>
      <c r="B10879" s="77" t="s">
        <v>23928</v>
      </c>
    </row>
    <row r="10880" spans="1:2" ht="30" x14ac:dyDescent="0.2">
      <c r="A10880" s="25" t="s">
        <v>1764</v>
      </c>
      <c r="B10880" s="77" t="s">
        <v>23929</v>
      </c>
    </row>
    <row r="10881" spans="1:2" ht="30" x14ac:dyDescent="0.2">
      <c r="A10881" s="25" t="s">
        <v>1763</v>
      </c>
      <c r="B10881" s="77" t="s">
        <v>23930</v>
      </c>
    </row>
    <row r="10882" spans="1:2" ht="30" x14ac:dyDescent="0.2">
      <c r="A10882" s="25" t="s">
        <v>1762</v>
      </c>
      <c r="B10882" s="77" t="s">
        <v>23931</v>
      </c>
    </row>
    <row r="10883" spans="1:2" ht="30" x14ac:dyDescent="0.2">
      <c r="A10883" s="25" t="s">
        <v>1761</v>
      </c>
      <c r="B10883" s="77" t="s">
        <v>23932</v>
      </c>
    </row>
    <row r="10884" spans="1:2" ht="30" x14ac:dyDescent="0.2">
      <c r="A10884" s="25" t="s">
        <v>1760</v>
      </c>
      <c r="B10884" s="77" t="s">
        <v>23933</v>
      </c>
    </row>
    <row r="10885" spans="1:2" ht="30" x14ac:dyDescent="0.2">
      <c r="A10885" s="25" t="s">
        <v>1759</v>
      </c>
      <c r="B10885" s="77" t="s">
        <v>23934</v>
      </c>
    </row>
    <row r="10886" spans="1:2" ht="30" x14ac:dyDescent="0.2">
      <c r="A10886" s="25" t="s">
        <v>1758</v>
      </c>
      <c r="B10886" s="77" t="s">
        <v>23935</v>
      </c>
    </row>
    <row r="10887" spans="1:2" ht="30" x14ac:dyDescent="0.2">
      <c r="A10887" s="25" t="s">
        <v>1757</v>
      </c>
      <c r="B10887" s="77" t="s">
        <v>23936</v>
      </c>
    </row>
    <row r="10888" spans="1:2" ht="30" x14ac:dyDescent="0.2">
      <c r="A10888" s="25" t="s">
        <v>1756</v>
      </c>
      <c r="B10888" s="77" t="s">
        <v>23937</v>
      </c>
    </row>
    <row r="10889" spans="1:2" ht="30" x14ac:dyDescent="0.2">
      <c r="A10889" s="25" t="s">
        <v>1755</v>
      </c>
      <c r="B10889" s="77" t="s">
        <v>23938</v>
      </c>
    </row>
    <row r="10890" spans="1:2" ht="30" x14ac:dyDescent="0.2">
      <c r="A10890" s="25" t="s">
        <v>1754</v>
      </c>
      <c r="B10890" s="77" t="s">
        <v>23939</v>
      </c>
    </row>
    <row r="10891" spans="1:2" ht="30" x14ac:dyDescent="0.2">
      <c r="A10891" s="25" t="s">
        <v>1753</v>
      </c>
      <c r="B10891" s="77" t="s">
        <v>23940</v>
      </c>
    </row>
    <row r="10892" spans="1:2" ht="30" x14ac:dyDescent="0.2">
      <c r="A10892" s="25" t="s">
        <v>1752</v>
      </c>
      <c r="B10892" s="77" t="s">
        <v>23941</v>
      </c>
    </row>
    <row r="10893" spans="1:2" ht="30" x14ac:dyDescent="0.2">
      <c r="A10893" s="25" t="s">
        <v>1751</v>
      </c>
      <c r="B10893" s="77" t="s">
        <v>23942</v>
      </c>
    </row>
    <row r="10894" spans="1:2" ht="30" x14ac:dyDescent="0.2">
      <c r="A10894" s="25" t="s">
        <v>1750</v>
      </c>
      <c r="B10894" s="77" t="s">
        <v>23943</v>
      </c>
    </row>
    <row r="10895" spans="1:2" ht="30" x14ac:dyDescent="0.2">
      <c r="A10895" s="25" t="s">
        <v>1749</v>
      </c>
      <c r="B10895" s="77" t="s">
        <v>23944</v>
      </c>
    </row>
    <row r="10896" spans="1:2" ht="30" x14ac:dyDescent="0.2">
      <c r="A10896" s="25" t="s">
        <v>1748</v>
      </c>
      <c r="B10896" s="77" t="s">
        <v>23945</v>
      </c>
    </row>
    <row r="10897" spans="1:2" ht="45" x14ac:dyDescent="0.2">
      <c r="A10897" s="25" t="s">
        <v>1747</v>
      </c>
      <c r="B10897" s="77" t="s">
        <v>23946</v>
      </c>
    </row>
    <row r="10898" spans="1:2" ht="45" x14ac:dyDescent="0.2">
      <c r="A10898" s="25" t="s">
        <v>1746</v>
      </c>
      <c r="B10898" s="77" t="s">
        <v>23947</v>
      </c>
    </row>
    <row r="10899" spans="1:2" ht="45" x14ac:dyDescent="0.2">
      <c r="A10899" s="25" t="s">
        <v>1745</v>
      </c>
      <c r="B10899" s="77" t="s">
        <v>23948</v>
      </c>
    </row>
    <row r="10900" spans="1:2" ht="45" x14ac:dyDescent="0.2">
      <c r="A10900" s="25" t="s">
        <v>1744</v>
      </c>
      <c r="B10900" s="77" t="s">
        <v>23949</v>
      </c>
    </row>
    <row r="10901" spans="1:2" ht="45" x14ac:dyDescent="0.2">
      <c r="A10901" s="25" t="s">
        <v>1743</v>
      </c>
      <c r="B10901" s="77" t="s">
        <v>23950</v>
      </c>
    </row>
    <row r="10902" spans="1:2" ht="45" x14ac:dyDescent="0.2">
      <c r="A10902" s="25" t="s">
        <v>1742</v>
      </c>
      <c r="B10902" s="77" t="s">
        <v>23951</v>
      </c>
    </row>
    <row r="10903" spans="1:2" ht="30" x14ac:dyDescent="0.2">
      <c r="A10903" s="25" t="s">
        <v>1741</v>
      </c>
      <c r="B10903" s="77" t="s">
        <v>23952</v>
      </c>
    </row>
    <row r="10904" spans="1:2" ht="45" x14ac:dyDescent="0.2">
      <c r="A10904" s="25" t="s">
        <v>1740</v>
      </c>
      <c r="B10904" s="77" t="s">
        <v>23953</v>
      </c>
    </row>
    <row r="10905" spans="1:2" ht="45" x14ac:dyDescent="0.2">
      <c r="A10905" s="25" t="s">
        <v>1739</v>
      </c>
      <c r="B10905" s="77" t="s">
        <v>23954</v>
      </c>
    </row>
    <row r="10906" spans="1:2" ht="30" x14ac:dyDescent="0.2">
      <c r="A10906" s="25" t="s">
        <v>1738</v>
      </c>
      <c r="B10906" s="77" t="s">
        <v>23955</v>
      </c>
    </row>
    <row r="10907" spans="1:2" ht="30" x14ac:dyDescent="0.2">
      <c r="A10907" s="25" t="s">
        <v>1737</v>
      </c>
      <c r="B10907" s="77" t="s">
        <v>23956</v>
      </c>
    </row>
    <row r="10908" spans="1:2" ht="30" x14ac:dyDescent="0.2">
      <c r="A10908" s="25" t="s">
        <v>1736</v>
      </c>
      <c r="B10908" s="77" t="s">
        <v>23957</v>
      </c>
    </row>
    <row r="10909" spans="1:2" ht="30" x14ac:dyDescent="0.2">
      <c r="A10909" s="25" t="s">
        <v>1735</v>
      </c>
      <c r="B10909" s="77" t="s">
        <v>23958</v>
      </c>
    </row>
    <row r="10910" spans="1:2" ht="30" x14ac:dyDescent="0.2">
      <c r="A10910" s="25" t="s">
        <v>1734</v>
      </c>
      <c r="B10910" s="77" t="s">
        <v>23959</v>
      </c>
    </row>
    <row r="10911" spans="1:2" ht="30" x14ac:dyDescent="0.2">
      <c r="A10911" s="25" t="s">
        <v>1733</v>
      </c>
      <c r="B10911" s="77" t="s">
        <v>23960</v>
      </c>
    </row>
    <row r="10912" spans="1:2" ht="30" x14ac:dyDescent="0.2">
      <c r="A10912" s="25" t="s">
        <v>1732</v>
      </c>
      <c r="B10912" s="77" t="s">
        <v>23961</v>
      </c>
    </row>
    <row r="10913" spans="1:2" ht="30" x14ac:dyDescent="0.2">
      <c r="A10913" s="25" t="s">
        <v>1731</v>
      </c>
      <c r="B10913" s="77" t="s">
        <v>23962</v>
      </c>
    </row>
    <row r="10914" spans="1:2" ht="30" x14ac:dyDescent="0.2">
      <c r="A10914" s="25" t="s">
        <v>1730</v>
      </c>
      <c r="B10914" s="77" t="s">
        <v>23963</v>
      </c>
    </row>
    <row r="10915" spans="1:2" ht="30" x14ac:dyDescent="0.2">
      <c r="A10915" s="25" t="s">
        <v>1729</v>
      </c>
      <c r="B10915" s="77" t="s">
        <v>23964</v>
      </c>
    </row>
    <row r="10916" spans="1:2" ht="30" x14ac:dyDescent="0.2">
      <c r="A10916" s="25" t="s">
        <v>1728</v>
      </c>
      <c r="B10916" s="77" t="s">
        <v>23965</v>
      </c>
    </row>
    <row r="10917" spans="1:2" ht="30" x14ac:dyDescent="0.2">
      <c r="A10917" s="25" t="s">
        <v>1727</v>
      </c>
      <c r="B10917" s="77" t="s">
        <v>23966</v>
      </c>
    </row>
    <row r="10918" spans="1:2" ht="30" x14ac:dyDescent="0.2">
      <c r="A10918" s="25" t="s">
        <v>1726</v>
      </c>
      <c r="B10918" s="77" t="s">
        <v>23967</v>
      </c>
    </row>
    <row r="10919" spans="1:2" ht="30" x14ac:dyDescent="0.2">
      <c r="A10919" s="25" t="s">
        <v>1725</v>
      </c>
      <c r="B10919" s="77" t="s">
        <v>23968</v>
      </c>
    </row>
    <row r="10920" spans="1:2" ht="30" x14ac:dyDescent="0.2">
      <c r="A10920" s="25" t="s">
        <v>1724</v>
      </c>
      <c r="B10920" s="77" t="s">
        <v>23969</v>
      </c>
    </row>
    <row r="10921" spans="1:2" ht="30" x14ac:dyDescent="0.2">
      <c r="A10921" s="25" t="s">
        <v>1723</v>
      </c>
      <c r="B10921" s="77" t="s">
        <v>23970</v>
      </c>
    </row>
    <row r="10922" spans="1:2" ht="30" x14ac:dyDescent="0.2">
      <c r="A10922" s="25" t="s">
        <v>1722</v>
      </c>
      <c r="B10922" s="77" t="s">
        <v>23971</v>
      </c>
    </row>
    <row r="10923" spans="1:2" ht="15" x14ac:dyDescent="0.2">
      <c r="A10923" s="25" t="s">
        <v>1721</v>
      </c>
      <c r="B10923" s="77" t="s">
        <v>23972</v>
      </c>
    </row>
    <row r="10924" spans="1:2" ht="30" x14ac:dyDescent="0.2">
      <c r="A10924" s="25" t="s">
        <v>1720</v>
      </c>
      <c r="B10924" s="77" t="s">
        <v>23973</v>
      </c>
    </row>
    <row r="10925" spans="1:2" ht="30" x14ac:dyDescent="0.2">
      <c r="A10925" s="25" t="s">
        <v>1719</v>
      </c>
      <c r="B10925" s="77" t="s">
        <v>23974</v>
      </c>
    </row>
    <row r="10926" spans="1:2" ht="15" x14ac:dyDescent="0.2">
      <c r="A10926" s="25" t="s">
        <v>1718</v>
      </c>
      <c r="B10926" s="77" t="s">
        <v>23975</v>
      </c>
    </row>
    <row r="10927" spans="1:2" ht="30" x14ac:dyDescent="0.2">
      <c r="A10927" s="25" t="s">
        <v>1717</v>
      </c>
      <c r="B10927" s="77" t="s">
        <v>23976</v>
      </c>
    </row>
    <row r="10928" spans="1:2" ht="30" x14ac:dyDescent="0.2">
      <c r="A10928" s="25" t="s">
        <v>1716</v>
      </c>
      <c r="B10928" s="77" t="s">
        <v>23977</v>
      </c>
    </row>
    <row r="10929" spans="1:2" ht="30" x14ac:dyDescent="0.2">
      <c r="A10929" s="25" t="s">
        <v>1715</v>
      </c>
      <c r="B10929" s="77" t="s">
        <v>23978</v>
      </c>
    </row>
    <row r="10930" spans="1:2" ht="30" x14ac:dyDescent="0.2">
      <c r="A10930" s="25" t="s">
        <v>1714</v>
      </c>
      <c r="B10930" s="77" t="s">
        <v>23979</v>
      </c>
    </row>
    <row r="10931" spans="1:2" ht="30" x14ac:dyDescent="0.2">
      <c r="A10931" s="25" t="s">
        <v>1713</v>
      </c>
      <c r="B10931" s="77" t="s">
        <v>23980</v>
      </c>
    </row>
    <row r="10932" spans="1:2" ht="30" x14ac:dyDescent="0.2">
      <c r="A10932" s="25" t="s">
        <v>1712</v>
      </c>
      <c r="B10932" s="77" t="s">
        <v>23981</v>
      </c>
    </row>
    <row r="10933" spans="1:2" ht="15" x14ac:dyDescent="0.2">
      <c r="A10933" s="25" t="s">
        <v>1711</v>
      </c>
      <c r="B10933" s="77" t="s">
        <v>23982</v>
      </c>
    </row>
    <row r="10934" spans="1:2" ht="30" x14ac:dyDescent="0.2">
      <c r="A10934" s="25" t="s">
        <v>1710</v>
      </c>
      <c r="B10934" s="77" t="s">
        <v>23983</v>
      </c>
    </row>
    <row r="10935" spans="1:2" ht="30" x14ac:dyDescent="0.2">
      <c r="A10935" s="25" t="s">
        <v>1709</v>
      </c>
      <c r="B10935" s="77" t="s">
        <v>23984</v>
      </c>
    </row>
    <row r="10936" spans="1:2" ht="30" x14ac:dyDescent="0.2">
      <c r="A10936" s="25" t="s">
        <v>1708</v>
      </c>
      <c r="B10936" s="77" t="s">
        <v>23985</v>
      </c>
    </row>
    <row r="10937" spans="1:2" ht="30" x14ac:dyDescent="0.2">
      <c r="A10937" s="25" t="s">
        <v>1707</v>
      </c>
      <c r="B10937" s="77" t="s">
        <v>23986</v>
      </c>
    </row>
    <row r="10938" spans="1:2" ht="30" x14ac:dyDescent="0.2">
      <c r="A10938" s="25" t="s">
        <v>1706</v>
      </c>
      <c r="B10938" s="77" t="s">
        <v>23987</v>
      </c>
    </row>
    <row r="10939" spans="1:2" ht="30" x14ac:dyDescent="0.2">
      <c r="A10939" s="25" t="s">
        <v>1705</v>
      </c>
      <c r="B10939" s="77" t="s">
        <v>23988</v>
      </c>
    </row>
    <row r="10940" spans="1:2" ht="30" x14ac:dyDescent="0.2">
      <c r="A10940" s="25" t="s">
        <v>1704</v>
      </c>
      <c r="B10940" s="77" t="s">
        <v>23989</v>
      </c>
    </row>
    <row r="10941" spans="1:2" ht="30" x14ac:dyDescent="0.2">
      <c r="A10941" s="25" t="s">
        <v>1703</v>
      </c>
      <c r="B10941" s="77" t="s">
        <v>23990</v>
      </c>
    </row>
    <row r="10942" spans="1:2" ht="30" x14ac:dyDescent="0.2">
      <c r="A10942" s="25" t="s">
        <v>1702</v>
      </c>
      <c r="B10942" s="77" t="s">
        <v>23991</v>
      </c>
    </row>
    <row r="10943" spans="1:2" ht="30" x14ac:dyDescent="0.2">
      <c r="A10943" s="25" t="s">
        <v>1701</v>
      </c>
      <c r="B10943" s="77" t="s">
        <v>23992</v>
      </c>
    </row>
    <row r="10944" spans="1:2" ht="30" x14ac:dyDescent="0.2">
      <c r="A10944" s="25" t="s">
        <v>1700</v>
      </c>
      <c r="B10944" s="77" t="s">
        <v>23993</v>
      </c>
    </row>
    <row r="10945" spans="1:2" ht="30" x14ac:dyDescent="0.2">
      <c r="A10945" s="25" t="s">
        <v>1699</v>
      </c>
      <c r="B10945" s="77" t="s">
        <v>23994</v>
      </c>
    </row>
    <row r="10946" spans="1:2" ht="30" x14ac:dyDescent="0.2">
      <c r="A10946" s="25" t="s">
        <v>1698</v>
      </c>
      <c r="B10946" s="77" t="s">
        <v>23995</v>
      </c>
    </row>
    <row r="10947" spans="1:2" ht="30" x14ac:dyDescent="0.2">
      <c r="A10947" s="25" t="s">
        <v>1697</v>
      </c>
      <c r="B10947" s="77" t="s">
        <v>23996</v>
      </c>
    </row>
    <row r="10948" spans="1:2" ht="45" x14ac:dyDescent="0.2">
      <c r="A10948" s="25" t="s">
        <v>1696</v>
      </c>
      <c r="B10948" s="77" t="s">
        <v>23997</v>
      </c>
    </row>
    <row r="10949" spans="1:2" ht="30" x14ac:dyDescent="0.2">
      <c r="A10949" s="25" t="s">
        <v>1695</v>
      </c>
      <c r="B10949" s="77" t="s">
        <v>23998</v>
      </c>
    </row>
    <row r="10950" spans="1:2" ht="30" x14ac:dyDescent="0.2">
      <c r="A10950" s="25" t="s">
        <v>1694</v>
      </c>
      <c r="B10950" s="77" t="s">
        <v>23999</v>
      </c>
    </row>
    <row r="10951" spans="1:2" ht="30" x14ac:dyDescent="0.2">
      <c r="A10951" s="25" t="s">
        <v>1693</v>
      </c>
      <c r="B10951" s="77" t="s">
        <v>24000</v>
      </c>
    </row>
    <row r="10952" spans="1:2" ht="30" x14ac:dyDescent="0.2">
      <c r="A10952" s="25" t="s">
        <v>1692</v>
      </c>
      <c r="B10952" s="77" t="s">
        <v>24001</v>
      </c>
    </row>
    <row r="10953" spans="1:2" ht="30" x14ac:dyDescent="0.2">
      <c r="A10953" s="25" t="s">
        <v>1691</v>
      </c>
      <c r="B10953" s="77" t="s">
        <v>24002</v>
      </c>
    </row>
    <row r="10954" spans="1:2" ht="30" x14ac:dyDescent="0.2">
      <c r="A10954" s="25" t="s">
        <v>1690</v>
      </c>
      <c r="B10954" s="77" t="s">
        <v>24003</v>
      </c>
    </row>
    <row r="10955" spans="1:2" ht="30" x14ac:dyDescent="0.2">
      <c r="A10955" s="25" t="s">
        <v>1689</v>
      </c>
      <c r="B10955" s="77" t="s">
        <v>24004</v>
      </c>
    </row>
    <row r="10956" spans="1:2" ht="15" x14ac:dyDescent="0.2">
      <c r="A10956" s="25" t="s">
        <v>1688</v>
      </c>
      <c r="B10956" s="77" t="s">
        <v>24005</v>
      </c>
    </row>
    <row r="10957" spans="1:2" ht="30" x14ac:dyDescent="0.2">
      <c r="A10957" s="25" t="s">
        <v>1687</v>
      </c>
      <c r="B10957" s="77" t="s">
        <v>24006</v>
      </c>
    </row>
    <row r="10958" spans="1:2" ht="30" x14ac:dyDescent="0.2">
      <c r="A10958" s="25" t="s">
        <v>1686</v>
      </c>
      <c r="B10958" s="77" t="s">
        <v>24007</v>
      </c>
    </row>
    <row r="10959" spans="1:2" ht="30" x14ac:dyDescent="0.2">
      <c r="A10959" s="25" t="s">
        <v>1685</v>
      </c>
      <c r="B10959" s="77" t="s">
        <v>24008</v>
      </c>
    </row>
    <row r="10960" spans="1:2" ht="30" x14ac:dyDescent="0.2">
      <c r="A10960" s="25" t="s">
        <v>1684</v>
      </c>
      <c r="B10960" s="77" t="s">
        <v>24009</v>
      </c>
    </row>
    <row r="10961" spans="1:2" ht="30" x14ac:dyDescent="0.2">
      <c r="A10961" s="25" t="s">
        <v>1683</v>
      </c>
      <c r="B10961" s="77" t="s">
        <v>24010</v>
      </c>
    </row>
    <row r="10962" spans="1:2" ht="30" x14ac:dyDescent="0.2">
      <c r="A10962" s="25" t="s">
        <v>1682</v>
      </c>
      <c r="B10962" s="77" t="s">
        <v>24011</v>
      </c>
    </row>
    <row r="10963" spans="1:2" ht="15" x14ac:dyDescent="0.2">
      <c r="A10963" s="25" t="s">
        <v>1681</v>
      </c>
      <c r="B10963" s="77" t="s">
        <v>24012</v>
      </c>
    </row>
    <row r="10964" spans="1:2" ht="30" x14ac:dyDescent="0.2">
      <c r="A10964" s="25" t="s">
        <v>1680</v>
      </c>
      <c r="B10964" s="77" t="s">
        <v>24013</v>
      </c>
    </row>
    <row r="10965" spans="1:2" ht="30" x14ac:dyDescent="0.2">
      <c r="A10965" s="25" t="s">
        <v>1679</v>
      </c>
      <c r="B10965" s="77" t="s">
        <v>24014</v>
      </c>
    </row>
    <row r="10966" spans="1:2" ht="15" x14ac:dyDescent="0.2">
      <c r="A10966" s="25" t="s">
        <v>1678</v>
      </c>
      <c r="B10966" s="77" t="s">
        <v>24015</v>
      </c>
    </row>
    <row r="10967" spans="1:2" ht="30" x14ac:dyDescent="0.2">
      <c r="A10967" s="25" t="s">
        <v>1677</v>
      </c>
      <c r="B10967" s="77" t="s">
        <v>24016</v>
      </c>
    </row>
    <row r="10968" spans="1:2" ht="30" x14ac:dyDescent="0.2">
      <c r="A10968" s="25" t="s">
        <v>1676</v>
      </c>
      <c r="B10968" s="77" t="s">
        <v>24017</v>
      </c>
    </row>
    <row r="10969" spans="1:2" ht="30" x14ac:dyDescent="0.2">
      <c r="A10969" s="25" t="s">
        <v>1675</v>
      </c>
      <c r="B10969" s="77" t="s">
        <v>24018</v>
      </c>
    </row>
    <row r="10970" spans="1:2" ht="30" x14ac:dyDescent="0.2">
      <c r="A10970" s="25" t="s">
        <v>1674</v>
      </c>
      <c r="B10970" s="77" t="s">
        <v>24019</v>
      </c>
    </row>
    <row r="10971" spans="1:2" ht="30" x14ac:dyDescent="0.2">
      <c r="A10971" s="25" t="s">
        <v>1673</v>
      </c>
      <c r="B10971" s="77" t="s">
        <v>24020</v>
      </c>
    </row>
    <row r="10972" spans="1:2" ht="30" x14ac:dyDescent="0.2">
      <c r="A10972" s="25" t="s">
        <v>1672</v>
      </c>
      <c r="B10972" s="77" t="s">
        <v>24021</v>
      </c>
    </row>
    <row r="10973" spans="1:2" ht="15" x14ac:dyDescent="0.2">
      <c r="A10973" s="25" t="s">
        <v>1671</v>
      </c>
      <c r="B10973" s="77" t="s">
        <v>24022</v>
      </c>
    </row>
    <row r="10974" spans="1:2" ht="30" x14ac:dyDescent="0.2">
      <c r="A10974" s="25" t="s">
        <v>1670</v>
      </c>
      <c r="B10974" s="77" t="s">
        <v>24023</v>
      </c>
    </row>
    <row r="10975" spans="1:2" ht="30" x14ac:dyDescent="0.2">
      <c r="A10975" s="25" t="s">
        <v>1669</v>
      </c>
      <c r="B10975" s="77" t="s">
        <v>24024</v>
      </c>
    </row>
    <row r="10976" spans="1:2" ht="30" x14ac:dyDescent="0.2">
      <c r="A10976" s="25" t="s">
        <v>1668</v>
      </c>
      <c r="B10976" s="77" t="s">
        <v>24025</v>
      </c>
    </row>
    <row r="10977" spans="1:2" ht="30" x14ac:dyDescent="0.2">
      <c r="A10977" s="25" t="s">
        <v>1667</v>
      </c>
      <c r="B10977" s="77" t="s">
        <v>24026</v>
      </c>
    </row>
    <row r="10978" spans="1:2" ht="30" x14ac:dyDescent="0.2">
      <c r="A10978" s="25" t="s">
        <v>1666</v>
      </c>
      <c r="B10978" s="77" t="s">
        <v>24027</v>
      </c>
    </row>
    <row r="10979" spans="1:2" ht="30" x14ac:dyDescent="0.2">
      <c r="A10979" s="25" t="s">
        <v>1665</v>
      </c>
      <c r="B10979" s="77" t="s">
        <v>24028</v>
      </c>
    </row>
    <row r="10980" spans="1:2" ht="30" x14ac:dyDescent="0.2">
      <c r="A10980" s="25" t="s">
        <v>1664</v>
      </c>
      <c r="B10980" s="77" t="s">
        <v>24029</v>
      </c>
    </row>
    <row r="10981" spans="1:2" ht="30" x14ac:dyDescent="0.2">
      <c r="A10981" s="25" t="s">
        <v>1663</v>
      </c>
      <c r="B10981" s="77" t="s">
        <v>24030</v>
      </c>
    </row>
    <row r="10982" spans="1:2" ht="30" x14ac:dyDescent="0.2">
      <c r="A10982" s="25" t="s">
        <v>1662</v>
      </c>
      <c r="B10982" s="77" t="s">
        <v>24031</v>
      </c>
    </row>
    <row r="10983" spans="1:2" ht="30" x14ac:dyDescent="0.2">
      <c r="A10983" s="25" t="s">
        <v>1661</v>
      </c>
      <c r="B10983" s="77" t="s">
        <v>24032</v>
      </c>
    </row>
    <row r="10984" spans="1:2" ht="30" x14ac:dyDescent="0.2">
      <c r="A10984" s="25" t="s">
        <v>1660</v>
      </c>
      <c r="B10984" s="77" t="s">
        <v>24033</v>
      </c>
    </row>
    <row r="10985" spans="1:2" ht="30" x14ac:dyDescent="0.2">
      <c r="A10985" s="25" t="s">
        <v>1659</v>
      </c>
      <c r="B10985" s="77" t="s">
        <v>24034</v>
      </c>
    </row>
    <row r="10986" spans="1:2" ht="15" x14ac:dyDescent="0.2">
      <c r="A10986" s="25" t="s">
        <v>1658</v>
      </c>
      <c r="B10986" s="77" t="s">
        <v>24035</v>
      </c>
    </row>
    <row r="10987" spans="1:2" ht="30" x14ac:dyDescent="0.2">
      <c r="A10987" s="25" t="s">
        <v>1657</v>
      </c>
      <c r="B10987" s="77" t="s">
        <v>24036</v>
      </c>
    </row>
    <row r="10988" spans="1:2" ht="30" x14ac:dyDescent="0.2">
      <c r="A10988" s="25" t="s">
        <v>1656</v>
      </c>
      <c r="B10988" s="77" t="s">
        <v>24037</v>
      </c>
    </row>
    <row r="10989" spans="1:2" ht="30" x14ac:dyDescent="0.2">
      <c r="A10989" s="25" t="s">
        <v>1655</v>
      </c>
      <c r="B10989" s="77" t="s">
        <v>24038</v>
      </c>
    </row>
    <row r="10990" spans="1:2" ht="30" x14ac:dyDescent="0.2">
      <c r="A10990" s="25" t="s">
        <v>1654</v>
      </c>
      <c r="B10990" s="77" t="s">
        <v>24039</v>
      </c>
    </row>
    <row r="10991" spans="1:2" ht="30" x14ac:dyDescent="0.2">
      <c r="A10991" s="25" t="s">
        <v>1653</v>
      </c>
      <c r="B10991" s="77" t="s">
        <v>24040</v>
      </c>
    </row>
    <row r="10992" spans="1:2" ht="30" x14ac:dyDescent="0.2">
      <c r="A10992" s="25" t="s">
        <v>1652</v>
      </c>
      <c r="B10992" s="77" t="s">
        <v>24041</v>
      </c>
    </row>
    <row r="10993" spans="1:2" ht="15" x14ac:dyDescent="0.2">
      <c r="A10993" s="25" t="s">
        <v>1651</v>
      </c>
      <c r="B10993" s="77" t="s">
        <v>24042</v>
      </c>
    </row>
    <row r="10994" spans="1:2" ht="30" x14ac:dyDescent="0.2">
      <c r="A10994" s="25" t="s">
        <v>1650</v>
      </c>
      <c r="B10994" s="77" t="s">
        <v>24043</v>
      </c>
    </row>
    <row r="10995" spans="1:2" ht="30" x14ac:dyDescent="0.2">
      <c r="A10995" s="25" t="s">
        <v>1649</v>
      </c>
      <c r="B10995" s="77" t="s">
        <v>24044</v>
      </c>
    </row>
    <row r="10996" spans="1:2" ht="15" x14ac:dyDescent="0.2">
      <c r="A10996" s="25" t="s">
        <v>1648</v>
      </c>
      <c r="B10996" s="77" t="s">
        <v>24045</v>
      </c>
    </row>
    <row r="10997" spans="1:2" ht="30" x14ac:dyDescent="0.2">
      <c r="A10997" s="25" t="s">
        <v>1647</v>
      </c>
      <c r="B10997" s="77" t="s">
        <v>24046</v>
      </c>
    </row>
    <row r="10998" spans="1:2" ht="30" x14ac:dyDescent="0.2">
      <c r="A10998" s="25" t="s">
        <v>1646</v>
      </c>
      <c r="B10998" s="77" t="s">
        <v>24047</v>
      </c>
    </row>
    <row r="10999" spans="1:2" ht="30" x14ac:dyDescent="0.2">
      <c r="A10999" s="25" t="s">
        <v>1645</v>
      </c>
      <c r="B10999" s="77" t="s">
        <v>24048</v>
      </c>
    </row>
    <row r="11000" spans="1:2" ht="30" x14ac:dyDescent="0.2">
      <c r="A11000" s="25" t="s">
        <v>1644</v>
      </c>
      <c r="B11000" s="77" t="s">
        <v>24049</v>
      </c>
    </row>
    <row r="11001" spans="1:2" ht="30" x14ac:dyDescent="0.2">
      <c r="A11001" s="25" t="s">
        <v>1643</v>
      </c>
      <c r="B11001" s="77" t="s">
        <v>24050</v>
      </c>
    </row>
    <row r="11002" spans="1:2" ht="30" x14ac:dyDescent="0.2">
      <c r="A11002" s="25" t="s">
        <v>1642</v>
      </c>
      <c r="B11002" s="77" t="s">
        <v>24051</v>
      </c>
    </row>
    <row r="11003" spans="1:2" ht="15" x14ac:dyDescent="0.2">
      <c r="A11003" s="25" t="s">
        <v>1641</v>
      </c>
      <c r="B11003" s="77" t="s">
        <v>24052</v>
      </c>
    </row>
    <row r="11004" spans="1:2" ht="30" x14ac:dyDescent="0.2">
      <c r="A11004" s="25" t="s">
        <v>1640</v>
      </c>
      <c r="B11004" s="77" t="s">
        <v>24053</v>
      </c>
    </row>
    <row r="11005" spans="1:2" ht="30" x14ac:dyDescent="0.2">
      <c r="A11005" s="25" t="s">
        <v>1639</v>
      </c>
      <c r="B11005" s="77" t="s">
        <v>24054</v>
      </c>
    </row>
    <row r="11006" spans="1:2" ht="30" x14ac:dyDescent="0.2">
      <c r="A11006" s="25" t="s">
        <v>1638</v>
      </c>
      <c r="B11006" s="77" t="s">
        <v>24055</v>
      </c>
    </row>
    <row r="11007" spans="1:2" ht="30" x14ac:dyDescent="0.2">
      <c r="A11007" s="25" t="s">
        <v>1637</v>
      </c>
      <c r="B11007" s="77" t="s">
        <v>24056</v>
      </c>
    </row>
    <row r="11008" spans="1:2" ht="30" x14ac:dyDescent="0.2">
      <c r="A11008" s="25" t="s">
        <v>1636</v>
      </c>
      <c r="B11008" s="77" t="s">
        <v>24057</v>
      </c>
    </row>
    <row r="11009" spans="1:2" ht="30" x14ac:dyDescent="0.2">
      <c r="A11009" s="25" t="s">
        <v>1635</v>
      </c>
      <c r="B11009" s="77" t="s">
        <v>24058</v>
      </c>
    </row>
    <row r="11010" spans="1:2" ht="30" x14ac:dyDescent="0.2">
      <c r="A11010" s="25" t="s">
        <v>1634</v>
      </c>
      <c r="B11010" s="77" t="s">
        <v>24059</v>
      </c>
    </row>
    <row r="11011" spans="1:2" ht="30" x14ac:dyDescent="0.2">
      <c r="A11011" s="25" t="s">
        <v>1633</v>
      </c>
      <c r="B11011" s="77" t="s">
        <v>24060</v>
      </c>
    </row>
    <row r="11012" spans="1:2" ht="30" x14ac:dyDescent="0.2">
      <c r="A11012" s="25" t="s">
        <v>1632</v>
      </c>
      <c r="B11012" s="77" t="s">
        <v>24061</v>
      </c>
    </row>
    <row r="11013" spans="1:2" ht="30" x14ac:dyDescent="0.2">
      <c r="A11013" s="25" t="s">
        <v>1631</v>
      </c>
      <c r="B11013" s="77" t="s">
        <v>24062</v>
      </c>
    </row>
    <row r="11014" spans="1:2" ht="30" x14ac:dyDescent="0.2">
      <c r="A11014" s="25" t="s">
        <v>1630</v>
      </c>
      <c r="B11014" s="77" t="s">
        <v>24063</v>
      </c>
    </row>
    <row r="11015" spans="1:2" ht="30" x14ac:dyDescent="0.2">
      <c r="A11015" s="25" t="s">
        <v>1629</v>
      </c>
      <c r="B11015" s="77" t="s">
        <v>24064</v>
      </c>
    </row>
    <row r="11016" spans="1:2" ht="30" x14ac:dyDescent="0.2">
      <c r="A11016" s="25" t="s">
        <v>1628</v>
      </c>
      <c r="B11016" s="77" t="s">
        <v>24065</v>
      </c>
    </row>
    <row r="11017" spans="1:2" ht="30" x14ac:dyDescent="0.2">
      <c r="A11017" s="25" t="s">
        <v>1627</v>
      </c>
      <c r="B11017" s="77" t="s">
        <v>24066</v>
      </c>
    </row>
    <row r="11018" spans="1:2" ht="45" x14ac:dyDescent="0.2">
      <c r="A11018" s="25" t="s">
        <v>1626</v>
      </c>
      <c r="B11018" s="77" t="s">
        <v>24067</v>
      </c>
    </row>
    <row r="11019" spans="1:2" ht="30" x14ac:dyDescent="0.2">
      <c r="A11019" s="25" t="s">
        <v>1625</v>
      </c>
      <c r="B11019" s="77" t="s">
        <v>24068</v>
      </c>
    </row>
    <row r="11020" spans="1:2" ht="30" x14ac:dyDescent="0.2">
      <c r="A11020" s="25" t="s">
        <v>1624</v>
      </c>
      <c r="B11020" s="77" t="s">
        <v>24069</v>
      </c>
    </row>
    <row r="11021" spans="1:2" ht="30" x14ac:dyDescent="0.2">
      <c r="A11021" s="25" t="s">
        <v>1623</v>
      </c>
      <c r="B11021" s="77" t="s">
        <v>24070</v>
      </c>
    </row>
    <row r="11022" spans="1:2" ht="30" x14ac:dyDescent="0.2">
      <c r="A11022" s="25" t="s">
        <v>1622</v>
      </c>
      <c r="B11022" s="77" t="s">
        <v>24071</v>
      </c>
    </row>
    <row r="11023" spans="1:2" ht="30" x14ac:dyDescent="0.2">
      <c r="A11023" s="25" t="s">
        <v>1621</v>
      </c>
      <c r="B11023" s="77" t="s">
        <v>24072</v>
      </c>
    </row>
    <row r="11024" spans="1:2" ht="30" x14ac:dyDescent="0.2">
      <c r="A11024" s="25" t="s">
        <v>1620</v>
      </c>
      <c r="B11024" s="77" t="s">
        <v>24073</v>
      </c>
    </row>
    <row r="11025" spans="1:2" ht="30" x14ac:dyDescent="0.2">
      <c r="A11025" s="25" t="s">
        <v>1619</v>
      </c>
      <c r="B11025" s="77" t="s">
        <v>24074</v>
      </c>
    </row>
    <row r="11026" spans="1:2" ht="30" x14ac:dyDescent="0.2">
      <c r="A11026" s="25" t="s">
        <v>1618</v>
      </c>
      <c r="B11026" s="77" t="s">
        <v>24075</v>
      </c>
    </row>
    <row r="11027" spans="1:2" ht="30" x14ac:dyDescent="0.2">
      <c r="A11027" s="25" t="s">
        <v>1617</v>
      </c>
      <c r="B11027" s="77" t="s">
        <v>24076</v>
      </c>
    </row>
    <row r="11028" spans="1:2" ht="30" x14ac:dyDescent="0.2">
      <c r="A11028" s="25" t="s">
        <v>1616</v>
      </c>
      <c r="B11028" s="77" t="s">
        <v>24077</v>
      </c>
    </row>
    <row r="11029" spans="1:2" ht="30" x14ac:dyDescent="0.2">
      <c r="A11029" s="25" t="s">
        <v>1615</v>
      </c>
      <c r="B11029" s="77" t="s">
        <v>24078</v>
      </c>
    </row>
    <row r="11030" spans="1:2" ht="30" x14ac:dyDescent="0.2">
      <c r="A11030" s="25" t="s">
        <v>1614</v>
      </c>
      <c r="B11030" s="77" t="s">
        <v>24079</v>
      </c>
    </row>
    <row r="11031" spans="1:2" ht="30" x14ac:dyDescent="0.2">
      <c r="A11031" s="25" t="s">
        <v>1613</v>
      </c>
      <c r="B11031" s="77" t="s">
        <v>24080</v>
      </c>
    </row>
    <row r="11032" spans="1:2" ht="30" x14ac:dyDescent="0.2">
      <c r="A11032" s="25" t="s">
        <v>1612</v>
      </c>
      <c r="B11032" s="77" t="s">
        <v>24081</v>
      </c>
    </row>
    <row r="11033" spans="1:2" ht="30" x14ac:dyDescent="0.2">
      <c r="A11033" s="25" t="s">
        <v>1611</v>
      </c>
      <c r="B11033" s="77" t="s">
        <v>24082</v>
      </c>
    </row>
    <row r="11034" spans="1:2" ht="30" x14ac:dyDescent="0.2">
      <c r="A11034" s="25" t="s">
        <v>1610</v>
      </c>
      <c r="B11034" s="77" t="s">
        <v>24083</v>
      </c>
    </row>
    <row r="11035" spans="1:2" ht="30" x14ac:dyDescent="0.2">
      <c r="A11035" s="25" t="s">
        <v>1609</v>
      </c>
      <c r="B11035" s="77" t="s">
        <v>24084</v>
      </c>
    </row>
    <row r="11036" spans="1:2" ht="30" x14ac:dyDescent="0.2">
      <c r="A11036" s="25" t="s">
        <v>1608</v>
      </c>
      <c r="B11036" s="77" t="s">
        <v>24085</v>
      </c>
    </row>
    <row r="11037" spans="1:2" ht="30" x14ac:dyDescent="0.2">
      <c r="A11037" s="25" t="s">
        <v>1607</v>
      </c>
      <c r="B11037" s="77" t="s">
        <v>24086</v>
      </c>
    </row>
    <row r="11038" spans="1:2" ht="30" x14ac:dyDescent="0.2">
      <c r="A11038" s="25" t="s">
        <v>1606</v>
      </c>
      <c r="B11038" s="77" t="s">
        <v>24087</v>
      </c>
    </row>
    <row r="11039" spans="1:2" ht="30" x14ac:dyDescent="0.2">
      <c r="A11039" s="25" t="s">
        <v>1605</v>
      </c>
      <c r="B11039" s="77" t="s">
        <v>24088</v>
      </c>
    </row>
    <row r="11040" spans="1:2" ht="30" x14ac:dyDescent="0.2">
      <c r="A11040" s="25" t="s">
        <v>1604</v>
      </c>
      <c r="B11040" s="77" t="s">
        <v>24089</v>
      </c>
    </row>
    <row r="11041" spans="1:2" ht="30" x14ac:dyDescent="0.2">
      <c r="A11041" s="25" t="s">
        <v>1603</v>
      </c>
      <c r="B11041" s="77" t="s">
        <v>24090</v>
      </c>
    </row>
    <row r="11042" spans="1:2" ht="30" x14ac:dyDescent="0.2">
      <c r="A11042" s="25" t="s">
        <v>1602</v>
      </c>
      <c r="B11042" s="77" t="s">
        <v>24091</v>
      </c>
    </row>
    <row r="11043" spans="1:2" ht="30" x14ac:dyDescent="0.2">
      <c r="A11043" s="25" t="s">
        <v>1601</v>
      </c>
      <c r="B11043" s="77" t="s">
        <v>24092</v>
      </c>
    </row>
    <row r="11044" spans="1:2" ht="30" x14ac:dyDescent="0.2">
      <c r="A11044" s="25" t="s">
        <v>1600</v>
      </c>
      <c r="B11044" s="77" t="s">
        <v>24093</v>
      </c>
    </row>
    <row r="11045" spans="1:2" ht="30" x14ac:dyDescent="0.2">
      <c r="A11045" s="25" t="s">
        <v>1599</v>
      </c>
      <c r="B11045" s="77" t="s">
        <v>24094</v>
      </c>
    </row>
    <row r="11046" spans="1:2" ht="30" x14ac:dyDescent="0.2">
      <c r="A11046" s="25" t="s">
        <v>1598</v>
      </c>
      <c r="B11046" s="77" t="s">
        <v>24095</v>
      </c>
    </row>
    <row r="11047" spans="1:2" ht="30" x14ac:dyDescent="0.2">
      <c r="A11047" s="25" t="s">
        <v>1597</v>
      </c>
      <c r="B11047" s="77" t="s">
        <v>24096</v>
      </c>
    </row>
    <row r="11048" spans="1:2" ht="30" x14ac:dyDescent="0.2">
      <c r="A11048" s="25" t="s">
        <v>1596</v>
      </c>
      <c r="B11048" s="77" t="s">
        <v>24097</v>
      </c>
    </row>
    <row r="11049" spans="1:2" ht="30" x14ac:dyDescent="0.2">
      <c r="A11049" s="25" t="s">
        <v>1595</v>
      </c>
      <c r="B11049" s="77" t="s">
        <v>24098</v>
      </c>
    </row>
    <row r="11050" spans="1:2" ht="30" x14ac:dyDescent="0.2">
      <c r="A11050" s="25" t="s">
        <v>1594</v>
      </c>
      <c r="B11050" s="77" t="s">
        <v>24099</v>
      </c>
    </row>
    <row r="11051" spans="1:2" ht="30" x14ac:dyDescent="0.2">
      <c r="A11051" s="25" t="s">
        <v>1593</v>
      </c>
      <c r="B11051" s="77" t="s">
        <v>24100</v>
      </c>
    </row>
    <row r="11052" spans="1:2" ht="30" x14ac:dyDescent="0.2">
      <c r="A11052" s="25" t="s">
        <v>1592</v>
      </c>
      <c r="B11052" s="77" t="s">
        <v>24101</v>
      </c>
    </row>
    <row r="11053" spans="1:2" ht="15" x14ac:dyDescent="0.2">
      <c r="A11053" s="25" t="s">
        <v>1591</v>
      </c>
      <c r="B11053" s="77" t="s">
        <v>24102</v>
      </c>
    </row>
    <row r="11054" spans="1:2" ht="30" x14ac:dyDescent="0.2">
      <c r="A11054" s="25" t="s">
        <v>1590</v>
      </c>
      <c r="B11054" s="77" t="s">
        <v>24103</v>
      </c>
    </row>
    <row r="11055" spans="1:2" ht="30" x14ac:dyDescent="0.2">
      <c r="A11055" s="25" t="s">
        <v>1589</v>
      </c>
      <c r="B11055" s="77" t="s">
        <v>24104</v>
      </c>
    </row>
    <row r="11056" spans="1:2" ht="15" x14ac:dyDescent="0.2">
      <c r="A11056" s="25" t="s">
        <v>1588</v>
      </c>
      <c r="B11056" s="77" t="s">
        <v>24105</v>
      </c>
    </row>
    <row r="11057" spans="1:2" ht="30" x14ac:dyDescent="0.2">
      <c r="A11057" s="25" t="s">
        <v>1587</v>
      </c>
      <c r="B11057" s="77" t="s">
        <v>24106</v>
      </c>
    </row>
    <row r="11058" spans="1:2" ht="30" x14ac:dyDescent="0.2">
      <c r="A11058" s="25" t="s">
        <v>1586</v>
      </c>
      <c r="B11058" s="77" t="s">
        <v>24107</v>
      </c>
    </row>
    <row r="11059" spans="1:2" ht="30" x14ac:dyDescent="0.2">
      <c r="A11059" s="25" t="s">
        <v>1585</v>
      </c>
      <c r="B11059" s="77" t="s">
        <v>24108</v>
      </c>
    </row>
    <row r="11060" spans="1:2" ht="30" x14ac:dyDescent="0.2">
      <c r="A11060" s="25" t="s">
        <v>1584</v>
      </c>
      <c r="B11060" s="77" t="s">
        <v>24109</v>
      </c>
    </row>
    <row r="11061" spans="1:2" ht="30" x14ac:dyDescent="0.2">
      <c r="A11061" s="25" t="s">
        <v>1583</v>
      </c>
      <c r="B11061" s="77" t="s">
        <v>24110</v>
      </c>
    </row>
    <row r="11062" spans="1:2" ht="30" x14ac:dyDescent="0.2">
      <c r="A11062" s="25" t="s">
        <v>1582</v>
      </c>
      <c r="B11062" s="77" t="s">
        <v>24111</v>
      </c>
    </row>
    <row r="11063" spans="1:2" ht="15" x14ac:dyDescent="0.2">
      <c r="A11063" s="25" t="s">
        <v>1581</v>
      </c>
      <c r="B11063" s="77" t="s">
        <v>24112</v>
      </c>
    </row>
    <row r="11064" spans="1:2" ht="30" x14ac:dyDescent="0.2">
      <c r="A11064" s="25" t="s">
        <v>1580</v>
      </c>
      <c r="B11064" s="77" t="s">
        <v>24113</v>
      </c>
    </row>
    <row r="11065" spans="1:2" ht="30" x14ac:dyDescent="0.2">
      <c r="A11065" s="25" t="s">
        <v>1579</v>
      </c>
      <c r="B11065" s="77" t="s">
        <v>24114</v>
      </c>
    </row>
    <row r="11066" spans="1:2" ht="15" x14ac:dyDescent="0.2">
      <c r="A11066" s="25" t="s">
        <v>1578</v>
      </c>
      <c r="B11066" s="77" t="s">
        <v>24115</v>
      </c>
    </row>
    <row r="11067" spans="1:2" ht="15" x14ac:dyDescent="0.2">
      <c r="A11067" s="25" t="s">
        <v>1577</v>
      </c>
      <c r="B11067" s="77" t="s">
        <v>24116</v>
      </c>
    </row>
    <row r="11068" spans="1:2" ht="30" x14ac:dyDescent="0.2">
      <c r="A11068" s="25" t="s">
        <v>1576</v>
      </c>
      <c r="B11068" s="77" t="s">
        <v>24117</v>
      </c>
    </row>
    <row r="11069" spans="1:2" ht="15" x14ac:dyDescent="0.2">
      <c r="A11069" s="25" t="s">
        <v>1575</v>
      </c>
      <c r="B11069" s="77" t="s">
        <v>24118</v>
      </c>
    </row>
    <row r="11070" spans="1:2" ht="15" x14ac:dyDescent="0.2">
      <c r="A11070" s="25" t="s">
        <v>1574</v>
      </c>
      <c r="B11070" s="77" t="s">
        <v>24119</v>
      </c>
    </row>
    <row r="11071" spans="1:2" ht="15" x14ac:dyDescent="0.2">
      <c r="A11071" s="25" t="s">
        <v>1573</v>
      </c>
      <c r="B11071" s="77" t="s">
        <v>24120</v>
      </c>
    </row>
    <row r="11072" spans="1:2" ht="15" x14ac:dyDescent="0.2">
      <c r="A11072" s="25" t="s">
        <v>1572</v>
      </c>
      <c r="B11072" s="77" t="s">
        <v>24121</v>
      </c>
    </row>
    <row r="11073" spans="1:2" ht="15" x14ac:dyDescent="0.2">
      <c r="A11073" s="25" t="s">
        <v>1571</v>
      </c>
      <c r="B11073" s="77" t="s">
        <v>24122</v>
      </c>
    </row>
    <row r="11074" spans="1:2" ht="15" x14ac:dyDescent="0.2">
      <c r="A11074" s="25" t="s">
        <v>1570</v>
      </c>
      <c r="B11074" s="77" t="s">
        <v>24123</v>
      </c>
    </row>
    <row r="11075" spans="1:2" ht="15" x14ac:dyDescent="0.2">
      <c r="A11075" s="25" t="s">
        <v>1569</v>
      </c>
      <c r="B11075" s="77" t="s">
        <v>24124</v>
      </c>
    </row>
    <row r="11076" spans="1:2" ht="15" x14ac:dyDescent="0.2">
      <c r="A11076" s="25" t="s">
        <v>1568</v>
      </c>
      <c r="B11076" s="77" t="s">
        <v>24125</v>
      </c>
    </row>
    <row r="11077" spans="1:2" ht="15" x14ac:dyDescent="0.2">
      <c r="A11077" s="25" t="s">
        <v>1567</v>
      </c>
      <c r="B11077" s="77" t="s">
        <v>24126</v>
      </c>
    </row>
    <row r="11078" spans="1:2" ht="30" x14ac:dyDescent="0.2">
      <c r="A11078" s="25" t="s">
        <v>1566</v>
      </c>
      <c r="B11078" s="77" t="s">
        <v>24127</v>
      </c>
    </row>
    <row r="11079" spans="1:2" ht="15" x14ac:dyDescent="0.2">
      <c r="A11079" s="25" t="s">
        <v>1565</v>
      </c>
      <c r="B11079" s="77" t="s">
        <v>24128</v>
      </c>
    </row>
    <row r="11080" spans="1:2" ht="15" x14ac:dyDescent="0.2">
      <c r="A11080" s="25" t="s">
        <v>1564</v>
      </c>
      <c r="B11080" s="77" t="s">
        <v>24129</v>
      </c>
    </row>
    <row r="11081" spans="1:2" ht="15" x14ac:dyDescent="0.2">
      <c r="A11081" s="25" t="s">
        <v>1563</v>
      </c>
      <c r="B11081" s="77" t="s">
        <v>24130</v>
      </c>
    </row>
    <row r="11082" spans="1:2" ht="15" x14ac:dyDescent="0.2">
      <c r="A11082" s="25" t="s">
        <v>1562</v>
      </c>
      <c r="B11082" s="77" t="s">
        <v>24131</v>
      </c>
    </row>
    <row r="11083" spans="1:2" ht="15" x14ac:dyDescent="0.2">
      <c r="A11083" s="25" t="s">
        <v>1561</v>
      </c>
      <c r="B11083" s="77" t="s">
        <v>24132</v>
      </c>
    </row>
    <row r="11084" spans="1:2" ht="15" x14ac:dyDescent="0.2">
      <c r="A11084" s="25" t="s">
        <v>1560</v>
      </c>
      <c r="B11084" s="77" t="s">
        <v>24133</v>
      </c>
    </row>
    <row r="11085" spans="1:2" ht="15" x14ac:dyDescent="0.2">
      <c r="A11085" s="25" t="s">
        <v>1559</v>
      </c>
      <c r="B11085" s="77" t="s">
        <v>24134</v>
      </c>
    </row>
    <row r="11086" spans="1:2" ht="15" x14ac:dyDescent="0.2">
      <c r="A11086" s="25" t="s">
        <v>1558</v>
      </c>
      <c r="B11086" s="77" t="s">
        <v>24135</v>
      </c>
    </row>
    <row r="11087" spans="1:2" ht="15" x14ac:dyDescent="0.2">
      <c r="A11087" s="25" t="s">
        <v>1557</v>
      </c>
      <c r="B11087" s="77" t="s">
        <v>24136</v>
      </c>
    </row>
    <row r="11088" spans="1:2" ht="30" x14ac:dyDescent="0.2">
      <c r="A11088" s="25" t="s">
        <v>1556</v>
      </c>
      <c r="B11088" s="77" t="s">
        <v>24137</v>
      </c>
    </row>
    <row r="11089" spans="1:2" ht="15" x14ac:dyDescent="0.2">
      <c r="A11089" s="25" t="s">
        <v>1555</v>
      </c>
      <c r="B11089" s="77" t="s">
        <v>24138</v>
      </c>
    </row>
    <row r="11090" spans="1:2" ht="15" x14ac:dyDescent="0.2">
      <c r="A11090" s="25" t="s">
        <v>1554</v>
      </c>
      <c r="B11090" s="77" t="s">
        <v>24139</v>
      </c>
    </row>
    <row r="11091" spans="1:2" ht="15" x14ac:dyDescent="0.2">
      <c r="A11091" s="25" t="s">
        <v>1553</v>
      </c>
      <c r="B11091" s="77" t="s">
        <v>24140</v>
      </c>
    </row>
    <row r="11092" spans="1:2" ht="15" x14ac:dyDescent="0.2">
      <c r="A11092" s="25" t="s">
        <v>1552</v>
      </c>
      <c r="B11092" s="77" t="s">
        <v>24141</v>
      </c>
    </row>
    <row r="11093" spans="1:2" ht="15" x14ac:dyDescent="0.2">
      <c r="A11093" s="25" t="s">
        <v>1551</v>
      </c>
      <c r="B11093" s="77" t="s">
        <v>24142</v>
      </c>
    </row>
    <row r="11094" spans="1:2" ht="15" x14ac:dyDescent="0.2">
      <c r="A11094" s="25" t="s">
        <v>1550</v>
      </c>
      <c r="B11094" s="77" t="s">
        <v>24143</v>
      </c>
    </row>
    <row r="11095" spans="1:2" ht="15" x14ac:dyDescent="0.2">
      <c r="A11095" s="25" t="s">
        <v>1549</v>
      </c>
      <c r="B11095" s="77" t="s">
        <v>24144</v>
      </c>
    </row>
    <row r="11096" spans="1:2" ht="30" x14ac:dyDescent="0.2">
      <c r="A11096" s="25" t="s">
        <v>1548</v>
      </c>
      <c r="B11096" s="77" t="s">
        <v>24145</v>
      </c>
    </row>
    <row r="11097" spans="1:2" ht="30" x14ac:dyDescent="0.2">
      <c r="A11097" s="25" t="s">
        <v>1547</v>
      </c>
      <c r="B11097" s="77" t="s">
        <v>24146</v>
      </c>
    </row>
    <row r="11098" spans="1:2" ht="30" x14ac:dyDescent="0.2">
      <c r="A11098" s="25" t="s">
        <v>1546</v>
      </c>
      <c r="B11098" s="77" t="s">
        <v>24147</v>
      </c>
    </row>
    <row r="11099" spans="1:2" ht="30" x14ac:dyDescent="0.2">
      <c r="A11099" s="25" t="s">
        <v>1545</v>
      </c>
      <c r="B11099" s="77" t="s">
        <v>24148</v>
      </c>
    </row>
    <row r="11100" spans="1:2" ht="30" x14ac:dyDescent="0.2">
      <c r="A11100" s="25" t="s">
        <v>1544</v>
      </c>
      <c r="B11100" s="77" t="s">
        <v>24149</v>
      </c>
    </row>
    <row r="11101" spans="1:2" ht="30" x14ac:dyDescent="0.2">
      <c r="A11101" s="25" t="s">
        <v>1543</v>
      </c>
      <c r="B11101" s="77" t="s">
        <v>24150</v>
      </c>
    </row>
    <row r="11102" spans="1:2" ht="30" x14ac:dyDescent="0.2">
      <c r="A11102" s="25" t="s">
        <v>1542</v>
      </c>
      <c r="B11102" s="77" t="s">
        <v>24151</v>
      </c>
    </row>
    <row r="11103" spans="1:2" ht="30" x14ac:dyDescent="0.2">
      <c r="A11103" s="25" t="s">
        <v>1541</v>
      </c>
      <c r="B11103" s="77" t="s">
        <v>24152</v>
      </c>
    </row>
    <row r="11104" spans="1:2" ht="30" x14ac:dyDescent="0.2">
      <c r="A11104" s="25" t="s">
        <v>1540</v>
      </c>
      <c r="B11104" s="77" t="s">
        <v>24153</v>
      </c>
    </row>
    <row r="11105" spans="1:2" ht="30" x14ac:dyDescent="0.2">
      <c r="A11105" s="25" t="s">
        <v>1539</v>
      </c>
      <c r="B11105" s="77" t="s">
        <v>24154</v>
      </c>
    </row>
    <row r="11106" spans="1:2" ht="30" x14ac:dyDescent="0.2">
      <c r="A11106" s="25" t="s">
        <v>1538</v>
      </c>
      <c r="B11106" s="77" t="s">
        <v>24155</v>
      </c>
    </row>
    <row r="11107" spans="1:2" ht="30" x14ac:dyDescent="0.2">
      <c r="A11107" s="25" t="s">
        <v>1537</v>
      </c>
      <c r="B11107" s="77" t="s">
        <v>24156</v>
      </c>
    </row>
    <row r="11108" spans="1:2" ht="30" x14ac:dyDescent="0.2">
      <c r="A11108" s="25" t="s">
        <v>1536</v>
      </c>
      <c r="B11108" s="77" t="s">
        <v>24157</v>
      </c>
    </row>
    <row r="11109" spans="1:2" ht="30" x14ac:dyDescent="0.2">
      <c r="A11109" s="25" t="s">
        <v>1535</v>
      </c>
      <c r="B11109" s="77" t="s">
        <v>24158</v>
      </c>
    </row>
    <row r="11110" spans="1:2" ht="30" x14ac:dyDescent="0.2">
      <c r="A11110" s="25" t="s">
        <v>1534</v>
      </c>
      <c r="B11110" s="77" t="s">
        <v>24159</v>
      </c>
    </row>
    <row r="11111" spans="1:2" ht="30" x14ac:dyDescent="0.2">
      <c r="A11111" s="25" t="s">
        <v>1533</v>
      </c>
      <c r="B11111" s="77" t="s">
        <v>24160</v>
      </c>
    </row>
    <row r="11112" spans="1:2" ht="30" x14ac:dyDescent="0.2">
      <c r="A11112" s="25" t="s">
        <v>1532</v>
      </c>
      <c r="B11112" s="77" t="s">
        <v>24161</v>
      </c>
    </row>
    <row r="11113" spans="1:2" ht="30" x14ac:dyDescent="0.2">
      <c r="A11113" s="25" t="s">
        <v>1531</v>
      </c>
      <c r="B11113" s="77" t="s">
        <v>24162</v>
      </c>
    </row>
    <row r="11114" spans="1:2" ht="30" x14ac:dyDescent="0.2">
      <c r="A11114" s="25" t="s">
        <v>1530</v>
      </c>
      <c r="B11114" s="77" t="s">
        <v>24163</v>
      </c>
    </row>
    <row r="11115" spans="1:2" ht="30" x14ac:dyDescent="0.2">
      <c r="A11115" s="25" t="s">
        <v>1529</v>
      </c>
      <c r="B11115" s="77" t="s">
        <v>24164</v>
      </c>
    </row>
    <row r="11116" spans="1:2" ht="15" x14ac:dyDescent="0.2">
      <c r="A11116" s="25" t="s">
        <v>1528</v>
      </c>
      <c r="B11116" s="77" t="s">
        <v>24165</v>
      </c>
    </row>
    <row r="11117" spans="1:2" ht="30" x14ac:dyDescent="0.2">
      <c r="A11117" s="25" t="s">
        <v>1527</v>
      </c>
      <c r="B11117" s="77" t="s">
        <v>24166</v>
      </c>
    </row>
    <row r="11118" spans="1:2" ht="30" x14ac:dyDescent="0.2">
      <c r="A11118" s="25" t="s">
        <v>1526</v>
      </c>
      <c r="B11118" s="77" t="s">
        <v>24167</v>
      </c>
    </row>
    <row r="11119" spans="1:2" ht="30" x14ac:dyDescent="0.2">
      <c r="A11119" s="25" t="s">
        <v>1525</v>
      </c>
      <c r="B11119" s="77" t="s">
        <v>24168</v>
      </c>
    </row>
    <row r="11120" spans="1:2" ht="30" x14ac:dyDescent="0.2">
      <c r="A11120" s="25" t="s">
        <v>1524</v>
      </c>
      <c r="B11120" s="77" t="s">
        <v>24169</v>
      </c>
    </row>
    <row r="11121" spans="1:2" ht="30" x14ac:dyDescent="0.2">
      <c r="A11121" s="25" t="s">
        <v>1523</v>
      </c>
      <c r="B11121" s="77" t="s">
        <v>24170</v>
      </c>
    </row>
    <row r="11122" spans="1:2" ht="30" x14ac:dyDescent="0.2">
      <c r="A11122" s="25" t="s">
        <v>1522</v>
      </c>
      <c r="B11122" s="77" t="s">
        <v>24171</v>
      </c>
    </row>
    <row r="11123" spans="1:2" ht="15" x14ac:dyDescent="0.2">
      <c r="A11123" s="25" t="s">
        <v>1521</v>
      </c>
      <c r="B11123" s="77" t="s">
        <v>24172</v>
      </c>
    </row>
    <row r="11124" spans="1:2" ht="30" x14ac:dyDescent="0.2">
      <c r="A11124" s="25" t="s">
        <v>1520</v>
      </c>
      <c r="B11124" s="77" t="s">
        <v>24173</v>
      </c>
    </row>
    <row r="11125" spans="1:2" ht="30" x14ac:dyDescent="0.2">
      <c r="A11125" s="25" t="s">
        <v>1519</v>
      </c>
      <c r="B11125" s="77" t="s">
        <v>24174</v>
      </c>
    </row>
    <row r="11126" spans="1:2" ht="15" x14ac:dyDescent="0.2">
      <c r="A11126" s="25" t="s">
        <v>1518</v>
      </c>
      <c r="B11126" s="77" t="s">
        <v>24175</v>
      </c>
    </row>
    <row r="11127" spans="1:2" ht="15" x14ac:dyDescent="0.2">
      <c r="A11127" s="25" t="s">
        <v>1517</v>
      </c>
      <c r="B11127" s="77" t="s">
        <v>24176</v>
      </c>
    </row>
    <row r="11128" spans="1:2" ht="30" x14ac:dyDescent="0.2">
      <c r="A11128" s="25" t="s">
        <v>1516</v>
      </c>
      <c r="B11128" s="77" t="s">
        <v>24177</v>
      </c>
    </row>
    <row r="11129" spans="1:2" ht="15" x14ac:dyDescent="0.2">
      <c r="A11129" s="25" t="s">
        <v>1515</v>
      </c>
      <c r="B11129" s="77" t="s">
        <v>24178</v>
      </c>
    </row>
    <row r="11130" spans="1:2" ht="15" x14ac:dyDescent="0.2">
      <c r="A11130" s="25" t="s">
        <v>1514</v>
      </c>
      <c r="B11130" s="77" t="s">
        <v>24179</v>
      </c>
    </row>
    <row r="11131" spans="1:2" ht="15" x14ac:dyDescent="0.2">
      <c r="A11131" s="25" t="s">
        <v>1513</v>
      </c>
      <c r="B11131" s="77" t="s">
        <v>24180</v>
      </c>
    </row>
    <row r="11132" spans="1:2" ht="15" x14ac:dyDescent="0.2">
      <c r="A11132" s="25" t="s">
        <v>1512</v>
      </c>
      <c r="B11132" s="77" t="s">
        <v>24181</v>
      </c>
    </row>
    <row r="11133" spans="1:2" ht="15" x14ac:dyDescent="0.2">
      <c r="A11133" s="25" t="s">
        <v>1511</v>
      </c>
      <c r="B11133" s="77" t="s">
        <v>24182</v>
      </c>
    </row>
    <row r="11134" spans="1:2" ht="15" x14ac:dyDescent="0.2">
      <c r="A11134" s="25" t="s">
        <v>1510</v>
      </c>
      <c r="B11134" s="77" t="s">
        <v>24183</v>
      </c>
    </row>
    <row r="11135" spans="1:2" ht="15" x14ac:dyDescent="0.2">
      <c r="A11135" s="25" t="s">
        <v>1509</v>
      </c>
      <c r="B11135" s="77" t="s">
        <v>24184</v>
      </c>
    </row>
    <row r="11136" spans="1:2" ht="15" x14ac:dyDescent="0.2">
      <c r="A11136" s="25" t="s">
        <v>1508</v>
      </c>
      <c r="B11136" s="77" t="s">
        <v>24185</v>
      </c>
    </row>
    <row r="11137" spans="1:2" ht="15" x14ac:dyDescent="0.2">
      <c r="A11137" s="25" t="s">
        <v>1507</v>
      </c>
      <c r="B11137" s="77" t="s">
        <v>24186</v>
      </c>
    </row>
    <row r="11138" spans="1:2" ht="30" x14ac:dyDescent="0.2">
      <c r="A11138" s="25" t="s">
        <v>1506</v>
      </c>
      <c r="B11138" s="77" t="s">
        <v>24187</v>
      </c>
    </row>
    <row r="11139" spans="1:2" ht="15" x14ac:dyDescent="0.2">
      <c r="A11139" s="25" t="s">
        <v>1505</v>
      </c>
      <c r="B11139" s="77" t="s">
        <v>24188</v>
      </c>
    </row>
    <row r="11140" spans="1:2" ht="15" x14ac:dyDescent="0.2">
      <c r="A11140" s="25" t="s">
        <v>1504</v>
      </c>
      <c r="B11140" s="77" t="s">
        <v>24189</v>
      </c>
    </row>
    <row r="11141" spans="1:2" ht="15" x14ac:dyDescent="0.2">
      <c r="A11141" s="25" t="s">
        <v>1503</v>
      </c>
      <c r="B11141" s="77" t="s">
        <v>24190</v>
      </c>
    </row>
    <row r="11142" spans="1:2" ht="15" x14ac:dyDescent="0.2">
      <c r="A11142" s="25" t="s">
        <v>1502</v>
      </c>
      <c r="B11142" s="77" t="s">
        <v>24191</v>
      </c>
    </row>
    <row r="11143" spans="1:2" ht="15" x14ac:dyDescent="0.2">
      <c r="A11143" s="25" t="s">
        <v>1501</v>
      </c>
      <c r="B11143" s="77" t="s">
        <v>24192</v>
      </c>
    </row>
    <row r="11144" spans="1:2" ht="15" x14ac:dyDescent="0.2">
      <c r="A11144" s="25" t="s">
        <v>1500</v>
      </c>
      <c r="B11144" s="77" t="s">
        <v>24193</v>
      </c>
    </row>
    <row r="11145" spans="1:2" ht="15" x14ac:dyDescent="0.2">
      <c r="A11145" s="25" t="s">
        <v>1499</v>
      </c>
      <c r="B11145" s="77" t="s">
        <v>24194</v>
      </c>
    </row>
    <row r="11146" spans="1:2" ht="15" x14ac:dyDescent="0.2">
      <c r="A11146" s="25" t="s">
        <v>1498</v>
      </c>
      <c r="B11146" s="77" t="s">
        <v>24195</v>
      </c>
    </row>
    <row r="11147" spans="1:2" ht="15" x14ac:dyDescent="0.2">
      <c r="A11147" s="25" t="s">
        <v>1497</v>
      </c>
      <c r="B11147" s="77" t="s">
        <v>24196</v>
      </c>
    </row>
    <row r="11148" spans="1:2" ht="30" x14ac:dyDescent="0.2">
      <c r="A11148" s="25" t="s">
        <v>1496</v>
      </c>
      <c r="B11148" s="77" t="s">
        <v>24197</v>
      </c>
    </row>
    <row r="11149" spans="1:2" ht="30" x14ac:dyDescent="0.2">
      <c r="A11149" s="25" t="s">
        <v>1495</v>
      </c>
      <c r="B11149" s="77" t="s">
        <v>24198</v>
      </c>
    </row>
    <row r="11150" spans="1:2" ht="15" x14ac:dyDescent="0.2">
      <c r="A11150" s="25" t="s">
        <v>1494</v>
      </c>
      <c r="B11150" s="77" t="s">
        <v>24199</v>
      </c>
    </row>
    <row r="11151" spans="1:2" ht="30" x14ac:dyDescent="0.2">
      <c r="A11151" s="25" t="s">
        <v>1493</v>
      </c>
      <c r="B11151" s="77" t="s">
        <v>24200</v>
      </c>
    </row>
    <row r="11152" spans="1:2" ht="30" x14ac:dyDescent="0.2">
      <c r="A11152" s="25" t="s">
        <v>1492</v>
      </c>
      <c r="B11152" s="77" t="s">
        <v>24201</v>
      </c>
    </row>
    <row r="11153" spans="1:2" ht="15" x14ac:dyDescent="0.2">
      <c r="A11153" s="25" t="s">
        <v>1491</v>
      </c>
      <c r="B11153" s="77" t="s">
        <v>24202</v>
      </c>
    </row>
    <row r="11154" spans="1:2" ht="15" x14ac:dyDescent="0.2">
      <c r="A11154" s="25" t="s">
        <v>1490</v>
      </c>
      <c r="B11154" s="77" t="s">
        <v>24203</v>
      </c>
    </row>
    <row r="11155" spans="1:2" ht="15" x14ac:dyDescent="0.2">
      <c r="A11155" s="25" t="s">
        <v>1489</v>
      </c>
      <c r="B11155" s="77" t="s">
        <v>24204</v>
      </c>
    </row>
    <row r="11156" spans="1:2" ht="30" x14ac:dyDescent="0.2">
      <c r="A11156" s="25" t="s">
        <v>1488</v>
      </c>
      <c r="B11156" s="77" t="s">
        <v>24205</v>
      </c>
    </row>
    <row r="11157" spans="1:2" ht="30" x14ac:dyDescent="0.2">
      <c r="A11157" s="25" t="s">
        <v>1487</v>
      </c>
      <c r="B11157" s="77" t="s">
        <v>24206</v>
      </c>
    </row>
    <row r="11158" spans="1:2" ht="30" x14ac:dyDescent="0.2">
      <c r="A11158" s="25" t="s">
        <v>1486</v>
      </c>
      <c r="B11158" s="77" t="s">
        <v>24207</v>
      </c>
    </row>
    <row r="11159" spans="1:2" ht="30" x14ac:dyDescent="0.2">
      <c r="A11159" s="25" t="s">
        <v>1485</v>
      </c>
      <c r="B11159" s="77" t="s">
        <v>24208</v>
      </c>
    </row>
    <row r="11160" spans="1:2" ht="30" x14ac:dyDescent="0.2">
      <c r="A11160" s="25" t="s">
        <v>1484</v>
      </c>
      <c r="B11160" s="77" t="s">
        <v>24209</v>
      </c>
    </row>
    <row r="11161" spans="1:2" ht="30" x14ac:dyDescent="0.2">
      <c r="A11161" s="25" t="s">
        <v>1483</v>
      </c>
      <c r="B11161" s="77" t="s">
        <v>24210</v>
      </c>
    </row>
    <row r="11162" spans="1:2" ht="30" x14ac:dyDescent="0.2">
      <c r="A11162" s="25" t="s">
        <v>1482</v>
      </c>
      <c r="B11162" s="77" t="s">
        <v>24211</v>
      </c>
    </row>
    <row r="11163" spans="1:2" ht="15" x14ac:dyDescent="0.2">
      <c r="A11163" s="25" t="s">
        <v>1481</v>
      </c>
      <c r="B11163" s="77" t="s">
        <v>24212</v>
      </c>
    </row>
    <row r="11164" spans="1:2" ht="30" x14ac:dyDescent="0.2">
      <c r="A11164" s="25" t="s">
        <v>1480</v>
      </c>
      <c r="B11164" s="77" t="s">
        <v>24213</v>
      </c>
    </row>
    <row r="11165" spans="1:2" ht="30" x14ac:dyDescent="0.2">
      <c r="A11165" s="25" t="s">
        <v>1479</v>
      </c>
      <c r="B11165" s="77" t="s">
        <v>24214</v>
      </c>
    </row>
    <row r="11166" spans="1:2" ht="15" x14ac:dyDescent="0.2">
      <c r="A11166" s="25" t="s">
        <v>1478</v>
      </c>
      <c r="B11166" s="77" t="s">
        <v>24215</v>
      </c>
    </row>
    <row r="11167" spans="1:2" ht="15" x14ac:dyDescent="0.2">
      <c r="A11167" s="25" t="s">
        <v>1477</v>
      </c>
      <c r="B11167" s="77" t="s">
        <v>24216</v>
      </c>
    </row>
    <row r="11168" spans="1:2" ht="30" x14ac:dyDescent="0.2">
      <c r="A11168" s="25" t="s">
        <v>1476</v>
      </c>
      <c r="B11168" s="77" t="s">
        <v>24217</v>
      </c>
    </row>
    <row r="11169" spans="1:2" ht="15" x14ac:dyDescent="0.2">
      <c r="A11169" s="25" t="s">
        <v>1475</v>
      </c>
      <c r="B11169" s="77" t="s">
        <v>24218</v>
      </c>
    </row>
    <row r="11170" spans="1:2" ht="15" x14ac:dyDescent="0.2">
      <c r="A11170" s="25" t="s">
        <v>1474</v>
      </c>
      <c r="B11170" s="77" t="s">
        <v>24219</v>
      </c>
    </row>
    <row r="11171" spans="1:2" ht="15" x14ac:dyDescent="0.2">
      <c r="A11171" s="25" t="s">
        <v>1473</v>
      </c>
      <c r="B11171" s="77" t="s">
        <v>24220</v>
      </c>
    </row>
    <row r="11172" spans="1:2" ht="15" x14ac:dyDescent="0.2">
      <c r="A11172" s="25" t="s">
        <v>1472</v>
      </c>
      <c r="B11172" s="77" t="s">
        <v>24221</v>
      </c>
    </row>
    <row r="11173" spans="1:2" ht="15" x14ac:dyDescent="0.2">
      <c r="A11173" s="25" t="s">
        <v>1471</v>
      </c>
      <c r="B11173" s="77" t="s">
        <v>24222</v>
      </c>
    </row>
    <row r="11174" spans="1:2" ht="15" x14ac:dyDescent="0.2">
      <c r="A11174" s="25" t="s">
        <v>1470</v>
      </c>
      <c r="B11174" s="77" t="s">
        <v>24223</v>
      </c>
    </row>
    <row r="11175" spans="1:2" ht="15" x14ac:dyDescent="0.2">
      <c r="A11175" s="25" t="s">
        <v>1469</v>
      </c>
      <c r="B11175" s="77" t="s">
        <v>24224</v>
      </c>
    </row>
    <row r="11176" spans="1:2" ht="15" x14ac:dyDescent="0.2">
      <c r="A11176" s="25" t="s">
        <v>1468</v>
      </c>
      <c r="B11176" s="77" t="s">
        <v>24225</v>
      </c>
    </row>
    <row r="11177" spans="1:2" ht="15" x14ac:dyDescent="0.2">
      <c r="A11177" s="25" t="s">
        <v>1467</v>
      </c>
      <c r="B11177" s="77" t="s">
        <v>24226</v>
      </c>
    </row>
    <row r="11178" spans="1:2" ht="30" x14ac:dyDescent="0.2">
      <c r="A11178" s="25" t="s">
        <v>1466</v>
      </c>
      <c r="B11178" s="77" t="s">
        <v>24227</v>
      </c>
    </row>
    <row r="11179" spans="1:2" ht="15" x14ac:dyDescent="0.2">
      <c r="A11179" s="25" t="s">
        <v>1465</v>
      </c>
      <c r="B11179" s="77" t="s">
        <v>24228</v>
      </c>
    </row>
    <row r="11180" spans="1:2" ht="15" x14ac:dyDescent="0.2">
      <c r="A11180" s="25" t="s">
        <v>1464</v>
      </c>
      <c r="B11180" s="77" t="s">
        <v>24229</v>
      </c>
    </row>
    <row r="11181" spans="1:2" ht="15" x14ac:dyDescent="0.2">
      <c r="A11181" s="25" t="s">
        <v>1463</v>
      </c>
      <c r="B11181" s="77" t="s">
        <v>24230</v>
      </c>
    </row>
    <row r="11182" spans="1:2" ht="15" x14ac:dyDescent="0.2">
      <c r="A11182" s="25" t="s">
        <v>1462</v>
      </c>
      <c r="B11182" s="77" t="s">
        <v>24231</v>
      </c>
    </row>
    <row r="11183" spans="1:2" ht="15" x14ac:dyDescent="0.2">
      <c r="A11183" s="25" t="s">
        <v>1461</v>
      </c>
      <c r="B11183" s="77" t="s">
        <v>24232</v>
      </c>
    </row>
    <row r="11184" spans="1:2" ht="15" x14ac:dyDescent="0.2">
      <c r="A11184" s="25" t="s">
        <v>1460</v>
      </c>
      <c r="B11184" s="77" t="s">
        <v>24233</v>
      </c>
    </row>
    <row r="11185" spans="1:2" ht="15" x14ac:dyDescent="0.2">
      <c r="A11185" s="25" t="s">
        <v>1459</v>
      </c>
      <c r="B11185" s="77" t="s">
        <v>24234</v>
      </c>
    </row>
    <row r="11186" spans="1:2" ht="15" x14ac:dyDescent="0.2">
      <c r="A11186" s="25" t="s">
        <v>1458</v>
      </c>
      <c r="B11186" s="77" t="s">
        <v>24235</v>
      </c>
    </row>
    <row r="11187" spans="1:2" ht="30" x14ac:dyDescent="0.2">
      <c r="A11187" s="25" t="s">
        <v>1457</v>
      </c>
      <c r="B11187" s="77" t="s">
        <v>24236</v>
      </c>
    </row>
    <row r="11188" spans="1:2" ht="30" x14ac:dyDescent="0.2">
      <c r="A11188" s="25" t="s">
        <v>1456</v>
      </c>
      <c r="B11188" s="77" t="s">
        <v>24237</v>
      </c>
    </row>
    <row r="11189" spans="1:2" ht="30" x14ac:dyDescent="0.2">
      <c r="A11189" s="25" t="s">
        <v>1455</v>
      </c>
      <c r="B11189" s="77" t="s">
        <v>24238</v>
      </c>
    </row>
    <row r="11190" spans="1:2" ht="15" x14ac:dyDescent="0.2">
      <c r="A11190" s="25" t="s">
        <v>1454</v>
      </c>
      <c r="B11190" s="77" t="s">
        <v>24239</v>
      </c>
    </row>
    <row r="11191" spans="1:2" ht="30" x14ac:dyDescent="0.2">
      <c r="A11191" s="25" t="s">
        <v>1453</v>
      </c>
      <c r="B11191" s="77" t="s">
        <v>24240</v>
      </c>
    </row>
    <row r="11192" spans="1:2" ht="30" x14ac:dyDescent="0.2">
      <c r="A11192" s="25" t="s">
        <v>1452</v>
      </c>
      <c r="B11192" s="77" t="s">
        <v>24241</v>
      </c>
    </row>
    <row r="11193" spans="1:2" ht="15" x14ac:dyDescent="0.2">
      <c r="A11193" s="25" t="s">
        <v>1451</v>
      </c>
      <c r="B11193" s="77" t="s">
        <v>24242</v>
      </c>
    </row>
    <row r="11194" spans="1:2" ht="30" x14ac:dyDescent="0.2">
      <c r="A11194" s="25" t="s">
        <v>1450</v>
      </c>
      <c r="B11194" s="77" t="s">
        <v>24243</v>
      </c>
    </row>
    <row r="11195" spans="1:2" ht="30" x14ac:dyDescent="0.2">
      <c r="A11195" s="25" t="s">
        <v>1449</v>
      </c>
      <c r="B11195" s="77" t="s">
        <v>24244</v>
      </c>
    </row>
    <row r="11196" spans="1:2" ht="15" x14ac:dyDescent="0.2">
      <c r="A11196" s="25" t="s">
        <v>1448</v>
      </c>
      <c r="B11196" s="77" t="s">
        <v>24245</v>
      </c>
    </row>
    <row r="11197" spans="1:2" ht="15" x14ac:dyDescent="0.2">
      <c r="A11197" s="25" t="s">
        <v>1447</v>
      </c>
      <c r="B11197" s="77" t="s">
        <v>24246</v>
      </c>
    </row>
    <row r="11198" spans="1:2" ht="30" x14ac:dyDescent="0.2">
      <c r="A11198" s="25" t="s">
        <v>1446</v>
      </c>
      <c r="B11198" s="77" t="s">
        <v>24247</v>
      </c>
    </row>
    <row r="11199" spans="1:2" ht="15" x14ac:dyDescent="0.2">
      <c r="A11199" s="25" t="s">
        <v>1445</v>
      </c>
      <c r="B11199" s="77" t="s">
        <v>24248</v>
      </c>
    </row>
    <row r="11200" spans="1:2" ht="15" x14ac:dyDescent="0.2">
      <c r="A11200" s="25" t="s">
        <v>1444</v>
      </c>
      <c r="B11200" s="77" t="s">
        <v>24249</v>
      </c>
    </row>
    <row r="11201" spans="1:2" ht="15" x14ac:dyDescent="0.2">
      <c r="A11201" s="25" t="s">
        <v>1443</v>
      </c>
      <c r="B11201" s="77" t="s">
        <v>24250</v>
      </c>
    </row>
    <row r="11202" spans="1:2" ht="15" x14ac:dyDescent="0.2">
      <c r="A11202" s="25" t="s">
        <v>1442</v>
      </c>
      <c r="B11202" s="77" t="s">
        <v>24251</v>
      </c>
    </row>
    <row r="11203" spans="1:2" ht="15" x14ac:dyDescent="0.2">
      <c r="A11203" s="25" t="s">
        <v>1441</v>
      </c>
      <c r="B11203" s="77" t="s">
        <v>24252</v>
      </c>
    </row>
    <row r="11204" spans="1:2" ht="15" x14ac:dyDescent="0.2">
      <c r="A11204" s="25" t="s">
        <v>1440</v>
      </c>
      <c r="B11204" s="77" t="s">
        <v>24253</v>
      </c>
    </row>
    <row r="11205" spans="1:2" ht="15" x14ac:dyDescent="0.2">
      <c r="A11205" s="25" t="s">
        <v>1439</v>
      </c>
      <c r="B11205" s="77" t="s">
        <v>24254</v>
      </c>
    </row>
    <row r="11206" spans="1:2" ht="15" x14ac:dyDescent="0.2">
      <c r="A11206" s="25" t="s">
        <v>1438</v>
      </c>
      <c r="B11206" s="77" t="s">
        <v>24255</v>
      </c>
    </row>
    <row r="11207" spans="1:2" ht="15" x14ac:dyDescent="0.2">
      <c r="A11207" s="25" t="s">
        <v>1437</v>
      </c>
      <c r="B11207" s="77" t="s">
        <v>24256</v>
      </c>
    </row>
    <row r="11208" spans="1:2" ht="30" x14ac:dyDescent="0.2">
      <c r="A11208" s="25" t="s">
        <v>1436</v>
      </c>
      <c r="B11208" s="77" t="s">
        <v>24257</v>
      </c>
    </row>
    <row r="11209" spans="1:2" ht="15" x14ac:dyDescent="0.2">
      <c r="A11209" s="25" t="s">
        <v>1435</v>
      </c>
      <c r="B11209" s="77" t="s">
        <v>24258</v>
      </c>
    </row>
    <row r="11210" spans="1:2" ht="15" x14ac:dyDescent="0.2">
      <c r="A11210" s="25" t="s">
        <v>1434</v>
      </c>
      <c r="B11210" s="77" t="s">
        <v>24259</v>
      </c>
    </row>
    <row r="11211" spans="1:2" ht="15" x14ac:dyDescent="0.2">
      <c r="A11211" s="25" t="s">
        <v>1433</v>
      </c>
      <c r="B11211" s="77" t="s">
        <v>24260</v>
      </c>
    </row>
    <row r="11212" spans="1:2" ht="15" x14ac:dyDescent="0.2">
      <c r="A11212" s="25" t="s">
        <v>1432</v>
      </c>
      <c r="B11212" s="77" t="s">
        <v>24261</v>
      </c>
    </row>
    <row r="11213" spans="1:2" ht="15" x14ac:dyDescent="0.2">
      <c r="A11213" s="25" t="s">
        <v>1431</v>
      </c>
      <c r="B11213" s="77" t="s">
        <v>24262</v>
      </c>
    </row>
    <row r="11214" spans="1:2" ht="15" x14ac:dyDescent="0.2">
      <c r="A11214" s="25" t="s">
        <v>1430</v>
      </c>
      <c r="B11214" s="77" t="s">
        <v>24263</v>
      </c>
    </row>
    <row r="11215" spans="1:2" ht="15" x14ac:dyDescent="0.2">
      <c r="A11215" s="25" t="s">
        <v>1429</v>
      </c>
      <c r="B11215" s="77" t="s">
        <v>24264</v>
      </c>
    </row>
    <row r="11216" spans="1:2" ht="15" x14ac:dyDescent="0.2">
      <c r="A11216" s="25" t="s">
        <v>1428</v>
      </c>
      <c r="B11216" s="77" t="s">
        <v>24265</v>
      </c>
    </row>
    <row r="11217" spans="1:2" ht="15" x14ac:dyDescent="0.2">
      <c r="A11217" s="25" t="s">
        <v>1427</v>
      </c>
      <c r="B11217" s="77" t="s">
        <v>24266</v>
      </c>
    </row>
    <row r="11218" spans="1:2" ht="30" x14ac:dyDescent="0.2">
      <c r="A11218" s="25" t="s">
        <v>1426</v>
      </c>
      <c r="B11218" s="77" t="s">
        <v>24267</v>
      </c>
    </row>
    <row r="11219" spans="1:2" ht="15" x14ac:dyDescent="0.2">
      <c r="A11219" s="25" t="s">
        <v>1425</v>
      </c>
      <c r="B11219" s="77" t="s">
        <v>24268</v>
      </c>
    </row>
    <row r="11220" spans="1:2" ht="15" x14ac:dyDescent="0.2">
      <c r="A11220" s="25" t="s">
        <v>1424</v>
      </c>
      <c r="B11220" s="77" t="s">
        <v>24269</v>
      </c>
    </row>
    <row r="11221" spans="1:2" ht="15" x14ac:dyDescent="0.2">
      <c r="A11221" s="25" t="s">
        <v>1423</v>
      </c>
      <c r="B11221" s="77" t="s">
        <v>24270</v>
      </c>
    </row>
    <row r="11222" spans="1:2" ht="30" x14ac:dyDescent="0.2">
      <c r="A11222" s="25" t="s">
        <v>1422</v>
      </c>
      <c r="B11222" s="77" t="s">
        <v>24271</v>
      </c>
    </row>
    <row r="11223" spans="1:2" ht="15" x14ac:dyDescent="0.2">
      <c r="A11223" s="25" t="s">
        <v>1421</v>
      </c>
      <c r="B11223" s="77" t="s">
        <v>24272</v>
      </c>
    </row>
    <row r="11224" spans="1:2" ht="15" x14ac:dyDescent="0.2">
      <c r="A11224" s="25" t="s">
        <v>1420</v>
      </c>
      <c r="B11224" s="77" t="s">
        <v>24273</v>
      </c>
    </row>
    <row r="11225" spans="1:2" ht="15" x14ac:dyDescent="0.2">
      <c r="A11225" s="25" t="s">
        <v>1419</v>
      </c>
      <c r="B11225" s="77" t="s">
        <v>24274</v>
      </c>
    </row>
    <row r="11226" spans="1:2" ht="30" x14ac:dyDescent="0.2">
      <c r="A11226" s="25" t="s">
        <v>1418</v>
      </c>
      <c r="B11226" s="77" t="s">
        <v>24275</v>
      </c>
    </row>
    <row r="11227" spans="1:2" ht="30" x14ac:dyDescent="0.2">
      <c r="A11227" s="25" t="s">
        <v>1417</v>
      </c>
      <c r="B11227" s="77" t="s">
        <v>24276</v>
      </c>
    </row>
    <row r="11228" spans="1:2" ht="30" x14ac:dyDescent="0.2">
      <c r="A11228" s="25" t="s">
        <v>1416</v>
      </c>
      <c r="B11228" s="77" t="s">
        <v>24277</v>
      </c>
    </row>
    <row r="11229" spans="1:2" ht="30" x14ac:dyDescent="0.2">
      <c r="A11229" s="25" t="s">
        <v>1415</v>
      </c>
      <c r="B11229" s="77" t="s">
        <v>24278</v>
      </c>
    </row>
    <row r="11230" spans="1:2" ht="30" x14ac:dyDescent="0.2">
      <c r="A11230" s="25" t="s">
        <v>1414</v>
      </c>
      <c r="B11230" s="77" t="s">
        <v>24279</v>
      </c>
    </row>
    <row r="11231" spans="1:2" ht="30" x14ac:dyDescent="0.2">
      <c r="A11231" s="25" t="s">
        <v>1413</v>
      </c>
      <c r="B11231" s="77" t="s">
        <v>24280</v>
      </c>
    </row>
    <row r="11232" spans="1:2" ht="30" x14ac:dyDescent="0.2">
      <c r="A11232" s="25" t="s">
        <v>1412</v>
      </c>
      <c r="B11232" s="77" t="s">
        <v>24281</v>
      </c>
    </row>
    <row r="11233" spans="1:2" ht="30" x14ac:dyDescent="0.2">
      <c r="A11233" s="25" t="s">
        <v>1411</v>
      </c>
      <c r="B11233" s="77" t="s">
        <v>24282</v>
      </c>
    </row>
    <row r="11234" spans="1:2" ht="30" x14ac:dyDescent="0.2">
      <c r="A11234" s="25" t="s">
        <v>1410</v>
      </c>
      <c r="B11234" s="77" t="s">
        <v>24283</v>
      </c>
    </row>
    <row r="11235" spans="1:2" ht="30" x14ac:dyDescent="0.2">
      <c r="A11235" s="25" t="s">
        <v>1409</v>
      </c>
      <c r="B11235" s="77" t="s">
        <v>24284</v>
      </c>
    </row>
    <row r="11236" spans="1:2" ht="15" x14ac:dyDescent="0.2">
      <c r="A11236" s="25" t="s">
        <v>1408</v>
      </c>
      <c r="B11236" s="77" t="s">
        <v>24285</v>
      </c>
    </row>
    <row r="11237" spans="1:2" ht="15" x14ac:dyDescent="0.2">
      <c r="A11237" s="25" t="s">
        <v>1407</v>
      </c>
      <c r="B11237" s="77" t="s">
        <v>24286</v>
      </c>
    </row>
    <row r="11238" spans="1:2" ht="30" x14ac:dyDescent="0.2">
      <c r="A11238" s="25" t="s">
        <v>1406</v>
      </c>
      <c r="B11238" s="77" t="s">
        <v>24287</v>
      </c>
    </row>
    <row r="11239" spans="1:2" ht="15" x14ac:dyDescent="0.2">
      <c r="A11239" s="25" t="s">
        <v>1405</v>
      </c>
      <c r="B11239" s="77" t="s">
        <v>24288</v>
      </c>
    </row>
    <row r="11240" spans="1:2" ht="15" x14ac:dyDescent="0.2">
      <c r="A11240" s="25" t="s">
        <v>1404</v>
      </c>
      <c r="B11240" s="77" t="s">
        <v>24289</v>
      </c>
    </row>
    <row r="11241" spans="1:2" ht="15" x14ac:dyDescent="0.2">
      <c r="A11241" s="25" t="s">
        <v>1403</v>
      </c>
      <c r="B11241" s="77" t="s">
        <v>24290</v>
      </c>
    </row>
    <row r="11242" spans="1:2" ht="30" x14ac:dyDescent="0.2">
      <c r="A11242" s="25" t="s">
        <v>1402</v>
      </c>
      <c r="B11242" s="77" t="s">
        <v>24291</v>
      </c>
    </row>
    <row r="11243" spans="1:2" ht="15" x14ac:dyDescent="0.2">
      <c r="A11243" s="25" t="s">
        <v>1401</v>
      </c>
      <c r="B11243" s="77" t="s">
        <v>24292</v>
      </c>
    </row>
    <row r="11244" spans="1:2" ht="15" x14ac:dyDescent="0.2">
      <c r="A11244" s="25" t="s">
        <v>1400</v>
      </c>
      <c r="B11244" s="77" t="s">
        <v>24293</v>
      </c>
    </row>
    <row r="11245" spans="1:2" ht="15" x14ac:dyDescent="0.2">
      <c r="A11245" s="25" t="s">
        <v>1399</v>
      </c>
      <c r="B11245" s="77" t="s">
        <v>24294</v>
      </c>
    </row>
    <row r="11246" spans="1:2" ht="15" x14ac:dyDescent="0.2">
      <c r="A11246" s="25" t="s">
        <v>1398</v>
      </c>
      <c r="B11246" s="77" t="s">
        <v>24295</v>
      </c>
    </row>
    <row r="11247" spans="1:2" ht="15" x14ac:dyDescent="0.2">
      <c r="A11247" s="25" t="s">
        <v>1397</v>
      </c>
      <c r="B11247" s="77" t="s">
        <v>24296</v>
      </c>
    </row>
    <row r="11248" spans="1:2" ht="30" x14ac:dyDescent="0.2">
      <c r="A11248" s="25" t="s">
        <v>1396</v>
      </c>
      <c r="B11248" s="77" t="s">
        <v>24297</v>
      </c>
    </row>
    <row r="11249" spans="1:2" ht="15" x14ac:dyDescent="0.2">
      <c r="A11249" s="25" t="s">
        <v>1395</v>
      </c>
      <c r="B11249" s="77" t="s">
        <v>24298</v>
      </c>
    </row>
    <row r="11250" spans="1:2" ht="15" x14ac:dyDescent="0.2">
      <c r="A11250" s="25" t="s">
        <v>1394</v>
      </c>
      <c r="B11250" s="77" t="s">
        <v>24299</v>
      </c>
    </row>
    <row r="11251" spans="1:2" ht="15" x14ac:dyDescent="0.2">
      <c r="A11251" s="25" t="s">
        <v>1393</v>
      </c>
      <c r="B11251" s="77" t="s">
        <v>24300</v>
      </c>
    </row>
    <row r="11252" spans="1:2" ht="15" x14ac:dyDescent="0.2">
      <c r="A11252" s="25" t="s">
        <v>1392</v>
      </c>
      <c r="B11252" s="77" t="s">
        <v>24301</v>
      </c>
    </row>
    <row r="11253" spans="1:2" ht="15" x14ac:dyDescent="0.2">
      <c r="A11253" s="25" t="s">
        <v>1391</v>
      </c>
      <c r="B11253" s="77" t="s">
        <v>24302</v>
      </c>
    </row>
    <row r="11254" spans="1:2" ht="15" x14ac:dyDescent="0.2">
      <c r="A11254" s="25" t="s">
        <v>1390</v>
      </c>
      <c r="B11254" s="77" t="s">
        <v>24303</v>
      </c>
    </row>
    <row r="11255" spans="1:2" ht="15" x14ac:dyDescent="0.2">
      <c r="A11255" s="25" t="s">
        <v>1389</v>
      </c>
      <c r="B11255" s="77" t="s">
        <v>24304</v>
      </c>
    </row>
    <row r="11256" spans="1:2" ht="15" x14ac:dyDescent="0.2">
      <c r="A11256" s="25" t="s">
        <v>1388</v>
      </c>
      <c r="B11256" s="77" t="s">
        <v>24305</v>
      </c>
    </row>
    <row r="11257" spans="1:2" ht="15" x14ac:dyDescent="0.2">
      <c r="A11257" s="25" t="s">
        <v>1387</v>
      </c>
      <c r="B11257" s="77" t="s">
        <v>24306</v>
      </c>
    </row>
    <row r="11258" spans="1:2" ht="30" x14ac:dyDescent="0.2">
      <c r="A11258" s="25" t="s">
        <v>1386</v>
      </c>
      <c r="B11258" s="77" t="s">
        <v>24307</v>
      </c>
    </row>
    <row r="11259" spans="1:2" ht="15" x14ac:dyDescent="0.2">
      <c r="A11259" s="25" t="s">
        <v>1385</v>
      </c>
      <c r="B11259" s="77" t="s">
        <v>24308</v>
      </c>
    </row>
    <row r="11260" spans="1:2" ht="15" x14ac:dyDescent="0.2">
      <c r="A11260" s="25" t="s">
        <v>1384</v>
      </c>
      <c r="B11260" s="77" t="s">
        <v>24309</v>
      </c>
    </row>
    <row r="11261" spans="1:2" ht="15" x14ac:dyDescent="0.2">
      <c r="A11261" s="25" t="s">
        <v>1383</v>
      </c>
      <c r="B11261" s="77" t="s">
        <v>24310</v>
      </c>
    </row>
    <row r="11262" spans="1:2" ht="15" x14ac:dyDescent="0.2">
      <c r="A11262" s="25" t="s">
        <v>1382</v>
      </c>
      <c r="B11262" s="77" t="s">
        <v>24311</v>
      </c>
    </row>
    <row r="11263" spans="1:2" ht="15" x14ac:dyDescent="0.2">
      <c r="A11263" s="25" t="s">
        <v>1381</v>
      </c>
      <c r="B11263" s="77" t="s">
        <v>24312</v>
      </c>
    </row>
    <row r="11264" spans="1:2" ht="15" x14ac:dyDescent="0.2">
      <c r="A11264" s="25" t="s">
        <v>1380</v>
      </c>
      <c r="B11264" s="77" t="s">
        <v>24313</v>
      </c>
    </row>
    <row r="11265" spans="1:2" ht="15" x14ac:dyDescent="0.2">
      <c r="A11265" s="25" t="s">
        <v>1379</v>
      </c>
      <c r="B11265" s="77" t="s">
        <v>24314</v>
      </c>
    </row>
    <row r="11266" spans="1:2" ht="15" x14ac:dyDescent="0.2">
      <c r="A11266" s="25" t="s">
        <v>1378</v>
      </c>
      <c r="B11266" s="77" t="s">
        <v>24315</v>
      </c>
    </row>
    <row r="11267" spans="1:2" ht="15" x14ac:dyDescent="0.2">
      <c r="A11267" s="25" t="s">
        <v>1377</v>
      </c>
      <c r="B11267" s="77" t="s">
        <v>24316</v>
      </c>
    </row>
    <row r="11268" spans="1:2" ht="15" x14ac:dyDescent="0.2">
      <c r="A11268" s="25" t="s">
        <v>1376</v>
      </c>
      <c r="B11268" s="77" t="s">
        <v>24317</v>
      </c>
    </row>
    <row r="11269" spans="1:2" ht="15" x14ac:dyDescent="0.2">
      <c r="A11269" s="25" t="s">
        <v>1375</v>
      </c>
      <c r="B11269" s="77" t="s">
        <v>24318</v>
      </c>
    </row>
    <row r="11270" spans="1:2" ht="15" x14ac:dyDescent="0.2">
      <c r="A11270" s="25" t="s">
        <v>1374</v>
      </c>
      <c r="B11270" s="77" t="s">
        <v>24319</v>
      </c>
    </row>
    <row r="11271" spans="1:2" ht="15" x14ac:dyDescent="0.2">
      <c r="A11271" s="25" t="s">
        <v>1373</v>
      </c>
      <c r="B11271" s="77" t="s">
        <v>24320</v>
      </c>
    </row>
    <row r="11272" spans="1:2" ht="15" x14ac:dyDescent="0.2">
      <c r="A11272" s="25" t="s">
        <v>1372</v>
      </c>
      <c r="B11272" s="77" t="s">
        <v>24321</v>
      </c>
    </row>
    <row r="11273" spans="1:2" ht="15" x14ac:dyDescent="0.2">
      <c r="A11273" s="25" t="s">
        <v>1371</v>
      </c>
      <c r="B11273" s="77" t="s">
        <v>24322</v>
      </c>
    </row>
    <row r="11274" spans="1:2" ht="15" x14ac:dyDescent="0.2">
      <c r="A11274" s="25" t="s">
        <v>1370</v>
      </c>
      <c r="B11274" s="77" t="s">
        <v>24323</v>
      </c>
    </row>
    <row r="11275" spans="1:2" ht="15" x14ac:dyDescent="0.2">
      <c r="A11275" s="25" t="s">
        <v>1369</v>
      </c>
      <c r="B11275" s="77" t="s">
        <v>24324</v>
      </c>
    </row>
    <row r="11276" spans="1:2" ht="15" x14ac:dyDescent="0.2">
      <c r="A11276" s="25" t="s">
        <v>1368</v>
      </c>
      <c r="B11276" s="77" t="s">
        <v>24325</v>
      </c>
    </row>
    <row r="11277" spans="1:2" ht="15" x14ac:dyDescent="0.2">
      <c r="A11277" s="25" t="s">
        <v>1367</v>
      </c>
      <c r="B11277" s="77" t="s">
        <v>24326</v>
      </c>
    </row>
    <row r="11278" spans="1:2" ht="15" x14ac:dyDescent="0.2">
      <c r="A11278" s="25" t="s">
        <v>1366</v>
      </c>
      <c r="B11278" s="77" t="s">
        <v>24327</v>
      </c>
    </row>
    <row r="11279" spans="1:2" ht="30" x14ac:dyDescent="0.2">
      <c r="A11279" s="25" t="s">
        <v>1365</v>
      </c>
      <c r="B11279" s="77" t="s">
        <v>24328</v>
      </c>
    </row>
    <row r="11280" spans="1:2" ht="15" x14ac:dyDescent="0.2">
      <c r="A11280" s="25" t="s">
        <v>1364</v>
      </c>
      <c r="B11280" s="77" t="s">
        <v>24329</v>
      </c>
    </row>
    <row r="11281" spans="1:2" ht="15" x14ac:dyDescent="0.2">
      <c r="A11281" s="25" t="s">
        <v>1363</v>
      </c>
      <c r="B11281" s="77" t="s">
        <v>24330</v>
      </c>
    </row>
    <row r="11282" spans="1:2" ht="15" x14ac:dyDescent="0.2">
      <c r="A11282" s="25" t="s">
        <v>1362</v>
      </c>
      <c r="B11282" s="77" t="s">
        <v>24331</v>
      </c>
    </row>
    <row r="11283" spans="1:2" ht="15" x14ac:dyDescent="0.2">
      <c r="A11283" s="25" t="s">
        <v>1361</v>
      </c>
      <c r="B11283" s="77" t="s">
        <v>24332</v>
      </c>
    </row>
    <row r="11284" spans="1:2" ht="15" x14ac:dyDescent="0.2">
      <c r="A11284" s="25" t="s">
        <v>1360</v>
      </c>
      <c r="B11284" s="77" t="s">
        <v>24333</v>
      </c>
    </row>
    <row r="11285" spans="1:2" ht="15" x14ac:dyDescent="0.2">
      <c r="A11285" s="25" t="s">
        <v>1359</v>
      </c>
      <c r="B11285" s="77" t="s">
        <v>24334</v>
      </c>
    </row>
    <row r="11286" spans="1:2" ht="15" x14ac:dyDescent="0.2">
      <c r="A11286" s="25" t="s">
        <v>1358</v>
      </c>
      <c r="B11286" s="77" t="s">
        <v>24335</v>
      </c>
    </row>
    <row r="11287" spans="1:2" ht="15" x14ac:dyDescent="0.2">
      <c r="A11287" s="25" t="s">
        <v>1357</v>
      </c>
      <c r="B11287" s="77" t="s">
        <v>24336</v>
      </c>
    </row>
    <row r="11288" spans="1:2" ht="15" x14ac:dyDescent="0.2">
      <c r="A11288" s="25" t="s">
        <v>1356</v>
      </c>
      <c r="B11288" s="77" t="s">
        <v>24337</v>
      </c>
    </row>
    <row r="11289" spans="1:2" ht="30" x14ac:dyDescent="0.2">
      <c r="A11289" s="25" t="s">
        <v>1355</v>
      </c>
      <c r="B11289" s="77" t="s">
        <v>24338</v>
      </c>
    </row>
    <row r="11290" spans="1:2" ht="15" x14ac:dyDescent="0.2">
      <c r="A11290" s="25" t="s">
        <v>1354</v>
      </c>
      <c r="B11290" s="77" t="s">
        <v>24339</v>
      </c>
    </row>
    <row r="11291" spans="1:2" ht="15" x14ac:dyDescent="0.2">
      <c r="A11291" s="25" t="s">
        <v>1353</v>
      </c>
      <c r="B11291" s="77" t="s">
        <v>24340</v>
      </c>
    </row>
    <row r="11292" spans="1:2" ht="15" x14ac:dyDescent="0.2">
      <c r="A11292" s="25" t="s">
        <v>1352</v>
      </c>
      <c r="B11292" s="77" t="s">
        <v>24341</v>
      </c>
    </row>
    <row r="11293" spans="1:2" ht="15" x14ac:dyDescent="0.2">
      <c r="A11293" s="25" t="s">
        <v>1351</v>
      </c>
      <c r="B11293" s="77" t="s">
        <v>24342</v>
      </c>
    </row>
    <row r="11294" spans="1:2" ht="15" x14ac:dyDescent="0.2">
      <c r="A11294" s="25" t="s">
        <v>1350</v>
      </c>
      <c r="B11294" s="77" t="s">
        <v>24343</v>
      </c>
    </row>
    <row r="11295" spans="1:2" ht="15" x14ac:dyDescent="0.2">
      <c r="A11295" s="25" t="s">
        <v>1349</v>
      </c>
      <c r="B11295" s="77" t="s">
        <v>24344</v>
      </c>
    </row>
    <row r="11296" spans="1:2" ht="15" x14ac:dyDescent="0.2">
      <c r="A11296" s="25" t="s">
        <v>1348</v>
      </c>
      <c r="B11296" s="77" t="s">
        <v>24345</v>
      </c>
    </row>
    <row r="11297" spans="1:2" ht="30" x14ac:dyDescent="0.2">
      <c r="A11297" s="25" t="s">
        <v>1347</v>
      </c>
      <c r="B11297" s="77" t="s">
        <v>24346</v>
      </c>
    </row>
    <row r="11298" spans="1:2" ht="30" x14ac:dyDescent="0.2">
      <c r="A11298" s="25" t="s">
        <v>1346</v>
      </c>
      <c r="B11298" s="77" t="s">
        <v>24347</v>
      </c>
    </row>
    <row r="11299" spans="1:2" ht="45" x14ac:dyDescent="0.2">
      <c r="A11299" s="25" t="s">
        <v>1345</v>
      </c>
      <c r="B11299" s="77" t="s">
        <v>24348</v>
      </c>
    </row>
    <row r="11300" spans="1:2" ht="45" x14ac:dyDescent="0.2">
      <c r="A11300" s="25" t="s">
        <v>1344</v>
      </c>
      <c r="B11300" s="77" t="s">
        <v>24349</v>
      </c>
    </row>
    <row r="11301" spans="1:2" ht="30" x14ac:dyDescent="0.2">
      <c r="A11301" s="25" t="s">
        <v>1343</v>
      </c>
      <c r="B11301" s="77" t="s">
        <v>24350</v>
      </c>
    </row>
    <row r="11302" spans="1:2" ht="45" x14ac:dyDescent="0.2">
      <c r="A11302" s="25" t="s">
        <v>1342</v>
      </c>
      <c r="B11302" s="77" t="s">
        <v>24351</v>
      </c>
    </row>
    <row r="11303" spans="1:2" ht="45" x14ac:dyDescent="0.2">
      <c r="A11303" s="25" t="s">
        <v>1341</v>
      </c>
      <c r="B11303" s="77" t="s">
        <v>24352</v>
      </c>
    </row>
    <row r="11304" spans="1:2" ht="30" x14ac:dyDescent="0.2">
      <c r="A11304" s="25" t="s">
        <v>1340</v>
      </c>
      <c r="B11304" s="77" t="s">
        <v>24353</v>
      </c>
    </row>
    <row r="11305" spans="1:2" ht="30" x14ac:dyDescent="0.2">
      <c r="A11305" s="25" t="s">
        <v>1339</v>
      </c>
      <c r="B11305" s="77" t="s">
        <v>24354</v>
      </c>
    </row>
    <row r="11306" spans="1:2" ht="30" x14ac:dyDescent="0.2">
      <c r="A11306" s="25" t="s">
        <v>1338</v>
      </c>
      <c r="B11306" s="77" t="s">
        <v>24355</v>
      </c>
    </row>
    <row r="11307" spans="1:2" ht="45" x14ac:dyDescent="0.2">
      <c r="A11307" s="25" t="s">
        <v>1337</v>
      </c>
      <c r="B11307" s="77" t="s">
        <v>24356</v>
      </c>
    </row>
    <row r="11308" spans="1:2" ht="45" x14ac:dyDescent="0.2">
      <c r="A11308" s="25" t="s">
        <v>1336</v>
      </c>
      <c r="B11308" s="77" t="s">
        <v>24357</v>
      </c>
    </row>
    <row r="11309" spans="1:2" ht="60" x14ac:dyDescent="0.2">
      <c r="A11309" s="25" t="s">
        <v>1335</v>
      </c>
      <c r="B11309" s="77" t="s">
        <v>24358</v>
      </c>
    </row>
    <row r="11310" spans="1:2" ht="45" x14ac:dyDescent="0.2">
      <c r="A11310" s="25" t="s">
        <v>1334</v>
      </c>
      <c r="B11310" s="77" t="s">
        <v>24359</v>
      </c>
    </row>
    <row r="11311" spans="1:2" ht="45" x14ac:dyDescent="0.2">
      <c r="A11311" s="25" t="s">
        <v>1333</v>
      </c>
      <c r="B11311" s="77" t="s">
        <v>24360</v>
      </c>
    </row>
    <row r="11312" spans="1:2" ht="45" x14ac:dyDescent="0.2">
      <c r="A11312" s="25" t="s">
        <v>1332</v>
      </c>
      <c r="B11312" s="77" t="s">
        <v>24361</v>
      </c>
    </row>
    <row r="11313" spans="1:2" ht="45" x14ac:dyDescent="0.2">
      <c r="A11313" s="25" t="s">
        <v>1331</v>
      </c>
      <c r="B11313" s="77" t="s">
        <v>24362</v>
      </c>
    </row>
    <row r="11314" spans="1:2" ht="45" x14ac:dyDescent="0.2">
      <c r="A11314" s="25" t="s">
        <v>1330</v>
      </c>
      <c r="B11314" s="77" t="s">
        <v>24363</v>
      </c>
    </row>
    <row r="11315" spans="1:2" ht="45" x14ac:dyDescent="0.2">
      <c r="A11315" s="25" t="s">
        <v>1329</v>
      </c>
      <c r="B11315" s="77" t="s">
        <v>24364</v>
      </c>
    </row>
    <row r="11316" spans="1:2" ht="45" x14ac:dyDescent="0.2">
      <c r="A11316" s="25" t="s">
        <v>1328</v>
      </c>
      <c r="B11316" s="77" t="s">
        <v>24365</v>
      </c>
    </row>
    <row r="11317" spans="1:2" ht="45" x14ac:dyDescent="0.2">
      <c r="A11317" s="25" t="s">
        <v>1327</v>
      </c>
      <c r="B11317" s="77" t="s">
        <v>24366</v>
      </c>
    </row>
    <row r="11318" spans="1:2" ht="45" x14ac:dyDescent="0.2">
      <c r="A11318" s="25" t="s">
        <v>1326</v>
      </c>
      <c r="B11318" s="77" t="s">
        <v>24367</v>
      </c>
    </row>
    <row r="11319" spans="1:2" ht="45" x14ac:dyDescent="0.2">
      <c r="A11319" s="25" t="s">
        <v>1325</v>
      </c>
      <c r="B11319" s="77" t="s">
        <v>24368</v>
      </c>
    </row>
    <row r="11320" spans="1:2" ht="45" x14ac:dyDescent="0.2">
      <c r="A11320" s="25" t="s">
        <v>1324</v>
      </c>
      <c r="B11320" s="77" t="s">
        <v>24369</v>
      </c>
    </row>
    <row r="11321" spans="1:2" ht="45" x14ac:dyDescent="0.2">
      <c r="A11321" s="25" t="s">
        <v>1323</v>
      </c>
      <c r="B11321" s="77" t="s">
        <v>24370</v>
      </c>
    </row>
    <row r="11322" spans="1:2" ht="45" x14ac:dyDescent="0.2">
      <c r="A11322" s="25" t="s">
        <v>1322</v>
      </c>
      <c r="B11322" s="77" t="s">
        <v>24371</v>
      </c>
    </row>
    <row r="11323" spans="1:2" ht="45" x14ac:dyDescent="0.2">
      <c r="A11323" s="25" t="s">
        <v>1321</v>
      </c>
      <c r="B11323" s="77" t="s">
        <v>24372</v>
      </c>
    </row>
    <row r="11324" spans="1:2" ht="45" x14ac:dyDescent="0.2">
      <c r="A11324" s="25" t="s">
        <v>1320</v>
      </c>
      <c r="B11324" s="77" t="s">
        <v>24373</v>
      </c>
    </row>
    <row r="11325" spans="1:2" ht="45" x14ac:dyDescent="0.2">
      <c r="A11325" s="25" t="s">
        <v>1319</v>
      </c>
      <c r="B11325" s="77" t="s">
        <v>24374</v>
      </c>
    </row>
    <row r="11326" spans="1:2" ht="45" x14ac:dyDescent="0.2">
      <c r="A11326" s="25" t="s">
        <v>1318</v>
      </c>
      <c r="B11326" s="77" t="s">
        <v>24375</v>
      </c>
    </row>
    <row r="11327" spans="1:2" ht="30" x14ac:dyDescent="0.2">
      <c r="A11327" s="25" t="s">
        <v>1317</v>
      </c>
      <c r="B11327" s="77" t="s">
        <v>24376</v>
      </c>
    </row>
    <row r="11328" spans="1:2" ht="45" x14ac:dyDescent="0.2">
      <c r="A11328" s="25" t="s">
        <v>1316</v>
      </c>
      <c r="B11328" s="77" t="s">
        <v>24377</v>
      </c>
    </row>
    <row r="11329" spans="1:2" ht="45" x14ac:dyDescent="0.2">
      <c r="A11329" s="25" t="s">
        <v>1315</v>
      </c>
      <c r="B11329" s="77" t="s">
        <v>24378</v>
      </c>
    </row>
    <row r="11330" spans="1:2" ht="45" x14ac:dyDescent="0.2">
      <c r="A11330" s="25" t="s">
        <v>1314</v>
      </c>
      <c r="B11330" s="77" t="s">
        <v>24379</v>
      </c>
    </row>
    <row r="11331" spans="1:2" ht="45" x14ac:dyDescent="0.2">
      <c r="A11331" s="25" t="s">
        <v>1313</v>
      </c>
      <c r="B11331" s="77" t="s">
        <v>24380</v>
      </c>
    </row>
    <row r="11332" spans="1:2" ht="45" x14ac:dyDescent="0.2">
      <c r="A11332" s="25" t="s">
        <v>1312</v>
      </c>
      <c r="B11332" s="77" t="s">
        <v>24381</v>
      </c>
    </row>
    <row r="11333" spans="1:2" ht="45" x14ac:dyDescent="0.2">
      <c r="A11333" s="25" t="s">
        <v>1311</v>
      </c>
      <c r="B11333" s="77" t="s">
        <v>24382</v>
      </c>
    </row>
    <row r="11334" spans="1:2" ht="30" x14ac:dyDescent="0.2">
      <c r="A11334" s="25" t="s">
        <v>1310</v>
      </c>
      <c r="B11334" s="77" t="s">
        <v>24383</v>
      </c>
    </row>
    <row r="11335" spans="1:2" ht="45" x14ac:dyDescent="0.2">
      <c r="A11335" s="25" t="s">
        <v>1309</v>
      </c>
      <c r="B11335" s="77" t="s">
        <v>24384</v>
      </c>
    </row>
    <row r="11336" spans="1:2" ht="45" x14ac:dyDescent="0.2">
      <c r="A11336" s="25" t="s">
        <v>1308</v>
      </c>
      <c r="B11336" s="77" t="s">
        <v>24385</v>
      </c>
    </row>
    <row r="11337" spans="1:2" ht="45" x14ac:dyDescent="0.2">
      <c r="A11337" s="25" t="s">
        <v>1307</v>
      </c>
      <c r="B11337" s="77" t="s">
        <v>24386</v>
      </c>
    </row>
    <row r="11338" spans="1:2" ht="45" x14ac:dyDescent="0.2">
      <c r="A11338" s="25" t="s">
        <v>1306</v>
      </c>
      <c r="B11338" s="77" t="s">
        <v>24387</v>
      </c>
    </row>
    <row r="11339" spans="1:2" ht="45" x14ac:dyDescent="0.2">
      <c r="A11339" s="25" t="s">
        <v>1305</v>
      </c>
      <c r="B11339" s="77" t="s">
        <v>24388</v>
      </c>
    </row>
    <row r="11340" spans="1:2" ht="45" x14ac:dyDescent="0.2">
      <c r="A11340" s="25" t="s">
        <v>1304</v>
      </c>
      <c r="B11340" s="77" t="s">
        <v>24389</v>
      </c>
    </row>
    <row r="11341" spans="1:2" ht="45" x14ac:dyDescent="0.2">
      <c r="A11341" s="25" t="s">
        <v>1303</v>
      </c>
      <c r="B11341" s="77" t="s">
        <v>24390</v>
      </c>
    </row>
    <row r="11342" spans="1:2" ht="45" x14ac:dyDescent="0.2">
      <c r="A11342" s="25" t="s">
        <v>1302</v>
      </c>
      <c r="B11342" s="77" t="s">
        <v>24391</v>
      </c>
    </row>
    <row r="11343" spans="1:2" ht="45" x14ac:dyDescent="0.2">
      <c r="A11343" s="25" t="s">
        <v>1301</v>
      </c>
      <c r="B11343" s="77" t="s">
        <v>24392</v>
      </c>
    </row>
    <row r="11344" spans="1:2" ht="45" x14ac:dyDescent="0.2">
      <c r="A11344" s="25" t="s">
        <v>1300</v>
      </c>
      <c r="B11344" s="77" t="s">
        <v>24393</v>
      </c>
    </row>
    <row r="11345" spans="1:2" ht="45" x14ac:dyDescent="0.2">
      <c r="A11345" s="25" t="s">
        <v>1299</v>
      </c>
      <c r="B11345" s="77" t="s">
        <v>24394</v>
      </c>
    </row>
    <row r="11346" spans="1:2" ht="45" x14ac:dyDescent="0.2">
      <c r="A11346" s="25" t="s">
        <v>1298</v>
      </c>
      <c r="B11346" s="77" t="s">
        <v>24395</v>
      </c>
    </row>
    <row r="11347" spans="1:2" ht="30" x14ac:dyDescent="0.2">
      <c r="A11347" s="25" t="s">
        <v>1297</v>
      </c>
      <c r="B11347" s="77" t="s">
        <v>24396</v>
      </c>
    </row>
    <row r="11348" spans="1:2" ht="30" x14ac:dyDescent="0.2">
      <c r="A11348" s="25" t="s">
        <v>1296</v>
      </c>
      <c r="B11348" s="77" t="s">
        <v>24397</v>
      </c>
    </row>
    <row r="11349" spans="1:2" ht="30" x14ac:dyDescent="0.2">
      <c r="A11349" s="25" t="s">
        <v>1295</v>
      </c>
      <c r="B11349" s="77" t="s">
        <v>24398</v>
      </c>
    </row>
    <row r="11350" spans="1:2" ht="30" x14ac:dyDescent="0.2">
      <c r="A11350" s="25" t="s">
        <v>1294</v>
      </c>
      <c r="B11350" s="77" t="s">
        <v>24399</v>
      </c>
    </row>
    <row r="11351" spans="1:2" ht="30" x14ac:dyDescent="0.2">
      <c r="A11351" s="25" t="s">
        <v>1293</v>
      </c>
      <c r="B11351" s="77" t="s">
        <v>24400</v>
      </c>
    </row>
    <row r="11352" spans="1:2" ht="30" x14ac:dyDescent="0.2">
      <c r="A11352" s="25" t="s">
        <v>1292</v>
      </c>
      <c r="B11352" s="77" t="s">
        <v>24401</v>
      </c>
    </row>
    <row r="11353" spans="1:2" ht="30" x14ac:dyDescent="0.2">
      <c r="A11353" s="25" t="s">
        <v>1291</v>
      </c>
      <c r="B11353" s="77" t="s">
        <v>24402</v>
      </c>
    </row>
    <row r="11354" spans="1:2" ht="30" x14ac:dyDescent="0.2">
      <c r="A11354" s="25" t="s">
        <v>1290</v>
      </c>
      <c r="B11354" s="77" t="s">
        <v>24403</v>
      </c>
    </row>
    <row r="11355" spans="1:2" ht="30" x14ac:dyDescent="0.2">
      <c r="A11355" s="25" t="s">
        <v>1289</v>
      </c>
      <c r="B11355" s="77" t="s">
        <v>24404</v>
      </c>
    </row>
    <row r="11356" spans="1:2" ht="30" x14ac:dyDescent="0.2">
      <c r="A11356" s="25" t="s">
        <v>1288</v>
      </c>
      <c r="B11356" s="77" t="s">
        <v>24405</v>
      </c>
    </row>
    <row r="11357" spans="1:2" ht="30" x14ac:dyDescent="0.2">
      <c r="A11357" s="25" t="s">
        <v>1287</v>
      </c>
      <c r="B11357" s="77" t="s">
        <v>24406</v>
      </c>
    </row>
    <row r="11358" spans="1:2" ht="45" x14ac:dyDescent="0.2">
      <c r="A11358" s="25" t="s">
        <v>1286</v>
      </c>
      <c r="B11358" s="77" t="s">
        <v>24407</v>
      </c>
    </row>
    <row r="11359" spans="1:2" ht="45" x14ac:dyDescent="0.2">
      <c r="A11359" s="25" t="s">
        <v>1285</v>
      </c>
      <c r="B11359" s="77" t="s">
        <v>24408</v>
      </c>
    </row>
    <row r="11360" spans="1:2" ht="45" x14ac:dyDescent="0.2">
      <c r="A11360" s="25" t="s">
        <v>1284</v>
      </c>
      <c r="B11360" s="77" t="s">
        <v>24409</v>
      </c>
    </row>
    <row r="11361" spans="1:2" ht="30" x14ac:dyDescent="0.2">
      <c r="A11361" s="25" t="s">
        <v>1283</v>
      </c>
      <c r="B11361" s="77" t="s">
        <v>24410</v>
      </c>
    </row>
    <row r="11362" spans="1:2" ht="45" x14ac:dyDescent="0.2">
      <c r="A11362" s="25" t="s">
        <v>1282</v>
      </c>
      <c r="B11362" s="77" t="s">
        <v>24411</v>
      </c>
    </row>
    <row r="11363" spans="1:2" ht="45" x14ac:dyDescent="0.2">
      <c r="A11363" s="25" t="s">
        <v>1281</v>
      </c>
      <c r="B11363" s="77" t="s">
        <v>24412</v>
      </c>
    </row>
    <row r="11364" spans="1:2" ht="30" x14ac:dyDescent="0.2">
      <c r="A11364" s="25" t="s">
        <v>1280</v>
      </c>
      <c r="B11364" s="77" t="s">
        <v>24413</v>
      </c>
    </row>
    <row r="11365" spans="1:2" ht="45" x14ac:dyDescent="0.2">
      <c r="A11365" s="25" t="s">
        <v>1279</v>
      </c>
      <c r="B11365" s="77" t="s">
        <v>24414</v>
      </c>
    </row>
    <row r="11366" spans="1:2" ht="45" x14ac:dyDescent="0.2">
      <c r="A11366" s="25" t="s">
        <v>1278</v>
      </c>
      <c r="B11366" s="77" t="s">
        <v>24415</v>
      </c>
    </row>
    <row r="11367" spans="1:2" ht="30" x14ac:dyDescent="0.2">
      <c r="A11367" s="25" t="s">
        <v>1277</v>
      </c>
      <c r="B11367" s="77" t="s">
        <v>24416</v>
      </c>
    </row>
    <row r="11368" spans="1:2" ht="30" x14ac:dyDescent="0.2">
      <c r="A11368" s="25" t="s">
        <v>1276</v>
      </c>
      <c r="B11368" s="77" t="s">
        <v>24417</v>
      </c>
    </row>
    <row r="11369" spans="1:2" ht="30" x14ac:dyDescent="0.2">
      <c r="A11369" s="25" t="s">
        <v>1275</v>
      </c>
      <c r="B11369" s="77" t="s">
        <v>24418</v>
      </c>
    </row>
    <row r="11370" spans="1:2" ht="30" x14ac:dyDescent="0.2">
      <c r="A11370" s="25" t="s">
        <v>1274</v>
      </c>
      <c r="B11370" s="77" t="s">
        <v>24419</v>
      </c>
    </row>
    <row r="11371" spans="1:2" ht="30" x14ac:dyDescent="0.2">
      <c r="A11371" s="25" t="s">
        <v>1273</v>
      </c>
      <c r="B11371" s="77" t="s">
        <v>24420</v>
      </c>
    </row>
    <row r="11372" spans="1:2" ht="30" x14ac:dyDescent="0.2">
      <c r="A11372" s="25" t="s">
        <v>1272</v>
      </c>
      <c r="B11372" s="77" t="s">
        <v>24421</v>
      </c>
    </row>
    <row r="11373" spans="1:2" ht="30" x14ac:dyDescent="0.2">
      <c r="A11373" s="25" t="s">
        <v>1271</v>
      </c>
      <c r="B11373" s="77" t="s">
        <v>24422</v>
      </c>
    </row>
    <row r="11374" spans="1:2" ht="30" x14ac:dyDescent="0.2">
      <c r="A11374" s="25" t="s">
        <v>1270</v>
      </c>
      <c r="B11374" s="77" t="s">
        <v>24423</v>
      </c>
    </row>
    <row r="11375" spans="1:2" ht="30" x14ac:dyDescent="0.2">
      <c r="A11375" s="25" t="s">
        <v>1269</v>
      </c>
      <c r="B11375" s="77" t="s">
        <v>24424</v>
      </c>
    </row>
    <row r="11376" spans="1:2" ht="30" x14ac:dyDescent="0.2">
      <c r="A11376" s="25" t="s">
        <v>1268</v>
      </c>
      <c r="B11376" s="77" t="s">
        <v>24425</v>
      </c>
    </row>
    <row r="11377" spans="1:2" ht="30" x14ac:dyDescent="0.2">
      <c r="A11377" s="25" t="s">
        <v>1267</v>
      </c>
      <c r="B11377" s="77" t="s">
        <v>24426</v>
      </c>
    </row>
    <row r="11378" spans="1:2" ht="30" x14ac:dyDescent="0.2">
      <c r="A11378" s="25" t="s">
        <v>1266</v>
      </c>
      <c r="B11378" s="77" t="s">
        <v>24427</v>
      </c>
    </row>
    <row r="11379" spans="1:2" ht="30" x14ac:dyDescent="0.2">
      <c r="A11379" s="25" t="s">
        <v>1265</v>
      </c>
      <c r="B11379" s="77" t="s">
        <v>24428</v>
      </c>
    </row>
    <row r="11380" spans="1:2" ht="30" x14ac:dyDescent="0.2">
      <c r="A11380" s="25" t="s">
        <v>1264</v>
      </c>
      <c r="B11380" s="77" t="s">
        <v>24429</v>
      </c>
    </row>
    <row r="11381" spans="1:2" ht="30" x14ac:dyDescent="0.2">
      <c r="A11381" s="25" t="s">
        <v>1263</v>
      </c>
      <c r="B11381" s="77" t="s">
        <v>24430</v>
      </c>
    </row>
    <row r="11382" spans="1:2" ht="30" x14ac:dyDescent="0.2">
      <c r="A11382" s="25" t="s">
        <v>1262</v>
      </c>
      <c r="B11382" s="77" t="s">
        <v>24431</v>
      </c>
    </row>
    <row r="11383" spans="1:2" ht="30" x14ac:dyDescent="0.2">
      <c r="A11383" s="25" t="s">
        <v>1261</v>
      </c>
      <c r="B11383" s="77" t="s">
        <v>24432</v>
      </c>
    </row>
    <row r="11384" spans="1:2" ht="30" x14ac:dyDescent="0.2">
      <c r="A11384" s="25" t="s">
        <v>1260</v>
      </c>
      <c r="B11384" s="77" t="s">
        <v>24433</v>
      </c>
    </row>
    <row r="11385" spans="1:2" ht="30" x14ac:dyDescent="0.2">
      <c r="A11385" s="25" t="s">
        <v>1259</v>
      </c>
      <c r="B11385" s="77" t="s">
        <v>24434</v>
      </c>
    </row>
    <row r="11386" spans="1:2" ht="30" x14ac:dyDescent="0.2">
      <c r="A11386" s="25" t="s">
        <v>1258</v>
      </c>
      <c r="B11386" s="77" t="s">
        <v>24435</v>
      </c>
    </row>
    <row r="11387" spans="1:2" ht="30" x14ac:dyDescent="0.2">
      <c r="A11387" s="25" t="s">
        <v>1257</v>
      </c>
      <c r="B11387" s="77" t="s">
        <v>24436</v>
      </c>
    </row>
    <row r="11388" spans="1:2" ht="45" x14ac:dyDescent="0.2">
      <c r="A11388" s="25" t="s">
        <v>1256</v>
      </c>
      <c r="B11388" s="77" t="s">
        <v>24437</v>
      </c>
    </row>
    <row r="11389" spans="1:2" ht="45" x14ac:dyDescent="0.2">
      <c r="A11389" s="25" t="s">
        <v>1255</v>
      </c>
      <c r="B11389" s="77" t="s">
        <v>24438</v>
      </c>
    </row>
    <row r="11390" spans="1:2" ht="45" x14ac:dyDescent="0.2">
      <c r="A11390" s="25" t="s">
        <v>1254</v>
      </c>
      <c r="B11390" s="77" t="s">
        <v>24439</v>
      </c>
    </row>
    <row r="11391" spans="1:2" ht="45" x14ac:dyDescent="0.2">
      <c r="A11391" s="25" t="s">
        <v>1253</v>
      </c>
      <c r="B11391" s="77" t="s">
        <v>24440</v>
      </c>
    </row>
    <row r="11392" spans="1:2" ht="45" x14ac:dyDescent="0.2">
      <c r="A11392" s="25" t="s">
        <v>1252</v>
      </c>
      <c r="B11392" s="77" t="s">
        <v>24441</v>
      </c>
    </row>
    <row r="11393" spans="1:2" ht="45" x14ac:dyDescent="0.2">
      <c r="A11393" s="25" t="s">
        <v>1251</v>
      </c>
      <c r="B11393" s="77" t="s">
        <v>24442</v>
      </c>
    </row>
    <row r="11394" spans="1:2" ht="30" x14ac:dyDescent="0.2">
      <c r="A11394" s="25" t="s">
        <v>1250</v>
      </c>
      <c r="B11394" s="77" t="s">
        <v>24443</v>
      </c>
    </row>
    <row r="11395" spans="1:2" ht="45" x14ac:dyDescent="0.2">
      <c r="A11395" s="25" t="s">
        <v>1249</v>
      </c>
      <c r="B11395" s="77" t="s">
        <v>24444</v>
      </c>
    </row>
    <row r="11396" spans="1:2" ht="45" x14ac:dyDescent="0.2">
      <c r="A11396" s="25" t="s">
        <v>1248</v>
      </c>
      <c r="B11396" s="77" t="s">
        <v>24445</v>
      </c>
    </row>
    <row r="11397" spans="1:2" ht="30" x14ac:dyDescent="0.2">
      <c r="A11397" s="25" t="s">
        <v>1247</v>
      </c>
      <c r="B11397" s="77" t="s">
        <v>24446</v>
      </c>
    </row>
    <row r="11398" spans="1:2" ht="30" x14ac:dyDescent="0.2">
      <c r="A11398" s="25" t="s">
        <v>1246</v>
      </c>
      <c r="B11398" s="77" t="s">
        <v>24447</v>
      </c>
    </row>
    <row r="11399" spans="1:2" ht="30" x14ac:dyDescent="0.2">
      <c r="A11399" s="25" t="s">
        <v>1245</v>
      </c>
      <c r="B11399" s="77" t="s">
        <v>24448</v>
      </c>
    </row>
    <row r="11400" spans="1:2" ht="30" x14ac:dyDescent="0.2">
      <c r="A11400" s="25" t="s">
        <v>1244</v>
      </c>
      <c r="B11400" s="77" t="s">
        <v>24449</v>
      </c>
    </row>
    <row r="11401" spans="1:2" ht="30" x14ac:dyDescent="0.2">
      <c r="A11401" s="25" t="s">
        <v>1243</v>
      </c>
      <c r="B11401" s="77" t="s">
        <v>24450</v>
      </c>
    </row>
    <row r="11402" spans="1:2" ht="30" x14ac:dyDescent="0.2">
      <c r="A11402" s="25" t="s">
        <v>1242</v>
      </c>
      <c r="B11402" s="77" t="s">
        <v>24451</v>
      </c>
    </row>
    <row r="11403" spans="1:2" ht="30" x14ac:dyDescent="0.2">
      <c r="A11403" s="25" t="s">
        <v>1241</v>
      </c>
      <c r="B11403" s="77" t="s">
        <v>24452</v>
      </c>
    </row>
    <row r="11404" spans="1:2" ht="30" x14ac:dyDescent="0.2">
      <c r="A11404" s="25" t="s">
        <v>1240</v>
      </c>
      <c r="B11404" s="77" t="s">
        <v>24453</v>
      </c>
    </row>
    <row r="11405" spans="1:2" ht="30" x14ac:dyDescent="0.2">
      <c r="A11405" s="25" t="s">
        <v>1239</v>
      </c>
      <c r="B11405" s="77" t="s">
        <v>24454</v>
      </c>
    </row>
    <row r="11406" spans="1:2" ht="30" x14ac:dyDescent="0.2">
      <c r="A11406" s="25" t="s">
        <v>1238</v>
      </c>
      <c r="B11406" s="77" t="s">
        <v>24455</v>
      </c>
    </row>
    <row r="11407" spans="1:2" ht="15" x14ac:dyDescent="0.2">
      <c r="A11407" s="25" t="s">
        <v>1237</v>
      </c>
      <c r="B11407" s="77" t="s">
        <v>24456</v>
      </c>
    </row>
    <row r="11408" spans="1:2" ht="30" x14ac:dyDescent="0.2">
      <c r="A11408" s="25" t="s">
        <v>1236</v>
      </c>
      <c r="B11408" s="77" t="s">
        <v>24457</v>
      </c>
    </row>
    <row r="11409" spans="1:2" ht="30" x14ac:dyDescent="0.2">
      <c r="A11409" s="25" t="s">
        <v>1235</v>
      </c>
      <c r="B11409" s="77" t="s">
        <v>24458</v>
      </c>
    </row>
    <row r="11410" spans="1:2" ht="30" x14ac:dyDescent="0.2">
      <c r="A11410" s="25" t="s">
        <v>1234</v>
      </c>
      <c r="B11410" s="77" t="s">
        <v>24459</v>
      </c>
    </row>
    <row r="11411" spans="1:2" ht="15" x14ac:dyDescent="0.2">
      <c r="A11411" s="25" t="s">
        <v>1233</v>
      </c>
      <c r="B11411" s="77" t="s">
        <v>24460</v>
      </c>
    </row>
    <row r="11412" spans="1:2" ht="30" x14ac:dyDescent="0.2">
      <c r="A11412" s="25" t="s">
        <v>1232</v>
      </c>
      <c r="B11412" s="77" t="s">
        <v>24461</v>
      </c>
    </row>
    <row r="11413" spans="1:2" ht="30" x14ac:dyDescent="0.2">
      <c r="A11413" s="25" t="s">
        <v>1231</v>
      </c>
      <c r="B11413" s="77" t="s">
        <v>24462</v>
      </c>
    </row>
    <row r="11414" spans="1:2" ht="15" x14ac:dyDescent="0.2">
      <c r="A11414" s="25" t="s">
        <v>1230</v>
      </c>
      <c r="B11414" s="77" t="s">
        <v>24463</v>
      </c>
    </row>
    <row r="11415" spans="1:2" ht="30" x14ac:dyDescent="0.2">
      <c r="A11415" s="25" t="s">
        <v>1229</v>
      </c>
      <c r="B11415" s="77" t="s">
        <v>24464</v>
      </c>
    </row>
    <row r="11416" spans="1:2" ht="30" x14ac:dyDescent="0.2">
      <c r="A11416" s="25" t="s">
        <v>1228</v>
      </c>
      <c r="B11416" s="77" t="s">
        <v>24465</v>
      </c>
    </row>
    <row r="11417" spans="1:2" ht="15" x14ac:dyDescent="0.2">
      <c r="A11417" s="25" t="s">
        <v>1227</v>
      </c>
      <c r="B11417" s="77" t="s">
        <v>24466</v>
      </c>
    </row>
    <row r="11418" spans="1:2" ht="15" x14ac:dyDescent="0.2">
      <c r="A11418" s="25" t="s">
        <v>1226</v>
      </c>
      <c r="B11418" s="77" t="s">
        <v>24467</v>
      </c>
    </row>
    <row r="11419" spans="1:2" ht="30" x14ac:dyDescent="0.2">
      <c r="A11419" s="25" t="s">
        <v>1225</v>
      </c>
      <c r="B11419" s="77" t="s">
        <v>24468</v>
      </c>
    </row>
    <row r="11420" spans="1:2" ht="30" x14ac:dyDescent="0.2">
      <c r="A11420" s="25" t="s">
        <v>1224</v>
      </c>
      <c r="B11420" s="77" t="s">
        <v>24469</v>
      </c>
    </row>
    <row r="11421" spans="1:2" ht="15" x14ac:dyDescent="0.2">
      <c r="A11421" s="25" t="s">
        <v>1223</v>
      </c>
      <c r="B11421" s="77" t="s">
        <v>24470</v>
      </c>
    </row>
    <row r="11422" spans="1:2" ht="30" x14ac:dyDescent="0.2">
      <c r="A11422" s="25" t="s">
        <v>1222</v>
      </c>
      <c r="B11422" s="77" t="s">
        <v>24471</v>
      </c>
    </row>
    <row r="11423" spans="1:2" ht="30" x14ac:dyDescent="0.2">
      <c r="A11423" s="25" t="s">
        <v>1221</v>
      </c>
      <c r="B11423" s="77" t="s">
        <v>24472</v>
      </c>
    </row>
    <row r="11424" spans="1:2" ht="15" x14ac:dyDescent="0.2">
      <c r="A11424" s="25" t="s">
        <v>1220</v>
      </c>
      <c r="B11424" s="77" t="s">
        <v>24473</v>
      </c>
    </row>
    <row r="11425" spans="1:2" ht="15" x14ac:dyDescent="0.2">
      <c r="A11425" s="25" t="s">
        <v>1219</v>
      </c>
      <c r="B11425" s="77" t="s">
        <v>24474</v>
      </c>
    </row>
    <row r="11426" spans="1:2" ht="15" x14ac:dyDescent="0.2">
      <c r="A11426" s="25" t="s">
        <v>1218</v>
      </c>
      <c r="B11426" s="77" t="s">
        <v>24475</v>
      </c>
    </row>
    <row r="11427" spans="1:2" ht="30" x14ac:dyDescent="0.2">
      <c r="A11427" s="25" t="s">
        <v>1217</v>
      </c>
      <c r="B11427" s="77" t="s">
        <v>24476</v>
      </c>
    </row>
    <row r="11428" spans="1:2" ht="30" x14ac:dyDescent="0.2">
      <c r="A11428" s="25" t="s">
        <v>1216</v>
      </c>
      <c r="B11428" s="77" t="s">
        <v>24477</v>
      </c>
    </row>
    <row r="11429" spans="1:2" ht="30" x14ac:dyDescent="0.2">
      <c r="A11429" s="25" t="s">
        <v>1215</v>
      </c>
      <c r="B11429" s="77" t="s">
        <v>24478</v>
      </c>
    </row>
    <row r="11430" spans="1:2" ht="30" x14ac:dyDescent="0.2">
      <c r="A11430" s="25" t="s">
        <v>1214</v>
      </c>
      <c r="B11430" s="77" t="s">
        <v>24479</v>
      </c>
    </row>
    <row r="11431" spans="1:2" ht="30" x14ac:dyDescent="0.2">
      <c r="A11431" s="25" t="s">
        <v>1213</v>
      </c>
      <c r="B11431" s="77" t="s">
        <v>24480</v>
      </c>
    </row>
    <row r="11432" spans="1:2" ht="30" x14ac:dyDescent="0.2">
      <c r="A11432" s="25" t="s">
        <v>1212</v>
      </c>
      <c r="B11432" s="77" t="s">
        <v>24481</v>
      </c>
    </row>
    <row r="11433" spans="1:2" ht="30" x14ac:dyDescent="0.2">
      <c r="A11433" s="25" t="s">
        <v>1211</v>
      </c>
      <c r="B11433" s="77" t="s">
        <v>24482</v>
      </c>
    </row>
    <row r="11434" spans="1:2" ht="15" x14ac:dyDescent="0.2">
      <c r="A11434" s="25" t="s">
        <v>1210</v>
      </c>
      <c r="B11434" s="77" t="s">
        <v>24483</v>
      </c>
    </row>
    <row r="11435" spans="1:2" ht="30" x14ac:dyDescent="0.2">
      <c r="A11435" s="25" t="s">
        <v>1209</v>
      </c>
      <c r="B11435" s="77" t="s">
        <v>24484</v>
      </c>
    </row>
    <row r="11436" spans="1:2" ht="30" x14ac:dyDescent="0.2">
      <c r="A11436" s="25" t="s">
        <v>1208</v>
      </c>
      <c r="B11436" s="77" t="s">
        <v>24485</v>
      </c>
    </row>
    <row r="11437" spans="1:2" ht="30" x14ac:dyDescent="0.2">
      <c r="A11437" s="25" t="s">
        <v>1207</v>
      </c>
      <c r="B11437" s="77" t="s">
        <v>24486</v>
      </c>
    </row>
    <row r="11438" spans="1:2" ht="30" x14ac:dyDescent="0.2">
      <c r="A11438" s="25" t="s">
        <v>1206</v>
      </c>
      <c r="B11438" s="77" t="s">
        <v>24487</v>
      </c>
    </row>
    <row r="11439" spans="1:2" ht="30" x14ac:dyDescent="0.2">
      <c r="A11439" s="25" t="s">
        <v>1205</v>
      </c>
      <c r="B11439" s="77" t="s">
        <v>24488</v>
      </c>
    </row>
    <row r="11440" spans="1:2" ht="30" x14ac:dyDescent="0.2">
      <c r="A11440" s="25" t="s">
        <v>1204</v>
      </c>
      <c r="B11440" s="77" t="s">
        <v>24489</v>
      </c>
    </row>
    <row r="11441" spans="1:2" ht="30" x14ac:dyDescent="0.2">
      <c r="A11441" s="25" t="s">
        <v>1203</v>
      </c>
      <c r="B11441" s="77" t="s">
        <v>24490</v>
      </c>
    </row>
    <row r="11442" spans="1:2" ht="30" x14ac:dyDescent="0.2">
      <c r="A11442" s="25" t="s">
        <v>1202</v>
      </c>
      <c r="B11442" s="77" t="s">
        <v>24491</v>
      </c>
    </row>
    <row r="11443" spans="1:2" ht="30" x14ac:dyDescent="0.2">
      <c r="A11443" s="25" t="s">
        <v>1201</v>
      </c>
      <c r="B11443" s="77" t="s">
        <v>24492</v>
      </c>
    </row>
    <row r="11444" spans="1:2" ht="30" x14ac:dyDescent="0.2">
      <c r="A11444" s="25" t="s">
        <v>1200</v>
      </c>
      <c r="B11444" s="77" t="s">
        <v>24493</v>
      </c>
    </row>
    <row r="11445" spans="1:2" ht="30" x14ac:dyDescent="0.2">
      <c r="A11445" s="25" t="s">
        <v>1199</v>
      </c>
      <c r="B11445" s="77" t="s">
        <v>24494</v>
      </c>
    </row>
    <row r="11446" spans="1:2" ht="30" x14ac:dyDescent="0.2">
      <c r="A11446" s="25" t="s">
        <v>1198</v>
      </c>
      <c r="B11446" s="77" t="s">
        <v>24495</v>
      </c>
    </row>
    <row r="11447" spans="1:2" ht="30" x14ac:dyDescent="0.2">
      <c r="A11447" s="25" t="s">
        <v>1197</v>
      </c>
      <c r="B11447" s="77" t="s">
        <v>24496</v>
      </c>
    </row>
    <row r="11448" spans="1:2" ht="30" x14ac:dyDescent="0.2">
      <c r="A11448" s="25" t="s">
        <v>1196</v>
      </c>
      <c r="B11448" s="77" t="s">
        <v>24497</v>
      </c>
    </row>
    <row r="11449" spans="1:2" ht="30" x14ac:dyDescent="0.2">
      <c r="A11449" s="25" t="s">
        <v>1195</v>
      </c>
      <c r="B11449" s="77" t="s">
        <v>24498</v>
      </c>
    </row>
    <row r="11450" spans="1:2" ht="30" x14ac:dyDescent="0.2">
      <c r="A11450" s="25" t="s">
        <v>1194</v>
      </c>
      <c r="B11450" s="77" t="s">
        <v>24499</v>
      </c>
    </row>
    <row r="11451" spans="1:2" ht="30" x14ac:dyDescent="0.2">
      <c r="A11451" s="25" t="s">
        <v>1193</v>
      </c>
      <c r="B11451" s="77" t="s">
        <v>24500</v>
      </c>
    </row>
    <row r="11452" spans="1:2" ht="30" x14ac:dyDescent="0.2">
      <c r="A11452" s="25" t="s">
        <v>1192</v>
      </c>
      <c r="B11452" s="77" t="s">
        <v>24501</v>
      </c>
    </row>
    <row r="11453" spans="1:2" ht="30" x14ac:dyDescent="0.2">
      <c r="A11453" s="25" t="s">
        <v>1191</v>
      </c>
      <c r="B11453" s="77" t="s">
        <v>24502</v>
      </c>
    </row>
    <row r="11454" spans="1:2" ht="30" x14ac:dyDescent="0.2">
      <c r="A11454" s="25" t="s">
        <v>1190</v>
      </c>
      <c r="B11454" s="77" t="s">
        <v>24503</v>
      </c>
    </row>
    <row r="11455" spans="1:2" ht="30" x14ac:dyDescent="0.2">
      <c r="A11455" s="25" t="s">
        <v>1189</v>
      </c>
      <c r="B11455" s="77" t="s">
        <v>24504</v>
      </c>
    </row>
    <row r="11456" spans="1:2" ht="30" x14ac:dyDescent="0.2">
      <c r="A11456" s="25" t="s">
        <v>1188</v>
      </c>
      <c r="B11456" s="77" t="s">
        <v>24505</v>
      </c>
    </row>
    <row r="11457" spans="1:2" ht="15" x14ac:dyDescent="0.2">
      <c r="A11457" s="25" t="s">
        <v>1187</v>
      </c>
      <c r="B11457" s="77" t="s">
        <v>24506</v>
      </c>
    </row>
    <row r="11458" spans="1:2" ht="30" x14ac:dyDescent="0.2">
      <c r="A11458" s="25" t="s">
        <v>1186</v>
      </c>
      <c r="B11458" s="77" t="s">
        <v>24507</v>
      </c>
    </row>
    <row r="11459" spans="1:2" ht="30" x14ac:dyDescent="0.2">
      <c r="A11459" s="25" t="s">
        <v>1185</v>
      </c>
      <c r="B11459" s="77" t="s">
        <v>24508</v>
      </c>
    </row>
    <row r="11460" spans="1:2" ht="30" x14ac:dyDescent="0.2">
      <c r="A11460" s="25" t="s">
        <v>1184</v>
      </c>
      <c r="B11460" s="77" t="s">
        <v>24509</v>
      </c>
    </row>
    <row r="11461" spans="1:2" ht="30" x14ac:dyDescent="0.2">
      <c r="A11461" s="25" t="s">
        <v>1183</v>
      </c>
      <c r="B11461" s="77" t="s">
        <v>24510</v>
      </c>
    </row>
    <row r="11462" spans="1:2" ht="30" x14ac:dyDescent="0.2">
      <c r="A11462" s="25" t="s">
        <v>1182</v>
      </c>
      <c r="B11462" s="77" t="s">
        <v>24511</v>
      </c>
    </row>
    <row r="11463" spans="1:2" ht="30" x14ac:dyDescent="0.2">
      <c r="A11463" s="25" t="s">
        <v>1181</v>
      </c>
      <c r="B11463" s="77" t="s">
        <v>24512</v>
      </c>
    </row>
    <row r="11464" spans="1:2" ht="15" x14ac:dyDescent="0.2">
      <c r="A11464" s="25" t="s">
        <v>1180</v>
      </c>
      <c r="B11464" s="77" t="s">
        <v>24513</v>
      </c>
    </row>
    <row r="11465" spans="1:2" ht="30" x14ac:dyDescent="0.2">
      <c r="A11465" s="25" t="s">
        <v>1179</v>
      </c>
      <c r="B11465" s="77" t="s">
        <v>24514</v>
      </c>
    </row>
    <row r="11466" spans="1:2" ht="30" x14ac:dyDescent="0.2">
      <c r="A11466" s="25" t="s">
        <v>1178</v>
      </c>
      <c r="B11466" s="77" t="s">
        <v>24515</v>
      </c>
    </row>
    <row r="11467" spans="1:2" ht="30" x14ac:dyDescent="0.2">
      <c r="A11467" s="25" t="s">
        <v>1177</v>
      </c>
      <c r="B11467" s="77" t="s">
        <v>24516</v>
      </c>
    </row>
    <row r="11468" spans="1:2" ht="30" x14ac:dyDescent="0.2">
      <c r="A11468" s="25" t="s">
        <v>1176</v>
      </c>
      <c r="B11468" s="77" t="s">
        <v>24517</v>
      </c>
    </row>
    <row r="11469" spans="1:2" ht="30" x14ac:dyDescent="0.2">
      <c r="A11469" s="25" t="s">
        <v>1175</v>
      </c>
      <c r="B11469" s="77" t="s">
        <v>24518</v>
      </c>
    </row>
    <row r="11470" spans="1:2" ht="30" x14ac:dyDescent="0.2">
      <c r="A11470" s="25" t="s">
        <v>1174</v>
      </c>
      <c r="B11470" s="77" t="s">
        <v>24519</v>
      </c>
    </row>
    <row r="11471" spans="1:2" ht="30" x14ac:dyDescent="0.2">
      <c r="A11471" s="25" t="s">
        <v>1173</v>
      </c>
      <c r="B11471" s="77" t="s">
        <v>24520</v>
      </c>
    </row>
    <row r="11472" spans="1:2" ht="30" x14ac:dyDescent="0.2">
      <c r="A11472" s="25" t="s">
        <v>1172</v>
      </c>
      <c r="B11472" s="77" t="s">
        <v>24521</v>
      </c>
    </row>
    <row r="11473" spans="1:2" ht="30" x14ac:dyDescent="0.2">
      <c r="A11473" s="25" t="s">
        <v>1171</v>
      </c>
      <c r="B11473" s="77" t="s">
        <v>24522</v>
      </c>
    </row>
    <row r="11474" spans="1:2" ht="30" x14ac:dyDescent="0.2">
      <c r="A11474" s="25" t="s">
        <v>1170</v>
      </c>
      <c r="B11474" s="77" t="s">
        <v>24523</v>
      </c>
    </row>
    <row r="11475" spans="1:2" ht="30" x14ac:dyDescent="0.2">
      <c r="A11475" s="25" t="s">
        <v>1169</v>
      </c>
      <c r="B11475" s="77" t="s">
        <v>24524</v>
      </c>
    </row>
    <row r="11476" spans="1:2" ht="30" x14ac:dyDescent="0.2">
      <c r="A11476" s="25" t="s">
        <v>1168</v>
      </c>
      <c r="B11476" s="77" t="s">
        <v>24525</v>
      </c>
    </row>
    <row r="11477" spans="1:2" ht="30" x14ac:dyDescent="0.2">
      <c r="A11477" s="25" t="s">
        <v>1167</v>
      </c>
      <c r="B11477" s="77" t="s">
        <v>24526</v>
      </c>
    </row>
    <row r="11478" spans="1:2" ht="30" x14ac:dyDescent="0.2">
      <c r="A11478" s="25" t="s">
        <v>1166</v>
      </c>
      <c r="B11478" s="77" t="s">
        <v>24527</v>
      </c>
    </row>
    <row r="11479" spans="1:2" ht="30" x14ac:dyDescent="0.2">
      <c r="A11479" s="25" t="s">
        <v>1165</v>
      </c>
      <c r="B11479" s="77" t="s">
        <v>24528</v>
      </c>
    </row>
    <row r="11480" spans="1:2" ht="30" x14ac:dyDescent="0.2">
      <c r="A11480" s="25" t="s">
        <v>1164</v>
      </c>
      <c r="B11480" s="77" t="s">
        <v>24529</v>
      </c>
    </row>
    <row r="11481" spans="1:2" ht="30" x14ac:dyDescent="0.2">
      <c r="A11481" s="25" t="s">
        <v>1163</v>
      </c>
      <c r="B11481" s="77" t="s">
        <v>24530</v>
      </c>
    </row>
    <row r="11482" spans="1:2" ht="30" x14ac:dyDescent="0.2">
      <c r="A11482" s="25" t="s">
        <v>1162</v>
      </c>
      <c r="B11482" s="77" t="s">
        <v>24531</v>
      </c>
    </row>
    <row r="11483" spans="1:2" ht="30" x14ac:dyDescent="0.2">
      <c r="A11483" s="25" t="s">
        <v>1161</v>
      </c>
      <c r="B11483" s="77" t="s">
        <v>24532</v>
      </c>
    </row>
    <row r="11484" spans="1:2" ht="30" x14ac:dyDescent="0.2">
      <c r="A11484" s="25" t="s">
        <v>1160</v>
      </c>
      <c r="B11484" s="77" t="s">
        <v>24533</v>
      </c>
    </row>
    <row r="11485" spans="1:2" ht="30" x14ac:dyDescent="0.2">
      <c r="A11485" s="25" t="s">
        <v>1159</v>
      </c>
      <c r="B11485" s="77" t="s">
        <v>24534</v>
      </c>
    </row>
    <row r="11486" spans="1:2" ht="30" x14ac:dyDescent="0.2">
      <c r="A11486" s="25" t="s">
        <v>1158</v>
      </c>
      <c r="B11486" s="77" t="s">
        <v>24535</v>
      </c>
    </row>
    <row r="11487" spans="1:2" ht="30" x14ac:dyDescent="0.2">
      <c r="A11487" s="25" t="s">
        <v>1157</v>
      </c>
      <c r="B11487" s="77" t="s">
        <v>24536</v>
      </c>
    </row>
    <row r="11488" spans="1:2" ht="30" x14ac:dyDescent="0.2">
      <c r="A11488" s="25" t="s">
        <v>1156</v>
      </c>
      <c r="B11488" s="77" t="s">
        <v>24537</v>
      </c>
    </row>
    <row r="11489" spans="1:2" ht="30" x14ac:dyDescent="0.2">
      <c r="A11489" s="25" t="s">
        <v>1155</v>
      </c>
      <c r="B11489" s="77" t="s">
        <v>24538</v>
      </c>
    </row>
    <row r="11490" spans="1:2" ht="30" x14ac:dyDescent="0.2">
      <c r="A11490" s="25" t="s">
        <v>1154</v>
      </c>
      <c r="B11490" s="77" t="s">
        <v>24539</v>
      </c>
    </row>
    <row r="11491" spans="1:2" ht="30" x14ac:dyDescent="0.2">
      <c r="A11491" s="25" t="s">
        <v>1153</v>
      </c>
      <c r="B11491" s="77" t="s">
        <v>24540</v>
      </c>
    </row>
    <row r="11492" spans="1:2" ht="30" x14ac:dyDescent="0.2">
      <c r="A11492" s="25" t="s">
        <v>1152</v>
      </c>
      <c r="B11492" s="77" t="s">
        <v>24541</v>
      </c>
    </row>
    <row r="11493" spans="1:2" ht="30" x14ac:dyDescent="0.2">
      <c r="A11493" s="25" t="s">
        <v>1151</v>
      </c>
      <c r="B11493" s="77" t="s">
        <v>24542</v>
      </c>
    </row>
    <row r="11494" spans="1:2" ht="30" x14ac:dyDescent="0.2">
      <c r="A11494" s="25" t="s">
        <v>1150</v>
      </c>
      <c r="B11494" s="77" t="s">
        <v>24543</v>
      </c>
    </row>
    <row r="11495" spans="1:2" ht="30" x14ac:dyDescent="0.2">
      <c r="A11495" s="25" t="s">
        <v>1149</v>
      </c>
      <c r="B11495" s="77" t="s">
        <v>24544</v>
      </c>
    </row>
    <row r="11496" spans="1:2" ht="30" x14ac:dyDescent="0.2">
      <c r="A11496" s="25" t="s">
        <v>1148</v>
      </c>
      <c r="B11496" s="77" t="s">
        <v>24545</v>
      </c>
    </row>
    <row r="11497" spans="1:2" ht="30" x14ac:dyDescent="0.2">
      <c r="A11497" s="25" t="s">
        <v>1147</v>
      </c>
      <c r="B11497" s="77" t="s">
        <v>24546</v>
      </c>
    </row>
    <row r="11498" spans="1:2" ht="30" x14ac:dyDescent="0.2">
      <c r="A11498" s="25" t="s">
        <v>1146</v>
      </c>
      <c r="B11498" s="77" t="s">
        <v>24547</v>
      </c>
    </row>
    <row r="11499" spans="1:2" ht="30" x14ac:dyDescent="0.2">
      <c r="A11499" s="25" t="s">
        <v>1145</v>
      </c>
      <c r="B11499" s="77" t="s">
        <v>24548</v>
      </c>
    </row>
    <row r="11500" spans="1:2" ht="30" x14ac:dyDescent="0.2">
      <c r="A11500" s="25" t="s">
        <v>1144</v>
      </c>
      <c r="B11500" s="77" t="s">
        <v>24549</v>
      </c>
    </row>
    <row r="11501" spans="1:2" ht="30" x14ac:dyDescent="0.2">
      <c r="A11501" s="25" t="s">
        <v>1143</v>
      </c>
      <c r="B11501" s="77" t="s">
        <v>24550</v>
      </c>
    </row>
    <row r="11502" spans="1:2" ht="30" x14ac:dyDescent="0.2">
      <c r="A11502" s="25" t="s">
        <v>1142</v>
      </c>
      <c r="B11502" s="77" t="s">
        <v>24551</v>
      </c>
    </row>
    <row r="11503" spans="1:2" ht="30" x14ac:dyDescent="0.2">
      <c r="A11503" s="25" t="s">
        <v>1141</v>
      </c>
      <c r="B11503" s="77" t="s">
        <v>24552</v>
      </c>
    </row>
    <row r="11504" spans="1:2" ht="30" x14ac:dyDescent="0.2">
      <c r="A11504" s="25" t="s">
        <v>1140</v>
      </c>
      <c r="B11504" s="77" t="s">
        <v>24553</v>
      </c>
    </row>
    <row r="11505" spans="1:2" ht="30" x14ac:dyDescent="0.2">
      <c r="A11505" s="25" t="s">
        <v>1139</v>
      </c>
      <c r="B11505" s="77" t="s">
        <v>24554</v>
      </c>
    </row>
    <row r="11506" spans="1:2" ht="30" x14ac:dyDescent="0.2">
      <c r="A11506" s="25" t="s">
        <v>1138</v>
      </c>
      <c r="B11506" s="77" t="s">
        <v>24555</v>
      </c>
    </row>
    <row r="11507" spans="1:2" ht="30" x14ac:dyDescent="0.2">
      <c r="A11507" s="25" t="s">
        <v>1137</v>
      </c>
      <c r="B11507" s="77" t="s">
        <v>24556</v>
      </c>
    </row>
    <row r="11508" spans="1:2" ht="30" x14ac:dyDescent="0.2">
      <c r="A11508" s="25" t="s">
        <v>1136</v>
      </c>
      <c r="B11508" s="77" t="s">
        <v>24557</v>
      </c>
    </row>
    <row r="11509" spans="1:2" ht="45" x14ac:dyDescent="0.2">
      <c r="A11509" s="25" t="s">
        <v>1135</v>
      </c>
      <c r="B11509" s="77" t="s">
        <v>24558</v>
      </c>
    </row>
    <row r="11510" spans="1:2" ht="30" x14ac:dyDescent="0.2">
      <c r="A11510" s="25" t="s">
        <v>1134</v>
      </c>
      <c r="B11510" s="77" t="s">
        <v>24559</v>
      </c>
    </row>
    <row r="11511" spans="1:2" ht="30" x14ac:dyDescent="0.2">
      <c r="A11511" s="25" t="s">
        <v>1133</v>
      </c>
      <c r="B11511" s="77" t="s">
        <v>24560</v>
      </c>
    </row>
    <row r="11512" spans="1:2" ht="30" x14ac:dyDescent="0.2">
      <c r="A11512" s="25" t="s">
        <v>1132</v>
      </c>
      <c r="B11512" s="77" t="s">
        <v>24561</v>
      </c>
    </row>
    <row r="11513" spans="1:2" ht="30" x14ac:dyDescent="0.2">
      <c r="A11513" s="25" t="s">
        <v>1131</v>
      </c>
      <c r="B11513" s="77" t="s">
        <v>24562</v>
      </c>
    </row>
    <row r="11514" spans="1:2" ht="30" x14ac:dyDescent="0.2">
      <c r="A11514" s="25" t="s">
        <v>1130</v>
      </c>
      <c r="B11514" s="77" t="s">
        <v>24563</v>
      </c>
    </row>
    <row r="11515" spans="1:2" ht="30" x14ac:dyDescent="0.2">
      <c r="A11515" s="25" t="s">
        <v>1129</v>
      </c>
      <c r="B11515" s="77" t="s">
        <v>24564</v>
      </c>
    </row>
    <row r="11516" spans="1:2" ht="30" x14ac:dyDescent="0.2">
      <c r="A11516" s="25" t="s">
        <v>1128</v>
      </c>
      <c r="B11516" s="77" t="s">
        <v>24565</v>
      </c>
    </row>
    <row r="11517" spans="1:2" ht="15" x14ac:dyDescent="0.2">
      <c r="A11517" s="25" t="s">
        <v>1127</v>
      </c>
      <c r="B11517" s="77" t="s">
        <v>24566</v>
      </c>
    </row>
    <row r="11518" spans="1:2" ht="30" x14ac:dyDescent="0.2">
      <c r="A11518" s="25" t="s">
        <v>1126</v>
      </c>
      <c r="B11518" s="77" t="s">
        <v>24567</v>
      </c>
    </row>
    <row r="11519" spans="1:2" ht="30" x14ac:dyDescent="0.2">
      <c r="A11519" s="25" t="s">
        <v>1125</v>
      </c>
      <c r="B11519" s="77" t="s">
        <v>24568</v>
      </c>
    </row>
    <row r="11520" spans="1:2" ht="30" x14ac:dyDescent="0.2">
      <c r="A11520" s="25" t="s">
        <v>1124</v>
      </c>
      <c r="B11520" s="77" t="s">
        <v>24569</v>
      </c>
    </row>
    <row r="11521" spans="1:2" ht="30" x14ac:dyDescent="0.2">
      <c r="A11521" s="25" t="s">
        <v>1123</v>
      </c>
      <c r="B11521" s="77" t="s">
        <v>24570</v>
      </c>
    </row>
    <row r="11522" spans="1:2" ht="30" x14ac:dyDescent="0.2">
      <c r="A11522" s="25" t="s">
        <v>1122</v>
      </c>
      <c r="B11522" s="77" t="s">
        <v>24571</v>
      </c>
    </row>
    <row r="11523" spans="1:2" ht="30" x14ac:dyDescent="0.2">
      <c r="A11523" s="25" t="s">
        <v>1121</v>
      </c>
      <c r="B11523" s="77" t="s">
        <v>24572</v>
      </c>
    </row>
    <row r="11524" spans="1:2" ht="15" x14ac:dyDescent="0.2">
      <c r="A11524" s="25" t="s">
        <v>1120</v>
      </c>
      <c r="B11524" s="77" t="s">
        <v>24573</v>
      </c>
    </row>
    <row r="11525" spans="1:2" ht="30" x14ac:dyDescent="0.2">
      <c r="A11525" s="25" t="s">
        <v>1119</v>
      </c>
      <c r="B11525" s="77" t="s">
        <v>24574</v>
      </c>
    </row>
    <row r="11526" spans="1:2" ht="30" x14ac:dyDescent="0.2">
      <c r="A11526" s="25" t="s">
        <v>1118</v>
      </c>
      <c r="B11526" s="77" t="s">
        <v>24575</v>
      </c>
    </row>
    <row r="11527" spans="1:2" ht="15" x14ac:dyDescent="0.2">
      <c r="A11527" s="25" t="s">
        <v>1117</v>
      </c>
      <c r="B11527" s="77" t="s">
        <v>24576</v>
      </c>
    </row>
    <row r="11528" spans="1:2" ht="30" x14ac:dyDescent="0.2">
      <c r="A11528" s="25" t="s">
        <v>1116</v>
      </c>
      <c r="B11528" s="77" t="s">
        <v>24577</v>
      </c>
    </row>
    <row r="11529" spans="1:2" ht="30" x14ac:dyDescent="0.2">
      <c r="A11529" s="25" t="s">
        <v>1115</v>
      </c>
      <c r="B11529" s="77" t="s">
        <v>24578</v>
      </c>
    </row>
    <row r="11530" spans="1:2" ht="30" x14ac:dyDescent="0.2">
      <c r="A11530" s="25" t="s">
        <v>1114</v>
      </c>
      <c r="B11530" s="77" t="s">
        <v>24579</v>
      </c>
    </row>
    <row r="11531" spans="1:2" ht="30" x14ac:dyDescent="0.2">
      <c r="A11531" s="25" t="s">
        <v>1113</v>
      </c>
      <c r="B11531" s="77" t="s">
        <v>24580</v>
      </c>
    </row>
    <row r="11532" spans="1:2" ht="30" x14ac:dyDescent="0.2">
      <c r="A11532" s="25" t="s">
        <v>1112</v>
      </c>
      <c r="B11532" s="77" t="s">
        <v>24581</v>
      </c>
    </row>
    <row r="11533" spans="1:2" ht="30" x14ac:dyDescent="0.2">
      <c r="A11533" s="25" t="s">
        <v>1111</v>
      </c>
      <c r="B11533" s="77" t="s">
        <v>24582</v>
      </c>
    </row>
    <row r="11534" spans="1:2" ht="15" x14ac:dyDescent="0.2">
      <c r="A11534" s="25" t="s">
        <v>1110</v>
      </c>
      <c r="B11534" s="77" t="s">
        <v>24583</v>
      </c>
    </row>
    <row r="11535" spans="1:2" ht="30" x14ac:dyDescent="0.2">
      <c r="A11535" s="25" t="s">
        <v>1109</v>
      </c>
      <c r="B11535" s="77" t="s">
        <v>24584</v>
      </c>
    </row>
    <row r="11536" spans="1:2" ht="30" x14ac:dyDescent="0.2">
      <c r="A11536" s="25" t="s">
        <v>1108</v>
      </c>
      <c r="B11536" s="77" t="s">
        <v>24585</v>
      </c>
    </row>
    <row r="11537" spans="1:2" ht="15" x14ac:dyDescent="0.2">
      <c r="A11537" s="25" t="s">
        <v>1107</v>
      </c>
      <c r="B11537" s="77" t="s">
        <v>24586</v>
      </c>
    </row>
    <row r="11538" spans="1:2" ht="30" x14ac:dyDescent="0.2">
      <c r="A11538" s="25" t="s">
        <v>1106</v>
      </c>
      <c r="B11538" s="77" t="s">
        <v>24587</v>
      </c>
    </row>
    <row r="11539" spans="1:2" ht="30" x14ac:dyDescent="0.2">
      <c r="A11539" s="25" t="s">
        <v>1105</v>
      </c>
      <c r="B11539" s="77" t="s">
        <v>24588</v>
      </c>
    </row>
    <row r="11540" spans="1:2" ht="30" x14ac:dyDescent="0.2">
      <c r="A11540" s="25" t="s">
        <v>1104</v>
      </c>
      <c r="B11540" s="77" t="s">
        <v>24589</v>
      </c>
    </row>
    <row r="11541" spans="1:2" ht="15" x14ac:dyDescent="0.2">
      <c r="A11541" s="25" t="s">
        <v>1103</v>
      </c>
      <c r="B11541" s="77" t="s">
        <v>24590</v>
      </c>
    </row>
    <row r="11542" spans="1:2" ht="30" x14ac:dyDescent="0.2">
      <c r="A11542" s="25" t="s">
        <v>1102</v>
      </c>
      <c r="B11542" s="77" t="s">
        <v>24591</v>
      </c>
    </row>
    <row r="11543" spans="1:2" ht="30" x14ac:dyDescent="0.2">
      <c r="A11543" s="25" t="s">
        <v>1101</v>
      </c>
      <c r="B11543" s="77" t="s">
        <v>24592</v>
      </c>
    </row>
    <row r="11544" spans="1:2" ht="15" x14ac:dyDescent="0.2">
      <c r="A11544" s="25" t="s">
        <v>1100</v>
      </c>
      <c r="B11544" s="77" t="s">
        <v>24593</v>
      </c>
    </row>
    <row r="11545" spans="1:2" ht="30" x14ac:dyDescent="0.2">
      <c r="A11545" s="25" t="s">
        <v>1099</v>
      </c>
      <c r="B11545" s="77" t="s">
        <v>24594</v>
      </c>
    </row>
    <row r="11546" spans="1:2" ht="15" x14ac:dyDescent="0.2">
      <c r="A11546" s="25" t="s">
        <v>1098</v>
      </c>
      <c r="B11546" s="77" t="s">
        <v>24595</v>
      </c>
    </row>
    <row r="11547" spans="1:2" ht="15" x14ac:dyDescent="0.2">
      <c r="A11547" s="25" t="s">
        <v>1097</v>
      </c>
      <c r="B11547" s="77" t="s">
        <v>24596</v>
      </c>
    </row>
    <row r="11548" spans="1:2" ht="15" x14ac:dyDescent="0.2">
      <c r="A11548" s="25" t="s">
        <v>1096</v>
      </c>
      <c r="B11548" s="77" t="s">
        <v>24597</v>
      </c>
    </row>
    <row r="11549" spans="1:2" ht="15" x14ac:dyDescent="0.2">
      <c r="A11549" s="25" t="s">
        <v>1095</v>
      </c>
      <c r="B11549" s="77" t="s">
        <v>24598</v>
      </c>
    </row>
    <row r="11550" spans="1:2" ht="15" x14ac:dyDescent="0.2">
      <c r="A11550" s="25" t="s">
        <v>1094</v>
      </c>
      <c r="B11550" s="77" t="s">
        <v>24599</v>
      </c>
    </row>
    <row r="11551" spans="1:2" ht="15" x14ac:dyDescent="0.2">
      <c r="A11551" s="25" t="s">
        <v>1093</v>
      </c>
      <c r="B11551" s="77" t="s">
        <v>24600</v>
      </c>
    </row>
    <row r="11552" spans="1:2" ht="15" x14ac:dyDescent="0.2">
      <c r="A11552" s="25" t="s">
        <v>1092</v>
      </c>
      <c r="B11552" s="77" t="s">
        <v>24601</v>
      </c>
    </row>
    <row r="11553" spans="1:2" ht="15" x14ac:dyDescent="0.2">
      <c r="A11553" s="25" t="s">
        <v>1091</v>
      </c>
      <c r="B11553" s="77" t="s">
        <v>24602</v>
      </c>
    </row>
    <row r="11554" spans="1:2" ht="15" x14ac:dyDescent="0.2">
      <c r="A11554" s="25" t="s">
        <v>1090</v>
      </c>
      <c r="B11554" s="77" t="s">
        <v>24603</v>
      </c>
    </row>
    <row r="11555" spans="1:2" ht="15" x14ac:dyDescent="0.2">
      <c r="A11555" s="25" t="s">
        <v>1089</v>
      </c>
      <c r="B11555" s="77" t="s">
        <v>24604</v>
      </c>
    </row>
    <row r="11556" spans="1:2" ht="15" x14ac:dyDescent="0.2">
      <c r="A11556" s="25" t="s">
        <v>1088</v>
      </c>
      <c r="B11556" s="77" t="s">
        <v>24605</v>
      </c>
    </row>
    <row r="11557" spans="1:2" ht="15" x14ac:dyDescent="0.2">
      <c r="A11557" s="25" t="s">
        <v>1087</v>
      </c>
      <c r="B11557" s="77" t="s">
        <v>24606</v>
      </c>
    </row>
    <row r="11558" spans="1:2" ht="15" x14ac:dyDescent="0.2">
      <c r="A11558" s="25" t="s">
        <v>1086</v>
      </c>
      <c r="B11558" s="77" t="s">
        <v>24607</v>
      </c>
    </row>
    <row r="11559" spans="1:2" ht="30" x14ac:dyDescent="0.2">
      <c r="A11559" s="25" t="s">
        <v>1085</v>
      </c>
      <c r="B11559" s="77" t="s">
        <v>24608</v>
      </c>
    </row>
    <row r="11560" spans="1:2" ht="15" x14ac:dyDescent="0.2">
      <c r="A11560" s="25" t="s">
        <v>1084</v>
      </c>
      <c r="B11560" s="77" t="s">
        <v>24609</v>
      </c>
    </row>
    <row r="11561" spans="1:2" ht="15" x14ac:dyDescent="0.2">
      <c r="A11561" s="25" t="s">
        <v>1083</v>
      </c>
      <c r="B11561" s="77" t="s">
        <v>24610</v>
      </c>
    </row>
    <row r="11562" spans="1:2" ht="30" x14ac:dyDescent="0.2">
      <c r="A11562" s="25" t="s">
        <v>1082</v>
      </c>
      <c r="B11562" s="77" t="s">
        <v>24611</v>
      </c>
    </row>
    <row r="11563" spans="1:2" ht="15" x14ac:dyDescent="0.2">
      <c r="A11563" s="25" t="s">
        <v>1081</v>
      </c>
      <c r="B11563" s="77" t="s">
        <v>24612</v>
      </c>
    </row>
    <row r="11564" spans="1:2" ht="15" x14ac:dyDescent="0.2">
      <c r="A11564" s="25" t="s">
        <v>1080</v>
      </c>
      <c r="B11564" s="77" t="s">
        <v>24613</v>
      </c>
    </row>
    <row r="11565" spans="1:2" ht="15" x14ac:dyDescent="0.2">
      <c r="A11565" s="25" t="s">
        <v>1079</v>
      </c>
      <c r="B11565" s="77" t="s">
        <v>24614</v>
      </c>
    </row>
    <row r="11566" spans="1:2" ht="15" x14ac:dyDescent="0.2">
      <c r="A11566" s="25" t="s">
        <v>1078</v>
      </c>
      <c r="B11566" s="77" t="s">
        <v>24615</v>
      </c>
    </row>
    <row r="11567" spans="1:2" ht="15" x14ac:dyDescent="0.2">
      <c r="A11567" s="25" t="s">
        <v>1077</v>
      </c>
      <c r="B11567" s="77" t="s">
        <v>24616</v>
      </c>
    </row>
    <row r="11568" spans="1:2" ht="15" x14ac:dyDescent="0.2">
      <c r="A11568" s="25" t="s">
        <v>1076</v>
      </c>
      <c r="B11568" s="77" t="s">
        <v>24617</v>
      </c>
    </row>
    <row r="11569" spans="1:2" ht="15" x14ac:dyDescent="0.2">
      <c r="A11569" s="25" t="s">
        <v>1075</v>
      </c>
      <c r="B11569" s="77" t="s">
        <v>24618</v>
      </c>
    </row>
    <row r="11570" spans="1:2" ht="15" x14ac:dyDescent="0.2">
      <c r="A11570" s="25" t="s">
        <v>1074</v>
      </c>
      <c r="B11570" s="77" t="s">
        <v>24619</v>
      </c>
    </row>
    <row r="11571" spans="1:2" ht="15" x14ac:dyDescent="0.2">
      <c r="A11571" s="25" t="s">
        <v>1073</v>
      </c>
      <c r="B11571" s="77" t="s">
        <v>24620</v>
      </c>
    </row>
    <row r="11572" spans="1:2" ht="15" x14ac:dyDescent="0.2">
      <c r="A11572" s="25" t="s">
        <v>1072</v>
      </c>
      <c r="B11572" s="77" t="s">
        <v>24621</v>
      </c>
    </row>
    <row r="11573" spans="1:2" ht="15" x14ac:dyDescent="0.2">
      <c r="A11573" s="25" t="s">
        <v>1071</v>
      </c>
      <c r="B11573" s="77" t="s">
        <v>24622</v>
      </c>
    </row>
    <row r="11574" spans="1:2" ht="15" x14ac:dyDescent="0.2">
      <c r="A11574" s="25" t="s">
        <v>1070</v>
      </c>
      <c r="B11574" s="77" t="s">
        <v>24623</v>
      </c>
    </row>
    <row r="11575" spans="1:2" ht="15" x14ac:dyDescent="0.2">
      <c r="A11575" s="25" t="s">
        <v>1069</v>
      </c>
      <c r="B11575" s="77" t="s">
        <v>24624</v>
      </c>
    </row>
    <row r="11576" spans="1:2" ht="15" x14ac:dyDescent="0.2">
      <c r="A11576" s="25" t="s">
        <v>1068</v>
      </c>
      <c r="B11576" s="77" t="s">
        <v>24625</v>
      </c>
    </row>
    <row r="11577" spans="1:2" ht="30" x14ac:dyDescent="0.2">
      <c r="A11577" s="25" t="s">
        <v>1067</v>
      </c>
      <c r="B11577" s="77" t="s">
        <v>24626</v>
      </c>
    </row>
    <row r="11578" spans="1:2" ht="15" x14ac:dyDescent="0.2">
      <c r="A11578" s="25" t="s">
        <v>1066</v>
      </c>
      <c r="B11578" s="77" t="s">
        <v>24627</v>
      </c>
    </row>
    <row r="11579" spans="1:2" ht="15" x14ac:dyDescent="0.2">
      <c r="A11579" s="25" t="s">
        <v>1065</v>
      </c>
      <c r="B11579" s="77" t="s">
        <v>24628</v>
      </c>
    </row>
    <row r="11580" spans="1:2" ht="15" x14ac:dyDescent="0.2">
      <c r="A11580" s="25" t="s">
        <v>1064</v>
      </c>
      <c r="B11580" s="77" t="s">
        <v>24629</v>
      </c>
    </row>
    <row r="11581" spans="1:2" ht="30" x14ac:dyDescent="0.2">
      <c r="A11581" s="25" t="s">
        <v>1063</v>
      </c>
      <c r="B11581" s="77" t="s">
        <v>24630</v>
      </c>
    </row>
    <row r="11582" spans="1:2" ht="30" x14ac:dyDescent="0.2">
      <c r="A11582" s="25" t="s">
        <v>1062</v>
      </c>
      <c r="B11582" s="77" t="s">
        <v>24631</v>
      </c>
    </row>
    <row r="11583" spans="1:2" ht="15" x14ac:dyDescent="0.2">
      <c r="A11583" s="25" t="s">
        <v>1061</v>
      </c>
      <c r="B11583" s="77" t="s">
        <v>24632</v>
      </c>
    </row>
    <row r="11584" spans="1:2" ht="15" x14ac:dyDescent="0.2">
      <c r="A11584" s="25" t="s">
        <v>1060</v>
      </c>
      <c r="B11584" s="77" t="s">
        <v>24633</v>
      </c>
    </row>
    <row r="11585" spans="1:2" ht="15" x14ac:dyDescent="0.2">
      <c r="A11585" s="25" t="s">
        <v>1059</v>
      </c>
      <c r="B11585" s="77" t="s">
        <v>24634</v>
      </c>
    </row>
    <row r="11586" spans="1:2" ht="30" x14ac:dyDescent="0.2">
      <c r="A11586" s="25" t="s">
        <v>1058</v>
      </c>
      <c r="B11586" s="77" t="s">
        <v>24635</v>
      </c>
    </row>
    <row r="11587" spans="1:2" ht="15" x14ac:dyDescent="0.2">
      <c r="A11587" s="25" t="s">
        <v>1057</v>
      </c>
      <c r="B11587" s="77" t="s">
        <v>24636</v>
      </c>
    </row>
    <row r="11588" spans="1:2" ht="15" x14ac:dyDescent="0.2">
      <c r="A11588" s="25" t="s">
        <v>1056</v>
      </c>
      <c r="B11588" s="77" t="s">
        <v>24637</v>
      </c>
    </row>
    <row r="11589" spans="1:2" ht="30" x14ac:dyDescent="0.2">
      <c r="A11589" s="25" t="s">
        <v>1055</v>
      </c>
      <c r="B11589" s="77" t="s">
        <v>24638</v>
      </c>
    </row>
    <row r="11590" spans="1:2" ht="15" x14ac:dyDescent="0.2">
      <c r="A11590" s="25" t="s">
        <v>1054</v>
      </c>
      <c r="B11590" s="77" t="s">
        <v>24639</v>
      </c>
    </row>
    <row r="11591" spans="1:2" ht="30" x14ac:dyDescent="0.2">
      <c r="A11591" s="25" t="s">
        <v>1053</v>
      </c>
      <c r="B11591" s="77" t="s">
        <v>24640</v>
      </c>
    </row>
    <row r="11592" spans="1:2" ht="15" x14ac:dyDescent="0.2">
      <c r="A11592" s="25" t="s">
        <v>1052</v>
      </c>
      <c r="B11592" s="77" t="s">
        <v>24641</v>
      </c>
    </row>
    <row r="11593" spans="1:2" ht="15" x14ac:dyDescent="0.2">
      <c r="A11593" s="25" t="s">
        <v>1051</v>
      </c>
      <c r="B11593" s="77" t="s">
        <v>24642</v>
      </c>
    </row>
    <row r="11594" spans="1:2" ht="15" x14ac:dyDescent="0.2">
      <c r="A11594" s="25" t="s">
        <v>1050</v>
      </c>
      <c r="B11594" s="77" t="s">
        <v>24643</v>
      </c>
    </row>
    <row r="11595" spans="1:2" ht="15" x14ac:dyDescent="0.2">
      <c r="A11595" s="25" t="s">
        <v>1049</v>
      </c>
      <c r="B11595" s="77" t="s">
        <v>24644</v>
      </c>
    </row>
    <row r="11596" spans="1:2" ht="15" x14ac:dyDescent="0.2">
      <c r="A11596" s="25" t="s">
        <v>1048</v>
      </c>
      <c r="B11596" s="77" t="s">
        <v>24645</v>
      </c>
    </row>
    <row r="11597" spans="1:2" ht="15" x14ac:dyDescent="0.2">
      <c r="A11597" s="25" t="s">
        <v>1047</v>
      </c>
      <c r="B11597" s="77" t="s">
        <v>24646</v>
      </c>
    </row>
    <row r="11598" spans="1:2" ht="15" x14ac:dyDescent="0.2">
      <c r="A11598" s="25" t="s">
        <v>1046</v>
      </c>
      <c r="B11598" s="77" t="s">
        <v>24647</v>
      </c>
    </row>
    <row r="11599" spans="1:2" ht="15" x14ac:dyDescent="0.2">
      <c r="A11599" s="25" t="s">
        <v>1045</v>
      </c>
      <c r="B11599" s="77" t="s">
        <v>24648</v>
      </c>
    </row>
    <row r="11600" spans="1:2" ht="30" x14ac:dyDescent="0.2">
      <c r="A11600" s="25" t="s">
        <v>1044</v>
      </c>
      <c r="B11600" s="77" t="s">
        <v>24649</v>
      </c>
    </row>
    <row r="11601" spans="1:2" ht="15" x14ac:dyDescent="0.2">
      <c r="A11601" s="25" t="s">
        <v>1043</v>
      </c>
      <c r="B11601" s="77" t="s">
        <v>24650</v>
      </c>
    </row>
    <row r="11602" spans="1:2" ht="30" x14ac:dyDescent="0.2">
      <c r="A11602" s="25" t="s">
        <v>1042</v>
      </c>
      <c r="B11602" s="77" t="s">
        <v>24651</v>
      </c>
    </row>
    <row r="11603" spans="1:2" ht="30" x14ac:dyDescent="0.2">
      <c r="A11603" s="25" t="s">
        <v>1041</v>
      </c>
      <c r="B11603" s="77" t="s">
        <v>24652</v>
      </c>
    </row>
    <row r="11604" spans="1:2" ht="15" x14ac:dyDescent="0.2">
      <c r="A11604" s="25" t="s">
        <v>1040</v>
      </c>
      <c r="B11604" s="77" t="s">
        <v>24653</v>
      </c>
    </row>
    <row r="11605" spans="1:2" ht="30" x14ac:dyDescent="0.2">
      <c r="A11605" s="25" t="s">
        <v>1039</v>
      </c>
      <c r="B11605" s="77" t="s">
        <v>24654</v>
      </c>
    </row>
    <row r="11606" spans="1:2" ht="30" x14ac:dyDescent="0.2">
      <c r="A11606" s="25" t="s">
        <v>1038</v>
      </c>
      <c r="B11606" s="77" t="s">
        <v>24655</v>
      </c>
    </row>
    <row r="11607" spans="1:2" ht="15" x14ac:dyDescent="0.2">
      <c r="A11607" s="25" t="s">
        <v>1037</v>
      </c>
      <c r="B11607" s="77" t="s">
        <v>24656</v>
      </c>
    </row>
    <row r="11608" spans="1:2" ht="15" x14ac:dyDescent="0.2">
      <c r="A11608" s="25" t="s">
        <v>1036</v>
      </c>
      <c r="B11608" s="77" t="s">
        <v>24657</v>
      </c>
    </row>
    <row r="11609" spans="1:2" ht="15" x14ac:dyDescent="0.2">
      <c r="A11609" s="25" t="s">
        <v>1035</v>
      </c>
      <c r="B11609" s="77" t="s">
        <v>24658</v>
      </c>
    </row>
    <row r="11610" spans="1:2" ht="30" x14ac:dyDescent="0.2">
      <c r="A11610" s="25" t="s">
        <v>1034</v>
      </c>
      <c r="B11610" s="77" t="s">
        <v>24659</v>
      </c>
    </row>
    <row r="11611" spans="1:2" ht="15" x14ac:dyDescent="0.2">
      <c r="A11611" s="25" t="s">
        <v>1033</v>
      </c>
      <c r="B11611" s="77" t="s">
        <v>24660</v>
      </c>
    </row>
    <row r="11612" spans="1:2" ht="15" x14ac:dyDescent="0.2">
      <c r="A11612" s="25" t="s">
        <v>1032</v>
      </c>
      <c r="B11612" s="77" t="s">
        <v>24661</v>
      </c>
    </row>
    <row r="11613" spans="1:2" ht="15" x14ac:dyDescent="0.2">
      <c r="A11613" s="25" t="s">
        <v>1031</v>
      </c>
      <c r="B11613" s="77" t="s">
        <v>24662</v>
      </c>
    </row>
    <row r="11614" spans="1:2" ht="15" x14ac:dyDescent="0.2">
      <c r="A11614" s="25" t="s">
        <v>1030</v>
      </c>
      <c r="B11614" s="77" t="s">
        <v>24663</v>
      </c>
    </row>
    <row r="11615" spans="1:2" ht="15" x14ac:dyDescent="0.2">
      <c r="A11615" s="25" t="s">
        <v>1029</v>
      </c>
      <c r="B11615" s="77" t="s">
        <v>24664</v>
      </c>
    </row>
    <row r="11616" spans="1:2" ht="15" x14ac:dyDescent="0.2">
      <c r="A11616" s="25" t="s">
        <v>1028</v>
      </c>
      <c r="B11616" s="77" t="s">
        <v>24665</v>
      </c>
    </row>
    <row r="11617" spans="1:2" ht="15" x14ac:dyDescent="0.2">
      <c r="A11617" s="25" t="s">
        <v>1027</v>
      </c>
      <c r="B11617" s="77" t="s">
        <v>24666</v>
      </c>
    </row>
    <row r="11618" spans="1:2" ht="30" x14ac:dyDescent="0.2">
      <c r="A11618" s="25" t="s">
        <v>1026</v>
      </c>
      <c r="B11618" s="77" t="s">
        <v>24667</v>
      </c>
    </row>
    <row r="11619" spans="1:2" ht="15" x14ac:dyDescent="0.2">
      <c r="A11619" s="25" t="s">
        <v>1025</v>
      </c>
      <c r="B11619" s="77" t="s">
        <v>24668</v>
      </c>
    </row>
    <row r="11620" spans="1:2" ht="15" x14ac:dyDescent="0.2">
      <c r="A11620" s="25" t="s">
        <v>1024</v>
      </c>
      <c r="B11620" s="77" t="s">
        <v>24669</v>
      </c>
    </row>
    <row r="11621" spans="1:2" ht="15" x14ac:dyDescent="0.2">
      <c r="A11621" s="25" t="s">
        <v>1023</v>
      </c>
      <c r="B11621" s="77" t="s">
        <v>24670</v>
      </c>
    </row>
    <row r="11622" spans="1:2" ht="15" x14ac:dyDescent="0.2">
      <c r="A11622" s="25" t="s">
        <v>1022</v>
      </c>
      <c r="B11622" s="77" t="s">
        <v>24671</v>
      </c>
    </row>
    <row r="11623" spans="1:2" ht="15" x14ac:dyDescent="0.2">
      <c r="A11623" s="25" t="s">
        <v>1021</v>
      </c>
      <c r="B11623" s="77" t="s">
        <v>24672</v>
      </c>
    </row>
    <row r="11624" spans="1:2" ht="15" x14ac:dyDescent="0.2">
      <c r="A11624" s="25" t="s">
        <v>1020</v>
      </c>
      <c r="B11624" s="77" t="s">
        <v>24673</v>
      </c>
    </row>
    <row r="11625" spans="1:2" ht="15" x14ac:dyDescent="0.2">
      <c r="A11625" s="25" t="s">
        <v>1019</v>
      </c>
      <c r="B11625" s="77" t="s">
        <v>24674</v>
      </c>
    </row>
    <row r="11626" spans="1:2" ht="15" x14ac:dyDescent="0.2">
      <c r="A11626" s="25" t="s">
        <v>1018</v>
      </c>
      <c r="B11626" s="77" t="s">
        <v>24675</v>
      </c>
    </row>
    <row r="11627" spans="1:2" ht="15" x14ac:dyDescent="0.2">
      <c r="A11627" s="25" t="s">
        <v>1017</v>
      </c>
      <c r="B11627" s="77" t="s">
        <v>24676</v>
      </c>
    </row>
    <row r="11628" spans="1:2" ht="15" x14ac:dyDescent="0.2">
      <c r="A11628" s="25" t="s">
        <v>1016</v>
      </c>
      <c r="B11628" s="77" t="s">
        <v>24677</v>
      </c>
    </row>
    <row r="11629" spans="1:2" ht="15" x14ac:dyDescent="0.2">
      <c r="A11629" s="25" t="s">
        <v>1015</v>
      </c>
      <c r="B11629" s="77" t="s">
        <v>24678</v>
      </c>
    </row>
    <row r="11630" spans="1:2" ht="15" x14ac:dyDescent="0.2">
      <c r="A11630" s="25" t="s">
        <v>1014</v>
      </c>
      <c r="B11630" s="77" t="s">
        <v>24679</v>
      </c>
    </row>
    <row r="11631" spans="1:2" ht="15" x14ac:dyDescent="0.2">
      <c r="A11631" s="25" t="s">
        <v>1013</v>
      </c>
      <c r="B11631" s="77" t="s">
        <v>24680</v>
      </c>
    </row>
    <row r="11632" spans="1:2" ht="15" x14ac:dyDescent="0.2">
      <c r="A11632" s="25" t="s">
        <v>1012</v>
      </c>
      <c r="B11632" s="77" t="s">
        <v>24681</v>
      </c>
    </row>
    <row r="11633" spans="1:2" ht="30" x14ac:dyDescent="0.2">
      <c r="A11633" s="25" t="s">
        <v>1011</v>
      </c>
      <c r="B11633" s="77" t="s">
        <v>24682</v>
      </c>
    </row>
    <row r="11634" spans="1:2" ht="15" x14ac:dyDescent="0.2">
      <c r="A11634" s="25" t="s">
        <v>1010</v>
      </c>
      <c r="B11634" s="77" t="s">
        <v>24683</v>
      </c>
    </row>
    <row r="11635" spans="1:2" ht="30" x14ac:dyDescent="0.2">
      <c r="A11635" s="25" t="s">
        <v>1009</v>
      </c>
      <c r="B11635" s="77" t="s">
        <v>24684</v>
      </c>
    </row>
    <row r="11636" spans="1:2" ht="15" x14ac:dyDescent="0.2">
      <c r="A11636" s="25" t="s">
        <v>1008</v>
      </c>
      <c r="B11636" s="77" t="s">
        <v>24685</v>
      </c>
    </row>
    <row r="11637" spans="1:2" ht="15" x14ac:dyDescent="0.2">
      <c r="A11637" s="25" t="s">
        <v>1007</v>
      </c>
      <c r="B11637" s="77" t="s">
        <v>24686</v>
      </c>
    </row>
    <row r="11638" spans="1:2" ht="30" x14ac:dyDescent="0.2">
      <c r="A11638" s="25" t="s">
        <v>1006</v>
      </c>
      <c r="B11638" s="77" t="s">
        <v>24687</v>
      </c>
    </row>
    <row r="11639" spans="1:2" ht="15" x14ac:dyDescent="0.2">
      <c r="A11639" s="25" t="s">
        <v>1005</v>
      </c>
      <c r="B11639" s="77" t="s">
        <v>24688</v>
      </c>
    </row>
    <row r="11640" spans="1:2" ht="15" x14ac:dyDescent="0.2">
      <c r="A11640" s="25" t="s">
        <v>1004</v>
      </c>
      <c r="B11640" s="77" t="s">
        <v>24689</v>
      </c>
    </row>
    <row r="11641" spans="1:2" ht="15" x14ac:dyDescent="0.2">
      <c r="A11641" s="25" t="s">
        <v>1003</v>
      </c>
      <c r="B11641" s="77" t="s">
        <v>24690</v>
      </c>
    </row>
    <row r="11642" spans="1:2" ht="15" x14ac:dyDescent="0.2">
      <c r="A11642" s="25" t="s">
        <v>1002</v>
      </c>
      <c r="B11642" s="77" t="s">
        <v>24691</v>
      </c>
    </row>
    <row r="11643" spans="1:2" ht="15" x14ac:dyDescent="0.2">
      <c r="A11643" s="25" t="s">
        <v>1001</v>
      </c>
      <c r="B11643" s="77" t="s">
        <v>24692</v>
      </c>
    </row>
    <row r="11644" spans="1:2" ht="15" x14ac:dyDescent="0.2">
      <c r="A11644" s="25" t="s">
        <v>1000</v>
      </c>
      <c r="B11644" s="77" t="s">
        <v>24693</v>
      </c>
    </row>
    <row r="11645" spans="1:2" ht="15" x14ac:dyDescent="0.2">
      <c r="A11645" s="25" t="s">
        <v>999</v>
      </c>
      <c r="B11645" s="77" t="s">
        <v>24694</v>
      </c>
    </row>
    <row r="11646" spans="1:2" ht="15" x14ac:dyDescent="0.2">
      <c r="A11646" s="25" t="s">
        <v>998</v>
      </c>
      <c r="B11646" s="77" t="s">
        <v>24695</v>
      </c>
    </row>
    <row r="11647" spans="1:2" ht="15" x14ac:dyDescent="0.2">
      <c r="A11647" s="25" t="s">
        <v>997</v>
      </c>
      <c r="B11647" s="77" t="s">
        <v>24696</v>
      </c>
    </row>
    <row r="11648" spans="1:2" ht="15" x14ac:dyDescent="0.2">
      <c r="A11648" s="25" t="s">
        <v>996</v>
      </c>
      <c r="B11648" s="77" t="s">
        <v>24697</v>
      </c>
    </row>
    <row r="11649" spans="1:2" ht="15" x14ac:dyDescent="0.2">
      <c r="A11649" s="25" t="s">
        <v>995</v>
      </c>
      <c r="B11649" s="77" t="s">
        <v>24698</v>
      </c>
    </row>
    <row r="11650" spans="1:2" ht="15" x14ac:dyDescent="0.2">
      <c r="A11650" s="25" t="s">
        <v>994</v>
      </c>
      <c r="B11650" s="77" t="s">
        <v>24699</v>
      </c>
    </row>
    <row r="11651" spans="1:2" ht="15" x14ac:dyDescent="0.2">
      <c r="A11651" s="25" t="s">
        <v>993</v>
      </c>
      <c r="B11651" s="77" t="s">
        <v>24700</v>
      </c>
    </row>
    <row r="11652" spans="1:2" ht="15" x14ac:dyDescent="0.2">
      <c r="A11652" s="25" t="s">
        <v>992</v>
      </c>
      <c r="B11652" s="77" t="s">
        <v>24701</v>
      </c>
    </row>
    <row r="11653" spans="1:2" ht="15" x14ac:dyDescent="0.2">
      <c r="A11653" s="25" t="s">
        <v>991</v>
      </c>
      <c r="B11653" s="77" t="s">
        <v>24702</v>
      </c>
    </row>
    <row r="11654" spans="1:2" ht="15" x14ac:dyDescent="0.2">
      <c r="A11654" s="25" t="s">
        <v>990</v>
      </c>
      <c r="B11654" s="77" t="s">
        <v>24703</v>
      </c>
    </row>
    <row r="11655" spans="1:2" ht="15" x14ac:dyDescent="0.2">
      <c r="A11655" s="25" t="s">
        <v>989</v>
      </c>
      <c r="B11655" s="77" t="s">
        <v>24704</v>
      </c>
    </row>
    <row r="11656" spans="1:2" ht="30" x14ac:dyDescent="0.2">
      <c r="A11656" s="25" t="s">
        <v>988</v>
      </c>
      <c r="B11656" s="77" t="s">
        <v>24705</v>
      </c>
    </row>
    <row r="11657" spans="1:2" ht="15" x14ac:dyDescent="0.2">
      <c r="A11657" s="25" t="s">
        <v>987</v>
      </c>
      <c r="B11657" s="77" t="s">
        <v>24706</v>
      </c>
    </row>
    <row r="11658" spans="1:2" ht="15" x14ac:dyDescent="0.2">
      <c r="A11658" s="25" t="s">
        <v>986</v>
      </c>
      <c r="B11658" s="77" t="s">
        <v>24707</v>
      </c>
    </row>
    <row r="11659" spans="1:2" ht="30" x14ac:dyDescent="0.2">
      <c r="A11659" s="25" t="s">
        <v>985</v>
      </c>
      <c r="B11659" s="77" t="s">
        <v>24708</v>
      </c>
    </row>
    <row r="11660" spans="1:2" ht="30" x14ac:dyDescent="0.2">
      <c r="A11660" s="25" t="s">
        <v>984</v>
      </c>
      <c r="B11660" s="77" t="s">
        <v>24709</v>
      </c>
    </row>
    <row r="11661" spans="1:2" ht="30" x14ac:dyDescent="0.2">
      <c r="A11661" s="25" t="s">
        <v>983</v>
      </c>
      <c r="B11661" s="77" t="s">
        <v>24710</v>
      </c>
    </row>
    <row r="11662" spans="1:2" ht="30" x14ac:dyDescent="0.2">
      <c r="A11662" s="25" t="s">
        <v>982</v>
      </c>
      <c r="B11662" s="77" t="s">
        <v>24711</v>
      </c>
    </row>
    <row r="11663" spans="1:2" ht="30" x14ac:dyDescent="0.2">
      <c r="A11663" s="25" t="s">
        <v>981</v>
      </c>
      <c r="B11663" s="77" t="s">
        <v>24712</v>
      </c>
    </row>
    <row r="11664" spans="1:2" ht="30" x14ac:dyDescent="0.2">
      <c r="A11664" s="25" t="s">
        <v>980</v>
      </c>
      <c r="B11664" s="77" t="s">
        <v>24713</v>
      </c>
    </row>
    <row r="11665" spans="1:2" ht="30" x14ac:dyDescent="0.2">
      <c r="A11665" s="25" t="s">
        <v>979</v>
      </c>
      <c r="B11665" s="77" t="s">
        <v>24714</v>
      </c>
    </row>
    <row r="11666" spans="1:2" ht="30" x14ac:dyDescent="0.2">
      <c r="A11666" s="25" t="s">
        <v>978</v>
      </c>
      <c r="B11666" s="77" t="s">
        <v>24715</v>
      </c>
    </row>
    <row r="11667" spans="1:2" ht="15" x14ac:dyDescent="0.2">
      <c r="A11667" s="25" t="s">
        <v>977</v>
      </c>
      <c r="B11667" s="77" t="s">
        <v>24716</v>
      </c>
    </row>
    <row r="11668" spans="1:2" ht="15" x14ac:dyDescent="0.2">
      <c r="A11668" s="25" t="s">
        <v>976</v>
      </c>
      <c r="B11668" s="77" t="s">
        <v>24717</v>
      </c>
    </row>
    <row r="11669" spans="1:2" ht="15" x14ac:dyDescent="0.2">
      <c r="A11669" s="25" t="s">
        <v>975</v>
      </c>
      <c r="B11669" s="77" t="s">
        <v>24718</v>
      </c>
    </row>
    <row r="11670" spans="1:2" ht="30" x14ac:dyDescent="0.2">
      <c r="A11670" s="25" t="s">
        <v>974</v>
      </c>
      <c r="B11670" s="77" t="s">
        <v>24719</v>
      </c>
    </row>
    <row r="11671" spans="1:2" ht="15" x14ac:dyDescent="0.2">
      <c r="A11671" s="25" t="s">
        <v>973</v>
      </c>
      <c r="B11671" s="77" t="s">
        <v>24720</v>
      </c>
    </row>
    <row r="11672" spans="1:2" ht="30" x14ac:dyDescent="0.2">
      <c r="A11672" s="25" t="s">
        <v>972</v>
      </c>
      <c r="B11672" s="77" t="s">
        <v>24721</v>
      </c>
    </row>
    <row r="11673" spans="1:2" ht="15" x14ac:dyDescent="0.2">
      <c r="A11673" s="25" t="s">
        <v>971</v>
      </c>
      <c r="B11673" s="77" t="s">
        <v>24722</v>
      </c>
    </row>
    <row r="11674" spans="1:2" ht="15" x14ac:dyDescent="0.2">
      <c r="A11674" s="25" t="s">
        <v>970</v>
      </c>
      <c r="B11674" s="77" t="s">
        <v>24723</v>
      </c>
    </row>
    <row r="11675" spans="1:2" ht="15" x14ac:dyDescent="0.2">
      <c r="A11675" s="25" t="s">
        <v>969</v>
      </c>
      <c r="B11675" s="77" t="s">
        <v>24724</v>
      </c>
    </row>
    <row r="11676" spans="1:2" ht="30" x14ac:dyDescent="0.2">
      <c r="A11676" s="25" t="s">
        <v>968</v>
      </c>
      <c r="B11676" s="77" t="s">
        <v>24725</v>
      </c>
    </row>
    <row r="11677" spans="1:2" ht="15" x14ac:dyDescent="0.2">
      <c r="A11677" s="25" t="s">
        <v>967</v>
      </c>
      <c r="B11677" s="77" t="s">
        <v>24726</v>
      </c>
    </row>
    <row r="11678" spans="1:2" ht="30" x14ac:dyDescent="0.2">
      <c r="A11678" s="25" t="s">
        <v>966</v>
      </c>
      <c r="B11678" s="77" t="s">
        <v>24727</v>
      </c>
    </row>
    <row r="11679" spans="1:2" ht="15" x14ac:dyDescent="0.2">
      <c r="A11679" s="25" t="s">
        <v>965</v>
      </c>
      <c r="B11679" s="77" t="s">
        <v>24728</v>
      </c>
    </row>
    <row r="11680" spans="1:2" ht="15" x14ac:dyDescent="0.2">
      <c r="A11680" s="25" t="s">
        <v>964</v>
      </c>
      <c r="B11680" s="77" t="s">
        <v>24729</v>
      </c>
    </row>
    <row r="11681" spans="1:2" ht="15" x14ac:dyDescent="0.2">
      <c r="A11681" s="25" t="s">
        <v>963</v>
      </c>
      <c r="B11681" s="77" t="s">
        <v>24730</v>
      </c>
    </row>
    <row r="11682" spans="1:2" ht="15" x14ac:dyDescent="0.2">
      <c r="A11682" s="25" t="s">
        <v>962</v>
      </c>
      <c r="B11682" s="77" t="s">
        <v>24731</v>
      </c>
    </row>
    <row r="11683" spans="1:2" ht="15" x14ac:dyDescent="0.2">
      <c r="A11683" s="25" t="s">
        <v>961</v>
      </c>
      <c r="B11683" s="77" t="s">
        <v>24732</v>
      </c>
    </row>
    <row r="11684" spans="1:2" ht="15" x14ac:dyDescent="0.2">
      <c r="A11684" s="25" t="s">
        <v>960</v>
      </c>
      <c r="B11684" s="77" t="s">
        <v>24733</v>
      </c>
    </row>
    <row r="11685" spans="1:2" ht="30" x14ac:dyDescent="0.2">
      <c r="A11685" s="25" t="s">
        <v>959</v>
      </c>
      <c r="B11685" s="77" t="s">
        <v>24734</v>
      </c>
    </row>
    <row r="11686" spans="1:2" ht="30" x14ac:dyDescent="0.2">
      <c r="A11686" s="25" t="s">
        <v>958</v>
      </c>
      <c r="B11686" s="77" t="s">
        <v>24735</v>
      </c>
    </row>
    <row r="11687" spans="1:2" ht="15" x14ac:dyDescent="0.2">
      <c r="A11687" s="25" t="s">
        <v>957</v>
      </c>
      <c r="B11687" s="77" t="s">
        <v>24736</v>
      </c>
    </row>
    <row r="11688" spans="1:2" ht="30" x14ac:dyDescent="0.2">
      <c r="A11688" s="25" t="s">
        <v>956</v>
      </c>
      <c r="B11688" s="77" t="s">
        <v>24737</v>
      </c>
    </row>
    <row r="11689" spans="1:2" ht="15" x14ac:dyDescent="0.2">
      <c r="A11689" s="25" t="s">
        <v>955</v>
      </c>
      <c r="B11689" s="77" t="s">
        <v>24738</v>
      </c>
    </row>
    <row r="11690" spans="1:2" ht="15" x14ac:dyDescent="0.2">
      <c r="A11690" s="25" t="s">
        <v>954</v>
      </c>
      <c r="B11690" s="77" t="s">
        <v>24739</v>
      </c>
    </row>
    <row r="11691" spans="1:2" ht="15" x14ac:dyDescent="0.2">
      <c r="A11691" s="25" t="s">
        <v>953</v>
      </c>
      <c r="B11691" s="77" t="s">
        <v>24740</v>
      </c>
    </row>
    <row r="11692" spans="1:2" ht="15" x14ac:dyDescent="0.2">
      <c r="A11692" s="25" t="s">
        <v>952</v>
      </c>
      <c r="B11692" s="77" t="s">
        <v>24741</v>
      </c>
    </row>
    <row r="11693" spans="1:2" ht="15" x14ac:dyDescent="0.2">
      <c r="A11693" s="25" t="s">
        <v>951</v>
      </c>
      <c r="B11693" s="77" t="s">
        <v>24742</v>
      </c>
    </row>
    <row r="11694" spans="1:2" ht="15" x14ac:dyDescent="0.2">
      <c r="A11694" s="25" t="s">
        <v>950</v>
      </c>
      <c r="B11694" s="77" t="s">
        <v>24743</v>
      </c>
    </row>
    <row r="11695" spans="1:2" ht="15" x14ac:dyDescent="0.2">
      <c r="A11695" s="25" t="s">
        <v>949</v>
      </c>
      <c r="B11695" s="77" t="s">
        <v>24744</v>
      </c>
    </row>
    <row r="11696" spans="1:2" ht="15" x14ac:dyDescent="0.2">
      <c r="A11696" s="25" t="s">
        <v>948</v>
      </c>
      <c r="B11696" s="77" t="s">
        <v>24745</v>
      </c>
    </row>
    <row r="11697" spans="1:2" ht="15" x14ac:dyDescent="0.2">
      <c r="A11697" s="25" t="s">
        <v>947</v>
      </c>
      <c r="B11697" s="77" t="s">
        <v>24746</v>
      </c>
    </row>
    <row r="11698" spans="1:2" ht="30" x14ac:dyDescent="0.2">
      <c r="A11698" s="25" t="s">
        <v>946</v>
      </c>
      <c r="B11698" s="77" t="s">
        <v>24747</v>
      </c>
    </row>
    <row r="11699" spans="1:2" ht="30" x14ac:dyDescent="0.2">
      <c r="A11699" s="25" t="s">
        <v>945</v>
      </c>
      <c r="B11699" s="77" t="s">
        <v>24748</v>
      </c>
    </row>
    <row r="11700" spans="1:2" ht="15" x14ac:dyDescent="0.2">
      <c r="A11700" s="25" t="s">
        <v>944</v>
      </c>
      <c r="B11700" s="77" t="s">
        <v>24749</v>
      </c>
    </row>
    <row r="11701" spans="1:2" ht="15" x14ac:dyDescent="0.2">
      <c r="A11701" s="25" t="s">
        <v>943</v>
      </c>
      <c r="B11701" s="77" t="s">
        <v>24750</v>
      </c>
    </row>
    <row r="11702" spans="1:2" ht="15" x14ac:dyDescent="0.2">
      <c r="A11702" s="25" t="s">
        <v>942</v>
      </c>
      <c r="B11702" s="77" t="s">
        <v>24751</v>
      </c>
    </row>
    <row r="11703" spans="1:2" ht="15" x14ac:dyDescent="0.2">
      <c r="A11703" s="25" t="s">
        <v>941</v>
      </c>
      <c r="B11703" s="77" t="s">
        <v>24752</v>
      </c>
    </row>
    <row r="11704" spans="1:2" ht="30" x14ac:dyDescent="0.2">
      <c r="A11704" s="25" t="s">
        <v>940</v>
      </c>
      <c r="B11704" s="77" t="s">
        <v>24753</v>
      </c>
    </row>
    <row r="11705" spans="1:2" ht="30" x14ac:dyDescent="0.2">
      <c r="A11705" s="25" t="s">
        <v>939</v>
      </c>
      <c r="B11705" s="77" t="s">
        <v>24754</v>
      </c>
    </row>
    <row r="11706" spans="1:2" ht="15" x14ac:dyDescent="0.2">
      <c r="A11706" s="25" t="s">
        <v>938</v>
      </c>
      <c r="B11706" s="77" t="s">
        <v>24755</v>
      </c>
    </row>
    <row r="11707" spans="1:2" ht="15" x14ac:dyDescent="0.2">
      <c r="A11707" s="25" t="s">
        <v>937</v>
      </c>
      <c r="B11707" s="77" t="s">
        <v>24756</v>
      </c>
    </row>
    <row r="11708" spans="1:2" ht="15" x14ac:dyDescent="0.2">
      <c r="A11708" s="25" t="s">
        <v>936</v>
      </c>
      <c r="B11708" s="77" t="s">
        <v>24757</v>
      </c>
    </row>
    <row r="11709" spans="1:2" ht="30" x14ac:dyDescent="0.2">
      <c r="A11709" s="25" t="s">
        <v>935</v>
      </c>
      <c r="B11709" s="77" t="s">
        <v>24758</v>
      </c>
    </row>
    <row r="11710" spans="1:2" ht="15" x14ac:dyDescent="0.2">
      <c r="A11710" s="25" t="s">
        <v>934</v>
      </c>
      <c r="B11710" s="77" t="s">
        <v>24759</v>
      </c>
    </row>
    <row r="11711" spans="1:2" ht="15" x14ac:dyDescent="0.2">
      <c r="A11711" s="25" t="s">
        <v>933</v>
      </c>
      <c r="B11711" s="77" t="s">
        <v>24760</v>
      </c>
    </row>
    <row r="11712" spans="1:2" ht="15" x14ac:dyDescent="0.2">
      <c r="A11712" s="25" t="s">
        <v>932</v>
      </c>
      <c r="B11712" s="77" t="s">
        <v>24761</v>
      </c>
    </row>
    <row r="11713" spans="1:2" ht="15" x14ac:dyDescent="0.2">
      <c r="A11713" s="25" t="s">
        <v>931</v>
      </c>
      <c r="B11713" s="77" t="s">
        <v>24762</v>
      </c>
    </row>
    <row r="11714" spans="1:2" ht="15" x14ac:dyDescent="0.2">
      <c r="A11714" s="25" t="s">
        <v>930</v>
      </c>
      <c r="B11714" s="77" t="s">
        <v>24763</v>
      </c>
    </row>
    <row r="11715" spans="1:2" ht="15" x14ac:dyDescent="0.2">
      <c r="A11715" s="25" t="s">
        <v>929</v>
      </c>
      <c r="B11715" s="77" t="s">
        <v>24764</v>
      </c>
    </row>
    <row r="11716" spans="1:2" ht="15" x14ac:dyDescent="0.2">
      <c r="A11716" s="25" t="s">
        <v>928</v>
      </c>
      <c r="B11716" s="77" t="s">
        <v>24765</v>
      </c>
    </row>
    <row r="11717" spans="1:2" ht="30" x14ac:dyDescent="0.2">
      <c r="A11717" s="25" t="s">
        <v>927</v>
      </c>
      <c r="B11717" s="77" t="s">
        <v>24766</v>
      </c>
    </row>
    <row r="11718" spans="1:2" ht="15" x14ac:dyDescent="0.2">
      <c r="A11718" s="25" t="s">
        <v>926</v>
      </c>
      <c r="B11718" s="77" t="s">
        <v>24767</v>
      </c>
    </row>
    <row r="11719" spans="1:2" ht="15" x14ac:dyDescent="0.2">
      <c r="A11719" s="25" t="s">
        <v>925</v>
      </c>
      <c r="B11719" s="77" t="s">
        <v>24768</v>
      </c>
    </row>
    <row r="11720" spans="1:2" ht="15" x14ac:dyDescent="0.2">
      <c r="A11720" s="25" t="s">
        <v>924</v>
      </c>
      <c r="B11720" s="77" t="s">
        <v>24769</v>
      </c>
    </row>
    <row r="11721" spans="1:2" ht="15" x14ac:dyDescent="0.2">
      <c r="A11721" s="25" t="s">
        <v>923</v>
      </c>
      <c r="B11721" s="77" t="s">
        <v>24770</v>
      </c>
    </row>
    <row r="11722" spans="1:2" ht="15" x14ac:dyDescent="0.2">
      <c r="A11722" s="25" t="s">
        <v>922</v>
      </c>
      <c r="B11722" s="77" t="s">
        <v>24771</v>
      </c>
    </row>
    <row r="11723" spans="1:2" ht="15" x14ac:dyDescent="0.2">
      <c r="A11723" s="25" t="s">
        <v>921</v>
      </c>
      <c r="B11723" s="77" t="s">
        <v>24772</v>
      </c>
    </row>
    <row r="11724" spans="1:2" ht="15" x14ac:dyDescent="0.2">
      <c r="A11724" s="25" t="s">
        <v>920</v>
      </c>
      <c r="B11724" s="77" t="s">
        <v>24773</v>
      </c>
    </row>
    <row r="11725" spans="1:2" ht="15" x14ac:dyDescent="0.2">
      <c r="A11725" s="25" t="s">
        <v>919</v>
      </c>
      <c r="B11725" s="77" t="s">
        <v>24774</v>
      </c>
    </row>
    <row r="11726" spans="1:2" ht="15" x14ac:dyDescent="0.2">
      <c r="A11726" s="25" t="s">
        <v>918</v>
      </c>
      <c r="B11726" s="77" t="s">
        <v>24775</v>
      </c>
    </row>
    <row r="11727" spans="1:2" ht="15" x14ac:dyDescent="0.2">
      <c r="A11727" s="25" t="s">
        <v>917</v>
      </c>
      <c r="B11727" s="77" t="s">
        <v>24776</v>
      </c>
    </row>
    <row r="11728" spans="1:2" ht="15" x14ac:dyDescent="0.2">
      <c r="A11728" s="25" t="s">
        <v>916</v>
      </c>
      <c r="B11728" s="77" t="s">
        <v>24777</v>
      </c>
    </row>
    <row r="11729" spans="1:2" ht="15" x14ac:dyDescent="0.2">
      <c r="A11729" s="25" t="s">
        <v>915</v>
      </c>
      <c r="B11729" s="77" t="s">
        <v>24778</v>
      </c>
    </row>
    <row r="11730" spans="1:2" ht="15" x14ac:dyDescent="0.2">
      <c r="A11730" s="25" t="s">
        <v>914</v>
      </c>
      <c r="B11730" s="77" t="s">
        <v>24779</v>
      </c>
    </row>
    <row r="11731" spans="1:2" ht="30" x14ac:dyDescent="0.2">
      <c r="A11731" s="25" t="s">
        <v>913</v>
      </c>
      <c r="B11731" s="77" t="s">
        <v>24780</v>
      </c>
    </row>
    <row r="11732" spans="1:2" ht="30" x14ac:dyDescent="0.2">
      <c r="A11732" s="25" t="s">
        <v>912</v>
      </c>
      <c r="B11732" s="77" t="s">
        <v>24781</v>
      </c>
    </row>
    <row r="11733" spans="1:2" ht="15" x14ac:dyDescent="0.2">
      <c r="A11733" s="25" t="s">
        <v>911</v>
      </c>
      <c r="B11733" s="77" t="s">
        <v>24782</v>
      </c>
    </row>
    <row r="11734" spans="1:2" ht="15" x14ac:dyDescent="0.2">
      <c r="A11734" s="25" t="s">
        <v>910</v>
      </c>
      <c r="B11734" s="77" t="s">
        <v>24783</v>
      </c>
    </row>
    <row r="11735" spans="1:2" ht="15" x14ac:dyDescent="0.2">
      <c r="A11735" s="25" t="s">
        <v>909</v>
      </c>
      <c r="B11735" s="77" t="s">
        <v>24784</v>
      </c>
    </row>
    <row r="11736" spans="1:2" ht="15" x14ac:dyDescent="0.2">
      <c r="A11736" s="25" t="s">
        <v>908</v>
      </c>
      <c r="B11736" s="77" t="s">
        <v>24785</v>
      </c>
    </row>
    <row r="11737" spans="1:2" ht="15" x14ac:dyDescent="0.2">
      <c r="A11737" s="25" t="s">
        <v>907</v>
      </c>
      <c r="B11737" s="77" t="s">
        <v>24786</v>
      </c>
    </row>
    <row r="11738" spans="1:2" ht="15" x14ac:dyDescent="0.2">
      <c r="A11738" s="25" t="s">
        <v>906</v>
      </c>
      <c r="B11738" s="77" t="s">
        <v>24787</v>
      </c>
    </row>
    <row r="11739" spans="1:2" ht="15" x14ac:dyDescent="0.2">
      <c r="A11739" s="25" t="s">
        <v>905</v>
      </c>
      <c r="B11739" s="77" t="s">
        <v>24788</v>
      </c>
    </row>
    <row r="11740" spans="1:2" ht="15" x14ac:dyDescent="0.2">
      <c r="A11740" s="25" t="s">
        <v>904</v>
      </c>
      <c r="B11740" s="77" t="s">
        <v>24789</v>
      </c>
    </row>
    <row r="11741" spans="1:2" ht="15" x14ac:dyDescent="0.2">
      <c r="A11741" s="25" t="s">
        <v>903</v>
      </c>
      <c r="B11741" s="77" t="s">
        <v>24790</v>
      </c>
    </row>
    <row r="11742" spans="1:2" ht="15" x14ac:dyDescent="0.2">
      <c r="A11742" s="25" t="s">
        <v>902</v>
      </c>
      <c r="B11742" s="77" t="s">
        <v>24791</v>
      </c>
    </row>
    <row r="11743" spans="1:2" ht="15" x14ac:dyDescent="0.2">
      <c r="A11743" s="25" t="s">
        <v>901</v>
      </c>
      <c r="B11743" s="77" t="s">
        <v>24792</v>
      </c>
    </row>
    <row r="11744" spans="1:2" ht="15" x14ac:dyDescent="0.2">
      <c r="A11744" s="25" t="s">
        <v>900</v>
      </c>
      <c r="B11744" s="77" t="s">
        <v>24793</v>
      </c>
    </row>
    <row r="11745" spans="1:2" ht="15" x14ac:dyDescent="0.2">
      <c r="A11745" s="25" t="s">
        <v>899</v>
      </c>
      <c r="B11745" s="77" t="s">
        <v>24794</v>
      </c>
    </row>
    <row r="11746" spans="1:2" ht="15" x14ac:dyDescent="0.2">
      <c r="A11746" s="25" t="s">
        <v>898</v>
      </c>
      <c r="B11746" s="77" t="s">
        <v>24795</v>
      </c>
    </row>
    <row r="11747" spans="1:2" ht="15" x14ac:dyDescent="0.2">
      <c r="A11747" s="25" t="s">
        <v>897</v>
      </c>
      <c r="B11747" s="77" t="s">
        <v>24796</v>
      </c>
    </row>
    <row r="11748" spans="1:2" ht="15" x14ac:dyDescent="0.2">
      <c r="A11748" s="25" t="s">
        <v>896</v>
      </c>
      <c r="B11748" s="77" t="s">
        <v>24797</v>
      </c>
    </row>
    <row r="11749" spans="1:2" ht="15" x14ac:dyDescent="0.2">
      <c r="A11749" s="25" t="s">
        <v>895</v>
      </c>
      <c r="B11749" s="77" t="s">
        <v>24798</v>
      </c>
    </row>
    <row r="11750" spans="1:2" ht="30" x14ac:dyDescent="0.2">
      <c r="A11750" s="25" t="s">
        <v>894</v>
      </c>
      <c r="B11750" s="77" t="s">
        <v>24799</v>
      </c>
    </row>
    <row r="11751" spans="1:2" ht="30" x14ac:dyDescent="0.2">
      <c r="A11751" s="25" t="s">
        <v>893</v>
      </c>
      <c r="B11751" s="77" t="s">
        <v>24800</v>
      </c>
    </row>
    <row r="11752" spans="1:2" ht="30" x14ac:dyDescent="0.2">
      <c r="A11752" s="25" t="s">
        <v>892</v>
      </c>
      <c r="B11752" s="77" t="s">
        <v>24801</v>
      </c>
    </row>
    <row r="11753" spans="1:2" ht="30" x14ac:dyDescent="0.2">
      <c r="A11753" s="25" t="s">
        <v>891</v>
      </c>
      <c r="B11753" s="77" t="s">
        <v>24802</v>
      </c>
    </row>
    <row r="11754" spans="1:2" ht="30" x14ac:dyDescent="0.2">
      <c r="A11754" s="25" t="s">
        <v>890</v>
      </c>
      <c r="B11754" s="77" t="s">
        <v>24803</v>
      </c>
    </row>
    <row r="11755" spans="1:2" ht="30" x14ac:dyDescent="0.2">
      <c r="A11755" s="25" t="s">
        <v>889</v>
      </c>
      <c r="B11755" s="77" t="s">
        <v>24804</v>
      </c>
    </row>
    <row r="11756" spans="1:2" ht="30" x14ac:dyDescent="0.2">
      <c r="A11756" s="25" t="s">
        <v>888</v>
      </c>
      <c r="B11756" s="77" t="s">
        <v>24805</v>
      </c>
    </row>
    <row r="11757" spans="1:2" ht="30" x14ac:dyDescent="0.2">
      <c r="A11757" s="25" t="s">
        <v>887</v>
      </c>
      <c r="B11757" s="77" t="s">
        <v>24806</v>
      </c>
    </row>
    <row r="11758" spans="1:2" ht="30" x14ac:dyDescent="0.2">
      <c r="A11758" s="25" t="s">
        <v>886</v>
      </c>
      <c r="B11758" s="77" t="s">
        <v>24807</v>
      </c>
    </row>
    <row r="11759" spans="1:2" ht="30" x14ac:dyDescent="0.2">
      <c r="A11759" s="25" t="s">
        <v>885</v>
      </c>
      <c r="B11759" s="77" t="s">
        <v>24808</v>
      </c>
    </row>
    <row r="11760" spans="1:2" ht="15" x14ac:dyDescent="0.2">
      <c r="A11760" s="25" t="s">
        <v>884</v>
      </c>
      <c r="B11760" s="77" t="s">
        <v>24809</v>
      </c>
    </row>
    <row r="11761" spans="1:2" ht="15" x14ac:dyDescent="0.2">
      <c r="A11761" s="25" t="s">
        <v>883</v>
      </c>
      <c r="B11761" s="77" t="s">
        <v>24810</v>
      </c>
    </row>
    <row r="11762" spans="1:2" ht="15" x14ac:dyDescent="0.2">
      <c r="A11762" s="25" t="s">
        <v>882</v>
      </c>
      <c r="B11762" s="77" t="s">
        <v>24811</v>
      </c>
    </row>
    <row r="11763" spans="1:2" ht="15" x14ac:dyDescent="0.2">
      <c r="A11763" s="25" t="s">
        <v>881</v>
      </c>
      <c r="B11763" s="77" t="s">
        <v>24812</v>
      </c>
    </row>
    <row r="11764" spans="1:2" ht="15" x14ac:dyDescent="0.2">
      <c r="A11764" s="25" t="s">
        <v>880</v>
      </c>
      <c r="B11764" s="77" t="s">
        <v>24813</v>
      </c>
    </row>
    <row r="11765" spans="1:2" ht="15" x14ac:dyDescent="0.2">
      <c r="A11765" s="25" t="s">
        <v>879</v>
      </c>
      <c r="B11765" s="77" t="s">
        <v>24814</v>
      </c>
    </row>
    <row r="11766" spans="1:2" ht="15" x14ac:dyDescent="0.2">
      <c r="A11766" s="25" t="s">
        <v>878</v>
      </c>
      <c r="B11766" s="77" t="s">
        <v>24815</v>
      </c>
    </row>
    <row r="11767" spans="1:2" ht="15" x14ac:dyDescent="0.2">
      <c r="A11767" s="25" t="s">
        <v>877</v>
      </c>
      <c r="B11767" s="77" t="s">
        <v>24816</v>
      </c>
    </row>
    <row r="11768" spans="1:2" ht="30" x14ac:dyDescent="0.2">
      <c r="A11768" s="25" t="s">
        <v>876</v>
      </c>
      <c r="B11768" s="77" t="s">
        <v>24817</v>
      </c>
    </row>
    <row r="11769" spans="1:2" ht="30" x14ac:dyDescent="0.2">
      <c r="A11769" s="25" t="s">
        <v>875</v>
      </c>
      <c r="B11769" s="77" t="s">
        <v>24818</v>
      </c>
    </row>
    <row r="11770" spans="1:2" ht="15" x14ac:dyDescent="0.2">
      <c r="A11770" s="25" t="s">
        <v>874</v>
      </c>
      <c r="B11770" s="77" t="s">
        <v>24819</v>
      </c>
    </row>
    <row r="11771" spans="1:2" ht="15" x14ac:dyDescent="0.2">
      <c r="A11771" s="25" t="s">
        <v>873</v>
      </c>
      <c r="B11771" s="77" t="s">
        <v>24820</v>
      </c>
    </row>
    <row r="11772" spans="1:2" ht="15" x14ac:dyDescent="0.2">
      <c r="A11772" s="25" t="s">
        <v>872</v>
      </c>
      <c r="B11772" s="77" t="s">
        <v>24821</v>
      </c>
    </row>
    <row r="11773" spans="1:2" ht="15" x14ac:dyDescent="0.2">
      <c r="A11773" s="25" t="s">
        <v>871</v>
      </c>
      <c r="B11773" s="77" t="s">
        <v>24822</v>
      </c>
    </row>
    <row r="11774" spans="1:2" ht="15" x14ac:dyDescent="0.2">
      <c r="A11774" s="25" t="s">
        <v>870</v>
      </c>
      <c r="B11774" s="77" t="s">
        <v>24823</v>
      </c>
    </row>
    <row r="11775" spans="1:2" ht="30" x14ac:dyDescent="0.2">
      <c r="A11775" s="25" t="s">
        <v>869</v>
      </c>
      <c r="B11775" s="77" t="s">
        <v>24824</v>
      </c>
    </row>
    <row r="11776" spans="1:2" ht="15" x14ac:dyDescent="0.2">
      <c r="A11776" s="25" t="s">
        <v>868</v>
      </c>
      <c r="B11776" s="77" t="s">
        <v>24825</v>
      </c>
    </row>
    <row r="11777" spans="1:2" ht="15" x14ac:dyDescent="0.2">
      <c r="A11777" s="25" t="s">
        <v>867</v>
      </c>
      <c r="B11777" s="77" t="s">
        <v>24826</v>
      </c>
    </row>
    <row r="11778" spans="1:2" ht="15" x14ac:dyDescent="0.2">
      <c r="A11778" s="25" t="s">
        <v>866</v>
      </c>
      <c r="B11778" s="77" t="s">
        <v>24827</v>
      </c>
    </row>
    <row r="11779" spans="1:2" ht="30" x14ac:dyDescent="0.2">
      <c r="A11779" s="25" t="s">
        <v>865</v>
      </c>
      <c r="B11779" s="77" t="s">
        <v>24828</v>
      </c>
    </row>
    <row r="11780" spans="1:2" ht="30" x14ac:dyDescent="0.2">
      <c r="A11780" s="25" t="s">
        <v>864</v>
      </c>
      <c r="B11780" s="77" t="s">
        <v>24829</v>
      </c>
    </row>
    <row r="11781" spans="1:2" ht="30" x14ac:dyDescent="0.2">
      <c r="A11781" s="25" t="s">
        <v>863</v>
      </c>
      <c r="B11781" s="77" t="s">
        <v>24830</v>
      </c>
    </row>
    <row r="11782" spans="1:2" ht="15" x14ac:dyDescent="0.2">
      <c r="A11782" s="25" t="s">
        <v>862</v>
      </c>
      <c r="B11782" s="77" t="s">
        <v>24831</v>
      </c>
    </row>
    <row r="11783" spans="1:2" ht="15" x14ac:dyDescent="0.2">
      <c r="A11783" s="25" t="s">
        <v>861</v>
      </c>
      <c r="B11783" s="77" t="s">
        <v>24832</v>
      </c>
    </row>
    <row r="11784" spans="1:2" ht="15" x14ac:dyDescent="0.2">
      <c r="A11784" s="25" t="s">
        <v>860</v>
      </c>
      <c r="B11784" s="77" t="s">
        <v>24833</v>
      </c>
    </row>
    <row r="11785" spans="1:2" ht="30" x14ac:dyDescent="0.2">
      <c r="A11785" s="25" t="s">
        <v>859</v>
      </c>
      <c r="B11785" s="77" t="s">
        <v>24834</v>
      </c>
    </row>
    <row r="11786" spans="1:2" ht="15" x14ac:dyDescent="0.2">
      <c r="A11786" s="25" t="s">
        <v>858</v>
      </c>
      <c r="B11786" s="77" t="s">
        <v>24835</v>
      </c>
    </row>
    <row r="11787" spans="1:2" ht="15" x14ac:dyDescent="0.2">
      <c r="A11787" s="25" t="s">
        <v>857</v>
      </c>
      <c r="B11787" s="77" t="s">
        <v>24836</v>
      </c>
    </row>
    <row r="11788" spans="1:2" ht="15" x14ac:dyDescent="0.2">
      <c r="A11788" s="25" t="s">
        <v>856</v>
      </c>
      <c r="B11788" s="77" t="s">
        <v>24837</v>
      </c>
    </row>
    <row r="11789" spans="1:2" ht="15" x14ac:dyDescent="0.2">
      <c r="A11789" s="25" t="s">
        <v>855</v>
      </c>
      <c r="B11789" s="77" t="s">
        <v>24838</v>
      </c>
    </row>
    <row r="11790" spans="1:2" ht="15" x14ac:dyDescent="0.2">
      <c r="A11790" s="25" t="s">
        <v>854</v>
      </c>
      <c r="B11790" s="77" t="s">
        <v>24839</v>
      </c>
    </row>
    <row r="11791" spans="1:2" ht="30" x14ac:dyDescent="0.2">
      <c r="A11791" s="25" t="s">
        <v>853</v>
      </c>
      <c r="B11791" s="77" t="s">
        <v>24840</v>
      </c>
    </row>
    <row r="11792" spans="1:2" ht="30" x14ac:dyDescent="0.2">
      <c r="A11792" s="25" t="s">
        <v>852</v>
      </c>
      <c r="B11792" s="77" t="s">
        <v>24841</v>
      </c>
    </row>
    <row r="11793" spans="1:2" ht="30" x14ac:dyDescent="0.2">
      <c r="A11793" s="25" t="s">
        <v>851</v>
      </c>
      <c r="B11793" s="77" t="s">
        <v>24842</v>
      </c>
    </row>
    <row r="11794" spans="1:2" ht="30" x14ac:dyDescent="0.2">
      <c r="A11794" s="25" t="s">
        <v>850</v>
      </c>
      <c r="B11794" s="77" t="s">
        <v>24843</v>
      </c>
    </row>
    <row r="11795" spans="1:2" ht="30" x14ac:dyDescent="0.2">
      <c r="A11795" s="25" t="s">
        <v>849</v>
      </c>
      <c r="B11795" s="77" t="s">
        <v>24844</v>
      </c>
    </row>
    <row r="11796" spans="1:2" ht="30" x14ac:dyDescent="0.2">
      <c r="A11796" s="25" t="s">
        <v>848</v>
      </c>
      <c r="B11796" s="77" t="s">
        <v>24845</v>
      </c>
    </row>
    <row r="11797" spans="1:2" ht="30" x14ac:dyDescent="0.2">
      <c r="A11797" s="25" t="s">
        <v>847</v>
      </c>
      <c r="B11797" s="77" t="s">
        <v>24846</v>
      </c>
    </row>
    <row r="11798" spans="1:2" ht="30" x14ac:dyDescent="0.2">
      <c r="A11798" s="25" t="s">
        <v>846</v>
      </c>
      <c r="B11798" s="77" t="s">
        <v>24847</v>
      </c>
    </row>
    <row r="11799" spans="1:2" ht="30" x14ac:dyDescent="0.2">
      <c r="A11799" s="25" t="s">
        <v>845</v>
      </c>
      <c r="B11799" s="77" t="s">
        <v>24848</v>
      </c>
    </row>
    <row r="11800" spans="1:2" ht="30" x14ac:dyDescent="0.2">
      <c r="A11800" s="25" t="s">
        <v>844</v>
      </c>
      <c r="B11800" s="77" t="s">
        <v>24849</v>
      </c>
    </row>
    <row r="11801" spans="1:2" ht="30" x14ac:dyDescent="0.2">
      <c r="A11801" s="25" t="s">
        <v>843</v>
      </c>
      <c r="B11801" s="77" t="s">
        <v>24850</v>
      </c>
    </row>
    <row r="11802" spans="1:2" ht="30" x14ac:dyDescent="0.2">
      <c r="A11802" s="25" t="s">
        <v>842</v>
      </c>
      <c r="B11802" s="77" t="s">
        <v>24851</v>
      </c>
    </row>
    <row r="11803" spans="1:2" ht="30" x14ac:dyDescent="0.2">
      <c r="A11803" s="25" t="s">
        <v>841</v>
      </c>
      <c r="B11803" s="77" t="s">
        <v>24852</v>
      </c>
    </row>
    <row r="11804" spans="1:2" ht="30" x14ac:dyDescent="0.2">
      <c r="A11804" s="25" t="s">
        <v>840</v>
      </c>
      <c r="B11804" s="77" t="s">
        <v>24853</v>
      </c>
    </row>
    <row r="11805" spans="1:2" ht="30" x14ac:dyDescent="0.2">
      <c r="A11805" s="25" t="s">
        <v>839</v>
      </c>
      <c r="B11805" s="77" t="s">
        <v>24854</v>
      </c>
    </row>
    <row r="11806" spans="1:2" ht="30" x14ac:dyDescent="0.2">
      <c r="A11806" s="25" t="s">
        <v>838</v>
      </c>
      <c r="B11806" s="77" t="s">
        <v>24855</v>
      </c>
    </row>
    <row r="11807" spans="1:2" ht="30" x14ac:dyDescent="0.2">
      <c r="A11807" s="25" t="s">
        <v>837</v>
      </c>
      <c r="B11807" s="77" t="s">
        <v>24856</v>
      </c>
    </row>
    <row r="11808" spans="1:2" ht="30" x14ac:dyDescent="0.2">
      <c r="A11808" s="25" t="s">
        <v>836</v>
      </c>
      <c r="B11808" s="77" t="s">
        <v>24857</v>
      </c>
    </row>
    <row r="11809" spans="1:2" ht="45" x14ac:dyDescent="0.2">
      <c r="A11809" s="25" t="s">
        <v>835</v>
      </c>
      <c r="B11809" s="77" t="s">
        <v>24858</v>
      </c>
    </row>
    <row r="11810" spans="1:2" ht="30" x14ac:dyDescent="0.2">
      <c r="A11810" s="25" t="s">
        <v>834</v>
      </c>
      <c r="B11810" s="77" t="s">
        <v>24859</v>
      </c>
    </row>
    <row r="11811" spans="1:2" ht="30" x14ac:dyDescent="0.2">
      <c r="A11811" s="25" t="s">
        <v>833</v>
      </c>
      <c r="B11811" s="77" t="s">
        <v>24860</v>
      </c>
    </row>
    <row r="11812" spans="1:2" ht="45" x14ac:dyDescent="0.2">
      <c r="A11812" s="25" t="s">
        <v>832</v>
      </c>
      <c r="B11812" s="77" t="s">
        <v>24861</v>
      </c>
    </row>
    <row r="11813" spans="1:2" ht="45" x14ac:dyDescent="0.2">
      <c r="A11813" s="25" t="s">
        <v>831</v>
      </c>
      <c r="B11813" s="77" t="s">
        <v>24862</v>
      </c>
    </row>
    <row r="11814" spans="1:2" ht="45" x14ac:dyDescent="0.2">
      <c r="A11814" s="25" t="s">
        <v>830</v>
      </c>
      <c r="B11814" s="77" t="s">
        <v>24863</v>
      </c>
    </row>
    <row r="11815" spans="1:2" ht="30" x14ac:dyDescent="0.2">
      <c r="A11815" s="25" t="s">
        <v>829</v>
      </c>
      <c r="B11815" s="77" t="s">
        <v>24864</v>
      </c>
    </row>
    <row r="11816" spans="1:2" ht="30" x14ac:dyDescent="0.2">
      <c r="A11816" s="25" t="s">
        <v>828</v>
      </c>
      <c r="B11816" s="77" t="s">
        <v>24865</v>
      </c>
    </row>
    <row r="11817" spans="1:2" ht="30" x14ac:dyDescent="0.2">
      <c r="A11817" s="25" t="s">
        <v>827</v>
      </c>
      <c r="B11817" s="77" t="s">
        <v>24866</v>
      </c>
    </row>
    <row r="11818" spans="1:2" ht="30" x14ac:dyDescent="0.2">
      <c r="A11818" s="25" t="s">
        <v>826</v>
      </c>
      <c r="B11818" s="77" t="s">
        <v>24867</v>
      </c>
    </row>
    <row r="11819" spans="1:2" ht="30" x14ac:dyDescent="0.2">
      <c r="A11819" s="25" t="s">
        <v>825</v>
      </c>
      <c r="B11819" s="77" t="s">
        <v>24868</v>
      </c>
    </row>
    <row r="11820" spans="1:2" ht="30" x14ac:dyDescent="0.2">
      <c r="A11820" s="25" t="s">
        <v>824</v>
      </c>
      <c r="B11820" s="77" t="s">
        <v>24869</v>
      </c>
    </row>
    <row r="11821" spans="1:2" ht="30" x14ac:dyDescent="0.2">
      <c r="A11821" s="25" t="s">
        <v>823</v>
      </c>
      <c r="B11821" s="77" t="s">
        <v>24870</v>
      </c>
    </row>
    <row r="11822" spans="1:2" ht="30" x14ac:dyDescent="0.2">
      <c r="A11822" s="25" t="s">
        <v>822</v>
      </c>
      <c r="B11822" s="77" t="s">
        <v>24871</v>
      </c>
    </row>
    <row r="11823" spans="1:2" ht="30" x14ac:dyDescent="0.2">
      <c r="A11823" s="25" t="s">
        <v>821</v>
      </c>
      <c r="B11823" s="77" t="s">
        <v>24872</v>
      </c>
    </row>
    <row r="11824" spans="1:2" ht="30" x14ac:dyDescent="0.2">
      <c r="A11824" s="25" t="s">
        <v>820</v>
      </c>
      <c r="B11824" s="77" t="s">
        <v>24873</v>
      </c>
    </row>
    <row r="11825" spans="1:2" ht="30" x14ac:dyDescent="0.2">
      <c r="A11825" s="25" t="s">
        <v>819</v>
      </c>
      <c r="B11825" s="77" t="s">
        <v>24874</v>
      </c>
    </row>
    <row r="11826" spans="1:2" ht="30" x14ac:dyDescent="0.2">
      <c r="A11826" s="25" t="s">
        <v>818</v>
      </c>
      <c r="B11826" s="77" t="s">
        <v>24875</v>
      </c>
    </row>
    <row r="11827" spans="1:2" ht="30" x14ac:dyDescent="0.2">
      <c r="A11827" s="25" t="s">
        <v>817</v>
      </c>
      <c r="B11827" s="77" t="s">
        <v>24876</v>
      </c>
    </row>
    <row r="11828" spans="1:2" ht="30" x14ac:dyDescent="0.2">
      <c r="A11828" s="25" t="s">
        <v>816</v>
      </c>
      <c r="B11828" s="77" t="s">
        <v>24877</v>
      </c>
    </row>
    <row r="11829" spans="1:2" ht="30" x14ac:dyDescent="0.2">
      <c r="A11829" s="25" t="s">
        <v>815</v>
      </c>
      <c r="B11829" s="77" t="s">
        <v>24878</v>
      </c>
    </row>
    <row r="11830" spans="1:2" ht="30" x14ac:dyDescent="0.2">
      <c r="A11830" s="25" t="s">
        <v>814</v>
      </c>
      <c r="B11830" s="77" t="s">
        <v>24879</v>
      </c>
    </row>
    <row r="11831" spans="1:2" ht="30" x14ac:dyDescent="0.2">
      <c r="A11831" s="25" t="s">
        <v>813</v>
      </c>
      <c r="B11831" s="77" t="s">
        <v>24880</v>
      </c>
    </row>
    <row r="11832" spans="1:2" ht="30" x14ac:dyDescent="0.2">
      <c r="A11832" s="25" t="s">
        <v>812</v>
      </c>
      <c r="B11832" s="77" t="s">
        <v>24881</v>
      </c>
    </row>
    <row r="11833" spans="1:2" ht="30" x14ac:dyDescent="0.2">
      <c r="A11833" s="25" t="s">
        <v>811</v>
      </c>
      <c r="B11833" s="77" t="s">
        <v>24882</v>
      </c>
    </row>
    <row r="11834" spans="1:2" ht="30" x14ac:dyDescent="0.2">
      <c r="A11834" s="25" t="s">
        <v>810</v>
      </c>
      <c r="B11834" s="77" t="s">
        <v>24883</v>
      </c>
    </row>
    <row r="11835" spans="1:2" ht="30" x14ac:dyDescent="0.2">
      <c r="A11835" s="25" t="s">
        <v>809</v>
      </c>
      <c r="B11835" s="77" t="s">
        <v>24884</v>
      </c>
    </row>
    <row r="11836" spans="1:2" ht="30" x14ac:dyDescent="0.2">
      <c r="A11836" s="25" t="s">
        <v>808</v>
      </c>
      <c r="B11836" s="77" t="s">
        <v>24885</v>
      </c>
    </row>
    <row r="11837" spans="1:2" ht="30" x14ac:dyDescent="0.2">
      <c r="A11837" s="25" t="s">
        <v>807</v>
      </c>
      <c r="B11837" s="77" t="s">
        <v>24886</v>
      </c>
    </row>
    <row r="11838" spans="1:2" ht="30" x14ac:dyDescent="0.2">
      <c r="A11838" s="25" t="s">
        <v>806</v>
      </c>
      <c r="B11838" s="77" t="s">
        <v>24887</v>
      </c>
    </row>
    <row r="11839" spans="1:2" ht="30" x14ac:dyDescent="0.2">
      <c r="A11839" s="25" t="s">
        <v>805</v>
      </c>
      <c r="B11839" s="77" t="s">
        <v>24888</v>
      </c>
    </row>
    <row r="11840" spans="1:2" ht="30" x14ac:dyDescent="0.2">
      <c r="A11840" s="25" t="s">
        <v>804</v>
      </c>
      <c r="B11840" s="77" t="s">
        <v>24889</v>
      </c>
    </row>
    <row r="11841" spans="1:2" ht="30" x14ac:dyDescent="0.2">
      <c r="A11841" s="25" t="s">
        <v>803</v>
      </c>
      <c r="B11841" s="77" t="s">
        <v>24890</v>
      </c>
    </row>
    <row r="11842" spans="1:2" ht="30" x14ac:dyDescent="0.2">
      <c r="A11842" s="25" t="s">
        <v>802</v>
      </c>
      <c r="B11842" s="77" t="s">
        <v>24891</v>
      </c>
    </row>
    <row r="11843" spans="1:2" ht="30" x14ac:dyDescent="0.2">
      <c r="A11843" s="25" t="s">
        <v>801</v>
      </c>
      <c r="B11843" s="77" t="s">
        <v>24892</v>
      </c>
    </row>
    <row r="11844" spans="1:2" ht="30" x14ac:dyDescent="0.2">
      <c r="A11844" s="25" t="s">
        <v>800</v>
      </c>
      <c r="B11844" s="77" t="s">
        <v>24893</v>
      </c>
    </row>
    <row r="11845" spans="1:2" ht="30" x14ac:dyDescent="0.2">
      <c r="A11845" s="25" t="s">
        <v>799</v>
      </c>
      <c r="B11845" s="77" t="s">
        <v>24894</v>
      </c>
    </row>
    <row r="11846" spans="1:2" ht="30" x14ac:dyDescent="0.2">
      <c r="A11846" s="25" t="s">
        <v>798</v>
      </c>
      <c r="B11846" s="77" t="s">
        <v>24895</v>
      </c>
    </row>
    <row r="11847" spans="1:2" ht="30" x14ac:dyDescent="0.2">
      <c r="A11847" s="25" t="s">
        <v>797</v>
      </c>
      <c r="B11847" s="77" t="s">
        <v>24896</v>
      </c>
    </row>
    <row r="11848" spans="1:2" ht="30" x14ac:dyDescent="0.2">
      <c r="A11848" s="25" t="s">
        <v>796</v>
      </c>
      <c r="B11848" s="77" t="s">
        <v>24897</v>
      </c>
    </row>
    <row r="11849" spans="1:2" ht="30" x14ac:dyDescent="0.2">
      <c r="A11849" s="25" t="s">
        <v>795</v>
      </c>
      <c r="B11849" s="77" t="s">
        <v>24898</v>
      </c>
    </row>
    <row r="11850" spans="1:2" ht="30" x14ac:dyDescent="0.2">
      <c r="A11850" s="25" t="s">
        <v>794</v>
      </c>
      <c r="B11850" s="77" t="s">
        <v>24899</v>
      </c>
    </row>
    <row r="11851" spans="1:2" ht="30" x14ac:dyDescent="0.2">
      <c r="A11851" s="25" t="s">
        <v>793</v>
      </c>
      <c r="B11851" s="77" t="s">
        <v>24900</v>
      </c>
    </row>
    <row r="11852" spans="1:2" ht="30" x14ac:dyDescent="0.2">
      <c r="A11852" s="25" t="s">
        <v>792</v>
      </c>
      <c r="B11852" s="77" t="s">
        <v>24901</v>
      </c>
    </row>
    <row r="11853" spans="1:2" ht="30" x14ac:dyDescent="0.2">
      <c r="A11853" s="25" t="s">
        <v>791</v>
      </c>
      <c r="B11853" s="77" t="s">
        <v>24902</v>
      </c>
    </row>
    <row r="11854" spans="1:2" ht="45" x14ac:dyDescent="0.2">
      <c r="A11854" s="25" t="s">
        <v>790</v>
      </c>
      <c r="B11854" s="77" t="s">
        <v>24903</v>
      </c>
    </row>
    <row r="11855" spans="1:2" ht="30" x14ac:dyDescent="0.2">
      <c r="A11855" s="25" t="s">
        <v>789</v>
      </c>
      <c r="B11855" s="77" t="s">
        <v>24904</v>
      </c>
    </row>
    <row r="11856" spans="1:2" ht="15" x14ac:dyDescent="0.2">
      <c r="A11856" s="25" t="s">
        <v>788</v>
      </c>
      <c r="B11856" s="77" t="s">
        <v>24905</v>
      </c>
    </row>
    <row r="11857" spans="1:2" ht="15" x14ac:dyDescent="0.2">
      <c r="A11857" s="25" t="s">
        <v>787</v>
      </c>
      <c r="B11857" s="77" t="s">
        <v>24906</v>
      </c>
    </row>
    <row r="11858" spans="1:2" ht="15" x14ac:dyDescent="0.2">
      <c r="A11858" s="25" t="s">
        <v>786</v>
      </c>
      <c r="B11858" s="77" t="s">
        <v>24907</v>
      </c>
    </row>
    <row r="11859" spans="1:2" ht="15" x14ac:dyDescent="0.2">
      <c r="A11859" s="25" t="s">
        <v>785</v>
      </c>
      <c r="B11859" s="77" t="s">
        <v>24908</v>
      </c>
    </row>
    <row r="11860" spans="1:2" ht="15" x14ac:dyDescent="0.2">
      <c r="A11860" s="25" t="s">
        <v>784</v>
      </c>
      <c r="B11860" s="77" t="s">
        <v>24909</v>
      </c>
    </row>
    <row r="11861" spans="1:2" ht="15" x14ac:dyDescent="0.2">
      <c r="A11861" s="25" t="s">
        <v>783</v>
      </c>
      <c r="B11861" s="77" t="s">
        <v>24910</v>
      </c>
    </row>
    <row r="11862" spans="1:2" ht="15" x14ac:dyDescent="0.2">
      <c r="A11862" s="25" t="s">
        <v>782</v>
      </c>
      <c r="B11862" s="77" t="s">
        <v>24911</v>
      </c>
    </row>
    <row r="11863" spans="1:2" ht="15" x14ac:dyDescent="0.2">
      <c r="A11863" s="25" t="s">
        <v>781</v>
      </c>
      <c r="B11863" s="77" t="s">
        <v>24912</v>
      </c>
    </row>
    <row r="11864" spans="1:2" ht="15" x14ac:dyDescent="0.2">
      <c r="A11864" s="25" t="s">
        <v>780</v>
      </c>
      <c r="B11864" s="77" t="s">
        <v>24913</v>
      </c>
    </row>
    <row r="11865" spans="1:2" ht="15" x14ac:dyDescent="0.2">
      <c r="A11865" s="25" t="s">
        <v>779</v>
      </c>
      <c r="B11865" s="77" t="s">
        <v>24914</v>
      </c>
    </row>
    <row r="11866" spans="1:2" ht="15" x14ac:dyDescent="0.2">
      <c r="A11866" s="25" t="s">
        <v>778</v>
      </c>
      <c r="B11866" s="77" t="s">
        <v>24915</v>
      </c>
    </row>
    <row r="11867" spans="1:2" ht="15" x14ac:dyDescent="0.2">
      <c r="A11867" s="25" t="s">
        <v>777</v>
      </c>
      <c r="B11867" s="77" t="s">
        <v>24916</v>
      </c>
    </row>
    <row r="11868" spans="1:2" ht="15" x14ac:dyDescent="0.2">
      <c r="A11868" s="25" t="s">
        <v>776</v>
      </c>
      <c r="B11868" s="77" t="s">
        <v>24917</v>
      </c>
    </row>
    <row r="11869" spans="1:2" ht="15" x14ac:dyDescent="0.2">
      <c r="A11869" s="25" t="s">
        <v>775</v>
      </c>
      <c r="B11869" s="77" t="s">
        <v>24918</v>
      </c>
    </row>
    <row r="11870" spans="1:2" ht="15" x14ac:dyDescent="0.2">
      <c r="A11870" s="25" t="s">
        <v>774</v>
      </c>
      <c r="B11870" s="77" t="s">
        <v>24919</v>
      </c>
    </row>
    <row r="11871" spans="1:2" ht="15" x14ac:dyDescent="0.2">
      <c r="A11871" s="25" t="s">
        <v>773</v>
      </c>
      <c r="B11871" s="77" t="s">
        <v>24920</v>
      </c>
    </row>
    <row r="11872" spans="1:2" ht="15" x14ac:dyDescent="0.2">
      <c r="A11872" s="25" t="s">
        <v>772</v>
      </c>
      <c r="B11872" s="77" t="s">
        <v>24921</v>
      </c>
    </row>
    <row r="11873" spans="1:2" ht="15" x14ac:dyDescent="0.2">
      <c r="A11873" s="25" t="s">
        <v>771</v>
      </c>
      <c r="B11873" s="77" t="s">
        <v>24922</v>
      </c>
    </row>
    <row r="11874" spans="1:2" ht="15" x14ac:dyDescent="0.2">
      <c r="A11874" s="25" t="s">
        <v>770</v>
      </c>
      <c r="B11874" s="77" t="s">
        <v>24923</v>
      </c>
    </row>
    <row r="11875" spans="1:2" ht="15" x14ac:dyDescent="0.2">
      <c r="A11875" s="25" t="s">
        <v>769</v>
      </c>
      <c r="B11875" s="77" t="s">
        <v>24924</v>
      </c>
    </row>
    <row r="11876" spans="1:2" ht="15" x14ac:dyDescent="0.2">
      <c r="A11876" s="25" t="s">
        <v>768</v>
      </c>
      <c r="B11876" s="77" t="s">
        <v>24925</v>
      </c>
    </row>
    <row r="11877" spans="1:2" ht="15" x14ac:dyDescent="0.2">
      <c r="A11877" s="25" t="s">
        <v>767</v>
      </c>
      <c r="B11877" s="77" t="s">
        <v>24926</v>
      </c>
    </row>
    <row r="11878" spans="1:2" ht="15" x14ac:dyDescent="0.2">
      <c r="A11878" s="25" t="s">
        <v>766</v>
      </c>
      <c r="B11878" s="77" t="s">
        <v>24927</v>
      </c>
    </row>
    <row r="11879" spans="1:2" ht="15" x14ac:dyDescent="0.2">
      <c r="A11879" s="25" t="s">
        <v>765</v>
      </c>
      <c r="B11879" s="77" t="s">
        <v>24928</v>
      </c>
    </row>
    <row r="11880" spans="1:2" ht="15" x14ac:dyDescent="0.2">
      <c r="A11880" s="25" t="s">
        <v>764</v>
      </c>
      <c r="B11880" s="77" t="s">
        <v>24929</v>
      </c>
    </row>
    <row r="11881" spans="1:2" ht="30" x14ac:dyDescent="0.2">
      <c r="A11881" s="25" t="s">
        <v>763</v>
      </c>
      <c r="B11881" s="77" t="s">
        <v>24930</v>
      </c>
    </row>
    <row r="11882" spans="1:2" ht="30" x14ac:dyDescent="0.2">
      <c r="A11882" s="25" t="s">
        <v>762</v>
      </c>
      <c r="B11882" s="77" t="s">
        <v>24931</v>
      </c>
    </row>
    <row r="11883" spans="1:2" ht="30" x14ac:dyDescent="0.2">
      <c r="A11883" s="25" t="s">
        <v>761</v>
      </c>
      <c r="B11883" s="77" t="s">
        <v>24932</v>
      </c>
    </row>
    <row r="11884" spans="1:2" ht="45" x14ac:dyDescent="0.2">
      <c r="A11884" s="25" t="s">
        <v>760</v>
      </c>
      <c r="B11884" s="77" t="s">
        <v>24933</v>
      </c>
    </row>
    <row r="11885" spans="1:2" ht="15" x14ac:dyDescent="0.2">
      <c r="A11885" s="25" t="s">
        <v>759</v>
      </c>
      <c r="B11885" s="77" t="s">
        <v>24934</v>
      </c>
    </row>
    <row r="11886" spans="1:2" ht="15" x14ac:dyDescent="0.2">
      <c r="A11886" s="25" t="s">
        <v>758</v>
      </c>
      <c r="B11886" s="77" t="s">
        <v>24935</v>
      </c>
    </row>
    <row r="11887" spans="1:2" ht="15" x14ac:dyDescent="0.2">
      <c r="A11887" s="25" t="s">
        <v>757</v>
      </c>
      <c r="B11887" s="77" t="s">
        <v>24936</v>
      </c>
    </row>
    <row r="11888" spans="1:2" ht="15" x14ac:dyDescent="0.2">
      <c r="A11888" s="25" t="s">
        <v>756</v>
      </c>
      <c r="B11888" s="77" t="s">
        <v>24937</v>
      </c>
    </row>
    <row r="11889" spans="1:2" ht="15" x14ac:dyDescent="0.2">
      <c r="A11889" s="25" t="s">
        <v>755</v>
      </c>
      <c r="B11889" s="77" t="s">
        <v>24938</v>
      </c>
    </row>
    <row r="11890" spans="1:2" ht="15" x14ac:dyDescent="0.2">
      <c r="A11890" s="25" t="s">
        <v>754</v>
      </c>
      <c r="B11890" s="77" t="s">
        <v>24939</v>
      </c>
    </row>
    <row r="11891" spans="1:2" ht="15" x14ac:dyDescent="0.2">
      <c r="A11891" s="25" t="s">
        <v>753</v>
      </c>
      <c r="B11891" s="77" t="s">
        <v>24940</v>
      </c>
    </row>
    <row r="11892" spans="1:2" ht="15" x14ac:dyDescent="0.2">
      <c r="A11892" s="25" t="s">
        <v>752</v>
      </c>
      <c r="B11892" s="77" t="s">
        <v>24941</v>
      </c>
    </row>
    <row r="11893" spans="1:2" ht="15" x14ac:dyDescent="0.2">
      <c r="A11893" s="25" t="s">
        <v>751</v>
      </c>
      <c r="B11893" s="77" t="s">
        <v>24942</v>
      </c>
    </row>
    <row r="11894" spans="1:2" ht="15" x14ac:dyDescent="0.2">
      <c r="A11894" s="25" t="s">
        <v>750</v>
      </c>
      <c r="B11894" s="77" t="s">
        <v>24943</v>
      </c>
    </row>
    <row r="11895" spans="1:2" ht="15" x14ac:dyDescent="0.2">
      <c r="A11895" s="25" t="s">
        <v>749</v>
      </c>
      <c r="B11895" s="77" t="s">
        <v>24944</v>
      </c>
    </row>
    <row r="11896" spans="1:2" ht="15" x14ac:dyDescent="0.2">
      <c r="A11896" s="25" t="s">
        <v>748</v>
      </c>
      <c r="B11896" s="77" t="s">
        <v>24945</v>
      </c>
    </row>
    <row r="11897" spans="1:2" ht="15" x14ac:dyDescent="0.2">
      <c r="A11897" s="25" t="s">
        <v>747</v>
      </c>
      <c r="B11897" s="77" t="s">
        <v>24946</v>
      </c>
    </row>
    <row r="11898" spans="1:2" ht="15" x14ac:dyDescent="0.2">
      <c r="A11898" s="25" t="s">
        <v>746</v>
      </c>
      <c r="B11898" s="77" t="s">
        <v>24947</v>
      </c>
    </row>
    <row r="11899" spans="1:2" ht="15" x14ac:dyDescent="0.2">
      <c r="A11899" s="25" t="s">
        <v>745</v>
      </c>
      <c r="B11899" s="77" t="s">
        <v>24948</v>
      </c>
    </row>
    <row r="11900" spans="1:2" ht="15" x14ac:dyDescent="0.2">
      <c r="A11900" s="25" t="s">
        <v>744</v>
      </c>
      <c r="B11900" s="77" t="s">
        <v>24949</v>
      </c>
    </row>
    <row r="11901" spans="1:2" ht="15" x14ac:dyDescent="0.2">
      <c r="A11901" s="25" t="s">
        <v>743</v>
      </c>
      <c r="B11901" s="77" t="s">
        <v>24950</v>
      </c>
    </row>
    <row r="11902" spans="1:2" ht="15" x14ac:dyDescent="0.2">
      <c r="A11902" s="25" t="s">
        <v>742</v>
      </c>
      <c r="B11902" s="77" t="s">
        <v>24951</v>
      </c>
    </row>
    <row r="11903" spans="1:2" ht="15" x14ac:dyDescent="0.2">
      <c r="A11903" s="25" t="s">
        <v>741</v>
      </c>
      <c r="B11903" s="77" t="s">
        <v>24952</v>
      </c>
    </row>
    <row r="11904" spans="1:2" ht="15" x14ac:dyDescent="0.2">
      <c r="A11904" s="25" t="s">
        <v>740</v>
      </c>
      <c r="B11904" s="77" t="s">
        <v>24953</v>
      </c>
    </row>
    <row r="11905" spans="1:2" ht="15" x14ac:dyDescent="0.2">
      <c r="A11905" s="25" t="s">
        <v>739</v>
      </c>
      <c r="B11905" s="77" t="s">
        <v>24954</v>
      </c>
    </row>
    <row r="11906" spans="1:2" ht="15" x14ac:dyDescent="0.2">
      <c r="A11906" s="25" t="s">
        <v>738</v>
      </c>
      <c r="B11906" s="77" t="s">
        <v>24955</v>
      </c>
    </row>
    <row r="11907" spans="1:2" ht="15" x14ac:dyDescent="0.2">
      <c r="A11907" s="25" t="s">
        <v>737</v>
      </c>
      <c r="B11907" s="77" t="s">
        <v>24956</v>
      </c>
    </row>
    <row r="11908" spans="1:2" ht="15" x14ac:dyDescent="0.2">
      <c r="A11908" s="25" t="s">
        <v>736</v>
      </c>
      <c r="B11908" s="77" t="s">
        <v>24957</v>
      </c>
    </row>
    <row r="11909" spans="1:2" ht="15" x14ac:dyDescent="0.2">
      <c r="A11909" s="25" t="s">
        <v>735</v>
      </c>
      <c r="B11909" s="77" t="s">
        <v>24958</v>
      </c>
    </row>
    <row r="11910" spans="1:2" ht="15" x14ac:dyDescent="0.2">
      <c r="A11910" s="25" t="s">
        <v>734</v>
      </c>
      <c r="B11910" s="77" t="s">
        <v>24959</v>
      </c>
    </row>
    <row r="11911" spans="1:2" ht="15" x14ac:dyDescent="0.2">
      <c r="A11911" s="25" t="s">
        <v>733</v>
      </c>
      <c r="B11911" s="77" t="s">
        <v>24960</v>
      </c>
    </row>
    <row r="11912" spans="1:2" ht="15" x14ac:dyDescent="0.2">
      <c r="A11912" s="25" t="s">
        <v>732</v>
      </c>
      <c r="B11912" s="77" t="s">
        <v>24961</v>
      </c>
    </row>
    <row r="11913" spans="1:2" ht="30" x14ac:dyDescent="0.2">
      <c r="A11913" s="25" t="s">
        <v>731</v>
      </c>
      <c r="B11913" s="77" t="s">
        <v>24962</v>
      </c>
    </row>
    <row r="11914" spans="1:2" ht="15" x14ac:dyDescent="0.2">
      <c r="A11914" s="25" t="s">
        <v>730</v>
      </c>
      <c r="B11914" s="77" t="s">
        <v>24963</v>
      </c>
    </row>
    <row r="11915" spans="1:2" ht="15" x14ac:dyDescent="0.2">
      <c r="A11915" s="25" t="s">
        <v>729</v>
      </c>
      <c r="B11915" s="77" t="s">
        <v>24964</v>
      </c>
    </row>
    <row r="11916" spans="1:2" ht="15" x14ac:dyDescent="0.2">
      <c r="A11916" s="25" t="s">
        <v>728</v>
      </c>
      <c r="B11916" s="77" t="s">
        <v>24965</v>
      </c>
    </row>
    <row r="11917" spans="1:2" ht="15" x14ac:dyDescent="0.2">
      <c r="A11917" s="25" t="s">
        <v>727</v>
      </c>
      <c r="B11917" s="77" t="s">
        <v>24966</v>
      </c>
    </row>
    <row r="11918" spans="1:2" ht="15" x14ac:dyDescent="0.2">
      <c r="A11918" s="25" t="s">
        <v>726</v>
      </c>
      <c r="B11918" s="77" t="s">
        <v>24967</v>
      </c>
    </row>
    <row r="11919" spans="1:2" ht="15" x14ac:dyDescent="0.2">
      <c r="A11919" s="25" t="s">
        <v>725</v>
      </c>
      <c r="B11919" s="77" t="s">
        <v>24968</v>
      </c>
    </row>
    <row r="11920" spans="1:2" ht="15" x14ac:dyDescent="0.2">
      <c r="A11920" s="25" t="s">
        <v>724</v>
      </c>
      <c r="B11920" s="77" t="s">
        <v>24969</v>
      </c>
    </row>
    <row r="11921" spans="1:2" ht="15" x14ac:dyDescent="0.2">
      <c r="A11921" s="25" t="s">
        <v>723</v>
      </c>
      <c r="B11921" s="77" t="s">
        <v>24970</v>
      </c>
    </row>
    <row r="11922" spans="1:2" ht="15" x14ac:dyDescent="0.2">
      <c r="A11922" s="25" t="s">
        <v>722</v>
      </c>
      <c r="B11922" s="77" t="s">
        <v>24971</v>
      </c>
    </row>
    <row r="11923" spans="1:2" ht="15" x14ac:dyDescent="0.2">
      <c r="A11923" s="25" t="s">
        <v>721</v>
      </c>
      <c r="B11923" s="77" t="s">
        <v>24972</v>
      </c>
    </row>
    <row r="11924" spans="1:2" ht="15" x14ac:dyDescent="0.2">
      <c r="A11924" s="25" t="s">
        <v>720</v>
      </c>
      <c r="B11924" s="77" t="s">
        <v>24973</v>
      </c>
    </row>
    <row r="11925" spans="1:2" ht="15" x14ac:dyDescent="0.2">
      <c r="A11925" s="25" t="s">
        <v>719</v>
      </c>
      <c r="B11925" s="77" t="s">
        <v>24974</v>
      </c>
    </row>
    <row r="11926" spans="1:2" ht="15" x14ac:dyDescent="0.2">
      <c r="A11926" s="25" t="s">
        <v>718</v>
      </c>
      <c r="B11926" s="77" t="s">
        <v>24975</v>
      </c>
    </row>
    <row r="11927" spans="1:2" ht="15" x14ac:dyDescent="0.2">
      <c r="A11927" s="25" t="s">
        <v>717</v>
      </c>
      <c r="B11927" s="77" t="s">
        <v>24976</v>
      </c>
    </row>
    <row r="11928" spans="1:2" ht="15" x14ac:dyDescent="0.2">
      <c r="A11928" s="25" t="s">
        <v>716</v>
      </c>
      <c r="B11928" s="77" t="s">
        <v>24977</v>
      </c>
    </row>
    <row r="11929" spans="1:2" ht="15" x14ac:dyDescent="0.2">
      <c r="A11929" s="25" t="s">
        <v>715</v>
      </c>
      <c r="B11929" s="77" t="s">
        <v>24978</v>
      </c>
    </row>
    <row r="11930" spans="1:2" ht="15" x14ac:dyDescent="0.2">
      <c r="A11930" s="25" t="s">
        <v>714</v>
      </c>
      <c r="B11930" s="77" t="s">
        <v>24979</v>
      </c>
    </row>
    <row r="11931" spans="1:2" ht="15" x14ac:dyDescent="0.2">
      <c r="A11931" s="25" t="s">
        <v>713</v>
      </c>
      <c r="B11931" s="77" t="s">
        <v>24980</v>
      </c>
    </row>
    <row r="11932" spans="1:2" ht="15" x14ac:dyDescent="0.2">
      <c r="A11932" s="25" t="s">
        <v>712</v>
      </c>
      <c r="B11932" s="77" t="s">
        <v>24981</v>
      </c>
    </row>
    <row r="11933" spans="1:2" ht="15" x14ac:dyDescent="0.2">
      <c r="A11933" s="25" t="s">
        <v>711</v>
      </c>
      <c r="B11933" s="77" t="s">
        <v>24982</v>
      </c>
    </row>
    <row r="11934" spans="1:2" ht="15" x14ac:dyDescent="0.2">
      <c r="A11934" s="25" t="s">
        <v>710</v>
      </c>
      <c r="B11934" s="77" t="s">
        <v>24983</v>
      </c>
    </row>
    <row r="11935" spans="1:2" ht="15" x14ac:dyDescent="0.2">
      <c r="A11935" s="25" t="s">
        <v>709</v>
      </c>
      <c r="B11935" s="77" t="s">
        <v>24984</v>
      </c>
    </row>
    <row r="11936" spans="1:2" ht="15" x14ac:dyDescent="0.2">
      <c r="A11936" s="25" t="s">
        <v>708</v>
      </c>
      <c r="B11936" s="77" t="s">
        <v>24985</v>
      </c>
    </row>
    <row r="11937" spans="1:2" ht="15" x14ac:dyDescent="0.2">
      <c r="A11937" s="25" t="s">
        <v>707</v>
      </c>
      <c r="B11937" s="77" t="s">
        <v>24986</v>
      </c>
    </row>
    <row r="11938" spans="1:2" ht="15" x14ac:dyDescent="0.2">
      <c r="A11938" s="25" t="s">
        <v>706</v>
      </c>
      <c r="B11938" s="77" t="s">
        <v>24987</v>
      </c>
    </row>
    <row r="11939" spans="1:2" ht="15" x14ac:dyDescent="0.2">
      <c r="A11939" s="25" t="s">
        <v>705</v>
      </c>
      <c r="B11939" s="77" t="s">
        <v>24988</v>
      </c>
    </row>
    <row r="11940" spans="1:2" ht="15" x14ac:dyDescent="0.2">
      <c r="A11940" s="25" t="s">
        <v>704</v>
      </c>
      <c r="B11940" s="77" t="s">
        <v>24989</v>
      </c>
    </row>
    <row r="11941" spans="1:2" ht="15" x14ac:dyDescent="0.2">
      <c r="A11941" s="25" t="s">
        <v>703</v>
      </c>
      <c r="B11941" s="77" t="s">
        <v>24990</v>
      </c>
    </row>
    <row r="11942" spans="1:2" ht="15" x14ac:dyDescent="0.2">
      <c r="A11942" s="25" t="s">
        <v>702</v>
      </c>
      <c r="B11942" s="77" t="s">
        <v>24991</v>
      </c>
    </row>
    <row r="11943" spans="1:2" ht="15" x14ac:dyDescent="0.2">
      <c r="A11943" s="25" t="s">
        <v>701</v>
      </c>
      <c r="B11943" s="77" t="s">
        <v>24992</v>
      </c>
    </row>
    <row r="11944" spans="1:2" ht="15" x14ac:dyDescent="0.2">
      <c r="A11944" s="25" t="s">
        <v>700</v>
      </c>
      <c r="B11944" s="77" t="s">
        <v>24993</v>
      </c>
    </row>
    <row r="11945" spans="1:2" ht="15" x14ac:dyDescent="0.2">
      <c r="A11945" s="25" t="s">
        <v>699</v>
      </c>
      <c r="B11945" s="77" t="s">
        <v>24994</v>
      </c>
    </row>
    <row r="11946" spans="1:2" ht="15" x14ac:dyDescent="0.2">
      <c r="A11946" s="25" t="s">
        <v>698</v>
      </c>
      <c r="B11946" s="77" t="s">
        <v>24995</v>
      </c>
    </row>
    <row r="11947" spans="1:2" ht="15" x14ac:dyDescent="0.2">
      <c r="A11947" s="25" t="s">
        <v>697</v>
      </c>
      <c r="B11947" s="77" t="s">
        <v>24996</v>
      </c>
    </row>
    <row r="11948" spans="1:2" ht="15" x14ac:dyDescent="0.2">
      <c r="A11948" s="25" t="s">
        <v>696</v>
      </c>
      <c r="B11948" s="77" t="s">
        <v>24997</v>
      </c>
    </row>
    <row r="11949" spans="1:2" ht="15" x14ac:dyDescent="0.2">
      <c r="A11949" s="25" t="s">
        <v>695</v>
      </c>
      <c r="B11949" s="77" t="s">
        <v>24998</v>
      </c>
    </row>
    <row r="11950" spans="1:2" ht="15" x14ac:dyDescent="0.2">
      <c r="A11950" s="25" t="s">
        <v>694</v>
      </c>
      <c r="B11950" s="77" t="s">
        <v>24999</v>
      </c>
    </row>
    <row r="11951" spans="1:2" ht="15" x14ac:dyDescent="0.2">
      <c r="A11951" s="25" t="s">
        <v>693</v>
      </c>
      <c r="B11951" s="77" t="s">
        <v>25000</v>
      </c>
    </row>
    <row r="11952" spans="1:2" ht="15" x14ac:dyDescent="0.2">
      <c r="A11952" s="25" t="s">
        <v>692</v>
      </c>
      <c r="B11952" s="77" t="s">
        <v>25001</v>
      </c>
    </row>
    <row r="11953" spans="1:2" ht="15" x14ac:dyDescent="0.2">
      <c r="A11953" s="25" t="s">
        <v>691</v>
      </c>
      <c r="B11953" s="77" t="s">
        <v>25002</v>
      </c>
    </row>
    <row r="11954" spans="1:2" ht="15" x14ac:dyDescent="0.2">
      <c r="A11954" s="25" t="s">
        <v>690</v>
      </c>
      <c r="B11954" s="77" t="s">
        <v>25003</v>
      </c>
    </row>
    <row r="11955" spans="1:2" ht="15" x14ac:dyDescent="0.2">
      <c r="A11955" s="25" t="s">
        <v>689</v>
      </c>
      <c r="B11955" s="77" t="s">
        <v>25004</v>
      </c>
    </row>
    <row r="11956" spans="1:2" ht="30" x14ac:dyDescent="0.2">
      <c r="A11956" s="25" t="s">
        <v>688</v>
      </c>
      <c r="B11956" s="77" t="s">
        <v>25005</v>
      </c>
    </row>
    <row r="11957" spans="1:2" ht="15" x14ac:dyDescent="0.2">
      <c r="A11957" s="25" t="s">
        <v>687</v>
      </c>
      <c r="B11957" s="77" t="s">
        <v>25006</v>
      </c>
    </row>
    <row r="11958" spans="1:2" ht="30" x14ac:dyDescent="0.2">
      <c r="A11958" s="25" t="s">
        <v>686</v>
      </c>
      <c r="B11958" s="77" t="s">
        <v>25007</v>
      </c>
    </row>
    <row r="11959" spans="1:2" ht="15" x14ac:dyDescent="0.2">
      <c r="A11959" s="25" t="s">
        <v>685</v>
      </c>
      <c r="B11959" s="77" t="s">
        <v>25008</v>
      </c>
    </row>
    <row r="11960" spans="1:2" ht="15" x14ac:dyDescent="0.2">
      <c r="A11960" s="25" t="s">
        <v>684</v>
      </c>
      <c r="B11960" s="77" t="s">
        <v>25009</v>
      </c>
    </row>
    <row r="11961" spans="1:2" ht="15" x14ac:dyDescent="0.2">
      <c r="A11961" s="25" t="s">
        <v>683</v>
      </c>
      <c r="B11961" s="77" t="s">
        <v>25010</v>
      </c>
    </row>
    <row r="11962" spans="1:2" ht="15" x14ac:dyDescent="0.2">
      <c r="A11962" s="25" t="s">
        <v>682</v>
      </c>
      <c r="B11962" s="77" t="s">
        <v>25011</v>
      </c>
    </row>
    <row r="11963" spans="1:2" ht="15" x14ac:dyDescent="0.2">
      <c r="A11963" s="25" t="s">
        <v>681</v>
      </c>
      <c r="B11963" s="77" t="s">
        <v>25012</v>
      </c>
    </row>
    <row r="11964" spans="1:2" ht="30" x14ac:dyDescent="0.2">
      <c r="A11964" s="25" t="s">
        <v>680</v>
      </c>
      <c r="B11964" s="77" t="s">
        <v>25013</v>
      </c>
    </row>
    <row r="11965" spans="1:2" ht="15" x14ac:dyDescent="0.2">
      <c r="A11965" s="25" t="s">
        <v>679</v>
      </c>
      <c r="B11965" s="77" t="s">
        <v>25014</v>
      </c>
    </row>
    <row r="11966" spans="1:2" ht="30" x14ac:dyDescent="0.2">
      <c r="A11966" s="25" t="s">
        <v>678</v>
      </c>
      <c r="B11966" s="77" t="s">
        <v>25015</v>
      </c>
    </row>
    <row r="11967" spans="1:2" ht="15" x14ac:dyDescent="0.2">
      <c r="A11967" s="25" t="s">
        <v>677</v>
      </c>
      <c r="B11967" s="77" t="s">
        <v>25016</v>
      </c>
    </row>
    <row r="11968" spans="1:2" ht="15" x14ac:dyDescent="0.2">
      <c r="A11968" s="25" t="s">
        <v>676</v>
      </c>
      <c r="B11968" s="77" t="s">
        <v>25017</v>
      </c>
    </row>
    <row r="11969" spans="1:2" ht="15" x14ac:dyDescent="0.2">
      <c r="A11969" s="25" t="s">
        <v>675</v>
      </c>
      <c r="B11969" s="77" t="s">
        <v>25018</v>
      </c>
    </row>
    <row r="11970" spans="1:2" ht="15" x14ac:dyDescent="0.2">
      <c r="A11970" s="25" t="s">
        <v>674</v>
      </c>
      <c r="B11970" s="77" t="s">
        <v>25019</v>
      </c>
    </row>
    <row r="11971" spans="1:2" ht="30" x14ac:dyDescent="0.2">
      <c r="A11971" s="25" t="s">
        <v>673</v>
      </c>
      <c r="B11971" s="77" t="s">
        <v>25020</v>
      </c>
    </row>
    <row r="11972" spans="1:2" ht="15" x14ac:dyDescent="0.2">
      <c r="A11972" s="25" t="s">
        <v>672</v>
      </c>
      <c r="B11972" s="77" t="s">
        <v>25021</v>
      </c>
    </row>
    <row r="11973" spans="1:2" ht="15" x14ac:dyDescent="0.2">
      <c r="A11973" s="25" t="s">
        <v>671</v>
      </c>
      <c r="B11973" s="77" t="s">
        <v>25022</v>
      </c>
    </row>
    <row r="11974" spans="1:2" ht="15" x14ac:dyDescent="0.2">
      <c r="A11974" s="25" t="s">
        <v>670</v>
      </c>
      <c r="B11974" s="77" t="s">
        <v>25023</v>
      </c>
    </row>
    <row r="11975" spans="1:2" ht="30" x14ac:dyDescent="0.2">
      <c r="A11975" s="25" t="s">
        <v>669</v>
      </c>
      <c r="B11975" s="77" t="s">
        <v>25024</v>
      </c>
    </row>
    <row r="11976" spans="1:2" ht="30" x14ac:dyDescent="0.2">
      <c r="A11976" s="25" t="s">
        <v>668</v>
      </c>
      <c r="B11976" s="77" t="s">
        <v>25025</v>
      </c>
    </row>
    <row r="11977" spans="1:2" ht="15" x14ac:dyDescent="0.2">
      <c r="A11977" s="25" t="s">
        <v>667</v>
      </c>
      <c r="B11977" s="77" t="s">
        <v>25026</v>
      </c>
    </row>
    <row r="11978" spans="1:2" ht="30" x14ac:dyDescent="0.2">
      <c r="A11978" s="25" t="s">
        <v>666</v>
      </c>
      <c r="B11978" s="77" t="s">
        <v>25027</v>
      </c>
    </row>
    <row r="11979" spans="1:2" ht="30" x14ac:dyDescent="0.2">
      <c r="A11979" s="25" t="s">
        <v>665</v>
      </c>
      <c r="B11979" s="77" t="s">
        <v>25028</v>
      </c>
    </row>
    <row r="11980" spans="1:2" ht="30" x14ac:dyDescent="0.2">
      <c r="A11980" s="25" t="s">
        <v>664</v>
      </c>
      <c r="B11980" s="77" t="s">
        <v>25029</v>
      </c>
    </row>
    <row r="11981" spans="1:2" ht="15" x14ac:dyDescent="0.2">
      <c r="A11981" s="25" t="s">
        <v>663</v>
      </c>
      <c r="B11981" s="77" t="s">
        <v>25030</v>
      </c>
    </row>
    <row r="11982" spans="1:2" ht="15" x14ac:dyDescent="0.2">
      <c r="A11982" s="25" t="s">
        <v>662</v>
      </c>
      <c r="B11982" s="77" t="s">
        <v>25031</v>
      </c>
    </row>
    <row r="11983" spans="1:2" ht="15" x14ac:dyDescent="0.2">
      <c r="A11983" s="25" t="s">
        <v>661</v>
      </c>
      <c r="B11983" s="77" t="s">
        <v>25032</v>
      </c>
    </row>
    <row r="11984" spans="1:2" ht="15" x14ac:dyDescent="0.2">
      <c r="A11984" s="25" t="s">
        <v>660</v>
      </c>
      <c r="B11984" s="77" t="s">
        <v>25033</v>
      </c>
    </row>
    <row r="11985" spans="1:2" ht="15" x14ac:dyDescent="0.2">
      <c r="A11985" s="25" t="s">
        <v>659</v>
      </c>
      <c r="B11985" s="77" t="s">
        <v>25034</v>
      </c>
    </row>
    <row r="11986" spans="1:2" ht="15" x14ac:dyDescent="0.2">
      <c r="A11986" s="25" t="s">
        <v>658</v>
      </c>
      <c r="B11986" s="77" t="s">
        <v>25035</v>
      </c>
    </row>
    <row r="11987" spans="1:2" ht="15" x14ac:dyDescent="0.2">
      <c r="A11987" s="25" t="s">
        <v>657</v>
      </c>
      <c r="B11987" s="77" t="s">
        <v>25036</v>
      </c>
    </row>
    <row r="11988" spans="1:2" ht="15" x14ac:dyDescent="0.2">
      <c r="A11988" s="25" t="s">
        <v>656</v>
      </c>
      <c r="B11988" s="77" t="s">
        <v>25037</v>
      </c>
    </row>
    <row r="11989" spans="1:2" ht="15" x14ac:dyDescent="0.2">
      <c r="A11989" s="25" t="s">
        <v>655</v>
      </c>
      <c r="B11989" s="77" t="s">
        <v>25038</v>
      </c>
    </row>
    <row r="11990" spans="1:2" ht="30" x14ac:dyDescent="0.2">
      <c r="A11990" s="25" t="s">
        <v>654</v>
      </c>
      <c r="B11990" s="77" t="s">
        <v>25039</v>
      </c>
    </row>
    <row r="11991" spans="1:2" ht="15" x14ac:dyDescent="0.2">
      <c r="A11991" s="25" t="s">
        <v>653</v>
      </c>
      <c r="B11991" s="77" t="s">
        <v>25040</v>
      </c>
    </row>
    <row r="11992" spans="1:2" ht="15" x14ac:dyDescent="0.2">
      <c r="A11992" s="25" t="s">
        <v>652</v>
      </c>
      <c r="B11992" s="77" t="s">
        <v>25041</v>
      </c>
    </row>
    <row r="11993" spans="1:2" ht="30" x14ac:dyDescent="0.2">
      <c r="A11993" s="25" t="s">
        <v>651</v>
      </c>
      <c r="B11993" s="77" t="s">
        <v>25042</v>
      </c>
    </row>
    <row r="11994" spans="1:2" ht="30" x14ac:dyDescent="0.2">
      <c r="A11994" s="25" t="s">
        <v>650</v>
      </c>
      <c r="B11994" s="77" t="s">
        <v>25043</v>
      </c>
    </row>
    <row r="11995" spans="1:2" ht="15" x14ac:dyDescent="0.2">
      <c r="A11995" s="25" t="s">
        <v>649</v>
      </c>
      <c r="B11995" s="77" t="s">
        <v>25044</v>
      </c>
    </row>
    <row r="11996" spans="1:2" ht="15" x14ac:dyDescent="0.2">
      <c r="A11996" s="25" t="s">
        <v>648</v>
      </c>
      <c r="B11996" s="77" t="s">
        <v>25045</v>
      </c>
    </row>
    <row r="11997" spans="1:2" ht="30" x14ac:dyDescent="0.2">
      <c r="A11997" s="25" t="s">
        <v>647</v>
      </c>
      <c r="B11997" s="77" t="s">
        <v>25046</v>
      </c>
    </row>
    <row r="11998" spans="1:2" ht="30" x14ac:dyDescent="0.2">
      <c r="A11998" s="25" t="s">
        <v>646</v>
      </c>
      <c r="B11998" s="77" t="s">
        <v>25047</v>
      </c>
    </row>
    <row r="11999" spans="1:2" ht="15" x14ac:dyDescent="0.2">
      <c r="A11999" s="25" t="s">
        <v>645</v>
      </c>
      <c r="B11999" s="77" t="s">
        <v>25048</v>
      </c>
    </row>
    <row r="12000" spans="1:2" ht="15" x14ac:dyDescent="0.2">
      <c r="A12000" s="25" t="s">
        <v>644</v>
      </c>
      <c r="B12000" s="77" t="s">
        <v>25049</v>
      </c>
    </row>
    <row r="12001" spans="1:2" ht="15" x14ac:dyDescent="0.2">
      <c r="A12001" s="25" t="s">
        <v>643</v>
      </c>
      <c r="B12001" s="77" t="s">
        <v>25050</v>
      </c>
    </row>
    <row r="12002" spans="1:2" ht="30" x14ac:dyDescent="0.2">
      <c r="A12002" s="25" t="s">
        <v>642</v>
      </c>
      <c r="B12002" s="77" t="s">
        <v>25051</v>
      </c>
    </row>
    <row r="12003" spans="1:2" ht="15" x14ac:dyDescent="0.2">
      <c r="A12003" s="25" t="s">
        <v>641</v>
      </c>
      <c r="B12003" s="77" t="s">
        <v>25052</v>
      </c>
    </row>
    <row r="12004" spans="1:2" ht="15" x14ac:dyDescent="0.2">
      <c r="A12004" s="25" t="s">
        <v>640</v>
      </c>
      <c r="B12004" s="77" t="s">
        <v>25053</v>
      </c>
    </row>
    <row r="12005" spans="1:2" ht="15" x14ac:dyDescent="0.2">
      <c r="A12005" s="25" t="s">
        <v>639</v>
      </c>
      <c r="B12005" s="77" t="s">
        <v>25054</v>
      </c>
    </row>
    <row r="12006" spans="1:2" ht="15" x14ac:dyDescent="0.2">
      <c r="A12006" s="25" t="s">
        <v>638</v>
      </c>
      <c r="B12006" s="77" t="s">
        <v>25055</v>
      </c>
    </row>
    <row r="12007" spans="1:2" ht="15" x14ac:dyDescent="0.2">
      <c r="A12007" s="25" t="s">
        <v>637</v>
      </c>
      <c r="B12007" s="77" t="s">
        <v>25056</v>
      </c>
    </row>
    <row r="12008" spans="1:2" ht="15" x14ac:dyDescent="0.2">
      <c r="A12008" s="25" t="s">
        <v>636</v>
      </c>
      <c r="B12008" s="77" t="s">
        <v>25057</v>
      </c>
    </row>
    <row r="12009" spans="1:2" ht="15" x14ac:dyDescent="0.2">
      <c r="A12009" s="25" t="s">
        <v>635</v>
      </c>
      <c r="B12009" s="77" t="s">
        <v>25058</v>
      </c>
    </row>
    <row r="12010" spans="1:2" ht="30" x14ac:dyDescent="0.2">
      <c r="A12010" s="25" t="s">
        <v>634</v>
      </c>
      <c r="B12010" s="77" t="s">
        <v>25059</v>
      </c>
    </row>
    <row r="12011" spans="1:2" ht="15" x14ac:dyDescent="0.2">
      <c r="A12011" s="25" t="s">
        <v>633</v>
      </c>
      <c r="B12011" s="77" t="s">
        <v>25060</v>
      </c>
    </row>
    <row r="12012" spans="1:2" ht="15" x14ac:dyDescent="0.2">
      <c r="A12012" s="25" t="s">
        <v>632</v>
      </c>
      <c r="B12012" s="77" t="s">
        <v>25061</v>
      </c>
    </row>
    <row r="12013" spans="1:2" ht="15" x14ac:dyDescent="0.2">
      <c r="A12013" s="25" t="s">
        <v>631</v>
      </c>
      <c r="B12013" s="77" t="s">
        <v>25062</v>
      </c>
    </row>
    <row r="12014" spans="1:2" ht="15" x14ac:dyDescent="0.2">
      <c r="A12014" s="25" t="s">
        <v>630</v>
      </c>
      <c r="B12014" s="77" t="s">
        <v>25063</v>
      </c>
    </row>
    <row r="12015" spans="1:2" ht="30" x14ac:dyDescent="0.2">
      <c r="A12015" s="25" t="s">
        <v>629</v>
      </c>
      <c r="B12015" s="77" t="s">
        <v>25064</v>
      </c>
    </row>
    <row r="12016" spans="1:2" ht="15" x14ac:dyDescent="0.2">
      <c r="A12016" s="25" t="s">
        <v>628</v>
      </c>
      <c r="B12016" s="77" t="s">
        <v>25065</v>
      </c>
    </row>
    <row r="12017" spans="1:2" ht="15" x14ac:dyDescent="0.2">
      <c r="A12017" s="25" t="s">
        <v>627</v>
      </c>
      <c r="B12017" s="77" t="s">
        <v>25066</v>
      </c>
    </row>
    <row r="12018" spans="1:2" ht="15" x14ac:dyDescent="0.2">
      <c r="A12018" s="25" t="s">
        <v>626</v>
      </c>
      <c r="B12018" s="77" t="s">
        <v>25067</v>
      </c>
    </row>
    <row r="12019" spans="1:2" ht="15" x14ac:dyDescent="0.2">
      <c r="A12019" s="25" t="s">
        <v>625</v>
      </c>
      <c r="B12019" s="77" t="s">
        <v>25068</v>
      </c>
    </row>
    <row r="12020" spans="1:2" ht="15" x14ac:dyDescent="0.2">
      <c r="A12020" s="25" t="s">
        <v>624</v>
      </c>
      <c r="B12020" s="77" t="s">
        <v>25069</v>
      </c>
    </row>
    <row r="12021" spans="1:2" ht="15" x14ac:dyDescent="0.2">
      <c r="A12021" s="25" t="s">
        <v>623</v>
      </c>
      <c r="B12021" s="77" t="s">
        <v>25070</v>
      </c>
    </row>
    <row r="12022" spans="1:2" ht="15" x14ac:dyDescent="0.2">
      <c r="A12022" s="25" t="s">
        <v>622</v>
      </c>
      <c r="B12022" s="77" t="s">
        <v>25071</v>
      </c>
    </row>
    <row r="12023" spans="1:2" ht="15" x14ac:dyDescent="0.2">
      <c r="A12023" s="25" t="s">
        <v>621</v>
      </c>
      <c r="B12023" s="77" t="s">
        <v>25072</v>
      </c>
    </row>
    <row r="12024" spans="1:2" ht="15" x14ac:dyDescent="0.2">
      <c r="A12024" s="25" t="s">
        <v>620</v>
      </c>
      <c r="B12024" s="77" t="s">
        <v>25073</v>
      </c>
    </row>
    <row r="12025" spans="1:2" ht="15" x14ac:dyDescent="0.2">
      <c r="A12025" s="25" t="s">
        <v>619</v>
      </c>
      <c r="B12025" s="77" t="s">
        <v>25074</v>
      </c>
    </row>
    <row r="12026" spans="1:2" ht="15" x14ac:dyDescent="0.2">
      <c r="A12026" s="25" t="s">
        <v>618</v>
      </c>
      <c r="B12026" s="77" t="s">
        <v>25075</v>
      </c>
    </row>
    <row r="12027" spans="1:2" ht="15" x14ac:dyDescent="0.2">
      <c r="A12027" s="25" t="s">
        <v>617</v>
      </c>
      <c r="B12027" s="77" t="s">
        <v>25076</v>
      </c>
    </row>
    <row r="12028" spans="1:2" ht="15" x14ac:dyDescent="0.2">
      <c r="A12028" s="25" t="s">
        <v>616</v>
      </c>
      <c r="B12028" s="77" t="s">
        <v>25077</v>
      </c>
    </row>
    <row r="12029" spans="1:2" ht="30" x14ac:dyDescent="0.2">
      <c r="A12029" s="25" t="s">
        <v>615</v>
      </c>
      <c r="B12029" s="77" t="s">
        <v>25078</v>
      </c>
    </row>
    <row r="12030" spans="1:2" ht="15" x14ac:dyDescent="0.2">
      <c r="A12030" s="25" t="s">
        <v>614</v>
      </c>
      <c r="B12030" s="77" t="s">
        <v>25079</v>
      </c>
    </row>
    <row r="12031" spans="1:2" ht="15" x14ac:dyDescent="0.2">
      <c r="A12031" s="25" t="s">
        <v>613</v>
      </c>
      <c r="B12031" s="77" t="s">
        <v>25080</v>
      </c>
    </row>
    <row r="12032" spans="1:2" ht="15" x14ac:dyDescent="0.2">
      <c r="A12032" s="25" t="s">
        <v>612</v>
      </c>
      <c r="B12032" s="77" t="s">
        <v>25081</v>
      </c>
    </row>
    <row r="12033" spans="1:2" ht="15" x14ac:dyDescent="0.2">
      <c r="A12033" s="25" t="s">
        <v>611</v>
      </c>
      <c r="B12033" s="77" t="s">
        <v>25082</v>
      </c>
    </row>
    <row r="12034" spans="1:2" ht="15" x14ac:dyDescent="0.2">
      <c r="A12034" s="25" t="s">
        <v>610</v>
      </c>
      <c r="B12034" s="77" t="s">
        <v>25083</v>
      </c>
    </row>
    <row r="12035" spans="1:2" ht="15" x14ac:dyDescent="0.2">
      <c r="A12035" s="25" t="s">
        <v>609</v>
      </c>
      <c r="B12035" s="77" t="s">
        <v>25084</v>
      </c>
    </row>
    <row r="12036" spans="1:2" ht="15" x14ac:dyDescent="0.2">
      <c r="A12036" s="25" t="s">
        <v>608</v>
      </c>
      <c r="B12036" s="77" t="s">
        <v>25085</v>
      </c>
    </row>
    <row r="12037" spans="1:2" ht="30" x14ac:dyDescent="0.2">
      <c r="A12037" s="25" t="s">
        <v>607</v>
      </c>
      <c r="B12037" s="77" t="s">
        <v>25086</v>
      </c>
    </row>
    <row r="12038" spans="1:2" ht="15" x14ac:dyDescent="0.2">
      <c r="A12038" s="25" t="s">
        <v>606</v>
      </c>
      <c r="B12038" s="77" t="s">
        <v>25087</v>
      </c>
    </row>
    <row r="12039" spans="1:2" ht="30" x14ac:dyDescent="0.2">
      <c r="A12039" s="25" t="s">
        <v>605</v>
      </c>
      <c r="B12039" s="77" t="s">
        <v>25088</v>
      </c>
    </row>
    <row r="12040" spans="1:2" ht="15" x14ac:dyDescent="0.2">
      <c r="A12040" s="25" t="s">
        <v>604</v>
      </c>
      <c r="B12040" s="77" t="s">
        <v>25089</v>
      </c>
    </row>
    <row r="12041" spans="1:2" ht="30" x14ac:dyDescent="0.2">
      <c r="A12041" s="25" t="s">
        <v>603</v>
      </c>
      <c r="B12041" s="77" t="s">
        <v>25090</v>
      </c>
    </row>
    <row r="12042" spans="1:2" ht="30" x14ac:dyDescent="0.2">
      <c r="A12042" s="25" t="s">
        <v>602</v>
      </c>
      <c r="B12042" s="77" t="s">
        <v>25091</v>
      </c>
    </row>
    <row r="12043" spans="1:2" ht="30" x14ac:dyDescent="0.2">
      <c r="A12043" s="25" t="s">
        <v>601</v>
      </c>
      <c r="B12043" s="77" t="s">
        <v>25092</v>
      </c>
    </row>
    <row r="12044" spans="1:2" ht="30" x14ac:dyDescent="0.2">
      <c r="A12044" s="25" t="s">
        <v>600</v>
      </c>
      <c r="B12044" s="77" t="s">
        <v>25093</v>
      </c>
    </row>
    <row r="12045" spans="1:2" ht="30" x14ac:dyDescent="0.2">
      <c r="A12045" s="25" t="s">
        <v>599</v>
      </c>
      <c r="B12045" s="77" t="s">
        <v>25094</v>
      </c>
    </row>
    <row r="12046" spans="1:2" ht="30" x14ac:dyDescent="0.2">
      <c r="A12046" s="25" t="s">
        <v>598</v>
      </c>
      <c r="B12046" s="77" t="s">
        <v>25095</v>
      </c>
    </row>
    <row r="12047" spans="1:2" ht="30" x14ac:dyDescent="0.2">
      <c r="A12047" s="25" t="s">
        <v>597</v>
      </c>
      <c r="B12047" s="77" t="s">
        <v>25096</v>
      </c>
    </row>
    <row r="12048" spans="1:2" ht="15" x14ac:dyDescent="0.2">
      <c r="A12048" s="25" t="s">
        <v>596</v>
      </c>
      <c r="B12048" s="77" t="s">
        <v>25097</v>
      </c>
    </row>
    <row r="12049" spans="1:2" ht="30" x14ac:dyDescent="0.2">
      <c r="A12049" s="25" t="s">
        <v>595</v>
      </c>
      <c r="B12049" s="77" t="s">
        <v>25098</v>
      </c>
    </row>
    <row r="12050" spans="1:2" ht="30" x14ac:dyDescent="0.2">
      <c r="A12050" s="25" t="s">
        <v>594</v>
      </c>
      <c r="B12050" s="77" t="s">
        <v>25099</v>
      </c>
    </row>
    <row r="12051" spans="1:2" ht="15" x14ac:dyDescent="0.2">
      <c r="A12051" s="25" t="s">
        <v>593</v>
      </c>
      <c r="B12051" s="77" t="s">
        <v>25100</v>
      </c>
    </row>
    <row r="12052" spans="1:2" ht="15" x14ac:dyDescent="0.2">
      <c r="A12052" s="25" t="s">
        <v>592</v>
      </c>
      <c r="B12052" s="77" t="s">
        <v>25101</v>
      </c>
    </row>
    <row r="12053" spans="1:2" ht="15" x14ac:dyDescent="0.2">
      <c r="A12053" s="25" t="s">
        <v>591</v>
      </c>
      <c r="B12053" s="77" t="s">
        <v>25102</v>
      </c>
    </row>
    <row r="12054" spans="1:2" ht="15" x14ac:dyDescent="0.2">
      <c r="A12054" s="25" t="s">
        <v>590</v>
      </c>
      <c r="B12054" s="77" t="s">
        <v>25103</v>
      </c>
    </row>
    <row r="12055" spans="1:2" ht="15" x14ac:dyDescent="0.2">
      <c r="A12055" s="25" t="s">
        <v>589</v>
      </c>
      <c r="B12055" s="77" t="s">
        <v>25104</v>
      </c>
    </row>
    <row r="12056" spans="1:2" ht="15" x14ac:dyDescent="0.2">
      <c r="A12056" s="25" t="s">
        <v>588</v>
      </c>
      <c r="B12056" s="77" t="s">
        <v>25105</v>
      </c>
    </row>
    <row r="12057" spans="1:2" ht="15" x14ac:dyDescent="0.2">
      <c r="A12057" s="25" t="s">
        <v>587</v>
      </c>
      <c r="B12057" s="77" t="s">
        <v>25106</v>
      </c>
    </row>
    <row r="12058" spans="1:2" ht="15" x14ac:dyDescent="0.2">
      <c r="A12058" s="25" t="s">
        <v>586</v>
      </c>
      <c r="B12058" s="77" t="s">
        <v>25107</v>
      </c>
    </row>
    <row r="12059" spans="1:2" ht="15" x14ac:dyDescent="0.2">
      <c r="A12059" s="25" t="s">
        <v>585</v>
      </c>
      <c r="B12059" s="77" t="s">
        <v>25108</v>
      </c>
    </row>
    <row r="12060" spans="1:2" ht="15" x14ac:dyDescent="0.2">
      <c r="A12060" s="25" t="s">
        <v>40</v>
      </c>
      <c r="B12060" s="77" t="s">
        <v>25109</v>
      </c>
    </row>
    <row r="12061" spans="1:2" ht="15" x14ac:dyDescent="0.2">
      <c r="A12061" s="25" t="s">
        <v>584</v>
      </c>
      <c r="B12061" s="77" t="s">
        <v>25110</v>
      </c>
    </row>
    <row r="12062" spans="1:2" ht="15" x14ac:dyDescent="0.2">
      <c r="A12062" s="25" t="s">
        <v>583</v>
      </c>
      <c r="B12062" s="77" t="s">
        <v>25111</v>
      </c>
    </row>
    <row r="12063" spans="1:2" ht="15" x14ac:dyDescent="0.2">
      <c r="A12063" s="25" t="s">
        <v>582</v>
      </c>
      <c r="B12063" s="77" t="s">
        <v>25112</v>
      </c>
    </row>
    <row r="12064" spans="1:2" ht="15" x14ac:dyDescent="0.2">
      <c r="A12064" s="25" t="s">
        <v>581</v>
      </c>
      <c r="B12064" s="77" t="s">
        <v>25113</v>
      </c>
    </row>
    <row r="12065" spans="1:2" ht="15" x14ac:dyDescent="0.2">
      <c r="A12065" s="25" t="s">
        <v>580</v>
      </c>
      <c r="B12065" s="77" t="s">
        <v>25114</v>
      </c>
    </row>
    <row r="12066" spans="1:2" ht="15" x14ac:dyDescent="0.2">
      <c r="A12066" s="25" t="s">
        <v>579</v>
      </c>
      <c r="B12066" s="77" t="s">
        <v>25115</v>
      </c>
    </row>
    <row r="12067" spans="1:2" ht="15" x14ac:dyDescent="0.2">
      <c r="A12067" s="25" t="s">
        <v>578</v>
      </c>
      <c r="B12067" s="77" t="s">
        <v>25116</v>
      </c>
    </row>
    <row r="12068" spans="1:2" ht="15" x14ac:dyDescent="0.2">
      <c r="A12068" s="25" t="s">
        <v>577</v>
      </c>
      <c r="B12068" s="77" t="s">
        <v>25117</v>
      </c>
    </row>
    <row r="12069" spans="1:2" ht="15" x14ac:dyDescent="0.2">
      <c r="A12069" s="25" t="s">
        <v>576</v>
      </c>
      <c r="B12069" s="77" t="s">
        <v>25118</v>
      </c>
    </row>
    <row r="12070" spans="1:2" ht="15" x14ac:dyDescent="0.2">
      <c r="A12070" s="25" t="s">
        <v>575</v>
      </c>
      <c r="B12070" s="77" t="s">
        <v>25119</v>
      </c>
    </row>
    <row r="12071" spans="1:2" ht="15" x14ac:dyDescent="0.2">
      <c r="A12071" s="25" t="s">
        <v>574</v>
      </c>
      <c r="B12071" s="77" t="s">
        <v>25120</v>
      </c>
    </row>
    <row r="12072" spans="1:2" ht="15" x14ac:dyDescent="0.2">
      <c r="A12072" s="25" t="s">
        <v>573</v>
      </c>
      <c r="B12072" s="77" t="s">
        <v>25121</v>
      </c>
    </row>
    <row r="12073" spans="1:2" ht="15" x14ac:dyDescent="0.2">
      <c r="A12073" s="25" t="s">
        <v>572</v>
      </c>
      <c r="B12073" s="77" t="s">
        <v>25122</v>
      </c>
    </row>
    <row r="12074" spans="1:2" ht="15" x14ac:dyDescent="0.2">
      <c r="A12074" s="25" t="s">
        <v>571</v>
      </c>
      <c r="B12074" s="77" t="s">
        <v>25123</v>
      </c>
    </row>
    <row r="12075" spans="1:2" ht="15" x14ac:dyDescent="0.2">
      <c r="A12075" s="25" t="s">
        <v>570</v>
      </c>
      <c r="B12075" s="77" t="s">
        <v>25124</v>
      </c>
    </row>
    <row r="12076" spans="1:2" ht="15" x14ac:dyDescent="0.2">
      <c r="A12076" s="25" t="s">
        <v>30</v>
      </c>
      <c r="B12076" s="77" t="s">
        <v>25125</v>
      </c>
    </row>
    <row r="12077" spans="1:2" ht="15" x14ac:dyDescent="0.2">
      <c r="A12077" s="25" t="s">
        <v>569</v>
      </c>
      <c r="B12077" s="77" t="s">
        <v>25126</v>
      </c>
    </row>
    <row r="12078" spans="1:2" ht="15" x14ac:dyDescent="0.2">
      <c r="A12078" s="25" t="s">
        <v>568</v>
      </c>
      <c r="B12078" s="77" t="s">
        <v>25127</v>
      </c>
    </row>
    <row r="12079" spans="1:2" ht="15" x14ac:dyDescent="0.2">
      <c r="A12079" s="25" t="s">
        <v>567</v>
      </c>
      <c r="B12079" s="77" t="s">
        <v>25128</v>
      </c>
    </row>
    <row r="12080" spans="1:2" ht="15" x14ac:dyDescent="0.2">
      <c r="A12080" s="25" t="s">
        <v>566</v>
      </c>
      <c r="B12080" s="77" t="s">
        <v>25129</v>
      </c>
    </row>
    <row r="12081" spans="1:2" ht="15" x14ac:dyDescent="0.2">
      <c r="A12081" s="25" t="s">
        <v>565</v>
      </c>
      <c r="B12081" s="77" t="s">
        <v>25130</v>
      </c>
    </row>
    <row r="12082" spans="1:2" ht="15" x14ac:dyDescent="0.2">
      <c r="A12082" s="25" t="s">
        <v>564</v>
      </c>
      <c r="B12082" s="77" t="s">
        <v>25131</v>
      </c>
    </row>
    <row r="12083" spans="1:2" ht="30" x14ac:dyDescent="0.2">
      <c r="A12083" s="25" t="s">
        <v>563</v>
      </c>
      <c r="B12083" s="77" t="s">
        <v>25132</v>
      </c>
    </row>
    <row r="12084" spans="1:2" ht="15" x14ac:dyDescent="0.2">
      <c r="A12084" s="25" t="s">
        <v>562</v>
      </c>
      <c r="B12084" s="77" t="s">
        <v>25133</v>
      </c>
    </row>
    <row r="12085" spans="1:2" ht="15" x14ac:dyDescent="0.2">
      <c r="A12085" s="25" t="s">
        <v>561</v>
      </c>
      <c r="B12085" s="77" t="s">
        <v>25134</v>
      </c>
    </row>
    <row r="12086" spans="1:2" ht="15" x14ac:dyDescent="0.2">
      <c r="A12086" s="25" t="s">
        <v>560</v>
      </c>
      <c r="B12086" s="77" t="s">
        <v>25135</v>
      </c>
    </row>
    <row r="12087" spans="1:2" ht="15" x14ac:dyDescent="0.2">
      <c r="A12087" s="25" t="s">
        <v>559</v>
      </c>
      <c r="B12087" s="77" t="s">
        <v>25136</v>
      </c>
    </row>
    <row r="12088" spans="1:2" ht="15" x14ac:dyDescent="0.2">
      <c r="A12088" s="25" t="s">
        <v>558</v>
      </c>
      <c r="B12088" s="77" t="s">
        <v>25137</v>
      </c>
    </row>
    <row r="12089" spans="1:2" ht="15" x14ac:dyDescent="0.2">
      <c r="A12089" s="25" t="s">
        <v>557</v>
      </c>
      <c r="B12089" s="77" t="s">
        <v>25138</v>
      </c>
    </row>
    <row r="12090" spans="1:2" ht="15" x14ac:dyDescent="0.2">
      <c r="A12090" s="25" t="s">
        <v>556</v>
      </c>
      <c r="B12090" s="77" t="s">
        <v>25139</v>
      </c>
    </row>
    <row r="12091" spans="1:2" ht="15" x14ac:dyDescent="0.2">
      <c r="A12091" s="25" t="s">
        <v>555</v>
      </c>
      <c r="B12091" s="77" t="s">
        <v>25140</v>
      </c>
    </row>
    <row r="12092" spans="1:2" ht="15" x14ac:dyDescent="0.2">
      <c r="A12092" s="25" t="s">
        <v>554</v>
      </c>
      <c r="B12092" s="77" t="s">
        <v>25141</v>
      </c>
    </row>
    <row r="12093" spans="1:2" ht="15" x14ac:dyDescent="0.2">
      <c r="A12093" s="25" t="s">
        <v>553</v>
      </c>
      <c r="B12093" s="77" t="s">
        <v>25142</v>
      </c>
    </row>
    <row r="12094" spans="1:2" ht="30" x14ac:dyDescent="0.2">
      <c r="A12094" s="25" t="s">
        <v>552</v>
      </c>
      <c r="B12094" s="77" t="s">
        <v>25143</v>
      </c>
    </row>
    <row r="12095" spans="1:2" ht="30" x14ac:dyDescent="0.2">
      <c r="A12095" s="25" t="s">
        <v>551</v>
      </c>
      <c r="B12095" s="77" t="s">
        <v>25144</v>
      </c>
    </row>
    <row r="12096" spans="1:2" ht="15" x14ac:dyDescent="0.2">
      <c r="A12096" s="25" t="s">
        <v>550</v>
      </c>
      <c r="B12096" s="77" t="s">
        <v>25145</v>
      </c>
    </row>
    <row r="12097" spans="1:2" ht="15" x14ac:dyDescent="0.2">
      <c r="A12097" s="25" t="s">
        <v>549</v>
      </c>
      <c r="B12097" s="77" t="s">
        <v>25146</v>
      </c>
    </row>
    <row r="12098" spans="1:2" ht="15" x14ac:dyDescent="0.2">
      <c r="A12098" s="25" t="s">
        <v>548</v>
      </c>
      <c r="B12098" s="77" t="s">
        <v>25147</v>
      </c>
    </row>
    <row r="12099" spans="1:2" ht="15" x14ac:dyDescent="0.2">
      <c r="A12099" s="25" t="s">
        <v>547</v>
      </c>
      <c r="B12099" s="77" t="s">
        <v>25148</v>
      </c>
    </row>
    <row r="12100" spans="1:2" ht="15" x14ac:dyDescent="0.2">
      <c r="A12100" s="25" t="s">
        <v>546</v>
      </c>
      <c r="B12100" s="77" t="s">
        <v>25149</v>
      </c>
    </row>
    <row r="12101" spans="1:2" ht="15" x14ac:dyDescent="0.2">
      <c r="A12101" s="25" t="s">
        <v>545</v>
      </c>
      <c r="B12101" s="77" t="s">
        <v>25150</v>
      </c>
    </row>
    <row r="12102" spans="1:2" ht="15" x14ac:dyDescent="0.2">
      <c r="A12102" s="25" t="s">
        <v>544</v>
      </c>
      <c r="B12102" s="77" t="s">
        <v>25151</v>
      </c>
    </row>
    <row r="12103" spans="1:2" ht="15" x14ac:dyDescent="0.2">
      <c r="A12103" s="25" t="s">
        <v>543</v>
      </c>
      <c r="B12103" s="77" t="s">
        <v>25152</v>
      </c>
    </row>
    <row r="12104" spans="1:2" ht="15" x14ac:dyDescent="0.2">
      <c r="A12104" s="25" t="s">
        <v>542</v>
      </c>
      <c r="B12104" s="77" t="s">
        <v>25153</v>
      </c>
    </row>
    <row r="12105" spans="1:2" ht="15" x14ac:dyDescent="0.2">
      <c r="A12105" s="25" t="s">
        <v>541</v>
      </c>
      <c r="B12105" s="77" t="s">
        <v>25154</v>
      </c>
    </row>
    <row r="12106" spans="1:2" ht="15" x14ac:dyDescent="0.2">
      <c r="A12106" s="25" t="s">
        <v>540</v>
      </c>
      <c r="B12106" s="77" t="s">
        <v>25155</v>
      </c>
    </row>
    <row r="12107" spans="1:2" ht="15" x14ac:dyDescent="0.2">
      <c r="A12107" s="25" t="s">
        <v>539</v>
      </c>
      <c r="B12107" s="77" t="s">
        <v>25156</v>
      </c>
    </row>
    <row r="12108" spans="1:2" ht="15" x14ac:dyDescent="0.2">
      <c r="A12108" s="25" t="s">
        <v>538</v>
      </c>
      <c r="B12108" s="77" t="s">
        <v>25157</v>
      </c>
    </row>
    <row r="12109" spans="1:2" ht="15" x14ac:dyDescent="0.2">
      <c r="A12109" s="25" t="s">
        <v>537</v>
      </c>
      <c r="B12109" s="77" t="s">
        <v>25158</v>
      </c>
    </row>
    <row r="12110" spans="1:2" ht="15" x14ac:dyDescent="0.2">
      <c r="A12110" s="25" t="s">
        <v>536</v>
      </c>
      <c r="B12110" s="77" t="s">
        <v>25159</v>
      </c>
    </row>
    <row r="12111" spans="1:2" ht="15" x14ac:dyDescent="0.2">
      <c r="A12111" s="25" t="s">
        <v>535</v>
      </c>
      <c r="B12111" s="77" t="s">
        <v>25160</v>
      </c>
    </row>
    <row r="12112" spans="1:2" ht="15" x14ac:dyDescent="0.2">
      <c r="A12112" s="25" t="s">
        <v>534</v>
      </c>
      <c r="B12112" s="77" t="s">
        <v>25161</v>
      </c>
    </row>
    <row r="12113" spans="1:2" ht="15" x14ac:dyDescent="0.2">
      <c r="A12113" s="25" t="s">
        <v>533</v>
      </c>
      <c r="B12113" s="77" t="s">
        <v>25162</v>
      </c>
    </row>
    <row r="12114" spans="1:2" ht="15" x14ac:dyDescent="0.2">
      <c r="A12114" s="25" t="s">
        <v>532</v>
      </c>
      <c r="B12114" s="77" t="s">
        <v>25163</v>
      </c>
    </row>
    <row r="12115" spans="1:2" ht="15" x14ac:dyDescent="0.2">
      <c r="A12115" s="25" t="s">
        <v>531</v>
      </c>
      <c r="B12115" s="77" t="s">
        <v>25164</v>
      </c>
    </row>
    <row r="12116" spans="1:2" ht="15" x14ac:dyDescent="0.2">
      <c r="A12116" s="25" t="s">
        <v>530</v>
      </c>
      <c r="B12116" s="77" t="s">
        <v>25165</v>
      </c>
    </row>
    <row r="12117" spans="1:2" ht="15" x14ac:dyDescent="0.2">
      <c r="A12117" s="25" t="s">
        <v>529</v>
      </c>
      <c r="B12117" s="77" t="s">
        <v>25166</v>
      </c>
    </row>
    <row r="12118" spans="1:2" ht="15" x14ac:dyDescent="0.2">
      <c r="A12118" s="25" t="s">
        <v>528</v>
      </c>
      <c r="B12118" s="77" t="s">
        <v>25167</v>
      </c>
    </row>
    <row r="12119" spans="1:2" ht="15" x14ac:dyDescent="0.2">
      <c r="A12119" s="25" t="s">
        <v>527</v>
      </c>
      <c r="B12119" s="77" t="s">
        <v>25168</v>
      </c>
    </row>
    <row r="12120" spans="1:2" ht="15" x14ac:dyDescent="0.2">
      <c r="A12120" s="25" t="s">
        <v>526</v>
      </c>
      <c r="B12120" s="77" t="s">
        <v>25169</v>
      </c>
    </row>
    <row r="12121" spans="1:2" ht="15" x14ac:dyDescent="0.2">
      <c r="A12121" s="25" t="s">
        <v>525</v>
      </c>
      <c r="B12121" s="77" t="s">
        <v>25170</v>
      </c>
    </row>
    <row r="12122" spans="1:2" ht="15" x14ac:dyDescent="0.2">
      <c r="A12122" s="25" t="s">
        <v>524</v>
      </c>
      <c r="B12122" s="77" t="s">
        <v>25171</v>
      </c>
    </row>
    <row r="12123" spans="1:2" ht="15" x14ac:dyDescent="0.2">
      <c r="A12123" s="25" t="s">
        <v>523</v>
      </c>
      <c r="B12123" s="77" t="s">
        <v>25172</v>
      </c>
    </row>
    <row r="12124" spans="1:2" ht="15" x14ac:dyDescent="0.2">
      <c r="A12124" s="25" t="s">
        <v>522</v>
      </c>
      <c r="B12124" s="77" t="s">
        <v>25173</v>
      </c>
    </row>
    <row r="12125" spans="1:2" ht="15" x14ac:dyDescent="0.2">
      <c r="A12125" s="25" t="s">
        <v>521</v>
      </c>
      <c r="B12125" s="77" t="s">
        <v>25174</v>
      </c>
    </row>
    <row r="12126" spans="1:2" ht="15" x14ac:dyDescent="0.2">
      <c r="A12126" s="25" t="s">
        <v>520</v>
      </c>
      <c r="B12126" s="77" t="s">
        <v>25175</v>
      </c>
    </row>
    <row r="12127" spans="1:2" ht="30" x14ac:dyDescent="0.2">
      <c r="A12127" s="25" t="s">
        <v>519</v>
      </c>
      <c r="B12127" s="77" t="s">
        <v>25176</v>
      </c>
    </row>
    <row r="12128" spans="1:2" ht="30" x14ac:dyDescent="0.2">
      <c r="A12128" s="25" t="s">
        <v>518</v>
      </c>
      <c r="B12128" s="77" t="s">
        <v>25177</v>
      </c>
    </row>
    <row r="12129" spans="1:2" ht="15" x14ac:dyDescent="0.2">
      <c r="A12129" s="25" t="s">
        <v>517</v>
      </c>
      <c r="B12129" s="77" t="s">
        <v>25178</v>
      </c>
    </row>
    <row r="12130" spans="1:2" ht="15" x14ac:dyDescent="0.2">
      <c r="A12130" s="25" t="s">
        <v>516</v>
      </c>
      <c r="B12130" s="77" t="s">
        <v>25179</v>
      </c>
    </row>
    <row r="12131" spans="1:2" ht="30" x14ac:dyDescent="0.2">
      <c r="A12131" s="25" t="s">
        <v>515</v>
      </c>
      <c r="B12131" s="77" t="s">
        <v>25180</v>
      </c>
    </row>
    <row r="12132" spans="1:2" ht="15" x14ac:dyDescent="0.2">
      <c r="A12132" s="25" t="s">
        <v>514</v>
      </c>
      <c r="B12132" s="77" t="s">
        <v>25181</v>
      </c>
    </row>
    <row r="12133" spans="1:2" ht="15" x14ac:dyDescent="0.2">
      <c r="A12133" s="25" t="s">
        <v>513</v>
      </c>
      <c r="B12133" s="77" t="s">
        <v>25182</v>
      </c>
    </row>
    <row r="12134" spans="1:2" ht="30" x14ac:dyDescent="0.2">
      <c r="A12134" s="25" t="s">
        <v>512</v>
      </c>
      <c r="B12134" s="77" t="s">
        <v>25183</v>
      </c>
    </row>
    <row r="12135" spans="1:2" ht="15" x14ac:dyDescent="0.2">
      <c r="A12135" s="25" t="s">
        <v>511</v>
      </c>
      <c r="B12135" s="77" t="s">
        <v>25184</v>
      </c>
    </row>
    <row r="12136" spans="1:2" ht="15" x14ac:dyDescent="0.2">
      <c r="A12136" s="25" t="s">
        <v>510</v>
      </c>
      <c r="B12136" s="77" t="s">
        <v>25185</v>
      </c>
    </row>
    <row r="12137" spans="1:2" ht="15" x14ac:dyDescent="0.2">
      <c r="A12137" s="25" t="s">
        <v>509</v>
      </c>
      <c r="B12137" s="77" t="s">
        <v>25186</v>
      </c>
    </row>
    <row r="12138" spans="1:2" ht="15" x14ac:dyDescent="0.2">
      <c r="A12138" s="25" t="s">
        <v>508</v>
      </c>
      <c r="B12138" s="77" t="s">
        <v>25187</v>
      </c>
    </row>
    <row r="12139" spans="1:2" ht="15" x14ac:dyDescent="0.2">
      <c r="A12139" s="25" t="s">
        <v>507</v>
      </c>
      <c r="B12139" s="77" t="s">
        <v>25188</v>
      </c>
    </row>
    <row r="12140" spans="1:2" ht="15" x14ac:dyDescent="0.2">
      <c r="A12140" s="25" t="s">
        <v>506</v>
      </c>
      <c r="B12140" s="77" t="s">
        <v>25189</v>
      </c>
    </row>
    <row r="12141" spans="1:2" ht="15" x14ac:dyDescent="0.2">
      <c r="A12141" s="25" t="s">
        <v>505</v>
      </c>
      <c r="B12141" s="77" t="s">
        <v>25190</v>
      </c>
    </row>
    <row r="12142" spans="1:2" ht="15" x14ac:dyDescent="0.2">
      <c r="A12142" s="25" t="s">
        <v>504</v>
      </c>
      <c r="B12142" s="77" t="s">
        <v>25191</v>
      </c>
    </row>
    <row r="12143" spans="1:2" ht="15" x14ac:dyDescent="0.2">
      <c r="A12143" s="25" t="s">
        <v>503</v>
      </c>
      <c r="B12143" s="77" t="s">
        <v>25192</v>
      </c>
    </row>
    <row r="12144" spans="1:2" ht="15" x14ac:dyDescent="0.2">
      <c r="A12144" s="25" t="s">
        <v>502</v>
      </c>
      <c r="B12144" s="77" t="s">
        <v>25193</v>
      </c>
    </row>
    <row r="12145" spans="1:2" ht="15" x14ac:dyDescent="0.2">
      <c r="A12145" s="25" t="s">
        <v>501</v>
      </c>
      <c r="B12145" s="77" t="s">
        <v>25194</v>
      </c>
    </row>
    <row r="12146" spans="1:2" ht="15" x14ac:dyDescent="0.2">
      <c r="A12146" s="25" t="s">
        <v>500</v>
      </c>
      <c r="B12146" s="77" t="s">
        <v>25195</v>
      </c>
    </row>
    <row r="12147" spans="1:2" ht="15" x14ac:dyDescent="0.2">
      <c r="A12147" s="25" t="s">
        <v>499</v>
      </c>
      <c r="B12147" s="77" t="s">
        <v>25196</v>
      </c>
    </row>
    <row r="12148" spans="1:2" ht="15" x14ac:dyDescent="0.2">
      <c r="A12148" s="25" t="s">
        <v>498</v>
      </c>
      <c r="B12148" s="77" t="s">
        <v>25197</v>
      </c>
    </row>
    <row r="12149" spans="1:2" ht="15" x14ac:dyDescent="0.2">
      <c r="A12149" s="25" t="s">
        <v>497</v>
      </c>
      <c r="B12149" s="77" t="s">
        <v>25198</v>
      </c>
    </row>
    <row r="12150" spans="1:2" ht="15" x14ac:dyDescent="0.2">
      <c r="A12150" s="25" t="s">
        <v>496</v>
      </c>
      <c r="B12150" s="77" t="s">
        <v>25199</v>
      </c>
    </row>
    <row r="12151" spans="1:2" ht="15" x14ac:dyDescent="0.2">
      <c r="A12151" s="25" t="s">
        <v>495</v>
      </c>
      <c r="B12151" s="77" t="s">
        <v>25200</v>
      </c>
    </row>
    <row r="12152" spans="1:2" ht="15" x14ac:dyDescent="0.2">
      <c r="A12152" s="25" t="s">
        <v>494</v>
      </c>
      <c r="B12152" s="77" t="s">
        <v>25201</v>
      </c>
    </row>
    <row r="12153" spans="1:2" ht="15" x14ac:dyDescent="0.2">
      <c r="A12153" s="25" t="s">
        <v>493</v>
      </c>
      <c r="B12153" s="77" t="s">
        <v>25202</v>
      </c>
    </row>
    <row r="12154" spans="1:2" ht="15" x14ac:dyDescent="0.2">
      <c r="A12154" s="25" t="s">
        <v>492</v>
      </c>
      <c r="B12154" s="77" t="s">
        <v>25203</v>
      </c>
    </row>
    <row r="12155" spans="1:2" ht="15" x14ac:dyDescent="0.2">
      <c r="A12155" s="25" t="s">
        <v>491</v>
      </c>
      <c r="B12155" s="77" t="s">
        <v>25204</v>
      </c>
    </row>
    <row r="12156" spans="1:2" ht="15" x14ac:dyDescent="0.2">
      <c r="A12156" s="25" t="s">
        <v>490</v>
      </c>
      <c r="B12156" s="77" t="s">
        <v>25205</v>
      </c>
    </row>
    <row r="12157" spans="1:2" ht="15" x14ac:dyDescent="0.2">
      <c r="A12157" s="25" t="s">
        <v>489</v>
      </c>
      <c r="B12157" s="77" t="s">
        <v>25206</v>
      </c>
    </row>
    <row r="12158" spans="1:2" ht="15" x14ac:dyDescent="0.2">
      <c r="A12158" s="25" t="s">
        <v>488</v>
      </c>
      <c r="B12158" s="77" t="s">
        <v>25207</v>
      </c>
    </row>
    <row r="12159" spans="1:2" ht="15" x14ac:dyDescent="0.2">
      <c r="A12159" s="25" t="s">
        <v>487</v>
      </c>
      <c r="B12159" s="77" t="s">
        <v>25208</v>
      </c>
    </row>
    <row r="12160" spans="1:2" ht="30" x14ac:dyDescent="0.2">
      <c r="A12160" s="25" t="s">
        <v>486</v>
      </c>
      <c r="B12160" s="77" t="s">
        <v>25209</v>
      </c>
    </row>
    <row r="12161" spans="1:2" ht="15" x14ac:dyDescent="0.2">
      <c r="A12161" s="25" t="s">
        <v>485</v>
      </c>
      <c r="B12161" s="77" t="s">
        <v>25210</v>
      </c>
    </row>
    <row r="12162" spans="1:2" ht="15" x14ac:dyDescent="0.2">
      <c r="A12162" s="25" t="s">
        <v>484</v>
      </c>
      <c r="B12162" s="77" t="s">
        <v>25211</v>
      </c>
    </row>
    <row r="12163" spans="1:2" ht="15" x14ac:dyDescent="0.2">
      <c r="A12163" s="25" t="s">
        <v>483</v>
      </c>
      <c r="B12163" s="77" t="s">
        <v>25212</v>
      </c>
    </row>
    <row r="12164" spans="1:2" ht="15" x14ac:dyDescent="0.2">
      <c r="A12164" s="25" t="s">
        <v>482</v>
      </c>
      <c r="B12164" s="77" t="s">
        <v>25213</v>
      </c>
    </row>
    <row r="12165" spans="1:2" ht="15" x14ac:dyDescent="0.2">
      <c r="A12165" s="25" t="s">
        <v>481</v>
      </c>
      <c r="B12165" s="77" t="s">
        <v>25214</v>
      </c>
    </row>
    <row r="12166" spans="1:2" ht="15" x14ac:dyDescent="0.2">
      <c r="A12166" s="25" t="s">
        <v>480</v>
      </c>
      <c r="B12166" s="77" t="s">
        <v>25215</v>
      </c>
    </row>
    <row r="12167" spans="1:2" ht="15" x14ac:dyDescent="0.2">
      <c r="A12167" s="25" t="s">
        <v>479</v>
      </c>
      <c r="B12167" s="77" t="s">
        <v>25216</v>
      </c>
    </row>
    <row r="12168" spans="1:2" ht="30" x14ac:dyDescent="0.2">
      <c r="A12168" s="25" t="s">
        <v>478</v>
      </c>
      <c r="B12168" s="77" t="s">
        <v>25217</v>
      </c>
    </row>
    <row r="12169" spans="1:2" ht="15" x14ac:dyDescent="0.2">
      <c r="A12169" s="25" t="s">
        <v>477</v>
      </c>
      <c r="B12169" s="77" t="s">
        <v>25218</v>
      </c>
    </row>
    <row r="12170" spans="1:2" ht="15" x14ac:dyDescent="0.2">
      <c r="A12170" s="25" t="s">
        <v>476</v>
      </c>
      <c r="B12170" s="77" t="s">
        <v>25219</v>
      </c>
    </row>
    <row r="12171" spans="1:2" ht="15" x14ac:dyDescent="0.2">
      <c r="A12171" s="25" t="s">
        <v>475</v>
      </c>
      <c r="B12171" s="77" t="s">
        <v>25220</v>
      </c>
    </row>
    <row r="12172" spans="1:2" ht="15" x14ac:dyDescent="0.2">
      <c r="A12172" s="25" t="s">
        <v>474</v>
      </c>
      <c r="B12172" s="77" t="s">
        <v>25221</v>
      </c>
    </row>
    <row r="12173" spans="1:2" ht="15" x14ac:dyDescent="0.2">
      <c r="A12173" s="25" t="s">
        <v>473</v>
      </c>
      <c r="B12173" s="77" t="s">
        <v>25222</v>
      </c>
    </row>
    <row r="12174" spans="1:2" ht="15" x14ac:dyDescent="0.2">
      <c r="A12174" s="25" t="s">
        <v>472</v>
      </c>
      <c r="B12174" s="77" t="s">
        <v>25223</v>
      </c>
    </row>
    <row r="12175" spans="1:2" ht="15" x14ac:dyDescent="0.2">
      <c r="A12175" s="25" t="s">
        <v>471</v>
      </c>
      <c r="B12175" s="77" t="s">
        <v>25224</v>
      </c>
    </row>
    <row r="12176" spans="1:2" ht="15" x14ac:dyDescent="0.2">
      <c r="A12176" s="25" t="s">
        <v>470</v>
      </c>
      <c r="B12176" s="77" t="s">
        <v>25225</v>
      </c>
    </row>
    <row r="12177" spans="1:2" ht="15" x14ac:dyDescent="0.2">
      <c r="A12177" s="25" t="s">
        <v>469</v>
      </c>
      <c r="B12177" s="77" t="s">
        <v>25226</v>
      </c>
    </row>
    <row r="12178" spans="1:2" ht="15" x14ac:dyDescent="0.2">
      <c r="A12178" s="25" t="s">
        <v>468</v>
      </c>
      <c r="B12178" s="77" t="s">
        <v>25227</v>
      </c>
    </row>
    <row r="12179" spans="1:2" ht="15" x14ac:dyDescent="0.2">
      <c r="A12179" s="25" t="s">
        <v>467</v>
      </c>
      <c r="B12179" s="77" t="s">
        <v>25228</v>
      </c>
    </row>
    <row r="12180" spans="1:2" ht="15" x14ac:dyDescent="0.2">
      <c r="A12180" s="25" t="s">
        <v>466</v>
      </c>
      <c r="B12180" s="77" t="s">
        <v>25229</v>
      </c>
    </row>
    <row r="12181" spans="1:2" ht="15" x14ac:dyDescent="0.2">
      <c r="A12181" s="25" t="s">
        <v>465</v>
      </c>
      <c r="B12181" s="77" t="s">
        <v>25230</v>
      </c>
    </row>
    <row r="12182" spans="1:2" ht="15" x14ac:dyDescent="0.2">
      <c r="A12182" s="25" t="s">
        <v>464</v>
      </c>
      <c r="B12182" s="77" t="s">
        <v>25231</v>
      </c>
    </row>
    <row r="12183" spans="1:2" ht="15" x14ac:dyDescent="0.2">
      <c r="A12183" s="25" t="s">
        <v>463</v>
      </c>
      <c r="B12183" s="77" t="s">
        <v>25232</v>
      </c>
    </row>
    <row r="12184" spans="1:2" ht="15" x14ac:dyDescent="0.2">
      <c r="A12184" s="25" t="s">
        <v>462</v>
      </c>
      <c r="B12184" s="77" t="s">
        <v>25233</v>
      </c>
    </row>
    <row r="12185" spans="1:2" ht="15" x14ac:dyDescent="0.2">
      <c r="A12185" s="25" t="s">
        <v>461</v>
      </c>
      <c r="B12185" s="77" t="s">
        <v>25234</v>
      </c>
    </row>
    <row r="12186" spans="1:2" ht="15" x14ac:dyDescent="0.2">
      <c r="A12186" s="25" t="s">
        <v>460</v>
      </c>
      <c r="B12186" s="77" t="s">
        <v>25235</v>
      </c>
    </row>
    <row r="12187" spans="1:2" ht="15" x14ac:dyDescent="0.2">
      <c r="A12187" s="25" t="s">
        <v>459</v>
      </c>
      <c r="B12187" s="77" t="s">
        <v>25236</v>
      </c>
    </row>
    <row r="12188" spans="1:2" ht="15" x14ac:dyDescent="0.2">
      <c r="A12188" s="25" t="s">
        <v>458</v>
      </c>
      <c r="B12188" s="77" t="s">
        <v>25237</v>
      </c>
    </row>
    <row r="12189" spans="1:2" ht="15" x14ac:dyDescent="0.2">
      <c r="A12189" s="25" t="s">
        <v>457</v>
      </c>
      <c r="B12189" s="77" t="s">
        <v>25238</v>
      </c>
    </row>
    <row r="12190" spans="1:2" ht="15" x14ac:dyDescent="0.2">
      <c r="A12190" s="25" t="s">
        <v>456</v>
      </c>
      <c r="B12190" s="77" t="s">
        <v>25239</v>
      </c>
    </row>
    <row r="12191" spans="1:2" ht="30" x14ac:dyDescent="0.2">
      <c r="A12191" s="25" t="s">
        <v>455</v>
      </c>
      <c r="B12191" s="77" t="s">
        <v>25240</v>
      </c>
    </row>
    <row r="12192" spans="1:2" ht="15" x14ac:dyDescent="0.2">
      <c r="A12192" s="25" t="s">
        <v>454</v>
      </c>
      <c r="B12192" s="77" t="s">
        <v>25241</v>
      </c>
    </row>
    <row r="12193" spans="1:2" ht="15" x14ac:dyDescent="0.2">
      <c r="A12193" s="25" t="s">
        <v>453</v>
      </c>
      <c r="B12193" s="77" t="s">
        <v>25242</v>
      </c>
    </row>
    <row r="12194" spans="1:2" ht="15" x14ac:dyDescent="0.2">
      <c r="A12194" s="25" t="s">
        <v>452</v>
      </c>
      <c r="B12194" s="77" t="s">
        <v>25243</v>
      </c>
    </row>
    <row r="12195" spans="1:2" ht="15" x14ac:dyDescent="0.2">
      <c r="A12195" s="25" t="s">
        <v>451</v>
      </c>
      <c r="B12195" s="77" t="s">
        <v>25244</v>
      </c>
    </row>
    <row r="12196" spans="1:2" ht="15" x14ac:dyDescent="0.2">
      <c r="A12196" s="25" t="s">
        <v>450</v>
      </c>
      <c r="B12196" s="77" t="s">
        <v>25245</v>
      </c>
    </row>
    <row r="12197" spans="1:2" ht="15" x14ac:dyDescent="0.2">
      <c r="A12197" s="25" t="s">
        <v>449</v>
      </c>
      <c r="B12197" s="77" t="s">
        <v>25246</v>
      </c>
    </row>
    <row r="12198" spans="1:2" ht="15" x14ac:dyDescent="0.2">
      <c r="A12198" s="25" t="s">
        <v>448</v>
      </c>
      <c r="B12198" s="77" t="s">
        <v>25247</v>
      </c>
    </row>
    <row r="12199" spans="1:2" ht="15" x14ac:dyDescent="0.2">
      <c r="A12199" s="25" t="s">
        <v>447</v>
      </c>
      <c r="B12199" s="77" t="s">
        <v>25248</v>
      </c>
    </row>
    <row r="12200" spans="1:2" ht="15" x14ac:dyDescent="0.2">
      <c r="A12200" s="25" t="s">
        <v>446</v>
      </c>
      <c r="B12200" s="77" t="s">
        <v>25249</v>
      </c>
    </row>
    <row r="12201" spans="1:2" ht="15" x14ac:dyDescent="0.2">
      <c r="A12201" s="25" t="s">
        <v>445</v>
      </c>
      <c r="B12201" s="77" t="s">
        <v>25250</v>
      </c>
    </row>
    <row r="12202" spans="1:2" ht="15" x14ac:dyDescent="0.2">
      <c r="A12202" s="25" t="s">
        <v>444</v>
      </c>
      <c r="B12202" s="77" t="s">
        <v>25251</v>
      </c>
    </row>
    <row r="12203" spans="1:2" ht="15" x14ac:dyDescent="0.2">
      <c r="A12203" s="25" t="s">
        <v>443</v>
      </c>
      <c r="B12203" s="77" t="s">
        <v>25252</v>
      </c>
    </row>
    <row r="12204" spans="1:2" ht="15" x14ac:dyDescent="0.2">
      <c r="A12204" s="25" t="s">
        <v>442</v>
      </c>
      <c r="B12204" s="77" t="s">
        <v>25253</v>
      </c>
    </row>
    <row r="12205" spans="1:2" ht="15" x14ac:dyDescent="0.2">
      <c r="A12205" s="25" t="s">
        <v>441</v>
      </c>
      <c r="B12205" s="77" t="s">
        <v>25254</v>
      </c>
    </row>
    <row r="12206" spans="1:2" ht="15" x14ac:dyDescent="0.2">
      <c r="A12206" s="25" t="s">
        <v>440</v>
      </c>
      <c r="B12206" s="77" t="s">
        <v>25255</v>
      </c>
    </row>
    <row r="12207" spans="1:2" ht="30" x14ac:dyDescent="0.2">
      <c r="A12207" s="25" t="s">
        <v>439</v>
      </c>
      <c r="B12207" s="77" t="s">
        <v>25256</v>
      </c>
    </row>
    <row r="12208" spans="1:2" ht="30" x14ac:dyDescent="0.2">
      <c r="A12208" s="25" t="s">
        <v>438</v>
      </c>
      <c r="B12208" s="77" t="s">
        <v>25257</v>
      </c>
    </row>
    <row r="12209" spans="1:2" ht="15" x14ac:dyDescent="0.2">
      <c r="A12209" s="25" t="s">
        <v>437</v>
      </c>
      <c r="B12209" s="77" t="s">
        <v>25258</v>
      </c>
    </row>
    <row r="12210" spans="1:2" ht="15" x14ac:dyDescent="0.2">
      <c r="A12210" s="25" t="s">
        <v>436</v>
      </c>
      <c r="B12210" s="77" t="s">
        <v>25259</v>
      </c>
    </row>
    <row r="12211" spans="1:2" ht="15" x14ac:dyDescent="0.2">
      <c r="A12211" s="25" t="s">
        <v>435</v>
      </c>
      <c r="B12211" s="77" t="s">
        <v>25260</v>
      </c>
    </row>
    <row r="12212" spans="1:2" ht="15" x14ac:dyDescent="0.2">
      <c r="A12212" s="25" t="s">
        <v>434</v>
      </c>
      <c r="B12212" s="77" t="s">
        <v>25261</v>
      </c>
    </row>
    <row r="12213" spans="1:2" ht="15" x14ac:dyDescent="0.2">
      <c r="A12213" s="25" t="s">
        <v>433</v>
      </c>
      <c r="B12213" s="77" t="s">
        <v>25262</v>
      </c>
    </row>
    <row r="12214" spans="1:2" ht="15" x14ac:dyDescent="0.2">
      <c r="A12214" s="25" t="s">
        <v>432</v>
      </c>
      <c r="B12214" s="77" t="s">
        <v>25263</v>
      </c>
    </row>
    <row r="12215" spans="1:2" ht="15" x14ac:dyDescent="0.2">
      <c r="A12215" s="25" t="s">
        <v>431</v>
      </c>
      <c r="B12215" s="77" t="s">
        <v>25264</v>
      </c>
    </row>
    <row r="12216" spans="1:2" ht="15" x14ac:dyDescent="0.2">
      <c r="A12216" s="25" t="s">
        <v>430</v>
      </c>
      <c r="B12216" s="77" t="s">
        <v>25265</v>
      </c>
    </row>
    <row r="12217" spans="1:2" ht="15" x14ac:dyDescent="0.2">
      <c r="A12217" s="25" t="s">
        <v>429</v>
      </c>
      <c r="B12217" s="77" t="s">
        <v>25266</v>
      </c>
    </row>
    <row r="12218" spans="1:2" ht="15" x14ac:dyDescent="0.2">
      <c r="A12218" s="25" t="s">
        <v>428</v>
      </c>
      <c r="B12218" s="77" t="s">
        <v>25267</v>
      </c>
    </row>
    <row r="12219" spans="1:2" ht="15" x14ac:dyDescent="0.2">
      <c r="A12219" s="25" t="s">
        <v>427</v>
      </c>
      <c r="B12219" s="77" t="s">
        <v>25268</v>
      </c>
    </row>
    <row r="12220" spans="1:2" ht="15" x14ac:dyDescent="0.2">
      <c r="A12220" s="25" t="s">
        <v>426</v>
      </c>
      <c r="B12220" s="77" t="s">
        <v>25269</v>
      </c>
    </row>
    <row r="12221" spans="1:2" ht="15" x14ac:dyDescent="0.2">
      <c r="A12221" s="25" t="s">
        <v>425</v>
      </c>
      <c r="B12221" s="77" t="s">
        <v>25270</v>
      </c>
    </row>
    <row r="12222" spans="1:2" ht="15" x14ac:dyDescent="0.2">
      <c r="A12222" s="25" t="s">
        <v>424</v>
      </c>
      <c r="B12222" s="77" t="s">
        <v>25271</v>
      </c>
    </row>
    <row r="12223" spans="1:2" ht="30" x14ac:dyDescent="0.2">
      <c r="A12223" s="25" t="s">
        <v>423</v>
      </c>
      <c r="B12223" s="77" t="s">
        <v>25272</v>
      </c>
    </row>
    <row r="12224" spans="1:2" ht="15" x14ac:dyDescent="0.2">
      <c r="A12224" s="25" t="s">
        <v>422</v>
      </c>
      <c r="B12224" s="77" t="s">
        <v>25273</v>
      </c>
    </row>
    <row r="12225" spans="1:2" ht="15" x14ac:dyDescent="0.2">
      <c r="A12225" s="25" t="s">
        <v>421</v>
      </c>
      <c r="B12225" s="77" t="s">
        <v>25274</v>
      </c>
    </row>
    <row r="12226" spans="1:2" ht="15" x14ac:dyDescent="0.2">
      <c r="A12226" s="25" t="s">
        <v>420</v>
      </c>
      <c r="B12226" s="77" t="s">
        <v>25275</v>
      </c>
    </row>
    <row r="12227" spans="1:2" ht="15" x14ac:dyDescent="0.2">
      <c r="A12227" s="25" t="s">
        <v>419</v>
      </c>
      <c r="B12227" s="77" t="s">
        <v>25276</v>
      </c>
    </row>
    <row r="12228" spans="1:2" ht="15" x14ac:dyDescent="0.2">
      <c r="A12228" s="25" t="s">
        <v>418</v>
      </c>
      <c r="B12228" s="77" t="s">
        <v>25277</v>
      </c>
    </row>
    <row r="12229" spans="1:2" ht="15" x14ac:dyDescent="0.2">
      <c r="A12229" s="25" t="s">
        <v>417</v>
      </c>
      <c r="B12229" s="77" t="s">
        <v>25278</v>
      </c>
    </row>
    <row r="12230" spans="1:2" ht="30" x14ac:dyDescent="0.2">
      <c r="A12230" s="25" t="s">
        <v>416</v>
      </c>
      <c r="B12230" s="77" t="s">
        <v>25279</v>
      </c>
    </row>
    <row r="12231" spans="1:2" ht="15" x14ac:dyDescent="0.2">
      <c r="A12231" s="25" t="s">
        <v>415</v>
      </c>
      <c r="B12231" s="77" t="s">
        <v>25280</v>
      </c>
    </row>
    <row r="12232" spans="1:2" ht="15" x14ac:dyDescent="0.2">
      <c r="A12232" s="25" t="s">
        <v>414</v>
      </c>
      <c r="B12232" s="77" t="s">
        <v>25281</v>
      </c>
    </row>
    <row r="12233" spans="1:2" ht="15" x14ac:dyDescent="0.2">
      <c r="A12233" s="25" t="s">
        <v>413</v>
      </c>
      <c r="B12233" s="77" t="s">
        <v>25282</v>
      </c>
    </row>
    <row r="12234" spans="1:2" ht="15" x14ac:dyDescent="0.2">
      <c r="A12234" s="25" t="s">
        <v>412</v>
      </c>
      <c r="B12234" s="77" t="s">
        <v>25283</v>
      </c>
    </row>
    <row r="12235" spans="1:2" ht="15" x14ac:dyDescent="0.2">
      <c r="A12235" s="25" t="s">
        <v>411</v>
      </c>
      <c r="B12235" s="77" t="s">
        <v>25284</v>
      </c>
    </row>
    <row r="12236" spans="1:2" ht="15" x14ac:dyDescent="0.2">
      <c r="A12236" s="25" t="s">
        <v>410</v>
      </c>
      <c r="B12236" s="77" t="s">
        <v>25285</v>
      </c>
    </row>
    <row r="12237" spans="1:2" ht="15" x14ac:dyDescent="0.2">
      <c r="A12237" s="25" t="s">
        <v>409</v>
      </c>
      <c r="B12237" s="77" t="s">
        <v>25286</v>
      </c>
    </row>
    <row r="12238" spans="1:2" ht="15" x14ac:dyDescent="0.2">
      <c r="A12238" s="25" t="s">
        <v>408</v>
      </c>
      <c r="B12238" s="77" t="s">
        <v>25287</v>
      </c>
    </row>
    <row r="12239" spans="1:2" ht="15" x14ac:dyDescent="0.2">
      <c r="A12239" s="25" t="s">
        <v>407</v>
      </c>
      <c r="B12239" s="77" t="s">
        <v>25288</v>
      </c>
    </row>
    <row r="12240" spans="1:2" ht="15" x14ac:dyDescent="0.2">
      <c r="A12240" s="25" t="s">
        <v>406</v>
      </c>
      <c r="B12240" s="77" t="s">
        <v>25289</v>
      </c>
    </row>
    <row r="12241" spans="1:2" ht="15" x14ac:dyDescent="0.2">
      <c r="A12241" s="25" t="s">
        <v>405</v>
      </c>
      <c r="B12241" s="77" t="s">
        <v>25290</v>
      </c>
    </row>
    <row r="12242" spans="1:2" ht="15" x14ac:dyDescent="0.2">
      <c r="A12242" s="25" t="s">
        <v>404</v>
      </c>
      <c r="B12242" s="77" t="s">
        <v>25291</v>
      </c>
    </row>
    <row r="12243" spans="1:2" ht="15" x14ac:dyDescent="0.2">
      <c r="A12243" s="25" t="s">
        <v>403</v>
      </c>
      <c r="B12243" s="77" t="s">
        <v>25292</v>
      </c>
    </row>
    <row r="12244" spans="1:2" ht="15" x14ac:dyDescent="0.2">
      <c r="A12244" s="25" t="s">
        <v>402</v>
      </c>
      <c r="B12244" s="77" t="s">
        <v>25293</v>
      </c>
    </row>
    <row r="12245" spans="1:2" ht="15" x14ac:dyDescent="0.2">
      <c r="A12245" s="25" t="s">
        <v>401</v>
      </c>
      <c r="B12245" s="77" t="s">
        <v>25294</v>
      </c>
    </row>
    <row r="12246" spans="1:2" ht="15" x14ac:dyDescent="0.2">
      <c r="A12246" s="25" t="s">
        <v>400</v>
      </c>
      <c r="B12246" s="77" t="s">
        <v>25295</v>
      </c>
    </row>
    <row r="12247" spans="1:2" ht="15" x14ac:dyDescent="0.2">
      <c r="A12247" s="25" t="s">
        <v>399</v>
      </c>
      <c r="B12247" s="77" t="s">
        <v>25296</v>
      </c>
    </row>
    <row r="12248" spans="1:2" ht="15" x14ac:dyDescent="0.2">
      <c r="A12248" s="25" t="s">
        <v>398</v>
      </c>
      <c r="B12248" s="77" t="s">
        <v>25297</v>
      </c>
    </row>
    <row r="12249" spans="1:2" ht="15" x14ac:dyDescent="0.2">
      <c r="A12249" s="25" t="s">
        <v>397</v>
      </c>
      <c r="B12249" s="77" t="s">
        <v>25298</v>
      </c>
    </row>
    <row r="12250" spans="1:2" ht="15" x14ac:dyDescent="0.2">
      <c r="A12250" s="25" t="s">
        <v>396</v>
      </c>
      <c r="B12250" s="77" t="s">
        <v>25299</v>
      </c>
    </row>
    <row r="12251" spans="1:2" ht="15" x14ac:dyDescent="0.2">
      <c r="A12251" s="25" t="s">
        <v>13018</v>
      </c>
      <c r="B12251" s="77" t="s">
        <v>25300</v>
      </c>
    </row>
    <row r="12252" spans="1:2" ht="15" x14ac:dyDescent="0.2">
      <c r="A12252" s="25" t="s">
        <v>395</v>
      </c>
      <c r="B12252" s="77" t="s">
        <v>25301</v>
      </c>
    </row>
    <row r="12253" spans="1:2" ht="15" x14ac:dyDescent="0.2">
      <c r="A12253" s="25" t="s">
        <v>394</v>
      </c>
      <c r="B12253" s="77" t="s">
        <v>25302</v>
      </c>
    </row>
    <row r="12254" spans="1:2" ht="15" x14ac:dyDescent="0.2">
      <c r="A12254" s="25" t="s">
        <v>393</v>
      </c>
      <c r="B12254" s="77" t="s">
        <v>25303</v>
      </c>
    </row>
    <row r="12255" spans="1:2" ht="15" x14ac:dyDescent="0.2">
      <c r="A12255" s="25" t="s">
        <v>392</v>
      </c>
      <c r="B12255" s="77" t="s">
        <v>25304</v>
      </c>
    </row>
    <row r="12256" spans="1:2" ht="15" x14ac:dyDescent="0.2">
      <c r="A12256" s="25" t="s">
        <v>391</v>
      </c>
      <c r="B12256" s="77" t="s">
        <v>25305</v>
      </c>
    </row>
    <row r="12257" spans="1:2" ht="15" x14ac:dyDescent="0.2">
      <c r="A12257" s="25" t="s">
        <v>390</v>
      </c>
      <c r="B12257" s="77" t="s">
        <v>25306</v>
      </c>
    </row>
    <row r="12258" spans="1:2" ht="15" x14ac:dyDescent="0.2">
      <c r="A12258" s="25" t="s">
        <v>389</v>
      </c>
      <c r="B12258" s="77" t="s">
        <v>25307</v>
      </c>
    </row>
    <row r="12259" spans="1:2" ht="15" x14ac:dyDescent="0.2">
      <c r="A12259" s="25" t="s">
        <v>388</v>
      </c>
      <c r="B12259" s="77" t="s">
        <v>25308</v>
      </c>
    </row>
    <row r="12260" spans="1:2" ht="15" x14ac:dyDescent="0.2">
      <c r="A12260" s="25" t="s">
        <v>387</v>
      </c>
      <c r="B12260" s="77" t="s">
        <v>25309</v>
      </c>
    </row>
    <row r="12261" spans="1:2" ht="30" x14ac:dyDescent="0.2">
      <c r="A12261" s="25" t="s">
        <v>386</v>
      </c>
      <c r="B12261" s="77" t="s">
        <v>25310</v>
      </c>
    </row>
    <row r="12262" spans="1:2" ht="30" x14ac:dyDescent="0.2">
      <c r="A12262" s="25" t="s">
        <v>385</v>
      </c>
      <c r="B12262" s="77" t="s">
        <v>25311</v>
      </c>
    </row>
    <row r="12263" spans="1:2" ht="30" x14ac:dyDescent="0.2">
      <c r="A12263" s="25" t="s">
        <v>384</v>
      </c>
      <c r="B12263" s="77" t="s">
        <v>25312</v>
      </c>
    </row>
    <row r="12264" spans="1:2" ht="15" x14ac:dyDescent="0.2">
      <c r="A12264" s="25" t="s">
        <v>383</v>
      </c>
      <c r="B12264" s="77" t="s">
        <v>25313</v>
      </c>
    </row>
    <row r="12265" spans="1:2" ht="15" x14ac:dyDescent="0.2">
      <c r="A12265" s="25" t="s">
        <v>382</v>
      </c>
      <c r="B12265" s="77" t="s">
        <v>25314</v>
      </c>
    </row>
    <row r="12266" spans="1:2" ht="15" x14ac:dyDescent="0.2">
      <c r="A12266" s="25" t="s">
        <v>381</v>
      </c>
      <c r="B12266" s="77" t="s">
        <v>25315</v>
      </c>
    </row>
    <row r="12267" spans="1:2" ht="15" x14ac:dyDescent="0.2">
      <c r="A12267" s="25" t="s">
        <v>380</v>
      </c>
      <c r="B12267" s="77" t="s">
        <v>25316</v>
      </c>
    </row>
    <row r="12268" spans="1:2" ht="15" x14ac:dyDescent="0.2">
      <c r="A12268" s="25" t="s">
        <v>379</v>
      </c>
      <c r="B12268" s="77" t="s">
        <v>25317</v>
      </c>
    </row>
    <row r="12269" spans="1:2" ht="15" x14ac:dyDescent="0.2">
      <c r="A12269" s="25" t="s">
        <v>378</v>
      </c>
      <c r="B12269" s="77" t="s">
        <v>25318</v>
      </c>
    </row>
    <row r="12270" spans="1:2" ht="15" x14ac:dyDescent="0.2">
      <c r="A12270" s="25" t="s">
        <v>377</v>
      </c>
      <c r="B12270" s="77" t="s">
        <v>25319</v>
      </c>
    </row>
    <row r="12271" spans="1:2" ht="15" x14ac:dyDescent="0.2">
      <c r="A12271" s="25" t="s">
        <v>376</v>
      </c>
      <c r="B12271" s="77" t="s">
        <v>25320</v>
      </c>
    </row>
    <row r="12272" spans="1:2" ht="15" x14ac:dyDescent="0.2">
      <c r="A12272" s="25" t="s">
        <v>375</v>
      </c>
      <c r="B12272" s="77" t="s">
        <v>25321</v>
      </c>
    </row>
    <row r="12273" spans="1:2" ht="15" x14ac:dyDescent="0.2">
      <c r="A12273" s="25" t="s">
        <v>374</v>
      </c>
      <c r="B12273" s="77" t="s">
        <v>25322</v>
      </c>
    </row>
    <row r="12274" spans="1:2" ht="30" x14ac:dyDescent="0.2">
      <c r="A12274" s="25" t="s">
        <v>373</v>
      </c>
      <c r="B12274" s="77" t="s">
        <v>25323</v>
      </c>
    </row>
    <row r="12275" spans="1:2" ht="30" x14ac:dyDescent="0.2">
      <c r="A12275" s="25" t="s">
        <v>372</v>
      </c>
      <c r="B12275" s="77" t="s">
        <v>25324</v>
      </c>
    </row>
    <row r="12276" spans="1:2" ht="30" x14ac:dyDescent="0.2">
      <c r="A12276" s="25" t="s">
        <v>371</v>
      </c>
      <c r="B12276" s="77" t="s">
        <v>25325</v>
      </c>
    </row>
    <row r="12277" spans="1:2" ht="30" x14ac:dyDescent="0.2">
      <c r="A12277" s="25" t="s">
        <v>370</v>
      </c>
      <c r="B12277" s="77" t="s">
        <v>25326</v>
      </c>
    </row>
    <row r="12278" spans="1:2" ht="15" x14ac:dyDescent="0.2">
      <c r="A12278" s="25" t="s">
        <v>369</v>
      </c>
      <c r="B12278" s="77" t="s">
        <v>25327</v>
      </c>
    </row>
    <row r="12279" spans="1:2" ht="30" x14ac:dyDescent="0.2">
      <c r="A12279" s="25" t="s">
        <v>368</v>
      </c>
      <c r="B12279" s="77" t="s">
        <v>25328</v>
      </c>
    </row>
    <row r="12280" spans="1:2" ht="15" x14ac:dyDescent="0.2">
      <c r="A12280" s="25" t="s">
        <v>367</v>
      </c>
      <c r="B12280" s="77" t="s">
        <v>25329</v>
      </c>
    </row>
    <row r="12281" spans="1:2" ht="30" x14ac:dyDescent="0.2">
      <c r="A12281" s="25" t="s">
        <v>366</v>
      </c>
      <c r="B12281" s="77" t="s">
        <v>25330</v>
      </c>
    </row>
    <row r="12282" spans="1:2" ht="30" x14ac:dyDescent="0.2">
      <c r="A12282" s="25" t="s">
        <v>365</v>
      </c>
      <c r="B12282" s="77" t="s">
        <v>25331</v>
      </c>
    </row>
    <row r="12283" spans="1:2" ht="15" x14ac:dyDescent="0.2">
      <c r="A12283" s="25" t="s">
        <v>364</v>
      </c>
      <c r="B12283" s="77" t="s">
        <v>25332</v>
      </c>
    </row>
    <row r="12284" spans="1:2" ht="15" x14ac:dyDescent="0.2">
      <c r="A12284" s="25" t="s">
        <v>363</v>
      </c>
      <c r="B12284" s="77" t="s">
        <v>25333</v>
      </c>
    </row>
    <row r="12285" spans="1:2" ht="15" x14ac:dyDescent="0.2">
      <c r="A12285" s="25" t="s">
        <v>362</v>
      </c>
      <c r="B12285" s="77" t="s">
        <v>25334</v>
      </c>
    </row>
    <row r="12286" spans="1:2" ht="15" x14ac:dyDescent="0.2">
      <c r="A12286" s="25" t="s">
        <v>361</v>
      </c>
      <c r="B12286" s="77" t="s">
        <v>25335</v>
      </c>
    </row>
    <row r="12287" spans="1:2" ht="15" x14ac:dyDescent="0.2">
      <c r="A12287" s="25" t="s">
        <v>360</v>
      </c>
      <c r="B12287" s="77" t="s">
        <v>25336</v>
      </c>
    </row>
    <row r="12288" spans="1:2" ht="30" x14ac:dyDescent="0.2">
      <c r="A12288" s="25" t="s">
        <v>359</v>
      </c>
      <c r="B12288" s="77" t="s">
        <v>25337</v>
      </c>
    </row>
    <row r="12289" spans="1:2" ht="15" x14ac:dyDescent="0.2">
      <c r="A12289" s="25" t="s">
        <v>358</v>
      </c>
      <c r="B12289" s="77" t="s">
        <v>25338</v>
      </c>
    </row>
    <row r="12290" spans="1:2" ht="15" x14ac:dyDescent="0.2">
      <c r="A12290" s="25" t="s">
        <v>357</v>
      </c>
      <c r="B12290" s="77" t="s">
        <v>25339</v>
      </c>
    </row>
    <row r="12291" spans="1:2" ht="15" x14ac:dyDescent="0.2">
      <c r="A12291" s="25" t="s">
        <v>356</v>
      </c>
      <c r="B12291" s="77" t="s">
        <v>25340</v>
      </c>
    </row>
    <row r="12292" spans="1:2" ht="15" x14ac:dyDescent="0.2">
      <c r="A12292" s="25" t="s">
        <v>355</v>
      </c>
      <c r="B12292" s="77" t="s">
        <v>25341</v>
      </c>
    </row>
    <row r="12293" spans="1:2" ht="15" x14ac:dyDescent="0.2">
      <c r="A12293" s="25" t="s">
        <v>354</v>
      </c>
      <c r="B12293" s="77" t="s">
        <v>25342</v>
      </c>
    </row>
    <row r="12294" spans="1:2" ht="15" x14ac:dyDescent="0.2">
      <c r="A12294" s="25" t="s">
        <v>353</v>
      </c>
      <c r="B12294" s="77" t="s">
        <v>25343</v>
      </c>
    </row>
    <row r="12295" spans="1:2" ht="30" x14ac:dyDescent="0.2">
      <c r="A12295" s="25" t="s">
        <v>352</v>
      </c>
      <c r="B12295" s="77" t="s">
        <v>25344</v>
      </c>
    </row>
    <row r="12296" spans="1:2" ht="15" x14ac:dyDescent="0.2">
      <c r="A12296" s="25" t="s">
        <v>351</v>
      </c>
      <c r="B12296" s="77" t="s">
        <v>25345</v>
      </c>
    </row>
    <row r="12297" spans="1:2" ht="30" x14ac:dyDescent="0.2">
      <c r="A12297" s="25" t="s">
        <v>350</v>
      </c>
      <c r="B12297" s="77" t="s">
        <v>25346</v>
      </c>
    </row>
    <row r="12298" spans="1:2" ht="30" x14ac:dyDescent="0.2">
      <c r="A12298" s="25" t="s">
        <v>349</v>
      </c>
      <c r="B12298" s="77" t="s">
        <v>25347</v>
      </c>
    </row>
    <row r="12299" spans="1:2" ht="15" x14ac:dyDescent="0.2">
      <c r="A12299" s="25" t="s">
        <v>348</v>
      </c>
      <c r="B12299" s="77" t="s">
        <v>25348</v>
      </c>
    </row>
    <row r="12300" spans="1:2" ht="15" x14ac:dyDescent="0.2">
      <c r="A12300" s="25" t="s">
        <v>347</v>
      </c>
      <c r="B12300" s="77" t="s">
        <v>25349</v>
      </c>
    </row>
    <row r="12301" spans="1:2" ht="15" x14ac:dyDescent="0.2">
      <c r="A12301" s="25" t="s">
        <v>346</v>
      </c>
      <c r="B12301" s="77" t="s">
        <v>25350</v>
      </c>
    </row>
    <row r="12302" spans="1:2" ht="15" x14ac:dyDescent="0.2">
      <c r="A12302" s="25" t="s">
        <v>345</v>
      </c>
      <c r="B12302" s="77" t="s">
        <v>25351</v>
      </c>
    </row>
    <row r="12303" spans="1:2" ht="30" x14ac:dyDescent="0.2">
      <c r="A12303" s="25" t="s">
        <v>344</v>
      </c>
      <c r="B12303" s="77" t="s">
        <v>25352</v>
      </c>
    </row>
    <row r="12304" spans="1:2" ht="30" x14ac:dyDescent="0.2">
      <c r="A12304" s="25" t="s">
        <v>343</v>
      </c>
      <c r="B12304" s="77" t="s">
        <v>25353</v>
      </c>
    </row>
    <row r="12305" spans="1:2" ht="15" x14ac:dyDescent="0.2">
      <c r="A12305" s="25" t="s">
        <v>342</v>
      </c>
      <c r="B12305" s="77" t="s">
        <v>25354</v>
      </c>
    </row>
    <row r="12306" spans="1:2" ht="30" x14ac:dyDescent="0.2">
      <c r="A12306" s="25" t="s">
        <v>341</v>
      </c>
      <c r="B12306" s="77" t="s">
        <v>25355</v>
      </c>
    </row>
    <row r="12307" spans="1:2" ht="15" x14ac:dyDescent="0.2">
      <c r="A12307" s="25" t="s">
        <v>340</v>
      </c>
      <c r="B12307" s="77" t="s">
        <v>25356</v>
      </c>
    </row>
    <row r="12308" spans="1:2" ht="15" x14ac:dyDescent="0.2">
      <c r="A12308" s="25" t="s">
        <v>339</v>
      </c>
      <c r="B12308" s="77" t="s">
        <v>25357</v>
      </c>
    </row>
    <row r="12309" spans="1:2" ht="15" x14ac:dyDescent="0.2">
      <c r="A12309" s="25" t="s">
        <v>338</v>
      </c>
      <c r="B12309" s="77" t="s">
        <v>25358</v>
      </c>
    </row>
    <row r="12310" spans="1:2" ht="15" x14ac:dyDescent="0.2">
      <c r="A12310" s="25" t="s">
        <v>337</v>
      </c>
      <c r="B12310" s="77" t="s">
        <v>25359</v>
      </c>
    </row>
    <row r="12311" spans="1:2" ht="30" x14ac:dyDescent="0.2">
      <c r="A12311" s="25" t="s">
        <v>336</v>
      </c>
      <c r="B12311" s="77" t="s">
        <v>25360</v>
      </c>
    </row>
    <row r="12312" spans="1:2" ht="30" x14ac:dyDescent="0.2">
      <c r="A12312" s="25" t="s">
        <v>335</v>
      </c>
      <c r="B12312" s="77" t="s">
        <v>25361</v>
      </c>
    </row>
    <row r="12313" spans="1:2" ht="15" x14ac:dyDescent="0.2">
      <c r="A12313" s="25" t="s">
        <v>334</v>
      </c>
      <c r="B12313" s="77" t="s">
        <v>25362</v>
      </c>
    </row>
    <row r="12314" spans="1:2" ht="15" x14ac:dyDescent="0.2">
      <c r="A12314" s="25" t="s">
        <v>333</v>
      </c>
      <c r="B12314" s="77" t="s">
        <v>25363</v>
      </c>
    </row>
    <row r="12315" spans="1:2" ht="15" x14ac:dyDescent="0.2">
      <c r="A12315" s="25" t="s">
        <v>332</v>
      </c>
      <c r="B12315" s="77" t="s">
        <v>25364</v>
      </c>
    </row>
    <row r="12316" spans="1:2" ht="30" x14ac:dyDescent="0.2">
      <c r="A12316" s="25" t="s">
        <v>331</v>
      </c>
      <c r="B12316" s="77" t="s">
        <v>25365</v>
      </c>
    </row>
    <row r="12317" spans="1:2" ht="30" x14ac:dyDescent="0.2">
      <c r="A12317" s="25" t="s">
        <v>330</v>
      </c>
      <c r="B12317" s="77" t="s">
        <v>25366</v>
      </c>
    </row>
    <row r="12318" spans="1:2" ht="15" x14ac:dyDescent="0.2">
      <c r="A12318" s="25" t="s">
        <v>329</v>
      </c>
      <c r="B12318" s="77" t="s">
        <v>25367</v>
      </c>
    </row>
    <row r="12319" spans="1:2" ht="15" x14ac:dyDescent="0.2">
      <c r="A12319" s="25" t="s">
        <v>328</v>
      </c>
      <c r="B12319" s="77" t="s">
        <v>25368</v>
      </c>
    </row>
    <row r="12320" spans="1:2" ht="15" x14ac:dyDescent="0.2">
      <c r="A12320" s="25" t="s">
        <v>327</v>
      </c>
      <c r="B12320" s="77" t="s">
        <v>25369</v>
      </c>
    </row>
    <row r="12321" spans="1:2" ht="15" x14ac:dyDescent="0.2">
      <c r="A12321" s="25" t="s">
        <v>326</v>
      </c>
      <c r="B12321" s="77" t="s">
        <v>25370</v>
      </c>
    </row>
    <row r="12322" spans="1:2" ht="15" x14ac:dyDescent="0.2">
      <c r="A12322" s="25" t="s">
        <v>325</v>
      </c>
      <c r="B12322" s="77" t="s">
        <v>25371</v>
      </c>
    </row>
    <row r="12323" spans="1:2" ht="15" x14ac:dyDescent="0.2">
      <c r="A12323" s="25" t="s">
        <v>324</v>
      </c>
      <c r="B12323" s="77" t="s">
        <v>25372</v>
      </c>
    </row>
    <row r="12324" spans="1:2" ht="15" x14ac:dyDescent="0.2">
      <c r="A12324" s="25" t="s">
        <v>323</v>
      </c>
      <c r="B12324" s="77" t="s">
        <v>25373</v>
      </c>
    </row>
    <row r="12325" spans="1:2" ht="15" x14ac:dyDescent="0.2">
      <c r="A12325" s="25" t="s">
        <v>322</v>
      </c>
      <c r="B12325" s="77" t="s">
        <v>25374</v>
      </c>
    </row>
    <row r="12326" spans="1:2" ht="15" x14ac:dyDescent="0.2">
      <c r="A12326" s="25" t="s">
        <v>321</v>
      </c>
      <c r="B12326" s="77" t="s">
        <v>25375</v>
      </c>
    </row>
    <row r="12327" spans="1:2" ht="15" x14ac:dyDescent="0.2">
      <c r="A12327" s="25" t="s">
        <v>320</v>
      </c>
      <c r="B12327" s="77" t="s">
        <v>25376</v>
      </c>
    </row>
    <row r="12328" spans="1:2" ht="15" x14ac:dyDescent="0.2">
      <c r="A12328" s="25" t="s">
        <v>319</v>
      </c>
      <c r="B12328" s="77" t="s">
        <v>25377</v>
      </c>
    </row>
    <row r="12329" spans="1:2" ht="15" x14ac:dyDescent="0.2">
      <c r="A12329" s="25" t="s">
        <v>318</v>
      </c>
      <c r="B12329" s="77" t="s">
        <v>25378</v>
      </c>
    </row>
    <row r="12330" spans="1:2" ht="15" x14ac:dyDescent="0.2">
      <c r="A12330" s="25" t="s">
        <v>317</v>
      </c>
      <c r="B12330" s="77" t="s">
        <v>25379</v>
      </c>
    </row>
    <row r="12331" spans="1:2" ht="15" x14ac:dyDescent="0.2">
      <c r="A12331" s="25" t="s">
        <v>316</v>
      </c>
      <c r="B12331" s="77" t="s">
        <v>25380</v>
      </c>
    </row>
    <row r="12332" spans="1:2" ht="15" x14ac:dyDescent="0.2">
      <c r="A12332" s="25" t="s">
        <v>315</v>
      </c>
      <c r="B12332" s="77" t="s">
        <v>25381</v>
      </c>
    </row>
    <row r="12333" spans="1:2" ht="15" x14ac:dyDescent="0.2">
      <c r="A12333" s="25" t="s">
        <v>314</v>
      </c>
      <c r="B12333" s="77" t="s">
        <v>25382</v>
      </c>
    </row>
    <row r="12334" spans="1:2" ht="15" x14ac:dyDescent="0.2">
      <c r="A12334" s="25" t="s">
        <v>313</v>
      </c>
      <c r="B12334" s="77" t="s">
        <v>25383</v>
      </c>
    </row>
    <row r="12335" spans="1:2" ht="15" x14ac:dyDescent="0.2">
      <c r="A12335" s="25" t="s">
        <v>312</v>
      </c>
      <c r="B12335" s="77" t="s">
        <v>25384</v>
      </c>
    </row>
    <row r="12336" spans="1:2" ht="15" x14ac:dyDescent="0.2">
      <c r="A12336" s="25" t="s">
        <v>311</v>
      </c>
      <c r="B12336" s="77" t="s">
        <v>25385</v>
      </c>
    </row>
    <row r="12337" spans="1:2" ht="15" x14ac:dyDescent="0.2">
      <c r="A12337" s="25" t="s">
        <v>310</v>
      </c>
      <c r="B12337" s="77" t="s">
        <v>25386</v>
      </c>
    </row>
    <row r="12338" spans="1:2" ht="15" x14ac:dyDescent="0.2">
      <c r="A12338" s="25" t="s">
        <v>309</v>
      </c>
      <c r="B12338" s="77" t="s">
        <v>25387</v>
      </c>
    </row>
    <row r="12339" spans="1:2" ht="15" x14ac:dyDescent="0.2">
      <c r="A12339" s="25" t="s">
        <v>308</v>
      </c>
      <c r="B12339" s="77" t="s">
        <v>25388</v>
      </c>
    </row>
    <row r="12340" spans="1:2" ht="15" x14ac:dyDescent="0.2">
      <c r="A12340" s="25" t="s">
        <v>307</v>
      </c>
      <c r="B12340" s="77" t="s">
        <v>25389</v>
      </c>
    </row>
    <row r="12341" spans="1:2" ht="15" x14ac:dyDescent="0.2">
      <c r="A12341" s="25" t="s">
        <v>306</v>
      </c>
      <c r="B12341" s="77" t="s">
        <v>25390</v>
      </c>
    </row>
    <row r="12342" spans="1:2" ht="15" x14ac:dyDescent="0.2">
      <c r="A12342" s="25" t="s">
        <v>305</v>
      </c>
      <c r="B12342" s="77" t="s">
        <v>25391</v>
      </c>
    </row>
    <row r="12343" spans="1:2" ht="30" x14ac:dyDescent="0.2">
      <c r="A12343" s="25" t="s">
        <v>304</v>
      </c>
      <c r="B12343" s="77" t="s">
        <v>25392</v>
      </c>
    </row>
    <row r="12344" spans="1:2" ht="30" x14ac:dyDescent="0.2">
      <c r="A12344" s="25" t="s">
        <v>303</v>
      </c>
      <c r="B12344" s="77" t="s">
        <v>25393</v>
      </c>
    </row>
    <row r="12345" spans="1:2" ht="30" x14ac:dyDescent="0.2">
      <c r="A12345" s="25" t="s">
        <v>302</v>
      </c>
      <c r="B12345" s="77" t="s">
        <v>25394</v>
      </c>
    </row>
    <row r="12346" spans="1:2" ht="15" x14ac:dyDescent="0.2">
      <c r="A12346" s="25" t="s">
        <v>301</v>
      </c>
      <c r="B12346" s="77" t="s">
        <v>25395</v>
      </c>
    </row>
    <row r="12347" spans="1:2" ht="30" x14ac:dyDescent="0.2">
      <c r="A12347" s="25" t="s">
        <v>300</v>
      </c>
      <c r="B12347" s="77" t="s">
        <v>25396</v>
      </c>
    </row>
    <row r="12348" spans="1:2" ht="15" x14ac:dyDescent="0.2">
      <c r="A12348" s="25" t="s">
        <v>299</v>
      </c>
      <c r="B12348" s="77" t="s">
        <v>25397</v>
      </c>
    </row>
    <row r="12349" spans="1:2" ht="15" x14ac:dyDescent="0.2">
      <c r="A12349" s="25" t="s">
        <v>298</v>
      </c>
      <c r="B12349" s="77" t="s">
        <v>25398</v>
      </c>
    </row>
    <row r="12350" spans="1:2" ht="30" x14ac:dyDescent="0.2">
      <c r="A12350" s="25" t="s">
        <v>297</v>
      </c>
      <c r="B12350" s="77" t="s">
        <v>25399</v>
      </c>
    </row>
    <row r="12351" spans="1:2" ht="15" x14ac:dyDescent="0.2">
      <c r="A12351" s="25" t="s">
        <v>296</v>
      </c>
      <c r="B12351" s="77" t="s">
        <v>25400</v>
      </c>
    </row>
    <row r="12352" spans="1:2" ht="15" x14ac:dyDescent="0.2">
      <c r="A12352" s="25" t="s">
        <v>295</v>
      </c>
      <c r="B12352" s="77" t="s">
        <v>25401</v>
      </c>
    </row>
    <row r="12353" spans="1:2" ht="30" x14ac:dyDescent="0.2">
      <c r="A12353" s="25" t="s">
        <v>294</v>
      </c>
      <c r="B12353" s="77" t="s">
        <v>25402</v>
      </c>
    </row>
    <row r="12354" spans="1:2" ht="15" x14ac:dyDescent="0.2">
      <c r="A12354" s="25" t="s">
        <v>293</v>
      </c>
      <c r="B12354" s="77" t="s">
        <v>25403</v>
      </c>
    </row>
    <row r="12355" spans="1:2" ht="30" x14ac:dyDescent="0.2">
      <c r="A12355" s="25" t="s">
        <v>292</v>
      </c>
      <c r="B12355" s="77" t="s">
        <v>25404</v>
      </c>
    </row>
    <row r="12356" spans="1:2" ht="30" x14ac:dyDescent="0.2">
      <c r="A12356" s="25" t="s">
        <v>291</v>
      </c>
      <c r="B12356" s="77" t="s">
        <v>25405</v>
      </c>
    </row>
    <row r="12357" spans="1:2" ht="15" x14ac:dyDescent="0.2">
      <c r="A12357" s="25" t="s">
        <v>290</v>
      </c>
      <c r="B12357" s="77" t="s">
        <v>25406</v>
      </c>
    </row>
    <row r="12358" spans="1:2" ht="30" x14ac:dyDescent="0.2">
      <c r="A12358" s="25" t="s">
        <v>289</v>
      </c>
      <c r="B12358" s="77" t="s">
        <v>25407</v>
      </c>
    </row>
    <row r="12359" spans="1:2" ht="15" x14ac:dyDescent="0.2">
      <c r="A12359" s="25" t="s">
        <v>288</v>
      </c>
      <c r="B12359" s="77" t="s">
        <v>25408</v>
      </c>
    </row>
    <row r="12360" spans="1:2" ht="15" x14ac:dyDescent="0.2">
      <c r="A12360" s="25" t="s">
        <v>287</v>
      </c>
      <c r="B12360" s="77" t="s">
        <v>25409</v>
      </c>
    </row>
    <row r="12361" spans="1:2" ht="15" x14ac:dyDescent="0.2">
      <c r="A12361" s="25" t="s">
        <v>286</v>
      </c>
      <c r="B12361" s="77" t="s">
        <v>25410</v>
      </c>
    </row>
    <row r="12362" spans="1:2" ht="15" x14ac:dyDescent="0.2">
      <c r="A12362" s="25" t="s">
        <v>285</v>
      </c>
      <c r="B12362" s="77" t="s">
        <v>25411</v>
      </c>
    </row>
    <row r="12363" spans="1:2" ht="15" x14ac:dyDescent="0.2">
      <c r="A12363" s="25" t="s">
        <v>284</v>
      </c>
      <c r="B12363" s="77" t="s">
        <v>25412</v>
      </c>
    </row>
    <row r="12364" spans="1:2" ht="30" x14ac:dyDescent="0.2">
      <c r="A12364" s="25" t="s">
        <v>283</v>
      </c>
      <c r="B12364" s="77" t="s">
        <v>25413</v>
      </c>
    </row>
    <row r="12365" spans="1:2" ht="15" x14ac:dyDescent="0.2">
      <c r="A12365" s="25" t="s">
        <v>282</v>
      </c>
      <c r="B12365" s="77" t="s">
        <v>25414</v>
      </c>
    </row>
    <row r="12366" spans="1:2" ht="15" x14ac:dyDescent="0.2">
      <c r="A12366" s="25" t="s">
        <v>281</v>
      </c>
      <c r="B12366" s="77" t="s">
        <v>25415</v>
      </c>
    </row>
    <row r="12367" spans="1:2" ht="15" x14ac:dyDescent="0.2">
      <c r="A12367" s="25" t="s">
        <v>280</v>
      </c>
      <c r="B12367" s="77" t="s">
        <v>25416</v>
      </c>
    </row>
    <row r="12368" spans="1:2" ht="30" x14ac:dyDescent="0.2">
      <c r="A12368" s="25" t="s">
        <v>279</v>
      </c>
      <c r="B12368" s="77" t="s">
        <v>25417</v>
      </c>
    </row>
    <row r="12369" spans="1:2" ht="30" x14ac:dyDescent="0.2">
      <c r="A12369" s="25" t="s">
        <v>278</v>
      </c>
      <c r="B12369" s="77" t="s">
        <v>25418</v>
      </c>
    </row>
    <row r="12370" spans="1:2" ht="15" x14ac:dyDescent="0.2">
      <c r="A12370" s="25" t="s">
        <v>277</v>
      </c>
      <c r="B12370" s="77" t="s">
        <v>25419</v>
      </c>
    </row>
    <row r="12371" spans="1:2" ht="15" x14ac:dyDescent="0.2">
      <c r="A12371" s="25" t="s">
        <v>276</v>
      </c>
      <c r="B12371" s="77" t="s">
        <v>25420</v>
      </c>
    </row>
    <row r="12372" spans="1:2" ht="30" x14ac:dyDescent="0.2">
      <c r="A12372" s="25" t="s">
        <v>275</v>
      </c>
      <c r="B12372" s="77" t="s">
        <v>25421</v>
      </c>
    </row>
    <row r="12373" spans="1:2" ht="15" x14ac:dyDescent="0.2">
      <c r="A12373" s="25" t="s">
        <v>274</v>
      </c>
      <c r="B12373" s="77" t="s">
        <v>25422</v>
      </c>
    </row>
    <row r="12374" spans="1:2" ht="15" x14ac:dyDescent="0.2">
      <c r="A12374" s="25" t="s">
        <v>273</v>
      </c>
      <c r="B12374" s="77" t="s">
        <v>25423</v>
      </c>
    </row>
    <row r="12375" spans="1:2" ht="15" x14ac:dyDescent="0.2">
      <c r="A12375" s="25" t="s">
        <v>272</v>
      </c>
      <c r="B12375" s="77" t="s">
        <v>25424</v>
      </c>
    </row>
    <row r="12376" spans="1:2" ht="15" x14ac:dyDescent="0.2">
      <c r="A12376" s="25" t="s">
        <v>271</v>
      </c>
      <c r="B12376" s="77" t="s">
        <v>25425</v>
      </c>
    </row>
    <row r="12377" spans="1:2" ht="30" x14ac:dyDescent="0.2">
      <c r="A12377" s="25" t="s">
        <v>270</v>
      </c>
      <c r="B12377" s="77" t="s">
        <v>25426</v>
      </c>
    </row>
    <row r="12378" spans="1:2" ht="15" x14ac:dyDescent="0.2">
      <c r="A12378" s="25" t="s">
        <v>269</v>
      </c>
      <c r="B12378" s="77" t="s">
        <v>25427</v>
      </c>
    </row>
    <row r="12379" spans="1:2" ht="15" x14ac:dyDescent="0.2">
      <c r="A12379" s="25" t="s">
        <v>268</v>
      </c>
      <c r="B12379" s="77" t="s">
        <v>25428</v>
      </c>
    </row>
    <row r="12380" spans="1:2" ht="15" x14ac:dyDescent="0.2">
      <c r="A12380" s="25" t="s">
        <v>267</v>
      </c>
      <c r="B12380" s="77" t="s">
        <v>25429</v>
      </c>
    </row>
    <row r="12381" spans="1:2" ht="15" x14ac:dyDescent="0.2">
      <c r="A12381" s="25" t="s">
        <v>266</v>
      </c>
      <c r="B12381" s="77" t="s">
        <v>25430</v>
      </c>
    </row>
    <row r="12382" spans="1:2" ht="15" x14ac:dyDescent="0.2">
      <c r="A12382" s="25" t="s">
        <v>265</v>
      </c>
      <c r="B12382" s="77" t="s">
        <v>25431</v>
      </c>
    </row>
    <row r="12383" spans="1:2" ht="15" x14ac:dyDescent="0.2">
      <c r="A12383" s="25" t="s">
        <v>264</v>
      </c>
      <c r="B12383" s="77" t="s">
        <v>25432</v>
      </c>
    </row>
    <row r="12384" spans="1:2" ht="15" x14ac:dyDescent="0.2">
      <c r="A12384" s="25" t="s">
        <v>263</v>
      </c>
      <c r="B12384" s="77" t="s">
        <v>25433</v>
      </c>
    </row>
    <row r="12385" spans="1:2" ht="15" x14ac:dyDescent="0.2">
      <c r="A12385" s="25" t="s">
        <v>262</v>
      </c>
      <c r="B12385" s="77" t="s">
        <v>25434</v>
      </c>
    </row>
    <row r="12386" spans="1:2" ht="15" x14ac:dyDescent="0.2">
      <c r="A12386" s="25" t="s">
        <v>261</v>
      </c>
      <c r="B12386" s="77" t="s">
        <v>25435</v>
      </c>
    </row>
    <row r="12387" spans="1:2" ht="15" x14ac:dyDescent="0.2">
      <c r="A12387" s="25" t="s">
        <v>260</v>
      </c>
      <c r="B12387" s="77" t="s">
        <v>25436</v>
      </c>
    </row>
    <row r="12388" spans="1:2" ht="15" x14ac:dyDescent="0.2">
      <c r="A12388" s="25" t="s">
        <v>259</v>
      </c>
      <c r="B12388" s="77" t="s">
        <v>25437</v>
      </c>
    </row>
    <row r="12389" spans="1:2" ht="15" x14ac:dyDescent="0.2">
      <c r="A12389" s="25" t="s">
        <v>258</v>
      </c>
      <c r="B12389" s="77" t="s">
        <v>25438</v>
      </c>
    </row>
    <row r="12390" spans="1:2" ht="30" x14ac:dyDescent="0.2">
      <c r="A12390" s="25" t="s">
        <v>257</v>
      </c>
      <c r="B12390" s="77" t="s">
        <v>25439</v>
      </c>
    </row>
    <row r="12391" spans="1:2" ht="30" x14ac:dyDescent="0.2">
      <c r="A12391" s="25" t="s">
        <v>256</v>
      </c>
      <c r="B12391" s="77" t="s">
        <v>25440</v>
      </c>
    </row>
    <row r="12392" spans="1:2" ht="30" x14ac:dyDescent="0.2">
      <c r="A12392" s="25" t="s">
        <v>255</v>
      </c>
      <c r="B12392" s="77" t="s">
        <v>25441</v>
      </c>
    </row>
    <row r="12393" spans="1:2" ht="30" x14ac:dyDescent="0.2">
      <c r="A12393" s="25" t="s">
        <v>254</v>
      </c>
      <c r="B12393" s="77" t="s">
        <v>25442</v>
      </c>
    </row>
    <row r="12394" spans="1:2" ht="30" x14ac:dyDescent="0.2">
      <c r="A12394" s="25" t="s">
        <v>253</v>
      </c>
      <c r="B12394" s="77" t="s">
        <v>25443</v>
      </c>
    </row>
    <row r="12395" spans="1:2" ht="30" x14ac:dyDescent="0.2">
      <c r="A12395" s="25" t="s">
        <v>252</v>
      </c>
      <c r="B12395" s="77" t="s">
        <v>25444</v>
      </c>
    </row>
    <row r="12396" spans="1:2" ht="15" x14ac:dyDescent="0.2">
      <c r="A12396" s="25" t="s">
        <v>251</v>
      </c>
      <c r="B12396" s="77" t="s">
        <v>25445</v>
      </c>
    </row>
    <row r="12397" spans="1:2" ht="30" x14ac:dyDescent="0.2">
      <c r="A12397" s="25" t="s">
        <v>250</v>
      </c>
      <c r="B12397" s="77" t="s">
        <v>25446</v>
      </c>
    </row>
    <row r="12398" spans="1:2" ht="15" x14ac:dyDescent="0.2">
      <c r="A12398" s="25" t="s">
        <v>249</v>
      </c>
      <c r="B12398" s="77" t="s">
        <v>25447</v>
      </c>
    </row>
    <row r="12399" spans="1:2" ht="30" x14ac:dyDescent="0.2">
      <c r="A12399" s="25" t="s">
        <v>248</v>
      </c>
      <c r="B12399" s="77" t="s">
        <v>25448</v>
      </c>
    </row>
    <row r="12400" spans="1:2" ht="15" x14ac:dyDescent="0.2">
      <c r="A12400" s="25" t="s">
        <v>247</v>
      </c>
      <c r="B12400" s="77" t="s">
        <v>25449</v>
      </c>
    </row>
    <row r="12401" spans="1:2" ht="15" x14ac:dyDescent="0.2">
      <c r="A12401" s="25" t="s">
        <v>246</v>
      </c>
      <c r="B12401" s="77" t="s">
        <v>25450</v>
      </c>
    </row>
    <row r="12402" spans="1:2" ht="15" x14ac:dyDescent="0.2">
      <c r="A12402" s="25" t="s">
        <v>245</v>
      </c>
      <c r="B12402" s="77" t="s">
        <v>25451</v>
      </c>
    </row>
    <row r="12403" spans="1:2" ht="15" x14ac:dyDescent="0.2">
      <c r="A12403" s="25" t="s">
        <v>244</v>
      </c>
      <c r="B12403" s="77" t="s">
        <v>25452</v>
      </c>
    </row>
    <row r="12404" spans="1:2" ht="15" x14ac:dyDescent="0.2">
      <c r="A12404" s="25" t="s">
        <v>243</v>
      </c>
      <c r="B12404" s="77" t="s">
        <v>25453</v>
      </c>
    </row>
    <row r="12405" spans="1:2" ht="15" x14ac:dyDescent="0.2">
      <c r="A12405" s="25" t="s">
        <v>242</v>
      </c>
      <c r="B12405" s="77" t="s">
        <v>25454</v>
      </c>
    </row>
    <row r="12406" spans="1:2" ht="15" x14ac:dyDescent="0.2">
      <c r="A12406" s="25" t="s">
        <v>241</v>
      </c>
      <c r="B12406" s="77" t="s">
        <v>25455</v>
      </c>
    </row>
    <row r="12407" spans="1:2" ht="15" x14ac:dyDescent="0.2">
      <c r="A12407" s="25" t="s">
        <v>240</v>
      </c>
      <c r="B12407" s="77" t="s">
        <v>25456</v>
      </c>
    </row>
    <row r="12408" spans="1:2" ht="15" x14ac:dyDescent="0.2">
      <c r="A12408" s="25" t="s">
        <v>239</v>
      </c>
      <c r="B12408" s="77" t="s">
        <v>25457</v>
      </c>
    </row>
    <row r="12409" spans="1:2" ht="15" x14ac:dyDescent="0.2">
      <c r="A12409" s="25" t="s">
        <v>238</v>
      </c>
      <c r="B12409" s="77" t="s">
        <v>25458</v>
      </c>
    </row>
    <row r="12410" spans="1:2" ht="30" x14ac:dyDescent="0.2">
      <c r="A12410" s="25" t="s">
        <v>237</v>
      </c>
      <c r="B12410" s="77" t="s">
        <v>25459</v>
      </c>
    </row>
    <row r="12411" spans="1:2" ht="15" x14ac:dyDescent="0.2">
      <c r="A12411" s="25" t="s">
        <v>236</v>
      </c>
      <c r="B12411" s="77" t="s">
        <v>25460</v>
      </c>
    </row>
    <row r="12412" spans="1:2" ht="15" x14ac:dyDescent="0.2">
      <c r="A12412" s="25" t="s">
        <v>235</v>
      </c>
      <c r="B12412" s="77" t="s">
        <v>25461</v>
      </c>
    </row>
    <row r="12413" spans="1:2" ht="15" x14ac:dyDescent="0.2">
      <c r="A12413" s="25" t="s">
        <v>234</v>
      </c>
      <c r="B12413" s="77" t="s">
        <v>25462</v>
      </c>
    </row>
    <row r="12414" spans="1:2" ht="15" x14ac:dyDescent="0.2">
      <c r="A12414" s="25" t="s">
        <v>233</v>
      </c>
      <c r="B12414" s="77" t="s">
        <v>25463</v>
      </c>
    </row>
    <row r="12415" spans="1:2" ht="30" x14ac:dyDescent="0.2">
      <c r="A12415" s="25" t="s">
        <v>232</v>
      </c>
      <c r="B12415" s="77" t="s">
        <v>25464</v>
      </c>
    </row>
    <row r="12416" spans="1:2" ht="15" x14ac:dyDescent="0.2">
      <c r="A12416" s="25" t="s">
        <v>231</v>
      </c>
      <c r="B12416" s="77" t="s">
        <v>25465</v>
      </c>
    </row>
    <row r="12417" spans="1:2" ht="15" x14ac:dyDescent="0.2">
      <c r="A12417" s="25" t="s">
        <v>230</v>
      </c>
      <c r="B12417" s="77" t="s">
        <v>25466</v>
      </c>
    </row>
    <row r="12418" spans="1:2" ht="15" x14ac:dyDescent="0.2">
      <c r="A12418" s="25" t="s">
        <v>229</v>
      </c>
      <c r="B12418" s="77" t="s">
        <v>25467</v>
      </c>
    </row>
    <row r="12419" spans="1:2" ht="15" x14ac:dyDescent="0.2">
      <c r="A12419" s="25" t="s">
        <v>228</v>
      </c>
      <c r="B12419" s="77" t="s">
        <v>25468</v>
      </c>
    </row>
    <row r="12420" spans="1:2" ht="30" x14ac:dyDescent="0.2">
      <c r="A12420" s="25" t="s">
        <v>227</v>
      </c>
      <c r="B12420" s="77" t="s">
        <v>25469</v>
      </c>
    </row>
    <row r="12421" spans="1:2" ht="15" x14ac:dyDescent="0.2">
      <c r="A12421" s="25" t="s">
        <v>226</v>
      </c>
      <c r="B12421" s="77" t="s">
        <v>25470</v>
      </c>
    </row>
    <row r="12422" spans="1:2" ht="15" x14ac:dyDescent="0.2">
      <c r="A12422" s="25" t="s">
        <v>225</v>
      </c>
      <c r="B12422" s="77" t="s">
        <v>25471</v>
      </c>
    </row>
    <row r="12423" spans="1:2" ht="15" x14ac:dyDescent="0.2">
      <c r="A12423" s="25" t="s">
        <v>224</v>
      </c>
      <c r="B12423" s="77" t="s">
        <v>25472</v>
      </c>
    </row>
    <row r="12424" spans="1:2" ht="30" x14ac:dyDescent="0.2">
      <c r="A12424" s="25" t="s">
        <v>223</v>
      </c>
      <c r="B12424" s="77" t="s">
        <v>25473</v>
      </c>
    </row>
    <row r="12425" spans="1:2" ht="15" x14ac:dyDescent="0.2">
      <c r="A12425" s="25" t="s">
        <v>222</v>
      </c>
      <c r="B12425" s="77" t="s">
        <v>25474</v>
      </c>
    </row>
    <row r="12426" spans="1:2" ht="15" x14ac:dyDescent="0.2">
      <c r="A12426" s="25" t="s">
        <v>221</v>
      </c>
      <c r="B12426" s="77" t="s">
        <v>25475</v>
      </c>
    </row>
    <row r="12427" spans="1:2" ht="15" x14ac:dyDescent="0.2">
      <c r="A12427" s="25" t="s">
        <v>220</v>
      </c>
      <c r="B12427" s="77" t="s">
        <v>25476</v>
      </c>
    </row>
    <row r="12428" spans="1:2" ht="15" x14ac:dyDescent="0.2">
      <c r="A12428" s="25" t="s">
        <v>219</v>
      </c>
      <c r="B12428" s="77" t="s">
        <v>25477</v>
      </c>
    </row>
    <row r="12429" spans="1:2" ht="30" x14ac:dyDescent="0.2">
      <c r="A12429" s="25" t="s">
        <v>218</v>
      </c>
      <c r="B12429" s="77" t="s">
        <v>25478</v>
      </c>
    </row>
    <row r="12430" spans="1:2" ht="15" x14ac:dyDescent="0.2">
      <c r="A12430" s="25" t="s">
        <v>217</v>
      </c>
      <c r="B12430" s="77" t="s">
        <v>25479</v>
      </c>
    </row>
    <row r="12431" spans="1:2" ht="15" x14ac:dyDescent="0.2">
      <c r="A12431" s="25" t="s">
        <v>216</v>
      </c>
      <c r="B12431" s="77" t="s">
        <v>25480</v>
      </c>
    </row>
    <row r="12432" spans="1:2" ht="15" x14ac:dyDescent="0.2">
      <c r="A12432" s="25" t="s">
        <v>215</v>
      </c>
      <c r="B12432" s="77" t="s">
        <v>25481</v>
      </c>
    </row>
    <row r="12433" spans="1:2" ht="30" x14ac:dyDescent="0.2">
      <c r="A12433" s="25" t="s">
        <v>214</v>
      </c>
      <c r="B12433" s="77" t="s">
        <v>25482</v>
      </c>
    </row>
    <row r="12434" spans="1:2" ht="15" x14ac:dyDescent="0.2">
      <c r="A12434" s="25" t="s">
        <v>213</v>
      </c>
      <c r="B12434" s="77" t="s">
        <v>25483</v>
      </c>
    </row>
    <row r="12435" spans="1:2" ht="15" x14ac:dyDescent="0.2">
      <c r="A12435" s="25" t="s">
        <v>212</v>
      </c>
      <c r="B12435" s="77" t="s">
        <v>25484</v>
      </c>
    </row>
    <row r="12436" spans="1:2" ht="15" x14ac:dyDescent="0.2">
      <c r="A12436" s="25" t="s">
        <v>211</v>
      </c>
      <c r="B12436" s="77" t="s">
        <v>25485</v>
      </c>
    </row>
    <row r="12437" spans="1:2" ht="15" x14ac:dyDescent="0.2">
      <c r="A12437" s="25" t="s">
        <v>210</v>
      </c>
      <c r="B12437" s="77" t="s">
        <v>25486</v>
      </c>
    </row>
    <row r="12438" spans="1:2" ht="15" x14ac:dyDescent="0.2">
      <c r="A12438" s="25" t="s">
        <v>209</v>
      </c>
      <c r="B12438" s="77" t="s">
        <v>25487</v>
      </c>
    </row>
    <row r="12439" spans="1:2" ht="15" x14ac:dyDescent="0.2">
      <c r="A12439" s="25" t="s">
        <v>208</v>
      </c>
      <c r="B12439" s="77" t="s">
        <v>25488</v>
      </c>
    </row>
    <row r="12440" spans="1:2" ht="15" x14ac:dyDescent="0.2">
      <c r="A12440" s="25" t="s">
        <v>207</v>
      </c>
      <c r="B12440" s="77" t="s">
        <v>25489</v>
      </c>
    </row>
    <row r="12441" spans="1:2" ht="15" x14ac:dyDescent="0.2">
      <c r="A12441" s="25" t="s">
        <v>206</v>
      </c>
      <c r="B12441" s="77" t="s">
        <v>25490</v>
      </c>
    </row>
    <row r="12442" spans="1:2" ht="15" x14ac:dyDescent="0.2">
      <c r="A12442" s="25" t="s">
        <v>205</v>
      </c>
      <c r="B12442" s="77" t="s">
        <v>25491</v>
      </c>
    </row>
    <row r="12443" spans="1:2" ht="30" x14ac:dyDescent="0.2">
      <c r="A12443" s="25" t="s">
        <v>204</v>
      </c>
      <c r="B12443" s="77" t="s">
        <v>25492</v>
      </c>
    </row>
    <row r="12444" spans="1:2" ht="30" x14ac:dyDescent="0.2">
      <c r="A12444" s="25" t="s">
        <v>203</v>
      </c>
      <c r="B12444" s="77" t="s">
        <v>25493</v>
      </c>
    </row>
    <row r="12445" spans="1:2" ht="15" x14ac:dyDescent="0.2">
      <c r="A12445" s="25" t="s">
        <v>202</v>
      </c>
      <c r="B12445" s="77" t="s">
        <v>25494</v>
      </c>
    </row>
    <row r="12446" spans="1:2" ht="15" x14ac:dyDescent="0.2">
      <c r="A12446" s="25" t="s">
        <v>201</v>
      </c>
      <c r="B12446" s="77" t="s">
        <v>25495</v>
      </c>
    </row>
    <row r="12447" spans="1:2" ht="15" x14ac:dyDescent="0.2">
      <c r="A12447" s="25" t="s">
        <v>200</v>
      </c>
      <c r="B12447" s="77" t="s">
        <v>25496</v>
      </c>
    </row>
    <row r="12448" spans="1:2" ht="15" x14ac:dyDescent="0.2">
      <c r="A12448" s="25" t="s">
        <v>199</v>
      </c>
      <c r="B12448" s="77" t="s">
        <v>25497</v>
      </c>
    </row>
    <row r="12449" spans="1:2" ht="15" x14ac:dyDescent="0.2">
      <c r="A12449" s="25" t="s">
        <v>198</v>
      </c>
      <c r="B12449" s="77" t="s">
        <v>25498</v>
      </c>
    </row>
    <row r="12450" spans="1:2" ht="15" x14ac:dyDescent="0.2">
      <c r="A12450" s="25" t="s">
        <v>197</v>
      </c>
      <c r="B12450" s="77" t="s">
        <v>25499</v>
      </c>
    </row>
    <row r="12451" spans="1:2" ht="15" x14ac:dyDescent="0.2">
      <c r="A12451" s="25" t="s">
        <v>196</v>
      </c>
      <c r="B12451" s="77" t="s">
        <v>25500</v>
      </c>
    </row>
    <row r="12452" spans="1:2" ht="30" x14ac:dyDescent="0.2">
      <c r="A12452" s="25" t="s">
        <v>195</v>
      </c>
      <c r="B12452" s="77" t="s">
        <v>25501</v>
      </c>
    </row>
    <row r="12453" spans="1:2" ht="15" x14ac:dyDescent="0.2">
      <c r="A12453" s="25" t="s">
        <v>194</v>
      </c>
      <c r="B12453" s="77" t="s">
        <v>25502</v>
      </c>
    </row>
    <row r="12454" spans="1:2" ht="15" x14ac:dyDescent="0.2">
      <c r="A12454" s="25" t="s">
        <v>193</v>
      </c>
      <c r="B12454" s="77" t="s">
        <v>25503</v>
      </c>
    </row>
    <row r="12455" spans="1:2" ht="15" x14ac:dyDescent="0.2">
      <c r="A12455" s="25" t="s">
        <v>192</v>
      </c>
      <c r="B12455" s="77" t="s">
        <v>25504</v>
      </c>
    </row>
    <row r="12456" spans="1:2" ht="15" x14ac:dyDescent="0.2">
      <c r="A12456" s="25" t="s">
        <v>191</v>
      </c>
      <c r="B12456" s="77" t="s">
        <v>25505</v>
      </c>
    </row>
    <row r="12457" spans="1:2" ht="15" x14ac:dyDescent="0.2">
      <c r="A12457" s="25" t="s">
        <v>190</v>
      </c>
      <c r="B12457" s="77" t="s">
        <v>25506</v>
      </c>
    </row>
    <row r="12458" spans="1:2" ht="15" x14ac:dyDescent="0.2">
      <c r="A12458" s="25" t="s">
        <v>189</v>
      </c>
      <c r="B12458" s="77" t="s">
        <v>25507</v>
      </c>
    </row>
    <row r="12459" spans="1:2" ht="15" x14ac:dyDescent="0.2">
      <c r="A12459" s="25" t="s">
        <v>188</v>
      </c>
      <c r="B12459" s="77" t="s">
        <v>25508</v>
      </c>
    </row>
    <row r="12460" spans="1:2" ht="15" x14ac:dyDescent="0.2">
      <c r="A12460" s="25" t="s">
        <v>187</v>
      </c>
      <c r="B12460" s="77" t="s">
        <v>25509</v>
      </c>
    </row>
    <row r="12461" spans="1:2" ht="15" x14ac:dyDescent="0.2">
      <c r="A12461" s="25" t="s">
        <v>186</v>
      </c>
      <c r="B12461" s="77" t="s">
        <v>25510</v>
      </c>
    </row>
    <row r="12462" spans="1:2" ht="15" x14ac:dyDescent="0.2">
      <c r="A12462" s="25" t="s">
        <v>185</v>
      </c>
      <c r="B12462" s="77" t="s">
        <v>25511</v>
      </c>
    </row>
    <row r="12463" spans="1:2" ht="15" x14ac:dyDescent="0.2">
      <c r="A12463" s="25" t="s">
        <v>184</v>
      </c>
      <c r="B12463" s="77" t="s">
        <v>25512</v>
      </c>
    </row>
    <row r="12464" spans="1:2" ht="15" x14ac:dyDescent="0.2">
      <c r="A12464" s="25" t="s">
        <v>183</v>
      </c>
      <c r="B12464" s="77" t="s">
        <v>25513</v>
      </c>
    </row>
    <row r="12465" spans="1:2" ht="15" x14ac:dyDescent="0.2">
      <c r="A12465" s="25" t="s">
        <v>182</v>
      </c>
      <c r="B12465" s="77" t="s">
        <v>25514</v>
      </c>
    </row>
    <row r="12466" spans="1:2" ht="15" x14ac:dyDescent="0.2">
      <c r="A12466" s="25" t="s">
        <v>181</v>
      </c>
      <c r="B12466" s="77" t="s">
        <v>25515</v>
      </c>
    </row>
    <row r="12467" spans="1:2" ht="15" x14ac:dyDescent="0.2">
      <c r="A12467" s="25" t="s">
        <v>180</v>
      </c>
      <c r="B12467" s="77" t="s">
        <v>25516</v>
      </c>
    </row>
    <row r="12468" spans="1:2" ht="15" x14ac:dyDescent="0.2">
      <c r="A12468" s="25" t="s">
        <v>179</v>
      </c>
      <c r="B12468" s="77" t="s">
        <v>25517</v>
      </c>
    </row>
    <row r="12469" spans="1:2" ht="15" x14ac:dyDescent="0.2">
      <c r="A12469" s="25" t="s">
        <v>178</v>
      </c>
      <c r="B12469" s="77" t="s">
        <v>25518</v>
      </c>
    </row>
    <row r="12470" spans="1:2" ht="15" x14ac:dyDescent="0.2">
      <c r="A12470" s="25" t="s">
        <v>177</v>
      </c>
      <c r="B12470" s="77" t="s">
        <v>25519</v>
      </c>
    </row>
    <row r="12471" spans="1:2" ht="15" x14ac:dyDescent="0.2">
      <c r="A12471" s="25" t="s">
        <v>13019</v>
      </c>
      <c r="B12471" s="77" t="s">
        <v>25520</v>
      </c>
    </row>
    <row r="12472" spans="1:2" ht="15" x14ac:dyDescent="0.2">
      <c r="A12472" s="25" t="s">
        <v>176</v>
      </c>
      <c r="B12472" s="77" t="s">
        <v>25521</v>
      </c>
    </row>
    <row r="12473" spans="1:2" ht="15" x14ac:dyDescent="0.2">
      <c r="A12473" s="25" t="s">
        <v>175</v>
      </c>
      <c r="B12473" s="77" t="s">
        <v>25522</v>
      </c>
    </row>
    <row r="12474" spans="1:2" ht="15" x14ac:dyDescent="0.2">
      <c r="A12474" s="25" t="s">
        <v>174</v>
      </c>
      <c r="B12474" s="77" t="s">
        <v>25523</v>
      </c>
    </row>
    <row r="12475" spans="1:2" ht="15" x14ac:dyDescent="0.2">
      <c r="A12475" s="25" t="s">
        <v>173</v>
      </c>
      <c r="B12475" s="77" t="s">
        <v>25524</v>
      </c>
    </row>
    <row r="12476" spans="1:2" ht="15" x14ac:dyDescent="0.2">
      <c r="A12476" s="25" t="s">
        <v>172</v>
      </c>
      <c r="B12476" s="77" t="s">
        <v>25525</v>
      </c>
    </row>
    <row r="12477" spans="1:2" ht="15" x14ac:dyDescent="0.2">
      <c r="A12477" s="25" t="s">
        <v>171</v>
      </c>
      <c r="B12477" s="77" t="s">
        <v>25526</v>
      </c>
    </row>
    <row r="12478" spans="1:2" ht="15" x14ac:dyDescent="0.2">
      <c r="A12478" s="25" t="s">
        <v>170</v>
      </c>
      <c r="B12478" s="77" t="s">
        <v>25527</v>
      </c>
    </row>
    <row r="12479" spans="1:2" ht="15" x14ac:dyDescent="0.2">
      <c r="A12479" s="25" t="s">
        <v>13020</v>
      </c>
      <c r="B12479" s="77" t="s">
        <v>25528</v>
      </c>
    </row>
    <row r="12480" spans="1:2" ht="15" x14ac:dyDescent="0.2">
      <c r="A12480" s="25" t="s">
        <v>169</v>
      </c>
      <c r="B12480" s="77" t="s">
        <v>25529</v>
      </c>
    </row>
    <row r="12481" spans="1:2" ht="15" x14ac:dyDescent="0.2">
      <c r="A12481" s="25" t="s">
        <v>168</v>
      </c>
      <c r="B12481" s="77" t="s">
        <v>25530</v>
      </c>
    </row>
    <row r="12482" spans="1:2" ht="15" x14ac:dyDescent="0.2">
      <c r="A12482" s="25" t="s">
        <v>167</v>
      </c>
      <c r="B12482" s="77" t="s">
        <v>25531</v>
      </c>
    </row>
    <row r="12483" spans="1:2" ht="15" x14ac:dyDescent="0.2">
      <c r="A12483" s="25" t="s">
        <v>166</v>
      </c>
      <c r="B12483" s="77" t="s">
        <v>25532</v>
      </c>
    </row>
    <row r="12484" spans="1:2" ht="15" x14ac:dyDescent="0.2">
      <c r="A12484" s="25" t="s">
        <v>165</v>
      </c>
      <c r="B12484" s="77" t="s">
        <v>25533</v>
      </c>
    </row>
    <row r="12485" spans="1:2" ht="15" x14ac:dyDescent="0.2">
      <c r="A12485" s="25" t="s">
        <v>164</v>
      </c>
      <c r="B12485" s="77" t="s">
        <v>25534</v>
      </c>
    </row>
    <row r="12486" spans="1:2" ht="15" x14ac:dyDescent="0.2">
      <c r="A12486" s="25" t="s">
        <v>163</v>
      </c>
      <c r="B12486" s="77" t="s">
        <v>25535</v>
      </c>
    </row>
    <row r="12487" spans="1:2" ht="15" x14ac:dyDescent="0.2">
      <c r="A12487" s="25" t="s">
        <v>162</v>
      </c>
      <c r="B12487" s="77" t="s">
        <v>25536</v>
      </c>
    </row>
    <row r="12488" spans="1:2" ht="15" x14ac:dyDescent="0.2">
      <c r="A12488" s="25" t="s">
        <v>161</v>
      </c>
      <c r="B12488" s="77" t="s">
        <v>25537</v>
      </c>
    </row>
    <row r="12489" spans="1:2" ht="15" x14ac:dyDescent="0.2">
      <c r="A12489" s="25" t="s">
        <v>160</v>
      </c>
      <c r="B12489" s="77" t="s">
        <v>25538</v>
      </c>
    </row>
    <row r="12490" spans="1:2" ht="15" x14ac:dyDescent="0.2">
      <c r="A12490" s="25" t="s">
        <v>159</v>
      </c>
      <c r="B12490" s="77" t="s">
        <v>25539</v>
      </c>
    </row>
    <row r="12491" spans="1:2" ht="15" x14ac:dyDescent="0.2">
      <c r="A12491" s="25" t="s">
        <v>158</v>
      </c>
      <c r="B12491" s="77" t="s">
        <v>25540</v>
      </c>
    </row>
    <row r="12492" spans="1:2" ht="15" x14ac:dyDescent="0.2">
      <c r="A12492" s="25" t="s">
        <v>157</v>
      </c>
      <c r="B12492" s="77" t="s">
        <v>25541</v>
      </c>
    </row>
    <row r="12493" spans="1:2" ht="15" x14ac:dyDescent="0.2">
      <c r="A12493" s="25" t="s">
        <v>156</v>
      </c>
      <c r="B12493" s="77" t="s">
        <v>25542</v>
      </c>
    </row>
    <row r="12494" spans="1:2" ht="15" x14ac:dyDescent="0.2">
      <c r="A12494" s="25" t="s">
        <v>155</v>
      </c>
      <c r="B12494" s="77" t="s">
        <v>25543</v>
      </c>
    </row>
    <row r="12495" spans="1:2" ht="15" x14ac:dyDescent="0.2">
      <c r="A12495" s="25" t="s">
        <v>154</v>
      </c>
      <c r="B12495" s="77" t="s">
        <v>25544</v>
      </c>
    </row>
    <row r="12496" spans="1:2" ht="15" x14ac:dyDescent="0.2">
      <c r="A12496" s="25" t="s">
        <v>153</v>
      </c>
      <c r="B12496" s="77" t="s">
        <v>25545</v>
      </c>
    </row>
    <row r="12497" spans="1:2" ht="15" x14ac:dyDescent="0.2">
      <c r="A12497" s="25" t="s">
        <v>152</v>
      </c>
      <c r="B12497" s="77" t="s">
        <v>25546</v>
      </c>
    </row>
    <row r="12498" spans="1:2" ht="15" x14ac:dyDescent="0.2">
      <c r="A12498" s="25" t="s">
        <v>151</v>
      </c>
      <c r="B12498" s="77" t="s">
        <v>25547</v>
      </c>
    </row>
    <row r="12499" spans="1:2" ht="15" x14ac:dyDescent="0.2">
      <c r="A12499" s="25" t="s">
        <v>150</v>
      </c>
      <c r="B12499" s="77" t="s">
        <v>25548</v>
      </c>
    </row>
    <row r="12500" spans="1:2" ht="15" x14ac:dyDescent="0.2">
      <c r="A12500" s="25" t="s">
        <v>149</v>
      </c>
      <c r="B12500" s="77" t="s">
        <v>25549</v>
      </c>
    </row>
    <row r="12501" spans="1:2" ht="15" x14ac:dyDescent="0.2">
      <c r="A12501" s="25" t="s">
        <v>148</v>
      </c>
      <c r="B12501" s="77" t="s">
        <v>25550</v>
      </c>
    </row>
    <row r="12502" spans="1:2" ht="15" x14ac:dyDescent="0.2">
      <c r="A12502" s="25" t="s">
        <v>147</v>
      </c>
      <c r="B12502" s="77" t="s">
        <v>25551</v>
      </c>
    </row>
    <row r="12503" spans="1:2" ht="15" x14ac:dyDescent="0.2">
      <c r="A12503" s="25" t="s">
        <v>146</v>
      </c>
      <c r="B12503" s="77" t="s">
        <v>25552</v>
      </c>
    </row>
    <row r="12504" spans="1:2" ht="15" x14ac:dyDescent="0.2">
      <c r="A12504" s="25" t="s">
        <v>145</v>
      </c>
      <c r="B12504" s="77" t="s">
        <v>25553</v>
      </c>
    </row>
    <row r="12505" spans="1:2" ht="15" x14ac:dyDescent="0.2">
      <c r="A12505" s="25" t="s">
        <v>144</v>
      </c>
      <c r="B12505" s="77" t="s">
        <v>25554</v>
      </c>
    </row>
    <row r="12506" spans="1:2" ht="15" x14ac:dyDescent="0.2">
      <c r="A12506" s="25" t="s">
        <v>143</v>
      </c>
      <c r="B12506" s="77" t="s">
        <v>25555</v>
      </c>
    </row>
    <row r="12507" spans="1:2" ht="15" x14ac:dyDescent="0.2">
      <c r="A12507" s="25" t="s">
        <v>142</v>
      </c>
      <c r="B12507" s="77" t="s">
        <v>25556</v>
      </c>
    </row>
    <row r="12508" spans="1:2" ht="15" x14ac:dyDescent="0.2">
      <c r="A12508" s="25" t="s">
        <v>141</v>
      </c>
      <c r="B12508" s="77" t="s">
        <v>25557</v>
      </c>
    </row>
    <row r="12509" spans="1:2" ht="15" x14ac:dyDescent="0.2">
      <c r="A12509" s="25" t="s">
        <v>140</v>
      </c>
      <c r="B12509" s="77" t="s">
        <v>25558</v>
      </c>
    </row>
    <row r="12510" spans="1:2" ht="15" x14ac:dyDescent="0.2">
      <c r="A12510" s="25" t="s">
        <v>139</v>
      </c>
      <c r="B12510" s="77" t="s">
        <v>25559</v>
      </c>
    </row>
    <row r="12511" spans="1:2" ht="15" x14ac:dyDescent="0.2">
      <c r="A12511" s="25" t="s">
        <v>138</v>
      </c>
      <c r="B12511" s="77" t="s">
        <v>25560</v>
      </c>
    </row>
    <row r="12512" spans="1:2" ht="15" x14ac:dyDescent="0.2">
      <c r="A12512" s="25" t="s">
        <v>137</v>
      </c>
      <c r="B12512" s="77" t="s">
        <v>25561</v>
      </c>
    </row>
    <row r="12513" spans="1:2" ht="15" x14ac:dyDescent="0.2">
      <c r="A12513" s="25" t="s">
        <v>136</v>
      </c>
      <c r="B12513" s="77" t="s">
        <v>25562</v>
      </c>
    </row>
    <row r="12514" spans="1:2" ht="15" x14ac:dyDescent="0.2">
      <c r="A12514" s="25" t="s">
        <v>135</v>
      </c>
      <c r="B12514" s="77" t="s">
        <v>25563</v>
      </c>
    </row>
    <row r="12515" spans="1:2" ht="15" x14ac:dyDescent="0.2">
      <c r="A12515" s="25" t="s">
        <v>134</v>
      </c>
      <c r="B12515" s="77" t="s">
        <v>25564</v>
      </c>
    </row>
    <row r="12516" spans="1:2" ht="15" x14ac:dyDescent="0.2">
      <c r="A12516" s="25" t="s">
        <v>133</v>
      </c>
      <c r="B12516" s="77" t="s">
        <v>25565</v>
      </c>
    </row>
    <row r="12517" spans="1:2" ht="15" x14ac:dyDescent="0.2">
      <c r="A12517" s="25" t="s">
        <v>132</v>
      </c>
      <c r="B12517" s="77" t="s">
        <v>25566</v>
      </c>
    </row>
    <row r="12518" spans="1:2" ht="15" x14ac:dyDescent="0.2">
      <c r="A12518" s="25" t="s">
        <v>131</v>
      </c>
      <c r="B12518" s="77" t="s">
        <v>25567</v>
      </c>
    </row>
    <row r="12519" spans="1:2" ht="15" x14ac:dyDescent="0.2">
      <c r="A12519" s="25" t="s">
        <v>130</v>
      </c>
      <c r="B12519" s="77" t="s">
        <v>25568</v>
      </c>
    </row>
    <row r="12520" spans="1:2" ht="15" x14ac:dyDescent="0.2">
      <c r="A12520" s="25" t="s">
        <v>129</v>
      </c>
      <c r="B12520" s="77" t="s">
        <v>25569</v>
      </c>
    </row>
    <row r="12521" spans="1:2" ht="15" x14ac:dyDescent="0.2">
      <c r="A12521" s="25" t="s">
        <v>128</v>
      </c>
      <c r="B12521" s="77" t="s">
        <v>25570</v>
      </c>
    </row>
    <row r="12522" spans="1:2" ht="15" x14ac:dyDescent="0.2">
      <c r="A12522" s="25" t="s">
        <v>127</v>
      </c>
      <c r="B12522" s="77" t="s">
        <v>25571</v>
      </c>
    </row>
    <row r="12523" spans="1:2" ht="15" x14ac:dyDescent="0.2">
      <c r="A12523" s="25" t="s">
        <v>126</v>
      </c>
      <c r="B12523" s="77" t="s">
        <v>25572</v>
      </c>
    </row>
    <row r="12524" spans="1:2" ht="15" x14ac:dyDescent="0.2">
      <c r="A12524" s="25" t="s">
        <v>125</v>
      </c>
      <c r="B12524" s="77" t="s">
        <v>25573</v>
      </c>
    </row>
    <row r="12525" spans="1:2" ht="15" x14ac:dyDescent="0.2">
      <c r="A12525" s="25" t="s">
        <v>124</v>
      </c>
      <c r="B12525" s="77" t="s">
        <v>25574</v>
      </c>
    </row>
    <row r="12526" spans="1:2" ht="15" x14ac:dyDescent="0.2">
      <c r="A12526" s="25" t="s">
        <v>123</v>
      </c>
      <c r="B12526" s="77" t="s">
        <v>25575</v>
      </c>
    </row>
    <row r="12527" spans="1:2" ht="15" x14ac:dyDescent="0.2">
      <c r="A12527" s="25" t="s">
        <v>122</v>
      </c>
      <c r="B12527" s="77" t="s">
        <v>25576</v>
      </c>
    </row>
    <row r="12528" spans="1:2" ht="15" x14ac:dyDescent="0.2">
      <c r="A12528" s="25" t="s">
        <v>121</v>
      </c>
      <c r="B12528" s="77" t="s">
        <v>25577</v>
      </c>
    </row>
    <row r="12529" spans="1:2" ht="15" x14ac:dyDescent="0.2">
      <c r="A12529" s="25" t="s">
        <v>120</v>
      </c>
      <c r="B12529" s="77" t="s">
        <v>25578</v>
      </c>
    </row>
    <row r="12530" spans="1:2" ht="15" x14ac:dyDescent="0.2">
      <c r="A12530" s="25" t="s">
        <v>119</v>
      </c>
      <c r="B12530" s="77" t="s">
        <v>25579</v>
      </c>
    </row>
    <row r="12531" spans="1:2" ht="15" x14ac:dyDescent="0.2">
      <c r="A12531" s="25" t="s">
        <v>118</v>
      </c>
      <c r="B12531" s="77" t="s">
        <v>25580</v>
      </c>
    </row>
    <row r="12532" spans="1:2" ht="15" x14ac:dyDescent="0.2">
      <c r="A12532" s="25" t="s">
        <v>117</v>
      </c>
      <c r="B12532" s="77" t="s">
        <v>25581</v>
      </c>
    </row>
    <row r="12533" spans="1:2" ht="15" x14ac:dyDescent="0.2">
      <c r="A12533" s="25" t="s">
        <v>116</v>
      </c>
      <c r="B12533" s="77" t="s">
        <v>25582</v>
      </c>
    </row>
    <row r="12534" spans="1:2" ht="15" x14ac:dyDescent="0.2">
      <c r="A12534" s="76" t="s">
        <v>13021</v>
      </c>
      <c r="B12534" s="82" t="s">
        <v>25583</v>
      </c>
    </row>
    <row r="12535" spans="1:2" ht="15" x14ac:dyDescent="0.2">
      <c r="A12535" s="25" t="s">
        <v>115</v>
      </c>
      <c r="B12535" s="77" t="s">
        <v>25584</v>
      </c>
    </row>
    <row r="12536" spans="1:2" ht="15" x14ac:dyDescent="0.2">
      <c r="A12536" s="25" t="s">
        <v>114</v>
      </c>
      <c r="B12536" s="77" t="s">
        <v>25585</v>
      </c>
    </row>
    <row r="12537" spans="1:2" ht="15" x14ac:dyDescent="0.2">
      <c r="A12537" s="25" t="s">
        <v>13022</v>
      </c>
      <c r="B12537" s="77" t="s">
        <v>25586</v>
      </c>
    </row>
    <row r="12538" spans="1:2" ht="15" x14ac:dyDescent="0.2">
      <c r="A12538" s="74" t="s">
        <v>13023</v>
      </c>
      <c r="B12538" s="78" t="s">
        <v>25587</v>
      </c>
    </row>
    <row r="12539" spans="1:2" ht="15" x14ac:dyDescent="0.2">
      <c r="A12539" s="74" t="s">
        <v>13024</v>
      </c>
      <c r="B12539" s="78" t="s">
        <v>25588</v>
      </c>
    </row>
    <row r="12540" spans="1:2" ht="15" x14ac:dyDescent="0.2">
      <c r="A12540" s="74" t="s">
        <v>13025</v>
      </c>
      <c r="B12540" s="60" t="s">
        <v>25589</v>
      </c>
    </row>
    <row r="12541" spans="1:2" ht="15" x14ac:dyDescent="0.2">
      <c r="A12541" s="74" t="s">
        <v>13026</v>
      </c>
      <c r="B12541" s="60" t="s">
        <v>25590</v>
      </c>
    </row>
    <row r="12542" spans="1:2" ht="15" x14ac:dyDescent="0.2">
      <c r="A12542" s="74" t="s">
        <v>13027</v>
      </c>
      <c r="B12542" s="60" t="s">
        <v>25591</v>
      </c>
    </row>
    <row r="12543" spans="1:2" ht="15" x14ac:dyDescent="0.2">
      <c r="A12543" s="74" t="s">
        <v>13028</v>
      </c>
      <c r="B12543" s="60" t="s">
        <v>25592</v>
      </c>
    </row>
    <row r="12544" spans="1:2" ht="15" x14ac:dyDescent="0.2">
      <c r="A12544" s="74" t="s">
        <v>13029</v>
      </c>
      <c r="B12544" s="60" t="s">
        <v>25593</v>
      </c>
    </row>
    <row r="12545" spans="1:2" ht="15" x14ac:dyDescent="0.2">
      <c r="A12545" s="74" t="s">
        <v>13030</v>
      </c>
      <c r="B12545" s="60" t="s">
        <v>25594</v>
      </c>
    </row>
    <row r="12546" spans="1:2" ht="15" x14ac:dyDescent="0.2">
      <c r="A12546" s="74" t="s">
        <v>13031</v>
      </c>
      <c r="B12546" s="60" t="s">
        <v>25595</v>
      </c>
    </row>
    <row r="12547" spans="1:2" ht="15" x14ac:dyDescent="0.2">
      <c r="A12547" s="74" t="s">
        <v>13032</v>
      </c>
      <c r="B12547" s="60" t="s">
        <v>25596</v>
      </c>
    </row>
    <row r="12548" spans="1:2" ht="15" x14ac:dyDescent="0.2">
      <c r="A12548" s="74" t="s">
        <v>12827</v>
      </c>
      <c r="B12548" s="60" t="s">
        <v>25597</v>
      </c>
    </row>
    <row r="12549" spans="1:2" ht="15" x14ac:dyDescent="0.2">
      <c r="A12549" s="74" t="s">
        <v>12819</v>
      </c>
      <c r="B12549" s="60" t="s">
        <v>25598</v>
      </c>
    </row>
    <row r="12550" spans="1:2" ht="15" x14ac:dyDescent="0.2">
      <c r="A12550" s="74" t="s">
        <v>13033</v>
      </c>
      <c r="B12550" s="60" t="s">
        <v>25599</v>
      </c>
    </row>
    <row r="12551" spans="1:2" ht="15" x14ac:dyDescent="0.2">
      <c r="A12551" s="74" t="s">
        <v>13034</v>
      </c>
      <c r="B12551" s="60" t="s">
        <v>25600</v>
      </c>
    </row>
    <row r="12552" spans="1:2" ht="15" x14ac:dyDescent="0.2">
      <c r="A12552" s="74" t="s">
        <v>13035</v>
      </c>
      <c r="B12552" s="60" t="s">
        <v>25601</v>
      </c>
    </row>
    <row r="12553" spans="1:2" ht="15" x14ac:dyDescent="0.2">
      <c r="A12553" s="74" t="s">
        <v>13036</v>
      </c>
      <c r="B12553" s="60" t="s">
        <v>25602</v>
      </c>
    </row>
    <row r="12554" spans="1:2" ht="15" x14ac:dyDescent="0.2">
      <c r="A12554" s="74" t="s">
        <v>13037</v>
      </c>
      <c r="B12554" s="60" t="s">
        <v>25603</v>
      </c>
    </row>
    <row r="12555" spans="1:2" ht="15" x14ac:dyDescent="0.2">
      <c r="A12555" s="74" t="s">
        <v>13038</v>
      </c>
      <c r="B12555" s="60" t="s">
        <v>25604</v>
      </c>
    </row>
    <row r="12556" spans="1:2" ht="15" x14ac:dyDescent="0.2">
      <c r="A12556" s="74" t="s">
        <v>13039</v>
      </c>
      <c r="B12556" s="60" t="s">
        <v>25605</v>
      </c>
    </row>
    <row r="12557" spans="1:2" ht="15" x14ac:dyDescent="0.2">
      <c r="A12557" s="74" t="s">
        <v>13040</v>
      </c>
      <c r="B12557" s="60" t="s">
        <v>25606</v>
      </c>
    </row>
    <row r="12558" spans="1:2" ht="15" x14ac:dyDescent="0.2">
      <c r="A12558" s="74" t="s">
        <v>13041</v>
      </c>
      <c r="B12558" s="60" t="s">
        <v>25607</v>
      </c>
    </row>
    <row r="12559" spans="1:2" ht="30" x14ac:dyDescent="0.2">
      <c r="A12559" s="74" t="s">
        <v>13042</v>
      </c>
      <c r="B12559" s="60" t="s">
        <v>25608</v>
      </c>
    </row>
    <row r="12560" spans="1:2" ht="15" x14ac:dyDescent="0.2">
      <c r="A12560" s="74" t="s">
        <v>13043</v>
      </c>
      <c r="B12560" s="78" t="s">
        <v>25609</v>
      </c>
    </row>
    <row r="12561" spans="1:2" ht="30" x14ac:dyDescent="0.2">
      <c r="A12561" s="74" t="s">
        <v>13044</v>
      </c>
      <c r="B12561" s="78" t="s">
        <v>25610</v>
      </c>
    </row>
    <row r="12562" spans="1:2" ht="15" x14ac:dyDescent="0.2">
      <c r="A12562" s="75" t="s">
        <v>13045</v>
      </c>
      <c r="B12562" s="60" t="s">
        <v>25611</v>
      </c>
    </row>
    <row r="12563" spans="1:2" ht="15" x14ac:dyDescent="0.2">
      <c r="A12563" s="75" t="s">
        <v>13046</v>
      </c>
      <c r="B12563" s="60" t="s">
        <v>25612</v>
      </c>
    </row>
    <row r="12564" spans="1:2" ht="15" x14ac:dyDescent="0.2">
      <c r="A12564" s="75" t="s">
        <v>13047</v>
      </c>
      <c r="B12564" s="60" t="s">
        <v>25613</v>
      </c>
    </row>
    <row r="12565" spans="1:2" ht="15" x14ac:dyDescent="0.2">
      <c r="A12565" s="75" t="s">
        <v>13048</v>
      </c>
      <c r="B12565" s="60" t="s">
        <v>25614</v>
      </c>
    </row>
    <row r="12566" spans="1:2" ht="15" x14ac:dyDescent="0.2">
      <c r="A12566" s="75" t="s">
        <v>13049</v>
      </c>
      <c r="B12566" s="60" t="s">
        <v>25615</v>
      </c>
    </row>
    <row r="12567" spans="1:2" ht="15" x14ac:dyDescent="0.2">
      <c r="A12567" s="75" t="s">
        <v>13050</v>
      </c>
      <c r="B12567" s="60" t="s">
        <v>25616</v>
      </c>
    </row>
    <row r="12568" spans="1:2" ht="15" x14ac:dyDescent="0.2">
      <c r="A12568" s="75" t="s">
        <v>13051</v>
      </c>
      <c r="B12568" s="60" t="s">
        <v>25617</v>
      </c>
    </row>
    <row r="12569" spans="1:2" ht="15" x14ac:dyDescent="0.2">
      <c r="A12569" s="75" t="s">
        <v>13052</v>
      </c>
      <c r="B12569" s="60" t="s">
        <v>25618</v>
      </c>
    </row>
    <row r="12570" spans="1:2" ht="15" x14ac:dyDescent="0.2">
      <c r="A12570" s="75" t="s">
        <v>13053</v>
      </c>
      <c r="B12570" s="60" t="s">
        <v>25619</v>
      </c>
    </row>
    <row r="12571" spans="1:2" ht="15" x14ac:dyDescent="0.2">
      <c r="A12571" s="75" t="s">
        <v>13054</v>
      </c>
      <c r="B12571" s="60" t="s">
        <v>25620</v>
      </c>
    </row>
    <row r="12572" spans="1:2" ht="15" x14ac:dyDescent="0.2">
      <c r="A12572" s="75" t="s">
        <v>13055</v>
      </c>
      <c r="B12572" s="60" t="s">
        <v>25621</v>
      </c>
    </row>
    <row r="12573" spans="1:2" ht="15" x14ac:dyDescent="0.2">
      <c r="A12573" s="75" t="s">
        <v>13056</v>
      </c>
      <c r="B12573" s="60" t="s">
        <v>25622</v>
      </c>
    </row>
    <row r="12574" spans="1:2" ht="15" x14ac:dyDescent="0.2">
      <c r="A12574" s="75" t="s">
        <v>13057</v>
      </c>
      <c r="B12574" s="60" t="s">
        <v>25623</v>
      </c>
    </row>
    <row r="12575" spans="1:2" ht="15" x14ac:dyDescent="0.2">
      <c r="A12575" s="75" t="s">
        <v>13058</v>
      </c>
      <c r="B12575" s="60" t="s">
        <v>25624</v>
      </c>
    </row>
    <row r="12576" spans="1:2" ht="15" x14ac:dyDescent="0.2">
      <c r="A12576" s="75" t="s">
        <v>13059</v>
      </c>
      <c r="B12576" s="60" t="s">
        <v>25625</v>
      </c>
    </row>
    <row r="12577" spans="1:2" ht="15" x14ac:dyDescent="0.2">
      <c r="A12577" s="75" t="s">
        <v>13060</v>
      </c>
      <c r="B12577" s="60" t="s">
        <v>25626</v>
      </c>
    </row>
    <row r="12578" spans="1:2" ht="15" x14ac:dyDescent="0.2">
      <c r="A12578" s="75" t="s">
        <v>13061</v>
      </c>
      <c r="B12578" s="60" t="s">
        <v>25627</v>
      </c>
    </row>
    <row r="12579" spans="1:2" ht="15" x14ac:dyDescent="0.2">
      <c r="A12579" s="75" t="s">
        <v>13062</v>
      </c>
      <c r="B12579" s="60" t="s">
        <v>25628</v>
      </c>
    </row>
    <row r="12580" spans="1:2" ht="15" x14ac:dyDescent="0.2">
      <c r="A12580" s="75" t="s">
        <v>13063</v>
      </c>
      <c r="B12580" s="60" t="s">
        <v>25629</v>
      </c>
    </row>
  </sheetData>
  <mergeCells count="4">
    <mergeCell ref="A1:B1"/>
    <mergeCell ref="A2:B2"/>
    <mergeCell ref="A3:B3"/>
    <mergeCell ref="A4:B4"/>
  </mergeCells>
  <pageMargins left="0.75" right="0.75" top="1" bottom="1" header="0" footer="0"/>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Dashboard</vt:lpstr>
      <vt:lpstr>TD 2024</vt:lpstr>
      <vt:lpstr>Tempoactiva 2024</vt:lpstr>
      <vt:lpstr>TD 2023</vt:lpstr>
      <vt:lpstr>2023</vt:lpstr>
      <vt:lpstr>TD 2022</vt:lpstr>
      <vt:lpstr>2022</vt:lpstr>
      <vt:lpstr>TD 2021</vt:lpstr>
      <vt:lpstr>2021</vt:lpstr>
      <vt:lpstr>TD 2020</vt:lpstr>
      <vt:lpstr>2020</vt:lpstr>
      <vt:lpstr>TD 2019</vt:lpstr>
      <vt:lpstr>2019</vt:lpstr>
      <vt:lpstr>TD 2018</vt:lpstr>
      <vt:lpstr>2018</vt:lpstr>
      <vt:lpstr>TD 2017</vt:lpstr>
      <vt:lpstr>2017</vt:lpstr>
      <vt:lpstr>TD 2016</vt:lpstr>
      <vt:lpstr>2016</vt:lpstr>
      <vt:lpstr>CIE-10 PARA RIPS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COORDINADORA SIG</dc:creator>
  <cp:lastModifiedBy>Javier Robles JR</cp:lastModifiedBy>
  <cp:lastPrinted>2018-09-11T20:39:44Z</cp:lastPrinted>
  <dcterms:created xsi:type="dcterms:W3CDTF">2014-01-22T14:06:29Z</dcterms:created>
  <dcterms:modified xsi:type="dcterms:W3CDTF">2025-09-01T20:19:43Z</dcterms:modified>
</cp:coreProperties>
</file>